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application/octet-stream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codeName="ThisWorkbook"/>
  <mc:AlternateContent xmlns:mc="http://schemas.openxmlformats.org/markup-compatibility/2006">
    <mc:Choice Requires="x15">
      <x15ac:absPath xmlns:x15ac="http://schemas.microsoft.com/office/spreadsheetml/2010/11/ac" url="C:\xampp\htdocs\portalDev\output\"/>
    </mc:Choice>
  </mc:AlternateContent>
  <xr:revisionPtr revIDLastSave="0" documentId="8_{FBB91431-A45F-4512-A640-B4E5323B8064}" xr6:coauthVersionLast="36" xr6:coauthVersionMax="36" xr10:uidLastSave="{00000000-0000-0000-0000-000000000000}"/>
  <bookViews>
    <workbookView xWindow="0" yWindow="0" windowWidth="20490" windowHeight="6345" xr2:uid="{00000000-000D-0000-FFFF-FFFF00000000}"/>
  </bookViews>
  <sheets>
    <sheet name="2018 Counts" sheetId="1" r:id="rId1"/>
    <sheet name="MASTER SHEET" sheetId="2" r:id="rId2"/>
    <sheet name="Sheet1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D2701" i="1" l="1"/>
  <c r="BC2701" i="1"/>
  <c r="BB2701" i="1"/>
  <c r="BA2701" i="1"/>
  <c r="AZ2701" i="1"/>
  <c r="AY2701" i="1"/>
  <c r="AX2701" i="1"/>
  <c r="AW2701" i="1"/>
  <c r="AV2701" i="1"/>
  <c r="AU2701" i="1"/>
  <c r="AT2701" i="1"/>
  <c r="AS2701" i="1"/>
  <c r="AR2701" i="1"/>
  <c r="AQ2701" i="1"/>
  <c r="AP2701" i="1"/>
  <c r="AO2701" i="1"/>
  <c r="AN2701" i="1"/>
  <c r="AM2701" i="1"/>
  <c r="AL2701" i="1"/>
  <c r="AJ2701" i="1"/>
  <c r="AI2701" i="1"/>
  <c r="AG2701" i="1"/>
  <c r="AF2701" i="1"/>
  <c r="AE2701" i="1"/>
  <c r="AD2701" i="1"/>
  <c r="AC2701" i="1"/>
  <c r="AB2701" i="1"/>
  <c r="Z2701" i="1"/>
  <c r="Y2701" i="1"/>
  <c r="W2701" i="1"/>
  <c r="U2701" i="1"/>
  <c r="T2701" i="1"/>
  <c r="S2701" i="1"/>
  <c r="R2701" i="1"/>
  <c r="Q2701" i="1"/>
  <c r="P2701" i="1"/>
  <c r="O2701" i="1"/>
  <c r="N2701" i="1"/>
  <c r="M2701" i="1"/>
  <c r="L2701" i="1"/>
  <c r="K2701" i="1"/>
  <c r="J2701" i="1"/>
  <c r="I2701" i="1"/>
  <c r="H2701" i="1"/>
  <c r="G2701" i="1"/>
  <c r="F2701" i="1"/>
  <c r="BC2693" i="1"/>
  <c r="BB2693" i="1"/>
  <c r="BA2693" i="1"/>
  <c r="AZ2693" i="1"/>
  <c r="AY2693" i="1"/>
  <c r="AX2693" i="1"/>
  <c r="AW2693" i="1"/>
  <c r="AV2693" i="1"/>
  <c r="AU2693" i="1"/>
  <c r="AT2693" i="1"/>
  <c r="AS2693" i="1"/>
  <c r="AR2693" i="1"/>
  <c r="AQ2693" i="1"/>
  <c r="AP2693" i="1"/>
  <c r="AO2693" i="1"/>
  <c r="AN2693" i="1"/>
  <c r="AM2693" i="1"/>
  <c r="AL2693" i="1"/>
  <c r="AJ2693" i="1"/>
  <c r="AI2693" i="1"/>
  <c r="AG2693" i="1"/>
  <c r="AF2693" i="1"/>
  <c r="AE2693" i="1"/>
  <c r="AD2693" i="1"/>
  <c r="AC2693" i="1"/>
  <c r="AB2693" i="1"/>
  <c r="Z2693" i="1"/>
  <c r="Y2693" i="1"/>
  <c r="W2693" i="1"/>
  <c r="U2693" i="1"/>
  <c r="T2693" i="1"/>
  <c r="S2693" i="1"/>
  <c r="R2693" i="1"/>
  <c r="Q2693" i="1"/>
  <c r="P2693" i="1"/>
  <c r="O2693" i="1"/>
  <c r="N2693" i="1"/>
  <c r="M2693" i="1"/>
  <c r="L2693" i="1"/>
  <c r="K2693" i="1"/>
  <c r="J2693" i="1"/>
  <c r="I2693" i="1"/>
  <c r="H2693" i="1"/>
  <c r="G2693" i="1"/>
  <c r="F2693" i="1"/>
  <c r="BC2692" i="1"/>
  <c r="BB2692" i="1"/>
  <c r="BA2692" i="1"/>
  <c r="AZ2692" i="1"/>
  <c r="AY2692" i="1"/>
  <c r="AX2692" i="1"/>
  <c r="AW2692" i="1"/>
  <c r="AV2692" i="1"/>
  <c r="AU2692" i="1"/>
  <c r="AT2692" i="1"/>
  <c r="AS2692" i="1"/>
  <c r="AR2692" i="1"/>
  <c r="AQ2692" i="1"/>
  <c r="AP2692" i="1"/>
  <c r="AO2692" i="1"/>
  <c r="AN2692" i="1"/>
  <c r="AM2692" i="1"/>
  <c r="AL2692" i="1"/>
  <c r="AJ2692" i="1"/>
  <c r="AI2692" i="1"/>
  <c r="AG2692" i="1"/>
  <c r="AF2692" i="1"/>
  <c r="AE2692" i="1"/>
  <c r="AD2692" i="1"/>
  <c r="AC2692" i="1"/>
  <c r="AB2692" i="1"/>
  <c r="Z2692" i="1"/>
  <c r="Y2692" i="1"/>
  <c r="W2692" i="1"/>
  <c r="U2692" i="1"/>
  <c r="T2692" i="1"/>
  <c r="S2692" i="1"/>
  <c r="R2692" i="1"/>
  <c r="Q2692" i="1"/>
  <c r="P2692" i="1"/>
  <c r="O2692" i="1"/>
  <c r="N2692" i="1"/>
  <c r="M2692" i="1"/>
  <c r="L2692" i="1"/>
  <c r="K2692" i="1"/>
  <c r="J2692" i="1"/>
  <c r="I2692" i="1"/>
  <c r="H2692" i="1"/>
  <c r="G2692" i="1"/>
  <c r="F2692" i="1"/>
  <c r="BD2692" i="1" s="1"/>
  <c r="BD2691" i="1"/>
  <c r="BD2690" i="1"/>
  <c r="BD2689" i="1"/>
  <c r="BD2688" i="1"/>
  <c r="BD2687" i="1"/>
  <c r="BD2686" i="1"/>
  <c r="BD2685" i="1"/>
  <c r="BD2684" i="1"/>
  <c r="BD2683" i="1"/>
  <c r="BD2682" i="1"/>
  <c r="BD2681" i="1"/>
  <c r="BD2680" i="1"/>
  <c r="BD2679" i="1"/>
  <c r="BD2678" i="1"/>
  <c r="BD2677" i="1"/>
  <c r="BD2676" i="1"/>
  <c r="BD2675" i="1"/>
  <c r="BD2674" i="1"/>
  <c r="BD2673" i="1"/>
  <c r="BD2672" i="1"/>
  <c r="BD2671" i="1"/>
  <c r="BD2670" i="1"/>
  <c r="BD2669" i="1"/>
  <c r="BD2668" i="1"/>
  <c r="BD2667" i="1"/>
  <c r="BD2666" i="1"/>
  <c r="BD2665" i="1"/>
  <c r="BD2664" i="1"/>
  <c r="BD2663" i="1"/>
  <c r="BD2662" i="1"/>
  <c r="BD2661" i="1"/>
  <c r="BD2660" i="1"/>
  <c r="BD2659" i="1"/>
  <c r="BD2658" i="1"/>
  <c r="BD2657" i="1"/>
  <c r="BD2656" i="1"/>
  <c r="BD2655" i="1"/>
  <c r="BD2654" i="1"/>
  <c r="BD2653" i="1"/>
  <c r="BD2652" i="1"/>
  <c r="C2650" i="1"/>
  <c r="BC2644" i="1"/>
  <c r="BC2645" i="1" s="1"/>
  <c r="BB2644" i="1"/>
  <c r="BA2644" i="1"/>
  <c r="AZ2644" i="1"/>
  <c r="AY2644" i="1"/>
  <c r="AY2645" i="1" s="1"/>
  <c r="AX2644" i="1"/>
  <c r="AW2644" i="1"/>
  <c r="AV2644" i="1"/>
  <c r="AV2645" i="1" s="1"/>
  <c r="AU2644" i="1"/>
  <c r="AU2645" i="1" s="1"/>
  <c r="AT2644" i="1"/>
  <c r="AS2644" i="1"/>
  <c r="AR2644" i="1"/>
  <c r="AQ2644" i="1"/>
  <c r="AQ2645" i="1" s="1"/>
  <c r="AP2644" i="1"/>
  <c r="AO2644" i="1"/>
  <c r="AN2644" i="1"/>
  <c r="AN2645" i="1" s="1"/>
  <c r="AM2644" i="1"/>
  <c r="AM2645" i="1" s="1"/>
  <c r="AL2644" i="1"/>
  <c r="AJ2644" i="1"/>
  <c r="AI2644" i="1"/>
  <c r="AI2645" i="1" s="1"/>
  <c r="AG2644" i="1"/>
  <c r="AF2644" i="1"/>
  <c r="AF2645" i="1" s="1"/>
  <c r="AE2644" i="1"/>
  <c r="AE2645" i="1" s="1"/>
  <c r="AD2644" i="1"/>
  <c r="AC2644" i="1"/>
  <c r="AB2644" i="1"/>
  <c r="Z2644" i="1"/>
  <c r="Y2644" i="1"/>
  <c r="W2644" i="1"/>
  <c r="W2645" i="1" s="1"/>
  <c r="U2644" i="1"/>
  <c r="T2644" i="1"/>
  <c r="S2644" i="1"/>
  <c r="S2645" i="1" s="1"/>
  <c r="R2644" i="1"/>
  <c r="Q2644" i="1"/>
  <c r="P2644" i="1"/>
  <c r="P2645" i="1" s="1"/>
  <c r="O2644" i="1"/>
  <c r="O2645" i="1" s="1"/>
  <c r="N2644" i="1"/>
  <c r="M2644" i="1"/>
  <c r="L2644" i="1"/>
  <c r="K2644" i="1"/>
  <c r="K2645" i="1" s="1"/>
  <c r="J2644" i="1"/>
  <c r="I2644" i="1"/>
  <c r="H2644" i="1"/>
  <c r="H2645" i="1" s="1"/>
  <c r="G2644" i="1"/>
  <c r="G2645" i="1" s="1"/>
  <c r="F2644" i="1"/>
  <c r="BC2643" i="1"/>
  <c r="BB2643" i="1"/>
  <c r="BA2643" i="1"/>
  <c r="AZ2643" i="1"/>
  <c r="AY2643" i="1"/>
  <c r="AX2643" i="1"/>
  <c r="AW2643" i="1"/>
  <c r="AV2643" i="1"/>
  <c r="AU2643" i="1"/>
  <c r="AT2643" i="1"/>
  <c r="AS2643" i="1"/>
  <c r="AR2643" i="1"/>
  <c r="AQ2643" i="1"/>
  <c r="AP2643" i="1"/>
  <c r="AO2643" i="1"/>
  <c r="AN2643" i="1"/>
  <c r="AM2643" i="1"/>
  <c r="AL2643" i="1"/>
  <c r="AJ2643" i="1"/>
  <c r="AI2643" i="1"/>
  <c r="AG2643" i="1"/>
  <c r="AF2643" i="1"/>
  <c r="AE2643" i="1"/>
  <c r="AD2643" i="1"/>
  <c r="AC2643" i="1"/>
  <c r="AB2643" i="1"/>
  <c r="Z2643" i="1"/>
  <c r="Y2643" i="1"/>
  <c r="W2643" i="1"/>
  <c r="U2643" i="1"/>
  <c r="T2643" i="1"/>
  <c r="S2643" i="1"/>
  <c r="R2643" i="1"/>
  <c r="Q2643" i="1"/>
  <c r="P2643" i="1"/>
  <c r="O2643" i="1"/>
  <c r="N2643" i="1"/>
  <c r="M2643" i="1"/>
  <c r="L2643" i="1"/>
  <c r="K2643" i="1"/>
  <c r="J2643" i="1"/>
  <c r="I2643" i="1"/>
  <c r="H2643" i="1"/>
  <c r="G2643" i="1"/>
  <c r="F2643" i="1"/>
  <c r="BD2643" i="1" s="1"/>
  <c r="BC2642" i="1"/>
  <c r="BB2642" i="1"/>
  <c r="BA2642" i="1"/>
  <c r="AZ2642" i="1"/>
  <c r="AY2642" i="1"/>
  <c r="AX2642" i="1"/>
  <c r="AW2642" i="1"/>
  <c r="AV2642" i="1"/>
  <c r="AU2642" i="1"/>
  <c r="AT2642" i="1"/>
  <c r="AS2642" i="1"/>
  <c r="AR2642" i="1"/>
  <c r="AQ2642" i="1"/>
  <c r="AP2642" i="1"/>
  <c r="AO2642" i="1"/>
  <c r="AN2642" i="1"/>
  <c r="AM2642" i="1"/>
  <c r="AL2642" i="1"/>
  <c r="AJ2642" i="1"/>
  <c r="AI2642" i="1"/>
  <c r="AG2642" i="1"/>
  <c r="AF2642" i="1"/>
  <c r="AE2642" i="1"/>
  <c r="AD2642" i="1"/>
  <c r="AC2642" i="1"/>
  <c r="AB2642" i="1"/>
  <c r="Z2642" i="1"/>
  <c r="Y2642" i="1"/>
  <c r="W2642" i="1"/>
  <c r="U2642" i="1"/>
  <c r="T2642" i="1"/>
  <c r="S2642" i="1"/>
  <c r="R2642" i="1"/>
  <c r="Q2642" i="1"/>
  <c r="P2642" i="1"/>
  <c r="O2642" i="1"/>
  <c r="N2642" i="1"/>
  <c r="M2642" i="1"/>
  <c r="L2642" i="1"/>
  <c r="K2642" i="1"/>
  <c r="J2642" i="1"/>
  <c r="I2642" i="1"/>
  <c r="H2642" i="1"/>
  <c r="G2642" i="1"/>
  <c r="F2642" i="1"/>
  <c r="BC2641" i="1"/>
  <c r="BB2641" i="1"/>
  <c r="BA2641" i="1"/>
  <c r="AZ2641" i="1"/>
  <c r="AY2641" i="1"/>
  <c r="AX2641" i="1"/>
  <c r="AW2641" i="1"/>
  <c r="AV2641" i="1"/>
  <c r="AU2641" i="1"/>
  <c r="AT2641" i="1"/>
  <c r="AS2641" i="1"/>
  <c r="AR2641" i="1"/>
  <c r="AQ2641" i="1"/>
  <c r="AP2641" i="1"/>
  <c r="AO2641" i="1"/>
  <c r="AN2641" i="1"/>
  <c r="AM2641" i="1"/>
  <c r="AL2641" i="1"/>
  <c r="AJ2641" i="1"/>
  <c r="AI2641" i="1"/>
  <c r="AG2641" i="1"/>
  <c r="AF2641" i="1"/>
  <c r="AE2641" i="1"/>
  <c r="AD2641" i="1"/>
  <c r="AC2641" i="1"/>
  <c r="AB2641" i="1"/>
  <c r="Z2641" i="1"/>
  <c r="Y2641" i="1"/>
  <c r="W2641" i="1"/>
  <c r="U2641" i="1"/>
  <c r="T2641" i="1"/>
  <c r="S2641" i="1"/>
  <c r="R2641" i="1"/>
  <c r="Q2641" i="1"/>
  <c r="P2641" i="1"/>
  <c r="O2641" i="1"/>
  <c r="N2641" i="1"/>
  <c r="M2641" i="1"/>
  <c r="L2641" i="1"/>
  <c r="K2641" i="1"/>
  <c r="J2641" i="1"/>
  <c r="I2641" i="1"/>
  <c r="H2641" i="1"/>
  <c r="G2641" i="1"/>
  <c r="F2641" i="1"/>
  <c r="BD2641" i="1" s="1"/>
  <c r="BD2640" i="1"/>
  <c r="BD2639" i="1"/>
  <c r="BD2638" i="1"/>
  <c r="BD2637" i="1"/>
  <c r="BD2636" i="1"/>
  <c r="BD2635" i="1"/>
  <c r="BD2634" i="1"/>
  <c r="BD2633" i="1"/>
  <c r="BD2632" i="1"/>
  <c r="BD2631" i="1"/>
  <c r="BD2630" i="1"/>
  <c r="BD2629" i="1"/>
  <c r="BD2628" i="1"/>
  <c r="BD2627" i="1"/>
  <c r="BD2626" i="1"/>
  <c r="BD2625" i="1"/>
  <c r="BD2624" i="1"/>
  <c r="BD2623" i="1"/>
  <c r="BD2622" i="1"/>
  <c r="BD2621" i="1"/>
  <c r="BD2620" i="1"/>
  <c r="BD2619" i="1"/>
  <c r="BD2618" i="1"/>
  <c r="BD2617" i="1"/>
  <c r="BD2616" i="1"/>
  <c r="BD2615" i="1"/>
  <c r="BD2614" i="1"/>
  <c r="BD2613" i="1"/>
  <c r="BD2612" i="1"/>
  <c r="BD2611" i="1"/>
  <c r="BD2610" i="1"/>
  <c r="BD2609" i="1"/>
  <c r="BD2608" i="1"/>
  <c r="BD2607" i="1"/>
  <c r="BD2606" i="1"/>
  <c r="BD2605" i="1"/>
  <c r="BD2604" i="1"/>
  <c r="BD2603" i="1"/>
  <c r="BD2602" i="1"/>
  <c r="BD2601" i="1"/>
  <c r="BC2593" i="1"/>
  <c r="BB2593" i="1"/>
  <c r="BA2593" i="1"/>
  <c r="AZ2593" i="1"/>
  <c r="AY2593" i="1"/>
  <c r="AX2593" i="1"/>
  <c r="AW2593" i="1"/>
  <c r="AV2593" i="1"/>
  <c r="AU2593" i="1"/>
  <c r="AT2593" i="1"/>
  <c r="AS2593" i="1"/>
  <c r="AR2593" i="1"/>
  <c r="AQ2593" i="1"/>
  <c r="AP2593" i="1"/>
  <c r="AO2593" i="1"/>
  <c r="AN2593" i="1"/>
  <c r="AM2593" i="1"/>
  <c r="AL2593" i="1"/>
  <c r="AJ2593" i="1"/>
  <c r="AI2593" i="1"/>
  <c r="AG2593" i="1"/>
  <c r="AF2593" i="1"/>
  <c r="AE2593" i="1"/>
  <c r="AD2593" i="1"/>
  <c r="AC2593" i="1"/>
  <c r="AB2593" i="1"/>
  <c r="Z2593" i="1"/>
  <c r="Y2593" i="1"/>
  <c r="W2593" i="1"/>
  <c r="U2593" i="1"/>
  <c r="U2594" i="1" s="1"/>
  <c r="T2593" i="1"/>
  <c r="S2593" i="1"/>
  <c r="R2593" i="1"/>
  <c r="Q2593" i="1"/>
  <c r="P2593" i="1"/>
  <c r="O2593" i="1"/>
  <c r="N2593" i="1"/>
  <c r="M2593" i="1"/>
  <c r="L2593" i="1"/>
  <c r="K2593" i="1"/>
  <c r="J2593" i="1"/>
  <c r="I2593" i="1"/>
  <c r="H2593" i="1"/>
  <c r="G2593" i="1"/>
  <c r="F2593" i="1"/>
  <c r="BD2593" i="1" s="1"/>
  <c r="BC2592" i="1"/>
  <c r="BB2592" i="1"/>
  <c r="BA2592" i="1"/>
  <c r="AZ2592" i="1"/>
  <c r="AY2592" i="1"/>
  <c r="AX2592" i="1"/>
  <c r="AW2592" i="1"/>
  <c r="AV2592" i="1"/>
  <c r="AU2592" i="1"/>
  <c r="AT2592" i="1"/>
  <c r="AS2592" i="1"/>
  <c r="AR2592" i="1"/>
  <c r="AQ2592" i="1"/>
  <c r="AP2592" i="1"/>
  <c r="AO2592" i="1"/>
  <c r="AN2592" i="1"/>
  <c r="AM2592" i="1"/>
  <c r="AL2592" i="1"/>
  <c r="AJ2592" i="1"/>
  <c r="AI2592" i="1"/>
  <c r="AG2592" i="1"/>
  <c r="AF2592" i="1"/>
  <c r="AE2592" i="1"/>
  <c r="AD2592" i="1"/>
  <c r="AC2592" i="1"/>
  <c r="AB2592" i="1"/>
  <c r="Z2592" i="1"/>
  <c r="Y2592" i="1"/>
  <c r="W2592" i="1"/>
  <c r="U2592" i="1"/>
  <c r="T2592" i="1"/>
  <c r="S2592" i="1"/>
  <c r="R2592" i="1"/>
  <c r="Q2592" i="1"/>
  <c r="P2592" i="1"/>
  <c r="O2592" i="1"/>
  <c r="N2592" i="1"/>
  <c r="M2592" i="1"/>
  <c r="L2592" i="1"/>
  <c r="K2592" i="1"/>
  <c r="J2592" i="1"/>
  <c r="I2592" i="1"/>
  <c r="H2592" i="1"/>
  <c r="G2592" i="1"/>
  <c r="F2592" i="1"/>
  <c r="BD2592" i="1" s="1"/>
  <c r="BC2591" i="1"/>
  <c r="BB2591" i="1"/>
  <c r="BA2591" i="1"/>
  <c r="BA2594" i="1" s="1"/>
  <c r="AZ2591" i="1"/>
  <c r="AY2591" i="1"/>
  <c r="AX2591" i="1"/>
  <c r="AW2591" i="1"/>
  <c r="AV2591" i="1"/>
  <c r="AU2591" i="1"/>
  <c r="AT2591" i="1"/>
  <c r="AS2591" i="1"/>
  <c r="AS2594" i="1" s="1"/>
  <c r="AR2591" i="1"/>
  <c r="AQ2591" i="1"/>
  <c r="AP2591" i="1"/>
  <c r="AO2591" i="1"/>
  <c r="AO2594" i="1" s="1"/>
  <c r="AN2591" i="1"/>
  <c r="AM2591" i="1"/>
  <c r="AL2591" i="1"/>
  <c r="AJ2591" i="1"/>
  <c r="AI2591" i="1"/>
  <c r="AG2591" i="1"/>
  <c r="AF2591" i="1"/>
  <c r="AE2591" i="1"/>
  <c r="AD2591" i="1"/>
  <c r="AC2591" i="1"/>
  <c r="AC2594" i="1" s="1"/>
  <c r="AB2591" i="1"/>
  <c r="Z2591" i="1"/>
  <c r="Y2591" i="1"/>
  <c r="Y2594" i="1" s="1"/>
  <c r="W2591" i="1"/>
  <c r="U2591" i="1"/>
  <c r="T2591" i="1"/>
  <c r="S2591" i="1"/>
  <c r="R2591" i="1"/>
  <c r="Q2591" i="1"/>
  <c r="P2591" i="1"/>
  <c r="O2591" i="1"/>
  <c r="N2591" i="1"/>
  <c r="M2591" i="1"/>
  <c r="L2591" i="1"/>
  <c r="K2591" i="1"/>
  <c r="J2591" i="1"/>
  <c r="I2591" i="1"/>
  <c r="H2591" i="1"/>
  <c r="G2591" i="1"/>
  <c r="F2591" i="1"/>
  <c r="BD2591" i="1" s="1"/>
  <c r="BC2590" i="1"/>
  <c r="BB2590" i="1"/>
  <c r="BA2590" i="1"/>
  <c r="AZ2590" i="1"/>
  <c r="AY2590" i="1"/>
  <c r="AX2590" i="1"/>
  <c r="AW2590" i="1"/>
  <c r="AV2590" i="1"/>
  <c r="AU2590" i="1"/>
  <c r="AT2590" i="1"/>
  <c r="AS2590" i="1"/>
  <c r="AR2590" i="1"/>
  <c r="AQ2590" i="1"/>
  <c r="AP2590" i="1"/>
  <c r="AO2590" i="1"/>
  <c r="AN2590" i="1"/>
  <c r="AM2590" i="1"/>
  <c r="AL2590" i="1"/>
  <c r="AJ2590" i="1"/>
  <c r="AI2590" i="1"/>
  <c r="AG2590" i="1"/>
  <c r="AF2590" i="1"/>
  <c r="AE2590" i="1"/>
  <c r="AD2590" i="1"/>
  <c r="AC2590" i="1"/>
  <c r="AB2590" i="1"/>
  <c r="Z2590" i="1"/>
  <c r="Y2590" i="1"/>
  <c r="W2590" i="1"/>
  <c r="U2590" i="1"/>
  <c r="T2590" i="1"/>
  <c r="S2590" i="1"/>
  <c r="R2590" i="1"/>
  <c r="Q2590" i="1"/>
  <c r="P2590" i="1"/>
  <c r="O2590" i="1"/>
  <c r="N2590" i="1"/>
  <c r="M2590" i="1"/>
  <c r="L2590" i="1"/>
  <c r="K2590" i="1"/>
  <c r="J2590" i="1"/>
  <c r="I2590" i="1"/>
  <c r="H2590" i="1"/>
  <c r="G2590" i="1"/>
  <c r="F2590" i="1"/>
  <c r="BD2590" i="1" s="1"/>
  <c r="BD2589" i="1"/>
  <c r="BD2588" i="1"/>
  <c r="BD2587" i="1"/>
  <c r="BD2586" i="1"/>
  <c r="BD2585" i="1"/>
  <c r="BD2584" i="1"/>
  <c r="BD2583" i="1"/>
  <c r="BD2582" i="1"/>
  <c r="BD2581" i="1"/>
  <c r="BD2580" i="1"/>
  <c r="BD2579" i="1"/>
  <c r="BD2578" i="1"/>
  <c r="BD2577" i="1"/>
  <c r="BD2576" i="1"/>
  <c r="BD2575" i="1"/>
  <c r="BD2574" i="1"/>
  <c r="BD2573" i="1"/>
  <c r="BD2572" i="1"/>
  <c r="BD2571" i="1"/>
  <c r="BD2570" i="1"/>
  <c r="BD2569" i="1"/>
  <c r="BD2568" i="1"/>
  <c r="BD2567" i="1"/>
  <c r="BD2566" i="1"/>
  <c r="BD2565" i="1"/>
  <c r="BD2564" i="1"/>
  <c r="BD2563" i="1"/>
  <c r="BD2562" i="1"/>
  <c r="BD2561" i="1"/>
  <c r="BD2560" i="1"/>
  <c r="BD2559" i="1"/>
  <c r="BD2558" i="1"/>
  <c r="BD2557" i="1"/>
  <c r="BD2556" i="1"/>
  <c r="BD2555" i="1"/>
  <c r="BD2554" i="1"/>
  <c r="BD2553" i="1"/>
  <c r="BD2552" i="1"/>
  <c r="BD2551" i="1"/>
  <c r="BD2550" i="1"/>
  <c r="BC2542" i="1"/>
  <c r="BB2542" i="1"/>
  <c r="BB2543" i="1" s="1"/>
  <c r="BA2542" i="1"/>
  <c r="AZ2542" i="1"/>
  <c r="AY2542" i="1"/>
  <c r="AX2542" i="1"/>
  <c r="AX2543" i="1" s="1"/>
  <c r="AW2542" i="1"/>
  <c r="AV2542" i="1"/>
  <c r="AU2542" i="1"/>
  <c r="AT2542" i="1"/>
  <c r="AT2543" i="1" s="1"/>
  <c r="AS2542" i="1"/>
  <c r="AR2542" i="1"/>
  <c r="AQ2542" i="1"/>
  <c r="AP2542" i="1"/>
  <c r="AP2543" i="1" s="1"/>
  <c r="AO2542" i="1"/>
  <c r="AN2542" i="1"/>
  <c r="AM2542" i="1"/>
  <c r="AL2542" i="1"/>
  <c r="AL2543" i="1" s="1"/>
  <c r="AJ2542" i="1"/>
  <c r="AI2542" i="1"/>
  <c r="AG2542" i="1"/>
  <c r="AF2542" i="1"/>
  <c r="AE2542" i="1"/>
  <c r="AD2542" i="1"/>
  <c r="AD2543" i="1" s="1"/>
  <c r="AC2542" i="1"/>
  <c r="AB2542" i="1"/>
  <c r="Z2542" i="1"/>
  <c r="Z2543" i="1" s="1"/>
  <c r="Y2542" i="1"/>
  <c r="W2542" i="1"/>
  <c r="U2542" i="1"/>
  <c r="T2542" i="1"/>
  <c r="S2542" i="1"/>
  <c r="R2542" i="1"/>
  <c r="R2543" i="1" s="1"/>
  <c r="Q2542" i="1"/>
  <c r="P2542" i="1"/>
  <c r="O2542" i="1"/>
  <c r="N2542" i="1"/>
  <c r="N2543" i="1" s="1"/>
  <c r="M2542" i="1"/>
  <c r="L2542" i="1"/>
  <c r="K2542" i="1"/>
  <c r="J2542" i="1"/>
  <c r="J2543" i="1" s="1"/>
  <c r="I2542" i="1"/>
  <c r="H2542" i="1"/>
  <c r="G2542" i="1"/>
  <c r="F2542" i="1"/>
  <c r="F2543" i="1" s="1"/>
  <c r="BC2541" i="1"/>
  <c r="BB2541" i="1"/>
  <c r="BA2541" i="1"/>
  <c r="AZ2541" i="1"/>
  <c r="AY2541" i="1"/>
  <c r="AX2541" i="1"/>
  <c r="AW2541" i="1"/>
  <c r="AV2541" i="1"/>
  <c r="AU2541" i="1"/>
  <c r="AT2541" i="1"/>
  <c r="AS2541" i="1"/>
  <c r="AR2541" i="1"/>
  <c r="AQ2541" i="1"/>
  <c r="AP2541" i="1"/>
  <c r="AO2541" i="1"/>
  <c r="AN2541" i="1"/>
  <c r="AM2541" i="1"/>
  <c r="AL2541" i="1"/>
  <c r="AJ2541" i="1"/>
  <c r="AI2541" i="1"/>
  <c r="AG2541" i="1"/>
  <c r="AF2541" i="1"/>
  <c r="AE2541" i="1"/>
  <c r="AD2541" i="1"/>
  <c r="AC2541" i="1"/>
  <c r="AB2541" i="1"/>
  <c r="Z2541" i="1"/>
  <c r="Y2541" i="1"/>
  <c r="W2541" i="1"/>
  <c r="U2541" i="1"/>
  <c r="T2541" i="1"/>
  <c r="S2541" i="1"/>
  <c r="R2541" i="1"/>
  <c r="Q2541" i="1"/>
  <c r="P2541" i="1"/>
  <c r="O2541" i="1"/>
  <c r="N2541" i="1"/>
  <c r="M2541" i="1"/>
  <c r="L2541" i="1"/>
  <c r="K2541" i="1"/>
  <c r="J2541" i="1"/>
  <c r="I2541" i="1"/>
  <c r="H2541" i="1"/>
  <c r="G2541" i="1"/>
  <c r="F2541" i="1"/>
  <c r="BD2541" i="1" s="1"/>
  <c r="BC2540" i="1"/>
  <c r="BB2540" i="1"/>
  <c r="BA2540" i="1"/>
  <c r="AZ2540" i="1"/>
  <c r="AY2540" i="1"/>
  <c r="AX2540" i="1"/>
  <c r="AW2540" i="1"/>
  <c r="AV2540" i="1"/>
  <c r="AU2540" i="1"/>
  <c r="AT2540" i="1"/>
  <c r="AS2540" i="1"/>
  <c r="AR2540" i="1"/>
  <c r="AQ2540" i="1"/>
  <c r="AP2540" i="1"/>
  <c r="AO2540" i="1"/>
  <c r="AN2540" i="1"/>
  <c r="AM2540" i="1"/>
  <c r="AL2540" i="1"/>
  <c r="AJ2540" i="1"/>
  <c r="AI2540" i="1"/>
  <c r="AG2540" i="1"/>
  <c r="AF2540" i="1"/>
  <c r="AE2540" i="1"/>
  <c r="AD2540" i="1"/>
  <c r="AC2540" i="1"/>
  <c r="AB2540" i="1"/>
  <c r="Z2540" i="1"/>
  <c r="Y2540" i="1"/>
  <c r="W2540" i="1"/>
  <c r="U2540" i="1"/>
  <c r="T2540" i="1"/>
  <c r="S2540" i="1"/>
  <c r="R2540" i="1"/>
  <c r="Q2540" i="1"/>
  <c r="P2540" i="1"/>
  <c r="O2540" i="1"/>
  <c r="N2540" i="1"/>
  <c r="M2540" i="1"/>
  <c r="L2540" i="1"/>
  <c r="K2540" i="1"/>
  <c r="J2540" i="1"/>
  <c r="I2540" i="1"/>
  <c r="H2540" i="1"/>
  <c r="G2540" i="1"/>
  <c r="F2540" i="1"/>
  <c r="BC2539" i="1"/>
  <c r="BB2539" i="1"/>
  <c r="BA2539" i="1"/>
  <c r="AZ2539" i="1"/>
  <c r="AY2539" i="1"/>
  <c r="AX2539" i="1"/>
  <c r="AW2539" i="1"/>
  <c r="AV2539" i="1"/>
  <c r="AU2539" i="1"/>
  <c r="AT2539" i="1"/>
  <c r="AS2539" i="1"/>
  <c r="AR2539" i="1"/>
  <c r="AQ2539" i="1"/>
  <c r="AP2539" i="1"/>
  <c r="AO2539" i="1"/>
  <c r="AN2539" i="1"/>
  <c r="AM2539" i="1"/>
  <c r="AL2539" i="1"/>
  <c r="AJ2539" i="1"/>
  <c r="AI2539" i="1"/>
  <c r="AG2539" i="1"/>
  <c r="AF2539" i="1"/>
  <c r="AE2539" i="1"/>
  <c r="AD2539" i="1"/>
  <c r="AC2539" i="1"/>
  <c r="AB2539" i="1"/>
  <c r="Z2539" i="1"/>
  <c r="Y2539" i="1"/>
  <c r="W2539" i="1"/>
  <c r="U2539" i="1"/>
  <c r="T2539" i="1"/>
  <c r="S2539" i="1"/>
  <c r="R2539" i="1"/>
  <c r="Q2539" i="1"/>
  <c r="P2539" i="1"/>
  <c r="O2539" i="1"/>
  <c r="N2539" i="1"/>
  <c r="M2539" i="1"/>
  <c r="L2539" i="1"/>
  <c r="K2539" i="1"/>
  <c r="J2539" i="1"/>
  <c r="I2539" i="1"/>
  <c r="H2539" i="1"/>
  <c r="G2539" i="1"/>
  <c r="F2539" i="1"/>
  <c r="BD2539" i="1" s="1"/>
  <c r="BD2538" i="1"/>
  <c r="BD2537" i="1"/>
  <c r="BD2536" i="1"/>
  <c r="BD2535" i="1"/>
  <c r="BD2534" i="1"/>
  <c r="BD2533" i="1"/>
  <c r="BD2532" i="1"/>
  <c r="BD2531" i="1"/>
  <c r="BD2530" i="1"/>
  <c r="BD2529" i="1"/>
  <c r="BD2528" i="1"/>
  <c r="BD2527" i="1"/>
  <c r="BD2526" i="1"/>
  <c r="BD2525" i="1"/>
  <c r="BD2524" i="1"/>
  <c r="BD2523" i="1"/>
  <c r="BD2522" i="1"/>
  <c r="BD2521" i="1"/>
  <c r="BD2520" i="1"/>
  <c r="BD2519" i="1"/>
  <c r="BD2518" i="1"/>
  <c r="BD2517" i="1"/>
  <c r="BD2516" i="1"/>
  <c r="BD2515" i="1"/>
  <c r="BD2514" i="1"/>
  <c r="BD2513" i="1"/>
  <c r="BD2512" i="1"/>
  <c r="BD2511" i="1"/>
  <c r="BD2510" i="1"/>
  <c r="BD2509" i="1"/>
  <c r="BD2508" i="1"/>
  <c r="BD2507" i="1"/>
  <c r="BD2506" i="1"/>
  <c r="BD2505" i="1"/>
  <c r="BD2504" i="1"/>
  <c r="BD2503" i="1"/>
  <c r="BD2502" i="1"/>
  <c r="BD2501" i="1"/>
  <c r="BD2500" i="1"/>
  <c r="BD2499" i="1"/>
  <c r="BC2491" i="1"/>
  <c r="BB2491" i="1"/>
  <c r="BA2491" i="1"/>
  <c r="AZ2491" i="1"/>
  <c r="AZ2492" i="1" s="1"/>
  <c r="AY2491" i="1"/>
  <c r="AY2492" i="1" s="1"/>
  <c r="AX2491" i="1"/>
  <c r="AX2492" i="1" s="1"/>
  <c r="AW2491" i="1"/>
  <c r="AV2491" i="1"/>
  <c r="AV2492" i="1" s="1"/>
  <c r="AU2491" i="1"/>
  <c r="AU2492" i="1" s="1"/>
  <c r="AT2491" i="1"/>
  <c r="AS2491" i="1"/>
  <c r="AR2491" i="1"/>
  <c r="AQ2491" i="1"/>
  <c r="AQ2492" i="1" s="1"/>
  <c r="AP2491" i="1"/>
  <c r="AO2491" i="1"/>
  <c r="AN2491" i="1"/>
  <c r="AN2492" i="1" s="1"/>
  <c r="AM2491" i="1"/>
  <c r="AM2492" i="1" s="1"/>
  <c r="AL2491" i="1"/>
  <c r="AJ2491" i="1"/>
  <c r="AJ2492" i="1" s="1"/>
  <c r="AI2491" i="1"/>
  <c r="AI2492" i="1" s="1"/>
  <c r="AG2491" i="1"/>
  <c r="AF2491" i="1"/>
  <c r="AF2492" i="1" s="1"/>
  <c r="AE2491" i="1"/>
  <c r="AE2492" i="1" s="1"/>
  <c r="AD2491" i="1"/>
  <c r="AC2491" i="1"/>
  <c r="AB2491" i="1"/>
  <c r="Z2491" i="1"/>
  <c r="Y2491" i="1"/>
  <c r="W2491" i="1"/>
  <c r="U2491" i="1"/>
  <c r="T2491" i="1"/>
  <c r="T2492" i="1" s="1"/>
  <c r="S2491" i="1"/>
  <c r="R2491" i="1"/>
  <c r="Q2491" i="1"/>
  <c r="P2491" i="1"/>
  <c r="P2492" i="1" s="1"/>
  <c r="O2491" i="1"/>
  <c r="N2491" i="1"/>
  <c r="M2491" i="1"/>
  <c r="L2491" i="1"/>
  <c r="L2492" i="1" s="1"/>
  <c r="K2491" i="1"/>
  <c r="J2491" i="1"/>
  <c r="I2491" i="1"/>
  <c r="H2491" i="1"/>
  <c r="H2492" i="1" s="1"/>
  <c r="G2491" i="1"/>
  <c r="F2491" i="1"/>
  <c r="BC2490" i="1"/>
  <c r="BB2490" i="1"/>
  <c r="BA2490" i="1"/>
  <c r="AZ2490" i="1"/>
  <c r="AY2490" i="1"/>
  <c r="AX2490" i="1"/>
  <c r="AW2490" i="1"/>
  <c r="AV2490" i="1"/>
  <c r="AU2490" i="1"/>
  <c r="AT2490" i="1"/>
  <c r="AS2490" i="1"/>
  <c r="AR2490" i="1"/>
  <c r="AQ2490" i="1"/>
  <c r="AP2490" i="1"/>
  <c r="AO2490" i="1"/>
  <c r="AN2490" i="1"/>
  <c r="AM2490" i="1"/>
  <c r="AL2490" i="1"/>
  <c r="AJ2490" i="1"/>
  <c r="AI2490" i="1"/>
  <c r="AG2490" i="1"/>
  <c r="AF2490" i="1"/>
  <c r="AE2490" i="1"/>
  <c r="AD2490" i="1"/>
  <c r="AC2490" i="1"/>
  <c r="AB2490" i="1"/>
  <c r="Z2490" i="1"/>
  <c r="Y2490" i="1"/>
  <c r="W2490" i="1"/>
  <c r="U2490" i="1"/>
  <c r="T2490" i="1"/>
  <c r="S2490" i="1"/>
  <c r="R2490" i="1"/>
  <c r="Q2490" i="1"/>
  <c r="P2490" i="1"/>
  <c r="O2490" i="1"/>
  <c r="N2490" i="1"/>
  <c r="M2490" i="1"/>
  <c r="L2490" i="1"/>
  <c r="K2490" i="1"/>
  <c r="J2490" i="1"/>
  <c r="I2490" i="1"/>
  <c r="H2490" i="1"/>
  <c r="G2490" i="1"/>
  <c r="F2490" i="1"/>
  <c r="BC2489" i="1"/>
  <c r="BC2492" i="1" s="1"/>
  <c r="BB2489" i="1"/>
  <c r="BA2489" i="1"/>
  <c r="AZ2489" i="1"/>
  <c r="AY2489" i="1"/>
  <c r="AX2489" i="1"/>
  <c r="AW2489" i="1"/>
  <c r="AV2489" i="1"/>
  <c r="AU2489" i="1"/>
  <c r="AT2489" i="1"/>
  <c r="AS2489" i="1"/>
  <c r="AR2489" i="1"/>
  <c r="AQ2489" i="1"/>
  <c r="AP2489" i="1"/>
  <c r="AO2489" i="1"/>
  <c r="AN2489" i="1"/>
  <c r="AM2489" i="1"/>
  <c r="AL2489" i="1"/>
  <c r="AJ2489" i="1"/>
  <c r="AI2489" i="1"/>
  <c r="AG2489" i="1"/>
  <c r="AF2489" i="1"/>
  <c r="AE2489" i="1"/>
  <c r="AD2489" i="1"/>
  <c r="AC2489" i="1"/>
  <c r="AB2489" i="1"/>
  <c r="Z2489" i="1"/>
  <c r="Y2489" i="1"/>
  <c r="W2489" i="1"/>
  <c r="U2489" i="1"/>
  <c r="T2489" i="1"/>
  <c r="S2489" i="1"/>
  <c r="R2489" i="1"/>
  <c r="Q2489" i="1"/>
  <c r="P2489" i="1"/>
  <c r="O2489" i="1"/>
  <c r="N2489" i="1"/>
  <c r="M2489" i="1"/>
  <c r="L2489" i="1"/>
  <c r="K2489" i="1"/>
  <c r="J2489" i="1"/>
  <c r="I2489" i="1"/>
  <c r="H2489" i="1"/>
  <c r="G2489" i="1"/>
  <c r="F2489" i="1"/>
  <c r="BD2489" i="1" s="1"/>
  <c r="BC2488" i="1"/>
  <c r="BB2488" i="1"/>
  <c r="BA2488" i="1"/>
  <c r="AZ2488" i="1"/>
  <c r="AY2488" i="1"/>
  <c r="AX2488" i="1"/>
  <c r="AW2488" i="1"/>
  <c r="AV2488" i="1"/>
  <c r="AU2488" i="1"/>
  <c r="AT2488" i="1"/>
  <c r="AS2488" i="1"/>
  <c r="AR2488" i="1"/>
  <c r="AQ2488" i="1"/>
  <c r="AP2488" i="1"/>
  <c r="AO2488" i="1"/>
  <c r="AN2488" i="1"/>
  <c r="AM2488" i="1"/>
  <c r="AL2488" i="1"/>
  <c r="AJ2488" i="1"/>
  <c r="AI2488" i="1"/>
  <c r="AG2488" i="1"/>
  <c r="AF2488" i="1"/>
  <c r="AE2488" i="1"/>
  <c r="AD2488" i="1"/>
  <c r="AC2488" i="1"/>
  <c r="AB2488" i="1"/>
  <c r="Z2488" i="1"/>
  <c r="Y2488" i="1"/>
  <c r="W2488" i="1"/>
  <c r="U2488" i="1"/>
  <c r="T2488" i="1"/>
  <c r="S2488" i="1"/>
  <c r="R2488" i="1"/>
  <c r="Q2488" i="1"/>
  <c r="P2488" i="1"/>
  <c r="O2488" i="1"/>
  <c r="N2488" i="1"/>
  <c r="M2488" i="1"/>
  <c r="L2488" i="1"/>
  <c r="K2488" i="1"/>
  <c r="J2488" i="1"/>
  <c r="I2488" i="1"/>
  <c r="H2488" i="1"/>
  <c r="G2488" i="1"/>
  <c r="F2488" i="1"/>
  <c r="BD2488" i="1" s="1"/>
  <c r="BD2487" i="1"/>
  <c r="BD2486" i="1"/>
  <c r="BD2485" i="1"/>
  <c r="BD2484" i="1"/>
  <c r="BD2483" i="1"/>
  <c r="BD2482" i="1"/>
  <c r="BD2481" i="1"/>
  <c r="BD2480" i="1"/>
  <c r="BD2479" i="1"/>
  <c r="BD2478" i="1"/>
  <c r="BD2477" i="1"/>
  <c r="BD2476" i="1"/>
  <c r="BD2475" i="1"/>
  <c r="BD2474" i="1"/>
  <c r="BD2473" i="1"/>
  <c r="BD2472" i="1"/>
  <c r="BD2471" i="1"/>
  <c r="BD2470" i="1"/>
  <c r="BD2469" i="1"/>
  <c r="BD2468" i="1"/>
  <c r="BD2467" i="1"/>
  <c r="BD2466" i="1"/>
  <c r="BD2465" i="1"/>
  <c r="BD2464" i="1"/>
  <c r="BD2463" i="1"/>
  <c r="BD2462" i="1"/>
  <c r="BD2461" i="1"/>
  <c r="BD2460" i="1"/>
  <c r="BD2459" i="1"/>
  <c r="BD2458" i="1"/>
  <c r="BD2457" i="1"/>
  <c r="BD2456" i="1"/>
  <c r="BD2455" i="1"/>
  <c r="BD2454" i="1"/>
  <c r="BD2453" i="1"/>
  <c r="BD2452" i="1"/>
  <c r="BD2451" i="1"/>
  <c r="BD2450" i="1"/>
  <c r="BD2449" i="1"/>
  <c r="BD2448" i="1"/>
  <c r="BC2440" i="1"/>
  <c r="BC2441" i="1" s="1"/>
  <c r="BB2440" i="1"/>
  <c r="BA2440" i="1"/>
  <c r="BA2441" i="1" s="1"/>
  <c r="AZ2440" i="1"/>
  <c r="AZ2441" i="1" s="1"/>
  <c r="AY2440" i="1"/>
  <c r="AY2441" i="1" s="1"/>
  <c r="AX2440" i="1"/>
  <c r="AW2440" i="1"/>
  <c r="AW2441" i="1" s="1"/>
  <c r="AV2440" i="1"/>
  <c r="AV2441" i="1" s="1"/>
  <c r="AU2440" i="1"/>
  <c r="AU2441" i="1" s="1"/>
  <c r="AT2440" i="1"/>
  <c r="AS2440" i="1"/>
  <c r="AS2441" i="1" s="1"/>
  <c r="AR2440" i="1"/>
  <c r="AR2441" i="1" s="1"/>
  <c r="AQ2440" i="1"/>
  <c r="AQ2441" i="1" s="1"/>
  <c r="AP2440" i="1"/>
  <c r="AO2440" i="1"/>
  <c r="AO2441" i="1" s="1"/>
  <c r="AN2440" i="1"/>
  <c r="AN2441" i="1" s="1"/>
  <c r="AM2440" i="1"/>
  <c r="AM2441" i="1" s="1"/>
  <c r="AL2440" i="1"/>
  <c r="AJ2440" i="1"/>
  <c r="AJ2441" i="1" s="1"/>
  <c r="AI2440" i="1"/>
  <c r="AI2441" i="1" s="1"/>
  <c r="AG2440" i="1"/>
  <c r="AG2441" i="1" s="1"/>
  <c r="AF2440" i="1"/>
  <c r="AF2441" i="1" s="1"/>
  <c r="AE2440" i="1"/>
  <c r="AE2441" i="1" s="1"/>
  <c r="AD2440" i="1"/>
  <c r="AC2440" i="1"/>
  <c r="AC2441" i="1" s="1"/>
  <c r="AB2440" i="1"/>
  <c r="AB2441" i="1" s="1"/>
  <c r="Z2440" i="1"/>
  <c r="Y2440" i="1"/>
  <c r="Y2441" i="1" s="1"/>
  <c r="W2440" i="1"/>
  <c r="W2441" i="1" s="1"/>
  <c r="U2440" i="1"/>
  <c r="U2441" i="1" s="1"/>
  <c r="T2440" i="1"/>
  <c r="T2441" i="1" s="1"/>
  <c r="S2440" i="1"/>
  <c r="S2441" i="1" s="1"/>
  <c r="R2440" i="1"/>
  <c r="Q2440" i="1"/>
  <c r="Q2441" i="1" s="1"/>
  <c r="P2440" i="1"/>
  <c r="P2441" i="1" s="1"/>
  <c r="O2440" i="1"/>
  <c r="O2441" i="1" s="1"/>
  <c r="N2440" i="1"/>
  <c r="M2440" i="1"/>
  <c r="M2441" i="1" s="1"/>
  <c r="L2440" i="1"/>
  <c r="L2441" i="1" s="1"/>
  <c r="K2440" i="1"/>
  <c r="K2441" i="1" s="1"/>
  <c r="J2440" i="1"/>
  <c r="I2440" i="1"/>
  <c r="I2441" i="1" s="1"/>
  <c r="H2440" i="1"/>
  <c r="H2441" i="1" s="1"/>
  <c r="G2440" i="1"/>
  <c r="G2441" i="1" s="1"/>
  <c r="F2440" i="1"/>
  <c r="BC2439" i="1"/>
  <c r="BB2439" i="1"/>
  <c r="BA2439" i="1"/>
  <c r="AZ2439" i="1"/>
  <c r="AY2439" i="1"/>
  <c r="AX2439" i="1"/>
  <c r="AW2439" i="1"/>
  <c r="AV2439" i="1"/>
  <c r="AU2439" i="1"/>
  <c r="AT2439" i="1"/>
  <c r="AS2439" i="1"/>
  <c r="AR2439" i="1"/>
  <c r="AQ2439" i="1"/>
  <c r="AP2439" i="1"/>
  <c r="AO2439" i="1"/>
  <c r="AN2439" i="1"/>
  <c r="AM2439" i="1"/>
  <c r="AL2439" i="1"/>
  <c r="AJ2439" i="1"/>
  <c r="AI2439" i="1"/>
  <c r="AG2439" i="1"/>
  <c r="AF2439" i="1"/>
  <c r="AE2439" i="1"/>
  <c r="AD2439" i="1"/>
  <c r="AC2439" i="1"/>
  <c r="AB2439" i="1"/>
  <c r="Z2439" i="1"/>
  <c r="Y2439" i="1"/>
  <c r="W2439" i="1"/>
  <c r="U2439" i="1"/>
  <c r="T2439" i="1"/>
  <c r="S2439" i="1"/>
  <c r="R2439" i="1"/>
  <c r="Q2439" i="1"/>
  <c r="P2439" i="1"/>
  <c r="O2439" i="1"/>
  <c r="N2439" i="1"/>
  <c r="M2439" i="1"/>
  <c r="L2439" i="1"/>
  <c r="K2439" i="1"/>
  <c r="J2439" i="1"/>
  <c r="I2439" i="1"/>
  <c r="H2439" i="1"/>
  <c r="G2439" i="1"/>
  <c r="F2439" i="1"/>
  <c r="BC2438" i="1"/>
  <c r="BB2438" i="1"/>
  <c r="BA2438" i="1"/>
  <c r="AZ2438" i="1"/>
  <c r="AY2438" i="1"/>
  <c r="AX2438" i="1"/>
  <c r="AW2438" i="1"/>
  <c r="AV2438" i="1"/>
  <c r="AU2438" i="1"/>
  <c r="AT2438" i="1"/>
  <c r="AS2438" i="1"/>
  <c r="AR2438" i="1"/>
  <c r="AQ2438" i="1"/>
  <c r="AP2438" i="1"/>
  <c r="AO2438" i="1"/>
  <c r="AN2438" i="1"/>
  <c r="AM2438" i="1"/>
  <c r="AL2438" i="1"/>
  <c r="AJ2438" i="1"/>
  <c r="AI2438" i="1"/>
  <c r="AG2438" i="1"/>
  <c r="AF2438" i="1"/>
  <c r="AE2438" i="1"/>
  <c r="AD2438" i="1"/>
  <c r="AC2438" i="1"/>
  <c r="AB2438" i="1"/>
  <c r="Z2438" i="1"/>
  <c r="Y2438" i="1"/>
  <c r="W2438" i="1"/>
  <c r="U2438" i="1"/>
  <c r="T2438" i="1"/>
  <c r="S2438" i="1"/>
  <c r="R2438" i="1"/>
  <c r="Q2438" i="1"/>
  <c r="P2438" i="1"/>
  <c r="O2438" i="1"/>
  <c r="N2438" i="1"/>
  <c r="M2438" i="1"/>
  <c r="L2438" i="1"/>
  <c r="K2438" i="1"/>
  <c r="J2438" i="1"/>
  <c r="I2438" i="1"/>
  <c r="H2438" i="1"/>
  <c r="G2438" i="1"/>
  <c r="F2438" i="1"/>
  <c r="BC2437" i="1"/>
  <c r="BB2437" i="1"/>
  <c r="BA2437" i="1"/>
  <c r="AZ2437" i="1"/>
  <c r="AY2437" i="1"/>
  <c r="AX2437" i="1"/>
  <c r="AW2437" i="1"/>
  <c r="AV2437" i="1"/>
  <c r="AU2437" i="1"/>
  <c r="AT2437" i="1"/>
  <c r="AS2437" i="1"/>
  <c r="AR2437" i="1"/>
  <c r="AQ2437" i="1"/>
  <c r="AP2437" i="1"/>
  <c r="AO2437" i="1"/>
  <c r="AN2437" i="1"/>
  <c r="AM2437" i="1"/>
  <c r="AL2437" i="1"/>
  <c r="AJ2437" i="1"/>
  <c r="AI2437" i="1"/>
  <c r="AG2437" i="1"/>
  <c r="AF2437" i="1"/>
  <c r="AE2437" i="1"/>
  <c r="AD2437" i="1"/>
  <c r="AC2437" i="1"/>
  <c r="AB2437" i="1"/>
  <c r="Z2437" i="1"/>
  <c r="Y2437" i="1"/>
  <c r="W2437" i="1"/>
  <c r="U2437" i="1"/>
  <c r="T2437" i="1"/>
  <c r="S2437" i="1"/>
  <c r="R2437" i="1"/>
  <c r="Q2437" i="1"/>
  <c r="P2437" i="1"/>
  <c r="O2437" i="1"/>
  <c r="N2437" i="1"/>
  <c r="M2437" i="1"/>
  <c r="L2437" i="1"/>
  <c r="K2437" i="1"/>
  <c r="J2437" i="1"/>
  <c r="I2437" i="1"/>
  <c r="H2437" i="1"/>
  <c r="G2437" i="1"/>
  <c r="F2437" i="1"/>
  <c r="BD2437" i="1" s="1"/>
  <c r="BD2436" i="1"/>
  <c r="BD2435" i="1"/>
  <c r="BD2434" i="1"/>
  <c r="BD2433" i="1"/>
  <c r="BD2432" i="1"/>
  <c r="BD2431" i="1"/>
  <c r="BD2430" i="1"/>
  <c r="BD2429" i="1"/>
  <c r="BD2428" i="1"/>
  <c r="BD2427" i="1"/>
  <c r="BD2426" i="1"/>
  <c r="BD2425" i="1"/>
  <c r="BD2424" i="1"/>
  <c r="BD2423" i="1"/>
  <c r="BD2422" i="1"/>
  <c r="BD2421" i="1"/>
  <c r="BD2420" i="1"/>
  <c r="BD2419" i="1"/>
  <c r="BD2418" i="1"/>
  <c r="BD2417" i="1"/>
  <c r="BD2416" i="1"/>
  <c r="BD2415" i="1"/>
  <c r="BD2414" i="1"/>
  <c r="BD2413" i="1"/>
  <c r="BD2412" i="1"/>
  <c r="BD2411" i="1"/>
  <c r="BD2410" i="1"/>
  <c r="BD2409" i="1"/>
  <c r="BD2408" i="1"/>
  <c r="BD2407" i="1"/>
  <c r="BD2406" i="1"/>
  <c r="BD2405" i="1"/>
  <c r="BD2404" i="1"/>
  <c r="BD2403" i="1"/>
  <c r="BD2402" i="1"/>
  <c r="BD2401" i="1"/>
  <c r="BD2400" i="1"/>
  <c r="BD2399" i="1"/>
  <c r="BD2398" i="1"/>
  <c r="BD2397" i="1"/>
  <c r="BC2389" i="1"/>
  <c r="BB2389" i="1"/>
  <c r="BA2389" i="1"/>
  <c r="AZ2389" i="1"/>
  <c r="AZ2390" i="1" s="1"/>
  <c r="AY2389" i="1"/>
  <c r="AX2389" i="1"/>
  <c r="AW2389" i="1"/>
  <c r="AV2389" i="1"/>
  <c r="AV2390" i="1" s="1"/>
  <c r="AU2389" i="1"/>
  <c r="AT2389" i="1"/>
  <c r="AS2389" i="1"/>
  <c r="AR2389" i="1"/>
  <c r="AR2390" i="1" s="1"/>
  <c r="AQ2389" i="1"/>
  <c r="AP2389" i="1"/>
  <c r="AO2389" i="1"/>
  <c r="AN2389" i="1"/>
  <c r="AN2390" i="1" s="1"/>
  <c r="AM2389" i="1"/>
  <c r="AL2389" i="1"/>
  <c r="AJ2389" i="1"/>
  <c r="AJ2390" i="1" s="1"/>
  <c r="AI2389" i="1"/>
  <c r="AG2389" i="1"/>
  <c r="AF2389" i="1"/>
  <c r="AF2390" i="1" s="1"/>
  <c r="AE2389" i="1"/>
  <c r="AD2389" i="1"/>
  <c r="AC2389" i="1"/>
  <c r="AB2389" i="1"/>
  <c r="AB2390" i="1" s="1"/>
  <c r="Z2389" i="1"/>
  <c r="Y2389" i="1"/>
  <c r="W2389" i="1"/>
  <c r="U2389" i="1"/>
  <c r="T2389" i="1"/>
  <c r="T2390" i="1" s="1"/>
  <c r="S2389" i="1"/>
  <c r="R2389" i="1"/>
  <c r="Q2389" i="1"/>
  <c r="P2389" i="1"/>
  <c r="P2390" i="1" s="1"/>
  <c r="O2389" i="1"/>
  <c r="N2389" i="1"/>
  <c r="M2389" i="1"/>
  <c r="L2389" i="1"/>
  <c r="L2390" i="1" s="1"/>
  <c r="K2389" i="1"/>
  <c r="J2389" i="1"/>
  <c r="I2389" i="1"/>
  <c r="H2389" i="1"/>
  <c r="H2390" i="1" s="1"/>
  <c r="G2389" i="1"/>
  <c r="F2389" i="1"/>
  <c r="BC2388" i="1"/>
  <c r="BB2388" i="1"/>
  <c r="BA2388" i="1"/>
  <c r="AZ2388" i="1"/>
  <c r="AY2388" i="1"/>
  <c r="AX2388" i="1"/>
  <c r="AW2388" i="1"/>
  <c r="AV2388" i="1"/>
  <c r="AU2388" i="1"/>
  <c r="AT2388" i="1"/>
  <c r="AS2388" i="1"/>
  <c r="AR2388" i="1"/>
  <c r="AQ2388" i="1"/>
  <c r="AP2388" i="1"/>
  <c r="AO2388" i="1"/>
  <c r="AN2388" i="1"/>
  <c r="AM2388" i="1"/>
  <c r="AL2388" i="1"/>
  <c r="AJ2388" i="1"/>
  <c r="AI2388" i="1"/>
  <c r="AG2388" i="1"/>
  <c r="AF2388" i="1"/>
  <c r="AE2388" i="1"/>
  <c r="AD2388" i="1"/>
  <c r="AC2388" i="1"/>
  <c r="AB2388" i="1"/>
  <c r="Z2388" i="1"/>
  <c r="Y2388" i="1"/>
  <c r="W2388" i="1"/>
  <c r="U2388" i="1"/>
  <c r="T2388" i="1"/>
  <c r="S2388" i="1"/>
  <c r="R2388" i="1"/>
  <c r="Q2388" i="1"/>
  <c r="P2388" i="1"/>
  <c r="O2388" i="1"/>
  <c r="N2388" i="1"/>
  <c r="M2388" i="1"/>
  <c r="L2388" i="1"/>
  <c r="K2388" i="1"/>
  <c r="J2388" i="1"/>
  <c r="I2388" i="1"/>
  <c r="H2388" i="1"/>
  <c r="G2388" i="1"/>
  <c r="F2388" i="1"/>
  <c r="BC2387" i="1"/>
  <c r="BB2387" i="1"/>
  <c r="BA2387" i="1"/>
  <c r="AZ2387" i="1"/>
  <c r="AY2387" i="1"/>
  <c r="AX2387" i="1"/>
  <c r="AW2387" i="1"/>
  <c r="AV2387" i="1"/>
  <c r="AU2387" i="1"/>
  <c r="AT2387" i="1"/>
  <c r="AS2387" i="1"/>
  <c r="AR2387" i="1"/>
  <c r="AQ2387" i="1"/>
  <c r="AP2387" i="1"/>
  <c r="AO2387" i="1"/>
  <c r="AN2387" i="1"/>
  <c r="AM2387" i="1"/>
  <c r="AL2387" i="1"/>
  <c r="AJ2387" i="1"/>
  <c r="AI2387" i="1"/>
  <c r="AG2387" i="1"/>
  <c r="AF2387" i="1"/>
  <c r="AE2387" i="1"/>
  <c r="AD2387" i="1"/>
  <c r="AC2387" i="1"/>
  <c r="AB2387" i="1"/>
  <c r="Z2387" i="1"/>
  <c r="Y2387" i="1"/>
  <c r="W2387" i="1"/>
  <c r="U2387" i="1"/>
  <c r="T2387" i="1"/>
  <c r="S2387" i="1"/>
  <c r="R2387" i="1"/>
  <c r="Q2387" i="1"/>
  <c r="P2387" i="1"/>
  <c r="O2387" i="1"/>
  <c r="N2387" i="1"/>
  <c r="M2387" i="1"/>
  <c r="L2387" i="1"/>
  <c r="K2387" i="1"/>
  <c r="J2387" i="1"/>
  <c r="I2387" i="1"/>
  <c r="H2387" i="1"/>
  <c r="G2387" i="1"/>
  <c r="F2387" i="1"/>
  <c r="BD2387" i="1" s="1"/>
  <c r="BC2386" i="1"/>
  <c r="BB2386" i="1"/>
  <c r="BA2386" i="1"/>
  <c r="AZ2386" i="1"/>
  <c r="AY2386" i="1"/>
  <c r="AX2386" i="1"/>
  <c r="AW2386" i="1"/>
  <c r="AV2386" i="1"/>
  <c r="AU2386" i="1"/>
  <c r="AT2386" i="1"/>
  <c r="AS2386" i="1"/>
  <c r="AR2386" i="1"/>
  <c r="AQ2386" i="1"/>
  <c r="AP2386" i="1"/>
  <c r="AO2386" i="1"/>
  <c r="AN2386" i="1"/>
  <c r="AM2386" i="1"/>
  <c r="AL2386" i="1"/>
  <c r="AJ2386" i="1"/>
  <c r="AI2386" i="1"/>
  <c r="AG2386" i="1"/>
  <c r="AF2386" i="1"/>
  <c r="AE2386" i="1"/>
  <c r="AD2386" i="1"/>
  <c r="AC2386" i="1"/>
  <c r="AB2386" i="1"/>
  <c r="Z2386" i="1"/>
  <c r="Y2386" i="1"/>
  <c r="W2386" i="1"/>
  <c r="U2386" i="1"/>
  <c r="T2386" i="1"/>
  <c r="S2386" i="1"/>
  <c r="R2386" i="1"/>
  <c r="Q2386" i="1"/>
  <c r="P2386" i="1"/>
  <c r="O2386" i="1"/>
  <c r="N2386" i="1"/>
  <c r="M2386" i="1"/>
  <c r="L2386" i="1"/>
  <c r="K2386" i="1"/>
  <c r="J2386" i="1"/>
  <c r="I2386" i="1"/>
  <c r="H2386" i="1"/>
  <c r="G2386" i="1"/>
  <c r="F2386" i="1"/>
  <c r="BD2386" i="1" s="1"/>
  <c r="BD2385" i="1"/>
  <c r="BD2384" i="1"/>
  <c r="BD2383" i="1"/>
  <c r="BD2382" i="1"/>
  <c r="BD2381" i="1"/>
  <c r="BD2380" i="1"/>
  <c r="BD2379" i="1"/>
  <c r="BD2378" i="1"/>
  <c r="BD2377" i="1"/>
  <c r="BD2376" i="1"/>
  <c r="BD2375" i="1"/>
  <c r="BD2374" i="1"/>
  <c r="BD2373" i="1"/>
  <c r="BD2372" i="1"/>
  <c r="BD2371" i="1"/>
  <c r="BD2370" i="1"/>
  <c r="BD2369" i="1"/>
  <c r="BD2368" i="1"/>
  <c r="BD2367" i="1"/>
  <c r="BD2366" i="1"/>
  <c r="BD2365" i="1"/>
  <c r="BD2364" i="1"/>
  <c r="BD2363" i="1"/>
  <c r="BD2362" i="1"/>
  <c r="BD2361" i="1"/>
  <c r="BD2360" i="1"/>
  <c r="BD2359" i="1"/>
  <c r="BD2358" i="1"/>
  <c r="BD2357" i="1"/>
  <c r="BD2356" i="1"/>
  <c r="BD2355" i="1"/>
  <c r="BD2354" i="1"/>
  <c r="BD2353" i="1"/>
  <c r="BD2352" i="1"/>
  <c r="BD2351" i="1"/>
  <c r="BD2350" i="1"/>
  <c r="BD2349" i="1"/>
  <c r="BD2348" i="1"/>
  <c r="BD2347" i="1"/>
  <c r="BD2346" i="1"/>
  <c r="BC2338" i="1"/>
  <c r="BC2339" i="1" s="1"/>
  <c r="BB2338" i="1"/>
  <c r="BA2338" i="1"/>
  <c r="AZ2338" i="1"/>
  <c r="AY2338" i="1"/>
  <c r="AY2339" i="1" s="1"/>
  <c r="AX2338" i="1"/>
  <c r="AW2338" i="1"/>
  <c r="AV2338" i="1"/>
  <c r="AU2338" i="1"/>
  <c r="AU2339" i="1" s="1"/>
  <c r="AT2338" i="1"/>
  <c r="AS2338" i="1"/>
  <c r="AR2338" i="1"/>
  <c r="AQ2338" i="1"/>
  <c r="AQ2339" i="1" s="1"/>
  <c r="AP2338" i="1"/>
  <c r="AO2338" i="1"/>
  <c r="AN2338" i="1"/>
  <c r="AM2338" i="1"/>
  <c r="AM2339" i="1" s="1"/>
  <c r="AL2338" i="1"/>
  <c r="AJ2338" i="1"/>
  <c r="AI2338" i="1"/>
  <c r="AI2339" i="1" s="1"/>
  <c r="AG2338" i="1"/>
  <c r="AF2338" i="1"/>
  <c r="AE2338" i="1"/>
  <c r="AE2339" i="1" s="1"/>
  <c r="AD2338" i="1"/>
  <c r="AC2338" i="1"/>
  <c r="AB2338" i="1"/>
  <c r="Z2338" i="1"/>
  <c r="Y2338" i="1"/>
  <c r="W2338" i="1"/>
  <c r="W2339" i="1" s="1"/>
  <c r="U2338" i="1"/>
  <c r="T2338" i="1"/>
  <c r="S2338" i="1"/>
  <c r="S2339" i="1" s="1"/>
  <c r="R2338" i="1"/>
  <c r="Q2338" i="1"/>
  <c r="P2338" i="1"/>
  <c r="O2338" i="1"/>
  <c r="O2339" i="1" s="1"/>
  <c r="N2338" i="1"/>
  <c r="M2338" i="1"/>
  <c r="L2338" i="1"/>
  <c r="K2338" i="1"/>
  <c r="K2339" i="1" s="1"/>
  <c r="J2338" i="1"/>
  <c r="I2338" i="1"/>
  <c r="H2338" i="1"/>
  <c r="G2338" i="1"/>
  <c r="G2339" i="1" s="1"/>
  <c r="F2338" i="1"/>
  <c r="BC2337" i="1"/>
  <c r="BB2337" i="1"/>
  <c r="BA2337" i="1"/>
  <c r="AZ2337" i="1"/>
  <c r="AY2337" i="1"/>
  <c r="AX2337" i="1"/>
  <c r="AW2337" i="1"/>
  <c r="AV2337" i="1"/>
  <c r="AU2337" i="1"/>
  <c r="AT2337" i="1"/>
  <c r="AS2337" i="1"/>
  <c r="AR2337" i="1"/>
  <c r="AQ2337" i="1"/>
  <c r="AP2337" i="1"/>
  <c r="AO2337" i="1"/>
  <c r="AN2337" i="1"/>
  <c r="AM2337" i="1"/>
  <c r="AL2337" i="1"/>
  <c r="AJ2337" i="1"/>
  <c r="AI2337" i="1"/>
  <c r="AG2337" i="1"/>
  <c r="AF2337" i="1"/>
  <c r="AE2337" i="1"/>
  <c r="AD2337" i="1"/>
  <c r="AC2337" i="1"/>
  <c r="AB2337" i="1"/>
  <c r="Z2337" i="1"/>
  <c r="Y2337" i="1"/>
  <c r="W2337" i="1"/>
  <c r="U2337" i="1"/>
  <c r="T2337" i="1"/>
  <c r="S2337" i="1"/>
  <c r="R2337" i="1"/>
  <c r="Q2337" i="1"/>
  <c r="P2337" i="1"/>
  <c r="O2337" i="1"/>
  <c r="N2337" i="1"/>
  <c r="M2337" i="1"/>
  <c r="L2337" i="1"/>
  <c r="K2337" i="1"/>
  <c r="J2337" i="1"/>
  <c r="I2337" i="1"/>
  <c r="H2337" i="1"/>
  <c r="G2337" i="1"/>
  <c r="F2337" i="1"/>
  <c r="BD2337" i="1" s="1"/>
  <c r="BC2336" i="1"/>
  <c r="BB2336" i="1"/>
  <c r="BA2336" i="1"/>
  <c r="AZ2336" i="1"/>
  <c r="AY2336" i="1"/>
  <c r="AX2336" i="1"/>
  <c r="AW2336" i="1"/>
  <c r="AV2336" i="1"/>
  <c r="AU2336" i="1"/>
  <c r="AT2336" i="1"/>
  <c r="AS2336" i="1"/>
  <c r="AR2336" i="1"/>
  <c r="AQ2336" i="1"/>
  <c r="AP2336" i="1"/>
  <c r="AO2336" i="1"/>
  <c r="AN2336" i="1"/>
  <c r="AM2336" i="1"/>
  <c r="AL2336" i="1"/>
  <c r="AJ2336" i="1"/>
  <c r="AI2336" i="1"/>
  <c r="AG2336" i="1"/>
  <c r="AF2336" i="1"/>
  <c r="AE2336" i="1"/>
  <c r="AD2336" i="1"/>
  <c r="AC2336" i="1"/>
  <c r="AB2336" i="1"/>
  <c r="Z2336" i="1"/>
  <c r="Y2336" i="1"/>
  <c r="W2336" i="1"/>
  <c r="U2336" i="1"/>
  <c r="T2336" i="1"/>
  <c r="S2336" i="1"/>
  <c r="R2336" i="1"/>
  <c r="Q2336" i="1"/>
  <c r="P2336" i="1"/>
  <c r="O2336" i="1"/>
  <c r="N2336" i="1"/>
  <c r="M2336" i="1"/>
  <c r="L2336" i="1"/>
  <c r="K2336" i="1"/>
  <c r="J2336" i="1"/>
  <c r="I2336" i="1"/>
  <c r="H2336" i="1"/>
  <c r="G2336" i="1"/>
  <c r="F2336" i="1"/>
  <c r="BD2336" i="1" s="1"/>
  <c r="BC2335" i="1"/>
  <c r="BB2335" i="1"/>
  <c r="BA2335" i="1"/>
  <c r="AZ2335" i="1"/>
  <c r="AY2335" i="1"/>
  <c r="AX2335" i="1"/>
  <c r="AW2335" i="1"/>
  <c r="AV2335" i="1"/>
  <c r="AU2335" i="1"/>
  <c r="AT2335" i="1"/>
  <c r="AS2335" i="1"/>
  <c r="AR2335" i="1"/>
  <c r="AQ2335" i="1"/>
  <c r="AP2335" i="1"/>
  <c r="AO2335" i="1"/>
  <c r="AN2335" i="1"/>
  <c r="AM2335" i="1"/>
  <c r="AL2335" i="1"/>
  <c r="AJ2335" i="1"/>
  <c r="AI2335" i="1"/>
  <c r="AG2335" i="1"/>
  <c r="AF2335" i="1"/>
  <c r="AE2335" i="1"/>
  <c r="AD2335" i="1"/>
  <c r="AC2335" i="1"/>
  <c r="AB2335" i="1"/>
  <c r="Z2335" i="1"/>
  <c r="Y2335" i="1"/>
  <c r="W2335" i="1"/>
  <c r="U2335" i="1"/>
  <c r="T2335" i="1"/>
  <c r="S2335" i="1"/>
  <c r="R2335" i="1"/>
  <c r="Q2335" i="1"/>
  <c r="P2335" i="1"/>
  <c r="O2335" i="1"/>
  <c r="N2335" i="1"/>
  <c r="M2335" i="1"/>
  <c r="L2335" i="1"/>
  <c r="K2335" i="1"/>
  <c r="J2335" i="1"/>
  <c r="I2335" i="1"/>
  <c r="H2335" i="1"/>
  <c r="G2335" i="1"/>
  <c r="F2335" i="1"/>
  <c r="BD2335" i="1" s="1"/>
  <c r="BD2334" i="1"/>
  <c r="BD2333" i="1"/>
  <c r="BD2332" i="1"/>
  <c r="BD2331" i="1"/>
  <c r="BD2330" i="1"/>
  <c r="BD2329" i="1"/>
  <c r="BD2328" i="1"/>
  <c r="BD2327" i="1"/>
  <c r="BD2326" i="1"/>
  <c r="BD2325" i="1"/>
  <c r="BD2324" i="1"/>
  <c r="BD2323" i="1"/>
  <c r="BD2322" i="1"/>
  <c r="BD2321" i="1"/>
  <c r="BD2320" i="1"/>
  <c r="BD2319" i="1"/>
  <c r="BD2318" i="1"/>
  <c r="BD2317" i="1"/>
  <c r="BD2316" i="1"/>
  <c r="BD2315" i="1"/>
  <c r="BD2314" i="1"/>
  <c r="BD2313" i="1"/>
  <c r="BD2312" i="1"/>
  <c r="BD2311" i="1"/>
  <c r="BD2310" i="1"/>
  <c r="BD2309" i="1"/>
  <c r="BD2308" i="1"/>
  <c r="BD2307" i="1"/>
  <c r="BD2306" i="1"/>
  <c r="BD2305" i="1"/>
  <c r="BD2304" i="1"/>
  <c r="BD2303" i="1"/>
  <c r="BD2302" i="1"/>
  <c r="BD2301" i="1"/>
  <c r="BD2300" i="1"/>
  <c r="BD2299" i="1"/>
  <c r="BD2298" i="1"/>
  <c r="BD2297" i="1"/>
  <c r="BD2296" i="1"/>
  <c r="BD2295" i="1"/>
  <c r="BC2287" i="1"/>
  <c r="BB2287" i="1"/>
  <c r="BA2287" i="1"/>
  <c r="AZ2287" i="1"/>
  <c r="AY2287" i="1"/>
  <c r="AY2288" i="1" s="1"/>
  <c r="AX2287" i="1"/>
  <c r="AX2288" i="1" s="1"/>
  <c r="AW2287" i="1"/>
  <c r="AV2287" i="1"/>
  <c r="AV2288" i="1" s="1"/>
  <c r="AU2287" i="1"/>
  <c r="AU2288" i="1" s="1"/>
  <c r="AT2287" i="1"/>
  <c r="AT2288" i="1" s="1"/>
  <c r="AS2287" i="1"/>
  <c r="AR2287" i="1"/>
  <c r="AR2288" i="1" s="1"/>
  <c r="AQ2287" i="1"/>
  <c r="AQ2288" i="1" s="1"/>
  <c r="AP2287" i="1"/>
  <c r="AP2288" i="1" s="1"/>
  <c r="AO2287" i="1"/>
  <c r="AN2287" i="1"/>
  <c r="AN2288" i="1" s="1"/>
  <c r="AM2287" i="1"/>
  <c r="AM2288" i="1" s="1"/>
  <c r="AL2287" i="1"/>
  <c r="AL2288" i="1" s="1"/>
  <c r="AJ2287" i="1"/>
  <c r="AJ2288" i="1" s="1"/>
  <c r="AI2287" i="1"/>
  <c r="AI2288" i="1" s="1"/>
  <c r="AG2287" i="1"/>
  <c r="AF2287" i="1"/>
  <c r="AF2288" i="1" s="1"/>
  <c r="AE2287" i="1"/>
  <c r="AE2288" i="1" s="1"/>
  <c r="AD2287" i="1"/>
  <c r="AD2288" i="1" s="1"/>
  <c r="AC2287" i="1"/>
  <c r="AB2287" i="1"/>
  <c r="AB2288" i="1" s="1"/>
  <c r="Z2287" i="1"/>
  <c r="Z2288" i="1" s="1"/>
  <c r="Y2287" i="1"/>
  <c r="W2287" i="1"/>
  <c r="W2288" i="1" s="1"/>
  <c r="U2287" i="1"/>
  <c r="T2287" i="1"/>
  <c r="T2288" i="1" s="1"/>
  <c r="S2287" i="1"/>
  <c r="S2288" i="1" s="1"/>
  <c r="R2287" i="1"/>
  <c r="R2288" i="1" s="1"/>
  <c r="Q2287" i="1"/>
  <c r="P2287" i="1"/>
  <c r="P2288" i="1" s="1"/>
  <c r="O2287" i="1"/>
  <c r="O2288" i="1" s="1"/>
  <c r="N2287" i="1"/>
  <c r="N2288" i="1" s="1"/>
  <c r="M2287" i="1"/>
  <c r="L2287" i="1"/>
  <c r="L2288" i="1" s="1"/>
  <c r="K2287" i="1"/>
  <c r="K2288" i="1" s="1"/>
  <c r="J2287" i="1"/>
  <c r="J2288" i="1" s="1"/>
  <c r="I2287" i="1"/>
  <c r="H2287" i="1"/>
  <c r="H2288" i="1" s="1"/>
  <c r="G2287" i="1"/>
  <c r="G2288" i="1" s="1"/>
  <c r="F2287" i="1"/>
  <c r="BC2286" i="1"/>
  <c r="BB2286" i="1"/>
  <c r="BA2286" i="1"/>
  <c r="AZ2286" i="1"/>
  <c r="AY2286" i="1"/>
  <c r="AX2286" i="1"/>
  <c r="AW2286" i="1"/>
  <c r="AV2286" i="1"/>
  <c r="AU2286" i="1"/>
  <c r="AT2286" i="1"/>
  <c r="AS2286" i="1"/>
  <c r="AR2286" i="1"/>
  <c r="AQ2286" i="1"/>
  <c r="AP2286" i="1"/>
  <c r="AO2286" i="1"/>
  <c r="AN2286" i="1"/>
  <c r="AM2286" i="1"/>
  <c r="AL2286" i="1"/>
  <c r="AJ2286" i="1"/>
  <c r="AI2286" i="1"/>
  <c r="AG2286" i="1"/>
  <c r="AF2286" i="1"/>
  <c r="AE2286" i="1"/>
  <c r="AD2286" i="1"/>
  <c r="AC2286" i="1"/>
  <c r="AB2286" i="1"/>
  <c r="Z2286" i="1"/>
  <c r="Y2286" i="1"/>
  <c r="W2286" i="1"/>
  <c r="U2286" i="1"/>
  <c r="T2286" i="1"/>
  <c r="S2286" i="1"/>
  <c r="R2286" i="1"/>
  <c r="Q2286" i="1"/>
  <c r="P2286" i="1"/>
  <c r="O2286" i="1"/>
  <c r="N2286" i="1"/>
  <c r="M2286" i="1"/>
  <c r="L2286" i="1"/>
  <c r="K2286" i="1"/>
  <c r="J2286" i="1"/>
  <c r="I2286" i="1"/>
  <c r="H2286" i="1"/>
  <c r="G2286" i="1"/>
  <c r="F2286" i="1"/>
  <c r="BD2286" i="1" s="1"/>
  <c r="BC2285" i="1"/>
  <c r="BB2285" i="1"/>
  <c r="BA2285" i="1"/>
  <c r="AZ2285" i="1"/>
  <c r="AY2285" i="1"/>
  <c r="AX2285" i="1"/>
  <c r="AW2285" i="1"/>
  <c r="AV2285" i="1"/>
  <c r="AU2285" i="1"/>
  <c r="AT2285" i="1"/>
  <c r="AS2285" i="1"/>
  <c r="AR2285" i="1"/>
  <c r="AQ2285" i="1"/>
  <c r="AP2285" i="1"/>
  <c r="AO2285" i="1"/>
  <c r="AN2285" i="1"/>
  <c r="AM2285" i="1"/>
  <c r="AL2285" i="1"/>
  <c r="AJ2285" i="1"/>
  <c r="AI2285" i="1"/>
  <c r="AG2285" i="1"/>
  <c r="AF2285" i="1"/>
  <c r="AE2285" i="1"/>
  <c r="AD2285" i="1"/>
  <c r="AC2285" i="1"/>
  <c r="AB2285" i="1"/>
  <c r="Z2285" i="1"/>
  <c r="Y2285" i="1"/>
  <c r="W2285" i="1"/>
  <c r="U2285" i="1"/>
  <c r="T2285" i="1"/>
  <c r="S2285" i="1"/>
  <c r="R2285" i="1"/>
  <c r="Q2285" i="1"/>
  <c r="P2285" i="1"/>
  <c r="O2285" i="1"/>
  <c r="N2285" i="1"/>
  <c r="M2285" i="1"/>
  <c r="L2285" i="1"/>
  <c r="K2285" i="1"/>
  <c r="J2285" i="1"/>
  <c r="I2285" i="1"/>
  <c r="H2285" i="1"/>
  <c r="G2285" i="1"/>
  <c r="F2285" i="1"/>
  <c r="BD2285" i="1" s="1"/>
  <c r="BC2284" i="1"/>
  <c r="BB2284" i="1"/>
  <c r="BA2284" i="1"/>
  <c r="AZ2284" i="1"/>
  <c r="AY2284" i="1"/>
  <c r="AX2284" i="1"/>
  <c r="AW2284" i="1"/>
  <c r="AV2284" i="1"/>
  <c r="AU2284" i="1"/>
  <c r="AT2284" i="1"/>
  <c r="AS2284" i="1"/>
  <c r="AR2284" i="1"/>
  <c r="AQ2284" i="1"/>
  <c r="AP2284" i="1"/>
  <c r="AO2284" i="1"/>
  <c r="AN2284" i="1"/>
  <c r="AM2284" i="1"/>
  <c r="AL2284" i="1"/>
  <c r="AJ2284" i="1"/>
  <c r="AI2284" i="1"/>
  <c r="AG2284" i="1"/>
  <c r="AF2284" i="1"/>
  <c r="AE2284" i="1"/>
  <c r="AD2284" i="1"/>
  <c r="AC2284" i="1"/>
  <c r="AB2284" i="1"/>
  <c r="Z2284" i="1"/>
  <c r="Y2284" i="1"/>
  <c r="W2284" i="1"/>
  <c r="U2284" i="1"/>
  <c r="T2284" i="1"/>
  <c r="S2284" i="1"/>
  <c r="R2284" i="1"/>
  <c r="Q2284" i="1"/>
  <c r="P2284" i="1"/>
  <c r="O2284" i="1"/>
  <c r="N2284" i="1"/>
  <c r="M2284" i="1"/>
  <c r="L2284" i="1"/>
  <c r="K2284" i="1"/>
  <c r="J2284" i="1"/>
  <c r="I2284" i="1"/>
  <c r="H2284" i="1"/>
  <c r="G2284" i="1"/>
  <c r="F2284" i="1"/>
  <c r="BD2284" i="1" s="1"/>
  <c r="BD2283" i="1"/>
  <c r="BD2282" i="1"/>
  <c r="BD2281" i="1"/>
  <c r="BD2280" i="1"/>
  <c r="BD2279" i="1"/>
  <c r="BD2278" i="1"/>
  <c r="BD2277" i="1"/>
  <c r="BD2276" i="1"/>
  <c r="BD2275" i="1"/>
  <c r="BD2274" i="1"/>
  <c r="BD2273" i="1"/>
  <c r="BD2272" i="1"/>
  <c r="BD2271" i="1"/>
  <c r="BD2270" i="1"/>
  <c r="BD2269" i="1"/>
  <c r="BD2268" i="1"/>
  <c r="BD2267" i="1"/>
  <c r="BD2266" i="1"/>
  <c r="BD2265" i="1"/>
  <c r="BD2264" i="1"/>
  <c r="BD2263" i="1"/>
  <c r="BD2262" i="1"/>
  <c r="BD2261" i="1"/>
  <c r="BD2260" i="1"/>
  <c r="BD2259" i="1"/>
  <c r="BD2258" i="1"/>
  <c r="BD2257" i="1"/>
  <c r="BD2256" i="1"/>
  <c r="BD2255" i="1"/>
  <c r="BD2254" i="1"/>
  <c r="BD2253" i="1"/>
  <c r="BD2252" i="1"/>
  <c r="BD2251" i="1"/>
  <c r="BD2250" i="1"/>
  <c r="BD2249" i="1"/>
  <c r="BD2248" i="1"/>
  <c r="BD2247" i="1"/>
  <c r="BD2246" i="1"/>
  <c r="BD2245" i="1"/>
  <c r="BD2244" i="1"/>
  <c r="BC2236" i="1"/>
  <c r="BC2237" i="1" s="1"/>
  <c r="BB2236" i="1"/>
  <c r="BA2236" i="1"/>
  <c r="AZ2236" i="1"/>
  <c r="AY2236" i="1"/>
  <c r="AY2237" i="1" s="1"/>
  <c r="AX2236" i="1"/>
  <c r="AW2236" i="1"/>
  <c r="AV2236" i="1"/>
  <c r="AU2236" i="1"/>
  <c r="AU2237" i="1" s="1"/>
  <c r="AT2236" i="1"/>
  <c r="AS2236" i="1"/>
  <c r="AR2236" i="1"/>
  <c r="AQ2236" i="1"/>
  <c r="AQ2237" i="1" s="1"/>
  <c r="AP2236" i="1"/>
  <c r="AO2236" i="1"/>
  <c r="AN2236" i="1"/>
  <c r="AM2236" i="1"/>
  <c r="AM2237" i="1" s="1"/>
  <c r="AL2236" i="1"/>
  <c r="AJ2236" i="1"/>
  <c r="AI2236" i="1"/>
  <c r="AI2237" i="1" s="1"/>
  <c r="AG2236" i="1"/>
  <c r="AF2236" i="1"/>
  <c r="AE2236" i="1"/>
  <c r="AE2237" i="1" s="1"/>
  <c r="AD2236" i="1"/>
  <c r="AC2236" i="1"/>
  <c r="AB2236" i="1"/>
  <c r="Z2236" i="1"/>
  <c r="Y2236" i="1"/>
  <c r="W2236" i="1"/>
  <c r="W2237" i="1" s="1"/>
  <c r="U2236" i="1"/>
  <c r="T2236" i="1"/>
  <c r="S2236" i="1"/>
  <c r="S2237" i="1" s="1"/>
  <c r="R2236" i="1"/>
  <c r="Q2236" i="1"/>
  <c r="P2236" i="1"/>
  <c r="O2236" i="1"/>
  <c r="O2237" i="1" s="1"/>
  <c r="N2236" i="1"/>
  <c r="M2236" i="1"/>
  <c r="L2236" i="1"/>
  <c r="K2236" i="1"/>
  <c r="K2237" i="1" s="1"/>
  <c r="J2236" i="1"/>
  <c r="I2236" i="1"/>
  <c r="H2236" i="1"/>
  <c r="G2236" i="1"/>
  <c r="G2237" i="1" s="1"/>
  <c r="F2236" i="1"/>
  <c r="BC2235" i="1"/>
  <c r="BB2235" i="1"/>
  <c r="BA2235" i="1"/>
  <c r="AZ2235" i="1"/>
  <c r="AY2235" i="1"/>
  <c r="AX2235" i="1"/>
  <c r="AW2235" i="1"/>
  <c r="AV2235" i="1"/>
  <c r="AU2235" i="1"/>
  <c r="AT2235" i="1"/>
  <c r="AS2235" i="1"/>
  <c r="AR2235" i="1"/>
  <c r="AQ2235" i="1"/>
  <c r="AP2235" i="1"/>
  <c r="AO2235" i="1"/>
  <c r="AN2235" i="1"/>
  <c r="AM2235" i="1"/>
  <c r="AL2235" i="1"/>
  <c r="AJ2235" i="1"/>
  <c r="AI2235" i="1"/>
  <c r="AG2235" i="1"/>
  <c r="AF2235" i="1"/>
  <c r="AE2235" i="1"/>
  <c r="AD2235" i="1"/>
  <c r="AC2235" i="1"/>
  <c r="AB2235" i="1"/>
  <c r="Z2235" i="1"/>
  <c r="Y2235" i="1"/>
  <c r="W2235" i="1"/>
  <c r="U2235" i="1"/>
  <c r="T2235" i="1"/>
  <c r="S2235" i="1"/>
  <c r="R2235" i="1"/>
  <c r="Q2235" i="1"/>
  <c r="P2235" i="1"/>
  <c r="O2235" i="1"/>
  <c r="N2235" i="1"/>
  <c r="M2235" i="1"/>
  <c r="L2235" i="1"/>
  <c r="K2235" i="1"/>
  <c r="J2235" i="1"/>
  <c r="I2235" i="1"/>
  <c r="H2235" i="1"/>
  <c r="G2235" i="1"/>
  <c r="F2235" i="1"/>
  <c r="BD2235" i="1" s="1"/>
  <c r="BC2234" i="1"/>
  <c r="BB2234" i="1"/>
  <c r="BA2234" i="1"/>
  <c r="AZ2234" i="1"/>
  <c r="AY2234" i="1"/>
  <c r="AX2234" i="1"/>
  <c r="AW2234" i="1"/>
  <c r="AV2234" i="1"/>
  <c r="AU2234" i="1"/>
  <c r="AT2234" i="1"/>
  <c r="AS2234" i="1"/>
  <c r="AR2234" i="1"/>
  <c r="AQ2234" i="1"/>
  <c r="AP2234" i="1"/>
  <c r="AO2234" i="1"/>
  <c r="AN2234" i="1"/>
  <c r="AM2234" i="1"/>
  <c r="AL2234" i="1"/>
  <c r="AJ2234" i="1"/>
  <c r="AI2234" i="1"/>
  <c r="AG2234" i="1"/>
  <c r="AF2234" i="1"/>
  <c r="AE2234" i="1"/>
  <c r="AD2234" i="1"/>
  <c r="AC2234" i="1"/>
  <c r="AB2234" i="1"/>
  <c r="Z2234" i="1"/>
  <c r="Y2234" i="1"/>
  <c r="W2234" i="1"/>
  <c r="U2234" i="1"/>
  <c r="T2234" i="1"/>
  <c r="S2234" i="1"/>
  <c r="R2234" i="1"/>
  <c r="Q2234" i="1"/>
  <c r="P2234" i="1"/>
  <c r="O2234" i="1"/>
  <c r="N2234" i="1"/>
  <c r="M2234" i="1"/>
  <c r="L2234" i="1"/>
  <c r="K2234" i="1"/>
  <c r="J2234" i="1"/>
  <c r="I2234" i="1"/>
  <c r="H2234" i="1"/>
  <c r="G2234" i="1"/>
  <c r="F2234" i="1"/>
  <c r="BD2234" i="1" s="1"/>
  <c r="BC2233" i="1"/>
  <c r="BB2233" i="1"/>
  <c r="BA2233" i="1"/>
  <c r="AZ2233" i="1"/>
  <c r="AY2233" i="1"/>
  <c r="AX2233" i="1"/>
  <c r="AW2233" i="1"/>
  <c r="AV2233" i="1"/>
  <c r="AU2233" i="1"/>
  <c r="AT2233" i="1"/>
  <c r="AS2233" i="1"/>
  <c r="AR2233" i="1"/>
  <c r="AQ2233" i="1"/>
  <c r="AP2233" i="1"/>
  <c r="AO2233" i="1"/>
  <c r="AN2233" i="1"/>
  <c r="AM2233" i="1"/>
  <c r="AL2233" i="1"/>
  <c r="AJ2233" i="1"/>
  <c r="AI2233" i="1"/>
  <c r="AG2233" i="1"/>
  <c r="AF2233" i="1"/>
  <c r="AE2233" i="1"/>
  <c r="AD2233" i="1"/>
  <c r="AC2233" i="1"/>
  <c r="AB2233" i="1"/>
  <c r="Z2233" i="1"/>
  <c r="Y2233" i="1"/>
  <c r="W2233" i="1"/>
  <c r="U2233" i="1"/>
  <c r="T2233" i="1"/>
  <c r="S2233" i="1"/>
  <c r="R2233" i="1"/>
  <c r="Q2233" i="1"/>
  <c r="P2233" i="1"/>
  <c r="O2233" i="1"/>
  <c r="N2233" i="1"/>
  <c r="M2233" i="1"/>
  <c r="L2233" i="1"/>
  <c r="K2233" i="1"/>
  <c r="J2233" i="1"/>
  <c r="I2233" i="1"/>
  <c r="H2233" i="1"/>
  <c r="G2233" i="1"/>
  <c r="F2233" i="1"/>
  <c r="BD2233" i="1" s="1"/>
  <c r="BD2232" i="1"/>
  <c r="BD2231" i="1"/>
  <c r="BD2230" i="1"/>
  <c r="BD2229" i="1"/>
  <c r="BD2228" i="1"/>
  <c r="BD2227" i="1"/>
  <c r="BD2226" i="1"/>
  <c r="BD2225" i="1"/>
  <c r="BD2224" i="1"/>
  <c r="BD2223" i="1"/>
  <c r="BD2222" i="1"/>
  <c r="BD2221" i="1"/>
  <c r="BD2220" i="1"/>
  <c r="BD2219" i="1"/>
  <c r="BD2218" i="1"/>
  <c r="BD2217" i="1"/>
  <c r="BD2216" i="1"/>
  <c r="BD2215" i="1"/>
  <c r="BD2214" i="1"/>
  <c r="BD2213" i="1"/>
  <c r="BD2212" i="1"/>
  <c r="BD2211" i="1"/>
  <c r="BD2210" i="1"/>
  <c r="BD2209" i="1"/>
  <c r="BD2208" i="1"/>
  <c r="BD2207" i="1"/>
  <c r="BD2206" i="1"/>
  <c r="BD2205" i="1"/>
  <c r="BD2204" i="1"/>
  <c r="BD2203" i="1"/>
  <c r="BD2202" i="1"/>
  <c r="BD2201" i="1"/>
  <c r="BD2200" i="1"/>
  <c r="BD2199" i="1"/>
  <c r="BD2198" i="1"/>
  <c r="BD2197" i="1"/>
  <c r="BD2196" i="1"/>
  <c r="BD2195" i="1"/>
  <c r="BD2194" i="1"/>
  <c r="BD2193" i="1"/>
  <c r="BC2185" i="1"/>
  <c r="BB2185" i="1"/>
  <c r="BA2185" i="1"/>
  <c r="BA2186" i="1" s="1"/>
  <c r="AZ2185" i="1"/>
  <c r="AY2185" i="1"/>
  <c r="AX2185" i="1"/>
  <c r="AW2185" i="1"/>
  <c r="AW2186" i="1" s="1"/>
  <c r="AV2185" i="1"/>
  <c r="AU2185" i="1"/>
  <c r="AT2185" i="1"/>
  <c r="AS2185" i="1"/>
  <c r="AS2186" i="1" s="1"/>
  <c r="AR2185" i="1"/>
  <c r="AQ2185" i="1"/>
  <c r="AP2185" i="1"/>
  <c r="AO2185" i="1"/>
  <c r="AO2186" i="1" s="1"/>
  <c r="AN2185" i="1"/>
  <c r="AM2185" i="1"/>
  <c r="AL2185" i="1"/>
  <c r="AJ2185" i="1"/>
  <c r="AI2185" i="1"/>
  <c r="AG2185" i="1"/>
  <c r="AG2186" i="1" s="1"/>
  <c r="AF2185" i="1"/>
  <c r="AE2185" i="1"/>
  <c r="AD2185" i="1"/>
  <c r="AC2185" i="1"/>
  <c r="AC2186" i="1" s="1"/>
  <c r="AB2185" i="1"/>
  <c r="Z2185" i="1"/>
  <c r="Y2185" i="1"/>
  <c r="Y2186" i="1" s="1"/>
  <c r="W2185" i="1"/>
  <c r="U2185" i="1"/>
  <c r="U2186" i="1" s="1"/>
  <c r="T2185" i="1"/>
  <c r="S2185" i="1"/>
  <c r="R2185" i="1"/>
  <c r="Q2185" i="1"/>
  <c r="Q2186" i="1" s="1"/>
  <c r="P2185" i="1"/>
  <c r="O2185" i="1"/>
  <c r="N2185" i="1"/>
  <c r="M2185" i="1"/>
  <c r="M2186" i="1" s="1"/>
  <c r="L2185" i="1"/>
  <c r="K2185" i="1"/>
  <c r="J2185" i="1"/>
  <c r="I2185" i="1"/>
  <c r="I2186" i="1" s="1"/>
  <c r="H2185" i="1"/>
  <c r="G2185" i="1"/>
  <c r="F2185" i="1"/>
  <c r="BD2185" i="1" s="1"/>
  <c r="BC2184" i="1"/>
  <c r="BB2184" i="1"/>
  <c r="BA2184" i="1"/>
  <c r="AZ2184" i="1"/>
  <c r="AY2184" i="1"/>
  <c r="AX2184" i="1"/>
  <c r="AW2184" i="1"/>
  <c r="AV2184" i="1"/>
  <c r="AU2184" i="1"/>
  <c r="AT2184" i="1"/>
  <c r="AS2184" i="1"/>
  <c r="AR2184" i="1"/>
  <c r="AQ2184" i="1"/>
  <c r="AP2184" i="1"/>
  <c r="AO2184" i="1"/>
  <c r="AN2184" i="1"/>
  <c r="AM2184" i="1"/>
  <c r="AL2184" i="1"/>
  <c r="AJ2184" i="1"/>
  <c r="AI2184" i="1"/>
  <c r="AG2184" i="1"/>
  <c r="AF2184" i="1"/>
  <c r="AE2184" i="1"/>
  <c r="AD2184" i="1"/>
  <c r="AC2184" i="1"/>
  <c r="AB2184" i="1"/>
  <c r="Z2184" i="1"/>
  <c r="Y2184" i="1"/>
  <c r="W2184" i="1"/>
  <c r="U2184" i="1"/>
  <c r="T2184" i="1"/>
  <c r="S2184" i="1"/>
  <c r="R2184" i="1"/>
  <c r="Q2184" i="1"/>
  <c r="P2184" i="1"/>
  <c r="O2184" i="1"/>
  <c r="N2184" i="1"/>
  <c r="M2184" i="1"/>
  <c r="L2184" i="1"/>
  <c r="K2184" i="1"/>
  <c r="J2184" i="1"/>
  <c r="I2184" i="1"/>
  <c r="H2184" i="1"/>
  <c r="G2184" i="1"/>
  <c r="F2184" i="1"/>
  <c r="BC2183" i="1"/>
  <c r="BC2186" i="1" s="1"/>
  <c r="BB2183" i="1"/>
  <c r="BA2183" i="1"/>
  <c r="AZ2183" i="1"/>
  <c r="AY2183" i="1"/>
  <c r="AY2186" i="1" s="1"/>
  <c r="AX2183" i="1"/>
  <c r="AW2183" i="1"/>
  <c r="AV2183" i="1"/>
  <c r="AU2183" i="1"/>
  <c r="AU2186" i="1" s="1"/>
  <c r="AT2183" i="1"/>
  <c r="AS2183" i="1"/>
  <c r="AR2183" i="1"/>
  <c r="AQ2183" i="1"/>
  <c r="AQ2186" i="1" s="1"/>
  <c r="AP2183" i="1"/>
  <c r="AO2183" i="1"/>
  <c r="AN2183" i="1"/>
  <c r="AM2183" i="1"/>
  <c r="AL2183" i="1"/>
  <c r="AJ2183" i="1"/>
  <c r="AI2183" i="1"/>
  <c r="AG2183" i="1"/>
  <c r="AF2183" i="1"/>
  <c r="AE2183" i="1"/>
  <c r="AD2183" i="1"/>
  <c r="AC2183" i="1"/>
  <c r="AB2183" i="1"/>
  <c r="Z2183" i="1"/>
  <c r="Y2183" i="1"/>
  <c r="W2183" i="1"/>
  <c r="U2183" i="1"/>
  <c r="T2183" i="1"/>
  <c r="S2183" i="1"/>
  <c r="R2183" i="1"/>
  <c r="Q2183" i="1"/>
  <c r="P2183" i="1"/>
  <c r="O2183" i="1"/>
  <c r="N2183" i="1"/>
  <c r="M2183" i="1"/>
  <c r="L2183" i="1"/>
  <c r="K2183" i="1"/>
  <c r="J2183" i="1"/>
  <c r="I2183" i="1"/>
  <c r="H2183" i="1"/>
  <c r="G2183" i="1"/>
  <c r="BD2183" i="1" s="1"/>
  <c r="F2183" i="1"/>
  <c r="BC2182" i="1"/>
  <c r="BB2182" i="1"/>
  <c r="BA2182" i="1"/>
  <c r="AZ2182" i="1"/>
  <c r="AY2182" i="1"/>
  <c r="AX2182" i="1"/>
  <c r="AW2182" i="1"/>
  <c r="AV2182" i="1"/>
  <c r="AU2182" i="1"/>
  <c r="AT2182" i="1"/>
  <c r="AS2182" i="1"/>
  <c r="AR2182" i="1"/>
  <c r="AQ2182" i="1"/>
  <c r="AP2182" i="1"/>
  <c r="AO2182" i="1"/>
  <c r="AN2182" i="1"/>
  <c r="AM2182" i="1"/>
  <c r="AL2182" i="1"/>
  <c r="AJ2182" i="1"/>
  <c r="AI2182" i="1"/>
  <c r="AG2182" i="1"/>
  <c r="AF2182" i="1"/>
  <c r="AE2182" i="1"/>
  <c r="AD2182" i="1"/>
  <c r="AC2182" i="1"/>
  <c r="AB2182" i="1"/>
  <c r="Z2182" i="1"/>
  <c r="Y2182" i="1"/>
  <c r="W2182" i="1"/>
  <c r="U2182" i="1"/>
  <c r="T2182" i="1"/>
  <c r="S2182" i="1"/>
  <c r="R2182" i="1"/>
  <c r="Q2182" i="1"/>
  <c r="P2182" i="1"/>
  <c r="O2182" i="1"/>
  <c r="N2182" i="1"/>
  <c r="M2182" i="1"/>
  <c r="L2182" i="1"/>
  <c r="K2182" i="1"/>
  <c r="J2182" i="1"/>
  <c r="I2182" i="1"/>
  <c r="H2182" i="1"/>
  <c r="G2182" i="1"/>
  <c r="F2182" i="1"/>
  <c r="BD2182" i="1" s="1"/>
  <c r="BD2181" i="1"/>
  <c r="BD2180" i="1"/>
  <c r="BD2179" i="1"/>
  <c r="BD2178" i="1"/>
  <c r="BD2177" i="1"/>
  <c r="BD2176" i="1"/>
  <c r="BD2175" i="1"/>
  <c r="BD2174" i="1"/>
  <c r="BD2173" i="1"/>
  <c r="BD2172" i="1"/>
  <c r="BD2171" i="1"/>
  <c r="BD2170" i="1"/>
  <c r="BD2169" i="1"/>
  <c r="BD2168" i="1"/>
  <c r="BD2167" i="1"/>
  <c r="BD2166" i="1"/>
  <c r="BD2165" i="1"/>
  <c r="BD2164" i="1"/>
  <c r="BD2163" i="1"/>
  <c r="BD2162" i="1"/>
  <c r="BD2161" i="1"/>
  <c r="BD2160" i="1"/>
  <c r="BD2159" i="1"/>
  <c r="BD2158" i="1"/>
  <c r="BD2157" i="1"/>
  <c r="BD2156" i="1"/>
  <c r="BD2155" i="1"/>
  <c r="BD2154" i="1"/>
  <c r="BD2153" i="1"/>
  <c r="BD2152" i="1"/>
  <c r="BD2151" i="1"/>
  <c r="BD2150" i="1"/>
  <c r="BD2149" i="1"/>
  <c r="BD2148" i="1"/>
  <c r="BD2147" i="1"/>
  <c r="BD2146" i="1"/>
  <c r="BD2145" i="1"/>
  <c r="BD2144" i="1"/>
  <c r="BD2143" i="1"/>
  <c r="BD2142" i="1"/>
  <c r="BC2134" i="1"/>
  <c r="BC2135" i="1" s="1"/>
  <c r="BB2134" i="1"/>
  <c r="BA2134" i="1"/>
  <c r="AZ2134" i="1"/>
  <c r="AY2134" i="1"/>
  <c r="AY2135" i="1" s="1"/>
  <c r="AX2134" i="1"/>
  <c r="AW2134" i="1"/>
  <c r="AV2134" i="1"/>
  <c r="AU2134" i="1"/>
  <c r="AU2135" i="1" s="1"/>
  <c r="AT2134" i="1"/>
  <c r="AS2134" i="1"/>
  <c r="AR2134" i="1"/>
  <c r="AQ2134" i="1"/>
  <c r="AQ2135" i="1" s="1"/>
  <c r="AP2134" i="1"/>
  <c r="AO2134" i="1"/>
  <c r="AN2134" i="1"/>
  <c r="AM2134" i="1"/>
  <c r="AM2135" i="1" s="1"/>
  <c r="AL2134" i="1"/>
  <c r="AJ2134" i="1"/>
  <c r="AI2134" i="1"/>
  <c r="AI2135" i="1" s="1"/>
  <c r="AG2134" i="1"/>
  <c r="AF2134" i="1"/>
  <c r="AE2134" i="1"/>
  <c r="AE2135" i="1" s="1"/>
  <c r="AD2134" i="1"/>
  <c r="AC2134" i="1"/>
  <c r="AB2134" i="1"/>
  <c r="Z2134" i="1"/>
  <c r="Y2134" i="1"/>
  <c r="W2134" i="1"/>
  <c r="W2135" i="1" s="1"/>
  <c r="U2134" i="1"/>
  <c r="T2134" i="1"/>
  <c r="S2134" i="1"/>
  <c r="S2135" i="1" s="1"/>
  <c r="R2134" i="1"/>
  <c r="Q2134" i="1"/>
  <c r="P2134" i="1"/>
  <c r="O2134" i="1"/>
  <c r="O2135" i="1" s="1"/>
  <c r="N2134" i="1"/>
  <c r="M2134" i="1"/>
  <c r="L2134" i="1"/>
  <c r="K2134" i="1"/>
  <c r="K2135" i="1" s="1"/>
  <c r="J2134" i="1"/>
  <c r="I2134" i="1"/>
  <c r="H2134" i="1"/>
  <c r="G2134" i="1"/>
  <c r="G2135" i="1" s="1"/>
  <c r="F2134" i="1"/>
  <c r="BC2133" i="1"/>
  <c r="BB2133" i="1"/>
  <c r="BA2133" i="1"/>
  <c r="AZ2133" i="1"/>
  <c r="AY2133" i="1"/>
  <c r="AX2133" i="1"/>
  <c r="AW2133" i="1"/>
  <c r="AV2133" i="1"/>
  <c r="AU2133" i="1"/>
  <c r="AT2133" i="1"/>
  <c r="AS2133" i="1"/>
  <c r="AR2133" i="1"/>
  <c r="AQ2133" i="1"/>
  <c r="AP2133" i="1"/>
  <c r="AO2133" i="1"/>
  <c r="AN2133" i="1"/>
  <c r="AM2133" i="1"/>
  <c r="AL2133" i="1"/>
  <c r="AJ2133" i="1"/>
  <c r="AI2133" i="1"/>
  <c r="AG2133" i="1"/>
  <c r="AF2133" i="1"/>
  <c r="AE2133" i="1"/>
  <c r="AD2133" i="1"/>
  <c r="AC2133" i="1"/>
  <c r="AB2133" i="1"/>
  <c r="Z2133" i="1"/>
  <c r="Y2133" i="1"/>
  <c r="W2133" i="1"/>
  <c r="U2133" i="1"/>
  <c r="T2133" i="1"/>
  <c r="S2133" i="1"/>
  <c r="R2133" i="1"/>
  <c r="Q2133" i="1"/>
  <c r="P2133" i="1"/>
  <c r="O2133" i="1"/>
  <c r="N2133" i="1"/>
  <c r="M2133" i="1"/>
  <c r="L2133" i="1"/>
  <c r="K2133" i="1"/>
  <c r="J2133" i="1"/>
  <c r="I2133" i="1"/>
  <c r="H2133" i="1"/>
  <c r="G2133" i="1"/>
  <c r="F2133" i="1"/>
  <c r="BC2132" i="1"/>
  <c r="BB2132" i="1"/>
  <c r="BA2132" i="1"/>
  <c r="AZ2132" i="1"/>
  <c r="AY2132" i="1"/>
  <c r="AX2132" i="1"/>
  <c r="AW2132" i="1"/>
  <c r="AV2132" i="1"/>
  <c r="AU2132" i="1"/>
  <c r="AT2132" i="1"/>
  <c r="AS2132" i="1"/>
  <c r="AR2132" i="1"/>
  <c r="AQ2132" i="1"/>
  <c r="AP2132" i="1"/>
  <c r="AO2132" i="1"/>
  <c r="AN2132" i="1"/>
  <c r="AM2132" i="1"/>
  <c r="AL2132" i="1"/>
  <c r="AJ2132" i="1"/>
  <c r="AI2132" i="1"/>
  <c r="AG2132" i="1"/>
  <c r="AF2132" i="1"/>
  <c r="AE2132" i="1"/>
  <c r="AD2132" i="1"/>
  <c r="AC2132" i="1"/>
  <c r="AB2132" i="1"/>
  <c r="Z2132" i="1"/>
  <c r="Y2132" i="1"/>
  <c r="W2132" i="1"/>
  <c r="U2132" i="1"/>
  <c r="T2132" i="1"/>
  <c r="S2132" i="1"/>
  <c r="R2132" i="1"/>
  <c r="Q2132" i="1"/>
  <c r="P2132" i="1"/>
  <c r="O2132" i="1"/>
  <c r="N2132" i="1"/>
  <c r="M2132" i="1"/>
  <c r="L2132" i="1"/>
  <c r="K2132" i="1"/>
  <c r="J2132" i="1"/>
  <c r="I2132" i="1"/>
  <c r="H2132" i="1"/>
  <c r="G2132" i="1"/>
  <c r="F2132" i="1"/>
  <c r="BC2131" i="1"/>
  <c r="BB2131" i="1"/>
  <c r="BA2131" i="1"/>
  <c r="AZ2131" i="1"/>
  <c r="AY2131" i="1"/>
  <c r="AX2131" i="1"/>
  <c r="AW2131" i="1"/>
  <c r="AV2131" i="1"/>
  <c r="AU2131" i="1"/>
  <c r="AT2131" i="1"/>
  <c r="AS2131" i="1"/>
  <c r="AR2131" i="1"/>
  <c r="AQ2131" i="1"/>
  <c r="AP2131" i="1"/>
  <c r="AO2131" i="1"/>
  <c r="AN2131" i="1"/>
  <c r="AM2131" i="1"/>
  <c r="AL2131" i="1"/>
  <c r="AJ2131" i="1"/>
  <c r="AI2131" i="1"/>
  <c r="AG2131" i="1"/>
  <c r="AF2131" i="1"/>
  <c r="AE2131" i="1"/>
  <c r="AD2131" i="1"/>
  <c r="AC2131" i="1"/>
  <c r="AB2131" i="1"/>
  <c r="Z2131" i="1"/>
  <c r="Y2131" i="1"/>
  <c r="W2131" i="1"/>
  <c r="U2131" i="1"/>
  <c r="T2131" i="1"/>
  <c r="S2131" i="1"/>
  <c r="R2131" i="1"/>
  <c r="Q2131" i="1"/>
  <c r="P2131" i="1"/>
  <c r="O2131" i="1"/>
  <c r="N2131" i="1"/>
  <c r="M2131" i="1"/>
  <c r="L2131" i="1"/>
  <c r="K2131" i="1"/>
  <c r="J2131" i="1"/>
  <c r="I2131" i="1"/>
  <c r="H2131" i="1"/>
  <c r="G2131" i="1"/>
  <c r="BD2131" i="1" s="1"/>
  <c r="F2131" i="1"/>
  <c r="BD2130" i="1"/>
  <c r="BD2129" i="1"/>
  <c r="BD2128" i="1"/>
  <c r="BD2127" i="1"/>
  <c r="BD2126" i="1"/>
  <c r="BD2125" i="1"/>
  <c r="BD2124" i="1"/>
  <c r="BD2123" i="1"/>
  <c r="BD2122" i="1"/>
  <c r="BD2121" i="1"/>
  <c r="BD2120" i="1"/>
  <c r="BD2119" i="1"/>
  <c r="BD2118" i="1"/>
  <c r="BD2117" i="1"/>
  <c r="BD2116" i="1"/>
  <c r="BD2115" i="1"/>
  <c r="BD2114" i="1"/>
  <c r="BD2113" i="1"/>
  <c r="BD2112" i="1"/>
  <c r="BD2111" i="1"/>
  <c r="BD2110" i="1"/>
  <c r="BD2109" i="1"/>
  <c r="BD2108" i="1"/>
  <c r="BD2107" i="1"/>
  <c r="BD2106" i="1"/>
  <c r="BD2105" i="1"/>
  <c r="BD2104" i="1"/>
  <c r="BD2103" i="1"/>
  <c r="BD2102" i="1"/>
  <c r="BD2101" i="1"/>
  <c r="BD2100" i="1"/>
  <c r="BD2099" i="1"/>
  <c r="BD2098" i="1"/>
  <c r="BD2097" i="1"/>
  <c r="BD2096" i="1"/>
  <c r="BD2095" i="1"/>
  <c r="BD2094" i="1"/>
  <c r="BD2093" i="1"/>
  <c r="BD2092" i="1"/>
  <c r="BD2091" i="1"/>
  <c r="BC2083" i="1"/>
  <c r="BB2083" i="1"/>
  <c r="BB2084" i="1" s="1"/>
  <c r="BA2083" i="1"/>
  <c r="AZ2083" i="1"/>
  <c r="AY2083" i="1"/>
  <c r="AX2083" i="1"/>
  <c r="AX2084" i="1" s="1"/>
  <c r="AW2083" i="1"/>
  <c r="AV2083" i="1"/>
  <c r="AU2083" i="1"/>
  <c r="AT2083" i="1"/>
  <c r="AT2084" i="1" s="1"/>
  <c r="AS2083" i="1"/>
  <c r="AR2083" i="1"/>
  <c r="AQ2083" i="1"/>
  <c r="AP2083" i="1"/>
  <c r="AP2084" i="1" s="1"/>
  <c r="AO2083" i="1"/>
  <c r="AN2083" i="1"/>
  <c r="AM2083" i="1"/>
  <c r="AL2083" i="1"/>
  <c r="AL2084" i="1" s="1"/>
  <c r="AJ2083" i="1"/>
  <c r="AI2083" i="1"/>
  <c r="AG2083" i="1"/>
  <c r="AF2083" i="1"/>
  <c r="AE2083" i="1"/>
  <c r="AD2083" i="1"/>
  <c r="AD2084" i="1" s="1"/>
  <c r="AC2083" i="1"/>
  <c r="AB2083" i="1"/>
  <c r="Z2083" i="1"/>
  <c r="Z2084" i="1" s="1"/>
  <c r="Y2083" i="1"/>
  <c r="W2083" i="1"/>
  <c r="U2083" i="1"/>
  <c r="T2083" i="1"/>
  <c r="S2083" i="1"/>
  <c r="R2083" i="1"/>
  <c r="R2084" i="1" s="1"/>
  <c r="Q2083" i="1"/>
  <c r="P2083" i="1"/>
  <c r="O2083" i="1"/>
  <c r="N2083" i="1"/>
  <c r="N2084" i="1" s="1"/>
  <c r="M2083" i="1"/>
  <c r="L2083" i="1"/>
  <c r="K2083" i="1"/>
  <c r="J2083" i="1"/>
  <c r="J2084" i="1" s="1"/>
  <c r="I2083" i="1"/>
  <c r="H2083" i="1"/>
  <c r="G2083" i="1"/>
  <c r="F2083" i="1"/>
  <c r="F2084" i="1" s="1"/>
  <c r="BC2082" i="1"/>
  <c r="BB2082" i="1"/>
  <c r="BA2082" i="1"/>
  <c r="AZ2082" i="1"/>
  <c r="AY2082" i="1"/>
  <c r="AX2082" i="1"/>
  <c r="AW2082" i="1"/>
  <c r="AV2082" i="1"/>
  <c r="AU2082" i="1"/>
  <c r="AT2082" i="1"/>
  <c r="AS2082" i="1"/>
  <c r="AR2082" i="1"/>
  <c r="AQ2082" i="1"/>
  <c r="AP2082" i="1"/>
  <c r="AO2082" i="1"/>
  <c r="AN2082" i="1"/>
  <c r="AM2082" i="1"/>
  <c r="AL2082" i="1"/>
  <c r="AJ2082" i="1"/>
  <c r="AI2082" i="1"/>
  <c r="AG2082" i="1"/>
  <c r="AF2082" i="1"/>
  <c r="AE2082" i="1"/>
  <c r="AD2082" i="1"/>
  <c r="AC2082" i="1"/>
  <c r="AB2082" i="1"/>
  <c r="Z2082" i="1"/>
  <c r="Y2082" i="1"/>
  <c r="W2082" i="1"/>
  <c r="U2082" i="1"/>
  <c r="T2082" i="1"/>
  <c r="S2082" i="1"/>
  <c r="R2082" i="1"/>
  <c r="Q2082" i="1"/>
  <c r="P2082" i="1"/>
  <c r="O2082" i="1"/>
  <c r="N2082" i="1"/>
  <c r="M2082" i="1"/>
  <c r="L2082" i="1"/>
  <c r="K2082" i="1"/>
  <c r="J2082" i="1"/>
  <c r="I2082" i="1"/>
  <c r="H2082" i="1"/>
  <c r="G2082" i="1"/>
  <c r="F2082" i="1"/>
  <c r="BD2082" i="1" s="1"/>
  <c r="BC2081" i="1"/>
  <c r="BB2081" i="1"/>
  <c r="BA2081" i="1"/>
  <c r="AZ2081" i="1"/>
  <c r="AZ2084" i="1" s="1"/>
  <c r="AY2081" i="1"/>
  <c r="AX2081" i="1"/>
  <c r="AW2081" i="1"/>
  <c r="AV2081" i="1"/>
  <c r="AV2084" i="1" s="1"/>
  <c r="AU2081" i="1"/>
  <c r="AT2081" i="1"/>
  <c r="AS2081" i="1"/>
  <c r="AR2081" i="1"/>
  <c r="AR2084" i="1" s="1"/>
  <c r="AQ2081" i="1"/>
  <c r="AP2081" i="1"/>
  <c r="AO2081" i="1"/>
  <c r="AN2081" i="1"/>
  <c r="AN2084" i="1" s="1"/>
  <c r="AM2081" i="1"/>
  <c r="AL2081" i="1"/>
  <c r="AJ2081" i="1"/>
  <c r="AJ2084" i="1" s="1"/>
  <c r="AI2081" i="1"/>
  <c r="AG2081" i="1"/>
  <c r="AF2081" i="1"/>
  <c r="AF2084" i="1" s="1"/>
  <c r="AE2081" i="1"/>
  <c r="AD2081" i="1"/>
  <c r="AC2081" i="1"/>
  <c r="AB2081" i="1"/>
  <c r="AB2084" i="1" s="1"/>
  <c r="Z2081" i="1"/>
  <c r="Y2081" i="1"/>
  <c r="W2081" i="1"/>
  <c r="U2081" i="1"/>
  <c r="T2081" i="1"/>
  <c r="T2084" i="1" s="1"/>
  <c r="S2081" i="1"/>
  <c r="R2081" i="1"/>
  <c r="Q2081" i="1"/>
  <c r="P2081" i="1"/>
  <c r="P2084" i="1" s="1"/>
  <c r="O2081" i="1"/>
  <c r="N2081" i="1"/>
  <c r="M2081" i="1"/>
  <c r="L2081" i="1"/>
  <c r="L2084" i="1" s="1"/>
  <c r="K2081" i="1"/>
  <c r="J2081" i="1"/>
  <c r="I2081" i="1"/>
  <c r="H2081" i="1"/>
  <c r="G2081" i="1"/>
  <c r="F2081" i="1"/>
  <c r="BC2080" i="1"/>
  <c r="BB2080" i="1"/>
  <c r="BA2080" i="1"/>
  <c r="AZ2080" i="1"/>
  <c r="AY2080" i="1"/>
  <c r="AX2080" i="1"/>
  <c r="AW2080" i="1"/>
  <c r="AV2080" i="1"/>
  <c r="AU2080" i="1"/>
  <c r="AT2080" i="1"/>
  <c r="AS2080" i="1"/>
  <c r="AR2080" i="1"/>
  <c r="AQ2080" i="1"/>
  <c r="AP2080" i="1"/>
  <c r="AO2080" i="1"/>
  <c r="AN2080" i="1"/>
  <c r="AM2080" i="1"/>
  <c r="AL2080" i="1"/>
  <c r="AJ2080" i="1"/>
  <c r="AI2080" i="1"/>
  <c r="AG2080" i="1"/>
  <c r="AF2080" i="1"/>
  <c r="AE2080" i="1"/>
  <c r="AD2080" i="1"/>
  <c r="AC2080" i="1"/>
  <c r="AB2080" i="1"/>
  <c r="Z2080" i="1"/>
  <c r="Y2080" i="1"/>
  <c r="W2080" i="1"/>
  <c r="U2080" i="1"/>
  <c r="T2080" i="1"/>
  <c r="S2080" i="1"/>
  <c r="R2080" i="1"/>
  <c r="Q2080" i="1"/>
  <c r="P2080" i="1"/>
  <c r="O2080" i="1"/>
  <c r="N2080" i="1"/>
  <c r="M2080" i="1"/>
  <c r="L2080" i="1"/>
  <c r="K2080" i="1"/>
  <c r="J2080" i="1"/>
  <c r="I2080" i="1"/>
  <c r="H2080" i="1"/>
  <c r="G2080" i="1"/>
  <c r="BD2080" i="1" s="1"/>
  <c r="F2080" i="1"/>
  <c r="BD2079" i="1"/>
  <c r="BD2078" i="1"/>
  <c r="BD2077" i="1"/>
  <c r="BD2076" i="1"/>
  <c r="BD2075" i="1"/>
  <c r="BD2074" i="1"/>
  <c r="BD2073" i="1"/>
  <c r="BD2072" i="1"/>
  <c r="BD2071" i="1"/>
  <c r="BD2070" i="1"/>
  <c r="BD2069" i="1"/>
  <c r="BD2068" i="1"/>
  <c r="BD2067" i="1"/>
  <c r="BD2066" i="1"/>
  <c r="BD2065" i="1"/>
  <c r="BD2064" i="1"/>
  <c r="BD2063" i="1"/>
  <c r="BD2062" i="1"/>
  <c r="BD2061" i="1"/>
  <c r="BD2060" i="1"/>
  <c r="BD2059" i="1"/>
  <c r="BD2058" i="1"/>
  <c r="BD2057" i="1"/>
  <c r="BD2056" i="1"/>
  <c r="BD2055" i="1"/>
  <c r="BD2054" i="1"/>
  <c r="BD2053" i="1"/>
  <c r="BD2052" i="1"/>
  <c r="BD2051" i="1"/>
  <c r="BD2050" i="1"/>
  <c r="BD2049" i="1"/>
  <c r="BD2048" i="1"/>
  <c r="BD2047" i="1"/>
  <c r="BD2046" i="1"/>
  <c r="BD2045" i="1"/>
  <c r="BD2044" i="1"/>
  <c r="BD2043" i="1"/>
  <c r="BD2042" i="1"/>
  <c r="BD2041" i="1"/>
  <c r="BD2040" i="1"/>
  <c r="BC2032" i="1"/>
  <c r="BB2032" i="1"/>
  <c r="BA2032" i="1"/>
  <c r="AZ2032" i="1"/>
  <c r="AZ2033" i="1" s="1"/>
  <c r="AY2032" i="1"/>
  <c r="AX2032" i="1"/>
  <c r="AW2032" i="1"/>
  <c r="AV2032" i="1"/>
  <c r="AV2033" i="1" s="1"/>
  <c r="AU2032" i="1"/>
  <c r="AT2032" i="1"/>
  <c r="AS2032" i="1"/>
  <c r="AR2032" i="1"/>
  <c r="AR2033" i="1" s="1"/>
  <c r="AQ2032" i="1"/>
  <c r="AP2032" i="1"/>
  <c r="AO2032" i="1"/>
  <c r="AN2032" i="1"/>
  <c r="AN2033" i="1" s="1"/>
  <c r="AM2032" i="1"/>
  <c r="AL2032" i="1"/>
  <c r="AJ2032" i="1"/>
  <c r="AJ2033" i="1" s="1"/>
  <c r="AI2032" i="1"/>
  <c r="AG2032" i="1"/>
  <c r="AF2032" i="1"/>
  <c r="AF2033" i="1" s="1"/>
  <c r="AE2032" i="1"/>
  <c r="AD2032" i="1"/>
  <c r="AC2032" i="1"/>
  <c r="AB2032" i="1"/>
  <c r="AB2033" i="1" s="1"/>
  <c r="Z2032" i="1"/>
  <c r="Y2032" i="1"/>
  <c r="W2032" i="1"/>
  <c r="U2032" i="1"/>
  <c r="T2032" i="1"/>
  <c r="T2033" i="1" s="1"/>
  <c r="S2032" i="1"/>
  <c r="R2032" i="1"/>
  <c r="Q2032" i="1"/>
  <c r="P2032" i="1"/>
  <c r="P2033" i="1" s="1"/>
  <c r="O2032" i="1"/>
  <c r="N2032" i="1"/>
  <c r="M2032" i="1"/>
  <c r="L2032" i="1"/>
  <c r="L2033" i="1" s="1"/>
  <c r="K2032" i="1"/>
  <c r="J2032" i="1"/>
  <c r="I2032" i="1"/>
  <c r="H2032" i="1"/>
  <c r="H2033" i="1" s="1"/>
  <c r="G2032" i="1"/>
  <c r="F2032" i="1"/>
  <c r="BC2031" i="1"/>
  <c r="BB2031" i="1"/>
  <c r="BA2031" i="1"/>
  <c r="AZ2031" i="1"/>
  <c r="AY2031" i="1"/>
  <c r="AX2031" i="1"/>
  <c r="AW2031" i="1"/>
  <c r="AV2031" i="1"/>
  <c r="AU2031" i="1"/>
  <c r="AT2031" i="1"/>
  <c r="AS2031" i="1"/>
  <c r="AR2031" i="1"/>
  <c r="AQ2031" i="1"/>
  <c r="AP2031" i="1"/>
  <c r="AO2031" i="1"/>
  <c r="AN2031" i="1"/>
  <c r="AM2031" i="1"/>
  <c r="AL2031" i="1"/>
  <c r="AJ2031" i="1"/>
  <c r="AI2031" i="1"/>
  <c r="AG2031" i="1"/>
  <c r="AF2031" i="1"/>
  <c r="AE2031" i="1"/>
  <c r="AD2031" i="1"/>
  <c r="AC2031" i="1"/>
  <c r="AB2031" i="1"/>
  <c r="Z2031" i="1"/>
  <c r="Y2031" i="1"/>
  <c r="W2031" i="1"/>
  <c r="U2031" i="1"/>
  <c r="T2031" i="1"/>
  <c r="S2031" i="1"/>
  <c r="R2031" i="1"/>
  <c r="Q2031" i="1"/>
  <c r="P2031" i="1"/>
  <c r="O2031" i="1"/>
  <c r="N2031" i="1"/>
  <c r="M2031" i="1"/>
  <c r="L2031" i="1"/>
  <c r="K2031" i="1"/>
  <c r="J2031" i="1"/>
  <c r="I2031" i="1"/>
  <c r="H2031" i="1"/>
  <c r="G2031" i="1"/>
  <c r="BD2031" i="1" s="1"/>
  <c r="F2031" i="1"/>
  <c r="BC2030" i="1"/>
  <c r="BB2030" i="1"/>
  <c r="BB2033" i="1" s="1"/>
  <c r="BA2030" i="1"/>
  <c r="AZ2030" i="1"/>
  <c r="AY2030" i="1"/>
  <c r="AX2030" i="1"/>
  <c r="AX2033" i="1" s="1"/>
  <c r="AW2030" i="1"/>
  <c r="AV2030" i="1"/>
  <c r="AU2030" i="1"/>
  <c r="AT2030" i="1"/>
  <c r="AT2033" i="1" s="1"/>
  <c r="AS2030" i="1"/>
  <c r="AR2030" i="1"/>
  <c r="AQ2030" i="1"/>
  <c r="AP2030" i="1"/>
  <c r="AP2033" i="1" s="1"/>
  <c r="AO2030" i="1"/>
  <c r="AN2030" i="1"/>
  <c r="AM2030" i="1"/>
  <c r="AL2030" i="1"/>
  <c r="AL2033" i="1" s="1"/>
  <c r="AJ2030" i="1"/>
  <c r="AI2030" i="1"/>
  <c r="AG2030" i="1"/>
  <c r="AF2030" i="1"/>
  <c r="AE2030" i="1"/>
  <c r="AD2030" i="1"/>
  <c r="AD2033" i="1" s="1"/>
  <c r="AC2030" i="1"/>
  <c r="AB2030" i="1"/>
  <c r="Z2030" i="1"/>
  <c r="Z2033" i="1" s="1"/>
  <c r="Y2030" i="1"/>
  <c r="W2030" i="1"/>
  <c r="U2030" i="1"/>
  <c r="T2030" i="1"/>
  <c r="S2030" i="1"/>
  <c r="R2030" i="1"/>
  <c r="R2033" i="1" s="1"/>
  <c r="Q2030" i="1"/>
  <c r="P2030" i="1"/>
  <c r="O2030" i="1"/>
  <c r="N2030" i="1"/>
  <c r="N2033" i="1" s="1"/>
  <c r="M2030" i="1"/>
  <c r="L2030" i="1"/>
  <c r="K2030" i="1"/>
  <c r="J2030" i="1"/>
  <c r="J2033" i="1" s="1"/>
  <c r="I2030" i="1"/>
  <c r="H2030" i="1"/>
  <c r="G2030" i="1"/>
  <c r="F2030" i="1"/>
  <c r="BD2030" i="1" s="1"/>
  <c r="BC2029" i="1"/>
  <c r="BB2029" i="1"/>
  <c r="BA2029" i="1"/>
  <c r="AZ2029" i="1"/>
  <c r="AY2029" i="1"/>
  <c r="AX2029" i="1"/>
  <c r="AW2029" i="1"/>
  <c r="AV2029" i="1"/>
  <c r="AU2029" i="1"/>
  <c r="AT2029" i="1"/>
  <c r="AS2029" i="1"/>
  <c r="AR2029" i="1"/>
  <c r="AQ2029" i="1"/>
  <c r="AP2029" i="1"/>
  <c r="AO2029" i="1"/>
  <c r="AN2029" i="1"/>
  <c r="AM2029" i="1"/>
  <c r="AL2029" i="1"/>
  <c r="AJ2029" i="1"/>
  <c r="AI2029" i="1"/>
  <c r="AG2029" i="1"/>
  <c r="AF2029" i="1"/>
  <c r="AE2029" i="1"/>
  <c r="AD2029" i="1"/>
  <c r="AC2029" i="1"/>
  <c r="AB2029" i="1"/>
  <c r="Z2029" i="1"/>
  <c r="Y2029" i="1"/>
  <c r="W2029" i="1"/>
  <c r="U2029" i="1"/>
  <c r="T2029" i="1"/>
  <c r="S2029" i="1"/>
  <c r="R2029" i="1"/>
  <c r="Q2029" i="1"/>
  <c r="P2029" i="1"/>
  <c r="O2029" i="1"/>
  <c r="N2029" i="1"/>
  <c r="M2029" i="1"/>
  <c r="L2029" i="1"/>
  <c r="K2029" i="1"/>
  <c r="J2029" i="1"/>
  <c r="I2029" i="1"/>
  <c r="H2029" i="1"/>
  <c r="G2029" i="1"/>
  <c r="F2029" i="1"/>
  <c r="BD2029" i="1" s="1"/>
  <c r="BD2028" i="1"/>
  <c r="BD2027" i="1"/>
  <c r="BD2026" i="1"/>
  <c r="BD2025" i="1"/>
  <c r="BD2024" i="1"/>
  <c r="BD2023" i="1"/>
  <c r="BD2022" i="1"/>
  <c r="BD2021" i="1"/>
  <c r="BD2020" i="1"/>
  <c r="BD2019" i="1"/>
  <c r="BD2018" i="1"/>
  <c r="BD2017" i="1"/>
  <c r="BD2016" i="1"/>
  <c r="BD2015" i="1"/>
  <c r="BD2014" i="1"/>
  <c r="BD2013" i="1"/>
  <c r="BD2012" i="1"/>
  <c r="BD2011" i="1"/>
  <c r="BD2010" i="1"/>
  <c r="BD2009" i="1"/>
  <c r="BD2008" i="1"/>
  <c r="BD2007" i="1"/>
  <c r="BD2006" i="1"/>
  <c r="BD2005" i="1"/>
  <c r="BD2004" i="1"/>
  <c r="BD2003" i="1"/>
  <c r="BD2002" i="1"/>
  <c r="BD2001" i="1"/>
  <c r="BD2000" i="1"/>
  <c r="BD1999" i="1"/>
  <c r="BD1998" i="1"/>
  <c r="BD1997" i="1"/>
  <c r="BD1996" i="1"/>
  <c r="BD1995" i="1"/>
  <c r="BD1994" i="1"/>
  <c r="BD1993" i="1"/>
  <c r="BD1992" i="1"/>
  <c r="BD1991" i="1"/>
  <c r="BD1990" i="1"/>
  <c r="BD1989" i="1"/>
  <c r="BC1981" i="1"/>
  <c r="BB1981" i="1"/>
  <c r="BA1981" i="1"/>
  <c r="AZ1981" i="1"/>
  <c r="AY1981" i="1"/>
  <c r="AY1982" i="1" s="1"/>
  <c r="AX1981" i="1"/>
  <c r="AW1981" i="1"/>
  <c r="AV1981" i="1"/>
  <c r="AU1981" i="1"/>
  <c r="AT1981" i="1"/>
  <c r="AS1981" i="1"/>
  <c r="AR1981" i="1"/>
  <c r="AQ1981" i="1"/>
  <c r="AQ1982" i="1" s="1"/>
  <c r="AP1981" i="1"/>
  <c r="AO1981" i="1"/>
  <c r="AN1981" i="1"/>
  <c r="AM1981" i="1"/>
  <c r="AL1981" i="1"/>
  <c r="AJ1981" i="1"/>
  <c r="AI1981" i="1"/>
  <c r="AI1982" i="1" s="1"/>
  <c r="AG1981" i="1"/>
  <c r="AF1981" i="1"/>
  <c r="AE1981" i="1"/>
  <c r="AD1981" i="1"/>
  <c r="AC1981" i="1"/>
  <c r="AB1981" i="1"/>
  <c r="Z1981" i="1"/>
  <c r="Y1981" i="1"/>
  <c r="W1981" i="1"/>
  <c r="U1981" i="1"/>
  <c r="T1981" i="1"/>
  <c r="S1981" i="1"/>
  <c r="S1982" i="1" s="1"/>
  <c r="R1981" i="1"/>
  <c r="Q1981" i="1"/>
  <c r="P1981" i="1"/>
  <c r="O1981" i="1"/>
  <c r="N1981" i="1"/>
  <c r="M1981" i="1"/>
  <c r="L1981" i="1"/>
  <c r="K1981" i="1"/>
  <c r="K1982" i="1" s="1"/>
  <c r="J1981" i="1"/>
  <c r="I1981" i="1"/>
  <c r="H1981" i="1"/>
  <c r="G1981" i="1"/>
  <c r="F1981" i="1"/>
  <c r="BC1980" i="1"/>
  <c r="BB1980" i="1"/>
  <c r="BA1980" i="1"/>
  <c r="AZ1980" i="1"/>
  <c r="AY1980" i="1"/>
  <c r="AX1980" i="1"/>
  <c r="AW1980" i="1"/>
  <c r="AV1980" i="1"/>
  <c r="AU1980" i="1"/>
  <c r="AT1980" i="1"/>
  <c r="AS1980" i="1"/>
  <c r="AR1980" i="1"/>
  <c r="AQ1980" i="1"/>
  <c r="AP1980" i="1"/>
  <c r="AO1980" i="1"/>
  <c r="AN1980" i="1"/>
  <c r="AM1980" i="1"/>
  <c r="AL1980" i="1"/>
  <c r="AJ1980" i="1"/>
  <c r="AI1980" i="1"/>
  <c r="AG1980" i="1"/>
  <c r="AF1980" i="1"/>
  <c r="AE1980" i="1"/>
  <c r="AD1980" i="1"/>
  <c r="AC1980" i="1"/>
  <c r="AB1980" i="1"/>
  <c r="Z1980" i="1"/>
  <c r="Y1980" i="1"/>
  <c r="W1980" i="1"/>
  <c r="U1980" i="1"/>
  <c r="T1980" i="1"/>
  <c r="S1980" i="1"/>
  <c r="R1980" i="1"/>
  <c r="Q1980" i="1"/>
  <c r="P1980" i="1"/>
  <c r="O1980" i="1"/>
  <c r="N1980" i="1"/>
  <c r="M1980" i="1"/>
  <c r="L1980" i="1"/>
  <c r="K1980" i="1"/>
  <c r="J1980" i="1"/>
  <c r="I1980" i="1"/>
  <c r="H1980" i="1"/>
  <c r="G1980" i="1"/>
  <c r="F1980" i="1"/>
  <c r="BC1979" i="1"/>
  <c r="BB1979" i="1"/>
  <c r="BA1979" i="1"/>
  <c r="AZ1979" i="1"/>
  <c r="AY1979" i="1"/>
  <c r="AX1979" i="1"/>
  <c r="AW1979" i="1"/>
  <c r="AV1979" i="1"/>
  <c r="AV1982" i="1" s="1"/>
  <c r="AU1979" i="1"/>
  <c r="AT1979" i="1"/>
  <c r="AS1979" i="1"/>
  <c r="AR1979" i="1"/>
  <c r="AQ1979" i="1"/>
  <c r="AP1979" i="1"/>
  <c r="AO1979" i="1"/>
  <c r="AN1979" i="1"/>
  <c r="AN1982" i="1" s="1"/>
  <c r="AM1979" i="1"/>
  <c r="AL1979" i="1"/>
  <c r="AJ1979" i="1"/>
  <c r="AI1979" i="1"/>
  <c r="AG1979" i="1"/>
  <c r="AF1979" i="1"/>
  <c r="AF1982" i="1" s="1"/>
  <c r="AE1979" i="1"/>
  <c r="AD1979" i="1"/>
  <c r="AC1979" i="1"/>
  <c r="AB1979" i="1"/>
  <c r="Z1979" i="1"/>
  <c r="Y1979" i="1"/>
  <c r="W1979" i="1"/>
  <c r="U1979" i="1"/>
  <c r="T1979" i="1"/>
  <c r="S1979" i="1"/>
  <c r="R1979" i="1"/>
  <c r="Q1979" i="1"/>
  <c r="P1979" i="1"/>
  <c r="P1982" i="1" s="1"/>
  <c r="O1979" i="1"/>
  <c r="N1979" i="1"/>
  <c r="M1979" i="1"/>
  <c r="L1979" i="1"/>
  <c r="K1979" i="1"/>
  <c r="J1979" i="1"/>
  <c r="I1979" i="1"/>
  <c r="H1979" i="1"/>
  <c r="H1982" i="1" s="1"/>
  <c r="G1979" i="1"/>
  <c r="F1979" i="1"/>
  <c r="BC1978" i="1"/>
  <c r="BB1978" i="1"/>
  <c r="BA1978" i="1"/>
  <c r="AZ1978" i="1"/>
  <c r="AY1978" i="1"/>
  <c r="AX1978" i="1"/>
  <c r="AW1978" i="1"/>
  <c r="AV1978" i="1"/>
  <c r="AU1978" i="1"/>
  <c r="AT1978" i="1"/>
  <c r="AS1978" i="1"/>
  <c r="AR1978" i="1"/>
  <c r="AQ1978" i="1"/>
  <c r="AP1978" i="1"/>
  <c r="AO1978" i="1"/>
  <c r="AN1978" i="1"/>
  <c r="AM1978" i="1"/>
  <c r="AL1978" i="1"/>
  <c r="AJ1978" i="1"/>
  <c r="AI1978" i="1"/>
  <c r="AG1978" i="1"/>
  <c r="AF1978" i="1"/>
  <c r="AE1978" i="1"/>
  <c r="AD1978" i="1"/>
  <c r="AC1978" i="1"/>
  <c r="AB1978" i="1"/>
  <c r="Z1978" i="1"/>
  <c r="Y1978" i="1"/>
  <c r="W1978" i="1"/>
  <c r="U1978" i="1"/>
  <c r="T1978" i="1"/>
  <c r="S1978" i="1"/>
  <c r="R1978" i="1"/>
  <c r="Q1978" i="1"/>
  <c r="P1978" i="1"/>
  <c r="O1978" i="1"/>
  <c r="N1978" i="1"/>
  <c r="M1978" i="1"/>
  <c r="L1978" i="1"/>
  <c r="K1978" i="1"/>
  <c r="J1978" i="1"/>
  <c r="I1978" i="1"/>
  <c r="H1978" i="1"/>
  <c r="G1978" i="1"/>
  <c r="F1978" i="1"/>
  <c r="BD1978" i="1" s="1"/>
  <c r="BD1977" i="1"/>
  <c r="BD1976" i="1"/>
  <c r="BD1975" i="1"/>
  <c r="BD1974" i="1"/>
  <c r="BD1973" i="1"/>
  <c r="BD1972" i="1"/>
  <c r="BD1971" i="1"/>
  <c r="BD1970" i="1"/>
  <c r="BD1969" i="1"/>
  <c r="BD1968" i="1"/>
  <c r="BD1967" i="1"/>
  <c r="BD1966" i="1"/>
  <c r="BD1965" i="1"/>
  <c r="BD1964" i="1"/>
  <c r="BD1963" i="1"/>
  <c r="BD1962" i="1"/>
  <c r="BD1961" i="1"/>
  <c r="BD1960" i="1"/>
  <c r="BD1959" i="1"/>
  <c r="BD1958" i="1"/>
  <c r="BD1957" i="1"/>
  <c r="BD1956" i="1"/>
  <c r="BD1955" i="1"/>
  <c r="BD1954" i="1"/>
  <c r="BD1953" i="1"/>
  <c r="BD1952" i="1"/>
  <c r="BD1951" i="1"/>
  <c r="BD1950" i="1"/>
  <c r="BD1949" i="1"/>
  <c r="BD1948" i="1"/>
  <c r="BD1947" i="1"/>
  <c r="BD1946" i="1"/>
  <c r="BD1945" i="1"/>
  <c r="BD1944" i="1"/>
  <c r="BD1943" i="1"/>
  <c r="BD1942" i="1"/>
  <c r="BD1941" i="1"/>
  <c r="BD1940" i="1"/>
  <c r="BD1939" i="1"/>
  <c r="BD1938" i="1"/>
  <c r="BC1930" i="1"/>
  <c r="BB1930" i="1"/>
  <c r="BB1931" i="1" s="1"/>
  <c r="BA1930" i="1"/>
  <c r="AZ1930" i="1"/>
  <c r="AY1930" i="1"/>
  <c r="AX1930" i="1"/>
  <c r="AX1931" i="1" s="1"/>
  <c r="AW1930" i="1"/>
  <c r="AV1930" i="1"/>
  <c r="AU1930" i="1"/>
  <c r="AT1930" i="1"/>
  <c r="AT1931" i="1" s="1"/>
  <c r="AS1930" i="1"/>
  <c r="AR1930" i="1"/>
  <c r="AQ1930" i="1"/>
  <c r="AP1930" i="1"/>
  <c r="AP1931" i="1" s="1"/>
  <c r="AO1930" i="1"/>
  <c r="AN1930" i="1"/>
  <c r="AM1930" i="1"/>
  <c r="AL1930" i="1"/>
  <c r="AL1931" i="1" s="1"/>
  <c r="AJ1930" i="1"/>
  <c r="AI1930" i="1"/>
  <c r="AG1930" i="1"/>
  <c r="AF1930" i="1"/>
  <c r="AE1930" i="1"/>
  <c r="AD1930" i="1"/>
  <c r="AD1931" i="1" s="1"/>
  <c r="AC1930" i="1"/>
  <c r="AB1930" i="1"/>
  <c r="Z1930" i="1"/>
  <c r="Z1931" i="1" s="1"/>
  <c r="Y1930" i="1"/>
  <c r="W1930" i="1"/>
  <c r="U1930" i="1"/>
  <c r="T1930" i="1"/>
  <c r="S1930" i="1"/>
  <c r="R1930" i="1"/>
  <c r="R1931" i="1" s="1"/>
  <c r="Q1930" i="1"/>
  <c r="P1930" i="1"/>
  <c r="O1930" i="1"/>
  <c r="N1930" i="1"/>
  <c r="N1931" i="1" s="1"/>
  <c r="M1930" i="1"/>
  <c r="L1930" i="1"/>
  <c r="K1930" i="1"/>
  <c r="J1930" i="1"/>
  <c r="J1931" i="1" s="1"/>
  <c r="I1930" i="1"/>
  <c r="H1930" i="1"/>
  <c r="G1930" i="1"/>
  <c r="F1930" i="1"/>
  <c r="F1931" i="1" s="1"/>
  <c r="BC1929" i="1"/>
  <c r="BB1929" i="1"/>
  <c r="BA1929" i="1"/>
  <c r="AZ1929" i="1"/>
  <c r="AY1929" i="1"/>
  <c r="AX1929" i="1"/>
  <c r="AW1929" i="1"/>
  <c r="AV1929" i="1"/>
  <c r="AU1929" i="1"/>
  <c r="AT1929" i="1"/>
  <c r="AS1929" i="1"/>
  <c r="AR1929" i="1"/>
  <c r="AQ1929" i="1"/>
  <c r="AP1929" i="1"/>
  <c r="AO1929" i="1"/>
  <c r="AN1929" i="1"/>
  <c r="AM1929" i="1"/>
  <c r="AL1929" i="1"/>
  <c r="AJ1929" i="1"/>
  <c r="AI1929" i="1"/>
  <c r="AG1929" i="1"/>
  <c r="AF1929" i="1"/>
  <c r="AE1929" i="1"/>
  <c r="AD1929" i="1"/>
  <c r="AC1929" i="1"/>
  <c r="AB1929" i="1"/>
  <c r="Z1929" i="1"/>
  <c r="Y1929" i="1"/>
  <c r="W1929" i="1"/>
  <c r="U1929" i="1"/>
  <c r="T1929" i="1"/>
  <c r="S1929" i="1"/>
  <c r="R1929" i="1"/>
  <c r="Q1929" i="1"/>
  <c r="P1929" i="1"/>
  <c r="O1929" i="1"/>
  <c r="N1929" i="1"/>
  <c r="M1929" i="1"/>
  <c r="L1929" i="1"/>
  <c r="K1929" i="1"/>
  <c r="J1929" i="1"/>
  <c r="I1929" i="1"/>
  <c r="H1929" i="1"/>
  <c r="G1929" i="1"/>
  <c r="F1929" i="1"/>
  <c r="BD1929" i="1" s="1"/>
  <c r="BC1928" i="1"/>
  <c r="BB1928" i="1"/>
  <c r="BA1928" i="1"/>
  <c r="BA1931" i="1" s="1"/>
  <c r="AZ1928" i="1"/>
  <c r="AY1928" i="1"/>
  <c r="AX1928" i="1"/>
  <c r="AW1928" i="1"/>
  <c r="AW1931" i="1" s="1"/>
  <c r="AV1928" i="1"/>
  <c r="AU1928" i="1"/>
  <c r="AT1928" i="1"/>
  <c r="AS1928" i="1"/>
  <c r="AS1931" i="1" s="1"/>
  <c r="AR1928" i="1"/>
  <c r="AQ1928" i="1"/>
  <c r="AP1928" i="1"/>
  <c r="AO1928" i="1"/>
  <c r="AO1931" i="1" s="1"/>
  <c r="AN1928" i="1"/>
  <c r="AM1928" i="1"/>
  <c r="AL1928" i="1"/>
  <c r="AJ1928" i="1"/>
  <c r="AI1928" i="1"/>
  <c r="AG1928" i="1"/>
  <c r="AG1931" i="1" s="1"/>
  <c r="AF1928" i="1"/>
  <c r="AE1928" i="1"/>
  <c r="AD1928" i="1"/>
  <c r="AC1928" i="1"/>
  <c r="AC1931" i="1" s="1"/>
  <c r="AB1928" i="1"/>
  <c r="Z1928" i="1"/>
  <c r="Y1928" i="1"/>
  <c r="Y1931" i="1" s="1"/>
  <c r="W1928" i="1"/>
  <c r="U1928" i="1"/>
  <c r="U1931" i="1" s="1"/>
  <c r="T1928" i="1"/>
  <c r="S1928" i="1"/>
  <c r="R1928" i="1"/>
  <c r="Q1928" i="1"/>
  <c r="Q1931" i="1" s="1"/>
  <c r="P1928" i="1"/>
  <c r="O1928" i="1"/>
  <c r="N1928" i="1"/>
  <c r="M1928" i="1"/>
  <c r="M1931" i="1" s="1"/>
  <c r="L1928" i="1"/>
  <c r="K1928" i="1"/>
  <c r="J1928" i="1"/>
  <c r="I1928" i="1"/>
  <c r="H1928" i="1"/>
  <c r="G1928" i="1"/>
  <c r="F1928" i="1"/>
  <c r="BC1927" i="1"/>
  <c r="BB1927" i="1"/>
  <c r="BA1927" i="1"/>
  <c r="AZ1927" i="1"/>
  <c r="AY1927" i="1"/>
  <c r="AX1927" i="1"/>
  <c r="AW1927" i="1"/>
  <c r="AV1927" i="1"/>
  <c r="AU1927" i="1"/>
  <c r="AT1927" i="1"/>
  <c r="AS1927" i="1"/>
  <c r="AR1927" i="1"/>
  <c r="AQ1927" i="1"/>
  <c r="AP1927" i="1"/>
  <c r="AO1927" i="1"/>
  <c r="AN1927" i="1"/>
  <c r="AM1927" i="1"/>
  <c r="AL1927" i="1"/>
  <c r="AJ1927" i="1"/>
  <c r="AI1927" i="1"/>
  <c r="AG1927" i="1"/>
  <c r="AF1927" i="1"/>
  <c r="AE1927" i="1"/>
  <c r="AD1927" i="1"/>
  <c r="AC1927" i="1"/>
  <c r="AB1927" i="1"/>
  <c r="Z1927" i="1"/>
  <c r="Y1927" i="1"/>
  <c r="W1927" i="1"/>
  <c r="U1927" i="1"/>
  <c r="T1927" i="1"/>
  <c r="S1927" i="1"/>
  <c r="R1927" i="1"/>
  <c r="Q1927" i="1"/>
  <c r="P1927" i="1"/>
  <c r="O1927" i="1"/>
  <c r="N1927" i="1"/>
  <c r="M1927" i="1"/>
  <c r="L1927" i="1"/>
  <c r="K1927" i="1"/>
  <c r="J1927" i="1"/>
  <c r="I1927" i="1"/>
  <c r="H1927" i="1"/>
  <c r="G1927" i="1"/>
  <c r="BD1927" i="1" s="1"/>
  <c r="F1927" i="1"/>
  <c r="BD1926" i="1"/>
  <c r="BD1925" i="1"/>
  <c r="BD1924" i="1"/>
  <c r="BD1923" i="1"/>
  <c r="BD1922" i="1"/>
  <c r="BD1921" i="1"/>
  <c r="BD1920" i="1"/>
  <c r="BD1919" i="1"/>
  <c r="BD1918" i="1"/>
  <c r="BD1917" i="1"/>
  <c r="BD1916" i="1"/>
  <c r="BD1915" i="1"/>
  <c r="BD1914" i="1"/>
  <c r="BD1913" i="1"/>
  <c r="BD1912" i="1"/>
  <c r="BD1911" i="1"/>
  <c r="BD1910" i="1"/>
  <c r="BD1909" i="1"/>
  <c r="BD1908" i="1"/>
  <c r="BD1907" i="1"/>
  <c r="BD1906" i="1"/>
  <c r="BD1905" i="1"/>
  <c r="BD1904" i="1"/>
  <c r="BD1903" i="1"/>
  <c r="BD1902" i="1"/>
  <c r="BD1901" i="1"/>
  <c r="BD1900" i="1"/>
  <c r="BD1899" i="1"/>
  <c r="BD1898" i="1"/>
  <c r="BD1897" i="1"/>
  <c r="BD1896" i="1"/>
  <c r="BD1895" i="1"/>
  <c r="BD1894" i="1"/>
  <c r="BD1893" i="1"/>
  <c r="BD1892" i="1"/>
  <c r="BD1891" i="1"/>
  <c r="BD1890" i="1"/>
  <c r="BD1889" i="1"/>
  <c r="BD1888" i="1"/>
  <c r="BD1887" i="1"/>
  <c r="BB1880" i="1"/>
  <c r="AX1880" i="1"/>
  <c r="AT1880" i="1"/>
  <c r="BC1879" i="1"/>
  <c r="BB1879" i="1"/>
  <c r="BA1879" i="1"/>
  <c r="AZ1879" i="1"/>
  <c r="AZ1880" i="1" s="1"/>
  <c r="AY1879" i="1"/>
  <c r="AX1879" i="1"/>
  <c r="AW1879" i="1"/>
  <c r="AV1879" i="1"/>
  <c r="AV1880" i="1" s="1"/>
  <c r="AU1879" i="1"/>
  <c r="AT1879" i="1"/>
  <c r="AS1879" i="1"/>
  <c r="AR1879" i="1"/>
  <c r="AR1880" i="1" s="1"/>
  <c r="AQ1879" i="1"/>
  <c r="AP1879" i="1"/>
  <c r="AO1879" i="1"/>
  <c r="AN1879" i="1"/>
  <c r="AN1880" i="1" s="1"/>
  <c r="AM1879" i="1"/>
  <c r="AL1879" i="1"/>
  <c r="AJ1879" i="1"/>
  <c r="AJ1880" i="1" s="1"/>
  <c r="AI1879" i="1"/>
  <c r="AG1879" i="1"/>
  <c r="AF1879" i="1"/>
  <c r="AF1880" i="1" s="1"/>
  <c r="AE1879" i="1"/>
  <c r="AD1879" i="1"/>
  <c r="AC1879" i="1"/>
  <c r="AB1879" i="1"/>
  <c r="AB1880" i="1" s="1"/>
  <c r="Z1879" i="1"/>
  <c r="Y1879" i="1"/>
  <c r="W1879" i="1"/>
  <c r="U1879" i="1"/>
  <c r="T1879" i="1"/>
  <c r="T1880" i="1" s="1"/>
  <c r="S1879" i="1"/>
  <c r="R1879" i="1"/>
  <c r="Q1879" i="1"/>
  <c r="P1879" i="1"/>
  <c r="P1880" i="1" s="1"/>
  <c r="O1879" i="1"/>
  <c r="N1879" i="1"/>
  <c r="M1879" i="1"/>
  <c r="L1879" i="1"/>
  <c r="L1880" i="1" s="1"/>
  <c r="K1879" i="1"/>
  <c r="J1879" i="1"/>
  <c r="I1879" i="1"/>
  <c r="H1879" i="1"/>
  <c r="H1880" i="1" s="1"/>
  <c r="G1879" i="1"/>
  <c r="F1879" i="1"/>
  <c r="BC1878" i="1"/>
  <c r="BB1878" i="1"/>
  <c r="BA1878" i="1"/>
  <c r="AZ1878" i="1"/>
  <c r="AY1878" i="1"/>
  <c r="AX1878" i="1"/>
  <c r="AW1878" i="1"/>
  <c r="AV1878" i="1"/>
  <c r="AU1878" i="1"/>
  <c r="AT1878" i="1"/>
  <c r="AS1878" i="1"/>
  <c r="AR1878" i="1"/>
  <c r="AQ1878" i="1"/>
  <c r="AP1878" i="1"/>
  <c r="AO1878" i="1"/>
  <c r="AN1878" i="1"/>
  <c r="AM1878" i="1"/>
  <c r="AL1878" i="1"/>
  <c r="AJ1878" i="1"/>
  <c r="AI1878" i="1"/>
  <c r="AG1878" i="1"/>
  <c r="AF1878" i="1"/>
  <c r="AE1878" i="1"/>
  <c r="AD1878" i="1"/>
  <c r="AC1878" i="1"/>
  <c r="AB1878" i="1"/>
  <c r="Z1878" i="1"/>
  <c r="Y1878" i="1"/>
  <c r="W1878" i="1"/>
  <c r="U1878" i="1"/>
  <c r="T1878" i="1"/>
  <c r="S1878" i="1"/>
  <c r="R1878" i="1"/>
  <c r="Q1878" i="1"/>
  <c r="P1878" i="1"/>
  <c r="O1878" i="1"/>
  <c r="N1878" i="1"/>
  <c r="M1878" i="1"/>
  <c r="L1878" i="1"/>
  <c r="K1878" i="1"/>
  <c r="J1878" i="1"/>
  <c r="I1878" i="1"/>
  <c r="H1878" i="1"/>
  <c r="G1878" i="1"/>
  <c r="F1878" i="1"/>
  <c r="BC1877" i="1"/>
  <c r="BC1880" i="1" s="1"/>
  <c r="BB1877" i="1"/>
  <c r="BA1877" i="1"/>
  <c r="AZ1877" i="1"/>
  <c r="AY1877" i="1"/>
  <c r="AY1880" i="1" s="1"/>
  <c r="AX1877" i="1"/>
  <c r="AW1877" i="1"/>
  <c r="AV1877" i="1"/>
  <c r="AU1877" i="1"/>
  <c r="AU1880" i="1" s="1"/>
  <c r="AT1877" i="1"/>
  <c r="AS1877" i="1"/>
  <c r="AR1877" i="1"/>
  <c r="AQ1877" i="1"/>
  <c r="AQ1880" i="1" s="1"/>
  <c r="AP1877" i="1"/>
  <c r="AO1877" i="1"/>
  <c r="AN1877" i="1"/>
  <c r="AM1877" i="1"/>
  <c r="AL1877" i="1"/>
  <c r="AJ1877" i="1"/>
  <c r="AI1877" i="1"/>
  <c r="AG1877" i="1"/>
  <c r="AF1877" i="1"/>
  <c r="AE1877" i="1"/>
  <c r="AD1877" i="1"/>
  <c r="AC1877" i="1"/>
  <c r="AB1877" i="1"/>
  <c r="Z1877" i="1"/>
  <c r="Y1877" i="1"/>
  <c r="W1877" i="1"/>
  <c r="U1877" i="1"/>
  <c r="T1877" i="1"/>
  <c r="S1877" i="1"/>
  <c r="R1877" i="1"/>
  <c r="Q1877" i="1"/>
  <c r="P1877" i="1"/>
  <c r="O1877" i="1"/>
  <c r="N1877" i="1"/>
  <c r="M1877" i="1"/>
  <c r="L1877" i="1"/>
  <c r="K1877" i="1"/>
  <c r="J1877" i="1"/>
  <c r="I1877" i="1"/>
  <c r="H1877" i="1"/>
  <c r="G1877" i="1"/>
  <c r="F1877" i="1"/>
  <c r="BC1876" i="1"/>
  <c r="BB1876" i="1"/>
  <c r="BA1876" i="1"/>
  <c r="AZ1876" i="1"/>
  <c r="AY1876" i="1"/>
  <c r="AX1876" i="1"/>
  <c r="AW1876" i="1"/>
  <c r="AV1876" i="1"/>
  <c r="AU1876" i="1"/>
  <c r="AT1876" i="1"/>
  <c r="AS1876" i="1"/>
  <c r="AR1876" i="1"/>
  <c r="AQ1876" i="1"/>
  <c r="AP1876" i="1"/>
  <c r="AO1876" i="1"/>
  <c r="AN1876" i="1"/>
  <c r="AM1876" i="1"/>
  <c r="AL1876" i="1"/>
  <c r="AJ1876" i="1"/>
  <c r="AI1876" i="1"/>
  <c r="AG1876" i="1"/>
  <c r="AF1876" i="1"/>
  <c r="AE1876" i="1"/>
  <c r="AD1876" i="1"/>
  <c r="AC1876" i="1"/>
  <c r="AB1876" i="1"/>
  <c r="Z1876" i="1"/>
  <c r="Y1876" i="1"/>
  <c r="W1876" i="1"/>
  <c r="U1876" i="1"/>
  <c r="T1876" i="1"/>
  <c r="S1876" i="1"/>
  <c r="R1876" i="1"/>
  <c r="Q1876" i="1"/>
  <c r="P1876" i="1"/>
  <c r="O1876" i="1"/>
  <c r="N1876" i="1"/>
  <c r="M1876" i="1"/>
  <c r="L1876" i="1"/>
  <c r="K1876" i="1"/>
  <c r="J1876" i="1"/>
  <c r="I1876" i="1"/>
  <c r="H1876" i="1"/>
  <c r="BD1876" i="1" s="1"/>
  <c r="G1876" i="1"/>
  <c r="F1876" i="1"/>
  <c r="BD1875" i="1"/>
  <c r="BD1874" i="1"/>
  <c r="BD1873" i="1"/>
  <c r="BD1872" i="1"/>
  <c r="BD1871" i="1"/>
  <c r="BD1870" i="1"/>
  <c r="BD1869" i="1"/>
  <c r="BD1868" i="1"/>
  <c r="BD1867" i="1"/>
  <c r="BD1866" i="1"/>
  <c r="BD1865" i="1"/>
  <c r="BD1864" i="1"/>
  <c r="BD1863" i="1"/>
  <c r="BD1862" i="1"/>
  <c r="BD1861" i="1"/>
  <c r="BD1860" i="1"/>
  <c r="BD1859" i="1"/>
  <c r="BD1858" i="1"/>
  <c r="BD1857" i="1"/>
  <c r="BD1856" i="1"/>
  <c r="BD1855" i="1"/>
  <c r="BD1854" i="1"/>
  <c r="BD1853" i="1"/>
  <c r="BD1852" i="1"/>
  <c r="BD1851" i="1"/>
  <c r="BD1850" i="1"/>
  <c r="BD1849" i="1"/>
  <c r="BD1848" i="1"/>
  <c r="BD1847" i="1"/>
  <c r="BD1846" i="1"/>
  <c r="BD1845" i="1"/>
  <c r="BD1844" i="1"/>
  <c r="BD1843" i="1"/>
  <c r="BD1842" i="1"/>
  <c r="BD1841" i="1"/>
  <c r="BD1840" i="1"/>
  <c r="BD1839" i="1"/>
  <c r="BD1838" i="1"/>
  <c r="BD1837" i="1"/>
  <c r="BD1836" i="1"/>
  <c r="BB1829" i="1"/>
  <c r="AX1829" i="1"/>
  <c r="AT1829" i="1"/>
  <c r="AP1829" i="1"/>
  <c r="AL1829" i="1"/>
  <c r="AD1829" i="1"/>
  <c r="Z1829" i="1"/>
  <c r="R1829" i="1"/>
  <c r="N1829" i="1"/>
  <c r="J1829" i="1"/>
  <c r="F1829" i="1"/>
  <c r="BC1828" i="1"/>
  <c r="BB1828" i="1"/>
  <c r="BA1828" i="1"/>
  <c r="AZ1828" i="1"/>
  <c r="AY1828" i="1"/>
  <c r="AX1828" i="1"/>
  <c r="AW1828" i="1"/>
  <c r="AW1829" i="1" s="1"/>
  <c r="AV1828" i="1"/>
  <c r="AU1828" i="1"/>
  <c r="AT1828" i="1"/>
  <c r="AS1828" i="1"/>
  <c r="AR1828" i="1"/>
  <c r="AQ1828" i="1"/>
  <c r="AP1828" i="1"/>
  <c r="AO1828" i="1"/>
  <c r="AN1828" i="1"/>
  <c r="AM1828" i="1"/>
  <c r="AL1828" i="1"/>
  <c r="AJ1828" i="1"/>
  <c r="AI1828" i="1"/>
  <c r="AG1828" i="1"/>
  <c r="AG1829" i="1" s="1"/>
  <c r="AF1828" i="1"/>
  <c r="AE1828" i="1"/>
  <c r="AD1828" i="1"/>
  <c r="AC1828" i="1"/>
  <c r="AB1828" i="1"/>
  <c r="Z1828" i="1"/>
  <c r="Y1828" i="1"/>
  <c r="W1828" i="1"/>
  <c r="U1828" i="1"/>
  <c r="T1828" i="1"/>
  <c r="S1828" i="1"/>
  <c r="R1828" i="1"/>
  <c r="Q1828" i="1"/>
  <c r="Q1829" i="1" s="1"/>
  <c r="P1828" i="1"/>
  <c r="O1828" i="1"/>
  <c r="N1828" i="1"/>
  <c r="M1828" i="1"/>
  <c r="L1828" i="1"/>
  <c r="K1828" i="1"/>
  <c r="J1828" i="1"/>
  <c r="I1828" i="1"/>
  <c r="H1828" i="1"/>
  <c r="G1828" i="1"/>
  <c r="F1828" i="1"/>
  <c r="BC1827" i="1"/>
  <c r="BB1827" i="1"/>
  <c r="BA1827" i="1"/>
  <c r="AZ1827" i="1"/>
  <c r="AZ1829" i="1" s="1"/>
  <c r="AY1827" i="1"/>
  <c r="AX1827" i="1"/>
  <c r="AW1827" i="1"/>
  <c r="AV1827" i="1"/>
  <c r="AU1827" i="1"/>
  <c r="AT1827" i="1"/>
  <c r="AS1827" i="1"/>
  <c r="AR1827" i="1"/>
  <c r="AQ1827" i="1"/>
  <c r="AP1827" i="1"/>
  <c r="AO1827" i="1"/>
  <c r="AN1827" i="1"/>
  <c r="AM1827" i="1"/>
  <c r="AL1827" i="1"/>
  <c r="AJ1827" i="1"/>
  <c r="AJ1829" i="1" s="1"/>
  <c r="AI1827" i="1"/>
  <c r="AG1827" i="1"/>
  <c r="AF1827" i="1"/>
  <c r="AE1827" i="1"/>
  <c r="AD1827" i="1"/>
  <c r="AC1827" i="1"/>
  <c r="AB1827" i="1"/>
  <c r="Z1827" i="1"/>
  <c r="Y1827" i="1"/>
  <c r="W1827" i="1"/>
  <c r="U1827" i="1"/>
  <c r="T1827" i="1"/>
  <c r="T1829" i="1" s="1"/>
  <c r="S1827" i="1"/>
  <c r="R1827" i="1"/>
  <c r="Q1827" i="1"/>
  <c r="P1827" i="1"/>
  <c r="O1827" i="1"/>
  <c r="N1827" i="1"/>
  <c r="M1827" i="1"/>
  <c r="L1827" i="1"/>
  <c r="K1827" i="1"/>
  <c r="J1827" i="1"/>
  <c r="I1827" i="1"/>
  <c r="H1827" i="1"/>
  <c r="G1827" i="1"/>
  <c r="F1827" i="1"/>
  <c r="BC1826" i="1"/>
  <c r="BB1826" i="1"/>
  <c r="BA1826" i="1"/>
  <c r="AZ1826" i="1"/>
  <c r="AY1826" i="1"/>
  <c r="AX1826" i="1"/>
  <c r="AW1826" i="1"/>
  <c r="AV1826" i="1"/>
  <c r="AU1826" i="1"/>
  <c r="AT1826" i="1"/>
  <c r="AS1826" i="1"/>
  <c r="AR1826" i="1"/>
  <c r="AQ1826" i="1"/>
  <c r="AP1826" i="1"/>
  <c r="AO1826" i="1"/>
  <c r="AN1826" i="1"/>
  <c r="AM1826" i="1"/>
  <c r="AL1826" i="1"/>
  <c r="AJ1826" i="1"/>
  <c r="AI1826" i="1"/>
  <c r="AG1826" i="1"/>
  <c r="AF1826" i="1"/>
  <c r="AE1826" i="1"/>
  <c r="AD1826" i="1"/>
  <c r="AC1826" i="1"/>
  <c r="AB1826" i="1"/>
  <c r="Z1826" i="1"/>
  <c r="Y1826" i="1"/>
  <c r="W1826" i="1"/>
  <c r="U1826" i="1"/>
  <c r="T1826" i="1"/>
  <c r="S1826" i="1"/>
  <c r="R1826" i="1"/>
  <c r="Q1826" i="1"/>
  <c r="P1826" i="1"/>
  <c r="O1826" i="1"/>
  <c r="N1826" i="1"/>
  <c r="M1826" i="1"/>
  <c r="L1826" i="1"/>
  <c r="K1826" i="1"/>
  <c r="J1826" i="1"/>
  <c r="I1826" i="1"/>
  <c r="H1826" i="1"/>
  <c r="G1826" i="1"/>
  <c r="F1826" i="1"/>
  <c r="BC1825" i="1"/>
  <c r="BB1825" i="1"/>
  <c r="BA1825" i="1"/>
  <c r="AZ1825" i="1"/>
  <c r="AY1825" i="1"/>
  <c r="AX1825" i="1"/>
  <c r="AW1825" i="1"/>
  <c r="AV1825" i="1"/>
  <c r="AU1825" i="1"/>
  <c r="AT1825" i="1"/>
  <c r="AS1825" i="1"/>
  <c r="AR1825" i="1"/>
  <c r="AQ1825" i="1"/>
  <c r="AP1825" i="1"/>
  <c r="AO1825" i="1"/>
  <c r="AN1825" i="1"/>
  <c r="AM1825" i="1"/>
  <c r="AL1825" i="1"/>
  <c r="AJ1825" i="1"/>
  <c r="AI1825" i="1"/>
  <c r="AG1825" i="1"/>
  <c r="AF1825" i="1"/>
  <c r="AE1825" i="1"/>
  <c r="AD1825" i="1"/>
  <c r="AC1825" i="1"/>
  <c r="AB1825" i="1"/>
  <c r="Z1825" i="1"/>
  <c r="Y1825" i="1"/>
  <c r="W1825" i="1"/>
  <c r="U1825" i="1"/>
  <c r="T1825" i="1"/>
  <c r="S1825" i="1"/>
  <c r="R1825" i="1"/>
  <c r="Q1825" i="1"/>
  <c r="P1825" i="1"/>
  <c r="O1825" i="1"/>
  <c r="N1825" i="1"/>
  <c r="M1825" i="1"/>
  <c r="L1825" i="1"/>
  <c r="K1825" i="1"/>
  <c r="J1825" i="1"/>
  <c r="I1825" i="1"/>
  <c r="H1825" i="1"/>
  <c r="G1825" i="1"/>
  <c r="F1825" i="1"/>
  <c r="BD1825" i="1" s="1"/>
  <c r="BD1824" i="1"/>
  <c r="BD1823" i="1"/>
  <c r="BD1822" i="1"/>
  <c r="BD1821" i="1"/>
  <c r="BD1820" i="1"/>
  <c r="BD1819" i="1"/>
  <c r="BD1818" i="1"/>
  <c r="BD1817" i="1"/>
  <c r="BD1816" i="1"/>
  <c r="BD1815" i="1"/>
  <c r="BD1814" i="1"/>
  <c r="BD1813" i="1"/>
  <c r="BD1812" i="1"/>
  <c r="BD1811" i="1"/>
  <c r="BD1810" i="1"/>
  <c r="BD1809" i="1"/>
  <c r="BD1808" i="1"/>
  <c r="BD1807" i="1"/>
  <c r="BD1806" i="1"/>
  <c r="BD1805" i="1"/>
  <c r="BD1804" i="1"/>
  <c r="BD1803" i="1"/>
  <c r="BD1802" i="1"/>
  <c r="BD1801" i="1"/>
  <c r="BD1800" i="1"/>
  <c r="BD1799" i="1"/>
  <c r="BD1798" i="1"/>
  <c r="BD1797" i="1"/>
  <c r="BD1796" i="1"/>
  <c r="BD1795" i="1"/>
  <c r="BD1794" i="1"/>
  <c r="BD1793" i="1"/>
  <c r="BD1792" i="1"/>
  <c r="BD1791" i="1"/>
  <c r="BD1790" i="1"/>
  <c r="BD1789" i="1"/>
  <c r="BD1788" i="1"/>
  <c r="BD1787" i="1"/>
  <c r="BD1786" i="1"/>
  <c r="BD1785" i="1"/>
  <c r="BB1778" i="1"/>
  <c r="AX1778" i="1"/>
  <c r="AT1778" i="1"/>
  <c r="AP1778" i="1"/>
  <c r="AL1778" i="1"/>
  <c r="AD1778" i="1"/>
  <c r="Z1778" i="1"/>
  <c r="R1778" i="1"/>
  <c r="N1778" i="1"/>
  <c r="J1778" i="1"/>
  <c r="F1778" i="1"/>
  <c r="BC1777" i="1"/>
  <c r="BB1777" i="1"/>
  <c r="BA1777" i="1"/>
  <c r="AZ1777" i="1"/>
  <c r="AY1777" i="1"/>
  <c r="AX1777" i="1"/>
  <c r="AW1777" i="1"/>
  <c r="AV1777" i="1"/>
  <c r="AU1777" i="1"/>
  <c r="AT1777" i="1"/>
  <c r="AS1777" i="1"/>
  <c r="AR1777" i="1"/>
  <c r="AQ1777" i="1"/>
  <c r="AP1777" i="1"/>
  <c r="AO1777" i="1"/>
  <c r="AN1777" i="1"/>
  <c r="AM1777" i="1"/>
  <c r="AL1777" i="1"/>
  <c r="AJ1777" i="1"/>
  <c r="AI1777" i="1"/>
  <c r="AG1777" i="1"/>
  <c r="AF1777" i="1"/>
  <c r="AE1777" i="1"/>
  <c r="AD1777" i="1"/>
  <c r="AC1777" i="1"/>
  <c r="AB1777" i="1"/>
  <c r="Z1777" i="1"/>
  <c r="Y1777" i="1"/>
  <c r="W1777" i="1"/>
  <c r="U1777" i="1"/>
  <c r="T1777" i="1"/>
  <c r="S1777" i="1"/>
  <c r="R1777" i="1"/>
  <c r="Q1777" i="1"/>
  <c r="P1777" i="1"/>
  <c r="O1777" i="1"/>
  <c r="N1777" i="1"/>
  <c r="M1777" i="1"/>
  <c r="L1777" i="1"/>
  <c r="K1777" i="1"/>
  <c r="J1777" i="1"/>
  <c r="I1777" i="1"/>
  <c r="H1777" i="1"/>
  <c r="G1777" i="1"/>
  <c r="F1777" i="1"/>
  <c r="BC1776" i="1"/>
  <c r="BB1776" i="1"/>
  <c r="BA1776" i="1"/>
  <c r="AZ1776" i="1"/>
  <c r="AZ1778" i="1" s="1"/>
  <c r="AY1776" i="1"/>
  <c r="AX1776" i="1"/>
  <c r="AW1776" i="1"/>
  <c r="AV1776" i="1"/>
  <c r="AV1778" i="1" s="1"/>
  <c r="AU1776" i="1"/>
  <c r="AT1776" i="1"/>
  <c r="AS1776" i="1"/>
  <c r="AR1776" i="1"/>
  <c r="AR1778" i="1" s="1"/>
  <c r="AQ1776" i="1"/>
  <c r="AP1776" i="1"/>
  <c r="AO1776" i="1"/>
  <c r="AN1776" i="1"/>
  <c r="AN1778" i="1" s="1"/>
  <c r="AM1776" i="1"/>
  <c r="AL1776" i="1"/>
  <c r="AJ1776" i="1"/>
  <c r="AJ1778" i="1" s="1"/>
  <c r="AI1776" i="1"/>
  <c r="AG1776" i="1"/>
  <c r="AF1776" i="1"/>
  <c r="AF1778" i="1" s="1"/>
  <c r="AE1776" i="1"/>
  <c r="AD1776" i="1"/>
  <c r="AC1776" i="1"/>
  <c r="AB1776" i="1"/>
  <c r="AB1778" i="1" s="1"/>
  <c r="Z1776" i="1"/>
  <c r="Y1776" i="1"/>
  <c r="W1776" i="1"/>
  <c r="U1776" i="1"/>
  <c r="T1776" i="1"/>
  <c r="T1778" i="1" s="1"/>
  <c r="S1776" i="1"/>
  <c r="R1776" i="1"/>
  <c r="Q1776" i="1"/>
  <c r="P1776" i="1"/>
  <c r="P1778" i="1" s="1"/>
  <c r="O1776" i="1"/>
  <c r="N1776" i="1"/>
  <c r="M1776" i="1"/>
  <c r="L1776" i="1"/>
  <c r="L1778" i="1" s="1"/>
  <c r="K1776" i="1"/>
  <c r="J1776" i="1"/>
  <c r="I1776" i="1"/>
  <c r="H1776" i="1"/>
  <c r="H1778" i="1" s="1"/>
  <c r="G1776" i="1"/>
  <c r="F1776" i="1"/>
  <c r="BC1775" i="1"/>
  <c r="BB1775" i="1"/>
  <c r="BA1775" i="1"/>
  <c r="AZ1775" i="1"/>
  <c r="AY1775" i="1"/>
  <c r="AX1775" i="1"/>
  <c r="AW1775" i="1"/>
  <c r="AV1775" i="1"/>
  <c r="AU1775" i="1"/>
  <c r="AT1775" i="1"/>
  <c r="AS1775" i="1"/>
  <c r="AR1775" i="1"/>
  <c r="AQ1775" i="1"/>
  <c r="AP1775" i="1"/>
  <c r="AO1775" i="1"/>
  <c r="AN1775" i="1"/>
  <c r="AM1775" i="1"/>
  <c r="AL1775" i="1"/>
  <c r="AJ1775" i="1"/>
  <c r="AI1775" i="1"/>
  <c r="AG1775" i="1"/>
  <c r="AF1775" i="1"/>
  <c r="AE1775" i="1"/>
  <c r="AD1775" i="1"/>
  <c r="AC1775" i="1"/>
  <c r="AB1775" i="1"/>
  <c r="Z1775" i="1"/>
  <c r="Y1775" i="1"/>
  <c r="W1775" i="1"/>
  <c r="U1775" i="1"/>
  <c r="T1775" i="1"/>
  <c r="S1775" i="1"/>
  <c r="R1775" i="1"/>
  <c r="Q1775" i="1"/>
  <c r="P1775" i="1"/>
  <c r="O1775" i="1"/>
  <c r="N1775" i="1"/>
  <c r="M1775" i="1"/>
  <c r="L1775" i="1"/>
  <c r="K1775" i="1"/>
  <c r="J1775" i="1"/>
  <c r="I1775" i="1"/>
  <c r="H1775" i="1"/>
  <c r="G1775" i="1"/>
  <c r="F1775" i="1"/>
  <c r="BC1774" i="1"/>
  <c r="BB1774" i="1"/>
  <c r="BA1774" i="1"/>
  <c r="AZ1774" i="1"/>
  <c r="AY1774" i="1"/>
  <c r="AX1774" i="1"/>
  <c r="AW1774" i="1"/>
  <c r="AV1774" i="1"/>
  <c r="AU1774" i="1"/>
  <c r="AT1774" i="1"/>
  <c r="AS1774" i="1"/>
  <c r="AR1774" i="1"/>
  <c r="AQ1774" i="1"/>
  <c r="AP1774" i="1"/>
  <c r="AO1774" i="1"/>
  <c r="AN1774" i="1"/>
  <c r="AM1774" i="1"/>
  <c r="AL1774" i="1"/>
  <c r="AJ1774" i="1"/>
  <c r="AI1774" i="1"/>
  <c r="AG1774" i="1"/>
  <c r="AF1774" i="1"/>
  <c r="AE1774" i="1"/>
  <c r="AD1774" i="1"/>
  <c r="AC1774" i="1"/>
  <c r="AB1774" i="1"/>
  <c r="Z1774" i="1"/>
  <c r="Y1774" i="1"/>
  <c r="W1774" i="1"/>
  <c r="U1774" i="1"/>
  <c r="T1774" i="1"/>
  <c r="S1774" i="1"/>
  <c r="R1774" i="1"/>
  <c r="Q1774" i="1"/>
  <c r="P1774" i="1"/>
  <c r="O1774" i="1"/>
  <c r="N1774" i="1"/>
  <c r="M1774" i="1"/>
  <c r="L1774" i="1"/>
  <c r="K1774" i="1"/>
  <c r="J1774" i="1"/>
  <c r="I1774" i="1"/>
  <c r="H1774" i="1"/>
  <c r="BD1774" i="1" s="1"/>
  <c r="G1774" i="1"/>
  <c r="F1774" i="1"/>
  <c r="BD1773" i="1"/>
  <c r="BD1772" i="1"/>
  <c r="BD1771" i="1"/>
  <c r="BD1770" i="1"/>
  <c r="BD1769" i="1"/>
  <c r="BD1768" i="1"/>
  <c r="BD1767" i="1"/>
  <c r="BD1766" i="1"/>
  <c r="BD1765" i="1"/>
  <c r="BD1764" i="1"/>
  <c r="BD1763" i="1"/>
  <c r="BD1762" i="1"/>
  <c r="BD1761" i="1"/>
  <c r="BD1760" i="1"/>
  <c r="BD1759" i="1"/>
  <c r="BD1758" i="1"/>
  <c r="BD1757" i="1"/>
  <c r="BD1756" i="1"/>
  <c r="BD1755" i="1"/>
  <c r="BD1754" i="1"/>
  <c r="BD1753" i="1"/>
  <c r="BD1752" i="1"/>
  <c r="BD1751" i="1"/>
  <c r="BD1750" i="1"/>
  <c r="BD1749" i="1"/>
  <c r="BD1748" i="1"/>
  <c r="BD1747" i="1"/>
  <c r="BD1746" i="1"/>
  <c r="BD1745" i="1"/>
  <c r="BD1744" i="1"/>
  <c r="BD1743" i="1"/>
  <c r="BD1742" i="1"/>
  <c r="BD1741" i="1"/>
  <c r="BD1740" i="1"/>
  <c r="BD1739" i="1"/>
  <c r="BD1738" i="1"/>
  <c r="BD1737" i="1"/>
  <c r="BD1736" i="1"/>
  <c r="BD1735" i="1"/>
  <c r="BD1734" i="1"/>
  <c r="AZ1727" i="1"/>
  <c r="AR1727" i="1"/>
  <c r="AJ1727" i="1"/>
  <c r="T1727" i="1"/>
  <c r="L1727" i="1"/>
  <c r="BC1726" i="1"/>
  <c r="BB1726" i="1"/>
  <c r="BA1726" i="1"/>
  <c r="AZ1726" i="1"/>
  <c r="AY1726" i="1"/>
  <c r="AX1726" i="1"/>
  <c r="AW1726" i="1"/>
  <c r="AV1726" i="1"/>
  <c r="AU1726" i="1"/>
  <c r="AT1726" i="1"/>
  <c r="AS1726" i="1"/>
  <c r="AR1726" i="1"/>
  <c r="AQ1726" i="1"/>
  <c r="AP1726" i="1"/>
  <c r="AO1726" i="1"/>
  <c r="AN1726" i="1"/>
  <c r="AM1726" i="1"/>
  <c r="AL1726" i="1"/>
  <c r="AJ1726" i="1"/>
  <c r="AI1726" i="1"/>
  <c r="AG1726" i="1"/>
  <c r="AF1726" i="1"/>
  <c r="AE1726" i="1"/>
  <c r="AD1726" i="1"/>
  <c r="AC1726" i="1"/>
  <c r="AB1726" i="1"/>
  <c r="Z1726" i="1"/>
  <c r="Y1726" i="1"/>
  <c r="W1726" i="1"/>
  <c r="U1726" i="1"/>
  <c r="T1726" i="1"/>
  <c r="S1726" i="1"/>
  <c r="R1726" i="1"/>
  <c r="Q1726" i="1"/>
  <c r="P1726" i="1"/>
  <c r="O1726" i="1"/>
  <c r="N1726" i="1"/>
  <c r="M1726" i="1"/>
  <c r="L1726" i="1"/>
  <c r="K1726" i="1"/>
  <c r="J1726" i="1"/>
  <c r="I1726" i="1"/>
  <c r="H1726" i="1"/>
  <c r="G1726" i="1"/>
  <c r="F1726" i="1"/>
  <c r="BC1725" i="1"/>
  <c r="BB1725" i="1"/>
  <c r="BA1725" i="1"/>
  <c r="AZ1725" i="1"/>
  <c r="AY1725" i="1"/>
  <c r="AX1725" i="1"/>
  <c r="AW1725" i="1"/>
  <c r="AV1725" i="1"/>
  <c r="AV1727" i="1" s="1"/>
  <c r="AU1725" i="1"/>
  <c r="AT1725" i="1"/>
  <c r="AS1725" i="1"/>
  <c r="AR1725" i="1"/>
  <c r="AQ1725" i="1"/>
  <c r="AP1725" i="1"/>
  <c r="AO1725" i="1"/>
  <c r="AN1725" i="1"/>
  <c r="AN1727" i="1" s="1"/>
  <c r="AM1725" i="1"/>
  <c r="AL1725" i="1"/>
  <c r="AJ1725" i="1"/>
  <c r="AI1725" i="1"/>
  <c r="AG1725" i="1"/>
  <c r="AF1725" i="1"/>
  <c r="AE1725" i="1"/>
  <c r="AD1725" i="1"/>
  <c r="AC1725" i="1"/>
  <c r="AB1725" i="1"/>
  <c r="Z1725" i="1"/>
  <c r="Y1725" i="1"/>
  <c r="W1725" i="1"/>
  <c r="U1725" i="1"/>
  <c r="T1725" i="1"/>
  <c r="S1725" i="1"/>
  <c r="R1725" i="1"/>
  <c r="Q1725" i="1"/>
  <c r="P1725" i="1"/>
  <c r="O1725" i="1"/>
  <c r="N1725" i="1"/>
  <c r="M1725" i="1"/>
  <c r="L1725" i="1"/>
  <c r="K1725" i="1"/>
  <c r="J1725" i="1"/>
  <c r="I1725" i="1"/>
  <c r="H1725" i="1"/>
  <c r="G1725" i="1"/>
  <c r="F1725" i="1"/>
  <c r="BD1725" i="1" s="1"/>
  <c r="BC1724" i="1"/>
  <c r="BB1724" i="1"/>
  <c r="BA1724" i="1"/>
  <c r="AZ1724" i="1"/>
  <c r="AY1724" i="1"/>
  <c r="AX1724" i="1"/>
  <c r="AW1724" i="1"/>
  <c r="AV1724" i="1"/>
  <c r="AU1724" i="1"/>
  <c r="AT1724" i="1"/>
  <c r="AS1724" i="1"/>
  <c r="AR1724" i="1"/>
  <c r="AQ1724" i="1"/>
  <c r="AP1724" i="1"/>
  <c r="AO1724" i="1"/>
  <c r="AN1724" i="1"/>
  <c r="AM1724" i="1"/>
  <c r="AL1724" i="1"/>
  <c r="AJ1724" i="1"/>
  <c r="AI1724" i="1"/>
  <c r="AG1724" i="1"/>
  <c r="AF1724" i="1"/>
  <c r="AF1727" i="1" s="1"/>
  <c r="AE1724" i="1"/>
  <c r="AD1724" i="1"/>
  <c r="AC1724" i="1"/>
  <c r="AB1724" i="1"/>
  <c r="Z1724" i="1"/>
  <c r="Y1724" i="1"/>
  <c r="W1724" i="1"/>
  <c r="U1724" i="1"/>
  <c r="T1724" i="1"/>
  <c r="S1724" i="1"/>
  <c r="R1724" i="1"/>
  <c r="Q1724" i="1"/>
  <c r="P1724" i="1"/>
  <c r="P1727" i="1" s="1"/>
  <c r="O1724" i="1"/>
  <c r="N1724" i="1"/>
  <c r="M1724" i="1"/>
  <c r="L1724" i="1"/>
  <c r="K1724" i="1"/>
  <c r="J1724" i="1"/>
  <c r="I1724" i="1"/>
  <c r="H1724" i="1"/>
  <c r="H1727" i="1" s="1"/>
  <c r="G1724" i="1"/>
  <c r="F1724" i="1"/>
  <c r="BC1723" i="1"/>
  <c r="BB1723" i="1"/>
  <c r="BA1723" i="1"/>
  <c r="AZ1723" i="1"/>
  <c r="AY1723" i="1"/>
  <c r="AX1723" i="1"/>
  <c r="AW1723" i="1"/>
  <c r="AV1723" i="1"/>
  <c r="AU1723" i="1"/>
  <c r="AT1723" i="1"/>
  <c r="AS1723" i="1"/>
  <c r="AR1723" i="1"/>
  <c r="AQ1723" i="1"/>
  <c r="AP1723" i="1"/>
  <c r="AO1723" i="1"/>
  <c r="AN1723" i="1"/>
  <c r="AM1723" i="1"/>
  <c r="AL1723" i="1"/>
  <c r="AJ1723" i="1"/>
  <c r="AI1723" i="1"/>
  <c r="AG1723" i="1"/>
  <c r="AF1723" i="1"/>
  <c r="AE1723" i="1"/>
  <c r="AD1723" i="1"/>
  <c r="AC1723" i="1"/>
  <c r="AB1723" i="1"/>
  <c r="Z1723" i="1"/>
  <c r="Y1723" i="1"/>
  <c r="W1723" i="1"/>
  <c r="U1723" i="1"/>
  <c r="T1723" i="1"/>
  <c r="S1723" i="1"/>
  <c r="R1723" i="1"/>
  <c r="Q1723" i="1"/>
  <c r="P1723" i="1"/>
  <c r="O1723" i="1"/>
  <c r="N1723" i="1"/>
  <c r="M1723" i="1"/>
  <c r="L1723" i="1"/>
  <c r="K1723" i="1"/>
  <c r="J1723" i="1"/>
  <c r="I1723" i="1"/>
  <c r="H1723" i="1"/>
  <c r="BD1723" i="1" s="1"/>
  <c r="G1723" i="1"/>
  <c r="F1723" i="1"/>
  <c r="BD1722" i="1"/>
  <c r="BD1721" i="1"/>
  <c r="BD1720" i="1"/>
  <c r="BD1719" i="1"/>
  <c r="BD1718" i="1"/>
  <c r="BD1717" i="1"/>
  <c r="BD1716" i="1"/>
  <c r="BD1715" i="1"/>
  <c r="BD1714" i="1"/>
  <c r="BD1713" i="1"/>
  <c r="BD1712" i="1"/>
  <c r="BD1711" i="1"/>
  <c r="BD1710" i="1"/>
  <c r="BD1709" i="1"/>
  <c r="BD1708" i="1"/>
  <c r="BD1707" i="1"/>
  <c r="BD1706" i="1"/>
  <c r="BD1705" i="1"/>
  <c r="BD1704" i="1"/>
  <c r="BD1703" i="1"/>
  <c r="BD1702" i="1"/>
  <c r="BD1701" i="1"/>
  <c r="BD1700" i="1"/>
  <c r="BD1699" i="1"/>
  <c r="BD1698" i="1"/>
  <c r="BD1697" i="1"/>
  <c r="BD1696" i="1"/>
  <c r="BD1695" i="1"/>
  <c r="BD1694" i="1"/>
  <c r="BD1693" i="1"/>
  <c r="BD1692" i="1"/>
  <c r="BD1691" i="1"/>
  <c r="BD1690" i="1"/>
  <c r="BD1689" i="1"/>
  <c r="BD1688" i="1"/>
  <c r="BD1687" i="1"/>
  <c r="BD1686" i="1"/>
  <c r="BD1685" i="1"/>
  <c r="BD1684" i="1"/>
  <c r="BD1683" i="1"/>
  <c r="AZ1676" i="1"/>
  <c r="AU1676" i="1"/>
  <c r="AJ1676" i="1"/>
  <c r="AE1676" i="1"/>
  <c r="O1676" i="1"/>
  <c r="K1676" i="1"/>
  <c r="G1676" i="1"/>
  <c r="BC1675" i="1"/>
  <c r="BC1676" i="1" s="1"/>
  <c r="BB1675" i="1"/>
  <c r="BB1676" i="1" s="1"/>
  <c r="BA1675" i="1"/>
  <c r="AZ1675" i="1"/>
  <c r="AY1675" i="1"/>
  <c r="AY1676" i="1" s="1"/>
  <c r="AX1675" i="1"/>
  <c r="AW1675" i="1"/>
  <c r="AV1675" i="1"/>
  <c r="AU1675" i="1"/>
  <c r="AT1675" i="1"/>
  <c r="AS1675" i="1"/>
  <c r="AR1675" i="1"/>
  <c r="AQ1675" i="1"/>
  <c r="AQ1676" i="1" s="1"/>
  <c r="AP1675" i="1"/>
  <c r="AO1675" i="1"/>
  <c r="AN1675" i="1"/>
  <c r="AM1675" i="1"/>
  <c r="AM1676" i="1" s="1"/>
  <c r="AL1675" i="1"/>
  <c r="AL1676" i="1" s="1"/>
  <c r="AJ1675" i="1"/>
  <c r="AI1675" i="1"/>
  <c r="AI1676" i="1" s="1"/>
  <c r="AG1675" i="1"/>
  <c r="AF1675" i="1"/>
  <c r="AE1675" i="1"/>
  <c r="AD1675" i="1"/>
  <c r="AC1675" i="1"/>
  <c r="AB1675" i="1"/>
  <c r="Z1675" i="1"/>
  <c r="Y1675" i="1"/>
  <c r="W1675" i="1"/>
  <c r="W1676" i="1" s="1"/>
  <c r="U1675" i="1"/>
  <c r="T1675" i="1"/>
  <c r="S1675" i="1"/>
  <c r="S1676" i="1" s="1"/>
  <c r="R1675" i="1"/>
  <c r="Q1675" i="1"/>
  <c r="P1675" i="1"/>
  <c r="O1675" i="1"/>
  <c r="N1675" i="1"/>
  <c r="M1675" i="1"/>
  <c r="M1676" i="1" s="1"/>
  <c r="L1675" i="1"/>
  <c r="K1675" i="1"/>
  <c r="J1675" i="1"/>
  <c r="I1675" i="1"/>
  <c r="H1675" i="1"/>
  <c r="G1675" i="1"/>
  <c r="F1675" i="1"/>
  <c r="BC1674" i="1"/>
  <c r="BB1674" i="1"/>
  <c r="BA1674" i="1"/>
  <c r="AZ1674" i="1"/>
  <c r="AY1674" i="1"/>
  <c r="AX1674" i="1"/>
  <c r="AW1674" i="1"/>
  <c r="AV1674" i="1"/>
  <c r="AU1674" i="1"/>
  <c r="AT1674" i="1"/>
  <c r="AS1674" i="1"/>
  <c r="AR1674" i="1"/>
  <c r="AQ1674" i="1"/>
  <c r="AP1674" i="1"/>
  <c r="AO1674" i="1"/>
  <c r="AN1674" i="1"/>
  <c r="AM1674" i="1"/>
  <c r="AL1674" i="1"/>
  <c r="AJ1674" i="1"/>
  <c r="AI1674" i="1"/>
  <c r="AG1674" i="1"/>
  <c r="AF1674" i="1"/>
  <c r="AE1674" i="1"/>
  <c r="AD1674" i="1"/>
  <c r="AC1674" i="1"/>
  <c r="AB1674" i="1"/>
  <c r="Z1674" i="1"/>
  <c r="Y1674" i="1"/>
  <c r="W1674" i="1"/>
  <c r="U1674" i="1"/>
  <c r="T1674" i="1"/>
  <c r="S1674" i="1"/>
  <c r="R1674" i="1"/>
  <c r="Q1674" i="1"/>
  <c r="P1674" i="1"/>
  <c r="O1674" i="1"/>
  <c r="N1674" i="1"/>
  <c r="M1674" i="1"/>
  <c r="L1674" i="1"/>
  <c r="K1674" i="1"/>
  <c r="J1674" i="1"/>
  <c r="I1674" i="1"/>
  <c r="H1674" i="1"/>
  <c r="G1674" i="1"/>
  <c r="F1674" i="1"/>
  <c r="BC1673" i="1"/>
  <c r="BB1673" i="1"/>
  <c r="BA1673" i="1"/>
  <c r="AZ1673" i="1"/>
  <c r="AY1673" i="1"/>
  <c r="AX1673" i="1"/>
  <c r="AW1673" i="1"/>
  <c r="AV1673" i="1"/>
  <c r="AU1673" i="1"/>
  <c r="AT1673" i="1"/>
  <c r="AS1673" i="1"/>
  <c r="AR1673" i="1"/>
  <c r="AQ1673" i="1"/>
  <c r="AP1673" i="1"/>
  <c r="AO1673" i="1"/>
  <c r="AN1673" i="1"/>
  <c r="AM1673" i="1"/>
  <c r="AL1673" i="1"/>
  <c r="AJ1673" i="1"/>
  <c r="AI1673" i="1"/>
  <c r="AG1673" i="1"/>
  <c r="AF1673" i="1"/>
  <c r="AE1673" i="1"/>
  <c r="AD1673" i="1"/>
  <c r="AC1673" i="1"/>
  <c r="AB1673" i="1"/>
  <c r="Z1673" i="1"/>
  <c r="Y1673" i="1"/>
  <c r="W1673" i="1"/>
  <c r="U1673" i="1"/>
  <c r="T1673" i="1"/>
  <c r="S1673" i="1"/>
  <c r="R1673" i="1"/>
  <c r="Q1673" i="1"/>
  <c r="P1673" i="1"/>
  <c r="O1673" i="1"/>
  <c r="N1673" i="1"/>
  <c r="M1673" i="1"/>
  <c r="L1673" i="1"/>
  <c r="L1676" i="1" s="1"/>
  <c r="K1673" i="1"/>
  <c r="J1673" i="1"/>
  <c r="I1673" i="1"/>
  <c r="H1673" i="1"/>
  <c r="G1673" i="1"/>
  <c r="F1673" i="1"/>
  <c r="BC1672" i="1"/>
  <c r="BB1672" i="1"/>
  <c r="BA1672" i="1"/>
  <c r="AZ1672" i="1"/>
  <c r="AY1672" i="1"/>
  <c r="AX1672" i="1"/>
  <c r="AW1672" i="1"/>
  <c r="AV1672" i="1"/>
  <c r="AU1672" i="1"/>
  <c r="AT1672" i="1"/>
  <c r="AS1672" i="1"/>
  <c r="AR1672" i="1"/>
  <c r="AQ1672" i="1"/>
  <c r="AP1672" i="1"/>
  <c r="AO1672" i="1"/>
  <c r="AN1672" i="1"/>
  <c r="AM1672" i="1"/>
  <c r="AL1672" i="1"/>
  <c r="AJ1672" i="1"/>
  <c r="AI1672" i="1"/>
  <c r="AG1672" i="1"/>
  <c r="AF1672" i="1"/>
  <c r="AE1672" i="1"/>
  <c r="AD1672" i="1"/>
  <c r="AC1672" i="1"/>
  <c r="AB1672" i="1"/>
  <c r="Z1672" i="1"/>
  <c r="Y1672" i="1"/>
  <c r="W1672" i="1"/>
  <c r="U1672" i="1"/>
  <c r="T1672" i="1"/>
  <c r="S1672" i="1"/>
  <c r="R1672" i="1"/>
  <c r="Q1672" i="1"/>
  <c r="P1672" i="1"/>
  <c r="O1672" i="1"/>
  <c r="N1672" i="1"/>
  <c r="M1672" i="1"/>
  <c r="L1672" i="1"/>
  <c r="K1672" i="1"/>
  <c r="J1672" i="1"/>
  <c r="I1672" i="1"/>
  <c r="H1672" i="1"/>
  <c r="G1672" i="1"/>
  <c r="BD1672" i="1" s="1"/>
  <c r="F1672" i="1"/>
  <c r="BD1671" i="1"/>
  <c r="BD1670" i="1"/>
  <c r="BD1669" i="1"/>
  <c r="BD1668" i="1"/>
  <c r="BD1667" i="1"/>
  <c r="BD1666" i="1"/>
  <c r="BD1665" i="1"/>
  <c r="BD1664" i="1"/>
  <c r="BD1663" i="1"/>
  <c r="BD1662" i="1"/>
  <c r="BD1661" i="1"/>
  <c r="BD1660" i="1"/>
  <c r="BD1659" i="1"/>
  <c r="BD1658" i="1"/>
  <c r="BD1657" i="1"/>
  <c r="BD1656" i="1"/>
  <c r="BD1655" i="1"/>
  <c r="BD1654" i="1"/>
  <c r="BD1653" i="1"/>
  <c r="BD1652" i="1"/>
  <c r="BD1651" i="1"/>
  <c r="BD1650" i="1"/>
  <c r="BD1649" i="1"/>
  <c r="BD1648" i="1"/>
  <c r="BD1647" i="1"/>
  <c r="BD1646" i="1"/>
  <c r="BD1645" i="1"/>
  <c r="BD1644" i="1"/>
  <c r="BD1643" i="1"/>
  <c r="BD1642" i="1"/>
  <c r="BD1641" i="1"/>
  <c r="BD1640" i="1"/>
  <c r="BD1639" i="1"/>
  <c r="BD1638" i="1"/>
  <c r="BD1637" i="1"/>
  <c r="BD1636" i="1"/>
  <c r="BD1635" i="1"/>
  <c r="BD1634" i="1"/>
  <c r="BD1633" i="1"/>
  <c r="BD1632" i="1"/>
  <c r="BA1625" i="1"/>
  <c r="AW1625" i="1"/>
  <c r="AS1625" i="1"/>
  <c r="AO1625" i="1"/>
  <c r="AG1625" i="1"/>
  <c r="AC1625" i="1"/>
  <c r="Y1625" i="1"/>
  <c r="U1625" i="1"/>
  <c r="Q1625" i="1"/>
  <c r="M1625" i="1"/>
  <c r="I1625" i="1"/>
  <c r="BC1624" i="1"/>
  <c r="BB1624" i="1"/>
  <c r="BA1624" i="1"/>
  <c r="AZ1624" i="1"/>
  <c r="AZ1625" i="1" s="1"/>
  <c r="AY1624" i="1"/>
  <c r="AX1624" i="1"/>
  <c r="AW1624" i="1"/>
  <c r="AV1624" i="1"/>
  <c r="AV1625" i="1" s="1"/>
  <c r="AU1624" i="1"/>
  <c r="AT1624" i="1"/>
  <c r="AS1624" i="1"/>
  <c r="AR1624" i="1"/>
  <c r="AR1625" i="1" s="1"/>
  <c r="AQ1624" i="1"/>
  <c r="AP1624" i="1"/>
  <c r="AO1624" i="1"/>
  <c r="AN1624" i="1"/>
  <c r="AN1625" i="1" s="1"/>
  <c r="AM1624" i="1"/>
  <c r="AL1624" i="1"/>
  <c r="AJ1624" i="1"/>
  <c r="AJ1625" i="1" s="1"/>
  <c r="AI1624" i="1"/>
  <c r="AG1624" i="1"/>
  <c r="AF1624" i="1"/>
  <c r="AF1625" i="1" s="1"/>
  <c r="AE1624" i="1"/>
  <c r="AD1624" i="1"/>
  <c r="AC1624" i="1"/>
  <c r="AB1624" i="1"/>
  <c r="AB1625" i="1" s="1"/>
  <c r="Z1624" i="1"/>
  <c r="Y1624" i="1"/>
  <c r="W1624" i="1"/>
  <c r="U1624" i="1"/>
  <c r="T1624" i="1"/>
  <c r="T1625" i="1" s="1"/>
  <c r="S1624" i="1"/>
  <c r="R1624" i="1"/>
  <c r="Q1624" i="1"/>
  <c r="P1624" i="1"/>
  <c r="P1625" i="1" s="1"/>
  <c r="O1624" i="1"/>
  <c r="N1624" i="1"/>
  <c r="M1624" i="1"/>
  <c r="L1624" i="1"/>
  <c r="L1625" i="1" s="1"/>
  <c r="K1624" i="1"/>
  <c r="J1624" i="1"/>
  <c r="I1624" i="1"/>
  <c r="H1624" i="1"/>
  <c r="H1625" i="1" s="1"/>
  <c r="G1624" i="1"/>
  <c r="F1624" i="1"/>
  <c r="BC1623" i="1"/>
  <c r="BB1623" i="1"/>
  <c r="BA1623" i="1"/>
  <c r="AZ1623" i="1"/>
  <c r="AY1623" i="1"/>
  <c r="AX1623" i="1"/>
  <c r="AW1623" i="1"/>
  <c r="AV1623" i="1"/>
  <c r="AU1623" i="1"/>
  <c r="AT1623" i="1"/>
  <c r="AS1623" i="1"/>
  <c r="AR1623" i="1"/>
  <c r="AQ1623" i="1"/>
  <c r="AP1623" i="1"/>
  <c r="AO1623" i="1"/>
  <c r="AN1623" i="1"/>
  <c r="AM1623" i="1"/>
  <c r="AL1623" i="1"/>
  <c r="AJ1623" i="1"/>
  <c r="AI1623" i="1"/>
  <c r="AG1623" i="1"/>
  <c r="AF1623" i="1"/>
  <c r="AE1623" i="1"/>
  <c r="AD1623" i="1"/>
  <c r="AC1623" i="1"/>
  <c r="AB1623" i="1"/>
  <c r="Z1623" i="1"/>
  <c r="Y1623" i="1"/>
  <c r="W1623" i="1"/>
  <c r="U1623" i="1"/>
  <c r="T1623" i="1"/>
  <c r="S1623" i="1"/>
  <c r="R1623" i="1"/>
  <c r="Q1623" i="1"/>
  <c r="P1623" i="1"/>
  <c r="O1623" i="1"/>
  <c r="N1623" i="1"/>
  <c r="M1623" i="1"/>
  <c r="L1623" i="1"/>
  <c r="K1623" i="1"/>
  <c r="J1623" i="1"/>
  <c r="I1623" i="1"/>
  <c r="H1623" i="1"/>
  <c r="G1623" i="1"/>
  <c r="BD1623" i="1" s="1"/>
  <c r="F1623" i="1"/>
  <c r="BC1622" i="1"/>
  <c r="BB1622" i="1"/>
  <c r="BB1625" i="1" s="1"/>
  <c r="BA1622" i="1"/>
  <c r="AZ1622" i="1"/>
  <c r="AY1622" i="1"/>
  <c r="AX1622" i="1"/>
  <c r="AX1625" i="1" s="1"/>
  <c r="AW1622" i="1"/>
  <c r="AV1622" i="1"/>
  <c r="AU1622" i="1"/>
  <c r="AT1622" i="1"/>
  <c r="AT1625" i="1" s="1"/>
  <c r="AS1622" i="1"/>
  <c r="AR1622" i="1"/>
  <c r="AQ1622" i="1"/>
  <c r="AP1622" i="1"/>
  <c r="AP1625" i="1" s="1"/>
  <c r="AO1622" i="1"/>
  <c r="AN1622" i="1"/>
  <c r="AM1622" i="1"/>
  <c r="AL1622" i="1"/>
  <c r="AL1625" i="1" s="1"/>
  <c r="AJ1622" i="1"/>
  <c r="AI1622" i="1"/>
  <c r="AG1622" i="1"/>
  <c r="AF1622" i="1"/>
  <c r="AE1622" i="1"/>
  <c r="AD1622" i="1"/>
  <c r="AD1625" i="1" s="1"/>
  <c r="AC1622" i="1"/>
  <c r="AB1622" i="1"/>
  <c r="Z1622" i="1"/>
  <c r="Z1625" i="1" s="1"/>
  <c r="Y1622" i="1"/>
  <c r="W1622" i="1"/>
  <c r="U1622" i="1"/>
  <c r="T1622" i="1"/>
  <c r="S1622" i="1"/>
  <c r="R1622" i="1"/>
  <c r="R1625" i="1" s="1"/>
  <c r="Q1622" i="1"/>
  <c r="P1622" i="1"/>
  <c r="O1622" i="1"/>
  <c r="N1622" i="1"/>
  <c r="N1625" i="1" s="1"/>
  <c r="M1622" i="1"/>
  <c r="L1622" i="1"/>
  <c r="K1622" i="1"/>
  <c r="J1622" i="1"/>
  <c r="J1625" i="1" s="1"/>
  <c r="I1622" i="1"/>
  <c r="H1622" i="1"/>
  <c r="G1622" i="1"/>
  <c r="F1622" i="1"/>
  <c r="BC1621" i="1"/>
  <c r="BB1621" i="1"/>
  <c r="BA1621" i="1"/>
  <c r="AZ1621" i="1"/>
  <c r="AY1621" i="1"/>
  <c r="AX1621" i="1"/>
  <c r="AW1621" i="1"/>
  <c r="AV1621" i="1"/>
  <c r="AU1621" i="1"/>
  <c r="AT1621" i="1"/>
  <c r="AS1621" i="1"/>
  <c r="AR1621" i="1"/>
  <c r="AQ1621" i="1"/>
  <c r="AP1621" i="1"/>
  <c r="AO1621" i="1"/>
  <c r="AN1621" i="1"/>
  <c r="AM1621" i="1"/>
  <c r="AL1621" i="1"/>
  <c r="AJ1621" i="1"/>
  <c r="AI1621" i="1"/>
  <c r="AG1621" i="1"/>
  <c r="AF1621" i="1"/>
  <c r="AE1621" i="1"/>
  <c r="AD1621" i="1"/>
  <c r="AC1621" i="1"/>
  <c r="AB1621" i="1"/>
  <c r="Z1621" i="1"/>
  <c r="Y1621" i="1"/>
  <c r="W1621" i="1"/>
  <c r="U1621" i="1"/>
  <c r="T1621" i="1"/>
  <c r="S1621" i="1"/>
  <c r="R1621" i="1"/>
  <c r="Q1621" i="1"/>
  <c r="P1621" i="1"/>
  <c r="O1621" i="1"/>
  <c r="N1621" i="1"/>
  <c r="M1621" i="1"/>
  <c r="L1621" i="1"/>
  <c r="K1621" i="1"/>
  <c r="J1621" i="1"/>
  <c r="I1621" i="1"/>
  <c r="H1621" i="1"/>
  <c r="G1621" i="1"/>
  <c r="F1621" i="1"/>
  <c r="BD1620" i="1"/>
  <c r="BD1619" i="1"/>
  <c r="BD1618" i="1"/>
  <c r="BD1617" i="1"/>
  <c r="BD1616" i="1"/>
  <c r="BD1615" i="1"/>
  <c r="BD1614" i="1"/>
  <c r="BD1613" i="1"/>
  <c r="BD1612" i="1"/>
  <c r="BD1611" i="1"/>
  <c r="BD1610" i="1"/>
  <c r="BD1609" i="1"/>
  <c r="BD1608" i="1"/>
  <c r="BD1607" i="1"/>
  <c r="BD1606" i="1"/>
  <c r="BD1605" i="1"/>
  <c r="BD1604" i="1"/>
  <c r="BD1603" i="1"/>
  <c r="BD1602" i="1"/>
  <c r="BD1601" i="1"/>
  <c r="BD1600" i="1"/>
  <c r="BD1599" i="1"/>
  <c r="BD1598" i="1"/>
  <c r="BD1597" i="1"/>
  <c r="BD1596" i="1"/>
  <c r="BD1595" i="1"/>
  <c r="BD1594" i="1"/>
  <c r="BD1593" i="1"/>
  <c r="BD1592" i="1"/>
  <c r="BD1591" i="1"/>
  <c r="BD1590" i="1"/>
  <c r="BD1589" i="1"/>
  <c r="BD1588" i="1"/>
  <c r="BD1587" i="1"/>
  <c r="BD1586" i="1"/>
  <c r="BD1585" i="1"/>
  <c r="BD1584" i="1"/>
  <c r="BD1583" i="1"/>
  <c r="BD1582" i="1"/>
  <c r="BD1581" i="1"/>
  <c r="BC1574" i="1"/>
  <c r="AY1574" i="1"/>
  <c r="AU1574" i="1"/>
  <c r="AQ1574" i="1"/>
  <c r="AM1574" i="1"/>
  <c r="AI1574" i="1"/>
  <c r="AE1574" i="1"/>
  <c r="W1574" i="1"/>
  <c r="S1574" i="1"/>
  <c r="O1574" i="1"/>
  <c r="K1574" i="1"/>
  <c r="G1574" i="1"/>
  <c r="BC1573" i="1"/>
  <c r="BB1573" i="1"/>
  <c r="BB1574" i="1" s="1"/>
  <c r="BA1573" i="1"/>
  <c r="AZ1573" i="1"/>
  <c r="AY1573" i="1"/>
  <c r="AX1573" i="1"/>
  <c r="AX1574" i="1" s="1"/>
  <c r="AW1573" i="1"/>
  <c r="AV1573" i="1"/>
  <c r="AU1573" i="1"/>
  <c r="AT1573" i="1"/>
  <c r="AT1574" i="1" s="1"/>
  <c r="AS1573" i="1"/>
  <c r="AR1573" i="1"/>
  <c r="AQ1573" i="1"/>
  <c r="AP1573" i="1"/>
  <c r="AP1574" i="1" s="1"/>
  <c r="AO1573" i="1"/>
  <c r="AN1573" i="1"/>
  <c r="AM1573" i="1"/>
  <c r="AL1573" i="1"/>
  <c r="AL1574" i="1" s="1"/>
  <c r="AJ1573" i="1"/>
  <c r="AI1573" i="1"/>
  <c r="AG1573" i="1"/>
  <c r="AF1573" i="1"/>
  <c r="AE1573" i="1"/>
  <c r="AD1573" i="1"/>
  <c r="AD1574" i="1" s="1"/>
  <c r="AC1573" i="1"/>
  <c r="AB1573" i="1"/>
  <c r="Z1573" i="1"/>
  <c r="Z1574" i="1" s="1"/>
  <c r="Y1573" i="1"/>
  <c r="W1573" i="1"/>
  <c r="U1573" i="1"/>
  <c r="T1573" i="1"/>
  <c r="S1573" i="1"/>
  <c r="R1573" i="1"/>
  <c r="R1574" i="1" s="1"/>
  <c r="Q1573" i="1"/>
  <c r="P1573" i="1"/>
  <c r="O1573" i="1"/>
  <c r="N1573" i="1"/>
  <c r="N1574" i="1" s="1"/>
  <c r="M1573" i="1"/>
  <c r="L1573" i="1"/>
  <c r="K1573" i="1"/>
  <c r="J1573" i="1"/>
  <c r="J1574" i="1" s="1"/>
  <c r="I1573" i="1"/>
  <c r="H1573" i="1"/>
  <c r="G1573" i="1"/>
  <c r="F1573" i="1"/>
  <c r="BC1572" i="1"/>
  <c r="BB1572" i="1"/>
  <c r="BA1572" i="1"/>
  <c r="AZ1572" i="1"/>
  <c r="AY1572" i="1"/>
  <c r="AX1572" i="1"/>
  <c r="AW1572" i="1"/>
  <c r="AV1572" i="1"/>
  <c r="AU1572" i="1"/>
  <c r="AT1572" i="1"/>
  <c r="AS1572" i="1"/>
  <c r="AR1572" i="1"/>
  <c r="AQ1572" i="1"/>
  <c r="AP1572" i="1"/>
  <c r="AO1572" i="1"/>
  <c r="AN1572" i="1"/>
  <c r="AM1572" i="1"/>
  <c r="AL1572" i="1"/>
  <c r="AJ1572" i="1"/>
  <c r="AI1572" i="1"/>
  <c r="AG1572" i="1"/>
  <c r="AF1572" i="1"/>
  <c r="AE1572" i="1"/>
  <c r="AD1572" i="1"/>
  <c r="AC1572" i="1"/>
  <c r="AB1572" i="1"/>
  <c r="Z1572" i="1"/>
  <c r="Y1572" i="1"/>
  <c r="W1572" i="1"/>
  <c r="U1572" i="1"/>
  <c r="T1572" i="1"/>
  <c r="S1572" i="1"/>
  <c r="R1572" i="1"/>
  <c r="Q1572" i="1"/>
  <c r="P1572" i="1"/>
  <c r="O1572" i="1"/>
  <c r="N1572" i="1"/>
  <c r="M1572" i="1"/>
  <c r="L1572" i="1"/>
  <c r="K1572" i="1"/>
  <c r="J1572" i="1"/>
  <c r="I1572" i="1"/>
  <c r="H1572" i="1"/>
  <c r="G1572" i="1"/>
  <c r="F1572" i="1"/>
  <c r="BD1572" i="1" s="1"/>
  <c r="BC1571" i="1"/>
  <c r="BB1571" i="1"/>
  <c r="BA1571" i="1"/>
  <c r="AZ1571" i="1"/>
  <c r="AZ1574" i="1" s="1"/>
  <c r="AY1571" i="1"/>
  <c r="AX1571" i="1"/>
  <c r="AW1571" i="1"/>
  <c r="AV1571" i="1"/>
  <c r="AV1574" i="1" s="1"/>
  <c r="AU1571" i="1"/>
  <c r="AT1571" i="1"/>
  <c r="AS1571" i="1"/>
  <c r="AR1571" i="1"/>
  <c r="AR1574" i="1" s="1"/>
  <c r="AQ1571" i="1"/>
  <c r="AP1571" i="1"/>
  <c r="AO1571" i="1"/>
  <c r="AN1571" i="1"/>
  <c r="AN1574" i="1" s="1"/>
  <c r="AM1571" i="1"/>
  <c r="AL1571" i="1"/>
  <c r="AJ1571" i="1"/>
  <c r="AJ1574" i="1" s="1"/>
  <c r="AI1571" i="1"/>
  <c r="AG1571" i="1"/>
  <c r="AF1571" i="1"/>
  <c r="AF1574" i="1" s="1"/>
  <c r="AE1571" i="1"/>
  <c r="AD1571" i="1"/>
  <c r="AC1571" i="1"/>
  <c r="AB1571" i="1"/>
  <c r="AB1574" i="1" s="1"/>
  <c r="Z1571" i="1"/>
  <c r="Y1571" i="1"/>
  <c r="W1571" i="1"/>
  <c r="U1571" i="1"/>
  <c r="T1571" i="1"/>
  <c r="T1574" i="1" s="1"/>
  <c r="S1571" i="1"/>
  <c r="R1571" i="1"/>
  <c r="Q1571" i="1"/>
  <c r="P1571" i="1"/>
  <c r="P1574" i="1" s="1"/>
  <c r="O1571" i="1"/>
  <c r="N1571" i="1"/>
  <c r="M1571" i="1"/>
  <c r="L1571" i="1"/>
  <c r="L1574" i="1" s="1"/>
  <c r="K1571" i="1"/>
  <c r="J1571" i="1"/>
  <c r="I1571" i="1"/>
  <c r="H1571" i="1"/>
  <c r="H1574" i="1" s="1"/>
  <c r="G1571" i="1"/>
  <c r="F1571" i="1"/>
  <c r="BC1570" i="1"/>
  <c r="BB1570" i="1"/>
  <c r="BA1570" i="1"/>
  <c r="AZ1570" i="1"/>
  <c r="AY1570" i="1"/>
  <c r="AX1570" i="1"/>
  <c r="AW1570" i="1"/>
  <c r="AV1570" i="1"/>
  <c r="AU1570" i="1"/>
  <c r="AT1570" i="1"/>
  <c r="AS1570" i="1"/>
  <c r="AR1570" i="1"/>
  <c r="AQ1570" i="1"/>
  <c r="AP1570" i="1"/>
  <c r="AO1570" i="1"/>
  <c r="AN1570" i="1"/>
  <c r="AM1570" i="1"/>
  <c r="AL1570" i="1"/>
  <c r="AJ1570" i="1"/>
  <c r="AI1570" i="1"/>
  <c r="AG1570" i="1"/>
  <c r="AF1570" i="1"/>
  <c r="AE1570" i="1"/>
  <c r="AD1570" i="1"/>
  <c r="AC1570" i="1"/>
  <c r="AB1570" i="1"/>
  <c r="Z1570" i="1"/>
  <c r="Y1570" i="1"/>
  <c r="W1570" i="1"/>
  <c r="U1570" i="1"/>
  <c r="T1570" i="1"/>
  <c r="S1570" i="1"/>
  <c r="R1570" i="1"/>
  <c r="Q1570" i="1"/>
  <c r="P1570" i="1"/>
  <c r="O1570" i="1"/>
  <c r="N1570" i="1"/>
  <c r="M1570" i="1"/>
  <c r="L1570" i="1"/>
  <c r="K1570" i="1"/>
  <c r="J1570" i="1"/>
  <c r="I1570" i="1"/>
  <c r="H1570" i="1"/>
  <c r="G1570" i="1"/>
  <c r="BD1570" i="1" s="1"/>
  <c r="F1570" i="1"/>
  <c r="BD1569" i="1"/>
  <c r="BD1568" i="1"/>
  <c r="BD1567" i="1"/>
  <c r="BD1566" i="1"/>
  <c r="BD1565" i="1"/>
  <c r="BD1564" i="1"/>
  <c r="BD1563" i="1"/>
  <c r="BD1562" i="1"/>
  <c r="BD1561" i="1"/>
  <c r="BD1560" i="1"/>
  <c r="BD1559" i="1"/>
  <c r="BD1558" i="1"/>
  <c r="BD1557" i="1"/>
  <c r="BD1556" i="1"/>
  <c r="BD1555" i="1"/>
  <c r="BD1554" i="1"/>
  <c r="BD1553" i="1"/>
  <c r="BD1552" i="1"/>
  <c r="BD1551" i="1"/>
  <c r="BD1550" i="1"/>
  <c r="BD1549" i="1"/>
  <c r="BD1548" i="1"/>
  <c r="BD1547" i="1"/>
  <c r="BD1546" i="1"/>
  <c r="BD1545" i="1"/>
  <c r="BD1544" i="1"/>
  <c r="BD1543" i="1"/>
  <c r="BD1542" i="1"/>
  <c r="BD1541" i="1"/>
  <c r="BD1540" i="1"/>
  <c r="BD1539" i="1"/>
  <c r="BD1538" i="1"/>
  <c r="BD1537" i="1"/>
  <c r="BD1536" i="1"/>
  <c r="BD1535" i="1"/>
  <c r="BD1534" i="1"/>
  <c r="BD1533" i="1"/>
  <c r="BD1532" i="1"/>
  <c r="BD1531" i="1"/>
  <c r="BD1530" i="1"/>
  <c r="BA1523" i="1"/>
  <c r="AW1523" i="1"/>
  <c r="AS1523" i="1"/>
  <c r="AO1523" i="1"/>
  <c r="AG1523" i="1"/>
  <c r="AC1523" i="1"/>
  <c r="Y1523" i="1"/>
  <c r="U1523" i="1"/>
  <c r="Q1523" i="1"/>
  <c r="M1523" i="1"/>
  <c r="I1523" i="1"/>
  <c r="BC1522" i="1"/>
  <c r="BB1522" i="1"/>
  <c r="BA1522" i="1"/>
  <c r="AZ1522" i="1"/>
  <c r="AZ1523" i="1" s="1"/>
  <c r="AY1522" i="1"/>
  <c r="AX1522" i="1"/>
  <c r="AW1522" i="1"/>
  <c r="AV1522" i="1"/>
  <c r="AV1523" i="1" s="1"/>
  <c r="AU1522" i="1"/>
  <c r="AT1522" i="1"/>
  <c r="AS1522" i="1"/>
  <c r="AR1522" i="1"/>
  <c r="AR1523" i="1" s="1"/>
  <c r="AQ1522" i="1"/>
  <c r="AP1522" i="1"/>
  <c r="AO1522" i="1"/>
  <c r="AN1522" i="1"/>
  <c r="AN1523" i="1" s="1"/>
  <c r="AM1522" i="1"/>
  <c r="AL1522" i="1"/>
  <c r="AJ1522" i="1"/>
  <c r="AJ1523" i="1" s="1"/>
  <c r="AI1522" i="1"/>
  <c r="AG1522" i="1"/>
  <c r="AF1522" i="1"/>
  <c r="AF1523" i="1" s="1"/>
  <c r="AE1522" i="1"/>
  <c r="AD1522" i="1"/>
  <c r="AC1522" i="1"/>
  <c r="AB1522" i="1"/>
  <c r="AB1523" i="1" s="1"/>
  <c r="Z1522" i="1"/>
  <c r="Y1522" i="1"/>
  <c r="W1522" i="1"/>
  <c r="U1522" i="1"/>
  <c r="T1522" i="1"/>
  <c r="T1523" i="1" s="1"/>
  <c r="S1522" i="1"/>
  <c r="R1522" i="1"/>
  <c r="Q1522" i="1"/>
  <c r="P1522" i="1"/>
  <c r="P1523" i="1" s="1"/>
  <c r="O1522" i="1"/>
  <c r="N1522" i="1"/>
  <c r="M1522" i="1"/>
  <c r="L1522" i="1"/>
  <c r="L1523" i="1" s="1"/>
  <c r="K1522" i="1"/>
  <c r="J1522" i="1"/>
  <c r="I1522" i="1"/>
  <c r="H1522" i="1"/>
  <c r="H1523" i="1" s="1"/>
  <c r="G1522" i="1"/>
  <c r="F1522" i="1"/>
  <c r="BC1521" i="1"/>
  <c r="BB1521" i="1"/>
  <c r="BA1521" i="1"/>
  <c r="AZ1521" i="1"/>
  <c r="AY1521" i="1"/>
  <c r="AX1521" i="1"/>
  <c r="AW1521" i="1"/>
  <c r="AV1521" i="1"/>
  <c r="AU1521" i="1"/>
  <c r="AT1521" i="1"/>
  <c r="AS1521" i="1"/>
  <c r="AR1521" i="1"/>
  <c r="AQ1521" i="1"/>
  <c r="AP1521" i="1"/>
  <c r="AO1521" i="1"/>
  <c r="AN1521" i="1"/>
  <c r="AM1521" i="1"/>
  <c r="AL1521" i="1"/>
  <c r="AJ1521" i="1"/>
  <c r="AI1521" i="1"/>
  <c r="AG1521" i="1"/>
  <c r="AF1521" i="1"/>
  <c r="AE1521" i="1"/>
  <c r="AD1521" i="1"/>
  <c r="AC1521" i="1"/>
  <c r="AB1521" i="1"/>
  <c r="Z1521" i="1"/>
  <c r="Y1521" i="1"/>
  <c r="W1521" i="1"/>
  <c r="U1521" i="1"/>
  <c r="T1521" i="1"/>
  <c r="S1521" i="1"/>
  <c r="R1521" i="1"/>
  <c r="Q1521" i="1"/>
  <c r="P1521" i="1"/>
  <c r="O1521" i="1"/>
  <c r="N1521" i="1"/>
  <c r="M1521" i="1"/>
  <c r="L1521" i="1"/>
  <c r="K1521" i="1"/>
  <c r="J1521" i="1"/>
  <c r="I1521" i="1"/>
  <c r="H1521" i="1"/>
  <c r="G1521" i="1"/>
  <c r="BD1521" i="1" s="1"/>
  <c r="F1521" i="1"/>
  <c r="BC1520" i="1"/>
  <c r="BB1520" i="1"/>
  <c r="BA1520" i="1"/>
  <c r="AZ1520" i="1"/>
  <c r="AY1520" i="1"/>
  <c r="AX1520" i="1"/>
  <c r="AW1520" i="1"/>
  <c r="AV1520" i="1"/>
  <c r="AU1520" i="1"/>
  <c r="AT1520" i="1"/>
  <c r="AS1520" i="1"/>
  <c r="AR1520" i="1"/>
  <c r="AQ1520" i="1"/>
  <c r="AP1520" i="1"/>
  <c r="AP1523" i="1" s="1"/>
  <c r="AO1520" i="1"/>
  <c r="AN1520" i="1"/>
  <c r="AM1520" i="1"/>
  <c r="AL1520" i="1"/>
  <c r="AJ1520" i="1"/>
  <c r="AI1520" i="1"/>
  <c r="AG1520" i="1"/>
  <c r="AF1520" i="1"/>
  <c r="AE1520" i="1"/>
  <c r="AD1520" i="1"/>
  <c r="AC1520" i="1"/>
  <c r="AB1520" i="1"/>
  <c r="Z1520" i="1"/>
  <c r="Z1523" i="1" s="1"/>
  <c r="Y1520" i="1"/>
  <c r="W1520" i="1"/>
  <c r="U1520" i="1"/>
  <c r="T1520" i="1"/>
  <c r="S1520" i="1"/>
  <c r="R1520" i="1"/>
  <c r="Q1520" i="1"/>
  <c r="P1520" i="1"/>
  <c r="O1520" i="1"/>
  <c r="N1520" i="1"/>
  <c r="M1520" i="1"/>
  <c r="L1520" i="1"/>
  <c r="K1520" i="1"/>
  <c r="J1520" i="1"/>
  <c r="J1523" i="1" s="1"/>
  <c r="I1520" i="1"/>
  <c r="H1520" i="1"/>
  <c r="G1520" i="1"/>
  <c r="F1520" i="1"/>
  <c r="BC1519" i="1"/>
  <c r="BB1519" i="1"/>
  <c r="BA1519" i="1"/>
  <c r="AZ1519" i="1"/>
  <c r="AY1519" i="1"/>
  <c r="AX1519" i="1"/>
  <c r="AW1519" i="1"/>
  <c r="AV1519" i="1"/>
  <c r="AU1519" i="1"/>
  <c r="AT1519" i="1"/>
  <c r="AS1519" i="1"/>
  <c r="AR1519" i="1"/>
  <c r="AQ1519" i="1"/>
  <c r="AP1519" i="1"/>
  <c r="AO1519" i="1"/>
  <c r="AN1519" i="1"/>
  <c r="AM1519" i="1"/>
  <c r="AL1519" i="1"/>
  <c r="AJ1519" i="1"/>
  <c r="AI1519" i="1"/>
  <c r="AG1519" i="1"/>
  <c r="AF1519" i="1"/>
  <c r="AE1519" i="1"/>
  <c r="AD1519" i="1"/>
  <c r="AC1519" i="1"/>
  <c r="AB1519" i="1"/>
  <c r="Z1519" i="1"/>
  <c r="Y1519" i="1"/>
  <c r="W1519" i="1"/>
  <c r="U1519" i="1"/>
  <c r="T1519" i="1"/>
  <c r="S1519" i="1"/>
  <c r="R1519" i="1"/>
  <c r="Q1519" i="1"/>
  <c r="P1519" i="1"/>
  <c r="O1519" i="1"/>
  <c r="N1519" i="1"/>
  <c r="M1519" i="1"/>
  <c r="L1519" i="1"/>
  <c r="K1519" i="1"/>
  <c r="J1519" i="1"/>
  <c r="I1519" i="1"/>
  <c r="H1519" i="1"/>
  <c r="G1519" i="1"/>
  <c r="F1519" i="1"/>
  <c r="BD1518" i="1"/>
  <c r="BD1517" i="1"/>
  <c r="BD1516" i="1"/>
  <c r="BD1515" i="1"/>
  <c r="BD1514" i="1"/>
  <c r="BD1513" i="1"/>
  <c r="BD1512" i="1"/>
  <c r="BD1511" i="1"/>
  <c r="BD1510" i="1"/>
  <c r="BD1509" i="1"/>
  <c r="BD1508" i="1"/>
  <c r="BD1507" i="1"/>
  <c r="BD1506" i="1"/>
  <c r="BD1505" i="1"/>
  <c r="BD1504" i="1"/>
  <c r="BD1503" i="1"/>
  <c r="BD1502" i="1"/>
  <c r="BD1501" i="1"/>
  <c r="BD1500" i="1"/>
  <c r="BD1499" i="1"/>
  <c r="BD1498" i="1"/>
  <c r="BD1497" i="1"/>
  <c r="BD1496" i="1"/>
  <c r="BD1495" i="1"/>
  <c r="BD1494" i="1"/>
  <c r="BD1493" i="1"/>
  <c r="BD1492" i="1"/>
  <c r="BD1491" i="1"/>
  <c r="BD1490" i="1"/>
  <c r="BD1489" i="1"/>
  <c r="BD1488" i="1"/>
  <c r="BD1487" i="1"/>
  <c r="BD1486" i="1"/>
  <c r="BD1485" i="1"/>
  <c r="BD1484" i="1"/>
  <c r="BD1483" i="1"/>
  <c r="BD1482" i="1"/>
  <c r="BD1481" i="1"/>
  <c r="BD1480" i="1"/>
  <c r="BD1479" i="1"/>
  <c r="BC1472" i="1"/>
  <c r="AY1472" i="1"/>
  <c r="AU1472" i="1"/>
  <c r="AQ1472" i="1"/>
  <c r="AM1472" i="1"/>
  <c r="AI1472" i="1"/>
  <c r="AE1472" i="1"/>
  <c r="W1472" i="1"/>
  <c r="S1472" i="1"/>
  <c r="O1472" i="1"/>
  <c r="K1472" i="1"/>
  <c r="G1472" i="1"/>
  <c r="BC1471" i="1"/>
  <c r="BB1471" i="1"/>
  <c r="BB1472" i="1" s="1"/>
  <c r="BA1471" i="1"/>
  <c r="AZ1471" i="1"/>
  <c r="AY1471" i="1"/>
  <c r="AX1471" i="1"/>
  <c r="AX1472" i="1" s="1"/>
  <c r="AW1471" i="1"/>
  <c r="AV1471" i="1"/>
  <c r="AU1471" i="1"/>
  <c r="AT1471" i="1"/>
  <c r="AT1472" i="1" s="1"/>
  <c r="AS1471" i="1"/>
  <c r="AR1471" i="1"/>
  <c r="AQ1471" i="1"/>
  <c r="AP1471" i="1"/>
  <c r="AP1472" i="1" s="1"/>
  <c r="AO1471" i="1"/>
  <c r="AN1471" i="1"/>
  <c r="AM1471" i="1"/>
  <c r="AL1471" i="1"/>
  <c r="AL1472" i="1" s="1"/>
  <c r="AJ1471" i="1"/>
  <c r="AI1471" i="1"/>
  <c r="AG1471" i="1"/>
  <c r="AF1471" i="1"/>
  <c r="AE1471" i="1"/>
  <c r="AD1471" i="1"/>
  <c r="AD1472" i="1" s="1"/>
  <c r="AC1471" i="1"/>
  <c r="AB1471" i="1"/>
  <c r="Z1471" i="1"/>
  <c r="Z1472" i="1" s="1"/>
  <c r="Y1471" i="1"/>
  <c r="W1471" i="1"/>
  <c r="U1471" i="1"/>
  <c r="T1471" i="1"/>
  <c r="S1471" i="1"/>
  <c r="R1471" i="1"/>
  <c r="R1472" i="1" s="1"/>
  <c r="Q1471" i="1"/>
  <c r="P1471" i="1"/>
  <c r="O1471" i="1"/>
  <c r="N1471" i="1"/>
  <c r="N1472" i="1" s="1"/>
  <c r="M1471" i="1"/>
  <c r="L1471" i="1"/>
  <c r="K1471" i="1"/>
  <c r="J1471" i="1"/>
  <c r="J1472" i="1" s="1"/>
  <c r="I1471" i="1"/>
  <c r="H1471" i="1"/>
  <c r="G1471" i="1"/>
  <c r="F1471" i="1"/>
  <c r="BC1470" i="1"/>
  <c r="BB1470" i="1"/>
  <c r="BA1470" i="1"/>
  <c r="AZ1470" i="1"/>
  <c r="AY1470" i="1"/>
  <c r="AX1470" i="1"/>
  <c r="AW1470" i="1"/>
  <c r="AV1470" i="1"/>
  <c r="AU1470" i="1"/>
  <c r="AT1470" i="1"/>
  <c r="AS1470" i="1"/>
  <c r="AR1470" i="1"/>
  <c r="AQ1470" i="1"/>
  <c r="AP1470" i="1"/>
  <c r="AO1470" i="1"/>
  <c r="AN1470" i="1"/>
  <c r="AM1470" i="1"/>
  <c r="AL1470" i="1"/>
  <c r="AJ1470" i="1"/>
  <c r="AI1470" i="1"/>
  <c r="AG1470" i="1"/>
  <c r="AF1470" i="1"/>
  <c r="AE1470" i="1"/>
  <c r="AD1470" i="1"/>
  <c r="AC1470" i="1"/>
  <c r="AB1470" i="1"/>
  <c r="Z1470" i="1"/>
  <c r="Y1470" i="1"/>
  <c r="W1470" i="1"/>
  <c r="U1470" i="1"/>
  <c r="T1470" i="1"/>
  <c r="S1470" i="1"/>
  <c r="R1470" i="1"/>
  <c r="Q1470" i="1"/>
  <c r="P1470" i="1"/>
  <c r="O1470" i="1"/>
  <c r="N1470" i="1"/>
  <c r="M1470" i="1"/>
  <c r="L1470" i="1"/>
  <c r="K1470" i="1"/>
  <c r="J1470" i="1"/>
  <c r="I1470" i="1"/>
  <c r="H1470" i="1"/>
  <c r="G1470" i="1"/>
  <c r="F1470" i="1"/>
  <c r="BC1469" i="1"/>
  <c r="BB1469" i="1"/>
  <c r="BA1469" i="1"/>
  <c r="AZ1469" i="1"/>
  <c r="AY1469" i="1"/>
  <c r="AX1469" i="1"/>
  <c r="AW1469" i="1"/>
  <c r="AV1469" i="1"/>
  <c r="AV1472" i="1" s="1"/>
  <c r="AU1469" i="1"/>
  <c r="AT1469" i="1"/>
  <c r="AS1469" i="1"/>
  <c r="AR1469" i="1"/>
  <c r="AQ1469" i="1"/>
  <c r="AP1469" i="1"/>
  <c r="AO1469" i="1"/>
  <c r="AN1469" i="1"/>
  <c r="AM1469" i="1"/>
  <c r="AL1469" i="1"/>
  <c r="AJ1469" i="1"/>
  <c r="AI1469" i="1"/>
  <c r="AG1469" i="1"/>
  <c r="AF1469" i="1"/>
  <c r="AF1472" i="1" s="1"/>
  <c r="AE1469" i="1"/>
  <c r="AD1469" i="1"/>
  <c r="AC1469" i="1"/>
  <c r="AB1469" i="1"/>
  <c r="Z1469" i="1"/>
  <c r="Y1469" i="1"/>
  <c r="W1469" i="1"/>
  <c r="U1469" i="1"/>
  <c r="T1469" i="1"/>
  <c r="S1469" i="1"/>
  <c r="R1469" i="1"/>
  <c r="Q1469" i="1"/>
  <c r="P1469" i="1"/>
  <c r="P1472" i="1" s="1"/>
  <c r="O1469" i="1"/>
  <c r="N1469" i="1"/>
  <c r="M1469" i="1"/>
  <c r="L1469" i="1"/>
  <c r="K1469" i="1"/>
  <c r="J1469" i="1"/>
  <c r="I1469" i="1"/>
  <c r="H1469" i="1"/>
  <c r="G1469" i="1"/>
  <c r="F1469" i="1"/>
  <c r="BC1468" i="1"/>
  <c r="BB1468" i="1"/>
  <c r="BA1468" i="1"/>
  <c r="AZ1468" i="1"/>
  <c r="AY1468" i="1"/>
  <c r="AX1468" i="1"/>
  <c r="AW1468" i="1"/>
  <c r="AV1468" i="1"/>
  <c r="AU1468" i="1"/>
  <c r="AT1468" i="1"/>
  <c r="AS1468" i="1"/>
  <c r="AR1468" i="1"/>
  <c r="AQ1468" i="1"/>
  <c r="AP1468" i="1"/>
  <c r="AO1468" i="1"/>
  <c r="AN1468" i="1"/>
  <c r="AM1468" i="1"/>
  <c r="AL1468" i="1"/>
  <c r="AJ1468" i="1"/>
  <c r="AI1468" i="1"/>
  <c r="AG1468" i="1"/>
  <c r="AF1468" i="1"/>
  <c r="AE1468" i="1"/>
  <c r="AD1468" i="1"/>
  <c r="AC1468" i="1"/>
  <c r="AB1468" i="1"/>
  <c r="Z1468" i="1"/>
  <c r="Y1468" i="1"/>
  <c r="W1468" i="1"/>
  <c r="U1468" i="1"/>
  <c r="T1468" i="1"/>
  <c r="S1468" i="1"/>
  <c r="R1468" i="1"/>
  <c r="Q1468" i="1"/>
  <c r="P1468" i="1"/>
  <c r="O1468" i="1"/>
  <c r="N1468" i="1"/>
  <c r="M1468" i="1"/>
  <c r="L1468" i="1"/>
  <c r="K1468" i="1"/>
  <c r="J1468" i="1"/>
  <c r="I1468" i="1"/>
  <c r="H1468" i="1"/>
  <c r="G1468" i="1"/>
  <c r="BD1468" i="1" s="1"/>
  <c r="F1468" i="1"/>
  <c r="BD1467" i="1"/>
  <c r="BD1466" i="1"/>
  <c r="BD1465" i="1"/>
  <c r="BD1464" i="1"/>
  <c r="BD1463" i="1"/>
  <c r="BD1462" i="1"/>
  <c r="BD1461" i="1"/>
  <c r="BD1460" i="1"/>
  <c r="BD1459" i="1"/>
  <c r="BD1458" i="1"/>
  <c r="BD1457" i="1"/>
  <c r="BD1456" i="1"/>
  <c r="BD1455" i="1"/>
  <c r="BD1454" i="1"/>
  <c r="BD1453" i="1"/>
  <c r="BD1452" i="1"/>
  <c r="BD1451" i="1"/>
  <c r="BD1450" i="1"/>
  <c r="BD1449" i="1"/>
  <c r="BD1448" i="1"/>
  <c r="BD1447" i="1"/>
  <c r="BD1446" i="1"/>
  <c r="BD1445" i="1"/>
  <c r="BD1444" i="1"/>
  <c r="BD1443" i="1"/>
  <c r="BD1442" i="1"/>
  <c r="BD1441" i="1"/>
  <c r="BD1440" i="1"/>
  <c r="BD1439" i="1"/>
  <c r="BD1438" i="1"/>
  <c r="BD1437" i="1"/>
  <c r="BD1436" i="1"/>
  <c r="BD1435" i="1"/>
  <c r="BD1434" i="1"/>
  <c r="BD1433" i="1"/>
  <c r="BD1432" i="1"/>
  <c r="BD1431" i="1"/>
  <c r="BD1430" i="1"/>
  <c r="BD1429" i="1"/>
  <c r="BD1428" i="1"/>
  <c r="BA1421" i="1"/>
  <c r="AW1421" i="1"/>
  <c r="AS1421" i="1"/>
  <c r="AO1421" i="1"/>
  <c r="AG1421" i="1"/>
  <c r="AC1421" i="1"/>
  <c r="Y1421" i="1"/>
  <c r="U1421" i="1"/>
  <c r="Q1421" i="1"/>
  <c r="M1421" i="1"/>
  <c r="I1421" i="1"/>
  <c r="BC1420" i="1"/>
  <c r="BB1420" i="1"/>
  <c r="BA1420" i="1"/>
  <c r="AZ1420" i="1"/>
  <c r="AZ1421" i="1" s="1"/>
  <c r="AY1420" i="1"/>
  <c r="AX1420" i="1"/>
  <c r="AW1420" i="1"/>
  <c r="AV1420" i="1"/>
  <c r="AV1421" i="1" s="1"/>
  <c r="AU1420" i="1"/>
  <c r="AT1420" i="1"/>
  <c r="AS1420" i="1"/>
  <c r="AR1420" i="1"/>
  <c r="AR1421" i="1" s="1"/>
  <c r="AQ1420" i="1"/>
  <c r="AP1420" i="1"/>
  <c r="AO1420" i="1"/>
  <c r="AN1420" i="1"/>
  <c r="AN1421" i="1" s="1"/>
  <c r="AM1420" i="1"/>
  <c r="AL1420" i="1"/>
  <c r="AJ1420" i="1"/>
  <c r="AJ1421" i="1" s="1"/>
  <c r="AI1420" i="1"/>
  <c r="AG1420" i="1"/>
  <c r="AF1420" i="1"/>
  <c r="AF1421" i="1" s="1"/>
  <c r="AE1420" i="1"/>
  <c r="AD1420" i="1"/>
  <c r="AC1420" i="1"/>
  <c r="AB1420" i="1"/>
  <c r="AB1421" i="1" s="1"/>
  <c r="Z1420" i="1"/>
  <c r="Y1420" i="1"/>
  <c r="W1420" i="1"/>
  <c r="U1420" i="1"/>
  <c r="T1420" i="1"/>
  <c r="T1421" i="1" s="1"/>
  <c r="S1420" i="1"/>
  <c r="R1420" i="1"/>
  <c r="Q1420" i="1"/>
  <c r="P1420" i="1"/>
  <c r="P1421" i="1" s="1"/>
  <c r="O1420" i="1"/>
  <c r="N1420" i="1"/>
  <c r="M1420" i="1"/>
  <c r="L1420" i="1"/>
  <c r="L1421" i="1" s="1"/>
  <c r="K1420" i="1"/>
  <c r="J1420" i="1"/>
  <c r="I1420" i="1"/>
  <c r="H1420" i="1"/>
  <c r="H1421" i="1" s="1"/>
  <c r="G1420" i="1"/>
  <c r="F1420" i="1"/>
  <c r="BC1419" i="1"/>
  <c r="BB1419" i="1"/>
  <c r="BA1419" i="1"/>
  <c r="AZ1419" i="1"/>
  <c r="AY1419" i="1"/>
  <c r="AX1419" i="1"/>
  <c r="AW1419" i="1"/>
  <c r="AV1419" i="1"/>
  <c r="AU1419" i="1"/>
  <c r="AT1419" i="1"/>
  <c r="AS1419" i="1"/>
  <c r="AR1419" i="1"/>
  <c r="AQ1419" i="1"/>
  <c r="AP1419" i="1"/>
  <c r="AO1419" i="1"/>
  <c r="AN1419" i="1"/>
  <c r="AM1419" i="1"/>
  <c r="AL1419" i="1"/>
  <c r="AJ1419" i="1"/>
  <c r="AI1419" i="1"/>
  <c r="AG1419" i="1"/>
  <c r="AF1419" i="1"/>
  <c r="AE1419" i="1"/>
  <c r="AD1419" i="1"/>
  <c r="AC1419" i="1"/>
  <c r="AB1419" i="1"/>
  <c r="Z1419" i="1"/>
  <c r="Y1419" i="1"/>
  <c r="W1419" i="1"/>
  <c r="U1419" i="1"/>
  <c r="T1419" i="1"/>
  <c r="S1419" i="1"/>
  <c r="R1419" i="1"/>
  <c r="Q1419" i="1"/>
  <c r="P1419" i="1"/>
  <c r="O1419" i="1"/>
  <c r="N1419" i="1"/>
  <c r="M1419" i="1"/>
  <c r="L1419" i="1"/>
  <c r="K1419" i="1"/>
  <c r="J1419" i="1"/>
  <c r="I1419" i="1"/>
  <c r="H1419" i="1"/>
  <c r="G1419" i="1"/>
  <c r="F1419" i="1"/>
  <c r="BC1418" i="1"/>
  <c r="BB1418" i="1"/>
  <c r="BB1421" i="1" s="1"/>
  <c r="BA1418" i="1"/>
  <c r="AZ1418" i="1"/>
  <c r="AY1418" i="1"/>
  <c r="AX1418" i="1"/>
  <c r="AX1421" i="1" s="1"/>
  <c r="AW1418" i="1"/>
  <c r="AV1418" i="1"/>
  <c r="AU1418" i="1"/>
  <c r="AT1418" i="1"/>
  <c r="AT1421" i="1" s="1"/>
  <c r="AS1418" i="1"/>
  <c r="AR1418" i="1"/>
  <c r="AQ1418" i="1"/>
  <c r="AP1418" i="1"/>
  <c r="AP1421" i="1" s="1"/>
  <c r="AO1418" i="1"/>
  <c r="AN1418" i="1"/>
  <c r="AM1418" i="1"/>
  <c r="AL1418" i="1"/>
  <c r="AL1421" i="1" s="1"/>
  <c r="AJ1418" i="1"/>
  <c r="AI1418" i="1"/>
  <c r="AG1418" i="1"/>
  <c r="AF1418" i="1"/>
  <c r="AE1418" i="1"/>
  <c r="AD1418" i="1"/>
  <c r="AD1421" i="1" s="1"/>
  <c r="AC1418" i="1"/>
  <c r="AB1418" i="1"/>
  <c r="Z1418" i="1"/>
  <c r="Z1421" i="1" s="1"/>
  <c r="Y1418" i="1"/>
  <c r="W1418" i="1"/>
  <c r="U1418" i="1"/>
  <c r="T1418" i="1"/>
  <c r="S1418" i="1"/>
  <c r="R1418" i="1"/>
  <c r="R1421" i="1" s="1"/>
  <c r="Q1418" i="1"/>
  <c r="P1418" i="1"/>
  <c r="O1418" i="1"/>
  <c r="N1418" i="1"/>
  <c r="N1421" i="1" s="1"/>
  <c r="M1418" i="1"/>
  <c r="L1418" i="1"/>
  <c r="K1418" i="1"/>
  <c r="J1418" i="1"/>
  <c r="J1421" i="1" s="1"/>
  <c r="I1418" i="1"/>
  <c r="H1418" i="1"/>
  <c r="G1418" i="1"/>
  <c r="F1418" i="1"/>
  <c r="BC1417" i="1"/>
  <c r="BB1417" i="1"/>
  <c r="BA1417" i="1"/>
  <c r="AZ1417" i="1"/>
  <c r="AY1417" i="1"/>
  <c r="AX1417" i="1"/>
  <c r="AW1417" i="1"/>
  <c r="AV1417" i="1"/>
  <c r="AU1417" i="1"/>
  <c r="AT1417" i="1"/>
  <c r="AS1417" i="1"/>
  <c r="AR1417" i="1"/>
  <c r="AQ1417" i="1"/>
  <c r="AP1417" i="1"/>
  <c r="AO1417" i="1"/>
  <c r="AN1417" i="1"/>
  <c r="AM1417" i="1"/>
  <c r="AL1417" i="1"/>
  <c r="AJ1417" i="1"/>
  <c r="AI1417" i="1"/>
  <c r="AG1417" i="1"/>
  <c r="AF1417" i="1"/>
  <c r="AE1417" i="1"/>
  <c r="AD1417" i="1"/>
  <c r="AC1417" i="1"/>
  <c r="AB1417" i="1"/>
  <c r="Z1417" i="1"/>
  <c r="Y1417" i="1"/>
  <c r="W1417" i="1"/>
  <c r="U1417" i="1"/>
  <c r="T1417" i="1"/>
  <c r="S1417" i="1"/>
  <c r="R1417" i="1"/>
  <c r="Q1417" i="1"/>
  <c r="P1417" i="1"/>
  <c r="O1417" i="1"/>
  <c r="N1417" i="1"/>
  <c r="M1417" i="1"/>
  <c r="L1417" i="1"/>
  <c r="K1417" i="1"/>
  <c r="J1417" i="1"/>
  <c r="I1417" i="1"/>
  <c r="H1417" i="1"/>
  <c r="G1417" i="1"/>
  <c r="F1417" i="1"/>
  <c r="BD1417" i="1" s="1"/>
  <c r="BD1416" i="1"/>
  <c r="BD1415" i="1"/>
  <c r="BD1414" i="1"/>
  <c r="BD1413" i="1"/>
  <c r="BD1412" i="1"/>
  <c r="BD1411" i="1"/>
  <c r="BD1410" i="1"/>
  <c r="BD1409" i="1"/>
  <c r="BD1408" i="1"/>
  <c r="BD1407" i="1"/>
  <c r="BD1406" i="1"/>
  <c r="BD1405" i="1"/>
  <c r="BD1404" i="1"/>
  <c r="BD1403" i="1"/>
  <c r="BD1402" i="1"/>
  <c r="BD1401" i="1"/>
  <c r="BD1400" i="1"/>
  <c r="BD1399" i="1"/>
  <c r="BD1398" i="1"/>
  <c r="BD1397" i="1"/>
  <c r="BD1396" i="1"/>
  <c r="BD1395" i="1"/>
  <c r="BD1394" i="1"/>
  <c r="BD1393" i="1"/>
  <c r="BD1392" i="1"/>
  <c r="BD1391" i="1"/>
  <c r="BD1390" i="1"/>
  <c r="BD1389" i="1"/>
  <c r="BD1388" i="1"/>
  <c r="BD1387" i="1"/>
  <c r="BD1386" i="1"/>
  <c r="BD1385" i="1"/>
  <c r="BD1384" i="1"/>
  <c r="BD1383" i="1"/>
  <c r="BD1382" i="1"/>
  <c r="BD1381" i="1"/>
  <c r="BD1380" i="1"/>
  <c r="BD1379" i="1"/>
  <c r="BD1378" i="1"/>
  <c r="BD1377" i="1"/>
  <c r="BC1370" i="1"/>
  <c r="AY1370" i="1"/>
  <c r="AU1370" i="1"/>
  <c r="AQ1370" i="1"/>
  <c r="AM1370" i="1"/>
  <c r="AI1370" i="1"/>
  <c r="AE1370" i="1"/>
  <c r="W1370" i="1"/>
  <c r="S1370" i="1"/>
  <c r="O1370" i="1"/>
  <c r="K1370" i="1"/>
  <c r="G1370" i="1"/>
  <c r="BC1369" i="1"/>
  <c r="BB1369" i="1"/>
  <c r="BB1370" i="1" s="1"/>
  <c r="BA1369" i="1"/>
  <c r="AZ1369" i="1"/>
  <c r="AY1369" i="1"/>
  <c r="AX1369" i="1"/>
  <c r="AW1369" i="1"/>
  <c r="AV1369" i="1"/>
  <c r="AU1369" i="1"/>
  <c r="AT1369" i="1"/>
  <c r="AS1369" i="1"/>
  <c r="AR1369" i="1"/>
  <c r="AQ1369" i="1"/>
  <c r="AP1369" i="1"/>
  <c r="AO1369" i="1"/>
  <c r="AN1369" i="1"/>
  <c r="AM1369" i="1"/>
  <c r="AL1369" i="1"/>
  <c r="AL1370" i="1" s="1"/>
  <c r="AJ1369" i="1"/>
  <c r="AI1369" i="1"/>
  <c r="AG1369" i="1"/>
  <c r="AF1369" i="1"/>
  <c r="AE1369" i="1"/>
  <c r="AD1369" i="1"/>
  <c r="AC1369" i="1"/>
  <c r="AB1369" i="1"/>
  <c r="Z1369" i="1"/>
  <c r="Y1369" i="1"/>
  <c r="W1369" i="1"/>
  <c r="U1369" i="1"/>
  <c r="T1369" i="1"/>
  <c r="S1369" i="1"/>
  <c r="R1369" i="1"/>
  <c r="Q1369" i="1"/>
  <c r="P1369" i="1"/>
  <c r="O1369" i="1"/>
  <c r="N1369" i="1"/>
  <c r="M1369" i="1"/>
  <c r="L1369" i="1"/>
  <c r="K1369" i="1"/>
  <c r="J1369" i="1"/>
  <c r="I1369" i="1"/>
  <c r="H1369" i="1"/>
  <c r="G1369" i="1"/>
  <c r="F1369" i="1"/>
  <c r="BC1368" i="1"/>
  <c r="BB1368" i="1"/>
  <c r="BA1368" i="1"/>
  <c r="AZ1368" i="1"/>
  <c r="AY1368" i="1"/>
  <c r="AX1368" i="1"/>
  <c r="AW1368" i="1"/>
  <c r="AV1368" i="1"/>
  <c r="AU1368" i="1"/>
  <c r="AT1368" i="1"/>
  <c r="AS1368" i="1"/>
  <c r="AR1368" i="1"/>
  <c r="AQ1368" i="1"/>
  <c r="AP1368" i="1"/>
  <c r="AO1368" i="1"/>
  <c r="AN1368" i="1"/>
  <c r="AM1368" i="1"/>
  <c r="AL1368" i="1"/>
  <c r="AJ1368" i="1"/>
  <c r="AI1368" i="1"/>
  <c r="AG1368" i="1"/>
  <c r="AF1368" i="1"/>
  <c r="AE1368" i="1"/>
  <c r="AD1368" i="1"/>
  <c r="AC1368" i="1"/>
  <c r="AB1368" i="1"/>
  <c r="Z1368" i="1"/>
  <c r="Y1368" i="1"/>
  <c r="W1368" i="1"/>
  <c r="U1368" i="1"/>
  <c r="T1368" i="1"/>
  <c r="S1368" i="1"/>
  <c r="R1368" i="1"/>
  <c r="Q1368" i="1"/>
  <c r="P1368" i="1"/>
  <c r="O1368" i="1"/>
  <c r="N1368" i="1"/>
  <c r="M1368" i="1"/>
  <c r="L1368" i="1"/>
  <c r="K1368" i="1"/>
  <c r="J1368" i="1"/>
  <c r="I1368" i="1"/>
  <c r="H1368" i="1"/>
  <c r="G1368" i="1"/>
  <c r="F1368" i="1"/>
  <c r="BC1367" i="1"/>
  <c r="BB1367" i="1"/>
  <c r="BA1367" i="1"/>
  <c r="AZ1367" i="1"/>
  <c r="AZ1370" i="1" s="1"/>
  <c r="AY1367" i="1"/>
  <c r="AX1367" i="1"/>
  <c r="AW1367" i="1"/>
  <c r="AV1367" i="1"/>
  <c r="AV1370" i="1" s="1"/>
  <c r="AU1367" i="1"/>
  <c r="AT1367" i="1"/>
  <c r="AS1367" i="1"/>
  <c r="AR1367" i="1"/>
  <c r="AR1370" i="1" s="1"/>
  <c r="AQ1367" i="1"/>
  <c r="AP1367" i="1"/>
  <c r="AO1367" i="1"/>
  <c r="AN1367" i="1"/>
  <c r="AN1370" i="1" s="1"/>
  <c r="AM1367" i="1"/>
  <c r="AL1367" i="1"/>
  <c r="AJ1367" i="1"/>
  <c r="AJ1370" i="1" s="1"/>
  <c r="AI1367" i="1"/>
  <c r="AG1367" i="1"/>
  <c r="AF1367" i="1"/>
  <c r="AF1370" i="1" s="1"/>
  <c r="AE1367" i="1"/>
  <c r="AD1367" i="1"/>
  <c r="AC1367" i="1"/>
  <c r="AB1367" i="1"/>
  <c r="AB1370" i="1" s="1"/>
  <c r="Z1367" i="1"/>
  <c r="Y1367" i="1"/>
  <c r="W1367" i="1"/>
  <c r="U1367" i="1"/>
  <c r="T1367" i="1"/>
  <c r="T1370" i="1" s="1"/>
  <c r="S1367" i="1"/>
  <c r="R1367" i="1"/>
  <c r="Q1367" i="1"/>
  <c r="P1367" i="1"/>
  <c r="P1370" i="1" s="1"/>
  <c r="O1367" i="1"/>
  <c r="N1367" i="1"/>
  <c r="M1367" i="1"/>
  <c r="L1367" i="1"/>
  <c r="L1370" i="1" s="1"/>
  <c r="K1367" i="1"/>
  <c r="J1367" i="1"/>
  <c r="I1367" i="1"/>
  <c r="H1367" i="1"/>
  <c r="H1370" i="1" s="1"/>
  <c r="G1367" i="1"/>
  <c r="F1367" i="1"/>
  <c r="BC1366" i="1"/>
  <c r="BB1366" i="1"/>
  <c r="BA1366" i="1"/>
  <c r="AZ1366" i="1"/>
  <c r="AY1366" i="1"/>
  <c r="AX1366" i="1"/>
  <c r="AW1366" i="1"/>
  <c r="AV1366" i="1"/>
  <c r="AU1366" i="1"/>
  <c r="AT1366" i="1"/>
  <c r="AS1366" i="1"/>
  <c r="AR1366" i="1"/>
  <c r="AQ1366" i="1"/>
  <c r="AP1366" i="1"/>
  <c r="AO1366" i="1"/>
  <c r="AN1366" i="1"/>
  <c r="AM1366" i="1"/>
  <c r="AL1366" i="1"/>
  <c r="AJ1366" i="1"/>
  <c r="AI1366" i="1"/>
  <c r="AG1366" i="1"/>
  <c r="AF1366" i="1"/>
  <c r="AE1366" i="1"/>
  <c r="AD1366" i="1"/>
  <c r="AC1366" i="1"/>
  <c r="AB1366" i="1"/>
  <c r="Z1366" i="1"/>
  <c r="Y1366" i="1"/>
  <c r="W1366" i="1"/>
  <c r="U1366" i="1"/>
  <c r="T1366" i="1"/>
  <c r="S1366" i="1"/>
  <c r="R1366" i="1"/>
  <c r="Q1366" i="1"/>
  <c r="P1366" i="1"/>
  <c r="O1366" i="1"/>
  <c r="N1366" i="1"/>
  <c r="M1366" i="1"/>
  <c r="L1366" i="1"/>
  <c r="K1366" i="1"/>
  <c r="J1366" i="1"/>
  <c r="I1366" i="1"/>
  <c r="H1366" i="1"/>
  <c r="G1366" i="1"/>
  <c r="BD1366" i="1" s="1"/>
  <c r="F1366" i="1"/>
  <c r="BD1365" i="1"/>
  <c r="BD1364" i="1"/>
  <c r="BD1363" i="1"/>
  <c r="BD1362" i="1"/>
  <c r="BD1361" i="1"/>
  <c r="BD1360" i="1"/>
  <c r="BD1359" i="1"/>
  <c r="BD1358" i="1"/>
  <c r="BD1357" i="1"/>
  <c r="BD1356" i="1"/>
  <c r="BD1355" i="1"/>
  <c r="BD1354" i="1"/>
  <c r="BD1353" i="1"/>
  <c r="BD1352" i="1"/>
  <c r="BD1351" i="1"/>
  <c r="BD1350" i="1"/>
  <c r="BD1349" i="1"/>
  <c r="BD1348" i="1"/>
  <c r="BD1347" i="1"/>
  <c r="BD1346" i="1"/>
  <c r="BD1345" i="1"/>
  <c r="BD1344" i="1"/>
  <c r="BD1343" i="1"/>
  <c r="BD1342" i="1"/>
  <c r="BD1341" i="1"/>
  <c r="BD1340" i="1"/>
  <c r="BD1339" i="1"/>
  <c r="BD1338" i="1"/>
  <c r="BD1337" i="1"/>
  <c r="BD1336" i="1"/>
  <c r="BD1335" i="1"/>
  <c r="BD1334" i="1"/>
  <c r="BD1333" i="1"/>
  <c r="BD1332" i="1"/>
  <c r="BD1331" i="1"/>
  <c r="BD1330" i="1"/>
  <c r="BD1329" i="1"/>
  <c r="BD1328" i="1"/>
  <c r="BD1327" i="1"/>
  <c r="BD1326" i="1"/>
  <c r="AW1319" i="1"/>
  <c r="S1319" i="1"/>
  <c r="N1319" i="1"/>
  <c r="BC1318" i="1"/>
  <c r="BB1318" i="1"/>
  <c r="BA1318" i="1"/>
  <c r="AZ1318" i="1"/>
  <c r="AZ1319" i="1" s="1"/>
  <c r="AY1318" i="1"/>
  <c r="AX1318" i="1"/>
  <c r="AW1318" i="1"/>
  <c r="AV1318" i="1"/>
  <c r="AV1319" i="1" s="1"/>
  <c r="AU1318" i="1"/>
  <c r="AT1318" i="1"/>
  <c r="AS1318" i="1"/>
  <c r="AR1318" i="1"/>
  <c r="AR1319" i="1" s="1"/>
  <c r="AQ1318" i="1"/>
  <c r="AP1318" i="1"/>
  <c r="AO1318" i="1"/>
  <c r="AN1318" i="1"/>
  <c r="AN1319" i="1" s="1"/>
  <c r="AM1318" i="1"/>
  <c r="AL1318" i="1"/>
  <c r="AJ1318" i="1"/>
  <c r="AJ1319" i="1" s="1"/>
  <c r="AI1318" i="1"/>
  <c r="AG1318" i="1"/>
  <c r="AF1318" i="1"/>
  <c r="AF1319" i="1" s="1"/>
  <c r="AE1318" i="1"/>
  <c r="AD1318" i="1"/>
  <c r="AC1318" i="1"/>
  <c r="AB1318" i="1"/>
  <c r="AB1319" i="1" s="1"/>
  <c r="Z1318" i="1"/>
  <c r="Y1318" i="1"/>
  <c r="W1318" i="1"/>
  <c r="U1318" i="1"/>
  <c r="T1318" i="1"/>
  <c r="T1319" i="1" s="1"/>
  <c r="S1318" i="1"/>
  <c r="R1318" i="1"/>
  <c r="Q1318" i="1"/>
  <c r="P1318" i="1"/>
  <c r="P1319" i="1" s="1"/>
  <c r="O1318" i="1"/>
  <c r="N1318" i="1"/>
  <c r="M1318" i="1"/>
  <c r="L1318" i="1"/>
  <c r="L1319" i="1" s="1"/>
  <c r="K1318" i="1"/>
  <c r="J1318" i="1"/>
  <c r="I1318" i="1"/>
  <c r="H1318" i="1"/>
  <c r="H1319" i="1" s="1"/>
  <c r="G1318" i="1"/>
  <c r="F1318" i="1"/>
  <c r="F1319" i="1" s="1"/>
  <c r="BC1317" i="1"/>
  <c r="BB1317" i="1"/>
  <c r="BA1317" i="1"/>
  <c r="AZ1317" i="1"/>
  <c r="AY1317" i="1"/>
  <c r="AX1317" i="1"/>
  <c r="AW1317" i="1"/>
  <c r="AV1317" i="1"/>
  <c r="AU1317" i="1"/>
  <c r="AT1317" i="1"/>
  <c r="AS1317" i="1"/>
  <c r="AR1317" i="1"/>
  <c r="AQ1317" i="1"/>
  <c r="AP1317" i="1"/>
  <c r="AO1317" i="1"/>
  <c r="AN1317" i="1"/>
  <c r="AM1317" i="1"/>
  <c r="AL1317" i="1"/>
  <c r="AJ1317" i="1"/>
  <c r="AI1317" i="1"/>
  <c r="AG1317" i="1"/>
  <c r="AF1317" i="1"/>
  <c r="AE1317" i="1"/>
  <c r="AD1317" i="1"/>
  <c r="AC1317" i="1"/>
  <c r="AB1317" i="1"/>
  <c r="Z1317" i="1"/>
  <c r="Y1317" i="1"/>
  <c r="W1317" i="1"/>
  <c r="U1317" i="1"/>
  <c r="T1317" i="1"/>
  <c r="S1317" i="1"/>
  <c r="R1317" i="1"/>
  <c r="Q1317" i="1"/>
  <c r="P1317" i="1"/>
  <c r="O1317" i="1"/>
  <c r="N1317" i="1"/>
  <c r="M1317" i="1"/>
  <c r="L1317" i="1"/>
  <c r="K1317" i="1"/>
  <c r="J1317" i="1"/>
  <c r="I1317" i="1"/>
  <c r="H1317" i="1"/>
  <c r="G1317" i="1"/>
  <c r="F1317" i="1"/>
  <c r="BC1316" i="1"/>
  <c r="BB1316" i="1"/>
  <c r="BA1316" i="1"/>
  <c r="AZ1316" i="1"/>
  <c r="AY1316" i="1"/>
  <c r="AX1316" i="1"/>
  <c r="AW1316" i="1"/>
  <c r="AV1316" i="1"/>
  <c r="AU1316" i="1"/>
  <c r="AT1316" i="1"/>
  <c r="AS1316" i="1"/>
  <c r="AR1316" i="1"/>
  <c r="AQ1316" i="1"/>
  <c r="AP1316" i="1"/>
  <c r="AO1316" i="1"/>
  <c r="AN1316" i="1"/>
  <c r="AM1316" i="1"/>
  <c r="AL1316" i="1"/>
  <c r="AJ1316" i="1"/>
  <c r="AI1316" i="1"/>
  <c r="AG1316" i="1"/>
  <c r="AG1319" i="1" s="1"/>
  <c r="AF1316" i="1"/>
  <c r="AE1316" i="1"/>
  <c r="AD1316" i="1"/>
  <c r="AC1316" i="1"/>
  <c r="AB1316" i="1"/>
  <c r="Z1316" i="1"/>
  <c r="Y1316" i="1"/>
  <c r="Y1319" i="1" s="1"/>
  <c r="W1316" i="1"/>
  <c r="U1316" i="1"/>
  <c r="T1316" i="1"/>
  <c r="S1316" i="1"/>
  <c r="R1316" i="1"/>
  <c r="Q1316" i="1"/>
  <c r="P1316" i="1"/>
  <c r="O1316" i="1"/>
  <c r="N1316" i="1"/>
  <c r="M1316" i="1"/>
  <c r="L1316" i="1"/>
  <c r="K1316" i="1"/>
  <c r="J1316" i="1"/>
  <c r="I1316" i="1"/>
  <c r="I1319" i="1" s="1"/>
  <c r="H1316" i="1"/>
  <c r="G1316" i="1"/>
  <c r="F1316" i="1"/>
  <c r="BD1316" i="1" s="1"/>
  <c r="BC1315" i="1"/>
  <c r="BB1315" i="1"/>
  <c r="BA1315" i="1"/>
  <c r="AZ1315" i="1"/>
  <c r="AY1315" i="1"/>
  <c r="AX1315" i="1"/>
  <c r="AW1315" i="1"/>
  <c r="AV1315" i="1"/>
  <c r="AU1315" i="1"/>
  <c r="AT1315" i="1"/>
  <c r="AS1315" i="1"/>
  <c r="AR1315" i="1"/>
  <c r="AQ1315" i="1"/>
  <c r="AP1315" i="1"/>
  <c r="AO1315" i="1"/>
  <c r="AN1315" i="1"/>
  <c r="AM1315" i="1"/>
  <c r="AL1315" i="1"/>
  <c r="AJ1315" i="1"/>
  <c r="AI1315" i="1"/>
  <c r="AG1315" i="1"/>
  <c r="AF1315" i="1"/>
  <c r="AE1315" i="1"/>
  <c r="AD1315" i="1"/>
  <c r="AC1315" i="1"/>
  <c r="AB1315" i="1"/>
  <c r="Z1315" i="1"/>
  <c r="Y1315" i="1"/>
  <c r="W1315" i="1"/>
  <c r="U1315" i="1"/>
  <c r="T1315" i="1"/>
  <c r="S1315" i="1"/>
  <c r="R1315" i="1"/>
  <c r="Q1315" i="1"/>
  <c r="P1315" i="1"/>
  <c r="O1315" i="1"/>
  <c r="N1315" i="1"/>
  <c r="M1315" i="1"/>
  <c r="L1315" i="1"/>
  <c r="K1315" i="1"/>
  <c r="J1315" i="1"/>
  <c r="I1315" i="1"/>
  <c r="H1315" i="1"/>
  <c r="BD1315" i="1" s="1"/>
  <c r="G1315" i="1"/>
  <c r="F1315" i="1"/>
  <c r="BD1314" i="1"/>
  <c r="BD1313" i="1"/>
  <c r="BD1312" i="1"/>
  <c r="BD1311" i="1"/>
  <c r="BD1310" i="1"/>
  <c r="BD1309" i="1"/>
  <c r="BD1308" i="1"/>
  <c r="BD1307" i="1"/>
  <c r="BD1306" i="1"/>
  <c r="BD1305" i="1"/>
  <c r="BD1304" i="1"/>
  <c r="BD1303" i="1"/>
  <c r="BD1302" i="1"/>
  <c r="BD1301" i="1"/>
  <c r="BD1300" i="1"/>
  <c r="BD1299" i="1"/>
  <c r="BD1298" i="1"/>
  <c r="BD1297" i="1"/>
  <c r="BD1296" i="1"/>
  <c r="BD1295" i="1"/>
  <c r="BD1294" i="1"/>
  <c r="BD1293" i="1"/>
  <c r="BD1292" i="1"/>
  <c r="BD1291" i="1"/>
  <c r="BD1290" i="1"/>
  <c r="BD1289" i="1"/>
  <c r="BD1288" i="1"/>
  <c r="BD1287" i="1"/>
  <c r="BD1286" i="1"/>
  <c r="BD1285" i="1"/>
  <c r="BD1284" i="1"/>
  <c r="BD1283" i="1"/>
  <c r="BD1282" i="1"/>
  <c r="BD1281" i="1"/>
  <c r="BD1280" i="1"/>
  <c r="BD1279" i="1"/>
  <c r="BD1278" i="1"/>
  <c r="BD1277" i="1"/>
  <c r="BD1276" i="1"/>
  <c r="BD1275" i="1"/>
  <c r="BB1268" i="1"/>
  <c r="AX1268" i="1"/>
  <c r="AT1268" i="1"/>
  <c r="AP1268" i="1"/>
  <c r="AL1268" i="1"/>
  <c r="AD1268" i="1"/>
  <c r="Z1268" i="1"/>
  <c r="R1268" i="1"/>
  <c r="N1268" i="1"/>
  <c r="J1268" i="1"/>
  <c r="F1268" i="1"/>
  <c r="BC1267" i="1"/>
  <c r="BB1267" i="1"/>
  <c r="BA1267" i="1"/>
  <c r="BA1268" i="1" s="1"/>
  <c r="AZ1267" i="1"/>
  <c r="AY1267" i="1"/>
  <c r="AX1267" i="1"/>
  <c r="AW1267" i="1"/>
  <c r="AW1268" i="1" s="1"/>
  <c r="AV1267" i="1"/>
  <c r="AU1267" i="1"/>
  <c r="AT1267" i="1"/>
  <c r="AS1267" i="1"/>
  <c r="AS1268" i="1" s="1"/>
  <c r="AR1267" i="1"/>
  <c r="AQ1267" i="1"/>
  <c r="AP1267" i="1"/>
  <c r="AO1267" i="1"/>
  <c r="AO1268" i="1" s="1"/>
  <c r="AN1267" i="1"/>
  <c r="AM1267" i="1"/>
  <c r="AL1267" i="1"/>
  <c r="AJ1267" i="1"/>
  <c r="AI1267" i="1"/>
  <c r="AG1267" i="1"/>
  <c r="AG1268" i="1" s="1"/>
  <c r="AF1267" i="1"/>
  <c r="AE1267" i="1"/>
  <c r="AD1267" i="1"/>
  <c r="AC1267" i="1"/>
  <c r="AC1268" i="1" s="1"/>
  <c r="AB1267" i="1"/>
  <c r="Z1267" i="1"/>
  <c r="Y1267" i="1"/>
  <c r="Y1268" i="1" s="1"/>
  <c r="W1267" i="1"/>
  <c r="U1267" i="1"/>
  <c r="U1268" i="1" s="1"/>
  <c r="T1267" i="1"/>
  <c r="S1267" i="1"/>
  <c r="R1267" i="1"/>
  <c r="Q1267" i="1"/>
  <c r="Q1268" i="1" s="1"/>
  <c r="P1267" i="1"/>
  <c r="O1267" i="1"/>
  <c r="N1267" i="1"/>
  <c r="M1267" i="1"/>
  <c r="M1268" i="1" s="1"/>
  <c r="L1267" i="1"/>
  <c r="K1267" i="1"/>
  <c r="J1267" i="1"/>
  <c r="I1267" i="1"/>
  <c r="I1268" i="1" s="1"/>
  <c r="H1267" i="1"/>
  <c r="G1267" i="1"/>
  <c r="F1267" i="1"/>
  <c r="BC1266" i="1"/>
  <c r="BB1266" i="1"/>
  <c r="BA1266" i="1"/>
  <c r="AZ1266" i="1"/>
  <c r="AY1266" i="1"/>
  <c r="AX1266" i="1"/>
  <c r="AW1266" i="1"/>
  <c r="AV1266" i="1"/>
  <c r="AU1266" i="1"/>
  <c r="AT1266" i="1"/>
  <c r="AS1266" i="1"/>
  <c r="AR1266" i="1"/>
  <c r="AQ1266" i="1"/>
  <c r="AP1266" i="1"/>
  <c r="AO1266" i="1"/>
  <c r="AN1266" i="1"/>
  <c r="AM1266" i="1"/>
  <c r="AL1266" i="1"/>
  <c r="AJ1266" i="1"/>
  <c r="AI1266" i="1"/>
  <c r="AG1266" i="1"/>
  <c r="AF1266" i="1"/>
  <c r="AE1266" i="1"/>
  <c r="AD1266" i="1"/>
  <c r="AC1266" i="1"/>
  <c r="AB1266" i="1"/>
  <c r="Z1266" i="1"/>
  <c r="Y1266" i="1"/>
  <c r="W1266" i="1"/>
  <c r="U1266" i="1"/>
  <c r="T1266" i="1"/>
  <c r="S1266" i="1"/>
  <c r="R1266" i="1"/>
  <c r="Q1266" i="1"/>
  <c r="P1266" i="1"/>
  <c r="O1266" i="1"/>
  <c r="N1266" i="1"/>
  <c r="M1266" i="1"/>
  <c r="L1266" i="1"/>
  <c r="K1266" i="1"/>
  <c r="J1266" i="1"/>
  <c r="I1266" i="1"/>
  <c r="H1266" i="1"/>
  <c r="G1266" i="1"/>
  <c r="F1266" i="1"/>
  <c r="BC1265" i="1"/>
  <c r="BC1268" i="1" s="1"/>
  <c r="BB1265" i="1"/>
  <c r="BA1265" i="1"/>
  <c r="AZ1265" i="1"/>
  <c r="AY1265" i="1"/>
  <c r="AY1268" i="1" s="1"/>
  <c r="AX1265" i="1"/>
  <c r="AW1265" i="1"/>
  <c r="AV1265" i="1"/>
  <c r="AU1265" i="1"/>
  <c r="AU1268" i="1" s="1"/>
  <c r="AT1265" i="1"/>
  <c r="AS1265" i="1"/>
  <c r="AR1265" i="1"/>
  <c r="AQ1265" i="1"/>
  <c r="AQ1268" i="1" s="1"/>
  <c r="AP1265" i="1"/>
  <c r="AO1265" i="1"/>
  <c r="AN1265" i="1"/>
  <c r="AM1265" i="1"/>
  <c r="AM1268" i="1" s="1"/>
  <c r="AL1265" i="1"/>
  <c r="AJ1265" i="1"/>
  <c r="AI1265" i="1"/>
  <c r="AI1268" i="1" s="1"/>
  <c r="AG1265" i="1"/>
  <c r="AF1265" i="1"/>
  <c r="AE1265" i="1"/>
  <c r="AE1268" i="1" s="1"/>
  <c r="AD1265" i="1"/>
  <c r="AC1265" i="1"/>
  <c r="AB1265" i="1"/>
  <c r="Z1265" i="1"/>
  <c r="Y1265" i="1"/>
  <c r="W1265" i="1"/>
  <c r="W1268" i="1" s="1"/>
  <c r="U1265" i="1"/>
  <c r="T1265" i="1"/>
  <c r="S1265" i="1"/>
  <c r="S1268" i="1" s="1"/>
  <c r="R1265" i="1"/>
  <c r="Q1265" i="1"/>
  <c r="P1265" i="1"/>
  <c r="O1265" i="1"/>
  <c r="O1268" i="1" s="1"/>
  <c r="N1265" i="1"/>
  <c r="M1265" i="1"/>
  <c r="L1265" i="1"/>
  <c r="K1265" i="1"/>
  <c r="K1268" i="1" s="1"/>
  <c r="J1265" i="1"/>
  <c r="I1265" i="1"/>
  <c r="H1265" i="1"/>
  <c r="G1265" i="1"/>
  <c r="F1265" i="1"/>
  <c r="BC1264" i="1"/>
  <c r="BB1264" i="1"/>
  <c r="BA1264" i="1"/>
  <c r="AZ1264" i="1"/>
  <c r="AY1264" i="1"/>
  <c r="AX1264" i="1"/>
  <c r="AW1264" i="1"/>
  <c r="AV1264" i="1"/>
  <c r="AU1264" i="1"/>
  <c r="AT1264" i="1"/>
  <c r="AS1264" i="1"/>
  <c r="AR1264" i="1"/>
  <c r="AQ1264" i="1"/>
  <c r="AP1264" i="1"/>
  <c r="AO1264" i="1"/>
  <c r="AN1264" i="1"/>
  <c r="AM1264" i="1"/>
  <c r="AL1264" i="1"/>
  <c r="AJ1264" i="1"/>
  <c r="AI1264" i="1"/>
  <c r="AG1264" i="1"/>
  <c r="AF1264" i="1"/>
  <c r="AE1264" i="1"/>
  <c r="AD1264" i="1"/>
  <c r="AC1264" i="1"/>
  <c r="AB1264" i="1"/>
  <c r="Z1264" i="1"/>
  <c r="Y1264" i="1"/>
  <c r="W1264" i="1"/>
  <c r="U1264" i="1"/>
  <c r="T1264" i="1"/>
  <c r="S1264" i="1"/>
  <c r="R1264" i="1"/>
  <c r="Q1264" i="1"/>
  <c r="P1264" i="1"/>
  <c r="O1264" i="1"/>
  <c r="N1264" i="1"/>
  <c r="M1264" i="1"/>
  <c r="L1264" i="1"/>
  <c r="K1264" i="1"/>
  <c r="J1264" i="1"/>
  <c r="I1264" i="1"/>
  <c r="H1264" i="1"/>
  <c r="G1264" i="1"/>
  <c r="F1264" i="1"/>
  <c r="BD1264" i="1" s="1"/>
  <c r="BD1263" i="1"/>
  <c r="BD1262" i="1"/>
  <c r="BD1261" i="1"/>
  <c r="BD1260" i="1"/>
  <c r="BD1259" i="1"/>
  <c r="BD1258" i="1"/>
  <c r="BD1257" i="1"/>
  <c r="BD1256" i="1"/>
  <c r="BD1255" i="1"/>
  <c r="BD1254" i="1"/>
  <c r="BD1253" i="1"/>
  <c r="BD1252" i="1"/>
  <c r="BD1251" i="1"/>
  <c r="BD1250" i="1"/>
  <c r="BD1249" i="1"/>
  <c r="BD1248" i="1"/>
  <c r="BD1247" i="1"/>
  <c r="BD1246" i="1"/>
  <c r="BD1245" i="1"/>
  <c r="BD1244" i="1"/>
  <c r="BD1243" i="1"/>
  <c r="BD1242" i="1"/>
  <c r="BD1241" i="1"/>
  <c r="BD1240" i="1"/>
  <c r="BD1239" i="1"/>
  <c r="BD1238" i="1"/>
  <c r="BD1237" i="1"/>
  <c r="BD1236" i="1"/>
  <c r="BD1235" i="1"/>
  <c r="BD1234" i="1"/>
  <c r="BD1233" i="1"/>
  <c r="BD1232" i="1"/>
  <c r="BD1231" i="1"/>
  <c r="BD1230" i="1"/>
  <c r="BD1229" i="1"/>
  <c r="BD1228" i="1"/>
  <c r="BD1227" i="1"/>
  <c r="BD1226" i="1"/>
  <c r="BD1225" i="1"/>
  <c r="BD1224" i="1"/>
  <c r="AZ1217" i="1"/>
  <c r="AV1217" i="1"/>
  <c r="AR1217" i="1"/>
  <c r="AN1217" i="1"/>
  <c r="AJ1217" i="1"/>
  <c r="AF1217" i="1"/>
  <c r="AB1217" i="1"/>
  <c r="T1217" i="1"/>
  <c r="P1217" i="1"/>
  <c r="L1217" i="1"/>
  <c r="H1217" i="1"/>
  <c r="BC1216" i="1"/>
  <c r="BC1217" i="1" s="1"/>
  <c r="BB1216" i="1"/>
  <c r="BA1216" i="1"/>
  <c r="AZ1216" i="1"/>
  <c r="AY1216" i="1"/>
  <c r="AY1217" i="1" s="1"/>
  <c r="AX1216" i="1"/>
  <c r="AW1216" i="1"/>
  <c r="AV1216" i="1"/>
  <c r="AU1216" i="1"/>
  <c r="AU1217" i="1" s="1"/>
  <c r="AT1216" i="1"/>
  <c r="AS1216" i="1"/>
  <c r="AR1216" i="1"/>
  <c r="AQ1216" i="1"/>
  <c r="AQ1217" i="1" s="1"/>
  <c r="AP1216" i="1"/>
  <c r="AO1216" i="1"/>
  <c r="AN1216" i="1"/>
  <c r="AM1216" i="1"/>
  <c r="AM1217" i="1" s="1"/>
  <c r="AL1216" i="1"/>
  <c r="AJ1216" i="1"/>
  <c r="AI1216" i="1"/>
  <c r="AI1217" i="1" s="1"/>
  <c r="AG1216" i="1"/>
  <c r="AF1216" i="1"/>
  <c r="AE1216" i="1"/>
  <c r="AE1217" i="1" s="1"/>
  <c r="AD1216" i="1"/>
  <c r="AC1216" i="1"/>
  <c r="AB1216" i="1"/>
  <c r="Z1216" i="1"/>
  <c r="Y1216" i="1"/>
  <c r="W1216" i="1"/>
  <c r="W1217" i="1" s="1"/>
  <c r="U1216" i="1"/>
  <c r="T1216" i="1"/>
  <c r="S1216" i="1"/>
  <c r="S1217" i="1" s="1"/>
  <c r="R1216" i="1"/>
  <c r="Q1216" i="1"/>
  <c r="P1216" i="1"/>
  <c r="O1216" i="1"/>
  <c r="O1217" i="1" s="1"/>
  <c r="N1216" i="1"/>
  <c r="M1216" i="1"/>
  <c r="L1216" i="1"/>
  <c r="K1216" i="1"/>
  <c r="K1217" i="1" s="1"/>
  <c r="J1216" i="1"/>
  <c r="I1216" i="1"/>
  <c r="H1216" i="1"/>
  <c r="G1216" i="1"/>
  <c r="F1216" i="1"/>
  <c r="BC1215" i="1"/>
  <c r="BB1215" i="1"/>
  <c r="BA1215" i="1"/>
  <c r="AZ1215" i="1"/>
  <c r="AY1215" i="1"/>
  <c r="AX1215" i="1"/>
  <c r="AW1215" i="1"/>
  <c r="AV1215" i="1"/>
  <c r="AU1215" i="1"/>
  <c r="AT1215" i="1"/>
  <c r="AS1215" i="1"/>
  <c r="AR1215" i="1"/>
  <c r="AQ1215" i="1"/>
  <c r="AP1215" i="1"/>
  <c r="AO1215" i="1"/>
  <c r="AN1215" i="1"/>
  <c r="AM1215" i="1"/>
  <c r="AL1215" i="1"/>
  <c r="AJ1215" i="1"/>
  <c r="AI1215" i="1"/>
  <c r="AG1215" i="1"/>
  <c r="AF1215" i="1"/>
  <c r="AE1215" i="1"/>
  <c r="AD1215" i="1"/>
  <c r="AC1215" i="1"/>
  <c r="AB1215" i="1"/>
  <c r="Z1215" i="1"/>
  <c r="Y1215" i="1"/>
  <c r="W1215" i="1"/>
  <c r="U1215" i="1"/>
  <c r="T1215" i="1"/>
  <c r="S1215" i="1"/>
  <c r="R1215" i="1"/>
  <c r="Q1215" i="1"/>
  <c r="P1215" i="1"/>
  <c r="O1215" i="1"/>
  <c r="N1215" i="1"/>
  <c r="M1215" i="1"/>
  <c r="L1215" i="1"/>
  <c r="K1215" i="1"/>
  <c r="J1215" i="1"/>
  <c r="I1215" i="1"/>
  <c r="H1215" i="1"/>
  <c r="G1215" i="1"/>
  <c r="F1215" i="1"/>
  <c r="BD1215" i="1" s="1"/>
  <c r="BC1214" i="1"/>
  <c r="BB1214" i="1"/>
  <c r="BA1214" i="1"/>
  <c r="AZ1214" i="1"/>
  <c r="AY1214" i="1"/>
  <c r="AX1214" i="1"/>
  <c r="AW1214" i="1"/>
  <c r="AV1214" i="1"/>
  <c r="AU1214" i="1"/>
  <c r="AT1214" i="1"/>
  <c r="AS1214" i="1"/>
  <c r="AR1214" i="1"/>
  <c r="AQ1214" i="1"/>
  <c r="AP1214" i="1"/>
  <c r="AO1214" i="1"/>
  <c r="AO1217" i="1" s="1"/>
  <c r="AN1214" i="1"/>
  <c r="AM1214" i="1"/>
  <c r="AL1214" i="1"/>
  <c r="AJ1214" i="1"/>
  <c r="AI1214" i="1"/>
  <c r="AG1214" i="1"/>
  <c r="AF1214" i="1"/>
  <c r="AE1214" i="1"/>
  <c r="AD1214" i="1"/>
  <c r="AC1214" i="1"/>
  <c r="AB1214" i="1"/>
  <c r="Z1214" i="1"/>
  <c r="Y1214" i="1"/>
  <c r="Y1217" i="1" s="1"/>
  <c r="W1214" i="1"/>
  <c r="U1214" i="1"/>
  <c r="T1214" i="1"/>
  <c r="S1214" i="1"/>
  <c r="R1214" i="1"/>
  <c r="Q1214" i="1"/>
  <c r="P1214" i="1"/>
  <c r="O1214" i="1"/>
  <c r="N1214" i="1"/>
  <c r="M1214" i="1"/>
  <c r="L1214" i="1"/>
  <c r="K1214" i="1"/>
  <c r="J1214" i="1"/>
  <c r="I1214" i="1"/>
  <c r="I1217" i="1" s="1"/>
  <c r="H1214" i="1"/>
  <c r="G1214" i="1"/>
  <c r="F1214" i="1"/>
  <c r="BC1213" i="1"/>
  <c r="BB1213" i="1"/>
  <c r="BA1213" i="1"/>
  <c r="AZ1213" i="1"/>
  <c r="AY1213" i="1"/>
  <c r="AX1213" i="1"/>
  <c r="AW1213" i="1"/>
  <c r="AV1213" i="1"/>
  <c r="AU1213" i="1"/>
  <c r="AT1213" i="1"/>
  <c r="AS1213" i="1"/>
  <c r="AR1213" i="1"/>
  <c r="AQ1213" i="1"/>
  <c r="AP1213" i="1"/>
  <c r="AO1213" i="1"/>
  <c r="AN1213" i="1"/>
  <c r="AM1213" i="1"/>
  <c r="AL1213" i="1"/>
  <c r="AJ1213" i="1"/>
  <c r="AI1213" i="1"/>
  <c r="AG1213" i="1"/>
  <c r="AF1213" i="1"/>
  <c r="AE1213" i="1"/>
  <c r="AD1213" i="1"/>
  <c r="AC1213" i="1"/>
  <c r="AB1213" i="1"/>
  <c r="Z1213" i="1"/>
  <c r="Y1213" i="1"/>
  <c r="W1213" i="1"/>
  <c r="U1213" i="1"/>
  <c r="T1213" i="1"/>
  <c r="S1213" i="1"/>
  <c r="R1213" i="1"/>
  <c r="Q1213" i="1"/>
  <c r="P1213" i="1"/>
  <c r="O1213" i="1"/>
  <c r="N1213" i="1"/>
  <c r="M1213" i="1"/>
  <c r="L1213" i="1"/>
  <c r="K1213" i="1"/>
  <c r="J1213" i="1"/>
  <c r="I1213" i="1"/>
  <c r="H1213" i="1"/>
  <c r="BD1213" i="1" s="1"/>
  <c r="G1213" i="1"/>
  <c r="F1213" i="1"/>
  <c r="BD1212" i="1"/>
  <c r="BD1211" i="1"/>
  <c r="BD1210" i="1"/>
  <c r="BD1209" i="1"/>
  <c r="BD1208" i="1"/>
  <c r="BD1207" i="1"/>
  <c r="BD1206" i="1"/>
  <c r="BD1205" i="1"/>
  <c r="BD1204" i="1"/>
  <c r="BD1203" i="1"/>
  <c r="BD1202" i="1"/>
  <c r="BD1201" i="1"/>
  <c r="BD1200" i="1"/>
  <c r="BD1199" i="1"/>
  <c r="BD1198" i="1"/>
  <c r="BD1197" i="1"/>
  <c r="BD1196" i="1"/>
  <c r="BD1195" i="1"/>
  <c r="BD1194" i="1"/>
  <c r="BD1193" i="1"/>
  <c r="BD1192" i="1"/>
  <c r="BD1191" i="1"/>
  <c r="BD1190" i="1"/>
  <c r="BD1189" i="1"/>
  <c r="BD1188" i="1"/>
  <c r="BD1187" i="1"/>
  <c r="BD1186" i="1"/>
  <c r="BD1185" i="1"/>
  <c r="BD1184" i="1"/>
  <c r="BD1183" i="1"/>
  <c r="BD1182" i="1"/>
  <c r="BD1181" i="1"/>
  <c r="BD1180" i="1"/>
  <c r="BD1179" i="1"/>
  <c r="BD1178" i="1"/>
  <c r="BD1177" i="1"/>
  <c r="BD1176" i="1"/>
  <c r="BD1175" i="1"/>
  <c r="BD1174" i="1"/>
  <c r="BD1173" i="1"/>
  <c r="BB1166" i="1"/>
  <c r="AT1166" i="1"/>
  <c r="AL1166" i="1"/>
  <c r="AD1166" i="1"/>
  <c r="N1166" i="1"/>
  <c r="F1166" i="1"/>
  <c r="BC1165" i="1"/>
  <c r="BB1165" i="1"/>
  <c r="BA1165" i="1"/>
  <c r="AZ1165" i="1"/>
  <c r="AY1165" i="1"/>
  <c r="AX1165" i="1"/>
  <c r="AW1165" i="1"/>
  <c r="AV1165" i="1"/>
  <c r="AU1165" i="1"/>
  <c r="AT1165" i="1"/>
  <c r="AS1165" i="1"/>
  <c r="AR1165" i="1"/>
  <c r="AQ1165" i="1"/>
  <c r="AP1165" i="1"/>
  <c r="AO1165" i="1"/>
  <c r="AN1165" i="1"/>
  <c r="AM1165" i="1"/>
  <c r="AL1165" i="1"/>
  <c r="AJ1165" i="1"/>
  <c r="AI1165" i="1"/>
  <c r="AG1165" i="1"/>
  <c r="AF1165" i="1"/>
  <c r="AE1165" i="1"/>
  <c r="AD1165" i="1"/>
  <c r="AC1165" i="1"/>
  <c r="AB1165" i="1"/>
  <c r="Z1165" i="1"/>
  <c r="Y1165" i="1"/>
  <c r="W1165" i="1"/>
  <c r="U1165" i="1"/>
  <c r="T1165" i="1"/>
  <c r="S1165" i="1"/>
  <c r="R1165" i="1"/>
  <c r="Q1165" i="1"/>
  <c r="P1165" i="1"/>
  <c r="O1165" i="1"/>
  <c r="N1165" i="1"/>
  <c r="M1165" i="1"/>
  <c r="L1165" i="1"/>
  <c r="K1165" i="1"/>
  <c r="J1165" i="1"/>
  <c r="I1165" i="1"/>
  <c r="H1165" i="1"/>
  <c r="G1165" i="1"/>
  <c r="F1165" i="1"/>
  <c r="BC1164" i="1"/>
  <c r="BB1164" i="1"/>
  <c r="BA1164" i="1"/>
  <c r="AZ1164" i="1"/>
  <c r="AY1164" i="1"/>
  <c r="AX1164" i="1"/>
  <c r="AW1164" i="1"/>
  <c r="AV1164" i="1"/>
  <c r="AU1164" i="1"/>
  <c r="AT1164" i="1"/>
  <c r="AS1164" i="1"/>
  <c r="AR1164" i="1"/>
  <c r="AQ1164" i="1"/>
  <c r="AP1164" i="1"/>
  <c r="AO1164" i="1"/>
  <c r="AN1164" i="1"/>
  <c r="AM1164" i="1"/>
  <c r="AL1164" i="1"/>
  <c r="AJ1164" i="1"/>
  <c r="AI1164" i="1"/>
  <c r="AG1164" i="1"/>
  <c r="AF1164" i="1"/>
  <c r="AE1164" i="1"/>
  <c r="AD1164" i="1"/>
  <c r="AC1164" i="1"/>
  <c r="AB1164" i="1"/>
  <c r="Z1164" i="1"/>
  <c r="Y1164" i="1"/>
  <c r="W1164" i="1"/>
  <c r="U1164" i="1"/>
  <c r="T1164" i="1"/>
  <c r="S1164" i="1"/>
  <c r="R1164" i="1"/>
  <c r="Q1164" i="1"/>
  <c r="P1164" i="1"/>
  <c r="O1164" i="1"/>
  <c r="N1164" i="1"/>
  <c r="M1164" i="1"/>
  <c r="L1164" i="1"/>
  <c r="K1164" i="1"/>
  <c r="J1164" i="1"/>
  <c r="I1164" i="1"/>
  <c r="H1164" i="1"/>
  <c r="BD1164" i="1" s="1"/>
  <c r="G1164" i="1"/>
  <c r="F1164" i="1"/>
  <c r="BC1163" i="1"/>
  <c r="BB1163" i="1"/>
  <c r="BA1163" i="1"/>
  <c r="AZ1163" i="1"/>
  <c r="AY1163" i="1"/>
  <c r="AY1166" i="1" s="1"/>
  <c r="AX1163" i="1"/>
  <c r="AW1163" i="1"/>
  <c r="AV1163" i="1"/>
  <c r="AU1163" i="1"/>
  <c r="AT1163" i="1"/>
  <c r="AS1163" i="1"/>
  <c r="AR1163" i="1"/>
  <c r="AQ1163" i="1"/>
  <c r="AQ1166" i="1" s="1"/>
  <c r="AP1163" i="1"/>
  <c r="AO1163" i="1"/>
  <c r="AN1163" i="1"/>
  <c r="AM1163" i="1"/>
  <c r="AL1163" i="1"/>
  <c r="AJ1163" i="1"/>
  <c r="AI1163" i="1"/>
  <c r="AI1166" i="1" s="1"/>
  <c r="AG1163" i="1"/>
  <c r="AF1163" i="1"/>
  <c r="AE1163" i="1"/>
  <c r="AD1163" i="1"/>
  <c r="AC1163" i="1"/>
  <c r="AB1163" i="1"/>
  <c r="Z1163" i="1"/>
  <c r="Y1163" i="1"/>
  <c r="W1163" i="1"/>
  <c r="U1163" i="1"/>
  <c r="T1163" i="1"/>
  <c r="S1163" i="1"/>
  <c r="S1166" i="1" s="1"/>
  <c r="R1163" i="1"/>
  <c r="Q1163" i="1"/>
  <c r="P1163" i="1"/>
  <c r="O1163" i="1"/>
  <c r="N1163" i="1"/>
  <c r="M1163" i="1"/>
  <c r="L1163" i="1"/>
  <c r="K1163" i="1"/>
  <c r="K1166" i="1" s="1"/>
  <c r="J1163" i="1"/>
  <c r="I1163" i="1"/>
  <c r="H1163" i="1"/>
  <c r="G1163" i="1"/>
  <c r="F1163" i="1"/>
  <c r="BC1162" i="1"/>
  <c r="BB1162" i="1"/>
  <c r="BA1162" i="1"/>
  <c r="AZ1162" i="1"/>
  <c r="AY1162" i="1"/>
  <c r="AX1162" i="1"/>
  <c r="AW1162" i="1"/>
  <c r="AV1162" i="1"/>
  <c r="AU1162" i="1"/>
  <c r="AT1162" i="1"/>
  <c r="AS1162" i="1"/>
  <c r="AR1162" i="1"/>
  <c r="AQ1162" i="1"/>
  <c r="AP1162" i="1"/>
  <c r="AO1162" i="1"/>
  <c r="AN1162" i="1"/>
  <c r="AM1162" i="1"/>
  <c r="AL1162" i="1"/>
  <c r="AJ1162" i="1"/>
  <c r="AI1162" i="1"/>
  <c r="AG1162" i="1"/>
  <c r="AF1162" i="1"/>
  <c r="AE1162" i="1"/>
  <c r="AD1162" i="1"/>
  <c r="AC1162" i="1"/>
  <c r="AB1162" i="1"/>
  <c r="Z1162" i="1"/>
  <c r="Y1162" i="1"/>
  <c r="W1162" i="1"/>
  <c r="U1162" i="1"/>
  <c r="T1162" i="1"/>
  <c r="S1162" i="1"/>
  <c r="R1162" i="1"/>
  <c r="Q1162" i="1"/>
  <c r="P1162" i="1"/>
  <c r="O1162" i="1"/>
  <c r="N1162" i="1"/>
  <c r="M1162" i="1"/>
  <c r="L1162" i="1"/>
  <c r="K1162" i="1"/>
  <c r="J1162" i="1"/>
  <c r="I1162" i="1"/>
  <c r="H1162" i="1"/>
  <c r="G1162" i="1"/>
  <c r="F1162" i="1"/>
  <c r="BD1162" i="1" s="1"/>
  <c r="BD1161" i="1"/>
  <c r="BD1160" i="1"/>
  <c r="BD1159" i="1"/>
  <c r="BD1158" i="1"/>
  <c r="BD1157" i="1"/>
  <c r="BD1156" i="1"/>
  <c r="BD1155" i="1"/>
  <c r="BD1154" i="1"/>
  <c r="BD1153" i="1"/>
  <c r="BD1152" i="1"/>
  <c r="BD1151" i="1"/>
  <c r="BD1150" i="1"/>
  <c r="BD1149" i="1"/>
  <c r="BD1148" i="1"/>
  <c r="BD1147" i="1"/>
  <c r="BD1146" i="1"/>
  <c r="BD1145" i="1"/>
  <c r="BD1144" i="1"/>
  <c r="BD1143" i="1"/>
  <c r="BD1142" i="1"/>
  <c r="BD1141" i="1"/>
  <c r="BD1140" i="1"/>
  <c r="BD1139" i="1"/>
  <c r="BD1138" i="1"/>
  <c r="BD1137" i="1"/>
  <c r="BD1136" i="1"/>
  <c r="BD1135" i="1"/>
  <c r="BD1134" i="1"/>
  <c r="BD1133" i="1"/>
  <c r="BD1132" i="1"/>
  <c r="BD1131" i="1"/>
  <c r="BD1130" i="1"/>
  <c r="BD1129" i="1"/>
  <c r="BD1128" i="1"/>
  <c r="BD1127" i="1"/>
  <c r="BD1126" i="1"/>
  <c r="BD1125" i="1"/>
  <c r="BD1124" i="1"/>
  <c r="BD1123" i="1"/>
  <c r="BD1122" i="1"/>
  <c r="AZ1115" i="1"/>
  <c r="AJ1115" i="1"/>
  <c r="AB1115" i="1"/>
  <c r="L1115" i="1"/>
  <c r="BC1114" i="1"/>
  <c r="BB1114" i="1"/>
  <c r="BA1114" i="1"/>
  <c r="AZ1114" i="1"/>
  <c r="AY1114" i="1"/>
  <c r="AY1115" i="1" s="1"/>
  <c r="AX1114" i="1"/>
  <c r="AW1114" i="1"/>
  <c r="AV1114" i="1"/>
  <c r="AU1114" i="1"/>
  <c r="AT1114" i="1"/>
  <c r="AS1114" i="1"/>
  <c r="AR1114" i="1"/>
  <c r="AQ1114" i="1"/>
  <c r="AQ1115" i="1" s="1"/>
  <c r="AP1114" i="1"/>
  <c r="AO1114" i="1"/>
  <c r="AN1114" i="1"/>
  <c r="AM1114" i="1"/>
  <c r="AL1114" i="1"/>
  <c r="AJ1114" i="1"/>
  <c r="AI1114" i="1"/>
  <c r="AI1115" i="1" s="1"/>
  <c r="AG1114" i="1"/>
  <c r="AF1114" i="1"/>
  <c r="AE1114" i="1"/>
  <c r="AD1114" i="1"/>
  <c r="AC1114" i="1"/>
  <c r="AB1114" i="1"/>
  <c r="Z1114" i="1"/>
  <c r="Y1114" i="1"/>
  <c r="W1114" i="1"/>
  <c r="U1114" i="1"/>
  <c r="T1114" i="1"/>
  <c r="S1114" i="1"/>
  <c r="S1115" i="1" s="1"/>
  <c r="R1114" i="1"/>
  <c r="Q1114" i="1"/>
  <c r="P1114" i="1"/>
  <c r="O1114" i="1"/>
  <c r="N1114" i="1"/>
  <c r="M1114" i="1"/>
  <c r="L1114" i="1"/>
  <c r="K1114" i="1"/>
  <c r="K1115" i="1" s="1"/>
  <c r="J1114" i="1"/>
  <c r="I1114" i="1"/>
  <c r="H1114" i="1"/>
  <c r="G1114" i="1"/>
  <c r="F1114" i="1"/>
  <c r="BC1113" i="1"/>
  <c r="BB1113" i="1"/>
  <c r="BA1113" i="1"/>
  <c r="AZ1113" i="1"/>
  <c r="AY1113" i="1"/>
  <c r="AX1113" i="1"/>
  <c r="AW1113" i="1"/>
  <c r="AV1113" i="1"/>
  <c r="AU1113" i="1"/>
  <c r="AT1113" i="1"/>
  <c r="AS1113" i="1"/>
  <c r="AR1113" i="1"/>
  <c r="AQ1113" i="1"/>
  <c r="AP1113" i="1"/>
  <c r="AO1113" i="1"/>
  <c r="AN1113" i="1"/>
  <c r="AM1113" i="1"/>
  <c r="AL1113" i="1"/>
  <c r="AJ1113" i="1"/>
  <c r="AI1113" i="1"/>
  <c r="AG1113" i="1"/>
  <c r="AF1113" i="1"/>
  <c r="AE1113" i="1"/>
  <c r="AD1113" i="1"/>
  <c r="AC1113" i="1"/>
  <c r="AB1113" i="1"/>
  <c r="Z1113" i="1"/>
  <c r="Y1113" i="1"/>
  <c r="W1113" i="1"/>
  <c r="U1113" i="1"/>
  <c r="T1113" i="1"/>
  <c r="S1113" i="1"/>
  <c r="R1113" i="1"/>
  <c r="Q1113" i="1"/>
  <c r="P1113" i="1"/>
  <c r="O1113" i="1"/>
  <c r="N1113" i="1"/>
  <c r="M1113" i="1"/>
  <c r="L1113" i="1"/>
  <c r="K1113" i="1"/>
  <c r="J1113" i="1"/>
  <c r="I1113" i="1"/>
  <c r="H1113" i="1"/>
  <c r="G1113" i="1"/>
  <c r="F1113" i="1"/>
  <c r="BC1112" i="1"/>
  <c r="BB1112" i="1"/>
  <c r="BA1112" i="1"/>
  <c r="AZ1112" i="1"/>
  <c r="AY1112" i="1"/>
  <c r="AX1112" i="1"/>
  <c r="AW1112" i="1"/>
  <c r="AW1115" i="1" s="1"/>
  <c r="AV1112" i="1"/>
  <c r="AU1112" i="1"/>
  <c r="AT1112" i="1"/>
  <c r="AS1112" i="1"/>
  <c r="AR1112" i="1"/>
  <c r="AQ1112" i="1"/>
  <c r="AP1112" i="1"/>
  <c r="AO1112" i="1"/>
  <c r="AO1115" i="1" s="1"/>
  <c r="AN1112" i="1"/>
  <c r="AM1112" i="1"/>
  <c r="AL1112" i="1"/>
  <c r="AJ1112" i="1"/>
  <c r="AI1112" i="1"/>
  <c r="AG1112" i="1"/>
  <c r="AG1115" i="1" s="1"/>
  <c r="AF1112" i="1"/>
  <c r="AE1112" i="1"/>
  <c r="AD1112" i="1"/>
  <c r="AC1112" i="1"/>
  <c r="AB1112" i="1"/>
  <c r="Z1112" i="1"/>
  <c r="Y1112" i="1"/>
  <c r="Y1115" i="1" s="1"/>
  <c r="W1112" i="1"/>
  <c r="U1112" i="1"/>
  <c r="T1112" i="1"/>
  <c r="S1112" i="1"/>
  <c r="R1112" i="1"/>
  <c r="Q1112" i="1"/>
  <c r="Q1115" i="1" s="1"/>
  <c r="P1112" i="1"/>
  <c r="O1112" i="1"/>
  <c r="N1112" i="1"/>
  <c r="M1112" i="1"/>
  <c r="L1112" i="1"/>
  <c r="K1112" i="1"/>
  <c r="J1112" i="1"/>
  <c r="I1112" i="1"/>
  <c r="I1115" i="1" s="1"/>
  <c r="H1112" i="1"/>
  <c r="G1112" i="1"/>
  <c r="F1112" i="1"/>
  <c r="BC1111" i="1"/>
  <c r="BB1111" i="1"/>
  <c r="BA1111" i="1"/>
  <c r="AZ1111" i="1"/>
  <c r="AY1111" i="1"/>
  <c r="AX1111" i="1"/>
  <c r="AW1111" i="1"/>
  <c r="AV1111" i="1"/>
  <c r="AU1111" i="1"/>
  <c r="AT1111" i="1"/>
  <c r="AS1111" i="1"/>
  <c r="AR1111" i="1"/>
  <c r="AQ1111" i="1"/>
  <c r="AP1111" i="1"/>
  <c r="AO1111" i="1"/>
  <c r="AN1111" i="1"/>
  <c r="AM1111" i="1"/>
  <c r="AL1111" i="1"/>
  <c r="AJ1111" i="1"/>
  <c r="AI1111" i="1"/>
  <c r="AG1111" i="1"/>
  <c r="AF1111" i="1"/>
  <c r="AE1111" i="1"/>
  <c r="AD1111" i="1"/>
  <c r="AC1111" i="1"/>
  <c r="AB1111" i="1"/>
  <c r="Z1111" i="1"/>
  <c r="Y1111" i="1"/>
  <c r="W1111" i="1"/>
  <c r="U1111" i="1"/>
  <c r="T1111" i="1"/>
  <c r="S1111" i="1"/>
  <c r="R1111" i="1"/>
  <c r="Q1111" i="1"/>
  <c r="P1111" i="1"/>
  <c r="O1111" i="1"/>
  <c r="N1111" i="1"/>
  <c r="M1111" i="1"/>
  <c r="L1111" i="1"/>
  <c r="K1111" i="1"/>
  <c r="J1111" i="1"/>
  <c r="I1111" i="1"/>
  <c r="H1111" i="1"/>
  <c r="G1111" i="1"/>
  <c r="F1111" i="1"/>
  <c r="BD1110" i="1"/>
  <c r="BD1109" i="1"/>
  <c r="BD1108" i="1"/>
  <c r="BD1107" i="1"/>
  <c r="BD1106" i="1"/>
  <c r="BD1105" i="1"/>
  <c r="BD1104" i="1"/>
  <c r="BD1103" i="1"/>
  <c r="BD1102" i="1"/>
  <c r="BD1101" i="1"/>
  <c r="BD1100" i="1"/>
  <c r="BD1099" i="1"/>
  <c r="BD1098" i="1"/>
  <c r="BD1097" i="1"/>
  <c r="BD1096" i="1"/>
  <c r="BD1095" i="1"/>
  <c r="BD1094" i="1"/>
  <c r="BD1093" i="1"/>
  <c r="BD1092" i="1"/>
  <c r="BD1091" i="1"/>
  <c r="BD1090" i="1"/>
  <c r="BD1089" i="1"/>
  <c r="BD1088" i="1"/>
  <c r="BD1087" i="1"/>
  <c r="BD1086" i="1"/>
  <c r="BD1085" i="1"/>
  <c r="BD1084" i="1"/>
  <c r="BD1083" i="1"/>
  <c r="BD1082" i="1"/>
  <c r="BD1081" i="1"/>
  <c r="BD1080" i="1"/>
  <c r="BD1079" i="1"/>
  <c r="BD1078" i="1"/>
  <c r="BD1077" i="1"/>
  <c r="BD1076" i="1"/>
  <c r="BD1075" i="1"/>
  <c r="BD1074" i="1"/>
  <c r="BD1073" i="1"/>
  <c r="BD1072" i="1"/>
  <c r="BD1071" i="1"/>
  <c r="AZ1064" i="1"/>
  <c r="AV1064" i="1"/>
  <c r="AR1064" i="1"/>
  <c r="AN1064" i="1"/>
  <c r="AJ1064" i="1"/>
  <c r="AF1064" i="1"/>
  <c r="AB1064" i="1"/>
  <c r="T1064" i="1"/>
  <c r="P1064" i="1"/>
  <c r="L1064" i="1"/>
  <c r="H1064" i="1"/>
  <c r="BC1063" i="1"/>
  <c r="BC1064" i="1" s="1"/>
  <c r="BB1063" i="1"/>
  <c r="BA1063" i="1"/>
  <c r="AZ1063" i="1"/>
  <c r="AY1063" i="1"/>
  <c r="AY1064" i="1" s="1"/>
  <c r="AX1063" i="1"/>
  <c r="AW1063" i="1"/>
  <c r="AV1063" i="1"/>
  <c r="AU1063" i="1"/>
  <c r="AU1064" i="1" s="1"/>
  <c r="AT1063" i="1"/>
  <c r="AS1063" i="1"/>
  <c r="AR1063" i="1"/>
  <c r="AQ1063" i="1"/>
  <c r="AQ1064" i="1" s="1"/>
  <c r="AP1063" i="1"/>
  <c r="AO1063" i="1"/>
  <c r="AN1063" i="1"/>
  <c r="AM1063" i="1"/>
  <c r="AM1064" i="1" s="1"/>
  <c r="AL1063" i="1"/>
  <c r="AJ1063" i="1"/>
  <c r="AI1063" i="1"/>
  <c r="AI1064" i="1" s="1"/>
  <c r="AG1063" i="1"/>
  <c r="AF1063" i="1"/>
  <c r="AE1063" i="1"/>
  <c r="AE1064" i="1" s="1"/>
  <c r="AD1063" i="1"/>
  <c r="AC1063" i="1"/>
  <c r="AB1063" i="1"/>
  <c r="Z1063" i="1"/>
  <c r="Y1063" i="1"/>
  <c r="W1063" i="1"/>
  <c r="W1064" i="1" s="1"/>
  <c r="U1063" i="1"/>
  <c r="T1063" i="1"/>
  <c r="S1063" i="1"/>
  <c r="S1064" i="1" s="1"/>
  <c r="R1063" i="1"/>
  <c r="Q1063" i="1"/>
  <c r="P1063" i="1"/>
  <c r="O1063" i="1"/>
  <c r="O1064" i="1" s="1"/>
  <c r="N1063" i="1"/>
  <c r="M1063" i="1"/>
  <c r="L1063" i="1"/>
  <c r="K1063" i="1"/>
  <c r="K1064" i="1" s="1"/>
  <c r="J1063" i="1"/>
  <c r="I1063" i="1"/>
  <c r="H1063" i="1"/>
  <c r="G1063" i="1"/>
  <c r="F1063" i="1"/>
  <c r="BC1062" i="1"/>
  <c r="BB1062" i="1"/>
  <c r="BA1062" i="1"/>
  <c r="AZ1062" i="1"/>
  <c r="AY1062" i="1"/>
  <c r="AX1062" i="1"/>
  <c r="AW1062" i="1"/>
  <c r="AV1062" i="1"/>
  <c r="AU1062" i="1"/>
  <c r="AT1062" i="1"/>
  <c r="AS1062" i="1"/>
  <c r="AR1062" i="1"/>
  <c r="AQ1062" i="1"/>
  <c r="AP1062" i="1"/>
  <c r="AO1062" i="1"/>
  <c r="AN1062" i="1"/>
  <c r="AM1062" i="1"/>
  <c r="AL1062" i="1"/>
  <c r="AJ1062" i="1"/>
  <c r="AI1062" i="1"/>
  <c r="AG1062" i="1"/>
  <c r="AF1062" i="1"/>
  <c r="AE1062" i="1"/>
  <c r="AD1062" i="1"/>
  <c r="AC1062" i="1"/>
  <c r="AB1062" i="1"/>
  <c r="Z1062" i="1"/>
  <c r="Y1062" i="1"/>
  <c r="W1062" i="1"/>
  <c r="U1062" i="1"/>
  <c r="T1062" i="1"/>
  <c r="S1062" i="1"/>
  <c r="R1062" i="1"/>
  <c r="Q1062" i="1"/>
  <c r="P1062" i="1"/>
  <c r="O1062" i="1"/>
  <c r="N1062" i="1"/>
  <c r="M1062" i="1"/>
  <c r="L1062" i="1"/>
  <c r="K1062" i="1"/>
  <c r="J1062" i="1"/>
  <c r="I1062" i="1"/>
  <c r="H1062" i="1"/>
  <c r="G1062" i="1"/>
  <c r="F1062" i="1"/>
  <c r="BD1062" i="1" s="1"/>
  <c r="BC1061" i="1"/>
  <c r="BB1061" i="1"/>
  <c r="BB1064" i="1" s="1"/>
  <c r="BA1061" i="1"/>
  <c r="BA1064" i="1" s="1"/>
  <c r="AZ1061" i="1"/>
  <c r="AY1061" i="1"/>
  <c r="AX1061" i="1"/>
  <c r="AW1061" i="1"/>
  <c r="AW1064" i="1" s="1"/>
  <c r="AV1061" i="1"/>
  <c r="AU1061" i="1"/>
  <c r="AT1061" i="1"/>
  <c r="AS1061" i="1"/>
  <c r="AS1064" i="1" s="1"/>
  <c r="AR1061" i="1"/>
  <c r="AQ1061" i="1"/>
  <c r="AP1061" i="1"/>
  <c r="AO1061" i="1"/>
  <c r="AO1064" i="1" s="1"/>
  <c r="AN1061" i="1"/>
  <c r="AM1061" i="1"/>
  <c r="AL1061" i="1"/>
  <c r="AJ1061" i="1"/>
  <c r="AI1061" i="1"/>
  <c r="AG1061" i="1"/>
  <c r="AG1064" i="1" s="1"/>
  <c r="AF1061" i="1"/>
  <c r="AE1061" i="1"/>
  <c r="AD1061" i="1"/>
  <c r="AC1061" i="1"/>
  <c r="AC1064" i="1" s="1"/>
  <c r="AB1061" i="1"/>
  <c r="Z1061" i="1"/>
  <c r="Y1061" i="1"/>
  <c r="Y1064" i="1" s="1"/>
  <c r="W1061" i="1"/>
  <c r="U1061" i="1"/>
  <c r="U1064" i="1" s="1"/>
  <c r="T1061" i="1"/>
  <c r="S1061" i="1"/>
  <c r="R1061" i="1"/>
  <c r="Q1061" i="1"/>
  <c r="Q1064" i="1" s="1"/>
  <c r="P1061" i="1"/>
  <c r="O1061" i="1"/>
  <c r="N1061" i="1"/>
  <c r="M1061" i="1"/>
  <c r="M1064" i="1" s="1"/>
  <c r="L1061" i="1"/>
  <c r="K1061" i="1"/>
  <c r="J1061" i="1"/>
  <c r="I1061" i="1"/>
  <c r="I1064" i="1" s="1"/>
  <c r="H1061" i="1"/>
  <c r="G1061" i="1"/>
  <c r="F1061" i="1"/>
  <c r="BD1061" i="1" s="1"/>
  <c r="BC1060" i="1"/>
  <c r="BB1060" i="1"/>
  <c r="BA1060" i="1"/>
  <c r="AZ1060" i="1"/>
  <c r="AY1060" i="1"/>
  <c r="AX1060" i="1"/>
  <c r="AW1060" i="1"/>
  <c r="AV1060" i="1"/>
  <c r="AU1060" i="1"/>
  <c r="AT1060" i="1"/>
  <c r="AS1060" i="1"/>
  <c r="AR1060" i="1"/>
  <c r="AQ1060" i="1"/>
  <c r="AP1060" i="1"/>
  <c r="AO1060" i="1"/>
  <c r="AN1060" i="1"/>
  <c r="AM1060" i="1"/>
  <c r="AL1060" i="1"/>
  <c r="AJ1060" i="1"/>
  <c r="AI1060" i="1"/>
  <c r="AG1060" i="1"/>
  <c r="AF1060" i="1"/>
  <c r="AE1060" i="1"/>
  <c r="AD1060" i="1"/>
  <c r="AC1060" i="1"/>
  <c r="AB1060" i="1"/>
  <c r="Z1060" i="1"/>
  <c r="Y1060" i="1"/>
  <c r="W1060" i="1"/>
  <c r="U1060" i="1"/>
  <c r="T1060" i="1"/>
  <c r="S1060" i="1"/>
  <c r="R1060" i="1"/>
  <c r="Q1060" i="1"/>
  <c r="P1060" i="1"/>
  <c r="O1060" i="1"/>
  <c r="N1060" i="1"/>
  <c r="M1060" i="1"/>
  <c r="L1060" i="1"/>
  <c r="K1060" i="1"/>
  <c r="J1060" i="1"/>
  <c r="I1060" i="1"/>
  <c r="H1060" i="1"/>
  <c r="BD1060" i="1" s="1"/>
  <c r="G1060" i="1"/>
  <c r="F1060" i="1"/>
  <c r="BD1059" i="1"/>
  <c r="BD1058" i="1"/>
  <c r="BD1057" i="1"/>
  <c r="BD1056" i="1"/>
  <c r="BD1055" i="1"/>
  <c r="BD1054" i="1"/>
  <c r="BD1053" i="1"/>
  <c r="BD1052" i="1"/>
  <c r="BD1051" i="1"/>
  <c r="BD1050" i="1"/>
  <c r="BD1049" i="1"/>
  <c r="BD1048" i="1"/>
  <c r="BD1047" i="1"/>
  <c r="BD1046" i="1"/>
  <c r="BD1045" i="1"/>
  <c r="BD1044" i="1"/>
  <c r="BD1043" i="1"/>
  <c r="BD1042" i="1"/>
  <c r="BD1041" i="1"/>
  <c r="BD1040" i="1"/>
  <c r="BD1039" i="1"/>
  <c r="BD1038" i="1"/>
  <c r="BD1037" i="1"/>
  <c r="BD1036" i="1"/>
  <c r="BD1035" i="1"/>
  <c r="BD1034" i="1"/>
  <c r="BD1033" i="1"/>
  <c r="BD1032" i="1"/>
  <c r="BD1031" i="1"/>
  <c r="BD1030" i="1"/>
  <c r="BD1029" i="1"/>
  <c r="BD1028" i="1"/>
  <c r="BD1027" i="1"/>
  <c r="BD1026" i="1"/>
  <c r="BD1025" i="1"/>
  <c r="BD1024" i="1"/>
  <c r="BD1023" i="1"/>
  <c r="BD1022" i="1"/>
  <c r="BD1021" i="1"/>
  <c r="BD1020" i="1"/>
  <c r="BB1013" i="1"/>
  <c r="AX1013" i="1"/>
  <c r="AT1013" i="1"/>
  <c r="AP1013" i="1"/>
  <c r="AL1013" i="1"/>
  <c r="AD1013" i="1"/>
  <c r="Z1013" i="1"/>
  <c r="R1013" i="1"/>
  <c r="N1013" i="1"/>
  <c r="J1013" i="1"/>
  <c r="F1013" i="1"/>
  <c r="BC1012" i="1"/>
  <c r="BB1012" i="1"/>
  <c r="BA1012" i="1"/>
  <c r="BA1013" i="1" s="1"/>
  <c r="AZ1012" i="1"/>
  <c r="AY1012" i="1"/>
  <c r="AX1012" i="1"/>
  <c r="AW1012" i="1"/>
  <c r="AW1013" i="1" s="1"/>
  <c r="AV1012" i="1"/>
  <c r="AU1012" i="1"/>
  <c r="AT1012" i="1"/>
  <c r="AS1012" i="1"/>
  <c r="AS1013" i="1" s="1"/>
  <c r="AR1012" i="1"/>
  <c r="AQ1012" i="1"/>
  <c r="AP1012" i="1"/>
  <c r="AO1012" i="1"/>
  <c r="AO1013" i="1" s="1"/>
  <c r="AN1012" i="1"/>
  <c r="AM1012" i="1"/>
  <c r="AL1012" i="1"/>
  <c r="AJ1012" i="1"/>
  <c r="AI1012" i="1"/>
  <c r="AG1012" i="1"/>
  <c r="AG1013" i="1" s="1"/>
  <c r="AF1012" i="1"/>
  <c r="AE1012" i="1"/>
  <c r="AD1012" i="1"/>
  <c r="AC1012" i="1"/>
  <c r="AC1013" i="1" s="1"/>
  <c r="AB1012" i="1"/>
  <c r="Z1012" i="1"/>
  <c r="Y1012" i="1"/>
  <c r="Y1013" i="1" s="1"/>
  <c r="W1012" i="1"/>
  <c r="U1012" i="1"/>
  <c r="U1013" i="1" s="1"/>
  <c r="T1012" i="1"/>
  <c r="S1012" i="1"/>
  <c r="R1012" i="1"/>
  <c r="Q1012" i="1"/>
  <c r="Q1013" i="1" s="1"/>
  <c r="P1012" i="1"/>
  <c r="O1012" i="1"/>
  <c r="N1012" i="1"/>
  <c r="M1012" i="1"/>
  <c r="M1013" i="1" s="1"/>
  <c r="L1012" i="1"/>
  <c r="K1012" i="1"/>
  <c r="J1012" i="1"/>
  <c r="I1012" i="1"/>
  <c r="I1013" i="1" s="1"/>
  <c r="H1012" i="1"/>
  <c r="G1012" i="1"/>
  <c r="F1012" i="1"/>
  <c r="BC1011" i="1"/>
  <c r="BB1011" i="1"/>
  <c r="BA1011" i="1"/>
  <c r="AZ1011" i="1"/>
  <c r="AY1011" i="1"/>
  <c r="AX1011" i="1"/>
  <c r="AW1011" i="1"/>
  <c r="AV1011" i="1"/>
  <c r="AU1011" i="1"/>
  <c r="AT1011" i="1"/>
  <c r="AS1011" i="1"/>
  <c r="AR1011" i="1"/>
  <c r="AQ1011" i="1"/>
  <c r="AP1011" i="1"/>
  <c r="AO1011" i="1"/>
  <c r="AN1011" i="1"/>
  <c r="AM1011" i="1"/>
  <c r="AL1011" i="1"/>
  <c r="AJ1011" i="1"/>
  <c r="AI1011" i="1"/>
  <c r="AG1011" i="1"/>
  <c r="AF1011" i="1"/>
  <c r="AE1011" i="1"/>
  <c r="AD1011" i="1"/>
  <c r="AC1011" i="1"/>
  <c r="AB1011" i="1"/>
  <c r="Z1011" i="1"/>
  <c r="Y1011" i="1"/>
  <c r="W1011" i="1"/>
  <c r="U1011" i="1"/>
  <c r="T1011" i="1"/>
  <c r="S1011" i="1"/>
  <c r="R1011" i="1"/>
  <c r="Q1011" i="1"/>
  <c r="P1011" i="1"/>
  <c r="O1011" i="1"/>
  <c r="N1011" i="1"/>
  <c r="M1011" i="1"/>
  <c r="L1011" i="1"/>
  <c r="K1011" i="1"/>
  <c r="J1011" i="1"/>
  <c r="I1011" i="1"/>
  <c r="H1011" i="1"/>
  <c r="G1011" i="1"/>
  <c r="F1011" i="1"/>
  <c r="BC1010" i="1"/>
  <c r="BC1013" i="1" s="1"/>
  <c r="BB1010" i="1"/>
  <c r="BA1010" i="1"/>
  <c r="AZ1010" i="1"/>
  <c r="AY1010" i="1"/>
  <c r="AY1013" i="1" s="1"/>
  <c r="AX1010" i="1"/>
  <c r="AW1010" i="1"/>
  <c r="AV1010" i="1"/>
  <c r="AU1010" i="1"/>
  <c r="AU1013" i="1" s="1"/>
  <c r="AT1010" i="1"/>
  <c r="AS1010" i="1"/>
  <c r="AR1010" i="1"/>
  <c r="AQ1010" i="1"/>
  <c r="AQ1013" i="1" s="1"/>
  <c r="AP1010" i="1"/>
  <c r="AO1010" i="1"/>
  <c r="AN1010" i="1"/>
  <c r="AM1010" i="1"/>
  <c r="AM1013" i="1" s="1"/>
  <c r="AL1010" i="1"/>
  <c r="AJ1010" i="1"/>
  <c r="AI1010" i="1"/>
  <c r="AI1013" i="1" s="1"/>
  <c r="AG1010" i="1"/>
  <c r="AF1010" i="1"/>
  <c r="AE1010" i="1"/>
  <c r="AE1013" i="1" s="1"/>
  <c r="AD1010" i="1"/>
  <c r="AC1010" i="1"/>
  <c r="AB1010" i="1"/>
  <c r="Z1010" i="1"/>
  <c r="Y1010" i="1"/>
  <c r="W1010" i="1"/>
  <c r="W1013" i="1" s="1"/>
  <c r="U1010" i="1"/>
  <c r="T1010" i="1"/>
  <c r="S1010" i="1"/>
  <c r="S1013" i="1" s="1"/>
  <c r="R1010" i="1"/>
  <c r="Q1010" i="1"/>
  <c r="P1010" i="1"/>
  <c r="O1010" i="1"/>
  <c r="N1010" i="1"/>
  <c r="M1010" i="1"/>
  <c r="L1010" i="1"/>
  <c r="K1010" i="1"/>
  <c r="J1010" i="1"/>
  <c r="I1010" i="1"/>
  <c r="H1010" i="1"/>
  <c r="G1010" i="1"/>
  <c r="BD1010" i="1" s="1"/>
  <c r="F1010" i="1"/>
  <c r="BC1009" i="1"/>
  <c r="BB1009" i="1"/>
  <c r="BA1009" i="1"/>
  <c r="AZ1009" i="1"/>
  <c r="AY1009" i="1"/>
  <c r="AX1009" i="1"/>
  <c r="AW1009" i="1"/>
  <c r="AV1009" i="1"/>
  <c r="AU1009" i="1"/>
  <c r="AT1009" i="1"/>
  <c r="AS1009" i="1"/>
  <c r="AR1009" i="1"/>
  <c r="AQ1009" i="1"/>
  <c r="AP1009" i="1"/>
  <c r="AO1009" i="1"/>
  <c r="AN1009" i="1"/>
  <c r="AM1009" i="1"/>
  <c r="AL1009" i="1"/>
  <c r="AJ1009" i="1"/>
  <c r="AI1009" i="1"/>
  <c r="AG1009" i="1"/>
  <c r="AF1009" i="1"/>
  <c r="AE1009" i="1"/>
  <c r="AD1009" i="1"/>
  <c r="AC1009" i="1"/>
  <c r="AB1009" i="1"/>
  <c r="Z1009" i="1"/>
  <c r="Y1009" i="1"/>
  <c r="W1009" i="1"/>
  <c r="U1009" i="1"/>
  <c r="T1009" i="1"/>
  <c r="S1009" i="1"/>
  <c r="R1009" i="1"/>
  <c r="Q1009" i="1"/>
  <c r="P1009" i="1"/>
  <c r="O1009" i="1"/>
  <c r="N1009" i="1"/>
  <c r="M1009" i="1"/>
  <c r="L1009" i="1"/>
  <c r="K1009" i="1"/>
  <c r="J1009" i="1"/>
  <c r="I1009" i="1"/>
  <c r="H1009" i="1"/>
  <c r="G1009" i="1"/>
  <c r="F1009" i="1"/>
  <c r="BD1009" i="1" s="1"/>
  <c r="BD1008" i="1"/>
  <c r="BD1007" i="1"/>
  <c r="BD1006" i="1"/>
  <c r="BD1005" i="1"/>
  <c r="BD1004" i="1"/>
  <c r="BD1003" i="1"/>
  <c r="BD1002" i="1"/>
  <c r="BD1001" i="1"/>
  <c r="BD1000" i="1"/>
  <c r="BD999" i="1"/>
  <c r="BD998" i="1"/>
  <c r="BD997" i="1"/>
  <c r="BD996" i="1"/>
  <c r="BD995" i="1"/>
  <c r="BD994" i="1"/>
  <c r="BD993" i="1"/>
  <c r="BD992" i="1"/>
  <c r="BD991" i="1"/>
  <c r="BD990" i="1"/>
  <c r="BD989" i="1"/>
  <c r="BD988" i="1"/>
  <c r="BD987" i="1"/>
  <c r="BD986" i="1"/>
  <c r="BD985" i="1"/>
  <c r="BD984" i="1"/>
  <c r="BD983" i="1"/>
  <c r="BD982" i="1"/>
  <c r="BD981" i="1"/>
  <c r="BD980" i="1"/>
  <c r="BD979" i="1"/>
  <c r="BD978" i="1"/>
  <c r="BD977" i="1"/>
  <c r="BD976" i="1"/>
  <c r="BD975" i="1"/>
  <c r="BD974" i="1"/>
  <c r="BD973" i="1"/>
  <c r="BD972" i="1"/>
  <c r="BD971" i="1"/>
  <c r="BD970" i="1"/>
  <c r="BD969" i="1"/>
  <c r="AZ962" i="1"/>
  <c r="AV962" i="1"/>
  <c r="AR962" i="1"/>
  <c r="AN962" i="1"/>
  <c r="AJ962" i="1"/>
  <c r="AF962" i="1"/>
  <c r="AB962" i="1"/>
  <c r="T962" i="1"/>
  <c r="P962" i="1"/>
  <c r="L962" i="1"/>
  <c r="H962" i="1"/>
  <c r="BC961" i="1"/>
  <c r="BC962" i="1" s="1"/>
  <c r="BB961" i="1"/>
  <c r="BA961" i="1"/>
  <c r="AZ961" i="1"/>
  <c r="AY961" i="1"/>
  <c r="AY962" i="1" s="1"/>
  <c r="AX961" i="1"/>
  <c r="AW961" i="1"/>
  <c r="AV961" i="1"/>
  <c r="AU961" i="1"/>
  <c r="AU962" i="1" s="1"/>
  <c r="AT961" i="1"/>
  <c r="AS961" i="1"/>
  <c r="AR961" i="1"/>
  <c r="AQ961" i="1"/>
  <c r="AQ962" i="1" s="1"/>
  <c r="AP961" i="1"/>
  <c r="AO961" i="1"/>
  <c r="AN961" i="1"/>
  <c r="AM961" i="1"/>
  <c r="AM962" i="1" s="1"/>
  <c r="AL961" i="1"/>
  <c r="AJ961" i="1"/>
  <c r="AI961" i="1"/>
  <c r="AI962" i="1" s="1"/>
  <c r="AG961" i="1"/>
  <c r="AF961" i="1"/>
  <c r="AE961" i="1"/>
  <c r="AE962" i="1" s="1"/>
  <c r="AD961" i="1"/>
  <c r="AC961" i="1"/>
  <c r="AB961" i="1"/>
  <c r="Z961" i="1"/>
  <c r="Y961" i="1"/>
  <c r="W961" i="1"/>
  <c r="W962" i="1" s="1"/>
  <c r="U961" i="1"/>
  <c r="T961" i="1"/>
  <c r="S961" i="1"/>
  <c r="S962" i="1" s="1"/>
  <c r="R961" i="1"/>
  <c r="Q961" i="1"/>
  <c r="P961" i="1"/>
  <c r="O961" i="1"/>
  <c r="O962" i="1" s="1"/>
  <c r="N961" i="1"/>
  <c r="M961" i="1"/>
  <c r="L961" i="1"/>
  <c r="K961" i="1"/>
  <c r="K962" i="1" s="1"/>
  <c r="J961" i="1"/>
  <c r="I961" i="1"/>
  <c r="H961" i="1"/>
  <c r="G961" i="1"/>
  <c r="F961" i="1"/>
  <c r="BC960" i="1"/>
  <c r="BB960" i="1"/>
  <c r="BA960" i="1"/>
  <c r="AZ960" i="1"/>
  <c r="AY960" i="1"/>
  <c r="AX960" i="1"/>
  <c r="AW960" i="1"/>
  <c r="AV960" i="1"/>
  <c r="AU960" i="1"/>
  <c r="AT960" i="1"/>
  <c r="AS960" i="1"/>
  <c r="AR960" i="1"/>
  <c r="AQ960" i="1"/>
  <c r="AP960" i="1"/>
  <c r="AO960" i="1"/>
  <c r="AN960" i="1"/>
  <c r="AM960" i="1"/>
  <c r="AL960" i="1"/>
  <c r="AJ960" i="1"/>
  <c r="AI960" i="1"/>
  <c r="AG960" i="1"/>
  <c r="AF960" i="1"/>
  <c r="AE960" i="1"/>
  <c r="AD960" i="1"/>
  <c r="AC960" i="1"/>
  <c r="AB960" i="1"/>
  <c r="Z960" i="1"/>
  <c r="Y960" i="1"/>
  <c r="W960" i="1"/>
  <c r="U960" i="1"/>
  <c r="T960" i="1"/>
  <c r="S960" i="1"/>
  <c r="R960" i="1"/>
  <c r="Q960" i="1"/>
  <c r="P960" i="1"/>
  <c r="O960" i="1"/>
  <c r="N960" i="1"/>
  <c r="M960" i="1"/>
  <c r="L960" i="1"/>
  <c r="K960" i="1"/>
  <c r="J960" i="1"/>
  <c r="I960" i="1"/>
  <c r="H960" i="1"/>
  <c r="G960" i="1"/>
  <c r="F960" i="1"/>
  <c r="BD960" i="1" s="1"/>
  <c r="BC959" i="1"/>
  <c r="BB959" i="1"/>
  <c r="BA959" i="1"/>
  <c r="BA962" i="1" s="1"/>
  <c r="AZ959" i="1"/>
  <c r="AY959" i="1"/>
  <c r="AX959" i="1"/>
  <c r="AW959" i="1"/>
  <c r="AW962" i="1" s="1"/>
  <c r="AV959" i="1"/>
  <c r="AU959" i="1"/>
  <c r="AT959" i="1"/>
  <c r="AS959" i="1"/>
  <c r="AS962" i="1" s="1"/>
  <c r="AR959" i="1"/>
  <c r="AQ959" i="1"/>
  <c r="AP959" i="1"/>
  <c r="AO959" i="1"/>
  <c r="AO962" i="1" s="1"/>
  <c r="AN959" i="1"/>
  <c r="AM959" i="1"/>
  <c r="AL959" i="1"/>
  <c r="AJ959" i="1"/>
  <c r="AI959" i="1"/>
  <c r="AG959" i="1"/>
  <c r="AG962" i="1" s="1"/>
  <c r="AF959" i="1"/>
  <c r="AE959" i="1"/>
  <c r="AD959" i="1"/>
  <c r="AC959" i="1"/>
  <c r="AC962" i="1" s="1"/>
  <c r="AB959" i="1"/>
  <c r="Z959" i="1"/>
  <c r="Y959" i="1"/>
  <c r="Y962" i="1" s="1"/>
  <c r="W959" i="1"/>
  <c r="U959" i="1"/>
  <c r="U962" i="1" s="1"/>
  <c r="T959" i="1"/>
  <c r="S959" i="1"/>
  <c r="R959" i="1"/>
  <c r="Q959" i="1"/>
  <c r="Q962" i="1" s="1"/>
  <c r="P959" i="1"/>
  <c r="O959" i="1"/>
  <c r="N959" i="1"/>
  <c r="M959" i="1"/>
  <c r="M962" i="1" s="1"/>
  <c r="L959" i="1"/>
  <c r="K959" i="1"/>
  <c r="J959" i="1"/>
  <c r="I959" i="1"/>
  <c r="I962" i="1" s="1"/>
  <c r="H959" i="1"/>
  <c r="G959" i="1"/>
  <c r="F959" i="1"/>
  <c r="BD959" i="1" s="1"/>
  <c r="BC958" i="1"/>
  <c r="BB958" i="1"/>
  <c r="BA958" i="1"/>
  <c r="AZ958" i="1"/>
  <c r="AY958" i="1"/>
  <c r="AX958" i="1"/>
  <c r="AW958" i="1"/>
  <c r="AV958" i="1"/>
  <c r="AU958" i="1"/>
  <c r="AT958" i="1"/>
  <c r="AS958" i="1"/>
  <c r="AR958" i="1"/>
  <c r="AQ958" i="1"/>
  <c r="AP958" i="1"/>
  <c r="AO958" i="1"/>
  <c r="AN958" i="1"/>
  <c r="AM958" i="1"/>
  <c r="AL958" i="1"/>
  <c r="AJ958" i="1"/>
  <c r="AI958" i="1"/>
  <c r="AG958" i="1"/>
  <c r="AF958" i="1"/>
  <c r="AE958" i="1"/>
  <c r="AD958" i="1"/>
  <c r="AC958" i="1"/>
  <c r="AB958" i="1"/>
  <c r="Z958" i="1"/>
  <c r="Y958" i="1"/>
  <c r="W958" i="1"/>
  <c r="U958" i="1"/>
  <c r="T958" i="1"/>
  <c r="S958" i="1"/>
  <c r="R958" i="1"/>
  <c r="Q958" i="1"/>
  <c r="P958" i="1"/>
  <c r="O958" i="1"/>
  <c r="N958" i="1"/>
  <c r="M958" i="1"/>
  <c r="L958" i="1"/>
  <c r="K958" i="1"/>
  <c r="J958" i="1"/>
  <c r="I958" i="1"/>
  <c r="H958" i="1"/>
  <c r="BD958" i="1" s="1"/>
  <c r="G958" i="1"/>
  <c r="F958" i="1"/>
  <c r="BD957" i="1"/>
  <c r="BD956" i="1"/>
  <c r="BD955" i="1"/>
  <c r="BD954" i="1"/>
  <c r="BD953" i="1"/>
  <c r="BD952" i="1"/>
  <c r="BD951" i="1"/>
  <c r="BD950" i="1"/>
  <c r="BD949" i="1"/>
  <c r="BD948" i="1"/>
  <c r="BD947" i="1"/>
  <c r="BD946" i="1"/>
  <c r="BD945" i="1"/>
  <c r="BD944" i="1"/>
  <c r="BD943" i="1"/>
  <c r="BD942" i="1"/>
  <c r="BD941" i="1"/>
  <c r="BD940" i="1"/>
  <c r="BD939" i="1"/>
  <c r="BD938" i="1"/>
  <c r="BD937" i="1"/>
  <c r="BD936" i="1"/>
  <c r="BD935" i="1"/>
  <c r="BD934" i="1"/>
  <c r="BD933" i="1"/>
  <c r="BD932" i="1"/>
  <c r="BD931" i="1"/>
  <c r="BD930" i="1"/>
  <c r="BD929" i="1"/>
  <c r="BD928" i="1"/>
  <c r="BD927" i="1"/>
  <c r="BD926" i="1"/>
  <c r="BD925" i="1"/>
  <c r="BD924" i="1"/>
  <c r="BD923" i="1"/>
  <c r="BD922" i="1"/>
  <c r="BD921" i="1"/>
  <c r="BD920" i="1"/>
  <c r="BD919" i="1"/>
  <c r="BD918" i="1"/>
  <c r="BB911" i="1"/>
  <c r="AX911" i="1"/>
  <c r="AT911" i="1"/>
  <c r="AP911" i="1"/>
  <c r="AL911" i="1"/>
  <c r="AD911" i="1"/>
  <c r="Z911" i="1"/>
  <c r="R911" i="1"/>
  <c r="N911" i="1"/>
  <c r="J911" i="1"/>
  <c r="F911" i="1"/>
  <c r="BC910" i="1"/>
  <c r="BB910" i="1"/>
  <c r="BA910" i="1"/>
  <c r="BA911" i="1" s="1"/>
  <c r="AZ910" i="1"/>
  <c r="AY910" i="1"/>
  <c r="AX910" i="1"/>
  <c r="AW910" i="1"/>
  <c r="AW911" i="1" s="1"/>
  <c r="AV910" i="1"/>
  <c r="AU910" i="1"/>
  <c r="AT910" i="1"/>
  <c r="AS910" i="1"/>
  <c r="AS911" i="1" s="1"/>
  <c r="AR910" i="1"/>
  <c r="AQ910" i="1"/>
  <c r="AP910" i="1"/>
  <c r="AO910" i="1"/>
  <c r="AO911" i="1" s="1"/>
  <c r="AN910" i="1"/>
  <c r="AM910" i="1"/>
  <c r="AL910" i="1"/>
  <c r="AJ910" i="1"/>
  <c r="AI910" i="1"/>
  <c r="AG910" i="1"/>
  <c r="AG911" i="1" s="1"/>
  <c r="AF910" i="1"/>
  <c r="AE910" i="1"/>
  <c r="AD910" i="1"/>
  <c r="AC910" i="1"/>
  <c r="AC911" i="1" s="1"/>
  <c r="AB910" i="1"/>
  <c r="Z910" i="1"/>
  <c r="Y910" i="1"/>
  <c r="Y911" i="1" s="1"/>
  <c r="W910" i="1"/>
  <c r="U910" i="1"/>
  <c r="U911" i="1" s="1"/>
  <c r="T910" i="1"/>
  <c r="S910" i="1"/>
  <c r="R910" i="1"/>
  <c r="Q910" i="1"/>
  <c r="Q911" i="1" s="1"/>
  <c r="P910" i="1"/>
  <c r="O910" i="1"/>
  <c r="N910" i="1"/>
  <c r="M910" i="1"/>
  <c r="M911" i="1" s="1"/>
  <c r="L910" i="1"/>
  <c r="K910" i="1"/>
  <c r="J910" i="1"/>
  <c r="I910" i="1"/>
  <c r="I911" i="1" s="1"/>
  <c r="H910" i="1"/>
  <c r="G910" i="1"/>
  <c r="F910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J909" i="1"/>
  <c r="AI909" i="1"/>
  <c r="AG909" i="1"/>
  <c r="AF909" i="1"/>
  <c r="AE909" i="1"/>
  <c r="AD909" i="1"/>
  <c r="AC909" i="1"/>
  <c r="AB909" i="1"/>
  <c r="Z909" i="1"/>
  <c r="Y909" i="1"/>
  <c r="W909" i="1"/>
  <c r="U909" i="1"/>
  <c r="T909" i="1"/>
  <c r="S909" i="1"/>
  <c r="R909" i="1"/>
  <c r="Q909" i="1"/>
  <c r="P909" i="1"/>
  <c r="O909" i="1"/>
  <c r="N909" i="1"/>
  <c r="M909" i="1"/>
  <c r="L909" i="1"/>
  <c r="K909" i="1"/>
  <c r="J909" i="1"/>
  <c r="I909" i="1"/>
  <c r="H909" i="1"/>
  <c r="G909" i="1"/>
  <c r="F909" i="1"/>
  <c r="BC908" i="1"/>
  <c r="BC911" i="1" s="1"/>
  <c r="BB908" i="1"/>
  <c r="BA908" i="1"/>
  <c r="AZ908" i="1"/>
  <c r="AY908" i="1"/>
  <c r="AY911" i="1" s="1"/>
  <c r="AX908" i="1"/>
  <c r="AW908" i="1"/>
  <c r="AV908" i="1"/>
  <c r="AU908" i="1"/>
  <c r="AU911" i="1" s="1"/>
  <c r="AT908" i="1"/>
  <c r="AS908" i="1"/>
  <c r="AR908" i="1"/>
  <c r="AQ908" i="1"/>
  <c r="AQ911" i="1" s="1"/>
  <c r="AP908" i="1"/>
  <c r="AO908" i="1"/>
  <c r="AN908" i="1"/>
  <c r="AM908" i="1"/>
  <c r="AM911" i="1" s="1"/>
  <c r="AL908" i="1"/>
  <c r="AJ908" i="1"/>
  <c r="AI908" i="1"/>
  <c r="AI911" i="1" s="1"/>
  <c r="AG908" i="1"/>
  <c r="AF908" i="1"/>
  <c r="AE908" i="1"/>
  <c r="AE911" i="1" s="1"/>
  <c r="AD908" i="1"/>
  <c r="AC908" i="1"/>
  <c r="AB908" i="1"/>
  <c r="Z908" i="1"/>
  <c r="Y908" i="1"/>
  <c r="W908" i="1"/>
  <c r="W911" i="1" s="1"/>
  <c r="U908" i="1"/>
  <c r="T908" i="1"/>
  <c r="S908" i="1"/>
  <c r="R908" i="1"/>
  <c r="Q908" i="1"/>
  <c r="P908" i="1"/>
  <c r="O908" i="1"/>
  <c r="N908" i="1"/>
  <c r="M908" i="1"/>
  <c r="L908" i="1"/>
  <c r="K908" i="1"/>
  <c r="J908" i="1"/>
  <c r="I908" i="1"/>
  <c r="H908" i="1"/>
  <c r="G908" i="1"/>
  <c r="BD908" i="1" s="1"/>
  <c r="F908" i="1"/>
  <c r="BC907" i="1"/>
  <c r="BB907" i="1"/>
  <c r="BA907" i="1"/>
  <c r="AZ907" i="1"/>
  <c r="AY907" i="1"/>
  <c r="AX907" i="1"/>
  <c r="AW907" i="1"/>
  <c r="AV907" i="1"/>
  <c r="AU907" i="1"/>
  <c r="AT907" i="1"/>
  <c r="AS907" i="1"/>
  <c r="AR907" i="1"/>
  <c r="AQ907" i="1"/>
  <c r="AP907" i="1"/>
  <c r="AO907" i="1"/>
  <c r="AN907" i="1"/>
  <c r="AM907" i="1"/>
  <c r="AL907" i="1"/>
  <c r="AJ907" i="1"/>
  <c r="AI907" i="1"/>
  <c r="AG907" i="1"/>
  <c r="AF907" i="1"/>
  <c r="AE907" i="1"/>
  <c r="AD907" i="1"/>
  <c r="AC907" i="1"/>
  <c r="AB907" i="1"/>
  <c r="Z907" i="1"/>
  <c r="Y907" i="1"/>
  <c r="W907" i="1"/>
  <c r="U907" i="1"/>
  <c r="T907" i="1"/>
  <c r="S907" i="1"/>
  <c r="R907" i="1"/>
  <c r="Q907" i="1"/>
  <c r="P907" i="1"/>
  <c r="O907" i="1"/>
  <c r="N907" i="1"/>
  <c r="M907" i="1"/>
  <c r="L907" i="1"/>
  <c r="K907" i="1"/>
  <c r="J907" i="1"/>
  <c r="I907" i="1"/>
  <c r="H907" i="1"/>
  <c r="G907" i="1"/>
  <c r="F907" i="1"/>
  <c r="BD907" i="1" s="1"/>
  <c r="BD906" i="1"/>
  <c r="BD905" i="1"/>
  <c r="BD904" i="1"/>
  <c r="BD903" i="1"/>
  <c r="BD902" i="1"/>
  <c r="BD901" i="1"/>
  <c r="BD900" i="1"/>
  <c r="BD899" i="1"/>
  <c r="BD898" i="1"/>
  <c r="BD897" i="1"/>
  <c r="BD896" i="1"/>
  <c r="BD895" i="1"/>
  <c r="BD894" i="1"/>
  <c r="BD893" i="1"/>
  <c r="BD892" i="1"/>
  <c r="BD891" i="1"/>
  <c r="BD890" i="1"/>
  <c r="BD889" i="1"/>
  <c r="BD888" i="1"/>
  <c r="BD887" i="1"/>
  <c r="BD886" i="1"/>
  <c r="BD885" i="1"/>
  <c r="BD884" i="1"/>
  <c r="BD883" i="1"/>
  <c r="BD882" i="1"/>
  <c r="BD881" i="1"/>
  <c r="BD880" i="1"/>
  <c r="BD879" i="1"/>
  <c r="BD878" i="1"/>
  <c r="BD877" i="1"/>
  <c r="BD876" i="1"/>
  <c r="BD875" i="1"/>
  <c r="BD874" i="1"/>
  <c r="BD873" i="1"/>
  <c r="BD872" i="1"/>
  <c r="BD871" i="1"/>
  <c r="BD870" i="1"/>
  <c r="BD869" i="1"/>
  <c r="BD868" i="1"/>
  <c r="BD867" i="1"/>
  <c r="AZ860" i="1"/>
  <c r="AV860" i="1"/>
  <c r="AR860" i="1"/>
  <c r="AN860" i="1"/>
  <c r="AJ860" i="1"/>
  <c r="AF860" i="1"/>
  <c r="AB860" i="1"/>
  <c r="T860" i="1"/>
  <c r="P860" i="1"/>
  <c r="L860" i="1"/>
  <c r="H860" i="1"/>
  <c r="BC859" i="1"/>
  <c r="BC860" i="1" s="1"/>
  <c r="BB859" i="1"/>
  <c r="BA859" i="1"/>
  <c r="AZ859" i="1"/>
  <c r="AY859" i="1"/>
  <c r="AY860" i="1" s="1"/>
  <c r="AX859" i="1"/>
  <c r="AW859" i="1"/>
  <c r="AV859" i="1"/>
  <c r="AU859" i="1"/>
  <c r="AU860" i="1" s="1"/>
  <c r="AT859" i="1"/>
  <c r="AS859" i="1"/>
  <c r="AR859" i="1"/>
  <c r="AQ859" i="1"/>
  <c r="AQ860" i="1" s="1"/>
  <c r="AP859" i="1"/>
  <c r="AO859" i="1"/>
  <c r="AN859" i="1"/>
  <c r="AM859" i="1"/>
  <c r="AM860" i="1" s="1"/>
  <c r="AL859" i="1"/>
  <c r="AJ859" i="1"/>
  <c r="AI859" i="1"/>
  <c r="AI860" i="1" s="1"/>
  <c r="AG859" i="1"/>
  <c r="AF859" i="1"/>
  <c r="AE859" i="1"/>
  <c r="AE860" i="1" s="1"/>
  <c r="AD859" i="1"/>
  <c r="AC859" i="1"/>
  <c r="AB859" i="1"/>
  <c r="Z859" i="1"/>
  <c r="Y859" i="1"/>
  <c r="W859" i="1"/>
  <c r="W860" i="1" s="1"/>
  <c r="U859" i="1"/>
  <c r="T859" i="1"/>
  <c r="S859" i="1"/>
  <c r="S860" i="1" s="1"/>
  <c r="R859" i="1"/>
  <c r="Q859" i="1"/>
  <c r="P859" i="1"/>
  <c r="O859" i="1"/>
  <c r="O860" i="1" s="1"/>
  <c r="N859" i="1"/>
  <c r="M859" i="1"/>
  <c r="L859" i="1"/>
  <c r="K859" i="1"/>
  <c r="K860" i="1" s="1"/>
  <c r="J859" i="1"/>
  <c r="I859" i="1"/>
  <c r="H859" i="1"/>
  <c r="G859" i="1"/>
  <c r="G860" i="1" s="1"/>
  <c r="F859" i="1"/>
  <c r="BC858" i="1"/>
  <c r="BB858" i="1"/>
  <c r="BA858" i="1"/>
  <c r="AZ858" i="1"/>
  <c r="AY858" i="1"/>
  <c r="AX858" i="1"/>
  <c r="AW858" i="1"/>
  <c r="AV858" i="1"/>
  <c r="AU858" i="1"/>
  <c r="AT858" i="1"/>
  <c r="AS858" i="1"/>
  <c r="AR858" i="1"/>
  <c r="AQ858" i="1"/>
  <c r="AP858" i="1"/>
  <c r="AO858" i="1"/>
  <c r="AN858" i="1"/>
  <c r="AM858" i="1"/>
  <c r="AL858" i="1"/>
  <c r="AJ858" i="1"/>
  <c r="AI858" i="1"/>
  <c r="AG858" i="1"/>
  <c r="AF858" i="1"/>
  <c r="AE858" i="1"/>
  <c r="AD858" i="1"/>
  <c r="AC858" i="1"/>
  <c r="AB858" i="1"/>
  <c r="Z858" i="1"/>
  <c r="Y858" i="1"/>
  <c r="W858" i="1"/>
  <c r="U858" i="1"/>
  <c r="T858" i="1"/>
  <c r="S858" i="1"/>
  <c r="R858" i="1"/>
  <c r="Q858" i="1"/>
  <c r="P858" i="1"/>
  <c r="O858" i="1"/>
  <c r="N858" i="1"/>
  <c r="M858" i="1"/>
  <c r="L858" i="1"/>
  <c r="K858" i="1"/>
  <c r="J858" i="1"/>
  <c r="I858" i="1"/>
  <c r="H858" i="1"/>
  <c r="G858" i="1"/>
  <c r="F858" i="1"/>
  <c r="BD858" i="1" s="1"/>
  <c r="BC857" i="1"/>
  <c r="BB857" i="1"/>
  <c r="BA857" i="1"/>
  <c r="AZ857" i="1"/>
  <c r="AY857" i="1"/>
  <c r="AX857" i="1"/>
  <c r="AW857" i="1"/>
  <c r="AV857" i="1"/>
  <c r="AU857" i="1"/>
  <c r="AT857" i="1"/>
  <c r="AS857" i="1"/>
  <c r="AR857" i="1"/>
  <c r="AQ857" i="1"/>
  <c r="AP857" i="1"/>
  <c r="AO857" i="1"/>
  <c r="AN857" i="1"/>
  <c r="AM857" i="1"/>
  <c r="AL857" i="1"/>
  <c r="AJ857" i="1"/>
  <c r="AI857" i="1"/>
  <c r="AG857" i="1"/>
  <c r="AF857" i="1"/>
  <c r="AE857" i="1"/>
  <c r="AD857" i="1"/>
  <c r="AC857" i="1"/>
  <c r="AB857" i="1"/>
  <c r="Z857" i="1"/>
  <c r="Y857" i="1"/>
  <c r="W857" i="1"/>
  <c r="U857" i="1"/>
  <c r="T857" i="1"/>
  <c r="S857" i="1"/>
  <c r="R857" i="1"/>
  <c r="Q857" i="1"/>
  <c r="P857" i="1"/>
  <c r="O857" i="1"/>
  <c r="N857" i="1"/>
  <c r="M857" i="1"/>
  <c r="L857" i="1"/>
  <c r="K857" i="1"/>
  <c r="J857" i="1"/>
  <c r="I857" i="1"/>
  <c r="H857" i="1"/>
  <c r="G857" i="1"/>
  <c r="F857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J856" i="1"/>
  <c r="AI856" i="1"/>
  <c r="AG856" i="1"/>
  <c r="AF856" i="1"/>
  <c r="AE856" i="1"/>
  <c r="AD856" i="1"/>
  <c r="AC856" i="1"/>
  <c r="AB856" i="1"/>
  <c r="Z856" i="1"/>
  <c r="Y856" i="1"/>
  <c r="W856" i="1"/>
  <c r="U856" i="1"/>
  <c r="T856" i="1"/>
  <c r="S856" i="1"/>
  <c r="R856" i="1"/>
  <c r="Q856" i="1"/>
  <c r="P856" i="1"/>
  <c r="O856" i="1"/>
  <c r="N856" i="1"/>
  <c r="M856" i="1"/>
  <c r="L856" i="1"/>
  <c r="K856" i="1"/>
  <c r="J856" i="1"/>
  <c r="I856" i="1"/>
  <c r="H856" i="1"/>
  <c r="BD856" i="1" s="1"/>
  <c r="G856" i="1"/>
  <c r="F856" i="1"/>
  <c r="BD855" i="1"/>
  <c r="BD854" i="1"/>
  <c r="BD853" i="1"/>
  <c r="BD852" i="1"/>
  <c r="BD851" i="1"/>
  <c r="BD850" i="1"/>
  <c r="BD849" i="1"/>
  <c r="BD848" i="1"/>
  <c r="BD847" i="1"/>
  <c r="BD846" i="1"/>
  <c r="BD845" i="1"/>
  <c r="BD844" i="1"/>
  <c r="BD843" i="1"/>
  <c r="BD842" i="1"/>
  <c r="BD841" i="1"/>
  <c r="BD840" i="1"/>
  <c r="BD839" i="1"/>
  <c r="BD838" i="1"/>
  <c r="BD837" i="1"/>
  <c r="BD836" i="1"/>
  <c r="BD835" i="1"/>
  <c r="BD834" i="1"/>
  <c r="BD833" i="1"/>
  <c r="BD832" i="1"/>
  <c r="BD831" i="1"/>
  <c r="BD830" i="1"/>
  <c r="BD829" i="1"/>
  <c r="BD828" i="1"/>
  <c r="BD827" i="1"/>
  <c r="BD826" i="1"/>
  <c r="BD825" i="1"/>
  <c r="BD824" i="1"/>
  <c r="BD823" i="1"/>
  <c r="BD822" i="1"/>
  <c r="BD821" i="1"/>
  <c r="BD820" i="1"/>
  <c r="BD819" i="1"/>
  <c r="BD818" i="1"/>
  <c r="BD817" i="1"/>
  <c r="BD816" i="1"/>
  <c r="BC808" i="1"/>
  <c r="BC809" i="1" s="1"/>
  <c r="BB808" i="1"/>
  <c r="BA808" i="1"/>
  <c r="AZ808" i="1"/>
  <c r="AY808" i="1"/>
  <c r="AY809" i="1" s="1"/>
  <c r="AX808" i="1"/>
  <c r="AW808" i="1"/>
  <c r="AV808" i="1"/>
  <c r="AU808" i="1"/>
  <c r="AU809" i="1" s="1"/>
  <c r="AT808" i="1"/>
  <c r="AS808" i="1"/>
  <c r="AR808" i="1"/>
  <c r="AQ808" i="1"/>
  <c r="AQ809" i="1" s="1"/>
  <c r="AP808" i="1"/>
  <c r="AO808" i="1"/>
  <c r="AN808" i="1"/>
  <c r="AM808" i="1"/>
  <c r="AM809" i="1" s="1"/>
  <c r="AL808" i="1"/>
  <c r="AJ808" i="1"/>
  <c r="AI808" i="1"/>
  <c r="AI809" i="1" s="1"/>
  <c r="AG808" i="1"/>
  <c r="AF808" i="1"/>
  <c r="AE808" i="1"/>
  <c r="AE809" i="1" s="1"/>
  <c r="AD808" i="1"/>
  <c r="AC808" i="1"/>
  <c r="AB808" i="1"/>
  <c r="Z808" i="1"/>
  <c r="Y808" i="1"/>
  <c r="W808" i="1"/>
  <c r="W809" i="1" s="1"/>
  <c r="U808" i="1"/>
  <c r="T808" i="1"/>
  <c r="S808" i="1"/>
  <c r="S809" i="1" s="1"/>
  <c r="R808" i="1"/>
  <c r="Q808" i="1"/>
  <c r="P808" i="1"/>
  <c r="O808" i="1"/>
  <c r="O809" i="1" s="1"/>
  <c r="N808" i="1"/>
  <c r="M808" i="1"/>
  <c r="L808" i="1"/>
  <c r="K808" i="1"/>
  <c r="K809" i="1" s="1"/>
  <c r="J808" i="1"/>
  <c r="I808" i="1"/>
  <c r="H808" i="1"/>
  <c r="G808" i="1"/>
  <c r="G809" i="1" s="1"/>
  <c r="F808" i="1"/>
  <c r="BC807" i="1"/>
  <c r="BB807" i="1"/>
  <c r="BA807" i="1"/>
  <c r="AZ807" i="1"/>
  <c r="AY807" i="1"/>
  <c r="AX807" i="1"/>
  <c r="AW807" i="1"/>
  <c r="AV807" i="1"/>
  <c r="AU807" i="1"/>
  <c r="AT807" i="1"/>
  <c r="AS807" i="1"/>
  <c r="AR807" i="1"/>
  <c r="AQ807" i="1"/>
  <c r="AP807" i="1"/>
  <c r="AO807" i="1"/>
  <c r="AN807" i="1"/>
  <c r="AM807" i="1"/>
  <c r="AL807" i="1"/>
  <c r="AJ807" i="1"/>
  <c r="AI807" i="1"/>
  <c r="AG807" i="1"/>
  <c r="AF807" i="1"/>
  <c r="AE807" i="1"/>
  <c r="AD807" i="1"/>
  <c r="AC807" i="1"/>
  <c r="AB807" i="1"/>
  <c r="Z807" i="1"/>
  <c r="Y807" i="1"/>
  <c r="W807" i="1"/>
  <c r="U807" i="1"/>
  <c r="T807" i="1"/>
  <c r="S807" i="1"/>
  <c r="R807" i="1"/>
  <c r="Q807" i="1"/>
  <c r="P807" i="1"/>
  <c r="O807" i="1"/>
  <c r="N807" i="1"/>
  <c r="M807" i="1"/>
  <c r="L807" i="1"/>
  <c r="K807" i="1"/>
  <c r="J807" i="1"/>
  <c r="I807" i="1"/>
  <c r="H807" i="1"/>
  <c r="G807" i="1"/>
  <c r="F807" i="1"/>
  <c r="BD807" i="1" s="1"/>
  <c r="BC806" i="1"/>
  <c r="BB806" i="1"/>
  <c r="BA806" i="1"/>
  <c r="AZ806" i="1"/>
  <c r="AY806" i="1"/>
  <c r="AX806" i="1"/>
  <c r="AW806" i="1"/>
  <c r="AV806" i="1"/>
  <c r="AU806" i="1"/>
  <c r="AT806" i="1"/>
  <c r="AS806" i="1"/>
  <c r="AR806" i="1"/>
  <c r="AQ806" i="1"/>
  <c r="AP806" i="1"/>
  <c r="AO806" i="1"/>
  <c r="AN806" i="1"/>
  <c r="AM806" i="1"/>
  <c r="AL806" i="1"/>
  <c r="AJ806" i="1"/>
  <c r="AI806" i="1"/>
  <c r="AG806" i="1"/>
  <c r="AF806" i="1"/>
  <c r="AE806" i="1"/>
  <c r="AD806" i="1"/>
  <c r="AC806" i="1"/>
  <c r="AB806" i="1"/>
  <c r="Z806" i="1"/>
  <c r="Y806" i="1"/>
  <c r="W806" i="1"/>
  <c r="U806" i="1"/>
  <c r="T806" i="1"/>
  <c r="S806" i="1"/>
  <c r="R806" i="1"/>
  <c r="Q806" i="1"/>
  <c r="P806" i="1"/>
  <c r="O806" i="1"/>
  <c r="N806" i="1"/>
  <c r="M806" i="1"/>
  <c r="L806" i="1"/>
  <c r="K806" i="1"/>
  <c r="J806" i="1"/>
  <c r="I806" i="1"/>
  <c r="H806" i="1"/>
  <c r="G806" i="1"/>
  <c r="F806" i="1"/>
  <c r="BC805" i="1"/>
  <c r="BB805" i="1"/>
  <c r="BA805" i="1"/>
  <c r="AZ805" i="1"/>
  <c r="AY805" i="1"/>
  <c r="AX805" i="1"/>
  <c r="AW805" i="1"/>
  <c r="AV805" i="1"/>
  <c r="AU805" i="1"/>
  <c r="AT805" i="1"/>
  <c r="AS805" i="1"/>
  <c r="AR805" i="1"/>
  <c r="AQ805" i="1"/>
  <c r="AP805" i="1"/>
  <c r="AO805" i="1"/>
  <c r="AN805" i="1"/>
  <c r="AM805" i="1"/>
  <c r="AL805" i="1"/>
  <c r="AJ805" i="1"/>
  <c r="AI805" i="1"/>
  <c r="AG805" i="1"/>
  <c r="AF805" i="1"/>
  <c r="AE805" i="1"/>
  <c r="AD805" i="1"/>
  <c r="AC805" i="1"/>
  <c r="AB805" i="1"/>
  <c r="Z805" i="1"/>
  <c r="Y805" i="1"/>
  <c r="W805" i="1"/>
  <c r="U805" i="1"/>
  <c r="T805" i="1"/>
  <c r="S805" i="1"/>
  <c r="R805" i="1"/>
  <c r="Q805" i="1"/>
  <c r="P805" i="1"/>
  <c r="O805" i="1"/>
  <c r="N805" i="1"/>
  <c r="M805" i="1"/>
  <c r="L805" i="1"/>
  <c r="K805" i="1"/>
  <c r="J805" i="1"/>
  <c r="I805" i="1"/>
  <c r="H805" i="1"/>
  <c r="BD805" i="1" s="1"/>
  <c r="G805" i="1"/>
  <c r="F805" i="1"/>
  <c r="BD804" i="1"/>
  <c r="BD803" i="1"/>
  <c r="BD802" i="1"/>
  <c r="BD801" i="1"/>
  <c r="BD800" i="1"/>
  <c r="BD799" i="1"/>
  <c r="BD798" i="1"/>
  <c r="BD797" i="1"/>
  <c r="BD796" i="1"/>
  <c r="BD795" i="1"/>
  <c r="BD794" i="1"/>
  <c r="BD793" i="1"/>
  <c r="BD792" i="1"/>
  <c r="BD791" i="1"/>
  <c r="BD790" i="1"/>
  <c r="BD789" i="1"/>
  <c r="BD788" i="1"/>
  <c r="BD787" i="1"/>
  <c r="BD786" i="1"/>
  <c r="BD785" i="1"/>
  <c r="BD784" i="1"/>
  <c r="BD783" i="1"/>
  <c r="BD782" i="1"/>
  <c r="BD781" i="1"/>
  <c r="BD780" i="1"/>
  <c r="BD779" i="1"/>
  <c r="BD778" i="1"/>
  <c r="BD777" i="1"/>
  <c r="BD776" i="1"/>
  <c r="BD775" i="1"/>
  <c r="BD774" i="1"/>
  <c r="BD773" i="1"/>
  <c r="BD772" i="1"/>
  <c r="BD771" i="1"/>
  <c r="BD770" i="1"/>
  <c r="BD769" i="1"/>
  <c r="BD768" i="1"/>
  <c r="BD767" i="1"/>
  <c r="BD766" i="1"/>
  <c r="BD765" i="1"/>
  <c r="BC757" i="1"/>
  <c r="BB757" i="1"/>
  <c r="BB758" i="1" s="1"/>
  <c r="BA757" i="1"/>
  <c r="AZ757" i="1"/>
  <c r="AY757" i="1"/>
  <c r="AX757" i="1"/>
  <c r="AX758" i="1" s="1"/>
  <c r="AW757" i="1"/>
  <c r="AV757" i="1"/>
  <c r="AU757" i="1"/>
  <c r="AT757" i="1"/>
  <c r="AT758" i="1" s="1"/>
  <c r="AS757" i="1"/>
  <c r="AR757" i="1"/>
  <c r="AQ757" i="1"/>
  <c r="AP757" i="1"/>
  <c r="AP758" i="1" s="1"/>
  <c r="AO757" i="1"/>
  <c r="AN757" i="1"/>
  <c r="AM757" i="1"/>
  <c r="AL757" i="1"/>
  <c r="AL758" i="1" s="1"/>
  <c r="AJ757" i="1"/>
  <c r="AI757" i="1"/>
  <c r="AG757" i="1"/>
  <c r="AF757" i="1"/>
  <c r="AE757" i="1"/>
  <c r="AD757" i="1"/>
  <c r="AD758" i="1" s="1"/>
  <c r="AC757" i="1"/>
  <c r="AB757" i="1"/>
  <c r="Z757" i="1"/>
  <c r="Z758" i="1" s="1"/>
  <c r="Y757" i="1"/>
  <c r="W757" i="1"/>
  <c r="U757" i="1"/>
  <c r="T757" i="1"/>
  <c r="S757" i="1"/>
  <c r="R757" i="1"/>
  <c r="R758" i="1" s="1"/>
  <c r="Q757" i="1"/>
  <c r="P757" i="1"/>
  <c r="O757" i="1"/>
  <c r="N757" i="1"/>
  <c r="N758" i="1" s="1"/>
  <c r="M757" i="1"/>
  <c r="L757" i="1"/>
  <c r="K757" i="1"/>
  <c r="J757" i="1"/>
  <c r="J758" i="1" s="1"/>
  <c r="I757" i="1"/>
  <c r="H757" i="1"/>
  <c r="G757" i="1"/>
  <c r="F757" i="1"/>
  <c r="F758" i="1" s="1"/>
  <c r="BC756" i="1"/>
  <c r="BB756" i="1"/>
  <c r="BA756" i="1"/>
  <c r="AZ756" i="1"/>
  <c r="AY756" i="1"/>
  <c r="AX756" i="1"/>
  <c r="AW756" i="1"/>
  <c r="AV756" i="1"/>
  <c r="AU756" i="1"/>
  <c r="AT756" i="1"/>
  <c r="AS756" i="1"/>
  <c r="AR756" i="1"/>
  <c r="AQ756" i="1"/>
  <c r="AP756" i="1"/>
  <c r="AO756" i="1"/>
  <c r="AN756" i="1"/>
  <c r="AM756" i="1"/>
  <c r="AL756" i="1"/>
  <c r="AJ756" i="1"/>
  <c r="AI756" i="1"/>
  <c r="AG756" i="1"/>
  <c r="AF756" i="1"/>
  <c r="AE756" i="1"/>
  <c r="AD756" i="1"/>
  <c r="AC756" i="1"/>
  <c r="AB756" i="1"/>
  <c r="Z756" i="1"/>
  <c r="Y756" i="1"/>
  <c r="W756" i="1"/>
  <c r="U756" i="1"/>
  <c r="T756" i="1"/>
  <c r="S756" i="1"/>
  <c r="R756" i="1"/>
  <c r="Q756" i="1"/>
  <c r="P756" i="1"/>
  <c r="O756" i="1"/>
  <c r="N756" i="1"/>
  <c r="M756" i="1"/>
  <c r="L756" i="1"/>
  <c r="K756" i="1"/>
  <c r="J756" i="1"/>
  <c r="I756" i="1"/>
  <c r="H756" i="1"/>
  <c r="G756" i="1"/>
  <c r="F756" i="1"/>
  <c r="BD756" i="1" s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J755" i="1"/>
  <c r="AI755" i="1"/>
  <c r="AG755" i="1"/>
  <c r="AF755" i="1"/>
  <c r="AE755" i="1"/>
  <c r="AD755" i="1"/>
  <c r="AC755" i="1"/>
  <c r="AB755" i="1"/>
  <c r="Z755" i="1"/>
  <c r="Y755" i="1"/>
  <c r="W755" i="1"/>
  <c r="U755" i="1"/>
  <c r="T755" i="1"/>
  <c r="S755" i="1"/>
  <c r="R755" i="1"/>
  <c r="Q755" i="1"/>
  <c r="P755" i="1"/>
  <c r="O755" i="1"/>
  <c r="N755" i="1"/>
  <c r="M755" i="1"/>
  <c r="L755" i="1"/>
  <c r="K755" i="1"/>
  <c r="J755" i="1"/>
  <c r="I755" i="1"/>
  <c r="H755" i="1"/>
  <c r="G755" i="1"/>
  <c r="F755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J754" i="1"/>
  <c r="AI754" i="1"/>
  <c r="AG754" i="1"/>
  <c r="AF754" i="1"/>
  <c r="AE754" i="1"/>
  <c r="AD754" i="1"/>
  <c r="AC754" i="1"/>
  <c r="AB754" i="1"/>
  <c r="Z754" i="1"/>
  <c r="Y754" i="1"/>
  <c r="W754" i="1"/>
  <c r="U754" i="1"/>
  <c r="T754" i="1"/>
  <c r="S754" i="1"/>
  <c r="R754" i="1"/>
  <c r="Q754" i="1"/>
  <c r="P754" i="1"/>
  <c r="O754" i="1"/>
  <c r="N754" i="1"/>
  <c r="M754" i="1"/>
  <c r="L754" i="1"/>
  <c r="K754" i="1"/>
  <c r="J754" i="1"/>
  <c r="I754" i="1"/>
  <c r="H754" i="1"/>
  <c r="G754" i="1"/>
  <c r="F754" i="1"/>
  <c r="BD754" i="1" s="1"/>
  <c r="BD753" i="1"/>
  <c r="BD752" i="1"/>
  <c r="BD751" i="1"/>
  <c r="BD750" i="1"/>
  <c r="BD749" i="1"/>
  <c r="BD748" i="1"/>
  <c r="BD747" i="1"/>
  <c r="BD746" i="1"/>
  <c r="BD745" i="1"/>
  <c r="BD744" i="1"/>
  <c r="BD743" i="1"/>
  <c r="BD742" i="1"/>
  <c r="BD741" i="1"/>
  <c r="BD740" i="1"/>
  <c r="BD739" i="1"/>
  <c r="BD738" i="1"/>
  <c r="BD737" i="1"/>
  <c r="BD736" i="1"/>
  <c r="BD735" i="1"/>
  <c r="BD734" i="1"/>
  <c r="BD733" i="1"/>
  <c r="BD732" i="1"/>
  <c r="BD731" i="1"/>
  <c r="BD730" i="1"/>
  <c r="BD729" i="1"/>
  <c r="BD728" i="1"/>
  <c r="BD727" i="1"/>
  <c r="BD726" i="1"/>
  <c r="BD725" i="1"/>
  <c r="BD724" i="1"/>
  <c r="BD723" i="1"/>
  <c r="BD722" i="1"/>
  <c r="BD721" i="1"/>
  <c r="BD720" i="1"/>
  <c r="BD719" i="1"/>
  <c r="BD718" i="1"/>
  <c r="BD717" i="1"/>
  <c r="BD716" i="1"/>
  <c r="BD715" i="1"/>
  <c r="BD714" i="1"/>
  <c r="BC706" i="1"/>
  <c r="BB706" i="1"/>
  <c r="BA706" i="1"/>
  <c r="BA707" i="1" s="1"/>
  <c r="AZ706" i="1"/>
  <c r="AY706" i="1"/>
  <c r="AX706" i="1"/>
  <c r="AW706" i="1"/>
  <c r="AW707" i="1" s="1"/>
  <c r="AV706" i="1"/>
  <c r="AU706" i="1"/>
  <c r="AT706" i="1"/>
  <c r="AS706" i="1"/>
  <c r="AS707" i="1" s="1"/>
  <c r="AR706" i="1"/>
  <c r="AQ706" i="1"/>
  <c r="AP706" i="1"/>
  <c r="AO706" i="1"/>
  <c r="AO707" i="1" s="1"/>
  <c r="AN706" i="1"/>
  <c r="AM706" i="1"/>
  <c r="AL706" i="1"/>
  <c r="AJ706" i="1"/>
  <c r="AI706" i="1"/>
  <c r="AG706" i="1"/>
  <c r="AG707" i="1" s="1"/>
  <c r="AF706" i="1"/>
  <c r="AE706" i="1"/>
  <c r="AD706" i="1"/>
  <c r="AC706" i="1"/>
  <c r="AC707" i="1" s="1"/>
  <c r="AB706" i="1"/>
  <c r="Z706" i="1"/>
  <c r="Y706" i="1"/>
  <c r="Y707" i="1" s="1"/>
  <c r="W706" i="1"/>
  <c r="U706" i="1"/>
  <c r="U707" i="1" s="1"/>
  <c r="T706" i="1"/>
  <c r="S706" i="1"/>
  <c r="R706" i="1"/>
  <c r="Q706" i="1"/>
  <c r="Q707" i="1" s="1"/>
  <c r="P706" i="1"/>
  <c r="O706" i="1"/>
  <c r="N706" i="1"/>
  <c r="M706" i="1"/>
  <c r="M707" i="1" s="1"/>
  <c r="L706" i="1"/>
  <c r="K706" i="1"/>
  <c r="J706" i="1"/>
  <c r="I706" i="1"/>
  <c r="I707" i="1" s="1"/>
  <c r="H706" i="1"/>
  <c r="G706" i="1"/>
  <c r="F706" i="1"/>
  <c r="BD706" i="1" s="1"/>
  <c r="BC705" i="1"/>
  <c r="BB705" i="1"/>
  <c r="BA705" i="1"/>
  <c r="AZ705" i="1"/>
  <c r="AY705" i="1"/>
  <c r="AX705" i="1"/>
  <c r="AW705" i="1"/>
  <c r="AV705" i="1"/>
  <c r="AU705" i="1"/>
  <c r="AT705" i="1"/>
  <c r="AS705" i="1"/>
  <c r="AR705" i="1"/>
  <c r="AQ705" i="1"/>
  <c r="AP705" i="1"/>
  <c r="AO705" i="1"/>
  <c r="AN705" i="1"/>
  <c r="AM705" i="1"/>
  <c r="AL705" i="1"/>
  <c r="AJ705" i="1"/>
  <c r="AI705" i="1"/>
  <c r="AG705" i="1"/>
  <c r="AF705" i="1"/>
  <c r="AE705" i="1"/>
  <c r="AD705" i="1"/>
  <c r="AC705" i="1"/>
  <c r="AB705" i="1"/>
  <c r="Z705" i="1"/>
  <c r="Y705" i="1"/>
  <c r="W705" i="1"/>
  <c r="U705" i="1"/>
  <c r="T705" i="1"/>
  <c r="S705" i="1"/>
  <c r="R705" i="1"/>
  <c r="Q705" i="1"/>
  <c r="P705" i="1"/>
  <c r="O705" i="1"/>
  <c r="N705" i="1"/>
  <c r="M705" i="1"/>
  <c r="L705" i="1"/>
  <c r="K705" i="1"/>
  <c r="J705" i="1"/>
  <c r="I705" i="1"/>
  <c r="H705" i="1"/>
  <c r="G705" i="1"/>
  <c r="F705" i="1"/>
  <c r="BC704" i="1"/>
  <c r="BB704" i="1"/>
  <c r="BA704" i="1"/>
  <c r="AZ704" i="1"/>
  <c r="AY704" i="1"/>
  <c r="AX704" i="1"/>
  <c r="AW704" i="1"/>
  <c r="AV704" i="1"/>
  <c r="AU704" i="1"/>
  <c r="AT704" i="1"/>
  <c r="AS704" i="1"/>
  <c r="AR704" i="1"/>
  <c r="AQ704" i="1"/>
  <c r="AP704" i="1"/>
  <c r="AO704" i="1"/>
  <c r="AN704" i="1"/>
  <c r="AM704" i="1"/>
  <c r="AL704" i="1"/>
  <c r="AJ704" i="1"/>
  <c r="AI704" i="1"/>
  <c r="AG704" i="1"/>
  <c r="AF704" i="1"/>
  <c r="AE704" i="1"/>
  <c r="AD704" i="1"/>
  <c r="AC704" i="1"/>
  <c r="AB704" i="1"/>
  <c r="Z704" i="1"/>
  <c r="Y704" i="1"/>
  <c r="W704" i="1"/>
  <c r="U704" i="1"/>
  <c r="T704" i="1"/>
  <c r="S704" i="1"/>
  <c r="R704" i="1"/>
  <c r="Q704" i="1"/>
  <c r="P704" i="1"/>
  <c r="O704" i="1"/>
  <c r="N704" i="1"/>
  <c r="M704" i="1"/>
  <c r="L704" i="1"/>
  <c r="K704" i="1"/>
  <c r="J704" i="1"/>
  <c r="I704" i="1"/>
  <c r="H704" i="1"/>
  <c r="G704" i="1"/>
  <c r="F704" i="1"/>
  <c r="BC703" i="1"/>
  <c r="BB703" i="1"/>
  <c r="BA703" i="1"/>
  <c r="AZ703" i="1"/>
  <c r="AY703" i="1"/>
  <c r="AX703" i="1"/>
  <c r="AW703" i="1"/>
  <c r="AV703" i="1"/>
  <c r="AU703" i="1"/>
  <c r="AT703" i="1"/>
  <c r="AS703" i="1"/>
  <c r="AR703" i="1"/>
  <c r="AQ703" i="1"/>
  <c r="AP703" i="1"/>
  <c r="AO703" i="1"/>
  <c r="AN703" i="1"/>
  <c r="AM703" i="1"/>
  <c r="AL703" i="1"/>
  <c r="AJ703" i="1"/>
  <c r="AI703" i="1"/>
  <c r="AG703" i="1"/>
  <c r="AF703" i="1"/>
  <c r="AE703" i="1"/>
  <c r="AD703" i="1"/>
  <c r="AC703" i="1"/>
  <c r="AB703" i="1"/>
  <c r="Z703" i="1"/>
  <c r="Y703" i="1"/>
  <c r="W703" i="1"/>
  <c r="U703" i="1"/>
  <c r="T703" i="1"/>
  <c r="S703" i="1"/>
  <c r="R703" i="1"/>
  <c r="Q703" i="1"/>
  <c r="P703" i="1"/>
  <c r="O703" i="1"/>
  <c r="N703" i="1"/>
  <c r="M703" i="1"/>
  <c r="L703" i="1"/>
  <c r="K703" i="1"/>
  <c r="J703" i="1"/>
  <c r="I703" i="1"/>
  <c r="H703" i="1"/>
  <c r="G703" i="1"/>
  <c r="F703" i="1"/>
  <c r="BD703" i="1" s="1"/>
  <c r="BD702" i="1"/>
  <c r="BD701" i="1"/>
  <c r="BD700" i="1"/>
  <c r="BD699" i="1"/>
  <c r="BD698" i="1"/>
  <c r="BD697" i="1"/>
  <c r="BD696" i="1"/>
  <c r="BD695" i="1"/>
  <c r="BD694" i="1"/>
  <c r="BD693" i="1"/>
  <c r="BD692" i="1"/>
  <c r="BD691" i="1"/>
  <c r="BD690" i="1"/>
  <c r="BD689" i="1"/>
  <c r="BD688" i="1"/>
  <c r="BD687" i="1"/>
  <c r="BD686" i="1"/>
  <c r="BD685" i="1"/>
  <c r="BD684" i="1"/>
  <c r="BD683" i="1"/>
  <c r="BD682" i="1"/>
  <c r="BD681" i="1"/>
  <c r="BD680" i="1"/>
  <c r="BD679" i="1"/>
  <c r="BD678" i="1"/>
  <c r="BD677" i="1"/>
  <c r="BD676" i="1"/>
  <c r="BD675" i="1"/>
  <c r="BD674" i="1"/>
  <c r="BD673" i="1"/>
  <c r="BD672" i="1"/>
  <c r="BD671" i="1"/>
  <c r="BD670" i="1"/>
  <c r="BD669" i="1"/>
  <c r="BD668" i="1"/>
  <c r="BD667" i="1"/>
  <c r="BD666" i="1"/>
  <c r="BD665" i="1"/>
  <c r="BD664" i="1"/>
  <c r="BD663" i="1"/>
  <c r="BC655" i="1"/>
  <c r="BB655" i="1"/>
  <c r="BA655" i="1"/>
  <c r="AZ655" i="1"/>
  <c r="AZ656" i="1" s="1"/>
  <c r="AY655" i="1"/>
  <c r="AX655" i="1"/>
  <c r="AW655" i="1"/>
  <c r="AV655" i="1"/>
  <c r="AV656" i="1" s="1"/>
  <c r="AU655" i="1"/>
  <c r="AT655" i="1"/>
  <c r="AS655" i="1"/>
  <c r="AR655" i="1"/>
  <c r="AR656" i="1" s="1"/>
  <c r="AQ655" i="1"/>
  <c r="AP655" i="1"/>
  <c r="AO655" i="1"/>
  <c r="AN655" i="1"/>
  <c r="AN656" i="1" s="1"/>
  <c r="AM655" i="1"/>
  <c r="AL655" i="1"/>
  <c r="AJ655" i="1"/>
  <c r="AJ656" i="1" s="1"/>
  <c r="AI655" i="1"/>
  <c r="AG655" i="1"/>
  <c r="AF655" i="1"/>
  <c r="AF656" i="1" s="1"/>
  <c r="AE655" i="1"/>
  <c r="AD655" i="1"/>
  <c r="AC655" i="1"/>
  <c r="AB655" i="1"/>
  <c r="AB656" i="1" s="1"/>
  <c r="Z655" i="1"/>
  <c r="Y655" i="1"/>
  <c r="W655" i="1"/>
  <c r="U655" i="1"/>
  <c r="T655" i="1"/>
  <c r="T656" i="1" s="1"/>
  <c r="S655" i="1"/>
  <c r="R655" i="1"/>
  <c r="Q655" i="1"/>
  <c r="P655" i="1"/>
  <c r="P656" i="1" s="1"/>
  <c r="O655" i="1"/>
  <c r="N655" i="1"/>
  <c r="M655" i="1"/>
  <c r="L655" i="1"/>
  <c r="L656" i="1" s="1"/>
  <c r="K655" i="1"/>
  <c r="J655" i="1"/>
  <c r="I655" i="1"/>
  <c r="H655" i="1"/>
  <c r="H656" i="1" s="1"/>
  <c r="G655" i="1"/>
  <c r="F655" i="1"/>
  <c r="BC654" i="1"/>
  <c r="BB654" i="1"/>
  <c r="BA654" i="1"/>
  <c r="AZ654" i="1"/>
  <c r="AY654" i="1"/>
  <c r="AX654" i="1"/>
  <c r="AW654" i="1"/>
  <c r="AV654" i="1"/>
  <c r="AU654" i="1"/>
  <c r="AT654" i="1"/>
  <c r="AS654" i="1"/>
  <c r="AR654" i="1"/>
  <c r="AQ654" i="1"/>
  <c r="AP654" i="1"/>
  <c r="AO654" i="1"/>
  <c r="AN654" i="1"/>
  <c r="AM654" i="1"/>
  <c r="AL654" i="1"/>
  <c r="AJ654" i="1"/>
  <c r="AI654" i="1"/>
  <c r="AG654" i="1"/>
  <c r="AF654" i="1"/>
  <c r="AE654" i="1"/>
  <c r="AD654" i="1"/>
  <c r="AC654" i="1"/>
  <c r="AB654" i="1"/>
  <c r="Z654" i="1"/>
  <c r="Y654" i="1"/>
  <c r="W654" i="1"/>
  <c r="U654" i="1"/>
  <c r="T654" i="1"/>
  <c r="S654" i="1"/>
  <c r="R654" i="1"/>
  <c r="Q654" i="1"/>
  <c r="P654" i="1"/>
  <c r="O654" i="1"/>
  <c r="N654" i="1"/>
  <c r="M654" i="1"/>
  <c r="L654" i="1"/>
  <c r="K654" i="1"/>
  <c r="J654" i="1"/>
  <c r="I654" i="1"/>
  <c r="H654" i="1"/>
  <c r="G654" i="1"/>
  <c r="F654" i="1"/>
  <c r="BC653" i="1"/>
  <c r="BB653" i="1"/>
  <c r="BA653" i="1"/>
  <c r="AZ653" i="1"/>
  <c r="AY653" i="1"/>
  <c r="AX653" i="1"/>
  <c r="AW653" i="1"/>
  <c r="AV653" i="1"/>
  <c r="AU653" i="1"/>
  <c r="AT653" i="1"/>
  <c r="AS653" i="1"/>
  <c r="AR653" i="1"/>
  <c r="AQ653" i="1"/>
  <c r="AP653" i="1"/>
  <c r="AO653" i="1"/>
  <c r="AN653" i="1"/>
  <c r="AM653" i="1"/>
  <c r="AL653" i="1"/>
  <c r="AJ653" i="1"/>
  <c r="AI653" i="1"/>
  <c r="AG653" i="1"/>
  <c r="AF653" i="1"/>
  <c r="AE653" i="1"/>
  <c r="AD653" i="1"/>
  <c r="AC653" i="1"/>
  <c r="AB653" i="1"/>
  <c r="Z653" i="1"/>
  <c r="Y653" i="1"/>
  <c r="W653" i="1"/>
  <c r="U653" i="1"/>
  <c r="T653" i="1"/>
  <c r="S653" i="1"/>
  <c r="R653" i="1"/>
  <c r="Q653" i="1"/>
  <c r="P653" i="1"/>
  <c r="O653" i="1"/>
  <c r="N653" i="1"/>
  <c r="M653" i="1"/>
  <c r="L653" i="1"/>
  <c r="K653" i="1"/>
  <c r="J653" i="1"/>
  <c r="I653" i="1"/>
  <c r="H653" i="1"/>
  <c r="G653" i="1"/>
  <c r="F653" i="1"/>
  <c r="BD653" i="1" s="1"/>
  <c r="BC652" i="1"/>
  <c r="BB652" i="1"/>
  <c r="BA652" i="1"/>
  <c r="AZ652" i="1"/>
  <c r="AY652" i="1"/>
  <c r="AX652" i="1"/>
  <c r="AW652" i="1"/>
  <c r="AV652" i="1"/>
  <c r="AU652" i="1"/>
  <c r="AT652" i="1"/>
  <c r="AS652" i="1"/>
  <c r="AR652" i="1"/>
  <c r="AQ652" i="1"/>
  <c r="AP652" i="1"/>
  <c r="AO652" i="1"/>
  <c r="AN652" i="1"/>
  <c r="AM652" i="1"/>
  <c r="AL652" i="1"/>
  <c r="AJ652" i="1"/>
  <c r="AI652" i="1"/>
  <c r="AF652" i="1"/>
  <c r="AE652" i="1"/>
  <c r="AD652" i="1"/>
  <c r="AC652" i="1"/>
  <c r="AB652" i="1"/>
  <c r="Z652" i="1"/>
  <c r="Y652" i="1"/>
  <c r="W652" i="1"/>
  <c r="U652" i="1"/>
  <c r="T652" i="1"/>
  <c r="S652" i="1"/>
  <c r="R652" i="1"/>
  <c r="Q652" i="1"/>
  <c r="P652" i="1"/>
  <c r="O652" i="1"/>
  <c r="N652" i="1"/>
  <c r="M652" i="1"/>
  <c r="L652" i="1"/>
  <c r="K652" i="1"/>
  <c r="J652" i="1"/>
  <c r="I652" i="1"/>
  <c r="H652" i="1"/>
  <c r="G652" i="1"/>
  <c r="BD652" i="1" s="1"/>
  <c r="F652" i="1"/>
  <c r="BD651" i="1"/>
  <c r="BD650" i="1"/>
  <c r="BD649" i="1"/>
  <c r="BD648" i="1"/>
  <c r="BD647" i="1"/>
  <c r="BD646" i="1"/>
  <c r="BD645" i="1"/>
  <c r="BD644" i="1"/>
  <c r="BD643" i="1"/>
  <c r="BD642" i="1"/>
  <c r="BD641" i="1"/>
  <c r="BD640" i="1"/>
  <c r="BD639" i="1"/>
  <c r="BD638" i="1"/>
  <c r="BD637" i="1"/>
  <c r="BD636" i="1"/>
  <c r="BD635" i="1"/>
  <c r="BD634" i="1"/>
  <c r="BD633" i="1"/>
  <c r="BD632" i="1"/>
  <c r="BD631" i="1"/>
  <c r="BD630" i="1"/>
  <c r="BD629" i="1"/>
  <c r="BD628" i="1"/>
  <c r="BD627" i="1"/>
  <c r="BD626" i="1"/>
  <c r="BD625" i="1"/>
  <c r="BD624" i="1"/>
  <c r="BD623" i="1"/>
  <c r="BD622" i="1"/>
  <c r="BD621" i="1"/>
  <c r="BD620" i="1"/>
  <c r="BD619" i="1"/>
  <c r="BD618" i="1"/>
  <c r="BD617" i="1"/>
  <c r="BD616" i="1"/>
  <c r="BD615" i="1"/>
  <c r="BD614" i="1"/>
  <c r="BD613" i="1"/>
  <c r="BD612" i="1"/>
  <c r="BC604" i="1"/>
  <c r="BB604" i="1"/>
  <c r="BB605" i="1" s="1"/>
  <c r="BA604" i="1"/>
  <c r="AZ604" i="1"/>
  <c r="AY604" i="1"/>
  <c r="AX604" i="1"/>
  <c r="AX605" i="1" s="1"/>
  <c r="AW604" i="1"/>
  <c r="AV604" i="1"/>
  <c r="AU604" i="1"/>
  <c r="AT604" i="1"/>
  <c r="AT605" i="1" s="1"/>
  <c r="AS604" i="1"/>
  <c r="AR604" i="1"/>
  <c r="AQ604" i="1"/>
  <c r="AP604" i="1"/>
  <c r="AP605" i="1" s="1"/>
  <c r="AO604" i="1"/>
  <c r="AN604" i="1"/>
  <c r="AM604" i="1"/>
  <c r="AL604" i="1"/>
  <c r="AL605" i="1" s="1"/>
  <c r="AJ604" i="1"/>
  <c r="AI604" i="1"/>
  <c r="AG604" i="1"/>
  <c r="AF604" i="1"/>
  <c r="AE604" i="1"/>
  <c r="AD604" i="1"/>
  <c r="AD605" i="1" s="1"/>
  <c r="AC604" i="1"/>
  <c r="AB604" i="1"/>
  <c r="Z604" i="1"/>
  <c r="Z605" i="1" s="1"/>
  <c r="Y604" i="1"/>
  <c r="W604" i="1"/>
  <c r="U604" i="1"/>
  <c r="T604" i="1"/>
  <c r="S604" i="1"/>
  <c r="R604" i="1"/>
  <c r="R605" i="1" s="1"/>
  <c r="Q604" i="1"/>
  <c r="P604" i="1"/>
  <c r="O604" i="1"/>
  <c r="N604" i="1"/>
  <c r="N605" i="1" s="1"/>
  <c r="M604" i="1"/>
  <c r="L604" i="1"/>
  <c r="K604" i="1"/>
  <c r="J604" i="1"/>
  <c r="J605" i="1" s="1"/>
  <c r="I604" i="1"/>
  <c r="H604" i="1"/>
  <c r="G604" i="1"/>
  <c r="F604" i="1"/>
  <c r="F605" i="1" s="1"/>
  <c r="BC603" i="1"/>
  <c r="BB603" i="1"/>
  <c r="BA603" i="1"/>
  <c r="AZ603" i="1"/>
  <c r="AY603" i="1"/>
  <c r="AX603" i="1"/>
  <c r="AW603" i="1"/>
  <c r="AV603" i="1"/>
  <c r="AU603" i="1"/>
  <c r="AT603" i="1"/>
  <c r="AS603" i="1"/>
  <c r="AR603" i="1"/>
  <c r="AQ603" i="1"/>
  <c r="AP603" i="1"/>
  <c r="AO603" i="1"/>
  <c r="AN603" i="1"/>
  <c r="AM603" i="1"/>
  <c r="AL603" i="1"/>
  <c r="AJ603" i="1"/>
  <c r="AI603" i="1"/>
  <c r="AG603" i="1"/>
  <c r="AF603" i="1"/>
  <c r="AE603" i="1"/>
  <c r="AD603" i="1"/>
  <c r="AC603" i="1"/>
  <c r="AB603" i="1"/>
  <c r="Z603" i="1"/>
  <c r="Y603" i="1"/>
  <c r="W603" i="1"/>
  <c r="U603" i="1"/>
  <c r="T603" i="1"/>
  <c r="S603" i="1"/>
  <c r="R603" i="1"/>
  <c r="Q603" i="1"/>
  <c r="P603" i="1"/>
  <c r="O603" i="1"/>
  <c r="N603" i="1"/>
  <c r="M603" i="1"/>
  <c r="L603" i="1"/>
  <c r="K603" i="1"/>
  <c r="J603" i="1"/>
  <c r="I603" i="1"/>
  <c r="H603" i="1"/>
  <c r="G603" i="1"/>
  <c r="F603" i="1"/>
  <c r="BD603" i="1" s="1"/>
  <c r="BC602" i="1"/>
  <c r="BB602" i="1"/>
  <c r="BA602" i="1"/>
  <c r="AZ602" i="1"/>
  <c r="AY602" i="1"/>
  <c r="AX602" i="1"/>
  <c r="AW602" i="1"/>
  <c r="AV602" i="1"/>
  <c r="AU602" i="1"/>
  <c r="AT602" i="1"/>
  <c r="AS602" i="1"/>
  <c r="AR602" i="1"/>
  <c r="AQ602" i="1"/>
  <c r="AP602" i="1"/>
  <c r="AO602" i="1"/>
  <c r="AN602" i="1"/>
  <c r="AM602" i="1"/>
  <c r="AL602" i="1"/>
  <c r="AJ602" i="1"/>
  <c r="AI602" i="1"/>
  <c r="AG602" i="1"/>
  <c r="AF602" i="1"/>
  <c r="AE602" i="1"/>
  <c r="AD602" i="1"/>
  <c r="AC602" i="1"/>
  <c r="AB602" i="1"/>
  <c r="Z602" i="1"/>
  <c r="Y602" i="1"/>
  <c r="W602" i="1"/>
  <c r="U602" i="1"/>
  <c r="T602" i="1"/>
  <c r="S602" i="1"/>
  <c r="R602" i="1"/>
  <c r="Q602" i="1"/>
  <c r="P602" i="1"/>
  <c r="O602" i="1"/>
  <c r="N602" i="1"/>
  <c r="M602" i="1"/>
  <c r="L602" i="1"/>
  <c r="K602" i="1"/>
  <c r="J602" i="1"/>
  <c r="I602" i="1"/>
  <c r="H602" i="1"/>
  <c r="G602" i="1"/>
  <c r="F602" i="1"/>
  <c r="BC601" i="1"/>
  <c r="BB601" i="1"/>
  <c r="BA601" i="1"/>
  <c r="AZ601" i="1"/>
  <c r="AY601" i="1"/>
  <c r="AX601" i="1"/>
  <c r="AW601" i="1"/>
  <c r="AV601" i="1"/>
  <c r="AU601" i="1"/>
  <c r="AT601" i="1"/>
  <c r="AS601" i="1"/>
  <c r="AR601" i="1"/>
  <c r="AQ601" i="1"/>
  <c r="AP601" i="1"/>
  <c r="AO601" i="1"/>
  <c r="AN601" i="1"/>
  <c r="AM601" i="1"/>
  <c r="AL601" i="1"/>
  <c r="AJ601" i="1"/>
  <c r="AI601" i="1"/>
  <c r="AG601" i="1"/>
  <c r="AE601" i="1"/>
  <c r="AD601" i="1"/>
  <c r="AC601" i="1"/>
  <c r="AB601" i="1"/>
  <c r="Z601" i="1"/>
  <c r="Y601" i="1"/>
  <c r="W601" i="1"/>
  <c r="U601" i="1"/>
  <c r="T601" i="1"/>
  <c r="S601" i="1"/>
  <c r="R601" i="1"/>
  <c r="Q601" i="1"/>
  <c r="P601" i="1"/>
  <c r="O601" i="1"/>
  <c r="N601" i="1"/>
  <c r="M601" i="1"/>
  <c r="L601" i="1"/>
  <c r="K601" i="1"/>
  <c r="J601" i="1"/>
  <c r="I601" i="1"/>
  <c r="H601" i="1"/>
  <c r="G601" i="1"/>
  <c r="F601" i="1"/>
  <c r="BD601" i="1" s="1"/>
  <c r="BD600" i="1"/>
  <c r="BD599" i="1"/>
  <c r="BD598" i="1"/>
  <c r="BD597" i="1"/>
  <c r="BD596" i="1"/>
  <c r="BD595" i="1"/>
  <c r="BD594" i="1"/>
  <c r="BD593" i="1"/>
  <c r="BD592" i="1"/>
  <c r="BD591" i="1"/>
  <c r="BD590" i="1"/>
  <c r="BD589" i="1"/>
  <c r="BD588" i="1"/>
  <c r="BD587" i="1"/>
  <c r="BD586" i="1"/>
  <c r="BD585" i="1"/>
  <c r="BD584" i="1"/>
  <c r="BD583" i="1"/>
  <c r="BD582" i="1"/>
  <c r="BD581" i="1"/>
  <c r="BD580" i="1"/>
  <c r="BD579" i="1"/>
  <c r="BD578" i="1"/>
  <c r="BD577" i="1"/>
  <c r="BD576" i="1"/>
  <c r="BD575" i="1"/>
  <c r="BD574" i="1"/>
  <c r="BD573" i="1"/>
  <c r="BD572" i="1"/>
  <c r="BD571" i="1"/>
  <c r="BD570" i="1"/>
  <c r="BD569" i="1"/>
  <c r="BD568" i="1"/>
  <c r="BD567" i="1"/>
  <c r="BD566" i="1"/>
  <c r="BD565" i="1"/>
  <c r="BD564" i="1"/>
  <c r="BD563" i="1"/>
  <c r="BD562" i="1"/>
  <c r="BD561" i="1"/>
  <c r="BC553" i="1"/>
  <c r="BB553" i="1"/>
  <c r="BA553" i="1"/>
  <c r="AZ553" i="1"/>
  <c r="AY553" i="1"/>
  <c r="AX553" i="1"/>
  <c r="AW553" i="1"/>
  <c r="AV553" i="1"/>
  <c r="AU553" i="1"/>
  <c r="AT553" i="1"/>
  <c r="AS553" i="1"/>
  <c r="AR553" i="1"/>
  <c r="AQ553" i="1"/>
  <c r="AP553" i="1"/>
  <c r="AO553" i="1"/>
  <c r="AN553" i="1"/>
  <c r="AM553" i="1"/>
  <c r="AL553" i="1"/>
  <c r="AJ553" i="1"/>
  <c r="AI553" i="1"/>
  <c r="AG553" i="1"/>
  <c r="AF553" i="1"/>
  <c r="AE553" i="1"/>
  <c r="AD553" i="1"/>
  <c r="AC553" i="1"/>
  <c r="AB553" i="1"/>
  <c r="Z553" i="1"/>
  <c r="Y553" i="1"/>
  <c r="W553" i="1"/>
  <c r="U553" i="1"/>
  <c r="T553" i="1"/>
  <c r="S553" i="1"/>
  <c r="R553" i="1"/>
  <c r="Q553" i="1"/>
  <c r="P553" i="1"/>
  <c r="O553" i="1"/>
  <c r="N553" i="1"/>
  <c r="M553" i="1"/>
  <c r="L553" i="1"/>
  <c r="K553" i="1"/>
  <c r="J553" i="1"/>
  <c r="I553" i="1"/>
  <c r="H553" i="1"/>
  <c r="G553" i="1"/>
  <c r="F553" i="1"/>
  <c r="BC552" i="1"/>
  <c r="BB552" i="1"/>
  <c r="BA552" i="1"/>
  <c r="AZ552" i="1"/>
  <c r="AY552" i="1"/>
  <c r="AX552" i="1"/>
  <c r="AW552" i="1"/>
  <c r="AV552" i="1"/>
  <c r="AU552" i="1"/>
  <c r="AT552" i="1"/>
  <c r="AS552" i="1"/>
  <c r="AR552" i="1"/>
  <c r="AQ552" i="1"/>
  <c r="AP552" i="1"/>
  <c r="AO552" i="1"/>
  <c r="AN552" i="1"/>
  <c r="AM552" i="1"/>
  <c r="AL552" i="1"/>
  <c r="AJ552" i="1"/>
  <c r="AI552" i="1"/>
  <c r="AG552" i="1"/>
  <c r="AF552" i="1"/>
  <c r="AE552" i="1"/>
  <c r="AD552" i="1"/>
  <c r="AC552" i="1"/>
  <c r="AB552" i="1"/>
  <c r="Z552" i="1"/>
  <c r="Y552" i="1"/>
  <c r="W552" i="1"/>
  <c r="U552" i="1"/>
  <c r="T552" i="1"/>
  <c r="S552" i="1"/>
  <c r="R552" i="1"/>
  <c r="Q552" i="1"/>
  <c r="P552" i="1"/>
  <c r="O552" i="1"/>
  <c r="N552" i="1"/>
  <c r="M552" i="1"/>
  <c r="L552" i="1"/>
  <c r="K552" i="1"/>
  <c r="J552" i="1"/>
  <c r="I552" i="1"/>
  <c r="H552" i="1"/>
  <c r="G552" i="1"/>
  <c r="F552" i="1"/>
  <c r="BC551" i="1"/>
  <c r="BB551" i="1"/>
  <c r="BA551" i="1"/>
  <c r="AZ551" i="1"/>
  <c r="AY551" i="1"/>
  <c r="AX551" i="1"/>
  <c r="AW551" i="1"/>
  <c r="AW554" i="1" s="1"/>
  <c r="AV551" i="1"/>
  <c r="AU551" i="1"/>
  <c r="AT551" i="1"/>
  <c r="AS551" i="1"/>
  <c r="AS554" i="1" s="1"/>
  <c r="AR551" i="1"/>
  <c r="AQ551" i="1"/>
  <c r="AP551" i="1"/>
  <c r="AO551" i="1"/>
  <c r="AN551" i="1"/>
  <c r="AM551" i="1"/>
  <c r="AL551" i="1"/>
  <c r="AJ551" i="1"/>
  <c r="AI551" i="1"/>
  <c r="AG551" i="1"/>
  <c r="AG554" i="1" s="1"/>
  <c r="AF551" i="1"/>
  <c r="AE551" i="1"/>
  <c r="AD551" i="1"/>
  <c r="AC551" i="1"/>
  <c r="AC554" i="1" s="1"/>
  <c r="AB551" i="1"/>
  <c r="Z551" i="1"/>
  <c r="Y551" i="1"/>
  <c r="W551" i="1"/>
  <c r="U551" i="1"/>
  <c r="T551" i="1"/>
  <c r="S551" i="1"/>
  <c r="R551" i="1"/>
  <c r="Q551" i="1"/>
  <c r="Q554" i="1" s="1"/>
  <c r="P551" i="1"/>
  <c r="O551" i="1"/>
  <c r="N551" i="1"/>
  <c r="M551" i="1"/>
  <c r="M554" i="1" s="1"/>
  <c r="L551" i="1"/>
  <c r="K551" i="1"/>
  <c r="J551" i="1"/>
  <c r="I551" i="1"/>
  <c r="H551" i="1"/>
  <c r="G551" i="1"/>
  <c r="F551" i="1"/>
  <c r="BC550" i="1"/>
  <c r="BB550" i="1"/>
  <c r="BA550" i="1"/>
  <c r="AZ550" i="1"/>
  <c r="AY550" i="1"/>
  <c r="AX550" i="1"/>
  <c r="AW550" i="1"/>
  <c r="AV550" i="1"/>
  <c r="AU550" i="1"/>
  <c r="AT550" i="1"/>
  <c r="AS550" i="1"/>
  <c r="AR550" i="1"/>
  <c r="AQ550" i="1"/>
  <c r="AP550" i="1"/>
  <c r="AO550" i="1"/>
  <c r="AN550" i="1"/>
  <c r="AM550" i="1"/>
  <c r="AL550" i="1"/>
  <c r="AJ550" i="1"/>
  <c r="AI550" i="1"/>
  <c r="AG550" i="1"/>
  <c r="AF550" i="1"/>
  <c r="AD550" i="1"/>
  <c r="AC550" i="1"/>
  <c r="AB550" i="1"/>
  <c r="Z550" i="1"/>
  <c r="Y550" i="1"/>
  <c r="W550" i="1"/>
  <c r="U550" i="1"/>
  <c r="T550" i="1"/>
  <c r="S550" i="1"/>
  <c r="R550" i="1"/>
  <c r="Q550" i="1"/>
  <c r="P550" i="1"/>
  <c r="O550" i="1"/>
  <c r="N550" i="1"/>
  <c r="M550" i="1"/>
  <c r="L550" i="1"/>
  <c r="K550" i="1"/>
  <c r="J550" i="1"/>
  <c r="I550" i="1"/>
  <c r="H550" i="1"/>
  <c r="G550" i="1"/>
  <c r="BD550" i="1" s="1"/>
  <c r="F550" i="1"/>
  <c r="BD549" i="1"/>
  <c r="BD548" i="1"/>
  <c r="BD547" i="1"/>
  <c r="BD546" i="1"/>
  <c r="BD545" i="1"/>
  <c r="BD544" i="1"/>
  <c r="BD543" i="1"/>
  <c r="BD542" i="1"/>
  <c r="BD541" i="1"/>
  <c r="BD540" i="1"/>
  <c r="BD539" i="1"/>
  <c r="BD538" i="1"/>
  <c r="BD537" i="1"/>
  <c r="BD536" i="1"/>
  <c r="BD535" i="1"/>
  <c r="BD534" i="1"/>
  <c r="BD533" i="1"/>
  <c r="BD532" i="1"/>
  <c r="BD531" i="1"/>
  <c r="BD530" i="1"/>
  <c r="BD529" i="1"/>
  <c r="BD528" i="1"/>
  <c r="BD527" i="1"/>
  <c r="BD526" i="1"/>
  <c r="BD525" i="1"/>
  <c r="BD524" i="1"/>
  <c r="BD523" i="1"/>
  <c r="BD522" i="1"/>
  <c r="BD521" i="1"/>
  <c r="BD520" i="1"/>
  <c r="BD519" i="1"/>
  <c r="BD518" i="1"/>
  <c r="BD517" i="1"/>
  <c r="BD516" i="1"/>
  <c r="BD515" i="1"/>
  <c r="BD514" i="1"/>
  <c r="BD513" i="1"/>
  <c r="BD512" i="1"/>
  <c r="BD511" i="1"/>
  <c r="BD510" i="1"/>
  <c r="BC502" i="1"/>
  <c r="BB502" i="1"/>
  <c r="BA502" i="1"/>
  <c r="AZ502" i="1"/>
  <c r="AY502" i="1"/>
  <c r="AY503" i="1" s="1"/>
  <c r="AX502" i="1"/>
  <c r="AW502" i="1"/>
  <c r="AV502" i="1"/>
  <c r="AU502" i="1"/>
  <c r="AU503" i="1" s="1"/>
  <c r="AT502" i="1"/>
  <c r="AS502" i="1"/>
  <c r="AR502" i="1"/>
  <c r="AQ502" i="1"/>
  <c r="AQ503" i="1" s="1"/>
  <c r="AP502" i="1"/>
  <c r="AO502" i="1"/>
  <c r="AN502" i="1"/>
  <c r="AM502" i="1"/>
  <c r="AM503" i="1" s="1"/>
  <c r="AL502" i="1"/>
  <c r="AJ502" i="1"/>
  <c r="AI502" i="1"/>
  <c r="AI503" i="1" s="1"/>
  <c r="AG502" i="1"/>
  <c r="AF502" i="1"/>
  <c r="AE502" i="1"/>
  <c r="AE503" i="1" s="1"/>
  <c r="AD502" i="1"/>
  <c r="AC502" i="1"/>
  <c r="AB502" i="1"/>
  <c r="Z502" i="1"/>
  <c r="Y502" i="1"/>
  <c r="W502" i="1"/>
  <c r="W503" i="1" s="1"/>
  <c r="U502" i="1"/>
  <c r="T502" i="1"/>
  <c r="S502" i="1"/>
  <c r="S503" i="1" s="1"/>
  <c r="R502" i="1"/>
  <c r="Q502" i="1"/>
  <c r="P502" i="1"/>
  <c r="O502" i="1"/>
  <c r="O503" i="1" s="1"/>
  <c r="N502" i="1"/>
  <c r="M502" i="1"/>
  <c r="L502" i="1"/>
  <c r="K502" i="1"/>
  <c r="K503" i="1" s="1"/>
  <c r="J502" i="1"/>
  <c r="I502" i="1"/>
  <c r="H502" i="1"/>
  <c r="G502" i="1"/>
  <c r="G503" i="1" s="1"/>
  <c r="F502" i="1"/>
  <c r="BC501" i="1"/>
  <c r="BB501" i="1"/>
  <c r="BA501" i="1"/>
  <c r="AZ501" i="1"/>
  <c r="AY501" i="1"/>
  <c r="AX501" i="1"/>
  <c r="AW501" i="1"/>
  <c r="AV501" i="1"/>
  <c r="AU501" i="1"/>
  <c r="AT501" i="1"/>
  <c r="AS501" i="1"/>
  <c r="AR501" i="1"/>
  <c r="AQ501" i="1"/>
  <c r="AP501" i="1"/>
  <c r="AO501" i="1"/>
  <c r="AN501" i="1"/>
  <c r="AM501" i="1"/>
  <c r="AL501" i="1"/>
  <c r="AJ501" i="1"/>
  <c r="AI501" i="1"/>
  <c r="AG501" i="1"/>
  <c r="AF501" i="1"/>
  <c r="AE501" i="1"/>
  <c r="AD501" i="1"/>
  <c r="AC501" i="1"/>
  <c r="AB501" i="1"/>
  <c r="Z501" i="1"/>
  <c r="Y501" i="1"/>
  <c r="W501" i="1"/>
  <c r="U501" i="1"/>
  <c r="T501" i="1"/>
  <c r="S501" i="1"/>
  <c r="R501" i="1"/>
  <c r="Q501" i="1"/>
  <c r="P501" i="1"/>
  <c r="O501" i="1"/>
  <c r="N501" i="1"/>
  <c r="M501" i="1"/>
  <c r="L501" i="1"/>
  <c r="K501" i="1"/>
  <c r="J501" i="1"/>
  <c r="I501" i="1"/>
  <c r="H501" i="1"/>
  <c r="G501" i="1"/>
  <c r="F501" i="1"/>
  <c r="BD501" i="1" s="1"/>
  <c r="BC500" i="1"/>
  <c r="BC503" i="1" s="1"/>
  <c r="BB500" i="1"/>
  <c r="BB503" i="1" s="1"/>
  <c r="BA500" i="1"/>
  <c r="AZ500" i="1"/>
  <c r="AY500" i="1"/>
  <c r="AX500" i="1"/>
  <c r="AX503" i="1" s="1"/>
  <c r="AW500" i="1"/>
  <c r="AV500" i="1"/>
  <c r="AU500" i="1"/>
  <c r="AT500" i="1"/>
  <c r="AT503" i="1" s="1"/>
  <c r="AS500" i="1"/>
  <c r="AR500" i="1"/>
  <c r="AQ500" i="1"/>
  <c r="AP500" i="1"/>
  <c r="AP503" i="1" s="1"/>
  <c r="AO500" i="1"/>
  <c r="AN500" i="1"/>
  <c r="AM500" i="1"/>
  <c r="AL500" i="1"/>
  <c r="AL503" i="1" s="1"/>
  <c r="AJ500" i="1"/>
  <c r="AI500" i="1"/>
  <c r="AG500" i="1"/>
  <c r="AF500" i="1"/>
  <c r="AE500" i="1"/>
  <c r="AD500" i="1"/>
  <c r="AD503" i="1" s="1"/>
  <c r="AC500" i="1"/>
  <c r="AB500" i="1"/>
  <c r="Z500" i="1"/>
  <c r="Z503" i="1" s="1"/>
  <c r="Y500" i="1"/>
  <c r="W500" i="1"/>
  <c r="U500" i="1"/>
  <c r="T500" i="1"/>
  <c r="S500" i="1"/>
  <c r="R500" i="1"/>
  <c r="R503" i="1" s="1"/>
  <c r="Q500" i="1"/>
  <c r="P500" i="1"/>
  <c r="O500" i="1"/>
  <c r="N500" i="1"/>
  <c r="N503" i="1" s="1"/>
  <c r="M500" i="1"/>
  <c r="L500" i="1"/>
  <c r="K500" i="1"/>
  <c r="J500" i="1"/>
  <c r="I500" i="1"/>
  <c r="H500" i="1"/>
  <c r="G500" i="1"/>
  <c r="F500" i="1"/>
  <c r="BD500" i="1" s="1"/>
  <c r="BC499" i="1"/>
  <c r="BB499" i="1"/>
  <c r="BA499" i="1"/>
  <c r="AZ499" i="1"/>
  <c r="AY499" i="1"/>
  <c r="AX499" i="1"/>
  <c r="AW499" i="1"/>
  <c r="AV499" i="1"/>
  <c r="AU499" i="1"/>
  <c r="AT499" i="1"/>
  <c r="AS499" i="1"/>
  <c r="AR499" i="1"/>
  <c r="AQ499" i="1"/>
  <c r="AP499" i="1"/>
  <c r="AO499" i="1"/>
  <c r="AN499" i="1"/>
  <c r="AM499" i="1"/>
  <c r="AL499" i="1"/>
  <c r="AJ499" i="1"/>
  <c r="AI499" i="1"/>
  <c r="AG499" i="1"/>
  <c r="AF499" i="1"/>
  <c r="AE499" i="1"/>
  <c r="AD499" i="1"/>
  <c r="AB499" i="1"/>
  <c r="Z499" i="1"/>
  <c r="Y499" i="1"/>
  <c r="W499" i="1"/>
  <c r="U499" i="1"/>
  <c r="T499" i="1"/>
  <c r="S499" i="1"/>
  <c r="R499" i="1"/>
  <c r="Q499" i="1"/>
  <c r="P499" i="1"/>
  <c r="O499" i="1"/>
  <c r="N499" i="1"/>
  <c r="M499" i="1"/>
  <c r="L499" i="1"/>
  <c r="K499" i="1"/>
  <c r="J499" i="1"/>
  <c r="I499" i="1"/>
  <c r="H499" i="1"/>
  <c r="G499" i="1"/>
  <c r="F499" i="1"/>
  <c r="BD499" i="1" s="1"/>
  <c r="BD498" i="1"/>
  <c r="BD497" i="1"/>
  <c r="BD496" i="1"/>
  <c r="BD495" i="1"/>
  <c r="BD494" i="1"/>
  <c r="BD493" i="1"/>
  <c r="BD492" i="1"/>
  <c r="BD491" i="1"/>
  <c r="BD490" i="1"/>
  <c r="BD489" i="1"/>
  <c r="BD488" i="1"/>
  <c r="BD487" i="1"/>
  <c r="BD486" i="1"/>
  <c r="BD485" i="1"/>
  <c r="BD484" i="1"/>
  <c r="BD483" i="1"/>
  <c r="BD482" i="1"/>
  <c r="BD481" i="1"/>
  <c r="BD480" i="1"/>
  <c r="BD479" i="1"/>
  <c r="BD478" i="1"/>
  <c r="BD477" i="1"/>
  <c r="BD476" i="1"/>
  <c r="BD475" i="1"/>
  <c r="BD474" i="1"/>
  <c r="BD473" i="1"/>
  <c r="BD472" i="1"/>
  <c r="BD471" i="1"/>
  <c r="BD470" i="1"/>
  <c r="BD469" i="1"/>
  <c r="BD468" i="1"/>
  <c r="BD467" i="1"/>
  <c r="BD466" i="1"/>
  <c r="BD465" i="1"/>
  <c r="BD464" i="1"/>
  <c r="BD463" i="1"/>
  <c r="BD462" i="1"/>
  <c r="BD461" i="1"/>
  <c r="BD460" i="1"/>
  <c r="BD459" i="1"/>
  <c r="BC451" i="1"/>
  <c r="BB451" i="1"/>
  <c r="BA451" i="1"/>
  <c r="BA452" i="1" s="1"/>
  <c r="AZ451" i="1"/>
  <c r="AY451" i="1"/>
  <c r="AX451" i="1"/>
  <c r="AW451" i="1"/>
  <c r="AW452" i="1" s="1"/>
  <c r="AV451" i="1"/>
  <c r="AU451" i="1"/>
  <c r="AT451" i="1"/>
  <c r="AS451" i="1"/>
  <c r="AS452" i="1" s="1"/>
  <c r="AR451" i="1"/>
  <c r="AQ451" i="1"/>
  <c r="AP451" i="1"/>
  <c r="AO451" i="1"/>
  <c r="AO452" i="1" s="1"/>
  <c r="AN451" i="1"/>
  <c r="AM451" i="1"/>
  <c r="AL451" i="1"/>
  <c r="AJ451" i="1"/>
  <c r="AI451" i="1"/>
  <c r="AG451" i="1"/>
  <c r="AG452" i="1" s="1"/>
  <c r="AF451" i="1"/>
  <c r="AE451" i="1"/>
  <c r="AD451" i="1"/>
  <c r="AC451" i="1"/>
  <c r="AC452" i="1" s="1"/>
  <c r="AB451" i="1"/>
  <c r="Z451" i="1"/>
  <c r="Y451" i="1"/>
  <c r="Y452" i="1" s="1"/>
  <c r="W451" i="1"/>
  <c r="U451" i="1"/>
  <c r="U452" i="1" s="1"/>
  <c r="T451" i="1"/>
  <c r="S451" i="1"/>
  <c r="R451" i="1"/>
  <c r="Q451" i="1"/>
  <c r="Q452" i="1" s="1"/>
  <c r="P451" i="1"/>
  <c r="O451" i="1"/>
  <c r="N451" i="1"/>
  <c r="M451" i="1"/>
  <c r="M452" i="1" s="1"/>
  <c r="L451" i="1"/>
  <c r="K451" i="1"/>
  <c r="J451" i="1"/>
  <c r="I451" i="1"/>
  <c r="I452" i="1" s="1"/>
  <c r="H451" i="1"/>
  <c r="G451" i="1"/>
  <c r="F451" i="1"/>
  <c r="BD451" i="1" s="1"/>
  <c r="BC450" i="1"/>
  <c r="BB450" i="1"/>
  <c r="BA450" i="1"/>
  <c r="AZ450" i="1"/>
  <c r="AY450" i="1"/>
  <c r="AX450" i="1"/>
  <c r="AW450" i="1"/>
  <c r="AV450" i="1"/>
  <c r="AU450" i="1"/>
  <c r="AT450" i="1"/>
  <c r="AS450" i="1"/>
  <c r="AR450" i="1"/>
  <c r="AQ450" i="1"/>
  <c r="AP450" i="1"/>
  <c r="AO450" i="1"/>
  <c r="AN450" i="1"/>
  <c r="AM450" i="1"/>
  <c r="AL450" i="1"/>
  <c r="AJ450" i="1"/>
  <c r="AI450" i="1"/>
  <c r="AG450" i="1"/>
  <c r="AF450" i="1"/>
  <c r="AE450" i="1"/>
  <c r="AD450" i="1"/>
  <c r="AC450" i="1"/>
  <c r="AB450" i="1"/>
  <c r="Z450" i="1"/>
  <c r="Y450" i="1"/>
  <c r="W450" i="1"/>
  <c r="U450" i="1"/>
  <c r="T450" i="1"/>
  <c r="S450" i="1"/>
  <c r="R450" i="1"/>
  <c r="Q450" i="1"/>
  <c r="P450" i="1"/>
  <c r="O450" i="1"/>
  <c r="N450" i="1"/>
  <c r="M450" i="1"/>
  <c r="L450" i="1"/>
  <c r="K450" i="1"/>
  <c r="J450" i="1"/>
  <c r="I450" i="1"/>
  <c r="H450" i="1"/>
  <c r="G450" i="1"/>
  <c r="F450" i="1"/>
  <c r="BC449" i="1"/>
  <c r="BB449" i="1"/>
  <c r="BA449" i="1"/>
  <c r="AZ449" i="1"/>
  <c r="AZ452" i="1" s="1"/>
  <c r="AY449" i="1"/>
  <c r="AX449" i="1"/>
  <c r="AW449" i="1"/>
  <c r="AV449" i="1"/>
  <c r="AV452" i="1" s="1"/>
  <c r="AU449" i="1"/>
  <c r="AT449" i="1"/>
  <c r="AS449" i="1"/>
  <c r="AR449" i="1"/>
  <c r="AR452" i="1" s="1"/>
  <c r="AQ449" i="1"/>
  <c r="AP449" i="1"/>
  <c r="AO449" i="1"/>
  <c r="AN449" i="1"/>
  <c r="AN452" i="1" s="1"/>
  <c r="AM449" i="1"/>
  <c r="AL449" i="1"/>
  <c r="AJ449" i="1"/>
  <c r="AJ452" i="1" s="1"/>
  <c r="AI449" i="1"/>
  <c r="AG449" i="1"/>
  <c r="AF449" i="1"/>
  <c r="AF452" i="1" s="1"/>
  <c r="AE449" i="1"/>
  <c r="AD449" i="1"/>
  <c r="AC449" i="1"/>
  <c r="AB449" i="1"/>
  <c r="AB452" i="1" s="1"/>
  <c r="Z449" i="1"/>
  <c r="Y449" i="1"/>
  <c r="W449" i="1"/>
  <c r="U449" i="1"/>
  <c r="T449" i="1"/>
  <c r="S449" i="1"/>
  <c r="R449" i="1"/>
  <c r="Q449" i="1"/>
  <c r="P449" i="1"/>
  <c r="O449" i="1"/>
  <c r="N449" i="1"/>
  <c r="M449" i="1"/>
  <c r="L449" i="1"/>
  <c r="K449" i="1"/>
  <c r="J449" i="1"/>
  <c r="I449" i="1"/>
  <c r="H449" i="1"/>
  <c r="G449" i="1"/>
  <c r="F449" i="1"/>
  <c r="BC448" i="1"/>
  <c r="BB448" i="1"/>
  <c r="BA448" i="1"/>
  <c r="AZ448" i="1"/>
  <c r="AY448" i="1"/>
  <c r="AX448" i="1"/>
  <c r="AW448" i="1"/>
  <c r="AV448" i="1"/>
  <c r="AU448" i="1"/>
  <c r="AT448" i="1"/>
  <c r="AS448" i="1"/>
  <c r="AR448" i="1"/>
  <c r="AQ448" i="1"/>
  <c r="AP448" i="1"/>
  <c r="AO448" i="1"/>
  <c r="AN448" i="1"/>
  <c r="AM448" i="1"/>
  <c r="AL448" i="1"/>
  <c r="AJ448" i="1"/>
  <c r="AI448" i="1"/>
  <c r="AG448" i="1"/>
  <c r="AF448" i="1"/>
  <c r="AE448" i="1"/>
  <c r="AD448" i="1"/>
  <c r="AC448" i="1"/>
  <c r="Z448" i="1"/>
  <c r="Y448" i="1"/>
  <c r="W448" i="1"/>
  <c r="U448" i="1"/>
  <c r="T448" i="1"/>
  <c r="S448" i="1"/>
  <c r="R448" i="1"/>
  <c r="Q448" i="1"/>
  <c r="P448" i="1"/>
  <c r="O448" i="1"/>
  <c r="N448" i="1"/>
  <c r="M448" i="1"/>
  <c r="L448" i="1"/>
  <c r="K448" i="1"/>
  <c r="J448" i="1"/>
  <c r="I448" i="1"/>
  <c r="H448" i="1"/>
  <c r="G448" i="1"/>
  <c r="BD448" i="1" s="1"/>
  <c r="F448" i="1"/>
  <c r="BD447" i="1"/>
  <c r="BD446" i="1"/>
  <c r="BD445" i="1"/>
  <c r="BD444" i="1"/>
  <c r="BD443" i="1"/>
  <c r="BD442" i="1"/>
  <c r="BD441" i="1"/>
  <c r="BD440" i="1"/>
  <c r="BD439" i="1"/>
  <c r="BD438" i="1"/>
  <c r="BD437" i="1"/>
  <c r="BD436" i="1"/>
  <c r="BD435" i="1"/>
  <c r="BD434" i="1"/>
  <c r="BD433" i="1"/>
  <c r="BD432" i="1"/>
  <c r="BD431" i="1"/>
  <c r="BD430" i="1"/>
  <c r="BD429" i="1"/>
  <c r="BD428" i="1"/>
  <c r="BD427" i="1"/>
  <c r="BD426" i="1"/>
  <c r="BD425" i="1"/>
  <c r="BD424" i="1"/>
  <c r="BD423" i="1"/>
  <c r="BD422" i="1"/>
  <c r="BD421" i="1"/>
  <c r="BD420" i="1"/>
  <c r="BD419" i="1"/>
  <c r="BD418" i="1"/>
  <c r="BD417" i="1"/>
  <c r="BD416" i="1"/>
  <c r="BD415" i="1"/>
  <c r="BD414" i="1"/>
  <c r="BD413" i="1"/>
  <c r="BD412" i="1"/>
  <c r="BD411" i="1"/>
  <c r="BD410" i="1"/>
  <c r="BD409" i="1"/>
  <c r="BD408" i="1"/>
  <c r="BC400" i="1"/>
  <c r="BB400" i="1"/>
  <c r="BA400" i="1"/>
  <c r="AZ400" i="1"/>
  <c r="AY400" i="1"/>
  <c r="AY401" i="1" s="1"/>
  <c r="AX400" i="1"/>
  <c r="AW400" i="1"/>
  <c r="AV400" i="1"/>
  <c r="AU400" i="1"/>
  <c r="AU401" i="1" s="1"/>
  <c r="AT400" i="1"/>
  <c r="AS400" i="1"/>
  <c r="AR400" i="1"/>
  <c r="AQ400" i="1"/>
  <c r="AQ401" i="1" s="1"/>
  <c r="AP400" i="1"/>
  <c r="AO400" i="1"/>
  <c r="AN400" i="1"/>
  <c r="AM400" i="1"/>
  <c r="AM401" i="1" s="1"/>
  <c r="AL400" i="1"/>
  <c r="AJ400" i="1"/>
  <c r="AI400" i="1"/>
  <c r="AI401" i="1" s="1"/>
  <c r="AG400" i="1"/>
  <c r="AF400" i="1"/>
  <c r="AE400" i="1"/>
  <c r="AE401" i="1" s="1"/>
  <c r="AD400" i="1"/>
  <c r="AC400" i="1"/>
  <c r="AB400" i="1"/>
  <c r="Z400" i="1"/>
  <c r="W400" i="1"/>
  <c r="W401" i="1" s="1"/>
  <c r="U400" i="1"/>
  <c r="T400" i="1"/>
  <c r="S400" i="1"/>
  <c r="S401" i="1" s="1"/>
  <c r="R400" i="1"/>
  <c r="Q400" i="1"/>
  <c r="P400" i="1"/>
  <c r="O400" i="1"/>
  <c r="O401" i="1" s="1"/>
  <c r="N400" i="1"/>
  <c r="M400" i="1"/>
  <c r="L400" i="1"/>
  <c r="K400" i="1"/>
  <c r="K401" i="1" s="1"/>
  <c r="J400" i="1"/>
  <c r="I400" i="1"/>
  <c r="H400" i="1"/>
  <c r="G400" i="1"/>
  <c r="G401" i="1" s="1"/>
  <c r="F400" i="1"/>
  <c r="BC399" i="1"/>
  <c r="BB399" i="1"/>
  <c r="BA399" i="1"/>
  <c r="AZ399" i="1"/>
  <c r="AY399" i="1"/>
  <c r="AX399" i="1"/>
  <c r="AW399" i="1"/>
  <c r="AV399" i="1"/>
  <c r="AU399" i="1"/>
  <c r="AT399" i="1"/>
  <c r="AS399" i="1"/>
  <c r="AR399" i="1"/>
  <c r="AQ399" i="1"/>
  <c r="AP399" i="1"/>
  <c r="AO399" i="1"/>
  <c r="AN399" i="1"/>
  <c r="AM399" i="1"/>
  <c r="AL399" i="1"/>
  <c r="AJ399" i="1"/>
  <c r="AI399" i="1"/>
  <c r="AG399" i="1"/>
  <c r="AF399" i="1"/>
  <c r="AE399" i="1"/>
  <c r="AD399" i="1"/>
  <c r="AC399" i="1"/>
  <c r="AB399" i="1"/>
  <c r="Z399" i="1"/>
  <c r="W399" i="1"/>
  <c r="U399" i="1"/>
  <c r="T399" i="1"/>
  <c r="S399" i="1"/>
  <c r="R399" i="1"/>
  <c r="Q399" i="1"/>
  <c r="P399" i="1"/>
  <c r="O399" i="1"/>
  <c r="N399" i="1"/>
  <c r="M399" i="1"/>
  <c r="L399" i="1"/>
  <c r="K399" i="1"/>
  <c r="J399" i="1"/>
  <c r="I399" i="1"/>
  <c r="H399" i="1"/>
  <c r="G399" i="1"/>
  <c r="F399" i="1"/>
  <c r="BD399" i="1" s="1"/>
  <c r="BC398" i="1"/>
  <c r="BC401" i="1" s="1"/>
  <c r="BB398" i="1"/>
  <c r="BB401" i="1" s="1"/>
  <c r="BA398" i="1"/>
  <c r="AZ398" i="1"/>
  <c r="AY398" i="1"/>
  <c r="AX398" i="1"/>
  <c r="AX401" i="1" s="1"/>
  <c r="AW398" i="1"/>
  <c r="AV398" i="1"/>
  <c r="AU398" i="1"/>
  <c r="AT398" i="1"/>
  <c r="AT401" i="1" s="1"/>
  <c r="AS398" i="1"/>
  <c r="AR398" i="1"/>
  <c r="AQ398" i="1"/>
  <c r="AP398" i="1"/>
  <c r="AP401" i="1" s="1"/>
  <c r="AO398" i="1"/>
  <c r="AN398" i="1"/>
  <c r="AM398" i="1"/>
  <c r="AL398" i="1"/>
  <c r="AL401" i="1" s="1"/>
  <c r="AJ398" i="1"/>
  <c r="AI398" i="1"/>
  <c r="AG398" i="1"/>
  <c r="AF398" i="1"/>
  <c r="AE398" i="1"/>
  <c r="AD398" i="1"/>
  <c r="AD401" i="1" s="1"/>
  <c r="AC398" i="1"/>
  <c r="AB398" i="1"/>
  <c r="Z398" i="1"/>
  <c r="W398" i="1"/>
  <c r="U398" i="1"/>
  <c r="T398" i="1"/>
  <c r="S398" i="1"/>
  <c r="R398" i="1"/>
  <c r="Q398" i="1"/>
  <c r="P398" i="1"/>
  <c r="O398" i="1"/>
  <c r="N398" i="1"/>
  <c r="M398" i="1"/>
  <c r="L398" i="1"/>
  <c r="K398" i="1"/>
  <c r="J398" i="1"/>
  <c r="I398" i="1"/>
  <c r="H398" i="1"/>
  <c r="G398" i="1"/>
  <c r="F398" i="1"/>
  <c r="BC397" i="1"/>
  <c r="BB397" i="1"/>
  <c r="BA397" i="1"/>
  <c r="AZ397" i="1"/>
  <c r="AY397" i="1"/>
  <c r="AX397" i="1"/>
  <c r="AW397" i="1"/>
  <c r="AV397" i="1"/>
  <c r="AU397" i="1"/>
  <c r="AT397" i="1"/>
  <c r="AS397" i="1"/>
  <c r="AR397" i="1"/>
  <c r="AQ397" i="1"/>
  <c r="AP397" i="1"/>
  <c r="AO397" i="1"/>
  <c r="AN397" i="1"/>
  <c r="AM397" i="1"/>
  <c r="AL397" i="1"/>
  <c r="AJ397" i="1"/>
  <c r="AI397" i="1"/>
  <c r="AG397" i="1"/>
  <c r="AF397" i="1"/>
  <c r="AE397" i="1"/>
  <c r="AD397" i="1"/>
  <c r="AC397" i="1"/>
  <c r="AB397" i="1"/>
  <c r="Z397" i="1"/>
  <c r="W397" i="1"/>
  <c r="U397" i="1"/>
  <c r="T397" i="1"/>
  <c r="S397" i="1"/>
  <c r="R397" i="1"/>
  <c r="Q397" i="1"/>
  <c r="P397" i="1"/>
  <c r="O397" i="1"/>
  <c r="N397" i="1"/>
  <c r="M397" i="1"/>
  <c r="L397" i="1"/>
  <c r="K397" i="1"/>
  <c r="J397" i="1"/>
  <c r="I397" i="1"/>
  <c r="H397" i="1"/>
  <c r="G397" i="1"/>
  <c r="F397" i="1"/>
  <c r="BD396" i="1"/>
  <c r="BD395" i="1"/>
  <c r="BD394" i="1"/>
  <c r="BD393" i="1"/>
  <c r="BD392" i="1"/>
  <c r="BD391" i="1"/>
  <c r="BD390" i="1"/>
  <c r="BD389" i="1"/>
  <c r="BD388" i="1"/>
  <c r="BD387" i="1"/>
  <c r="BD386" i="1"/>
  <c r="BD385" i="1"/>
  <c r="BD384" i="1"/>
  <c r="BD383" i="1"/>
  <c r="BD382" i="1"/>
  <c r="BD381" i="1"/>
  <c r="BD380" i="1"/>
  <c r="BD379" i="1"/>
  <c r="BD378" i="1"/>
  <c r="BD377" i="1"/>
  <c r="BD376" i="1"/>
  <c r="Y376" i="1"/>
  <c r="BD375" i="1"/>
  <c r="BD374" i="1"/>
  <c r="Y374" i="1"/>
  <c r="BD373" i="1"/>
  <c r="BD372" i="1"/>
  <c r="BD371" i="1"/>
  <c r="BD370" i="1"/>
  <c r="BD369" i="1"/>
  <c r="BD368" i="1"/>
  <c r="BD367" i="1"/>
  <c r="Y367" i="1"/>
  <c r="BD366" i="1"/>
  <c r="Y365" i="1"/>
  <c r="BD365" i="1" s="1"/>
  <c r="Y364" i="1"/>
  <c r="BD364" i="1" s="1"/>
  <c r="BD363" i="1"/>
  <c r="BD362" i="1"/>
  <c r="BD361" i="1"/>
  <c r="BD360" i="1"/>
  <c r="BD359" i="1"/>
  <c r="BD358" i="1"/>
  <c r="BD357" i="1"/>
  <c r="Y357" i="1"/>
  <c r="Y399" i="1" s="1"/>
  <c r="BC349" i="1"/>
  <c r="BB349" i="1"/>
  <c r="BA349" i="1"/>
  <c r="AZ349" i="1"/>
  <c r="AZ350" i="1" s="1"/>
  <c r="AY349" i="1"/>
  <c r="AW349" i="1"/>
  <c r="AV349" i="1"/>
  <c r="AV350" i="1" s="1"/>
  <c r="AU349" i="1"/>
  <c r="AT349" i="1"/>
  <c r="AS349" i="1"/>
  <c r="AR349" i="1"/>
  <c r="AR350" i="1" s="1"/>
  <c r="AQ349" i="1"/>
  <c r="AP349" i="1"/>
  <c r="AO349" i="1"/>
  <c r="AN349" i="1"/>
  <c r="AN350" i="1" s="1"/>
  <c r="AL349" i="1"/>
  <c r="AJ349" i="1"/>
  <c r="AJ350" i="1" s="1"/>
  <c r="AI349" i="1"/>
  <c r="AF349" i="1"/>
  <c r="AF350" i="1" s="1"/>
  <c r="AE349" i="1"/>
  <c r="AD349" i="1"/>
  <c r="AC349" i="1"/>
  <c r="Z349" i="1"/>
  <c r="W349" i="1"/>
  <c r="U349" i="1"/>
  <c r="T349" i="1"/>
  <c r="T350" i="1" s="1"/>
  <c r="R349" i="1"/>
  <c r="Q349" i="1"/>
  <c r="P349" i="1"/>
  <c r="P350" i="1" s="1"/>
  <c r="O349" i="1"/>
  <c r="N349" i="1"/>
  <c r="M349" i="1"/>
  <c r="L349" i="1"/>
  <c r="L350" i="1" s="1"/>
  <c r="K349" i="1"/>
  <c r="J349" i="1"/>
  <c r="I349" i="1"/>
  <c r="H349" i="1"/>
  <c r="H350" i="1" s="1"/>
  <c r="G349" i="1"/>
  <c r="F349" i="1"/>
  <c r="BC348" i="1"/>
  <c r="BB348" i="1"/>
  <c r="BA348" i="1"/>
  <c r="AZ348" i="1"/>
  <c r="AY348" i="1"/>
  <c r="AW348" i="1"/>
  <c r="AV348" i="1"/>
  <c r="AU348" i="1"/>
  <c r="AT348" i="1"/>
  <c r="AS348" i="1"/>
  <c r="AR348" i="1"/>
  <c r="AQ348" i="1"/>
  <c r="AP348" i="1"/>
  <c r="AO348" i="1"/>
  <c r="AN348" i="1"/>
  <c r="AL348" i="1"/>
  <c r="AJ348" i="1"/>
  <c r="AI348" i="1"/>
  <c r="AF348" i="1"/>
  <c r="AE348" i="1"/>
  <c r="AD348" i="1"/>
  <c r="AC348" i="1"/>
  <c r="Z348" i="1"/>
  <c r="W348" i="1"/>
  <c r="U348" i="1"/>
  <c r="T348" i="1"/>
  <c r="R348" i="1"/>
  <c r="Q348" i="1"/>
  <c r="P348" i="1"/>
  <c r="O348" i="1"/>
  <c r="N348" i="1"/>
  <c r="M348" i="1"/>
  <c r="L348" i="1"/>
  <c r="K348" i="1"/>
  <c r="J348" i="1"/>
  <c r="I348" i="1"/>
  <c r="H348" i="1"/>
  <c r="G348" i="1"/>
  <c r="F348" i="1"/>
  <c r="BC347" i="1"/>
  <c r="BC350" i="1" s="1"/>
  <c r="BB347" i="1"/>
  <c r="BA347" i="1"/>
  <c r="AZ347" i="1"/>
  <c r="AY347" i="1"/>
  <c r="AY350" i="1" s="1"/>
  <c r="AW347" i="1"/>
  <c r="AV347" i="1"/>
  <c r="AU347" i="1"/>
  <c r="AU350" i="1" s="1"/>
  <c r="AT347" i="1"/>
  <c r="AS347" i="1"/>
  <c r="AR347" i="1"/>
  <c r="AQ347" i="1"/>
  <c r="AQ350" i="1" s="1"/>
  <c r="AP347" i="1"/>
  <c r="AO347" i="1"/>
  <c r="AN347" i="1"/>
  <c r="AL347" i="1"/>
  <c r="AJ347" i="1"/>
  <c r="AI347" i="1"/>
  <c r="AF347" i="1"/>
  <c r="AE347" i="1"/>
  <c r="AD347" i="1"/>
  <c r="AC347" i="1"/>
  <c r="Z347" i="1"/>
  <c r="W347" i="1"/>
  <c r="U347" i="1"/>
  <c r="T347" i="1"/>
  <c r="R347" i="1"/>
  <c r="Q347" i="1"/>
  <c r="P347" i="1"/>
  <c r="O347" i="1"/>
  <c r="N347" i="1"/>
  <c r="M347" i="1"/>
  <c r="L347" i="1"/>
  <c r="K347" i="1"/>
  <c r="J347" i="1"/>
  <c r="I347" i="1"/>
  <c r="H347" i="1"/>
  <c r="G347" i="1"/>
  <c r="F347" i="1"/>
  <c r="BC346" i="1"/>
  <c r="BB346" i="1"/>
  <c r="BA346" i="1"/>
  <c r="AZ346" i="1"/>
  <c r="AY346" i="1"/>
  <c r="AW346" i="1"/>
  <c r="AV346" i="1"/>
  <c r="AU346" i="1"/>
  <c r="AT346" i="1"/>
  <c r="AS346" i="1"/>
  <c r="AR346" i="1"/>
  <c r="AQ346" i="1"/>
  <c r="AP346" i="1"/>
  <c r="AO346" i="1"/>
  <c r="AN346" i="1"/>
  <c r="AL346" i="1"/>
  <c r="AJ346" i="1"/>
  <c r="AI346" i="1"/>
  <c r="AF346" i="1"/>
  <c r="AE346" i="1"/>
  <c r="AD346" i="1"/>
  <c r="AC346" i="1"/>
  <c r="W346" i="1"/>
  <c r="U346" i="1"/>
  <c r="T346" i="1"/>
  <c r="R346" i="1"/>
  <c r="Q346" i="1"/>
  <c r="P346" i="1"/>
  <c r="O346" i="1"/>
  <c r="N346" i="1"/>
  <c r="M346" i="1"/>
  <c r="L346" i="1"/>
  <c r="K346" i="1"/>
  <c r="J346" i="1"/>
  <c r="I346" i="1"/>
  <c r="H346" i="1"/>
  <c r="G346" i="1"/>
  <c r="F346" i="1"/>
  <c r="AB345" i="1"/>
  <c r="BD345" i="1" s="1"/>
  <c r="AB344" i="1"/>
  <c r="BD344" i="1" s="1"/>
  <c r="S344" i="1"/>
  <c r="BD343" i="1"/>
  <c r="BD342" i="1"/>
  <c r="BD341" i="1"/>
  <c r="BD340" i="1"/>
  <c r="AB339" i="1"/>
  <c r="BD339" i="1" s="1"/>
  <c r="BD338" i="1"/>
  <c r="BD337" i="1"/>
  <c r="BD336" i="1"/>
  <c r="BD335" i="1"/>
  <c r="BD334" i="1"/>
  <c r="BD333" i="1"/>
  <c r="S332" i="1"/>
  <c r="S349" i="1" s="1"/>
  <c r="BD331" i="1"/>
  <c r="AB330" i="1"/>
  <c r="BD330" i="1" s="1"/>
  <c r="BD329" i="1"/>
  <c r="BD328" i="1"/>
  <c r="BD327" i="1"/>
  <c r="BD326" i="1"/>
  <c r="Y325" i="1"/>
  <c r="BD325" i="1" s="1"/>
  <c r="BD324" i="1"/>
  <c r="Y323" i="1"/>
  <c r="BD323" i="1" s="1"/>
  <c r="BD322" i="1"/>
  <c r="BD321" i="1"/>
  <c r="BD320" i="1"/>
  <c r="BD319" i="1"/>
  <c r="BD318" i="1"/>
  <c r="BD317" i="1"/>
  <c r="AM316" i="1"/>
  <c r="AM349" i="1" s="1"/>
  <c r="AB316" i="1"/>
  <c r="BD316" i="1" s="1"/>
  <c r="AX315" i="1"/>
  <c r="AX348" i="1" s="1"/>
  <c r="AB315" i="1"/>
  <c r="AB346" i="1" s="1"/>
  <c r="BD314" i="1"/>
  <c r="BD313" i="1"/>
  <c r="BD312" i="1"/>
  <c r="BD311" i="1"/>
  <c r="BD310" i="1"/>
  <c r="BD309" i="1"/>
  <c r="BD308" i="1"/>
  <c r="AG307" i="1"/>
  <c r="AG347" i="1" s="1"/>
  <c r="Y306" i="1"/>
  <c r="Y347" i="1" s="1"/>
  <c r="BC298" i="1"/>
  <c r="BB298" i="1"/>
  <c r="BA298" i="1"/>
  <c r="AZ298" i="1"/>
  <c r="AW298" i="1"/>
  <c r="AV298" i="1"/>
  <c r="AU298" i="1"/>
  <c r="AT298" i="1"/>
  <c r="AS298" i="1"/>
  <c r="AR298" i="1"/>
  <c r="AR299" i="1" s="1"/>
  <c r="AQ298" i="1"/>
  <c r="AP298" i="1"/>
  <c r="AO298" i="1"/>
  <c r="AN298" i="1"/>
  <c r="AN299" i="1" s="1"/>
  <c r="AL298" i="1"/>
  <c r="AJ298" i="1"/>
  <c r="AJ299" i="1" s="1"/>
  <c r="AI298" i="1"/>
  <c r="AG298" i="1"/>
  <c r="AE298" i="1"/>
  <c r="AD298" i="1"/>
  <c r="AC298" i="1"/>
  <c r="Z298" i="1"/>
  <c r="W298" i="1"/>
  <c r="U298" i="1"/>
  <c r="T298" i="1"/>
  <c r="T299" i="1" s="1"/>
  <c r="S298" i="1"/>
  <c r="R298" i="1"/>
  <c r="Q298" i="1"/>
  <c r="P298" i="1"/>
  <c r="P299" i="1" s="1"/>
  <c r="O298" i="1"/>
  <c r="N298" i="1"/>
  <c r="M298" i="1"/>
  <c r="L298" i="1"/>
  <c r="L299" i="1" s="1"/>
  <c r="K298" i="1"/>
  <c r="J298" i="1"/>
  <c r="I298" i="1"/>
  <c r="H298" i="1"/>
  <c r="H299" i="1" s="1"/>
  <c r="G298" i="1"/>
  <c r="F298" i="1"/>
  <c r="BC297" i="1"/>
  <c r="BB297" i="1"/>
  <c r="BA297" i="1"/>
  <c r="AZ297" i="1"/>
  <c r="AW297" i="1"/>
  <c r="AV297" i="1"/>
  <c r="AU297" i="1"/>
  <c r="AT297" i="1"/>
  <c r="AS297" i="1"/>
  <c r="AR297" i="1"/>
  <c r="AQ297" i="1"/>
  <c r="AP297" i="1"/>
  <c r="AO297" i="1"/>
  <c r="AN297" i="1"/>
  <c r="AL297" i="1"/>
  <c r="AJ297" i="1"/>
  <c r="AI297" i="1"/>
  <c r="AG297" i="1"/>
  <c r="AE297" i="1"/>
  <c r="AD297" i="1"/>
  <c r="AC297" i="1"/>
  <c r="Z297" i="1"/>
  <c r="W297" i="1"/>
  <c r="U297" i="1"/>
  <c r="T297" i="1"/>
  <c r="S297" i="1"/>
  <c r="R297" i="1"/>
  <c r="Q297" i="1"/>
  <c r="P297" i="1"/>
  <c r="O297" i="1"/>
  <c r="N297" i="1"/>
  <c r="M297" i="1"/>
  <c r="L297" i="1"/>
  <c r="K297" i="1"/>
  <c r="J297" i="1"/>
  <c r="I297" i="1"/>
  <c r="H297" i="1"/>
  <c r="G297" i="1"/>
  <c r="F297" i="1"/>
  <c r="BC296" i="1"/>
  <c r="BC299" i="1" s="1"/>
  <c r="BB296" i="1"/>
  <c r="BA296" i="1"/>
  <c r="AZ296" i="1"/>
  <c r="AZ299" i="1" s="1"/>
  <c r="AW296" i="1"/>
  <c r="AV296" i="1"/>
  <c r="AV299" i="1" s="1"/>
  <c r="AU296" i="1"/>
  <c r="AT296" i="1"/>
  <c r="AS296" i="1"/>
  <c r="AR296" i="1"/>
  <c r="AQ296" i="1"/>
  <c r="AP296" i="1"/>
  <c r="AO296" i="1"/>
  <c r="AN296" i="1"/>
  <c r="AL296" i="1"/>
  <c r="AJ296" i="1"/>
  <c r="AI296" i="1"/>
  <c r="AG296" i="1"/>
  <c r="AE296" i="1"/>
  <c r="AD296" i="1"/>
  <c r="AC296" i="1"/>
  <c r="Z296" i="1"/>
  <c r="W296" i="1"/>
  <c r="U296" i="1"/>
  <c r="T296" i="1"/>
  <c r="S296" i="1"/>
  <c r="R296" i="1"/>
  <c r="Q296" i="1"/>
  <c r="P296" i="1"/>
  <c r="O296" i="1"/>
  <c r="N296" i="1"/>
  <c r="M296" i="1"/>
  <c r="L296" i="1"/>
  <c r="K296" i="1"/>
  <c r="J296" i="1"/>
  <c r="I296" i="1"/>
  <c r="H296" i="1"/>
  <c r="G296" i="1"/>
  <c r="F296" i="1"/>
  <c r="BC295" i="1"/>
  <c r="BB295" i="1"/>
  <c r="BA295" i="1"/>
  <c r="AZ295" i="1"/>
  <c r="AW295" i="1"/>
  <c r="AV295" i="1"/>
  <c r="AU295" i="1"/>
  <c r="AT295" i="1"/>
  <c r="AS295" i="1"/>
  <c r="AR295" i="1"/>
  <c r="AQ295" i="1"/>
  <c r="AP295" i="1"/>
  <c r="AO295" i="1"/>
  <c r="AN295" i="1"/>
  <c r="AL295" i="1"/>
  <c r="AJ295" i="1"/>
  <c r="AI295" i="1"/>
  <c r="AG295" i="1"/>
  <c r="AE295" i="1"/>
  <c r="AD295" i="1"/>
  <c r="AC295" i="1"/>
  <c r="Z295" i="1"/>
  <c r="W295" i="1"/>
  <c r="U295" i="1"/>
  <c r="T295" i="1"/>
  <c r="S295" i="1"/>
  <c r="R295" i="1"/>
  <c r="Q295" i="1"/>
  <c r="P295" i="1"/>
  <c r="O295" i="1"/>
  <c r="N295" i="1"/>
  <c r="M295" i="1"/>
  <c r="L295" i="1"/>
  <c r="K295" i="1"/>
  <c r="J295" i="1"/>
  <c r="I295" i="1"/>
  <c r="H295" i="1"/>
  <c r="G295" i="1"/>
  <c r="F295" i="1"/>
  <c r="AB294" i="1"/>
  <c r="BD294" i="1" s="1"/>
  <c r="BD293" i="1"/>
  <c r="Y293" i="1"/>
  <c r="AF292" i="1"/>
  <c r="AF295" i="1" s="1"/>
  <c r="AB292" i="1"/>
  <c r="BD292" i="1" s="1"/>
  <c r="BD291" i="1"/>
  <c r="AB290" i="1"/>
  <c r="BD290" i="1" s="1"/>
  <c r="BD289" i="1"/>
  <c r="Y289" i="1"/>
  <c r="BD288" i="1"/>
  <c r="BD287" i="1"/>
  <c r="BD286" i="1"/>
  <c r="Y286" i="1"/>
  <c r="BD285" i="1"/>
  <c r="BD284" i="1"/>
  <c r="BD283" i="1"/>
  <c r="AB283" i="1"/>
  <c r="BD282" i="1"/>
  <c r="BD281" i="1"/>
  <c r="BD280" i="1"/>
  <c r="BD279" i="1"/>
  <c r="BD278" i="1"/>
  <c r="AY277" i="1"/>
  <c r="BD277" i="1" s="1"/>
  <c r="AB277" i="1"/>
  <c r="AY276" i="1"/>
  <c r="BD276" i="1" s="1"/>
  <c r="BD275" i="1"/>
  <c r="AY275" i="1"/>
  <c r="BD274" i="1"/>
  <c r="BD273" i="1"/>
  <c r="BD272" i="1"/>
  <c r="AB272" i="1"/>
  <c r="Y272" i="1"/>
  <c r="BD271" i="1"/>
  <c r="BD270" i="1"/>
  <c r="BD269" i="1"/>
  <c r="BD268" i="1"/>
  <c r="BD267" i="1"/>
  <c r="BD266" i="1"/>
  <c r="AY265" i="1"/>
  <c r="AX265" i="1"/>
  <c r="AM265" i="1"/>
  <c r="AM298" i="1" s="1"/>
  <c r="AB265" i="1"/>
  <c r="BD265" i="1" s="1"/>
  <c r="AY264" i="1"/>
  <c r="AX264" i="1"/>
  <c r="AX297" i="1" s="1"/>
  <c r="AB264" i="1"/>
  <c r="AB295" i="1" s="1"/>
  <c r="AY263" i="1"/>
  <c r="Y263" i="1"/>
  <c r="BD263" i="1" s="1"/>
  <c r="Y262" i="1"/>
  <c r="BD262" i="1" s="1"/>
  <c r="BD261" i="1"/>
  <c r="BD260" i="1"/>
  <c r="BD259" i="1"/>
  <c r="BD258" i="1"/>
  <c r="BD257" i="1"/>
  <c r="BD256" i="1"/>
  <c r="Y256" i="1"/>
  <c r="AY255" i="1"/>
  <c r="AY298" i="1" s="1"/>
  <c r="Y255" i="1"/>
  <c r="Y296" i="1" s="1"/>
  <c r="BC247" i="1"/>
  <c r="BB247" i="1"/>
  <c r="BA247" i="1"/>
  <c r="AZ247" i="1"/>
  <c r="AW247" i="1"/>
  <c r="AV247" i="1"/>
  <c r="AU247" i="1"/>
  <c r="AT247" i="1"/>
  <c r="AS247" i="1"/>
  <c r="AR247" i="1"/>
  <c r="AQ247" i="1"/>
  <c r="AP247" i="1"/>
  <c r="AP248" i="1" s="1"/>
  <c r="AO247" i="1"/>
  <c r="AN247" i="1"/>
  <c r="AM247" i="1"/>
  <c r="AL247" i="1"/>
  <c r="AL248" i="1" s="1"/>
  <c r="AJ247" i="1"/>
  <c r="AI247" i="1"/>
  <c r="AG247" i="1"/>
  <c r="AF247" i="1"/>
  <c r="AE247" i="1"/>
  <c r="AD247" i="1"/>
  <c r="AD248" i="1" s="1"/>
  <c r="AC247" i="1"/>
  <c r="Z247" i="1"/>
  <c r="Z248" i="1" s="1"/>
  <c r="W247" i="1"/>
  <c r="U247" i="1"/>
  <c r="S247" i="1"/>
  <c r="R247" i="1"/>
  <c r="R248" i="1" s="1"/>
  <c r="Q247" i="1"/>
  <c r="P247" i="1"/>
  <c r="O247" i="1"/>
  <c r="N247" i="1"/>
  <c r="N248" i="1" s="1"/>
  <c r="M247" i="1"/>
  <c r="L247" i="1"/>
  <c r="K247" i="1"/>
  <c r="J247" i="1"/>
  <c r="J248" i="1" s="1"/>
  <c r="I247" i="1"/>
  <c r="H247" i="1"/>
  <c r="G247" i="1"/>
  <c r="F247" i="1"/>
  <c r="F248" i="1" s="1"/>
  <c r="BC246" i="1"/>
  <c r="BB246" i="1"/>
  <c r="BA246" i="1"/>
  <c r="AZ246" i="1"/>
  <c r="AW246" i="1"/>
  <c r="AV246" i="1"/>
  <c r="AU246" i="1"/>
  <c r="AT246" i="1"/>
  <c r="AS246" i="1"/>
  <c r="AR246" i="1"/>
  <c r="AQ246" i="1"/>
  <c r="AP246" i="1"/>
  <c r="AO246" i="1"/>
  <c r="AN246" i="1"/>
  <c r="AM246" i="1"/>
  <c r="AL246" i="1"/>
  <c r="AJ246" i="1"/>
  <c r="AI246" i="1"/>
  <c r="AG246" i="1"/>
  <c r="AF246" i="1"/>
  <c r="AE246" i="1"/>
  <c r="AD246" i="1"/>
  <c r="AC246" i="1"/>
  <c r="Z246" i="1"/>
  <c r="W246" i="1"/>
  <c r="U246" i="1"/>
  <c r="S246" i="1"/>
  <c r="R246" i="1"/>
  <c r="Q246" i="1"/>
  <c r="P246" i="1"/>
  <c r="O246" i="1"/>
  <c r="N246" i="1"/>
  <c r="M246" i="1"/>
  <c r="L246" i="1"/>
  <c r="K246" i="1"/>
  <c r="J246" i="1"/>
  <c r="I246" i="1"/>
  <c r="H246" i="1"/>
  <c r="G246" i="1"/>
  <c r="F246" i="1"/>
  <c r="BC245" i="1"/>
  <c r="BB245" i="1"/>
  <c r="BB248" i="1" s="1"/>
  <c r="BA245" i="1"/>
  <c r="AZ245" i="1"/>
  <c r="AW245" i="1"/>
  <c r="AV245" i="1"/>
  <c r="AU245" i="1"/>
  <c r="AT245" i="1"/>
  <c r="AT248" i="1" s="1"/>
  <c r="AS245" i="1"/>
  <c r="AR245" i="1"/>
  <c r="AQ245" i="1"/>
  <c r="AP245" i="1"/>
  <c r="AO245" i="1"/>
  <c r="AN245" i="1"/>
  <c r="AM245" i="1"/>
  <c r="AL245" i="1"/>
  <c r="AJ245" i="1"/>
  <c r="AI245" i="1"/>
  <c r="AG245" i="1"/>
  <c r="AF245" i="1"/>
  <c r="AE245" i="1"/>
  <c r="AD245" i="1"/>
  <c r="AC245" i="1"/>
  <c r="Z245" i="1"/>
  <c r="W245" i="1"/>
  <c r="U245" i="1"/>
  <c r="S245" i="1"/>
  <c r="R245" i="1"/>
  <c r="Q245" i="1"/>
  <c r="P245" i="1"/>
  <c r="O245" i="1"/>
  <c r="N245" i="1"/>
  <c r="M245" i="1"/>
  <c r="L245" i="1"/>
  <c r="K245" i="1"/>
  <c r="J245" i="1"/>
  <c r="I245" i="1"/>
  <c r="H245" i="1"/>
  <c r="G245" i="1"/>
  <c r="F245" i="1"/>
  <c r="BC244" i="1"/>
  <c r="BB244" i="1"/>
  <c r="BA244" i="1"/>
  <c r="AZ244" i="1"/>
  <c r="AW244" i="1"/>
  <c r="AV244" i="1"/>
  <c r="AU244" i="1"/>
  <c r="AT244" i="1"/>
  <c r="AS244" i="1"/>
  <c r="AR244" i="1"/>
  <c r="AQ244" i="1"/>
  <c r="AP244" i="1"/>
  <c r="AO244" i="1"/>
  <c r="AN244" i="1"/>
  <c r="AM244" i="1"/>
  <c r="AL244" i="1"/>
  <c r="AJ244" i="1"/>
  <c r="AI244" i="1"/>
  <c r="AG244" i="1"/>
  <c r="AF244" i="1"/>
  <c r="AE244" i="1"/>
  <c r="AD244" i="1"/>
  <c r="AC244" i="1"/>
  <c r="Z244" i="1"/>
  <c r="W244" i="1"/>
  <c r="U244" i="1"/>
  <c r="S244" i="1"/>
  <c r="R244" i="1"/>
  <c r="Q244" i="1"/>
  <c r="P244" i="1"/>
  <c r="O244" i="1"/>
  <c r="N244" i="1"/>
  <c r="M244" i="1"/>
  <c r="L244" i="1"/>
  <c r="K244" i="1"/>
  <c r="J244" i="1"/>
  <c r="I244" i="1"/>
  <c r="H244" i="1"/>
  <c r="G244" i="1"/>
  <c r="F244" i="1"/>
  <c r="BD243" i="1"/>
  <c r="AB243" i="1"/>
  <c r="BD242" i="1"/>
  <c r="BD241" i="1"/>
  <c r="BD240" i="1"/>
  <c r="BD239" i="1"/>
  <c r="BD238" i="1"/>
  <c r="BD237" i="1"/>
  <c r="BD236" i="1"/>
  <c r="BD235" i="1"/>
  <c r="BD234" i="1"/>
  <c r="BD233" i="1"/>
  <c r="BD232" i="1"/>
  <c r="BD231" i="1"/>
  <c r="BD230" i="1"/>
  <c r="BD229" i="1"/>
  <c r="BD228" i="1"/>
  <c r="BD227" i="1"/>
  <c r="AY226" i="1"/>
  <c r="Y226" i="1"/>
  <c r="BD226" i="1" s="1"/>
  <c r="BD225" i="1"/>
  <c r="BD224" i="1"/>
  <c r="BD223" i="1"/>
  <c r="BD222" i="1"/>
  <c r="Y221" i="1"/>
  <c r="T221" i="1"/>
  <c r="T246" i="1" s="1"/>
  <c r="BD220" i="1"/>
  <c r="BD219" i="1"/>
  <c r="BD218" i="1"/>
  <c r="BD217" i="1"/>
  <c r="BD216" i="1"/>
  <c r="BD215" i="1"/>
  <c r="AY215" i="1"/>
  <c r="AY214" i="1"/>
  <c r="AX214" i="1"/>
  <c r="AB214" i="1"/>
  <c r="Y214" i="1"/>
  <c r="BD214" i="1" s="1"/>
  <c r="BD213" i="1"/>
  <c r="AY213" i="1"/>
  <c r="AX213" i="1"/>
  <c r="AX244" i="1" s="1"/>
  <c r="AB213" i="1"/>
  <c r="AB246" i="1" s="1"/>
  <c r="BD212" i="1"/>
  <c r="BD211" i="1"/>
  <c r="BD210" i="1"/>
  <c r="BD209" i="1"/>
  <c r="BD208" i="1"/>
  <c r="BD207" i="1"/>
  <c r="BD206" i="1"/>
  <c r="BD205" i="1"/>
  <c r="BD204" i="1"/>
  <c r="AY204" i="1"/>
  <c r="AY245" i="1" s="1"/>
  <c r="Y204" i="1"/>
  <c r="Y247" i="1" s="1"/>
  <c r="BC196" i="1"/>
  <c r="BB196" i="1"/>
  <c r="BA196" i="1"/>
  <c r="AZ196" i="1"/>
  <c r="AW196" i="1"/>
  <c r="AV196" i="1"/>
  <c r="AV197" i="1" s="1"/>
  <c r="AU196" i="1"/>
  <c r="AT196" i="1"/>
  <c r="AS196" i="1"/>
  <c r="AR196" i="1"/>
  <c r="AR197" i="1" s="1"/>
  <c r="AQ196" i="1"/>
  <c r="AP196" i="1"/>
  <c r="AO196" i="1"/>
  <c r="AN196" i="1"/>
  <c r="AN197" i="1" s="1"/>
  <c r="AM196" i="1"/>
  <c r="AJ196" i="1"/>
  <c r="AJ197" i="1" s="1"/>
  <c r="AI196" i="1"/>
  <c r="AF196" i="1"/>
  <c r="AF197" i="1" s="1"/>
  <c r="AE196" i="1"/>
  <c r="AD196" i="1"/>
  <c r="AC196" i="1"/>
  <c r="Z196" i="1"/>
  <c r="W196" i="1"/>
  <c r="U196" i="1"/>
  <c r="T196" i="1"/>
  <c r="T197" i="1" s="1"/>
  <c r="S196" i="1"/>
  <c r="R196" i="1"/>
  <c r="Q196" i="1"/>
  <c r="P196" i="1"/>
  <c r="P197" i="1" s="1"/>
  <c r="O196" i="1"/>
  <c r="N196" i="1"/>
  <c r="M196" i="1"/>
  <c r="L196" i="1"/>
  <c r="L197" i="1" s="1"/>
  <c r="K196" i="1"/>
  <c r="J196" i="1"/>
  <c r="I196" i="1"/>
  <c r="H196" i="1"/>
  <c r="H197" i="1" s="1"/>
  <c r="G196" i="1"/>
  <c r="F196" i="1"/>
  <c r="BC195" i="1"/>
  <c r="BB195" i="1"/>
  <c r="BA195" i="1"/>
  <c r="AZ195" i="1"/>
  <c r="AW195" i="1"/>
  <c r="AV195" i="1"/>
  <c r="AU195" i="1"/>
  <c r="AT195" i="1"/>
  <c r="AS195" i="1"/>
  <c r="AR195" i="1"/>
  <c r="AQ195" i="1"/>
  <c r="AP195" i="1"/>
  <c r="AO195" i="1"/>
  <c r="AN195" i="1"/>
  <c r="AM195" i="1"/>
  <c r="AJ195" i="1"/>
  <c r="AI195" i="1"/>
  <c r="AF195" i="1"/>
  <c r="AE195" i="1"/>
  <c r="AD195" i="1"/>
  <c r="AC195" i="1"/>
  <c r="Z195" i="1"/>
  <c r="W195" i="1"/>
  <c r="U195" i="1"/>
  <c r="T195" i="1"/>
  <c r="S195" i="1"/>
  <c r="R195" i="1"/>
  <c r="Q195" i="1"/>
  <c r="P195" i="1"/>
  <c r="O195" i="1"/>
  <c r="N195" i="1"/>
  <c r="M195" i="1"/>
  <c r="L195" i="1"/>
  <c r="K195" i="1"/>
  <c r="J195" i="1"/>
  <c r="I195" i="1"/>
  <c r="H195" i="1"/>
  <c r="G195" i="1"/>
  <c r="F195" i="1"/>
  <c r="BC194" i="1"/>
  <c r="BB194" i="1"/>
  <c r="BA194" i="1"/>
  <c r="AZ194" i="1"/>
  <c r="AZ197" i="1" s="1"/>
  <c r="AW194" i="1"/>
  <c r="AV194" i="1"/>
  <c r="AU194" i="1"/>
  <c r="AT194" i="1"/>
  <c r="AS194" i="1"/>
  <c r="AR194" i="1"/>
  <c r="AQ194" i="1"/>
  <c r="AP194" i="1"/>
  <c r="AO194" i="1"/>
  <c r="AN194" i="1"/>
  <c r="AM194" i="1"/>
  <c r="AJ194" i="1"/>
  <c r="AI194" i="1"/>
  <c r="AF194" i="1"/>
  <c r="AE194" i="1"/>
  <c r="AD194" i="1"/>
  <c r="AC194" i="1"/>
  <c r="Z194" i="1"/>
  <c r="W194" i="1"/>
  <c r="U194" i="1"/>
  <c r="T194" i="1"/>
  <c r="S194" i="1"/>
  <c r="R194" i="1"/>
  <c r="Q194" i="1"/>
  <c r="P194" i="1"/>
  <c r="O194" i="1"/>
  <c r="N194" i="1"/>
  <c r="M194" i="1"/>
  <c r="L194" i="1"/>
  <c r="K194" i="1"/>
  <c r="J194" i="1"/>
  <c r="I194" i="1"/>
  <c r="H194" i="1"/>
  <c r="G194" i="1"/>
  <c r="F194" i="1"/>
  <c r="BC193" i="1"/>
  <c r="BB193" i="1"/>
  <c r="BA193" i="1"/>
  <c r="AZ193" i="1"/>
  <c r="AW193" i="1"/>
  <c r="AV193" i="1"/>
  <c r="AU193" i="1"/>
  <c r="AT193" i="1"/>
  <c r="AS193" i="1"/>
  <c r="AR193" i="1"/>
  <c r="AQ193" i="1"/>
  <c r="AP193" i="1"/>
  <c r="AO193" i="1"/>
  <c r="AN193" i="1"/>
  <c r="AM193" i="1"/>
  <c r="AJ193" i="1"/>
  <c r="AI193" i="1"/>
  <c r="AF193" i="1"/>
  <c r="AE193" i="1"/>
  <c r="AD193" i="1"/>
  <c r="AC193" i="1"/>
  <c r="Z193" i="1"/>
  <c r="W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BD192" i="1"/>
  <c r="BD191" i="1"/>
  <c r="BD190" i="1"/>
  <c r="AX190" i="1"/>
  <c r="AX189" i="1"/>
  <c r="BD189" i="1" s="1"/>
  <c r="BD188" i="1"/>
  <c r="BD187" i="1"/>
  <c r="BD186" i="1"/>
  <c r="BD185" i="1"/>
  <c r="BD184" i="1"/>
  <c r="BD183" i="1"/>
  <c r="BD182" i="1"/>
  <c r="BD181" i="1"/>
  <c r="BD180" i="1"/>
  <c r="BD179" i="1"/>
  <c r="BD178" i="1"/>
  <c r="BD177" i="1"/>
  <c r="BD176" i="1"/>
  <c r="AB176" i="1"/>
  <c r="BD175" i="1"/>
  <c r="BD174" i="1"/>
  <c r="BD173" i="1"/>
  <c r="Y172" i="1"/>
  <c r="BD172" i="1" s="1"/>
  <c r="BD171" i="1"/>
  <c r="BD170" i="1"/>
  <c r="Y170" i="1"/>
  <c r="BD169" i="1"/>
  <c r="BD168" i="1"/>
  <c r="BD167" i="1"/>
  <c r="Y166" i="1"/>
  <c r="BD166" i="1" s="1"/>
  <c r="BD165" i="1"/>
  <c r="AL165" i="1"/>
  <c r="AL164" i="1"/>
  <c r="AL195" i="1" s="1"/>
  <c r="BD163" i="1"/>
  <c r="AX163" i="1"/>
  <c r="AB163" i="1"/>
  <c r="AY162" i="1"/>
  <c r="AX162" i="1"/>
  <c r="AX195" i="1" s="1"/>
  <c r="AB162" i="1"/>
  <c r="AY161" i="1"/>
  <c r="BD161" i="1" s="1"/>
  <c r="BD160" i="1"/>
  <c r="AY159" i="1"/>
  <c r="BD159" i="1" s="1"/>
  <c r="BD158" i="1"/>
  <c r="AB158" i="1"/>
  <c r="BD157" i="1"/>
  <c r="BD156" i="1"/>
  <c r="BD155" i="1"/>
  <c r="BD154" i="1"/>
  <c r="AG154" i="1"/>
  <c r="AG194" i="1" s="1"/>
  <c r="AY153" i="1"/>
  <c r="AY196" i="1" s="1"/>
  <c r="AB153" i="1"/>
  <c r="AB193" i="1" s="1"/>
  <c r="Y153" i="1"/>
  <c r="Y194" i="1" s="1"/>
  <c r="BC145" i="1"/>
  <c r="BB145" i="1"/>
  <c r="BA145" i="1"/>
  <c r="AZ145" i="1"/>
  <c r="AW145" i="1"/>
  <c r="AV145" i="1"/>
  <c r="AV149" i="1" s="1"/>
  <c r="AU145" i="1"/>
  <c r="AT145" i="1"/>
  <c r="AS145" i="1"/>
  <c r="AR145" i="1"/>
  <c r="AR146" i="1" s="1"/>
  <c r="AQ145" i="1"/>
  <c r="AP145" i="1"/>
  <c r="AO145" i="1"/>
  <c r="AN145" i="1"/>
  <c r="AN146" i="1" s="1"/>
  <c r="AM145" i="1"/>
  <c r="AL145" i="1"/>
  <c r="AJ145" i="1"/>
  <c r="AJ146" i="1" s="1"/>
  <c r="AI145" i="1"/>
  <c r="AF145" i="1"/>
  <c r="AF146" i="1" s="1"/>
  <c r="AE145" i="1"/>
  <c r="AD145" i="1"/>
  <c r="AC145" i="1"/>
  <c r="Z145" i="1"/>
  <c r="W145" i="1"/>
  <c r="U145" i="1"/>
  <c r="U149" i="1" s="1"/>
  <c r="T145" i="1"/>
  <c r="T146" i="1" s="1"/>
  <c r="S145" i="1"/>
  <c r="R145" i="1"/>
  <c r="Q145" i="1"/>
  <c r="Q149" i="1" s="1"/>
  <c r="P145" i="1"/>
  <c r="P146" i="1" s="1"/>
  <c r="O145" i="1"/>
  <c r="N145" i="1"/>
  <c r="M145" i="1"/>
  <c r="M149" i="1" s="1"/>
  <c r="L145" i="1"/>
  <c r="L146" i="1" s="1"/>
  <c r="K145" i="1"/>
  <c r="J145" i="1"/>
  <c r="I145" i="1"/>
  <c r="I149" i="1" s="1"/>
  <c r="H145" i="1"/>
  <c r="H146" i="1" s="1"/>
  <c r="G145" i="1"/>
  <c r="F145" i="1"/>
  <c r="BC144" i="1"/>
  <c r="BC148" i="1" s="1"/>
  <c r="BB144" i="1"/>
  <c r="BA144" i="1"/>
  <c r="AZ144" i="1"/>
  <c r="AW144" i="1"/>
  <c r="AV144" i="1"/>
  <c r="AU144" i="1"/>
  <c r="AT144" i="1"/>
  <c r="AS144" i="1"/>
  <c r="AS148" i="1" s="1"/>
  <c r="AR144" i="1"/>
  <c r="AQ144" i="1"/>
  <c r="AP144" i="1"/>
  <c r="AO144" i="1"/>
  <c r="AO148" i="1" s="1"/>
  <c r="AN144" i="1"/>
  <c r="AM144" i="1"/>
  <c r="AL144" i="1"/>
  <c r="AJ144" i="1"/>
  <c r="AI144" i="1"/>
  <c r="AF144" i="1"/>
  <c r="AE144" i="1"/>
  <c r="AD144" i="1"/>
  <c r="AC144" i="1"/>
  <c r="Z144" i="1"/>
  <c r="W144" i="1"/>
  <c r="U144" i="1"/>
  <c r="T144" i="1"/>
  <c r="S144" i="1"/>
  <c r="R144" i="1"/>
  <c r="R148" i="1" s="1"/>
  <c r="Q144" i="1"/>
  <c r="P144" i="1"/>
  <c r="O144" i="1"/>
  <c r="N144" i="1"/>
  <c r="N148" i="1" s="1"/>
  <c r="M144" i="1"/>
  <c r="L144" i="1"/>
  <c r="K144" i="1"/>
  <c r="J144" i="1"/>
  <c r="J148" i="1" s="1"/>
  <c r="I144" i="1"/>
  <c r="H144" i="1"/>
  <c r="G144" i="1"/>
  <c r="F144" i="1"/>
  <c r="BC143" i="1"/>
  <c r="BB143" i="1"/>
  <c r="BA143" i="1"/>
  <c r="AZ143" i="1"/>
  <c r="AZ146" i="1" s="1"/>
  <c r="AW143" i="1"/>
  <c r="AV143" i="1"/>
  <c r="AV146" i="1" s="1"/>
  <c r="AU143" i="1"/>
  <c r="AT143" i="1"/>
  <c r="AS143" i="1"/>
  <c r="AR143" i="1"/>
  <c r="AQ143" i="1"/>
  <c r="AP143" i="1"/>
  <c r="AO143" i="1"/>
  <c r="AN143" i="1"/>
  <c r="AM143" i="1"/>
  <c r="AL143" i="1"/>
  <c r="AJ143" i="1"/>
  <c r="AI143" i="1"/>
  <c r="AF143" i="1"/>
  <c r="AE143" i="1"/>
  <c r="AD143" i="1"/>
  <c r="AC143" i="1"/>
  <c r="AC147" i="1" s="1"/>
  <c r="Z143" i="1"/>
  <c r="W143" i="1"/>
  <c r="W147" i="1" s="1"/>
  <c r="U143" i="1"/>
  <c r="T143" i="1"/>
  <c r="S143" i="1"/>
  <c r="S147" i="1" s="1"/>
  <c r="R143" i="1"/>
  <c r="Q143" i="1"/>
  <c r="P143" i="1"/>
  <c r="O143" i="1"/>
  <c r="O147" i="1" s="1"/>
  <c r="N143" i="1"/>
  <c r="M143" i="1"/>
  <c r="L143" i="1"/>
  <c r="K143" i="1"/>
  <c r="K147" i="1" s="1"/>
  <c r="J143" i="1"/>
  <c r="I143" i="1"/>
  <c r="H143" i="1"/>
  <c r="G143" i="1"/>
  <c r="G147" i="1" s="1"/>
  <c r="F143" i="1"/>
  <c r="BC142" i="1"/>
  <c r="BB142" i="1"/>
  <c r="BA142" i="1"/>
  <c r="AZ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J142" i="1"/>
  <c r="AI142" i="1"/>
  <c r="AF142" i="1"/>
  <c r="AE142" i="1"/>
  <c r="AD142" i="1"/>
  <c r="AC142" i="1"/>
  <c r="Z142" i="1"/>
  <c r="W142" i="1"/>
  <c r="U142" i="1"/>
  <c r="T142" i="1"/>
  <c r="S142" i="1"/>
  <c r="R142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BD141" i="1"/>
  <c r="BD140" i="1"/>
  <c r="BD139" i="1"/>
  <c r="AB139" i="1"/>
  <c r="BD138" i="1"/>
  <c r="BD137" i="1"/>
  <c r="BD136" i="1"/>
  <c r="AB135" i="1"/>
  <c r="BD135" i="1" s="1"/>
  <c r="BD134" i="1"/>
  <c r="BD133" i="1"/>
  <c r="BD132" i="1"/>
  <c r="BD131" i="1"/>
  <c r="BD130" i="1"/>
  <c r="BD129" i="1"/>
  <c r="BD128" i="1"/>
  <c r="AB127" i="1"/>
  <c r="BD127" i="1" s="1"/>
  <c r="BD126" i="1"/>
  <c r="AB126" i="1"/>
  <c r="BD125" i="1"/>
  <c r="BD124" i="1"/>
  <c r="BD123" i="1"/>
  <c r="BD122" i="1"/>
  <c r="AB121" i="1"/>
  <c r="Y121" i="1"/>
  <c r="BD121" i="1" s="1"/>
  <c r="BD120" i="1"/>
  <c r="AY119" i="1"/>
  <c r="AB119" i="1"/>
  <c r="BD119" i="1" s="1"/>
  <c r="Y119" i="1"/>
  <c r="BD118" i="1"/>
  <c r="BD117" i="1"/>
  <c r="BD116" i="1"/>
  <c r="Y115" i="1"/>
  <c r="BD115" i="1" s="1"/>
  <c r="BD114" i="1"/>
  <c r="BD113" i="1"/>
  <c r="AY112" i="1"/>
  <c r="AB112" i="1"/>
  <c r="BD112" i="1" s="1"/>
  <c r="BD111" i="1"/>
  <c r="AY111" i="1"/>
  <c r="AB111" i="1"/>
  <c r="AY110" i="1"/>
  <c r="BD110" i="1" s="1"/>
  <c r="BD109" i="1"/>
  <c r="BD108" i="1"/>
  <c r="BD107" i="1"/>
  <c r="BD106" i="1"/>
  <c r="BD105" i="1"/>
  <c r="BD104" i="1"/>
  <c r="BD103" i="1"/>
  <c r="AG103" i="1"/>
  <c r="AG143" i="1" s="1"/>
  <c r="AB103" i="1"/>
  <c r="AB142" i="1" s="1"/>
  <c r="AY102" i="1"/>
  <c r="AY145" i="1" s="1"/>
  <c r="AX102" i="1"/>
  <c r="AX144" i="1" s="1"/>
  <c r="Y102" i="1"/>
  <c r="Y143" i="1" s="1"/>
  <c r="BC94" i="1"/>
  <c r="BC98" i="1" s="1"/>
  <c r="BB94" i="1"/>
  <c r="BB98" i="1" s="1"/>
  <c r="BA94" i="1"/>
  <c r="BA98" i="1" s="1"/>
  <c r="AZ94" i="1"/>
  <c r="AZ98" i="1" s="1"/>
  <c r="AY94" i="1"/>
  <c r="AY95" i="1" s="1"/>
  <c r="AX94" i="1"/>
  <c r="AW94" i="1"/>
  <c r="AV94" i="1"/>
  <c r="AV98" i="1" s="1"/>
  <c r="AU94" i="1"/>
  <c r="AU95" i="1" s="1"/>
  <c r="AT94" i="1"/>
  <c r="AT98" i="1" s="1"/>
  <c r="AS94" i="1"/>
  <c r="AS98" i="1" s="1"/>
  <c r="AR94" i="1"/>
  <c r="AR98" i="1" s="1"/>
  <c r="AQ94" i="1"/>
  <c r="AQ95" i="1" s="1"/>
  <c r="AP94" i="1"/>
  <c r="AP98" i="1" s="1"/>
  <c r="AO94" i="1"/>
  <c r="AO98" i="1" s="1"/>
  <c r="AN94" i="1"/>
  <c r="AN98" i="1" s="1"/>
  <c r="AM94" i="1"/>
  <c r="AM95" i="1" s="1"/>
  <c r="AL94" i="1"/>
  <c r="AL98" i="1" s="1"/>
  <c r="AJ94" i="1"/>
  <c r="AJ98" i="1" s="1"/>
  <c r="AI94" i="1"/>
  <c r="AI95" i="1" s="1"/>
  <c r="AG94" i="1"/>
  <c r="AG98" i="1" s="1"/>
  <c r="AF94" i="1"/>
  <c r="AF98" i="1" s="1"/>
  <c r="AE94" i="1"/>
  <c r="AE95" i="1" s="1"/>
  <c r="AD94" i="1"/>
  <c r="AD98" i="1" s="1"/>
  <c r="AC94" i="1"/>
  <c r="AC98" i="1" s="1"/>
  <c r="AB94" i="1"/>
  <c r="Z94" i="1"/>
  <c r="Y94" i="1"/>
  <c r="W94" i="1"/>
  <c r="W95" i="1" s="1"/>
  <c r="U94" i="1"/>
  <c r="U98" i="1" s="1"/>
  <c r="T94" i="1"/>
  <c r="T98" i="1" s="1"/>
  <c r="S94" i="1"/>
  <c r="S95" i="1" s="1"/>
  <c r="R94" i="1"/>
  <c r="R98" i="1" s="1"/>
  <c r="Q94" i="1"/>
  <c r="Q98" i="1" s="1"/>
  <c r="P94" i="1"/>
  <c r="P98" i="1" s="1"/>
  <c r="O94" i="1"/>
  <c r="O95" i="1" s="1"/>
  <c r="N94" i="1"/>
  <c r="N98" i="1" s="1"/>
  <c r="M94" i="1"/>
  <c r="M98" i="1" s="1"/>
  <c r="L94" i="1"/>
  <c r="L98" i="1" s="1"/>
  <c r="K94" i="1"/>
  <c r="K95" i="1" s="1"/>
  <c r="J94" i="1"/>
  <c r="J98" i="1" s="1"/>
  <c r="I94" i="1"/>
  <c r="I98" i="1" s="1"/>
  <c r="H94" i="1"/>
  <c r="H98" i="1" s="1"/>
  <c r="G94" i="1"/>
  <c r="G95" i="1" s="1"/>
  <c r="F94" i="1"/>
  <c r="F98" i="1" s="1"/>
  <c r="BC93" i="1"/>
  <c r="BC97" i="1" s="1"/>
  <c r="BB93" i="1"/>
  <c r="BB97" i="1" s="1"/>
  <c r="BA93" i="1"/>
  <c r="BA97" i="1" s="1"/>
  <c r="AZ93" i="1"/>
  <c r="AZ97" i="1" s="1"/>
  <c r="AY93" i="1"/>
  <c r="AX93" i="1"/>
  <c r="AW93" i="1"/>
  <c r="AV93" i="1"/>
  <c r="AV97" i="1" s="1"/>
  <c r="AU93" i="1"/>
  <c r="AU97" i="1" s="1"/>
  <c r="AT93" i="1"/>
  <c r="AT97" i="1" s="1"/>
  <c r="AS93" i="1"/>
  <c r="AS97" i="1" s="1"/>
  <c r="AR93" i="1"/>
  <c r="AR97" i="1" s="1"/>
  <c r="AQ93" i="1"/>
  <c r="AQ97" i="1" s="1"/>
  <c r="AP93" i="1"/>
  <c r="AP97" i="1" s="1"/>
  <c r="AO93" i="1"/>
  <c r="AO97" i="1" s="1"/>
  <c r="AN93" i="1"/>
  <c r="AN97" i="1" s="1"/>
  <c r="AM93" i="1"/>
  <c r="AL93" i="1"/>
  <c r="AL97" i="1" s="1"/>
  <c r="AJ93" i="1"/>
  <c r="AJ97" i="1" s="1"/>
  <c r="AI93" i="1"/>
  <c r="AI97" i="1" s="1"/>
  <c r="AG93" i="1"/>
  <c r="AG97" i="1" s="1"/>
  <c r="AF93" i="1"/>
  <c r="AF97" i="1" s="1"/>
  <c r="AE93" i="1"/>
  <c r="AE97" i="1" s="1"/>
  <c r="AD93" i="1"/>
  <c r="AD97" i="1" s="1"/>
  <c r="AC93" i="1"/>
  <c r="AC97" i="1" s="1"/>
  <c r="AB93" i="1"/>
  <c r="AB97" i="1" s="1"/>
  <c r="Z93" i="1"/>
  <c r="Y93" i="1"/>
  <c r="W93" i="1"/>
  <c r="W97" i="1" s="1"/>
  <c r="U93" i="1"/>
  <c r="U97" i="1" s="1"/>
  <c r="T93" i="1"/>
  <c r="T97" i="1" s="1"/>
  <c r="S93" i="1"/>
  <c r="S97" i="1" s="1"/>
  <c r="R93" i="1"/>
  <c r="R97" i="1" s="1"/>
  <c r="Q93" i="1"/>
  <c r="Q97" i="1" s="1"/>
  <c r="P93" i="1"/>
  <c r="P97" i="1" s="1"/>
  <c r="O93" i="1"/>
  <c r="O97" i="1" s="1"/>
  <c r="N93" i="1"/>
  <c r="N97" i="1" s="1"/>
  <c r="M93" i="1"/>
  <c r="M97" i="1" s="1"/>
  <c r="L93" i="1"/>
  <c r="L97" i="1" s="1"/>
  <c r="K93" i="1"/>
  <c r="K97" i="1" s="1"/>
  <c r="J93" i="1"/>
  <c r="J97" i="1" s="1"/>
  <c r="I93" i="1"/>
  <c r="I97" i="1" s="1"/>
  <c r="H93" i="1"/>
  <c r="H97" i="1" s="1"/>
  <c r="G93" i="1"/>
  <c r="G97" i="1" s="1"/>
  <c r="F93" i="1"/>
  <c r="BD93" i="1" s="1"/>
  <c r="BC92" i="1"/>
  <c r="BC95" i="1" s="1"/>
  <c r="BB92" i="1"/>
  <c r="BB96" i="1" s="1"/>
  <c r="BA92" i="1"/>
  <c r="BA96" i="1" s="1"/>
  <c r="AZ92" i="1"/>
  <c r="AZ96" i="1" s="1"/>
  <c r="AY92" i="1"/>
  <c r="AX92" i="1"/>
  <c r="AW92" i="1"/>
  <c r="AV92" i="1"/>
  <c r="AV96" i="1" s="1"/>
  <c r="AU92" i="1"/>
  <c r="AU96" i="1" s="1"/>
  <c r="AT92" i="1"/>
  <c r="AT96" i="1" s="1"/>
  <c r="AS92" i="1"/>
  <c r="AS96" i="1" s="1"/>
  <c r="AR92" i="1"/>
  <c r="AR96" i="1" s="1"/>
  <c r="AQ92" i="1"/>
  <c r="AQ96" i="1" s="1"/>
  <c r="AP92" i="1"/>
  <c r="AP96" i="1" s="1"/>
  <c r="AO92" i="1"/>
  <c r="AO96" i="1" s="1"/>
  <c r="AN92" i="1"/>
  <c r="AN96" i="1" s="1"/>
  <c r="AM92" i="1"/>
  <c r="AL92" i="1"/>
  <c r="AL96" i="1" s="1"/>
  <c r="AJ92" i="1"/>
  <c r="AJ96" i="1" s="1"/>
  <c r="AI92" i="1"/>
  <c r="AI96" i="1" s="1"/>
  <c r="AG92" i="1"/>
  <c r="AG96" i="1" s="1"/>
  <c r="AF92" i="1"/>
  <c r="AF96" i="1" s="1"/>
  <c r="AE92" i="1"/>
  <c r="AE96" i="1" s="1"/>
  <c r="AD92" i="1"/>
  <c r="AD96" i="1" s="1"/>
  <c r="AC92" i="1"/>
  <c r="AC96" i="1" s="1"/>
  <c r="AB92" i="1"/>
  <c r="Z92" i="1"/>
  <c r="Y92" i="1"/>
  <c r="W92" i="1"/>
  <c r="W96" i="1" s="1"/>
  <c r="U92" i="1"/>
  <c r="U96" i="1" s="1"/>
  <c r="T92" i="1"/>
  <c r="T96" i="1" s="1"/>
  <c r="S92" i="1"/>
  <c r="S96" i="1" s="1"/>
  <c r="R92" i="1"/>
  <c r="R96" i="1" s="1"/>
  <c r="Q92" i="1"/>
  <c r="Q96" i="1" s="1"/>
  <c r="P92" i="1"/>
  <c r="P96" i="1" s="1"/>
  <c r="O92" i="1"/>
  <c r="O96" i="1" s="1"/>
  <c r="N92" i="1"/>
  <c r="N96" i="1" s="1"/>
  <c r="M92" i="1"/>
  <c r="M96" i="1" s="1"/>
  <c r="L92" i="1"/>
  <c r="L96" i="1" s="1"/>
  <c r="K92" i="1"/>
  <c r="K96" i="1" s="1"/>
  <c r="J92" i="1"/>
  <c r="J96" i="1" s="1"/>
  <c r="I92" i="1"/>
  <c r="I96" i="1" s="1"/>
  <c r="H92" i="1"/>
  <c r="H96" i="1" s="1"/>
  <c r="G92" i="1"/>
  <c r="G96" i="1" s="1"/>
  <c r="F92" i="1"/>
  <c r="BD92" i="1" s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J91" i="1"/>
  <c r="AI91" i="1"/>
  <c r="AG91" i="1"/>
  <c r="AF91" i="1"/>
  <c r="AE91" i="1"/>
  <c r="AD91" i="1"/>
  <c r="AC91" i="1"/>
  <c r="AB91" i="1"/>
  <c r="Z91" i="1"/>
  <c r="Y91" i="1"/>
  <c r="W91" i="1"/>
  <c r="U91" i="1"/>
  <c r="T91" i="1"/>
  <c r="S91" i="1"/>
  <c r="R91" i="1"/>
  <c r="Q91" i="1"/>
  <c r="P91" i="1"/>
  <c r="O91" i="1"/>
  <c r="N91" i="1"/>
  <c r="M91" i="1"/>
  <c r="L91" i="1"/>
  <c r="K91" i="1"/>
  <c r="J91" i="1"/>
  <c r="I91" i="1"/>
  <c r="H91" i="1"/>
  <c r="G91" i="1"/>
  <c r="F91" i="1"/>
  <c r="BD91" i="1" s="1"/>
  <c r="BD90" i="1"/>
  <c r="BD89" i="1"/>
  <c r="BD88" i="1"/>
  <c r="BD87" i="1"/>
  <c r="BD86" i="1"/>
  <c r="BD85" i="1"/>
  <c r="BD84" i="1"/>
  <c r="BD83" i="1"/>
  <c r="BD82" i="1"/>
  <c r="BD81" i="1"/>
  <c r="BD80" i="1"/>
  <c r="BD79" i="1"/>
  <c r="BD78" i="1"/>
  <c r="BD77" i="1"/>
  <c r="BD76" i="1"/>
  <c r="BD75" i="1"/>
  <c r="BD74" i="1"/>
  <c r="BD73" i="1"/>
  <c r="BD72" i="1"/>
  <c r="BD71" i="1"/>
  <c r="BD70" i="1"/>
  <c r="BD69" i="1"/>
  <c r="BD68" i="1"/>
  <c r="BD67" i="1"/>
  <c r="BD66" i="1"/>
  <c r="BD65" i="1"/>
  <c r="BD64" i="1"/>
  <c r="BD63" i="1"/>
  <c r="BD62" i="1"/>
  <c r="BD61" i="1"/>
  <c r="BD60" i="1"/>
  <c r="BD59" i="1"/>
  <c r="BD58" i="1"/>
  <c r="BD57" i="1"/>
  <c r="BD56" i="1"/>
  <c r="BD55" i="1"/>
  <c r="BD54" i="1"/>
  <c r="BD53" i="1"/>
  <c r="BD52" i="1"/>
  <c r="BD51" i="1"/>
  <c r="BD49" i="1"/>
  <c r="BD100" i="1" s="1"/>
  <c r="BD151" i="1" s="1"/>
  <c r="BD202" i="1" s="1"/>
  <c r="BD253" i="1" s="1"/>
  <c r="BD304" i="1" s="1"/>
  <c r="BD355" i="1" s="1"/>
  <c r="BD406" i="1" s="1"/>
  <c r="BD457" i="1" s="1"/>
  <c r="BD508" i="1" s="1"/>
  <c r="BD559" i="1" s="1"/>
  <c r="BD610" i="1" s="1"/>
  <c r="BD661" i="1" s="1"/>
  <c r="BD712" i="1" s="1"/>
  <c r="BD763" i="1" s="1"/>
  <c r="BD814" i="1" s="1"/>
  <c r="BD865" i="1" s="1"/>
  <c r="BD916" i="1" s="1"/>
  <c r="BD967" i="1" s="1"/>
  <c r="BD1018" i="1" s="1"/>
  <c r="BD1069" i="1" s="1"/>
  <c r="BD1120" i="1" s="1"/>
  <c r="BD1171" i="1" s="1"/>
  <c r="BD1222" i="1" s="1"/>
  <c r="BD1273" i="1" s="1"/>
  <c r="BD1324" i="1" s="1"/>
  <c r="BD1375" i="1" s="1"/>
  <c r="BD1426" i="1" s="1"/>
  <c r="BD1477" i="1" s="1"/>
  <c r="BD1528" i="1" s="1"/>
  <c r="BD1579" i="1" s="1"/>
  <c r="BD1630" i="1" s="1"/>
  <c r="BD1681" i="1" s="1"/>
  <c r="BD1732" i="1" s="1"/>
  <c r="BD1783" i="1" s="1"/>
  <c r="BD1834" i="1" s="1"/>
  <c r="BD1885" i="1" s="1"/>
  <c r="BD1936" i="1" s="1"/>
  <c r="BD1987" i="1" s="1"/>
  <c r="BD2038" i="1" s="1"/>
  <c r="BD2089" i="1" s="1"/>
  <c r="BD2140" i="1" s="1"/>
  <c r="BD2191" i="1" s="1"/>
  <c r="BD2242" i="1" s="1"/>
  <c r="BD2293" i="1" s="1"/>
  <c r="BD2344" i="1" s="1"/>
  <c r="BD2395" i="1" s="1"/>
  <c r="BD2446" i="1" s="1"/>
  <c r="BD2497" i="1" s="1"/>
  <c r="BD2548" i="1" s="1"/>
  <c r="BD2599" i="1" s="1"/>
  <c r="BD2650" i="1" s="1"/>
  <c r="BC49" i="1"/>
  <c r="BC100" i="1" s="1"/>
  <c r="BC151" i="1" s="1"/>
  <c r="BC202" i="1" s="1"/>
  <c r="BC253" i="1" s="1"/>
  <c r="BC304" i="1" s="1"/>
  <c r="BC355" i="1" s="1"/>
  <c r="BC406" i="1" s="1"/>
  <c r="BC457" i="1" s="1"/>
  <c r="BC508" i="1" s="1"/>
  <c r="BC559" i="1" s="1"/>
  <c r="BC610" i="1" s="1"/>
  <c r="BC661" i="1" s="1"/>
  <c r="BC712" i="1" s="1"/>
  <c r="BC763" i="1" s="1"/>
  <c r="BC814" i="1" s="1"/>
  <c r="BC865" i="1" s="1"/>
  <c r="BC916" i="1" s="1"/>
  <c r="BC967" i="1" s="1"/>
  <c r="BC1018" i="1" s="1"/>
  <c r="BC1069" i="1" s="1"/>
  <c r="BC1120" i="1" s="1"/>
  <c r="BC1171" i="1" s="1"/>
  <c r="BC1222" i="1" s="1"/>
  <c r="BC1273" i="1" s="1"/>
  <c r="BC1324" i="1" s="1"/>
  <c r="BC1375" i="1" s="1"/>
  <c r="BC1426" i="1" s="1"/>
  <c r="BC1477" i="1" s="1"/>
  <c r="BC1528" i="1" s="1"/>
  <c r="BC1579" i="1" s="1"/>
  <c r="BC1630" i="1" s="1"/>
  <c r="BC1681" i="1" s="1"/>
  <c r="BC1732" i="1" s="1"/>
  <c r="BC1783" i="1" s="1"/>
  <c r="BC1834" i="1" s="1"/>
  <c r="BC1885" i="1" s="1"/>
  <c r="BC1936" i="1" s="1"/>
  <c r="BC1987" i="1" s="1"/>
  <c r="BC2038" i="1" s="1"/>
  <c r="BC2089" i="1" s="1"/>
  <c r="BC2140" i="1" s="1"/>
  <c r="BC2191" i="1" s="1"/>
  <c r="BC2242" i="1" s="1"/>
  <c r="BC2293" i="1" s="1"/>
  <c r="BC2344" i="1" s="1"/>
  <c r="BC2395" i="1" s="1"/>
  <c r="BC2446" i="1" s="1"/>
  <c r="BC2497" i="1" s="1"/>
  <c r="BC2548" i="1" s="1"/>
  <c r="BC2599" i="1" s="1"/>
  <c r="BC2650" i="1" s="1"/>
  <c r="BB49" i="1"/>
  <c r="BB100" i="1" s="1"/>
  <c r="BB151" i="1" s="1"/>
  <c r="BB202" i="1" s="1"/>
  <c r="BB253" i="1" s="1"/>
  <c r="BB304" i="1" s="1"/>
  <c r="BB355" i="1" s="1"/>
  <c r="BB406" i="1" s="1"/>
  <c r="BB457" i="1" s="1"/>
  <c r="BB508" i="1" s="1"/>
  <c r="BB559" i="1" s="1"/>
  <c r="BB610" i="1" s="1"/>
  <c r="BB661" i="1" s="1"/>
  <c r="BB712" i="1" s="1"/>
  <c r="BB763" i="1" s="1"/>
  <c r="BB814" i="1" s="1"/>
  <c r="BB865" i="1" s="1"/>
  <c r="BB916" i="1" s="1"/>
  <c r="BB967" i="1" s="1"/>
  <c r="BB1018" i="1" s="1"/>
  <c r="BB1069" i="1" s="1"/>
  <c r="BB1120" i="1" s="1"/>
  <c r="BB1171" i="1" s="1"/>
  <c r="BB1222" i="1" s="1"/>
  <c r="BB1273" i="1" s="1"/>
  <c r="BB1324" i="1" s="1"/>
  <c r="BB1375" i="1" s="1"/>
  <c r="BB1426" i="1" s="1"/>
  <c r="BB1477" i="1" s="1"/>
  <c r="BB1528" i="1" s="1"/>
  <c r="BB1579" i="1" s="1"/>
  <c r="BB1630" i="1" s="1"/>
  <c r="BB1681" i="1" s="1"/>
  <c r="BB1732" i="1" s="1"/>
  <c r="BB1783" i="1" s="1"/>
  <c r="BB1834" i="1" s="1"/>
  <c r="BB1885" i="1" s="1"/>
  <c r="BB1936" i="1" s="1"/>
  <c r="BB1987" i="1" s="1"/>
  <c r="BB2038" i="1" s="1"/>
  <c r="BB2089" i="1" s="1"/>
  <c r="BB2140" i="1" s="1"/>
  <c r="BB2191" i="1" s="1"/>
  <c r="BB2242" i="1" s="1"/>
  <c r="BB2293" i="1" s="1"/>
  <c r="BB2344" i="1" s="1"/>
  <c r="BB2395" i="1" s="1"/>
  <c r="BB2446" i="1" s="1"/>
  <c r="BB2497" i="1" s="1"/>
  <c r="BB2548" i="1" s="1"/>
  <c r="BB2599" i="1" s="1"/>
  <c r="BB2650" i="1" s="1"/>
  <c r="BA49" i="1"/>
  <c r="BA100" i="1" s="1"/>
  <c r="BA151" i="1" s="1"/>
  <c r="BA202" i="1" s="1"/>
  <c r="BA253" i="1" s="1"/>
  <c r="BA304" i="1" s="1"/>
  <c r="BA355" i="1" s="1"/>
  <c r="BA406" i="1" s="1"/>
  <c r="BA457" i="1" s="1"/>
  <c r="BA508" i="1" s="1"/>
  <c r="BA559" i="1" s="1"/>
  <c r="BA610" i="1" s="1"/>
  <c r="BA661" i="1" s="1"/>
  <c r="BA712" i="1" s="1"/>
  <c r="BA763" i="1" s="1"/>
  <c r="BA814" i="1" s="1"/>
  <c r="BA865" i="1" s="1"/>
  <c r="BA916" i="1" s="1"/>
  <c r="BA967" i="1" s="1"/>
  <c r="BA1018" i="1" s="1"/>
  <c r="BA1069" i="1" s="1"/>
  <c r="BA1120" i="1" s="1"/>
  <c r="BA1171" i="1" s="1"/>
  <c r="BA1222" i="1" s="1"/>
  <c r="BA1273" i="1" s="1"/>
  <c r="BA1324" i="1" s="1"/>
  <c r="BA1375" i="1" s="1"/>
  <c r="BA1426" i="1" s="1"/>
  <c r="BA1477" i="1" s="1"/>
  <c r="BA1528" i="1" s="1"/>
  <c r="BA1579" i="1" s="1"/>
  <c r="BA1630" i="1" s="1"/>
  <c r="BA1681" i="1" s="1"/>
  <c r="BA1732" i="1" s="1"/>
  <c r="BA1783" i="1" s="1"/>
  <c r="BA1834" i="1" s="1"/>
  <c r="BA1885" i="1" s="1"/>
  <c r="BA1936" i="1" s="1"/>
  <c r="BA1987" i="1" s="1"/>
  <c r="BA2038" i="1" s="1"/>
  <c r="BA2089" i="1" s="1"/>
  <c r="BA2140" i="1" s="1"/>
  <c r="BA2191" i="1" s="1"/>
  <c r="BA2242" i="1" s="1"/>
  <c r="BA2293" i="1" s="1"/>
  <c r="BA2344" i="1" s="1"/>
  <c r="BA2395" i="1" s="1"/>
  <c r="BA2446" i="1" s="1"/>
  <c r="BA2497" i="1" s="1"/>
  <c r="BA2548" i="1" s="1"/>
  <c r="BA2599" i="1" s="1"/>
  <c r="BA2650" i="1" s="1"/>
  <c r="AZ49" i="1"/>
  <c r="AZ100" i="1" s="1"/>
  <c r="AZ151" i="1" s="1"/>
  <c r="AZ202" i="1" s="1"/>
  <c r="AZ253" i="1" s="1"/>
  <c r="AZ304" i="1" s="1"/>
  <c r="AZ355" i="1" s="1"/>
  <c r="AZ406" i="1" s="1"/>
  <c r="AZ457" i="1" s="1"/>
  <c r="AZ508" i="1" s="1"/>
  <c r="AZ559" i="1" s="1"/>
  <c r="AZ610" i="1" s="1"/>
  <c r="AZ661" i="1" s="1"/>
  <c r="AZ712" i="1" s="1"/>
  <c r="AZ763" i="1" s="1"/>
  <c r="AZ814" i="1" s="1"/>
  <c r="AZ865" i="1" s="1"/>
  <c r="AZ916" i="1" s="1"/>
  <c r="AZ967" i="1" s="1"/>
  <c r="AZ1018" i="1" s="1"/>
  <c r="AZ1069" i="1" s="1"/>
  <c r="AZ1120" i="1" s="1"/>
  <c r="AZ1171" i="1" s="1"/>
  <c r="AZ1222" i="1" s="1"/>
  <c r="AZ1273" i="1" s="1"/>
  <c r="AZ1324" i="1" s="1"/>
  <c r="AZ1375" i="1" s="1"/>
  <c r="AZ1426" i="1" s="1"/>
  <c r="AZ1477" i="1" s="1"/>
  <c r="AZ1528" i="1" s="1"/>
  <c r="AZ1579" i="1" s="1"/>
  <c r="AZ1630" i="1" s="1"/>
  <c r="AZ1681" i="1" s="1"/>
  <c r="AZ1732" i="1" s="1"/>
  <c r="AZ1783" i="1" s="1"/>
  <c r="AZ1834" i="1" s="1"/>
  <c r="AZ1885" i="1" s="1"/>
  <c r="AZ1936" i="1" s="1"/>
  <c r="AZ1987" i="1" s="1"/>
  <c r="AZ2038" i="1" s="1"/>
  <c r="AZ2089" i="1" s="1"/>
  <c r="AZ2140" i="1" s="1"/>
  <c r="AZ2191" i="1" s="1"/>
  <c r="AZ2242" i="1" s="1"/>
  <c r="AZ2293" i="1" s="1"/>
  <c r="AZ2344" i="1" s="1"/>
  <c r="AZ2395" i="1" s="1"/>
  <c r="AZ2446" i="1" s="1"/>
  <c r="AZ2497" i="1" s="1"/>
  <c r="AZ2548" i="1" s="1"/>
  <c r="AZ2599" i="1" s="1"/>
  <c r="AZ2650" i="1" s="1"/>
  <c r="AY49" i="1"/>
  <c r="AY100" i="1" s="1"/>
  <c r="AY151" i="1" s="1"/>
  <c r="AY202" i="1" s="1"/>
  <c r="AY253" i="1" s="1"/>
  <c r="AY304" i="1" s="1"/>
  <c r="AY355" i="1" s="1"/>
  <c r="AY406" i="1" s="1"/>
  <c r="AY457" i="1" s="1"/>
  <c r="AY508" i="1" s="1"/>
  <c r="AY559" i="1" s="1"/>
  <c r="AY610" i="1" s="1"/>
  <c r="AY661" i="1" s="1"/>
  <c r="AY712" i="1" s="1"/>
  <c r="AY763" i="1" s="1"/>
  <c r="AY814" i="1" s="1"/>
  <c r="AY865" i="1" s="1"/>
  <c r="AY916" i="1" s="1"/>
  <c r="AY967" i="1" s="1"/>
  <c r="AY1018" i="1" s="1"/>
  <c r="AY1069" i="1" s="1"/>
  <c r="AY1120" i="1" s="1"/>
  <c r="AY1171" i="1" s="1"/>
  <c r="AY1222" i="1" s="1"/>
  <c r="AY1273" i="1" s="1"/>
  <c r="AY1324" i="1" s="1"/>
  <c r="AY1375" i="1" s="1"/>
  <c r="AY1426" i="1" s="1"/>
  <c r="AY1477" i="1" s="1"/>
  <c r="AY1528" i="1" s="1"/>
  <c r="AY1579" i="1" s="1"/>
  <c r="AY1630" i="1" s="1"/>
  <c r="AY1681" i="1" s="1"/>
  <c r="AY1732" i="1" s="1"/>
  <c r="AY1783" i="1" s="1"/>
  <c r="AY1834" i="1" s="1"/>
  <c r="AY1885" i="1" s="1"/>
  <c r="AY1936" i="1" s="1"/>
  <c r="AY1987" i="1" s="1"/>
  <c r="AY2038" i="1" s="1"/>
  <c r="AY2089" i="1" s="1"/>
  <c r="AY2140" i="1" s="1"/>
  <c r="AY2191" i="1" s="1"/>
  <c r="AY2242" i="1" s="1"/>
  <c r="AY2293" i="1" s="1"/>
  <c r="AY2344" i="1" s="1"/>
  <c r="AY2395" i="1" s="1"/>
  <c r="AY2446" i="1" s="1"/>
  <c r="AY2497" i="1" s="1"/>
  <c r="AY2548" i="1" s="1"/>
  <c r="AY2599" i="1" s="1"/>
  <c r="AY2650" i="1" s="1"/>
  <c r="AX49" i="1"/>
  <c r="AX100" i="1" s="1"/>
  <c r="AX151" i="1" s="1"/>
  <c r="AX202" i="1" s="1"/>
  <c r="AX253" i="1" s="1"/>
  <c r="AX304" i="1" s="1"/>
  <c r="AX355" i="1" s="1"/>
  <c r="AX406" i="1" s="1"/>
  <c r="AX457" i="1" s="1"/>
  <c r="AX508" i="1" s="1"/>
  <c r="AX559" i="1" s="1"/>
  <c r="AX610" i="1" s="1"/>
  <c r="AX661" i="1" s="1"/>
  <c r="AX712" i="1" s="1"/>
  <c r="AX763" i="1" s="1"/>
  <c r="AX814" i="1" s="1"/>
  <c r="AX865" i="1" s="1"/>
  <c r="AX916" i="1" s="1"/>
  <c r="AX967" i="1" s="1"/>
  <c r="AX1018" i="1" s="1"/>
  <c r="AX1069" i="1" s="1"/>
  <c r="AX1120" i="1" s="1"/>
  <c r="AX1171" i="1" s="1"/>
  <c r="AX1222" i="1" s="1"/>
  <c r="AX1273" i="1" s="1"/>
  <c r="AX1324" i="1" s="1"/>
  <c r="AX1375" i="1" s="1"/>
  <c r="AX1426" i="1" s="1"/>
  <c r="AX1477" i="1" s="1"/>
  <c r="AX1528" i="1" s="1"/>
  <c r="AX1579" i="1" s="1"/>
  <c r="AX1630" i="1" s="1"/>
  <c r="AX1681" i="1" s="1"/>
  <c r="AX1732" i="1" s="1"/>
  <c r="AX1783" i="1" s="1"/>
  <c r="AX1834" i="1" s="1"/>
  <c r="AX1885" i="1" s="1"/>
  <c r="AX1936" i="1" s="1"/>
  <c r="AX1987" i="1" s="1"/>
  <c r="AX2038" i="1" s="1"/>
  <c r="AX2089" i="1" s="1"/>
  <c r="AX2140" i="1" s="1"/>
  <c r="AX2191" i="1" s="1"/>
  <c r="AX2242" i="1" s="1"/>
  <c r="AX2293" i="1" s="1"/>
  <c r="AX2344" i="1" s="1"/>
  <c r="AX2395" i="1" s="1"/>
  <c r="AX2446" i="1" s="1"/>
  <c r="AX2497" i="1" s="1"/>
  <c r="AX2548" i="1" s="1"/>
  <c r="AX2599" i="1" s="1"/>
  <c r="AX2650" i="1" s="1"/>
  <c r="AW49" i="1"/>
  <c r="AW100" i="1" s="1"/>
  <c r="AW151" i="1" s="1"/>
  <c r="AW202" i="1" s="1"/>
  <c r="AW253" i="1" s="1"/>
  <c r="AW304" i="1" s="1"/>
  <c r="AW355" i="1" s="1"/>
  <c r="AW406" i="1" s="1"/>
  <c r="AW457" i="1" s="1"/>
  <c r="AW508" i="1" s="1"/>
  <c r="AW559" i="1" s="1"/>
  <c r="AW610" i="1" s="1"/>
  <c r="AW661" i="1" s="1"/>
  <c r="AW712" i="1" s="1"/>
  <c r="AW763" i="1" s="1"/>
  <c r="AW814" i="1" s="1"/>
  <c r="AW865" i="1" s="1"/>
  <c r="AW916" i="1" s="1"/>
  <c r="AW967" i="1" s="1"/>
  <c r="AW1018" i="1" s="1"/>
  <c r="AW1069" i="1" s="1"/>
  <c r="AW1120" i="1" s="1"/>
  <c r="AW1171" i="1" s="1"/>
  <c r="AW1222" i="1" s="1"/>
  <c r="AW1273" i="1" s="1"/>
  <c r="AW1324" i="1" s="1"/>
  <c r="AW1375" i="1" s="1"/>
  <c r="AW1426" i="1" s="1"/>
  <c r="AW1477" i="1" s="1"/>
  <c r="AW1528" i="1" s="1"/>
  <c r="AW1579" i="1" s="1"/>
  <c r="AW1630" i="1" s="1"/>
  <c r="AW1681" i="1" s="1"/>
  <c r="AW1732" i="1" s="1"/>
  <c r="AW1783" i="1" s="1"/>
  <c r="AW1834" i="1" s="1"/>
  <c r="AW1885" i="1" s="1"/>
  <c r="AW1936" i="1" s="1"/>
  <c r="AW1987" i="1" s="1"/>
  <c r="AW2038" i="1" s="1"/>
  <c r="AW2089" i="1" s="1"/>
  <c r="AW2140" i="1" s="1"/>
  <c r="AW2191" i="1" s="1"/>
  <c r="AW2242" i="1" s="1"/>
  <c r="AW2293" i="1" s="1"/>
  <c r="AW2344" i="1" s="1"/>
  <c r="AW2395" i="1" s="1"/>
  <c r="AW2446" i="1" s="1"/>
  <c r="AW2497" i="1" s="1"/>
  <c r="AW2548" i="1" s="1"/>
  <c r="AW2599" i="1" s="1"/>
  <c r="AW2650" i="1" s="1"/>
  <c r="AV49" i="1"/>
  <c r="AV100" i="1" s="1"/>
  <c r="AV151" i="1" s="1"/>
  <c r="AV202" i="1" s="1"/>
  <c r="AV253" i="1" s="1"/>
  <c r="AV304" i="1" s="1"/>
  <c r="AV355" i="1" s="1"/>
  <c r="AV406" i="1" s="1"/>
  <c r="AV457" i="1" s="1"/>
  <c r="AV508" i="1" s="1"/>
  <c r="AV559" i="1" s="1"/>
  <c r="AV610" i="1" s="1"/>
  <c r="AV661" i="1" s="1"/>
  <c r="AV712" i="1" s="1"/>
  <c r="AV763" i="1" s="1"/>
  <c r="AV814" i="1" s="1"/>
  <c r="AV865" i="1" s="1"/>
  <c r="AV916" i="1" s="1"/>
  <c r="AV967" i="1" s="1"/>
  <c r="AV1018" i="1" s="1"/>
  <c r="AV1069" i="1" s="1"/>
  <c r="AV1120" i="1" s="1"/>
  <c r="AV1171" i="1" s="1"/>
  <c r="AV1222" i="1" s="1"/>
  <c r="AV1273" i="1" s="1"/>
  <c r="AV1324" i="1" s="1"/>
  <c r="AV1375" i="1" s="1"/>
  <c r="AV1426" i="1" s="1"/>
  <c r="AV1477" i="1" s="1"/>
  <c r="AV1528" i="1" s="1"/>
  <c r="AV1579" i="1" s="1"/>
  <c r="AV1630" i="1" s="1"/>
  <c r="AV1681" i="1" s="1"/>
  <c r="AV1732" i="1" s="1"/>
  <c r="AV1783" i="1" s="1"/>
  <c r="AV1834" i="1" s="1"/>
  <c r="AV1885" i="1" s="1"/>
  <c r="AV1936" i="1" s="1"/>
  <c r="AV1987" i="1" s="1"/>
  <c r="AV2038" i="1" s="1"/>
  <c r="AV2089" i="1" s="1"/>
  <c r="AV2140" i="1" s="1"/>
  <c r="AV2191" i="1" s="1"/>
  <c r="AV2242" i="1" s="1"/>
  <c r="AV2293" i="1" s="1"/>
  <c r="AV2344" i="1" s="1"/>
  <c r="AV2395" i="1" s="1"/>
  <c r="AV2446" i="1" s="1"/>
  <c r="AV2497" i="1" s="1"/>
  <c r="AV2548" i="1" s="1"/>
  <c r="AV2599" i="1" s="1"/>
  <c r="AV2650" i="1" s="1"/>
  <c r="AU49" i="1"/>
  <c r="AU100" i="1" s="1"/>
  <c r="AU151" i="1" s="1"/>
  <c r="AU202" i="1" s="1"/>
  <c r="AU253" i="1" s="1"/>
  <c r="AU304" i="1" s="1"/>
  <c r="AU355" i="1" s="1"/>
  <c r="AU406" i="1" s="1"/>
  <c r="AU457" i="1" s="1"/>
  <c r="AU508" i="1" s="1"/>
  <c r="AU559" i="1" s="1"/>
  <c r="AU610" i="1" s="1"/>
  <c r="AU661" i="1" s="1"/>
  <c r="AU712" i="1" s="1"/>
  <c r="AU763" i="1" s="1"/>
  <c r="AU814" i="1" s="1"/>
  <c r="AU865" i="1" s="1"/>
  <c r="AU916" i="1" s="1"/>
  <c r="AU967" i="1" s="1"/>
  <c r="AU1018" i="1" s="1"/>
  <c r="AU1069" i="1" s="1"/>
  <c r="AU1120" i="1" s="1"/>
  <c r="AU1171" i="1" s="1"/>
  <c r="AU1222" i="1" s="1"/>
  <c r="AU1273" i="1" s="1"/>
  <c r="AU1324" i="1" s="1"/>
  <c r="AU1375" i="1" s="1"/>
  <c r="AU1426" i="1" s="1"/>
  <c r="AU1477" i="1" s="1"/>
  <c r="AU1528" i="1" s="1"/>
  <c r="AU1579" i="1" s="1"/>
  <c r="AU1630" i="1" s="1"/>
  <c r="AU1681" i="1" s="1"/>
  <c r="AU1732" i="1" s="1"/>
  <c r="AU1783" i="1" s="1"/>
  <c r="AU1834" i="1" s="1"/>
  <c r="AU1885" i="1" s="1"/>
  <c r="AU1936" i="1" s="1"/>
  <c r="AU1987" i="1" s="1"/>
  <c r="AU2038" i="1" s="1"/>
  <c r="AU2089" i="1" s="1"/>
  <c r="AU2140" i="1" s="1"/>
  <c r="AU2191" i="1" s="1"/>
  <c r="AU2242" i="1" s="1"/>
  <c r="AU2293" i="1" s="1"/>
  <c r="AU2344" i="1" s="1"/>
  <c r="AU2395" i="1" s="1"/>
  <c r="AU2446" i="1" s="1"/>
  <c r="AU2497" i="1" s="1"/>
  <c r="AU2548" i="1" s="1"/>
  <c r="AU2599" i="1" s="1"/>
  <c r="AU2650" i="1" s="1"/>
  <c r="AT49" i="1"/>
  <c r="AT100" i="1" s="1"/>
  <c r="AT151" i="1" s="1"/>
  <c r="AT202" i="1" s="1"/>
  <c r="AT253" i="1" s="1"/>
  <c r="AT304" i="1" s="1"/>
  <c r="AT355" i="1" s="1"/>
  <c r="AT406" i="1" s="1"/>
  <c r="AT457" i="1" s="1"/>
  <c r="AT508" i="1" s="1"/>
  <c r="AT559" i="1" s="1"/>
  <c r="AT610" i="1" s="1"/>
  <c r="AT661" i="1" s="1"/>
  <c r="AT712" i="1" s="1"/>
  <c r="AT763" i="1" s="1"/>
  <c r="AT814" i="1" s="1"/>
  <c r="AT865" i="1" s="1"/>
  <c r="AT916" i="1" s="1"/>
  <c r="AT967" i="1" s="1"/>
  <c r="AT1018" i="1" s="1"/>
  <c r="AT1069" i="1" s="1"/>
  <c r="AT1120" i="1" s="1"/>
  <c r="AT1171" i="1" s="1"/>
  <c r="AT1222" i="1" s="1"/>
  <c r="AT1273" i="1" s="1"/>
  <c r="AT1324" i="1" s="1"/>
  <c r="AT1375" i="1" s="1"/>
  <c r="AT1426" i="1" s="1"/>
  <c r="AT1477" i="1" s="1"/>
  <c r="AT1528" i="1" s="1"/>
  <c r="AT1579" i="1" s="1"/>
  <c r="AT1630" i="1" s="1"/>
  <c r="AT1681" i="1" s="1"/>
  <c r="AT1732" i="1" s="1"/>
  <c r="AT1783" i="1" s="1"/>
  <c r="AT1834" i="1" s="1"/>
  <c r="AT1885" i="1" s="1"/>
  <c r="AT1936" i="1" s="1"/>
  <c r="AT1987" i="1" s="1"/>
  <c r="AT2038" i="1" s="1"/>
  <c r="AT2089" i="1" s="1"/>
  <c r="AT2140" i="1" s="1"/>
  <c r="AT2191" i="1" s="1"/>
  <c r="AT2242" i="1" s="1"/>
  <c r="AT2293" i="1" s="1"/>
  <c r="AT2344" i="1" s="1"/>
  <c r="AT2395" i="1" s="1"/>
  <c r="AT2446" i="1" s="1"/>
  <c r="AT2497" i="1" s="1"/>
  <c r="AT2548" i="1" s="1"/>
  <c r="AT2599" i="1" s="1"/>
  <c r="AT2650" i="1" s="1"/>
  <c r="AS49" i="1"/>
  <c r="AS100" i="1" s="1"/>
  <c r="AS151" i="1" s="1"/>
  <c r="AS202" i="1" s="1"/>
  <c r="AS253" i="1" s="1"/>
  <c r="AS304" i="1" s="1"/>
  <c r="AS355" i="1" s="1"/>
  <c r="AS406" i="1" s="1"/>
  <c r="AS457" i="1" s="1"/>
  <c r="AS508" i="1" s="1"/>
  <c r="AS559" i="1" s="1"/>
  <c r="AS610" i="1" s="1"/>
  <c r="AS661" i="1" s="1"/>
  <c r="AS712" i="1" s="1"/>
  <c r="AS763" i="1" s="1"/>
  <c r="AS814" i="1" s="1"/>
  <c r="AS865" i="1" s="1"/>
  <c r="AS916" i="1" s="1"/>
  <c r="AS967" i="1" s="1"/>
  <c r="AS1018" i="1" s="1"/>
  <c r="AS1069" i="1" s="1"/>
  <c r="AS1120" i="1" s="1"/>
  <c r="AS1171" i="1" s="1"/>
  <c r="AS1222" i="1" s="1"/>
  <c r="AS1273" i="1" s="1"/>
  <c r="AS1324" i="1" s="1"/>
  <c r="AS1375" i="1" s="1"/>
  <c r="AS1426" i="1" s="1"/>
  <c r="AS1477" i="1" s="1"/>
  <c r="AS1528" i="1" s="1"/>
  <c r="AS1579" i="1" s="1"/>
  <c r="AS1630" i="1" s="1"/>
  <c r="AS1681" i="1" s="1"/>
  <c r="AS1732" i="1" s="1"/>
  <c r="AS1783" i="1" s="1"/>
  <c r="AS1834" i="1" s="1"/>
  <c r="AS1885" i="1" s="1"/>
  <c r="AS1936" i="1" s="1"/>
  <c r="AS1987" i="1" s="1"/>
  <c r="AS2038" i="1" s="1"/>
  <c r="AS2089" i="1" s="1"/>
  <c r="AS2140" i="1" s="1"/>
  <c r="AS2191" i="1" s="1"/>
  <c r="AS2242" i="1" s="1"/>
  <c r="AS2293" i="1" s="1"/>
  <c r="AS2344" i="1" s="1"/>
  <c r="AS2395" i="1" s="1"/>
  <c r="AS2446" i="1" s="1"/>
  <c r="AS2497" i="1" s="1"/>
  <c r="AS2548" i="1" s="1"/>
  <c r="AS2599" i="1" s="1"/>
  <c r="AS2650" i="1" s="1"/>
  <c r="AR49" i="1"/>
  <c r="AR100" i="1" s="1"/>
  <c r="AR151" i="1" s="1"/>
  <c r="AR202" i="1" s="1"/>
  <c r="AR253" i="1" s="1"/>
  <c r="AR304" i="1" s="1"/>
  <c r="AR355" i="1" s="1"/>
  <c r="AR406" i="1" s="1"/>
  <c r="AR457" i="1" s="1"/>
  <c r="AR508" i="1" s="1"/>
  <c r="AR559" i="1" s="1"/>
  <c r="AR610" i="1" s="1"/>
  <c r="AR661" i="1" s="1"/>
  <c r="AR712" i="1" s="1"/>
  <c r="AR763" i="1" s="1"/>
  <c r="AR814" i="1" s="1"/>
  <c r="AR865" i="1" s="1"/>
  <c r="AR916" i="1" s="1"/>
  <c r="AR967" i="1" s="1"/>
  <c r="AR1018" i="1" s="1"/>
  <c r="AR1069" i="1" s="1"/>
  <c r="AR1120" i="1" s="1"/>
  <c r="AR1171" i="1" s="1"/>
  <c r="AR1222" i="1" s="1"/>
  <c r="AR1273" i="1" s="1"/>
  <c r="AR1324" i="1" s="1"/>
  <c r="AR1375" i="1" s="1"/>
  <c r="AR1426" i="1" s="1"/>
  <c r="AR1477" i="1" s="1"/>
  <c r="AR1528" i="1" s="1"/>
  <c r="AR1579" i="1" s="1"/>
  <c r="AR1630" i="1" s="1"/>
  <c r="AR1681" i="1" s="1"/>
  <c r="AR1732" i="1" s="1"/>
  <c r="AR1783" i="1" s="1"/>
  <c r="AR1834" i="1" s="1"/>
  <c r="AR1885" i="1" s="1"/>
  <c r="AR1936" i="1" s="1"/>
  <c r="AR1987" i="1" s="1"/>
  <c r="AR2038" i="1" s="1"/>
  <c r="AR2089" i="1" s="1"/>
  <c r="AR2140" i="1" s="1"/>
  <c r="AR2191" i="1" s="1"/>
  <c r="AR2242" i="1" s="1"/>
  <c r="AR2293" i="1" s="1"/>
  <c r="AR2344" i="1" s="1"/>
  <c r="AR2395" i="1" s="1"/>
  <c r="AR2446" i="1" s="1"/>
  <c r="AR2497" i="1" s="1"/>
  <c r="AR2548" i="1" s="1"/>
  <c r="AR2599" i="1" s="1"/>
  <c r="AR2650" i="1" s="1"/>
  <c r="AQ49" i="1"/>
  <c r="AQ100" i="1" s="1"/>
  <c r="AQ151" i="1" s="1"/>
  <c r="AQ202" i="1" s="1"/>
  <c r="AQ253" i="1" s="1"/>
  <c r="AQ304" i="1" s="1"/>
  <c r="AQ355" i="1" s="1"/>
  <c r="AQ406" i="1" s="1"/>
  <c r="AQ457" i="1" s="1"/>
  <c r="AQ508" i="1" s="1"/>
  <c r="AQ559" i="1" s="1"/>
  <c r="AQ610" i="1" s="1"/>
  <c r="AQ661" i="1" s="1"/>
  <c r="AQ712" i="1" s="1"/>
  <c r="AQ763" i="1" s="1"/>
  <c r="AQ814" i="1" s="1"/>
  <c r="AQ865" i="1" s="1"/>
  <c r="AQ916" i="1" s="1"/>
  <c r="AQ967" i="1" s="1"/>
  <c r="AQ1018" i="1" s="1"/>
  <c r="AQ1069" i="1" s="1"/>
  <c r="AQ1120" i="1" s="1"/>
  <c r="AQ1171" i="1" s="1"/>
  <c r="AQ1222" i="1" s="1"/>
  <c r="AQ1273" i="1" s="1"/>
  <c r="AQ1324" i="1" s="1"/>
  <c r="AQ1375" i="1" s="1"/>
  <c r="AQ1426" i="1" s="1"/>
  <c r="AQ1477" i="1" s="1"/>
  <c r="AQ1528" i="1" s="1"/>
  <c r="AQ1579" i="1" s="1"/>
  <c r="AQ1630" i="1" s="1"/>
  <c r="AQ1681" i="1" s="1"/>
  <c r="AQ1732" i="1" s="1"/>
  <c r="AQ1783" i="1" s="1"/>
  <c r="AQ1834" i="1" s="1"/>
  <c r="AQ1885" i="1" s="1"/>
  <c r="AQ1936" i="1" s="1"/>
  <c r="AQ1987" i="1" s="1"/>
  <c r="AQ2038" i="1" s="1"/>
  <c r="AQ2089" i="1" s="1"/>
  <c r="AQ2140" i="1" s="1"/>
  <c r="AQ2191" i="1" s="1"/>
  <c r="AQ2242" i="1" s="1"/>
  <c r="AQ2293" i="1" s="1"/>
  <c r="AQ2344" i="1" s="1"/>
  <c r="AQ2395" i="1" s="1"/>
  <c r="AQ2446" i="1" s="1"/>
  <c r="AQ2497" i="1" s="1"/>
  <c r="AQ2548" i="1" s="1"/>
  <c r="AQ2599" i="1" s="1"/>
  <c r="AQ2650" i="1" s="1"/>
  <c r="AP49" i="1"/>
  <c r="AP100" i="1" s="1"/>
  <c r="AP151" i="1" s="1"/>
  <c r="AP202" i="1" s="1"/>
  <c r="AP253" i="1" s="1"/>
  <c r="AP304" i="1" s="1"/>
  <c r="AP355" i="1" s="1"/>
  <c r="AP406" i="1" s="1"/>
  <c r="AP457" i="1" s="1"/>
  <c r="AP508" i="1" s="1"/>
  <c r="AP559" i="1" s="1"/>
  <c r="AP610" i="1" s="1"/>
  <c r="AP661" i="1" s="1"/>
  <c r="AP712" i="1" s="1"/>
  <c r="AP763" i="1" s="1"/>
  <c r="AP814" i="1" s="1"/>
  <c r="AP865" i="1" s="1"/>
  <c r="AP916" i="1" s="1"/>
  <c r="AP967" i="1" s="1"/>
  <c r="AP1018" i="1" s="1"/>
  <c r="AP1069" i="1" s="1"/>
  <c r="AP1120" i="1" s="1"/>
  <c r="AP1171" i="1" s="1"/>
  <c r="AP1222" i="1" s="1"/>
  <c r="AP1273" i="1" s="1"/>
  <c r="AP1324" i="1" s="1"/>
  <c r="AP1375" i="1" s="1"/>
  <c r="AP1426" i="1" s="1"/>
  <c r="AP1477" i="1" s="1"/>
  <c r="AP1528" i="1" s="1"/>
  <c r="AP1579" i="1" s="1"/>
  <c r="AP1630" i="1" s="1"/>
  <c r="AP1681" i="1" s="1"/>
  <c r="AP1732" i="1" s="1"/>
  <c r="AP1783" i="1" s="1"/>
  <c r="AP1834" i="1" s="1"/>
  <c r="AP1885" i="1" s="1"/>
  <c r="AP1936" i="1" s="1"/>
  <c r="AP1987" i="1" s="1"/>
  <c r="AP2038" i="1" s="1"/>
  <c r="AP2089" i="1" s="1"/>
  <c r="AP2140" i="1" s="1"/>
  <c r="AP2191" i="1" s="1"/>
  <c r="AP2242" i="1" s="1"/>
  <c r="AP2293" i="1" s="1"/>
  <c r="AP2344" i="1" s="1"/>
  <c r="AP2395" i="1" s="1"/>
  <c r="AP2446" i="1" s="1"/>
  <c r="AP2497" i="1" s="1"/>
  <c r="AP2548" i="1" s="1"/>
  <c r="AP2599" i="1" s="1"/>
  <c r="AP2650" i="1" s="1"/>
  <c r="AO49" i="1"/>
  <c r="AO100" i="1" s="1"/>
  <c r="AO151" i="1" s="1"/>
  <c r="AO202" i="1" s="1"/>
  <c r="AO253" i="1" s="1"/>
  <c r="AO304" i="1" s="1"/>
  <c r="AO355" i="1" s="1"/>
  <c r="AO406" i="1" s="1"/>
  <c r="AO457" i="1" s="1"/>
  <c r="AO508" i="1" s="1"/>
  <c r="AO559" i="1" s="1"/>
  <c r="AO610" i="1" s="1"/>
  <c r="AO661" i="1" s="1"/>
  <c r="AO712" i="1" s="1"/>
  <c r="AO763" i="1" s="1"/>
  <c r="AO814" i="1" s="1"/>
  <c r="AO865" i="1" s="1"/>
  <c r="AO916" i="1" s="1"/>
  <c r="AO967" i="1" s="1"/>
  <c r="AO1018" i="1" s="1"/>
  <c r="AO1069" i="1" s="1"/>
  <c r="AO1120" i="1" s="1"/>
  <c r="AO1171" i="1" s="1"/>
  <c r="AO1222" i="1" s="1"/>
  <c r="AO1273" i="1" s="1"/>
  <c r="AO1324" i="1" s="1"/>
  <c r="AO1375" i="1" s="1"/>
  <c r="AO1426" i="1" s="1"/>
  <c r="AO1477" i="1" s="1"/>
  <c r="AO1528" i="1" s="1"/>
  <c r="AO1579" i="1" s="1"/>
  <c r="AO1630" i="1" s="1"/>
  <c r="AO1681" i="1" s="1"/>
  <c r="AO1732" i="1" s="1"/>
  <c r="AO1783" i="1" s="1"/>
  <c r="AO1834" i="1" s="1"/>
  <c r="AO1885" i="1" s="1"/>
  <c r="AO1936" i="1" s="1"/>
  <c r="AO1987" i="1" s="1"/>
  <c r="AO2038" i="1" s="1"/>
  <c r="AO2089" i="1" s="1"/>
  <c r="AO2140" i="1" s="1"/>
  <c r="AO2191" i="1" s="1"/>
  <c r="AO2242" i="1" s="1"/>
  <c r="AO2293" i="1" s="1"/>
  <c r="AO2344" i="1" s="1"/>
  <c r="AO2395" i="1" s="1"/>
  <c r="AO2446" i="1" s="1"/>
  <c r="AO2497" i="1" s="1"/>
  <c r="AO2548" i="1" s="1"/>
  <c r="AO2599" i="1" s="1"/>
  <c r="AO2650" i="1" s="1"/>
  <c r="AN49" i="1"/>
  <c r="AN100" i="1" s="1"/>
  <c r="AN151" i="1" s="1"/>
  <c r="AN202" i="1" s="1"/>
  <c r="AN253" i="1" s="1"/>
  <c r="AN304" i="1" s="1"/>
  <c r="AN355" i="1" s="1"/>
  <c r="AN406" i="1" s="1"/>
  <c r="AN457" i="1" s="1"/>
  <c r="AN508" i="1" s="1"/>
  <c r="AN559" i="1" s="1"/>
  <c r="AN610" i="1" s="1"/>
  <c r="AN661" i="1" s="1"/>
  <c r="AN712" i="1" s="1"/>
  <c r="AN763" i="1" s="1"/>
  <c r="AN814" i="1" s="1"/>
  <c r="AN865" i="1" s="1"/>
  <c r="AN916" i="1" s="1"/>
  <c r="AN967" i="1" s="1"/>
  <c r="AN1018" i="1" s="1"/>
  <c r="AN1069" i="1" s="1"/>
  <c r="AN1120" i="1" s="1"/>
  <c r="AN1171" i="1" s="1"/>
  <c r="AN1222" i="1" s="1"/>
  <c r="AN1273" i="1" s="1"/>
  <c r="AN1324" i="1" s="1"/>
  <c r="AN1375" i="1" s="1"/>
  <c r="AN1426" i="1" s="1"/>
  <c r="AN1477" i="1" s="1"/>
  <c r="AN1528" i="1" s="1"/>
  <c r="AN1579" i="1" s="1"/>
  <c r="AN1630" i="1" s="1"/>
  <c r="AN1681" i="1" s="1"/>
  <c r="AN1732" i="1" s="1"/>
  <c r="AN1783" i="1" s="1"/>
  <c r="AN1834" i="1" s="1"/>
  <c r="AN1885" i="1" s="1"/>
  <c r="AN1936" i="1" s="1"/>
  <c r="AN1987" i="1" s="1"/>
  <c r="AN2038" i="1" s="1"/>
  <c r="AN2089" i="1" s="1"/>
  <c r="AN2140" i="1" s="1"/>
  <c r="AN2191" i="1" s="1"/>
  <c r="AN2242" i="1" s="1"/>
  <c r="AN2293" i="1" s="1"/>
  <c r="AN2344" i="1" s="1"/>
  <c r="AN2395" i="1" s="1"/>
  <c r="AN2446" i="1" s="1"/>
  <c r="AN2497" i="1" s="1"/>
  <c r="AN2548" i="1" s="1"/>
  <c r="AN2599" i="1" s="1"/>
  <c r="AN2650" i="1" s="1"/>
  <c r="AM49" i="1"/>
  <c r="AM100" i="1" s="1"/>
  <c r="AM151" i="1" s="1"/>
  <c r="AM202" i="1" s="1"/>
  <c r="AM253" i="1" s="1"/>
  <c r="AM304" i="1" s="1"/>
  <c r="AM355" i="1" s="1"/>
  <c r="AM406" i="1" s="1"/>
  <c r="AM457" i="1" s="1"/>
  <c r="AM508" i="1" s="1"/>
  <c r="AM559" i="1" s="1"/>
  <c r="AM610" i="1" s="1"/>
  <c r="AM661" i="1" s="1"/>
  <c r="AM712" i="1" s="1"/>
  <c r="AM763" i="1" s="1"/>
  <c r="AM814" i="1" s="1"/>
  <c r="AM865" i="1" s="1"/>
  <c r="AM916" i="1" s="1"/>
  <c r="AM967" i="1" s="1"/>
  <c r="AM1018" i="1" s="1"/>
  <c r="AM1069" i="1" s="1"/>
  <c r="AM1120" i="1" s="1"/>
  <c r="AM1171" i="1" s="1"/>
  <c r="AM1222" i="1" s="1"/>
  <c r="AM1273" i="1" s="1"/>
  <c r="AM1324" i="1" s="1"/>
  <c r="AM1375" i="1" s="1"/>
  <c r="AM1426" i="1" s="1"/>
  <c r="AM1477" i="1" s="1"/>
  <c r="AM1528" i="1" s="1"/>
  <c r="AM1579" i="1" s="1"/>
  <c r="AM1630" i="1" s="1"/>
  <c r="AM1681" i="1" s="1"/>
  <c r="AM1732" i="1" s="1"/>
  <c r="AM1783" i="1" s="1"/>
  <c r="AM1834" i="1" s="1"/>
  <c r="AM1885" i="1" s="1"/>
  <c r="AM1936" i="1" s="1"/>
  <c r="AM1987" i="1" s="1"/>
  <c r="AM2038" i="1" s="1"/>
  <c r="AM2089" i="1" s="1"/>
  <c r="AM2140" i="1" s="1"/>
  <c r="AM2191" i="1" s="1"/>
  <c r="AM2242" i="1" s="1"/>
  <c r="AM2293" i="1" s="1"/>
  <c r="AM2344" i="1" s="1"/>
  <c r="AM2395" i="1" s="1"/>
  <c r="AM2446" i="1" s="1"/>
  <c r="AM2497" i="1" s="1"/>
  <c r="AM2548" i="1" s="1"/>
  <c r="AM2599" i="1" s="1"/>
  <c r="AM2650" i="1" s="1"/>
  <c r="AL49" i="1"/>
  <c r="AL100" i="1" s="1"/>
  <c r="AL151" i="1" s="1"/>
  <c r="AL202" i="1" s="1"/>
  <c r="AL253" i="1" s="1"/>
  <c r="AL304" i="1" s="1"/>
  <c r="AL355" i="1" s="1"/>
  <c r="AL406" i="1" s="1"/>
  <c r="AL457" i="1" s="1"/>
  <c r="AL508" i="1" s="1"/>
  <c r="AL559" i="1" s="1"/>
  <c r="AL610" i="1" s="1"/>
  <c r="AL661" i="1" s="1"/>
  <c r="AL712" i="1" s="1"/>
  <c r="AL763" i="1" s="1"/>
  <c r="AL814" i="1" s="1"/>
  <c r="AL865" i="1" s="1"/>
  <c r="AL916" i="1" s="1"/>
  <c r="AL967" i="1" s="1"/>
  <c r="AL1018" i="1" s="1"/>
  <c r="AL1069" i="1" s="1"/>
  <c r="AL1120" i="1" s="1"/>
  <c r="AL1171" i="1" s="1"/>
  <c r="AL1222" i="1" s="1"/>
  <c r="AL1273" i="1" s="1"/>
  <c r="AL1324" i="1" s="1"/>
  <c r="AL1375" i="1" s="1"/>
  <c r="AL1426" i="1" s="1"/>
  <c r="AL1477" i="1" s="1"/>
  <c r="AL1528" i="1" s="1"/>
  <c r="AL1579" i="1" s="1"/>
  <c r="AL1630" i="1" s="1"/>
  <c r="AL1681" i="1" s="1"/>
  <c r="AL1732" i="1" s="1"/>
  <c r="AL1783" i="1" s="1"/>
  <c r="AL1834" i="1" s="1"/>
  <c r="AL1885" i="1" s="1"/>
  <c r="AL1936" i="1" s="1"/>
  <c r="AL1987" i="1" s="1"/>
  <c r="AL2038" i="1" s="1"/>
  <c r="AL2089" i="1" s="1"/>
  <c r="AL2140" i="1" s="1"/>
  <c r="AL2191" i="1" s="1"/>
  <c r="AL2242" i="1" s="1"/>
  <c r="AL2293" i="1" s="1"/>
  <c r="AL2344" i="1" s="1"/>
  <c r="AL2395" i="1" s="1"/>
  <c r="AL2446" i="1" s="1"/>
  <c r="AL2497" i="1" s="1"/>
  <c r="AL2548" i="1" s="1"/>
  <c r="AL2599" i="1" s="1"/>
  <c r="AL2650" i="1" s="1"/>
  <c r="AJ49" i="1"/>
  <c r="AJ100" i="1" s="1"/>
  <c r="AJ151" i="1" s="1"/>
  <c r="AJ202" i="1" s="1"/>
  <c r="AJ253" i="1" s="1"/>
  <c r="AJ304" i="1" s="1"/>
  <c r="AJ355" i="1" s="1"/>
  <c r="AJ406" i="1" s="1"/>
  <c r="AJ457" i="1" s="1"/>
  <c r="AJ508" i="1" s="1"/>
  <c r="AJ559" i="1" s="1"/>
  <c r="AJ610" i="1" s="1"/>
  <c r="AJ661" i="1" s="1"/>
  <c r="AJ712" i="1" s="1"/>
  <c r="AJ763" i="1" s="1"/>
  <c r="AJ814" i="1" s="1"/>
  <c r="AJ865" i="1" s="1"/>
  <c r="AJ916" i="1" s="1"/>
  <c r="AJ967" i="1" s="1"/>
  <c r="AJ1018" i="1" s="1"/>
  <c r="AJ1069" i="1" s="1"/>
  <c r="AJ1120" i="1" s="1"/>
  <c r="AJ1171" i="1" s="1"/>
  <c r="AJ1222" i="1" s="1"/>
  <c r="AJ1273" i="1" s="1"/>
  <c r="AJ1324" i="1" s="1"/>
  <c r="AJ1375" i="1" s="1"/>
  <c r="AJ1426" i="1" s="1"/>
  <c r="AJ1477" i="1" s="1"/>
  <c r="AJ1528" i="1" s="1"/>
  <c r="AJ1579" i="1" s="1"/>
  <c r="AJ1630" i="1" s="1"/>
  <c r="AJ1681" i="1" s="1"/>
  <c r="AJ1732" i="1" s="1"/>
  <c r="AJ1783" i="1" s="1"/>
  <c r="AJ1834" i="1" s="1"/>
  <c r="AJ1885" i="1" s="1"/>
  <c r="AJ1936" i="1" s="1"/>
  <c r="AJ1987" i="1" s="1"/>
  <c r="AJ2038" i="1" s="1"/>
  <c r="AJ2089" i="1" s="1"/>
  <c r="AJ2140" i="1" s="1"/>
  <c r="AJ2191" i="1" s="1"/>
  <c r="AJ2242" i="1" s="1"/>
  <c r="AJ2293" i="1" s="1"/>
  <c r="AJ2344" i="1" s="1"/>
  <c r="AJ2395" i="1" s="1"/>
  <c r="AJ2446" i="1" s="1"/>
  <c r="AJ2497" i="1" s="1"/>
  <c r="AJ2548" i="1" s="1"/>
  <c r="AJ2599" i="1" s="1"/>
  <c r="AJ2650" i="1" s="1"/>
  <c r="AI49" i="1"/>
  <c r="AI100" i="1" s="1"/>
  <c r="AI151" i="1" s="1"/>
  <c r="AI202" i="1" s="1"/>
  <c r="AI253" i="1" s="1"/>
  <c r="AI304" i="1" s="1"/>
  <c r="AI355" i="1" s="1"/>
  <c r="AI406" i="1" s="1"/>
  <c r="AI457" i="1" s="1"/>
  <c r="AI508" i="1" s="1"/>
  <c r="AI559" i="1" s="1"/>
  <c r="AI610" i="1" s="1"/>
  <c r="AI661" i="1" s="1"/>
  <c r="AI712" i="1" s="1"/>
  <c r="AI763" i="1" s="1"/>
  <c r="AI814" i="1" s="1"/>
  <c r="AI865" i="1" s="1"/>
  <c r="AI916" i="1" s="1"/>
  <c r="AI967" i="1" s="1"/>
  <c r="AI1018" i="1" s="1"/>
  <c r="AI1069" i="1" s="1"/>
  <c r="AI1120" i="1" s="1"/>
  <c r="AI1171" i="1" s="1"/>
  <c r="AI1222" i="1" s="1"/>
  <c r="AI1273" i="1" s="1"/>
  <c r="AI1324" i="1" s="1"/>
  <c r="AI1375" i="1" s="1"/>
  <c r="AI1426" i="1" s="1"/>
  <c r="AI1477" i="1" s="1"/>
  <c r="AI1528" i="1" s="1"/>
  <c r="AI1579" i="1" s="1"/>
  <c r="AI1630" i="1" s="1"/>
  <c r="AI1681" i="1" s="1"/>
  <c r="AI1732" i="1" s="1"/>
  <c r="AI1783" i="1" s="1"/>
  <c r="AI1834" i="1" s="1"/>
  <c r="AI1885" i="1" s="1"/>
  <c r="AI1936" i="1" s="1"/>
  <c r="AI1987" i="1" s="1"/>
  <c r="AI2038" i="1" s="1"/>
  <c r="AI2089" i="1" s="1"/>
  <c r="AI2140" i="1" s="1"/>
  <c r="AI2191" i="1" s="1"/>
  <c r="AI2242" i="1" s="1"/>
  <c r="AI2293" i="1" s="1"/>
  <c r="AI2344" i="1" s="1"/>
  <c r="AI2395" i="1" s="1"/>
  <c r="AI2446" i="1" s="1"/>
  <c r="AI2497" i="1" s="1"/>
  <c r="AI2548" i="1" s="1"/>
  <c r="AI2599" i="1" s="1"/>
  <c r="AI2650" i="1" s="1"/>
  <c r="AG49" i="1"/>
  <c r="AG100" i="1" s="1"/>
  <c r="AG151" i="1" s="1"/>
  <c r="AG202" i="1" s="1"/>
  <c r="AG253" i="1" s="1"/>
  <c r="AG304" i="1" s="1"/>
  <c r="AG355" i="1" s="1"/>
  <c r="AG406" i="1" s="1"/>
  <c r="AG457" i="1" s="1"/>
  <c r="AG508" i="1" s="1"/>
  <c r="AG559" i="1" s="1"/>
  <c r="AG610" i="1" s="1"/>
  <c r="AG661" i="1" s="1"/>
  <c r="AG712" i="1" s="1"/>
  <c r="AG763" i="1" s="1"/>
  <c r="AG814" i="1" s="1"/>
  <c r="AG865" i="1" s="1"/>
  <c r="AG916" i="1" s="1"/>
  <c r="AG967" i="1" s="1"/>
  <c r="AG1018" i="1" s="1"/>
  <c r="AG1069" i="1" s="1"/>
  <c r="AG1120" i="1" s="1"/>
  <c r="AG1171" i="1" s="1"/>
  <c r="AG1222" i="1" s="1"/>
  <c r="AG1273" i="1" s="1"/>
  <c r="AG1324" i="1" s="1"/>
  <c r="AG1375" i="1" s="1"/>
  <c r="AG1426" i="1" s="1"/>
  <c r="AG1477" i="1" s="1"/>
  <c r="AG1528" i="1" s="1"/>
  <c r="AG1579" i="1" s="1"/>
  <c r="AG1630" i="1" s="1"/>
  <c r="AG1681" i="1" s="1"/>
  <c r="AG1732" i="1" s="1"/>
  <c r="AG1783" i="1" s="1"/>
  <c r="AG1834" i="1" s="1"/>
  <c r="AG1885" i="1" s="1"/>
  <c r="AG1936" i="1" s="1"/>
  <c r="AG1987" i="1" s="1"/>
  <c r="AG2038" i="1" s="1"/>
  <c r="AG2089" i="1" s="1"/>
  <c r="AG2140" i="1" s="1"/>
  <c r="AG2191" i="1" s="1"/>
  <c r="AG2242" i="1" s="1"/>
  <c r="AG2293" i="1" s="1"/>
  <c r="AG2344" i="1" s="1"/>
  <c r="AG2395" i="1" s="1"/>
  <c r="AG2446" i="1" s="1"/>
  <c r="AG2497" i="1" s="1"/>
  <c r="AG2548" i="1" s="1"/>
  <c r="AG2599" i="1" s="1"/>
  <c r="AG2650" i="1" s="1"/>
  <c r="AF49" i="1"/>
  <c r="AF100" i="1" s="1"/>
  <c r="AF151" i="1" s="1"/>
  <c r="AF202" i="1" s="1"/>
  <c r="AF253" i="1" s="1"/>
  <c r="AF304" i="1" s="1"/>
  <c r="AF355" i="1" s="1"/>
  <c r="AF406" i="1" s="1"/>
  <c r="AF457" i="1" s="1"/>
  <c r="AF508" i="1" s="1"/>
  <c r="AF559" i="1" s="1"/>
  <c r="AF610" i="1" s="1"/>
  <c r="AF661" i="1" s="1"/>
  <c r="AF712" i="1" s="1"/>
  <c r="AF763" i="1" s="1"/>
  <c r="AF814" i="1" s="1"/>
  <c r="AF865" i="1" s="1"/>
  <c r="AF916" i="1" s="1"/>
  <c r="AF967" i="1" s="1"/>
  <c r="AF1018" i="1" s="1"/>
  <c r="AF1069" i="1" s="1"/>
  <c r="AF1120" i="1" s="1"/>
  <c r="AF1171" i="1" s="1"/>
  <c r="AF1222" i="1" s="1"/>
  <c r="AF1273" i="1" s="1"/>
  <c r="AF1324" i="1" s="1"/>
  <c r="AF1375" i="1" s="1"/>
  <c r="AF1426" i="1" s="1"/>
  <c r="AF1477" i="1" s="1"/>
  <c r="AF1528" i="1" s="1"/>
  <c r="AF1579" i="1" s="1"/>
  <c r="AF1630" i="1" s="1"/>
  <c r="AF1681" i="1" s="1"/>
  <c r="AF1732" i="1" s="1"/>
  <c r="AF1783" i="1" s="1"/>
  <c r="AF1834" i="1" s="1"/>
  <c r="AF1885" i="1" s="1"/>
  <c r="AF1936" i="1" s="1"/>
  <c r="AF1987" i="1" s="1"/>
  <c r="AF2038" i="1" s="1"/>
  <c r="AF2089" i="1" s="1"/>
  <c r="AF2140" i="1" s="1"/>
  <c r="AF2191" i="1" s="1"/>
  <c r="AF2242" i="1" s="1"/>
  <c r="AF2293" i="1" s="1"/>
  <c r="AF2344" i="1" s="1"/>
  <c r="AF2395" i="1" s="1"/>
  <c r="AF2446" i="1" s="1"/>
  <c r="AF2497" i="1" s="1"/>
  <c r="AF2548" i="1" s="1"/>
  <c r="AF2599" i="1" s="1"/>
  <c r="AF2650" i="1" s="1"/>
  <c r="AE49" i="1"/>
  <c r="AE100" i="1" s="1"/>
  <c r="AE151" i="1" s="1"/>
  <c r="AE202" i="1" s="1"/>
  <c r="AE253" i="1" s="1"/>
  <c r="AE304" i="1" s="1"/>
  <c r="AE355" i="1" s="1"/>
  <c r="AE406" i="1" s="1"/>
  <c r="AE457" i="1" s="1"/>
  <c r="AE508" i="1" s="1"/>
  <c r="AE559" i="1" s="1"/>
  <c r="AE610" i="1" s="1"/>
  <c r="AE661" i="1" s="1"/>
  <c r="AE712" i="1" s="1"/>
  <c r="AE763" i="1" s="1"/>
  <c r="AE814" i="1" s="1"/>
  <c r="AE865" i="1" s="1"/>
  <c r="AE916" i="1" s="1"/>
  <c r="AE967" i="1" s="1"/>
  <c r="AE1018" i="1" s="1"/>
  <c r="AE1069" i="1" s="1"/>
  <c r="AE1120" i="1" s="1"/>
  <c r="AE1171" i="1" s="1"/>
  <c r="AE1222" i="1" s="1"/>
  <c r="AE1273" i="1" s="1"/>
  <c r="AE1324" i="1" s="1"/>
  <c r="AE1375" i="1" s="1"/>
  <c r="AE1426" i="1" s="1"/>
  <c r="AE1477" i="1" s="1"/>
  <c r="AE1528" i="1" s="1"/>
  <c r="AE1579" i="1" s="1"/>
  <c r="AE1630" i="1" s="1"/>
  <c r="AE1681" i="1" s="1"/>
  <c r="AE1732" i="1" s="1"/>
  <c r="AE1783" i="1" s="1"/>
  <c r="AE1834" i="1" s="1"/>
  <c r="AE1885" i="1" s="1"/>
  <c r="AE1936" i="1" s="1"/>
  <c r="AE1987" i="1" s="1"/>
  <c r="AE2038" i="1" s="1"/>
  <c r="AE2089" i="1" s="1"/>
  <c r="AE2140" i="1" s="1"/>
  <c r="AE2191" i="1" s="1"/>
  <c r="AE2242" i="1" s="1"/>
  <c r="AE2293" i="1" s="1"/>
  <c r="AE2344" i="1" s="1"/>
  <c r="AE2395" i="1" s="1"/>
  <c r="AE2446" i="1" s="1"/>
  <c r="AE2497" i="1" s="1"/>
  <c r="AE2548" i="1" s="1"/>
  <c r="AE2599" i="1" s="1"/>
  <c r="AE2650" i="1" s="1"/>
  <c r="AD49" i="1"/>
  <c r="AD100" i="1" s="1"/>
  <c r="AD151" i="1" s="1"/>
  <c r="AD202" i="1" s="1"/>
  <c r="AD253" i="1" s="1"/>
  <c r="AD304" i="1" s="1"/>
  <c r="AD355" i="1" s="1"/>
  <c r="AD406" i="1" s="1"/>
  <c r="AD457" i="1" s="1"/>
  <c r="AD508" i="1" s="1"/>
  <c r="AD559" i="1" s="1"/>
  <c r="AD610" i="1" s="1"/>
  <c r="AD661" i="1" s="1"/>
  <c r="AD712" i="1" s="1"/>
  <c r="AD763" i="1" s="1"/>
  <c r="AD814" i="1" s="1"/>
  <c r="AD865" i="1" s="1"/>
  <c r="AD916" i="1" s="1"/>
  <c r="AD967" i="1" s="1"/>
  <c r="AD1018" i="1" s="1"/>
  <c r="AD1069" i="1" s="1"/>
  <c r="AD1120" i="1" s="1"/>
  <c r="AD1171" i="1" s="1"/>
  <c r="AD1222" i="1" s="1"/>
  <c r="AD1273" i="1" s="1"/>
  <c r="AD1324" i="1" s="1"/>
  <c r="AD1375" i="1" s="1"/>
  <c r="AD1426" i="1" s="1"/>
  <c r="AD1477" i="1" s="1"/>
  <c r="AD1528" i="1" s="1"/>
  <c r="AD1579" i="1" s="1"/>
  <c r="AD1630" i="1" s="1"/>
  <c r="AD1681" i="1" s="1"/>
  <c r="AD1732" i="1" s="1"/>
  <c r="AD1783" i="1" s="1"/>
  <c r="AD1834" i="1" s="1"/>
  <c r="AD1885" i="1" s="1"/>
  <c r="AD1936" i="1" s="1"/>
  <c r="AD1987" i="1" s="1"/>
  <c r="AD2038" i="1" s="1"/>
  <c r="AD2089" i="1" s="1"/>
  <c r="AD2140" i="1" s="1"/>
  <c r="AD2191" i="1" s="1"/>
  <c r="AD2242" i="1" s="1"/>
  <c r="AD2293" i="1" s="1"/>
  <c r="AD2344" i="1" s="1"/>
  <c r="AD2395" i="1" s="1"/>
  <c r="AD2446" i="1" s="1"/>
  <c r="AD2497" i="1" s="1"/>
  <c r="AD2548" i="1" s="1"/>
  <c r="AD2599" i="1" s="1"/>
  <c r="AD2650" i="1" s="1"/>
  <c r="AC49" i="1"/>
  <c r="AC100" i="1" s="1"/>
  <c r="AC151" i="1" s="1"/>
  <c r="AC202" i="1" s="1"/>
  <c r="AC253" i="1" s="1"/>
  <c r="AC304" i="1" s="1"/>
  <c r="AC355" i="1" s="1"/>
  <c r="AC406" i="1" s="1"/>
  <c r="AC457" i="1" s="1"/>
  <c r="AC508" i="1" s="1"/>
  <c r="AC559" i="1" s="1"/>
  <c r="AC610" i="1" s="1"/>
  <c r="AC661" i="1" s="1"/>
  <c r="AC712" i="1" s="1"/>
  <c r="AC763" i="1" s="1"/>
  <c r="AC814" i="1" s="1"/>
  <c r="AC865" i="1" s="1"/>
  <c r="AC916" i="1" s="1"/>
  <c r="AC967" i="1" s="1"/>
  <c r="AC1018" i="1" s="1"/>
  <c r="AC1069" i="1" s="1"/>
  <c r="AC1120" i="1" s="1"/>
  <c r="AC1171" i="1" s="1"/>
  <c r="AC1222" i="1" s="1"/>
  <c r="AC1273" i="1" s="1"/>
  <c r="AC1324" i="1" s="1"/>
  <c r="AC1375" i="1" s="1"/>
  <c r="AC1426" i="1" s="1"/>
  <c r="AC1477" i="1" s="1"/>
  <c r="AC1528" i="1" s="1"/>
  <c r="AC1579" i="1" s="1"/>
  <c r="AC1630" i="1" s="1"/>
  <c r="AC1681" i="1" s="1"/>
  <c r="AC1732" i="1" s="1"/>
  <c r="AC1783" i="1" s="1"/>
  <c r="AC1834" i="1" s="1"/>
  <c r="AC1885" i="1" s="1"/>
  <c r="AC1936" i="1" s="1"/>
  <c r="AC1987" i="1" s="1"/>
  <c r="AC2038" i="1" s="1"/>
  <c r="AC2089" i="1" s="1"/>
  <c r="AC2140" i="1" s="1"/>
  <c r="AC2191" i="1" s="1"/>
  <c r="AC2242" i="1" s="1"/>
  <c r="AC2293" i="1" s="1"/>
  <c r="AC2344" i="1" s="1"/>
  <c r="AC2395" i="1" s="1"/>
  <c r="AC2446" i="1" s="1"/>
  <c r="AC2497" i="1" s="1"/>
  <c r="AC2548" i="1" s="1"/>
  <c r="AC2599" i="1" s="1"/>
  <c r="AC2650" i="1" s="1"/>
  <c r="AB49" i="1"/>
  <c r="AB100" i="1" s="1"/>
  <c r="AB151" i="1" s="1"/>
  <c r="AB202" i="1" s="1"/>
  <c r="AB253" i="1" s="1"/>
  <c r="AB304" i="1" s="1"/>
  <c r="AB355" i="1" s="1"/>
  <c r="AB406" i="1" s="1"/>
  <c r="AB457" i="1" s="1"/>
  <c r="AB508" i="1" s="1"/>
  <c r="AB559" i="1" s="1"/>
  <c r="AB610" i="1" s="1"/>
  <c r="AB661" i="1" s="1"/>
  <c r="AB712" i="1" s="1"/>
  <c r="AB763" i="1" s="1"/>
  <c r="AB814" i="1" s="1"/>
  <c r="AB865" i="1" s="1"/>
  <c r="AB916" i="1" s="1"/>
  <c r="AB967" i="1" s="1"/>
  <c r="AB1018" i="1" s="1"/>
  <c r="AB1069" i="1" s="1"/>
  <c r="AB1120" i="1" s="1"/>
  <c r="AB1171" i="1" s="1"/>
  <c r="AB1222" i="1" s="1"/>
  <c r="AB1273" i="1" s="1"/>
  <c r="AB1324" i="1" s="1"/>
  <c r="AB1375" i="1" s="1"/>
  <c r="AB1426" i="1" s="1"/>
  <c r="AB1477" i="1" s="1"/>
  <c r="AB1528" i="1" s="1"/>
  <c r="AB1579" i="1" s="1"/>
  <c r="AB1630" i="1" s="1"/>
  <c r="AB1681" i="1" s="1"/>
  <c r="AB1732" i="1" s="1"/>
  <c r="AB1783" i="1" s="1"/>
  <c r="AB1834" i="1" s="1"/>
  <c r="AB1885" i="1" s="1"/>
  <c r="AB1936" i="1" s="1"/>
  <c r="AB1987" i="1" s="1"/>
  <c r="AB2038" i="1" s="1"/>
  <c r="AB2089" i="1" s="1"/>
  <c r="AB2140" i="1" s="1"/>
  <c r="AB2191" i="1" s="1"/>
  <c r="AB2242" i="1" s="1"/>
  <c r="AB2293" i="1" s="1"/>
  <c r="AB2344" i="1" s="1"/>
  <c r="AB2395" i="1" s="1"/>
  <c r="AB2446" i="1" s="1"/>
  <c r="AB2497" i="1" s="1"/>
  <c r="AB2548" i="1" s="1"/>
  <c r="AB2599" i="1" s="1"/>
  <c r="AB2650" i="1" s="1"/>
  <c r="Z49" i="1"/>
  <c r="Z100" i="1" s="1"/>
  <c r="Z151" i="1" s="1"/>
  <c r="Z202" i="1" s="1"/>
  <c r="Z253" i="1" s="1"/>
  <c r="Z304" i="1" s="1"/>
  <c r="Z355" i="1" s="1"/>
  <c r="Z406" i="1" s="1"/>
  <c r="Z457" i="1" s="1"/>
  <c r="Z508" i="1" s="1"/>
  <c r="Z559" i="1" s="1"/>
  <c r="Z610" i="1" s="1"/>
  <c r="Z661" i="1" s="1"/>
  <c r="Z712" i="1" s="1"/>
  <c r="Z763" i="1" s="1"/>
  <c r="Z814" i="1" s="1"/>
  <c r="Z865" i="1" s="1"/>
  <c r="Z916" i="1" s="1"/>
  <c r="Z967" i="1" s="1"/>
  <c r="Z1018" i="1" s="1"/>
  <c r="Z1069" i="1" s="1"/>
  <c r="Z1120" i="1" s="1"/>
  <c r="Z1171" i="1" s="1"/>
  <c r="Z1222" i="1" s="1"/>
  <c r="Z1273" i="1" s="1"/>
  <c r="Z1324" i="1" s="1"/>
  <c r="Z1375" i="1" s="1"/>
  <c r="Z1426" i="1" s="1"/>
  <c r="Z1477" i="1" s="1"/>
  <c r="Z1528" i="1" s="1"/>
  <c r="Z1579" i="1" s="1"/>
  <c r="Z1630" i="1" s="1"/>
  <c r="Z1681" i="1" s="1"/>
  <c r="Z1732" i="1" s="1"/>
  <c r="Z1783" i="1" s="1"/>
  <c r="Z1834" i="1" s="1"/>
  <c r="Z1885" i="1" s="1"/>
  <c r="Z1936" i="1" s="1"/>
  <c r="Z1987" i="1" s="1"/>
  <c r="Z2038" i="1" s="1"/>
  <c r="Z2089" i="1" s="1"/>
  <c r="Z2140" i="1" s="1"/>
  <c r="Z2191" i="1" s="1"/>
  <c r="Z2242" i="1" s="1"/>
  <c r="Z2293" i="1" s="1"/>
  <c r="Z2344" i="1" s="1"/>
  <c r="Z2395" i="1" s="1"/>
  <c r="Z2446" i="1" s="1"/>
  <c r="Z2497" i="1" s="1"/>
  <c r="Z2548" i="1" s="1"/>
  <c r="Z2599" i="1" s="1"/>
  <c r="Z2650" i="1" s="1"/>
  <c r="Y49" i="1"/>
  <c r="Y100" i="1" s="1"/>
  <c r="Y151" i="1" s="1"/>
  <c r="Y202" i="1" s="1"/>
  <c r="Y253" i="1" s="1"/>
  <c r="Y304" i="1" s="1"/>
  <c r="Y355" i="1" s="1"/>
  <c r="Y406" i="1" s="1"/>
  <c r="Y457" i="1" s="1"/>
  <c r="Y508" i="1" s="1"/>
  <c r="Y559" i="1" s="1"/>
  <c r="Y610" i="1" s="1"/>
  <c r="Y661" i="1" s="1"/>
  <c r="Y712" i="1" s="1"/>
  <c r="Y763" i="1" s="1"/>
  <c r="Y814" i="1" s="1"/>
  <c r="Y865" i="1" s="1"/>
  <c r="Y916" i="1" s="1"/>
  <c r="Y967" i="1" s="1"/>
  <c r="Y1018" i="1" s="1"/>
  <c r="Y1069" i="1" s="1"/>
  <c r="Y1120" i="1" s="1"/>
  <c r="Y1171" i="1" s="1"/>
  <c r="Y1222" i="1" s="1"/>
  <c r="Y1273" i="1" s="1"/>
  <c r="Y1324" i="1" s="1"/>
  <c r="Y1375" i="1" s="1"/>
  <c r="Y1426" i="1" s="1"/>
  <c r="Y1477" i="1" s="1"/>
  <c r="Y1528" i="1" s="1"/>
  <c r="Y1579" i="1" s="1"/>
  <c r="Y1630" i="1" s="1"/>
  <c r="Y1681" i="1" s="1"/>
  <c r="Y1732" i="1" s="1"/>
  <c r="Y1783" i="1" s="1"/>
  <c r="Y1834" i="1" s="1"/>
  <c r="Y1885" i="1" s="1"/>
  <c r="Y1936" i="1" s="1"/>
  <c r="Y1987" i="1" s="1"/>
  <c r="Y2038" i="1" s="1"/>
  <c r="Y2089" i="1" s="1"/>
  <c r="Y2140" i="1" s="1"/>
  <c r="Y2191" i="1" s="1"/>
  <c r="Y2242" i="1" s="1"/>
  <c r="Y2293" i="1" s="1"/>
  <c r="Y2344" i="1" s="1"/>
  <c r="Y2395" i="1" s="1"/>
  <c r="Y2446" i="1" s="1"/>
  <c r="Y2497" i="1" s="1"/>
  <c r="Y2548" i="1" s="1"/>
  <c r="Y2599" i="1" s="1"/>
  <c r="Y2650" i="1" s="1"/>
  <c r="W49" i="1"/>
  <c r="W100" i="1" s="1"/>
  <c r="W151" i="1" s="1"/>
  <c r="W202" i="1" s="1"/>
  <c r="W253" i="1" s="1"/>
  <c r="W304" i="1" s="1"/>
  <c r="W355" i="1" s="1"/>
  <c r="W406" i="1" s="1"/>
  <c r="W457" i="1" s="1"/>
  <c r="W508" i="1" s="1"/>
  <c r="W559" i="1" s="1"/>
  <c r="W610" i="1" s="1"/>
  <c r="W661" i="1" s="1"/>
  <c r="W712" i="1" s="1"/>
  <c r="W763" i="1" s="1"/>
  <c r="W814" i="1" s="1"/>
  <c r="W865" i="1" s="1"/>
  <c r="W916" i="1" s="1"/>
  <c r="W967" i="1" s="1"/>
  <c r="W1018" i="1" s="1"/>
  <c r="W1069" i="1" s="1"/>
  <c r="W1120" i="1" s="1"/>
  <c r="W1171" i="1" s="1"/>
  <c r="W1222" i="1" s="1"/>
  <c r="W1273" i="1" s="1"/>
  <c r="W1324" i="1" s="1"/>
  <c r="W1375" i="1" s="1"/>
  <c r="W1426" i="1" s="1"/>
  <c r="W1477" i="1" s="1"/>
  <c r="W1528" i="1" s="1"/>
  <c r="W1579" i="1" s="1"/>
  <c r="W1630" i="1" s="1"/>
  <c r="W1681" i="1" s="1"/>
  <c r="W1732" i="1" s="1"/>
  <c r="W1783" i="1" s="1"/>
  <c r="W1834" i="1" s="1"/>
  <c r="W1885" i="1" s="1"/>
  <c r="W1936" i="1" s="1"/>
  <c r="W1987" i="1" s="1"/>
  <c r="W2038" i="1" s="1"/>
  <c r="W2089" i="1" s="1"/>
  <c r="W2140" i="1" s="1"/>
  <c r="W2191" i="1" s="1"/>
  <c r="W2242" i="1" s="1"/>
  <c r="W2293" i="1" s="1"/>
  <c r="W2344" i="1" s="1"/>
  <c r="W2395" i="1" s="1"/>
  <c r="W2446" i="1" s="1"/>
  <c r="W2497" i="1" s="1"/>
  <c r="W2548" i="1" s="1"/>
  <c r="W2599" i="1" s="1"/>
  <c r="W2650" i="1" s="1"/>
  <c r="U49" i="1"/>
  <c r="U100" i="1" s="1"/>
  <c r="U151" i="1" s="1"/>
  <c r="U202" i="1" s="1"/>
  <c r="U253" i="1" s="1"/>
  <c r="U304" i="1" s="1"/>
  <c r="U355" i="1" s="1"/>
  <c r="U406" i="1" s="1"/>
  <c r="U457" i="1" s="1"/>
  <c r="U508" i="1" s="1"/>
  <c r="U559" i="1" s="1"/>
  <c r="U610" i="1" s="1"/>
  <c r="U661" i="1" s="1"/>
  <c r="U712" i="1" s="1"/>
  <c r="U763" i="1" s="1"/>
  <c r="U814" i="1" s="1"/>
  <c r="U865" i="1" s="1"/>
  <c r="U916" i="1" s="1"/>
  <c r="U967" i="1" s="1"/>
  <c r="U1018" i="1" s="1"/>
  <c r="U1069" i="1" s="1"/>
  <c r="U1120" i="1" s="1"/>
  <c r="U1171" i="1" s="1"/>
  <c r="U1222" i="1" s="1"/>
  <c r="U1273" i="1" s="1"/>
  <c r="U1324" i="1" s="1"/>
  <c r="U1375" i="1" s="1"/>
  <c r="U1426" i="1" s="1"/>
  <c r="U1477" i="1" s="1"/>
  <c r="U1528" i="1" s="1"/>
  <c r="U1579" i="1" s="1"/>
  <c r="U1630" i="1" s="1"/>
  <c r="U1681" i="1" s="1"/>
  <c r="U1732" i="1" s="1"/>
  <c r="U1783" i="1" s="1"/>
  <c r="U1834" i="1" s="1"/>
  <c r="U1885" i="1" s="1"/>
  <c r="U1936" i="1" s="1"/>
  <c r="U1987" i="1" s="1"/>
  <c r="U2038" i="1" s="1"/>
  <c r="U2089" i="1" s="1"/>
  <c r="U2140" i="1" s="1"/>
  <c r="U2191" i="1" s="1"/>
  <c r="U2242" i="1" s="1"/>
  <c r="U2293" i="1" s="1"/>
  <c r="U2344" i="1" s="1"/>
  <c r="U2395" i="1" s="1"/>
  <c r="U2446" i="1" s="1"/>
  <c r="U2497" i="1" s="1"/>
  <c r="U2548" i="1" s="1"/>
  <c r="U2599" i="1" s="1"/>
  <c r="U2650" i="1" s="1"/>
  <c r="T49" i="1"/>
  <c r="T100" i="1" s="1"/>
  <c r="T151" i="1" s="1"/>
  <c r="T202" i="1" s="1"/>
  <c r="T253" i="1" s="1"/>
  <c r="T304" i="1" s="1"/>
  <c r="T355" i="1" s="1"/>
  <c r="T406" i="1" s="1"/>
  <c r="T457" i="1" s="1"/>
  <c r="T508" i="1" s="1"/>
  <c r="T559" i="1" s="1"/>
  <c r="T610" i="1" s="1"/>
  <c r="T661" i="1" s="1"/>
  <c r="T712" i="1" s="1"/>
  <c r="T763" i="1" s="1"/>
  <c r="T814" i="1" s="1"/>
  <c r="T865" i="1" s="1"/>
  <c r="T916" i="1" s="1"/>
  <c r="T967" i="1" s="1"/>
  <c r="T1018" i="1" s="1"/>
  <c r="T1069" i="1" s="1"/>
  <c r="T1120" i="1" s="1"/>
  <c r="T1171" i="1" s="1"/>
  <c r="T1222" i="1" s="1"/>
  <c r="T1273" i="1" s="1"/>
  <c r="T1324" i="1" s="1"/>
  <c r="T1375" i="1" s="1"/>
  <c r="T1426" i="1" s="1"/>
  <c r="T1477" i="1" s="1"/>
  <c r="T1528" i="1" s="1"/>
  <c r="T1579" i="1" s="1"/>
  <c r="T1630" i="1" s="1"/>
  <c r="T1681" i="1" s="1"/>
  <c r="T1732" i="1" s="1"/>
  <c r="T1783" i="1" s="1"/>
  <c r="T1834" i="1" s="1"/>
  <c r="T1885" i="1" s="1"/>
  <c r="T1936" i="1" s="1"/>
  <c r="T1987" i="1" s="1"/>
  <c r="T2038" i="1" s="1"/>
  <c r="T2089" i="1" s="1"/>
  <c r="T2140" i="1" s="1"/>
  <c r="T2191" i="1" s="1"/>
  <c r="T2242" i="1" s="1"/>
  <c r="T2293" i="1" s="1"/>
  <c r="T2344" i="1" s="1"/>
  <c r="T2395" i="1" s="1"/>
  <c r="T2446" i="1" s="1"/>
  <c r="T2497" i="1" s="1"/>
  <c r="T2548" i="1" s="1"/>
  <c r="T2599" i="1" s="1"/>
  <c r="T2650" i="1" s="1"/>
  <c r="S49" i="1"/>
  <c r="S100" i="1" s="1"/>
  <c r="S151" i="1" s="1"/>
  <c r="S202" i="1" s="1"/>
  <c r="S253" i="1" s="1"/>
  <c r="S304" i="1" s="1"/>
  <c r="S355" i="1" s="1"/>
  <c r="S406" i="1" s="1"/>
  <c r="S457" i="1" s="1"/>
  <c r="S508" i="1" s="1"/>
  <c r="S559" i="1" s="1"/>
  <c r="S610" i="1" s="1"/>
  <c r="S661" i="1" s="1"/>
  <c r="S712" i="1" s="1"/>
  <c r="S763" i="1" s="1"/>
  <c r="S814" i="1" s="1"/>
  <c r="S865" i="1" s="1"/>
  <c r="S916" i="1" s="1"/>
  <c r="S967" i="1" s="1"/>
  <c r="S1018" i="1" s="1"/>
  <c r="S1069" i="1" s="1"/>
  <c r="S1120" i="1" s="1"/>
  <c r="S1171" i="1" s="1"/>
  <c r="S1222" i="1" s="1"/>
  <c r="S1273" i="1" s="1"/>
  <c r="S1324" i="1" s="1"/>
  <c r="S1375" i="1" s="1"/>
  <c r="S1426" i="1" s="1"/>
  <c r="S1477" i="1" s="1"/>
  <c r="S1528" i="1" s="1"/>
  <c r="S1579" i="1" s="1"/>
  <c r="S1630" i="1" s="1"/>
  <c r="S1681" i="1" s="1"/>
  <c r="S1732" i="1" s="1"/>
  <c r="S1783" i="1" s="1"/>
  <c r="S1834" i="1" s="1"/>
  <c r="S1885" i="1" s="1"/>
  <c r="S1936" i="1" s="1"/>
  <c r="S1987" i="1" s="1"/>
  <c r="S2038" i="1" s="1"/>
  <c r="S2089" i="1" s="1"/>
  <c r="S2140" i="1" s="1"/>
  <c r="S2191" i="1" s="1"/>
  <c r="S2242" i="1" s="1"/>
  <c r="S2293" i="1" s="1"/>
  <c r="S2344" i="1" s="1"/>
  <c r="S2395" i="1" s="1"/>
  <c r="S2446" i="1" s="1"/>
  <c r="S2497" i="1" s="1"/>
  <c r="S2548" i="1" s="1"/>
  <c r="S2599" i="1" s="1"/>
  <c r="S2650" i="1" s="1"/>
  <c r="R49" i="1"/>
  <c r="R100" i="1" s="1"/>
  <c r="R151" i="1" s="1"/>
  <c r="R202" i="1" s="1"/>
  <c r="R253" i="1" s="1"/>
  <c r="R304" i="1" s="1"/>
  <c r="R355" i="1" s="1"/>
  <c r="R406" i="1" s="1"/>
  <c r="R457" i="1" s="1"/>
  <c r="R508" i="1" s="1"/>
  <c r="R559" i="1" s="1"/>
  <c r="R610" i="1" s="1"/>
  <c r="R661" i="1" s="1"/>
  <c r="R712" i="1" s="1"/>
  <c r="R763" i="1" s="1"/>
  <c r="R814" i="1" s="1"/>
  <c r="R865" i="1" s="1"/>
  <c r="R916" i="1" s="1"/>
  <c r="R967" i="1" s="1"/>
  <c r="R1018" i="1" s="1"/>
  <c r="R1069" i="1" s="1"/>
  <c r="R1120" i="1" s="1"/>
  <c r="R1171" i="1" s="1"/>
  <c r="R1222" i="1" s="1"/>
  <c r="R1273" i="1" s="1"/>
  <c r="R1324" i="1" s="1"/>
  <c r="R1375" i="1" s="1"/>
  <c r="R1426" i="1" s="1"/>
  <c r="R1477" i="1" s="1"/>
  <c r="R1528" i="1" s="1"/>
  <c r="R1579" i="1" s="1"/>
  <c r="R1630" i="1" s="1"/>
  <c r="R1681" i="1" s="1"/>
  <c r="R1732" i="1" s="1"/>
  <c r="R1783" i="1" s="1"/>
  <c r="R1834" i="1" s="1"/>
  <c r="R1885" i="1" s="1"/>
  <c r="R1936" i="1" s="1"/>
  <c r="R1987" i="1" s="1"/>
  <c r="R2038" i="1" s="1"/>
  <c r="R2089" i="1" s="1"/>
  <c r="R2140" i="1" s="1"/>
  <c r="R2191" i="1" s="1"/>
  <c r="R2242" i="1" s="1"/>
  <c r="R2293" i="1" s="1"/>
  <c r="R2344" i="1" s="1"/>
  <c r="R2395" i="1" s="1"/>
  <c r="R2446" i="1" s="1"/>
  <c r="R2497" i="1" s="1"/>
  <c r="R2548" i="1" s="1"/>
  <c r="R2599" i="1" s="1"/>
  <c r="R2650" i="1" s="1"/>
  <c r="Q49" i="1"/>
  <c r="Q100" i="1" s="1"/>
  <c r="Q151" i="1" s="1"/>
  <c r="Q202" i="1" s="1"/>
  <c r="Q253" i="1" s="1"/>
  <c r="Q304" i="1" s="1"/>
  <c r="Q355" i="1" s="1"/>
  <c r="Q406" i="1" s="1"/>
  <c r="Q457" i="1" s="1"/>
  <c r="Q508" i="1" s="1"/>
  <c r="Q559" i="1" s="1"/>
  <c r="Q610" i="1" s="1"/>
  <c r="Q661" i="1" s="1"/>
  <c r="Q712" i="1" s="1"/>
  <c r="Q763" i="1" s="1"/>
  <c r="Q814" i="1" s="1"/>
  <c r="Q865" i="1" s="1"/>
  <c r="Q916" i="1" s="1"/>
  <c r="Q967" i="1" s="1"/>
  <c r="Q1018" i="1" s="1"/>
  <c r="Q1069" i="1" s="1"/>
  <c r="Q1120" i="1" s="1"/>
  <c r="Q1171" i="1" s="1"/>
  <c r="Q1222" i="1" s="1"/>
  <c r="Q1273" i="1" s="1"/>
  <c r="Q1324" i="1" s="1"/>
  <c r="Q1375" i="1" s="1"/>
  <c r="Q1426" i="1" s="1"/>
  <c r="Q1477" i="1" s="1"/>
  <c r="Q1528" i="1" s="1"/>
  <c r="Q1579" i="1" s="1"/>
  <c r="Q1630" i="1" s="1"/>
  <c r="Q1681" i="1" s="1"/>
  <c r="Q1732" i="1" s="1"/>
  <c r="Q1783" i="1" s="1"/>
  <c r="Q1834" i="1" s="1"/>
  <c r="Q1885" i="1" s="1"/>
  <c r="Q1936" i="1" s="1"/>
  <c r="Q1987" i="1" s="1"/>
  <c r="Q2038" i="1" s="1"/>
  <c r="Q2089" i="1" s="1"/>
  <c r="Q2140" i="1" s="1"/>
  <c r="Q2191" i="1" s="1"/>
  <c r="Q2242" i="1" s="1"/>
  <c r="Q2293" i="1" s="1"/>
  <c r="Q2344" i="1" s="1"/>
  <c r="Q2395" i="1" s="1"/>
  <c r="Q2446" i="1" s="1"/>
  <c r="Q2497" i="1" s="1"/>
  <c r="Q2548" i="1" s="1"/>
  <c r="Q2599" i="1" s="1"/>
  <c r="Q2650" i="1" s="1"/>
  <c r="P49" i="1"/>
  <c r="P100" i="1" s="1"/>
  <c r="P151" i="1" s="1"/>
  <c r="P202" i="1" s="1"/>
  <c r="P253" i="1" s="1"/>
  <c r="P304" i="1" s="1"/>
  <c r="P355" i="1" s="1"/>
  <c r="P406" i="1" s="1"/>
  <c r="P457" i="1" s="1"/>
  <c r="P508" i="1" s="1"/>
  <c r="P559" i="1" s="1"/>
  <c r="P610" i="1" s="1"/>
  <c r="P661" i="1" s="1"/>
  <c r="P712" i="1" s="1"/>
  <c r="P763" i="1" s="1"/>
  <c r="P814" i="1" s="1"/>
  <c r="P865" i="1" s="1"/>
  <c r="P916" i="1" s="1"/>
  <c r="P967" i="1" s="1"/>
  <c r="P1018" i="1" s="1"/>
  <c r="P1069" i="1" s="1"/>
  <c r="P1120" i="1" s="1"/>
  <c r="P1171" i="1" s="1"/>
  <c r="P1222" i="1" s="1"/>
  <c r="P1273" i="1" s="1"/>
  <c r="P1324" i="1" s="1"/>
  <c r="P1375" i="1" s="1"/>
  <c r="P1426" i="1" s="1"/>
  <c r="P1477" i="1" s="1"/>
  <c r="P1528" i="1" s="1"/>
  <c r="P1579" i="1" s="1"/>
  <c r="P1630" i="1" s="1"/>
  <c r="P1681" i="1" s="1"/>
  <c r="P1732" i="1" s="1"/>
  <c r="P1783" i="1" s="1"/>
  <c r="P1834" i="1" s="1"/>
  <c r="P1885" i="1" s="1"/>
  <c r="P1936" i="1" s="1"/>
  <c r="P1987" i="1" s="1"/>
  <c r="P2038" i="1" s="1"/>
  <c r="P2089" i="1" s="1"/>
  <c r="P2140" i="1" s="1"/>
  <c r="P2191" i="1" s="1"/>
  <c r="P2242" i="1" s="1"/>
  <c r="P2293" i="1" s="1"/>
  <c r="P2344" i="1" s="1"/>
  <c r="P2395" i="1" s="1"/>
  <c r="P2446" i="1" s="1"/>
  <c r="P2497" i="1" s="1"/>
  <c r="P2548" i="1" s="1"/>
  <c r="P2599" i="1" s="1"/>
  <c r="P2650" i="1" s="1"/>
  <c r="O49" i="1"/>
  <c r="O100" i="1" s="1"/>
  <c r="O151" i="1" s="1"/>
  <c r="O202" i="1" s="1"/>
  <c r="O253" i="1" s="1"/>
  <c r="O304" i="1" s="1"/>
  <c r="O355" i="1" s="1"/>
  <c r="O406" i="1" s="1"/>
  <c r="O457" i="1" s="1"/>
  <c r="O508" i="1" s="1"/>
  <c r="O559" i="1" s="1"/>
  <c r="O610" i="1" s="1"/>
  <c r="O661" i="1" s="1"/>
  <c r="O712" i="1" s="1"/>
  <c r="O763" i="1" s="1"/>
  <c r="O814" i="1" s="1"/>
  <c r="O865" i="1" s="1"/>
  <c r="O916" i="1" s="1"/>
  <c r="O967" i="1" s="1"/>
  <c r="O1018" i="1" s="1"/>
  <c r="O1069" i="1" s="1"/>
  <c r="O1120" i="1" s="1"/>
  <c r="O1171" i="1" s="1"/>
  <c r="O1222" i="1" s="1"/>
  <c r="O1273" i="1" s="1"/>
  <c r="O1324" i="1" s="1"/>
  <c r="O1375" i="1" s="1"/>
  <c r="O1426" i="1" s="1"/>
  <c r="O1477" i="1" s="1"/>
  <c r="O1528" i="1" s="1"/>
  <c r="O1579" i="1" s="1"/>
  <c r="O1630" i="1" s="1"/>
  <c r="O1681" i="1" s="1"/>
  <c r="O1732" i="1" s="1"/>
  <c r="O1783" i="1" s="1"/>
  <c r="O1834" i="1" s="1"/>
  <c r="O1885" i="1" s="1"/>
  <c r="O1936" i="1" s="1"/>
  <c r="O1987" i="1" s="1"/>
  <c r="O2038" i="1" s="1"/>
  <c r="O2089" i="1" s="1"/>
  <c r="O2140" i="1" s="1"/>
  <c r="O2191" i="1" s="1"/>
  <c r="O2242" i="1" s="1"/>
  <c r="O2293" i="1" s="1"/>
  <c r="O2344" i="1" s="1"/>
  <c r="O2395" i="1" s="1"/>
  <c r="O2446" i="1" s="1"/>
  <c r="O2497" i="1" s="1"/>
  <c r="O2548" i="1" s="1"/>
  <c r="O2599" i="1" s="1"/>
  <c r="O2650" i="1" s="1"/>
  <c r="N49" i="1"/>
  <c r="N100" i="1" s="1"/>
  <c r="N151" i="1" s="1"/>
  <c r="N202" i="1" s="1"/>
  <c r="N253" i="1" s="1"/>
  <c r="N304" i="1" s="1"/>
  <c r="N355" i="1" s="1"/>
  <c r="N406" i="1" s="1"/>
  <c r="N457" i="1" s="1"/>
  <c r="N508" i="1" s="1"/>
  <c r="N559" i="1" s="1"/>
  <c r="N610" i="1" s="1"/>
  <c r="N661" i="1" s="1"/>
  <c r="N712" i="1" s="1"/>
  <c r="N763" i="1" s="1"/>
  <c r="N814" i="1" s="1"/>
  <c r="N865" i="1" s="1"/>
  <c r="N916" i="1" s="1"/>
  <c r="N967" i="1" s="1"/>
  <c r="N1018" i="1" s="1"/>
  <c r="N1069" i="1" s="1"/>
  <c r="N1120" i="1" s="1"/>
  <c r="N1171" i="1" s="1"/>
  <c r="N1222" i="1" s="1"/>
  <c r="N1273" i="1" s="1"/>
  <c r="N1324" i="1" s="1"/>
  <c r="N1375" i="1" s="1"/>
  <c r="N1426" i="1" s="1"/>
  <c r="N1477" i="1" s="1"/>
  <c r="N1528" i="1" s="1"/>
  <c r="N1579" i="1" s="1"/>
  <c r="N1630" i="1" s="1"/>
  <c r="N1681" i="1" s="1"/>
  <c r="N1732" i="1" s="1"/>
  <c r="N1783" i="1" s="1"/>
  <c r="N1834" i="1" s="1"/>
  <c r="N1885" i="1" s="1"/>
  <c r="N1936" i="1" s="1"/>
  <c r="N1987" i="1" s="1"/>
  <c r="N2038" i="1" s="1"/>
  <c r="N2089" i="1" s="1"/>
  <c r="N2140" i="1" s="1"/>
  <c r="N2191" i="1" s="1"/>
  <c r="N2242" i="1" s="1"/>
  <c r="N2293" i="1" s="1"/>
  <c r="N2344" i="1" s="1"/>
  <c r="N2395" i="1" s="1"/>
  <c r="N2446" i="1" s="1"/>
  <c r="N2497" i="1" s="1"/>
  <c r="N2548" i="1" s="1"/>
  <c r="N2599" i="1" s="1"/>
  <c r="N2650" i="1" s="1"/>
  <c r="M49" i="1"/>
  <c r="M100" i="1" s="1"/>
  <c r="M151" i="1" s="1"/>
  <c r="M202" i="1" s="1"/>
  <c r="M253" i="1" s="1"/>
  <c r="M304" i="1" s="1"/>
  <c r="M355" i="1" s="1"/>
  <c r="M406" i="1" s="1"/>
  <c r="M457" i="1" s="1"/>
  <c r="M508" i="1" s="1"/>
  <c r="M559" i="1" s="1"/>
  <c r="M610" i="1" s="1"/>
  <c r="M661" i="1" s="1"/>
  <c r="M712" i="1" s="1"/>
  <c r="M763" i="1" s="1"/>
  <c r="M814" i="1" s="1"/>
  <c r="M865" i="1" s="1"/>
  <c r="M916" i="1" s="1"/>
  <c r="M967" i="1" s="1"/>
  <c r="M1018" i="1" s="1"/>
  <c r="M1069" i="1" s="1"/>
  <c r="M1120" i="1" s="1"/>
  <c r="M1171" i="1" s="1"/>
  <c r="M1222" i="1" s="1"/>
  <c r="M1273" i="1" s="1"/>
  <c r="M1324" i="1" s="1"/>
  <c r="M1375" i="1" s="1"/>
  <c r="M1426" i="1" s="1"/>
  <c r="M1477" i="1" s="1"/>
  <c r="M1528" i="1" s="1"/>
  <c r="M1579" i="1" s="1"/>
  <c r="M1630" i="1" s="1"/>
  <c r="M1681" i="1" s="1"/>
  <c r="M1732" i="1" s="1"/>
  <c r="M1783" i="1" s="1"/>
  <c r="M1834" i="1" s="1"/>
  <c r="M1885" i="1" s="1"/>
  <c r="M1936" i="1" s="1"/>
  <c r="M1987" i="1" s="1"/>
  <c r="M2038" i="1" s="1"/>
  <c r="M2089" i="1" s="1"/>
  <c r="M2140" i="1" s="1"/>
  <c r="M2191" i="1" s="1"/>
  <c r="M2242" i="1" s="1"/>
  <c r="M2293" i="1" s="1"/>
  <c r="M2344" i="1" s="1"/>
  <c r="M2395" i="1" s="1"/>
  <c r="M2446" i="1" s="1"/>
  <c r="M2497" i="1" s="1"/>
  <c r="M2548" i="1" s="1"/>
  <c r="M2599" i="1" s="1"/>
  <c r="M2650" i="1" s="1"/>
  <c r="L49" i="1"/>
  <c r="L100" i="1" s="1"/>
  <c r="L151" i="1" s="1"/>
  <c r="L202" i="1" s="1"/>
  <c r="L253" i="1" s="1"/>
  <c r="L304" i="1" s="1"/>
  <c r="L355" i="1" s="1"/>
  <c r="L406" i="1" s="1"/>
  <c r="L457" i="1" s="1"/>
  <c r="L508" i="1" s="1"/>
  <c r="L559" i="1" s="1"/>
  <c r="L610" i="1" s="1"/>
  <c r="L661" i="1" s="1"/>
  <c r="L712" i="1" s="1"/>
  <c r="L763" i="1" s="1"/>
  <c r="L814" i="1" s="1"/>
  <c r="L865" i="1" s="1"/>
  <c r="L916" i="1" s="1"/>
  <c r="L967" i="1" s="1"/>
  <c r="L1018" i="1" s="1"/>
  <c r="L1069" i="1" s="1"/>
  <c r="L1120" i="1" s="1"/>
  <c r="L1171" i="1" s="1"/>
  <c r="L1222" i="1" s="1"/>
  <c r="L1273" i="1" s="1"/>
  <c r="L1324" i="1" s="1"/>
  <c r="L1375" i="1" s="1"/>
  <c r="L1426" i="1" s="1"/>
  <c r="L1477" i="1" s="1"/>
  <c r="L1528" i="1" s="1"/>
  <c r="L1579" i="1" s="1"/>
  <c r="L1630" i="1" s="1"/>
  <c r="L1681" i="1" s="1"/>
  <c r="L1732" i="1" s="1"/>
  <c r="L1783" i="1" s="1"/>
  <c r="L1834" i="1" s="1"/>
  <c r="L1885" i="1" s="1"/>
  <c r="L1936" i="1" s="1"/>
  <c r="L1987" i="1" s="1"/>
  <c r="L2038" i="1" s="1"/>
  <c r="L2089" i="1" s="1"/>
  <c r="L2140" i="1" s="1"/>
  <c r="L2191" i="1" s="1"/>
  <c r="L2242" i="1" s="1"/>
  <c r="L2293" i="1" s="1"/>
  <c r="L2344" i="1" s="1"/>
  <c r="L2395" i="1" s="1"/>
  <c r="L2446" i="1" s="1"/>
  <c r="L2497" i="1" s="1"/>
  <c r="L2548" i="1" s="1"/>
  <c r="L2599" i="1" s="1"/>
  <c r="L2650" i="1" s="1"/>
  <c r="K49" i="1"/>
  <c r="K100" i="1" s="1"/>
  <c r="K151" i="1" s="1"/>
  <c r="K202" i="1" s="1"/>
  <c r="K253" i="1" s="1"/>
  <c r="K304" i="1" s="1"/>
  <c r="K355" i="1" s="1"/>
  <c r="K406" i="1" s="1"/>
  <c r="K457" i="1" s="1"/>
  <c r="K508" i="1" s="1"/>
  <c r="K559" i="1" s="1"/>
  <c r="K610" i="1" s="1"/>
  <c r="K661" i="1" s="1"/>
  <c r="K712" i="1" s="1"/>
  <c r="K763" i="1" s="1"/>
  <c r="K814" i="1" s="1"/>
  <c r="K865" i="1" s="1"/>
  <c r="K916" i="1" s="1"/>
  <c r="K967" i="1" s="1"/>
  <c r="K1018" i="1" s="1"/>
  <c r="K1069" i="1" s="1"/>
  <c r="K1120" i="1" s="1"/>
  <c r="K1171" i="1" s="1"/>
  <c r="K1222" i="1" s="1"/>
  <c r="K1273" i="1" s="1"/>
  <c r="K1324" i="1" s="1"/>
  <c r="K1375" i="1" s="1"/>
  <c r="K1426" i="1" s="1"/>
  <c r="K1477" i="1" s="1"/>
  <c r="K1528" i="1" s="1"/>
  <c r="K1579" i="1" s="1"/>
  <c r="K1630" i="1" s="1"/>
  <c r="K1681" i="1" s="1"/>
  <c r="K1732" i="1" s="1"/>
  <c r="K1783" i="1" s="1"/>
  <c r="K1834" i="1" s="1"/>
  <c r="K1885" i="1" s="1"/>
  <c r="K1936" i="1" s="1"/>
  <c r="K1987" i="1" s="1"/>
  <c r="K2038" i="1" s="1"/>
  <c r="K2089" i="1" s="1"/>
  <c r="K2140" i="1" s="1"/>
  <c r="K2191" i="1" s="1"/>
  <c r="K2242" i="1" s="1"/>
  <c r="K2293" i="1" s="1"/>
  <c r="K2344" i="1" s="1"/>
  <c r="K2395" i="1" s="1"/>
  <c r="K2446" i="1" s="1"/>
  <c r="K2497" i="1" s="1"/>
  <c r="K2548" i="1" s="1"/>
  <c r="K2599" i="1" s="1"/>
  <c r="K2650" i="1" s="1"/>
  <c r="J49" i="1"/>
  <c r="J100" i="1" s="1"/>
  <c r="J151" i="1" s="1"/>
  <c r="J202" i="1" s="1"/>
  <c r="J253" i="1" s="1"/>
  <c r="J304" i="1" s="1"/>
  <c r="J355" i="1" s="1"/>
  <c r="J406" i="1" s="1"/>
  <c r="J457" i="1" s="1"/>
  <c r="J508" i="1" s="1"/>
  <c r="J559" i="1" s="1"/>
  <c r="J610" i="1" s="1"/>
  <c r="J661" i="1" s="1"/>
  <c r="J712" i="1" s="1"/>
  <c r="J763" i="1" s="1"/>
  <c r="J814" i="1" s="1"/>
  <c r="J865" i="1" s="1"/>
  <c r="J916" i="1" s="1"/>
  <c r="J967" i="1" s="1"/>
  <c r="J1018" i="1" s="1"/>
  <c r="J1069" i="1" s="1"/>
  <c r="J1120" i="1" s="1"/>
  <c r="J1171" i="1" s="1"/>
  <c r="J1222" i="1" s="1"/>
  <c r="J1273" i="1" s="1"/>
  <c r="J1324" i="1" s="1"/>
  <c r="J1375" i="1" s="1"/>
  <c r="J1426" i="1" s="1"/>
  <c r="J1477" i="1" s="1"/>
  <c r="J1528" i="1" s="1"/>
  <c r="J1579" i="1" s="1"/>
  <c r="J1630" i="1" s="1"/>
  <c r="J1681" i="1" s="1"/>
  <c r="J1732" i="1" s="1"/>
  <c r="J1783" i="1" s="1"/>
  <c r="J1834" i="1" s="1"/>
  <c r="J1885" i="1" s="1"/>
  <c r="J1936" i="1" s="1"/>
  <c r="J1987" i="1" s="1"/>
  <c r="J2038" i="1" s="1"/>
  <c r="J2089" i="1" s="1"/>
  <c r="J2140" i="1" s="1"/>
  <c r="J2191" i="1" s="1"/>
  <c r="J2242" i="1" s="1"/>
  <c r="J2293" i="1" s="1"/>
  <c r="J2344" i="1" s="1"/>
  <c r="J2395" i="1" s="1"/>
  <c r="J2446" i="1" s="1"/>
  <c r="J2497" i="1" s="1"/>
  <c r="J2548" i="1" s="1"/>
  <c r="J2599" i="1" s="1"/>
  <c r="J2650" i="1" s="1"/>
  <c r="I49" i="1"/>
  <c r="I100" i="1" s="1"/>
  <c r="I151" i="1" s="1"/>
  <c r="I202" i="1" s="1"/>
  <c r="I253" i="1" s="1"/>
  <c r="I304" i="1" s="1"/>
  <c r="I355" i="1" s="1"/>
  <c r="I406" i="1" s="1"/>
  <c r="I457" i="1" s="1"/>
  <c r="I508" i="1" s="1"/>
  <c r="I559" i="1" s="1"/>
  <c r="I610" i="1" s="1"/>
  <c r="I661" i="1" s="1"/>
  <c r="I712" i="1" s="1"/>
  <c r="I763" i="1" s="1"/>
  <c r="I814" i="1" s="1"/>
  <c r="I865" i="1" s="1"/>
  <c r="I916" i="1" s="1"/>
  <c r="I967" i="1" s="1"/>
  <c r="I1018" i="1" s="1"/>
  <c r="I1069" i="1" s="1"/>
  <c r="I1120" i="1" s="1"/>
  <c r="I1171" i="1" s="1"/>
  <c r="I1222" i="1" s="1"/>
  <c r="I1273" i="1" s="1"/>
  <c r="I1324" i="1" s="1"/>
  <c r="I1375" i="1" s="1"/>
  <c r="I1426" i="1" s="1"/>
  <c r="I1477" i="1" s="1"/>
  <c r="I1528" i="1" s="1"/>
  <c r="I1579" i="1" s="1"/>
  <c r="I1630" i="1" s="1"/>
  <c r="I1681" i="1" s="1"/>
  <c r="I1732" i="1" s="1"/>
  <c r="I1783" i="1" s="1"/>
  <c r="I1834" i="1" s="1"/>
  <c r="I1885" i="1" s="1"/>
  <c r="I1936" i="1" s="1"/>
  <c r="I1987" i="1" s="1"/>
  <c r="I2038" i="1" s="1"/>
  <c r="I2089" i="1" s="1"/>
  <c r="I2140" i="1" s="1"/>
  <c r="I2191" i="1" s="1"/>
  <c r="I2242" i="1" s="1"/>
  <c r="I2293" i="1" s="1"/>
  <c r="I2344" i="1" s="1"/>
  <c r="I2395" i="1" s="1"/>
  <c r="I2446" i="1" s="1"/>
  <c r="I2497" i="1" s="1"/>
  <c r="I2548" i="1" s="1"/>
  <c r="I2599" i="1" s="1"/>
  <c r="I2650" i="1" s="1"/>
  <c r="H49" i="1"/>
  <c r="H100" i="1" s="1"/>
  <c r="H151" i="1" s="1"/>
  <c r="H202" i="1" s="1"/>
  <c r="H253" i="1" s="1"/>
  <c r="H304" i="1" s="1"/>
  <c r="H355" i="1" s="1"/>
  <c r="H406" i="1" s="1"/>
  <c r="H457" i="1" s="1"/>
  <c r="H508" i="1" s="1"/>
  <c r="H559" i="1" s="1"/>
  <c r="H610" i="1" s="1"/>
  <c r="H661" i="1" s="1"/>
  <c r="H712" i="1" s="1"/>
  <c r="H763" i="1" s="1"/>
  <c r="H814" i="1" s="1"/>
  <c r="H865" i="1" s="1"/>
  <c r="H916" i="1" s="1"/>
  <c r="H967" i="1" s="1"/>
  <c r="H1018" i="1" s="1"/>
  <c r="H1069" i="1" s="1"/>
  <c r="H1120" i="1" s="1"/>
  <c r="H1171" i="1" s="1"/>
  <c r="H1222" i="1" s="1"/>
  <c r="H1273" i="1" s="1"/>
  <c r="H1324" i="1" s="1"/>
  <c r="H1375" i="1" s="1"/>
  <c r="H1426" i="1" s="1"/>
  <c r="H1477" i="1" s="1"/>
  <c r="H1528" i="1" s="1"/>
  <c r="H1579" i="1" s="1"/>
  <c r="H1630" i="1" s="1"/>
  <c r="H1681" i="1" s="1"/>
  <c r="H1732" i="1" s="1"/>
  <c r="H1783" i="1" s="1"/>
  <c r="H1834" i="1" s="1"/>
  <c r="H1885" i="1" s="1"/>
  <c r="H1936" i="1" s="1"/>
  <c r="H1987" i="1" s="1"/>
  <c r="H2038" i="1" s="1"/>
  <c r="H2089" i="1" s="1"/>
  <c r="H2140" i="1" s="1"/>
  <c r="H2191" i="1" s="1"/>
  <c r="H2242" i="1" s="1"/>
  <c r="H2293" i="1" s="1"/>
  <c r="H2344" i="1" s="1"/>
  <c r="H2395" i="1" s="1"/>
  <c r="H2446" i="1" s="1"/>
  <c r="H2497" i="1" s="1"/>
  <c r="H2548" i="1" s="1"/>
  <c r="H2599" i="1" s="1"/>
  <c r="H2650" i="1" s="1"/>
  <c r="G49" i="1"/>
  <c r="G100" i="1" s="1"/>
  <c r="G151" i="1" s="1"/>
  <c r="G202" i="1" s="1"/>
  <c r="G253" i="1" s="1"/>
  <c r="G304" i="1" s="1"/>
  <c r="G355" i="1" s="1"/>
  <c r="G406" i="1" s="1"/>
  <c r="G457" i="1" s="1"/>
  <c r="G508" i="1" s="1"/>
  <c r="G559" i="1" s="1"/>
  <c r="G610" i="1" s="1"/>
  <c r="G661" i="1" s="1"/>
  <c r="G712" i="1" s="1"/>
  <c r="G763" i="1" s="1"/>
  <c r="G814" i="1" s="1"/>
  <c r="G865" i="1" s="1"/>
  <c r="G916" i="1" s="1"/>
  <c r="G967" i="1" s="1"/>
  <c r="G1018" i="1" s="1"/>
  <c r="G1069" i="1" s="1"/>
  <c r="G1120" i="1" s="1"/>
  <c r="G1171" i="1" s="1"/>
  <c r="G1222" i="1" s="1"/>
  <c r="G1273" i="1" s="1"/>
  <c r="G1324" i="1" s="1"/>
  <c r="G1375" i="1" s="1"/>
  <c r="G1426" i="1" s="1"/>
  <c r="G1477" i="1" s="1"/>
  <c r="G1528" i="1" s="1"/>
  <c r="G1579" i="1" s="1"/>
  <c r="G1630" i="1" s="1"/>
  <c r="G1681" i="1" s="1"/>
  <c r="G1732" i="1" s="1"/>
  <c r="G1783" i="1" s="1"/>
  <c r="G1834" i="1" s="1"/>
  <c r="G1885" i="1" s="1"/>
  <c r="G1936" i="1" s="1"/>
  <c r="G1987" i="1" s="1"/>
  <c r="G2038" i="1" s="1"/>
  <c r="G2089" i="1" s="1"/>
  <c r="G2140" i="1" s="1"/>
  <c r="G2191" i="1" s="1"/>
  <c r="G2242" i="1" s="1"/>
  <c r="G2293" i="1" s="1"/>
  <c r="G2344" i="1" s="1"/>
  <c r="G2395" i="1" s="1"/>
  <c r="G2446" i="1" s="1"/>
  <c r="G2497" i="1" s="1"/>
  <c r="G2548" i="1" s="1"/>
  <c r="G2599" i="1" s="1"/>
  <c r="G2650" i="1" s="1"/>
  <c r="F49" i="1"/>
  <c r="F100" i="1" s="1"/>
  <c r="F151" i="1" s="1"/>
  <c r="F202" i="1" s="1"/>
  <c r="F253" i="1" s="1"/>
  <c r="F304" i="1" s="1"/>
  <c r="F355" i="1" s="1"/>
  <c r="F406" i="1" s="1"/>
  <c r="F457" i="1" s="1"/>
  <c r="F508" i="1" s="1"/>
  <c r="F559" i="1" s="1"/>
  <c r="F610" i="1" s="1"/>
  <c r="F661" i="1" s="1"/>
  <c r="F712" i="1" s="1"/>
  <c r="F763" i="1" s="1"/>
  <c r="F814" i="1" s="1"/>
  <c r="F865" i="1" s="1"/>
  <c r="F916" i="1" s="1"/>
  <c r="F967" i="1" s="1"/>
  <c r="F1018" i="1" s="1"/>
  <c r="F1069" i="1" s="1"/>
  <c r="F1120" i="1" s="1"/>
  <c r="F1171" i="1" s="1"/>
  <c r="F1222" i="1" s="1"/>
  <c r="F1273" i="1" s="1"/>
  <c r="F1324" i="1" s="1"/>
  <c r="F1375" i="1" s="1"/>
  <c r="F1426" i="1" s="1"/>
  <c r="F1477" i="1" s="1"/>
  <c r="F1528" i="1" s="1"/>
  <c r="F1579" i="1" s="1"/>
  <c r="F1630" i="1" s="1"/>
  <c r="F1681" i="1" s="1"/>
  <c r="F1732" i="1" s="1"/>
  <c r="F1783" i="1" s="1"/>
  <c r="F1834" i="1" s="1"/>
  <c r="F1885" i="1" s="1"/>
  <c r="F1936" i="1" s="1"/>
  <c r="F1987" i="1" s="1"/>
  <c r="F2038" i="1" s="1"/>
  <c r="F2089" i="1" s="1"/>
  <c r="F2140" i="1" s="1"/>
  <c r="F2191" i="1" s="1"/>
  <c r="F2242" i="1" s="1"/>
  <c r="F2293" i="1" s="1"/>
  <c r="F2344" i="1" s="1"/>
  <c r="F2395" i="1" s="1"/>
  <c r="F2446" i="1" s="1"/>
  <c r="F2497" i="1" s="1"/>
  <c r="F2548" i="1" s="1"/>
  <c r="F2599" i="1" s="1"/>
  <c r="F2650" i="1" s="1"/>
  <c r="C49" i="1"/>
  <c r="C100" i="1" s="1"/>
  <c r="C151" i="1" s="1"/>
  <c r="C202" i="1" s="1"/>
  <c r="C253" i="1" s="1"/>
  <c r="C304" i="1" s="1"/>
  <c r="C355" i="1" s="1"/>
  <c r="C406" i="1" s="1"/>
  <c r="C457" i="1" s="1"/>
  <c r="C508" i="1" s="1"/>
  <c r="C559" i="1" s="1"/>
  <c r="C610" i="1" s="1"/>
  <c r="C661" i="1" s="1"/>
  <c r="C712" i="1" s="1"/>
  <c r="C763" i="1" s="1"/>
  <c r="BC47" i="1"/>
  <c r="BC48" i="1" s="1"/>
  <c r="BB47" i="1"/>
  <c r="BA47" i="1"/>
  <c r="BA48" i="1" s="1"/>
  <c r="AZ47" i="1"/>
  <c r="AZ48" i="1" s="1"/>
  <c r="AV47" i="1"/>
  <c r="AV48" i="1" s="1"/>
  <c r="AU47" i="1"/>
  <c r="AU48" i="1" s="1"/>
  <c r="AT47" i="1"/>
  <c r="AT48" i="1" s="1"/>
  <c r="AS47" i="1"/>
  <c r="AS48" i="1" s="1"/>
  <c r="AR47" i="1"/>
  <c r="AR48" i="1" s="1"/>
  <c r="AQ47" i="1"/>
  <c r="AQ48" i="1" s="1"/>
  <c r="AP47" i="1"/>
  <c r="AP48" i="1" s="1"/>
  <c r="AO47" i="1"/>
  <c r="AO48" i="1" s="1"/>
  <c r="AN47" i="1"/>
  <c r="AN48" i="1" s="1"/>
  <c r="AL47" i="1"/>
  <c r="AL48" i="1" s="1"/>
  <c r="AJ47" i="1"/>
  <c r="AJ48" i="1" s="1"/>
  <c r="AI47" i="1"/>
  <c r="AI48" i="1" s="1"/>
  <c r="AG47" i="1"/>
  <c r="AG48" i="1" s="1"/>
  <c r="AF47" i="1"/>
  <c r="AF48" i="1" s="1"/>
  <c r="AE47" i="1"/>
  <c r="AE48" i="1" s="1"/>
  <c r="AD47" i="1"/>
  <c r="AD48" i="1" s="1"/>
  <c r="AC47" i="1"/>
  <c r="AC48" i="1" s="1"/>
  <c r="W47" i="1"/>
  <c r="W48" i="1" s="1"/>
  <c r="U47" i="1"/>
  <c r="U48" i="1" s="1"/>
  <c r="T47" i="1"/>
  <c r="T48" i="1" s="1"/>
  <c r="S47" i="1"/>
  <c r="S48" i="1" s="1"/>
  <c r="R47" i="1"/>
  <c r="R48" i="1" s="1"/>
  <c r="Q47" i="1"/>
  <c r="Q48" i="1" s="1"/>
  <c r="P47" i="1"/>
  <c r="P48" i="1" s="1"/>
  <c r="O47" i="1"/>
  <c r="O48" i="1" s="1"/>
  <c r="N47" i="1"/>
  <c r="N48" i="1" s="1"/>
  <c r="M47" i="1"/>
  <c r="M48" i="1" s="1"/>
  <c r="L47" i="1"/>
  <c r="L48" i="1" s="1"/>
  <c r="K47" i="1"/>
  <c r="K48" i="1" s="1"/>
  <c r="J47" i="1"/>
  <c r="J48" i="1" s="1"/>
  <c r="I47" i="1"/>
  <c r="I48" i="1" s="1"/>
  <c r="H47" i="1"/>
  <c r="H48" i="1" s="1"/>
  <c r="G47" i="1"/>
  <c r="G48" i="1" s="1"/>
  <c r="F47" i="1"/>
  <c r="F48" i="1" s="1"/>
  <c r="BC46" i="1"/>
  <c r="BB46" i="1"/>
  <c r="BA46" i="1"/>
  <c r="AZ46" i="1"/>
  <c r="AV46" i="1"/>
  <c r="AU46" i="1"/>
  <c r="AT46" i="1"/>
  <c r="AS46" i="1"/>
  <c r="AR46" i="1"/>
  <c r="AQ46" i="1"/>
  <c r="AP46" i="1"/>
  <c r="AO46" i="1"/>
  <c r="AN46" i="1"/>
  <c r="AL46" i="1"/>
  <c r="AJ46" i="1"/>
  <c r="AI46" i="1"/>
  <c r="AG46" i="1"/>
  <c r="AF46" i="1"/>
  <c r="AE46" i="1"/>
  <c r="AD46" i="1"/>
  <c r="AC46" i="1"/>
  <c r="W46" i="1"/>
  <c r="U46" i="1"/>
  <c r="T46" i="1"/>
  <c r="S46" i="1"/>
  <c r="R46" i="1"/>
  <c r="Q46" i="1"/>
  <c r="P46" i="1"/>
  <c r="O46" i="1"/>
  <c r="N46" i="1"/>
  <c r="M46" i="1"/>
  <c r="L46" i="1"/>
  <c r="K46" i="1"/>
  <c r="J46" i="1"/>
  <c r="I46" i="1"/>
  <c r="H46" i="1"/>
  <c r="G46" i="1"/>
  <c r="F46" i="1"/>
  <c r="BC45" i="1"/>
  <c r="BB45" i="1"/>
  <c r="BB48" i="1" s="1"/>
  <c r="BA45" i="1"/>
  <c r="AZ45" i="1"/>
  <c r="AV45" i="1"/>
  <c r="AU45" i="1"/>
  <c r="AT45" i="1"/>
  <c r="AS45" i="1"/>
  <c r="AR45" i="1"/>
  <c r="AQ45" i="1"/>
  <c r="AP45" i="1"/>
  <c r="AO45" i="1"/>
  <c r="AN45" i="1"/>
  <c r="AL45" i="1"/>
  <c r="AJ45" i="1"/>
  <c r="AI45" i="1"/>
  <c r="AG45" i="1"/>
  <c r="AF45" i="1"/>
  <c r="AE45" i="1"/>
  <c r="AD45" i="1"/>
  <c r="AC45" i="1"/>
  <c r="W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BC44" i="1"/>
  <c r="BC2702" i="1" s="1"/>
  <c r="BB44" i="1"/>
  <c r="BB2702" i="1" s="1"/>
  <c r="BA44" i="1"/>
  <c r="BA2702" i="1" s="1"/>
  <c r="AZ44" i="1"/>
  <c r="AZ2702" i="1" s="1"/>
  <c r="AV44" i="1"/>
  <c r="AV2702" i="1" s="1"/>
  <c r="AU44" i="1"/>
  <c r="AU2702" i="1" s="1"/>
  <c r="AT44" i="1"/>
  <c r="AT2702" i="1" s="1"/>
  <c r="AS44" i="1"/>
  <c r="AS2702" i="1" s="1"/>
  <c r="AR44" i="1"/>
  <c r="AR2702" i="1" s="1"/>
  <c r="AQ44" i="1"/>
  <c r="AQ2702" i="1" s="1"/>
  <c r="AP44" i="1"/>
  <c r="AP2702" i="1" s="1"/>
  <c r="AO44" i="1"/>
  <c r="AO2702" i="1" s="1"/>
  <c r="AN44" i="1"/>
  <c r="AN2702" i="1" s="1"/>
  <c r="AL44" i="1"/>
  <c r="AJ44" i="1"/>
  <c r="AJ2702" i="1" s="1"/>
  <c r="AI44" i="1"/>
  <c r="AI2702" i="1" s="1"/>
  <c r="AG44" i="1"/>
  <c r="AF44" i="1"/>
  <c r="AE44" i="1"/>
  <c r="AE2702" i="1" s="1"/>
  <c r="AD44" i="1"/>
  <c r="AD2702" i="1" s="1"/>
  <c r="AC44" i="1"/>
  <c r="AC2702" i="1" s="1"/>
  <c r="W44" i="1"/>
  <c r="W2702" i="1" s="1"/>
  <c r="U44" i="1"/>
  <c r="U2702" i="1" s="1"/>
  <c r="T44" i="1"/>
  <c r="S44" i="1"/>
  <c r="R44" i="1"/>
  <c r="R2702" i="1" s="1"/>
  <c r="Q44" i="1"/>
  <c r="Q2702" i="1" s="1"/>
  <c r="P44" i="1"/>
  <c r="P2702" i="1" s="1"/>
  <c r="O44" i="1"/>
  <c r="O2702" i="1" s="1"/>
  <c r="N44" i="1"/>
  <c r="N2702" i="1" s="1"/>
  <c r="M44" i="1"/>
  <c r="M2702" i="1" s="1"/>
  <c r="L44" i="1"/>
  <c r="L2702" i="1" s="1"/>
  <c r="K44" i="1"/>
  <c r="K2702" i="1" s="1"/>
  <c r="J44" i="1"/>
  <c r="J2702" i="1" s="1"/>
  <c r="I44" i="1"/>
  <c r="I2702" i="1" s="1"/>
  <c r="H44" i="1"/>
  <c r="H2702" i="1" s="1"/>
  <c r="G44" i="1"/>
  <c r="G2702" i="1" s="1"/>
  <c r="F44" i="1"/>
  <c r="F2702" i="1" s="1"/>
  <c r="BD43" i="1"/>
  <c r="BD42" i="1"/>
  <c r="BD41" i="1"/>
  <c r="BD40" i="1"/>
  <c r="BD39" i="1"/>
  <c r="BD38" i="1"/>
  <c r="BD37" i="1"/>
  <c r="BD36" i="1"/>
  <c r="BD35" i="1"/>
  <c r="BD34" i="1"/>
  <c r="BD33" i="1"/>
  <c r="BD32" i="1"/>
  <c r="BD31" i="1"/>
  <c r="BD30" i="1"/>
  <c r="BD29" i="1"/>
  <c r="BD28" i="1"/>
  <c r="BD27" i="1"/>
  <c r="BD26" i="1"/>
  <c r="BD25" i="1"/>
  <c r="BD24" i="1"/>
  <c r="BD23" i="1"/>
  <c r="BD22" i="1"/>
  <c r="BD21" i="1"/>
  <c r="BD20" i="1"/>
  <c r="BD19" i="1"/>
  <c r="BD18" i="1"/>
  <c r="BD17" i="1"/>
  <c r="BD16" i="1"/>
  <c r="AY15" i="1"/>
  <c r="AW15" i="1"/>
  <c r="AW47" i="1" s="1"/>
  <c r="BD14" i="1"/>
  <c r="AY14" i="1"/>
  <c r="AM14" i="1"/>
  <c r="AM45" i="1" s="1"/>
  <c r="AB14" i="1"/>
  <c r="BD13" i="1"/>
  <c r="AX13" i="1"/>
  <c r="AX44" i="1" s="1"/>
  <c r="AB13" i="1"/>
  <c r="AB46" i="1" s="1"/>
  <c r="AY12" i="1"/>
  <c r="BD12" i="1" s="1"/>
  <c r="AY11" i="1"/>
  <c r="BD11" i="1" s="1"/>
  <c r="Y10" i="1"/>
  <c r="BD10" i="1" s="1"/>
  <c r="BD9" i="1"/>
  <c r="BD8" i="1"/>
  <c r="BD7" i="1"/>
  <c r="BD6" i="1"/>
  <c r="Z5" i="1"/>
  <c r="Y5" i="1"/>
  <c r="BD5" i="1" s="1"/>
  <c r="BD4" i="1"/>
  <c r="AY4" i="1"/>
  <c r="AY45" i="1" s="1"/>
  <c r="Z4" i="1"/>
  <c r="Z44" i="1" s="1"/>
  <c r="Z2702" i="1" s="1"/>
  <c r="Y4" i="1"/>
  <c r="Y47" i="1" s="1"/>
  <c r="AR1115" i="1" l="1"/>
  <c r="T1115" i="1"/>
  <c r="BD1111" i="1"/>
  <c r="BD1113" i="1"/>
  <c r="AP147" i="1"/>
  <c r="AP198" i="1" s="1"/>
  <c r="AP249" i="1" s="1"/>
  <c r="AP300" i="1" s="1"/>
  <c r="AP351" i="1" s="1"/>
  <c r="AP402" i="1" s="1"/>
  <c r="AP453" i="1" s="1"/>
  <c r="AP504" i="1" s="1"/>
  <c r="AP555" i="1" s="1"/>
  <c r="AP606" i="1" s="1"/>
  <c r="AP657" i="1" s="1"/>
  <c r="AF148" i="1"/>
  <c r="AS198" i="1"/>
  <c r="AS249" i="1" s="1"/>
  <c r="AS300" i="1" s="1"/>
  <c r="AS351" i="1" s="1"/>
  <c r="AS402" i="1" s="1"/>
  <c r="AS453" i="1" s="1"/>
  <c r="AS504" i="1" s="1"/>
  <c r="AS555" i="1" s="1"/>
  <c r="AS606" i="1" s="1"/>
  <c r="AS657" i="1" s="1"/>
  <c r="AZ199" i="1"/>
  <c r="AZ250" i="1" s="1"/>
  <c r="AZ301" i="1" s="1"/>
  <c r="AZ352" i="1" s="1"/>
  <c r="AZ403" i="1" s="1"/>
  <c r="AZ454" i="1" s="1"/>
  <c r="M250" i="1"/>
  <c r="M301" i="1" s="1"/>
  <c r="M352" i="1" s="1"/>
  <c r="M403" i="1" s="1"/>
  <c r="M454" i="1" s="1"/>
  <c r="M505" i="1" s="1"/>
  <c r="M556" i="1" s="1"/>
  <c r="M607" i="1" s="1"/>
  <c r="M658" i="1" s="1"/>
  <c r="M709" i="1" s="1"/>
  <c r="M760" i="1" s="1"/>
  <c r="M811" i="1" s="1"/>
  <c r="M862" i="1" s="1"/>
  <c r="M913" i="1" s="1"/>
  <c r="M964" i="1" s="1"/>
  <c r="M1015" i="1" s="1"/>
  <c r="M1066" i="1" s="1"/>
  <c r="M1117" i="1" s="1"/>
  <c r="M1168" i="1" s="1"/>
  <c r="M1219" i="1" s="1"/>
  <c r="M1270" i="1" s="1"/>
  <c r="M1321" i="1" s="1"/>
  <c r="M1372" i="1" s="1"/>
  <c r="M1423" i="1" s="1"/>
  <c r="M1474" i="1" s="1"/>
  <c r="M1525" i="1" s="1"/>
  <c r="M1576" i="1" s="1"/>
  <c r="M1627" i="1" s="1"/>
  <c r="M1678" i="1" s="1"/>
  <c r="M1729" i="1" s="1"/>
  <c r="M1780" i="1" s="1"/>
  <c r="M1831" i="1" s="1"/>
  <c r="M1882" i="1" s="1"/>
  <c r="M1933" i="1" s="1"/>
  <c r="M1984" i="1" s="1"/>
  <c r="M2035" i="1" s="1"/>
  <c r="M2086" i="1" s="1"/>
  <c r="M2137" i="1" s="1"/>
  <c r="M2188" i="1" s="1"/>
  <c r="M2239" i="1" s="1"/>
  <c r="M2290" i="1" s="1"/>
  <c r="M2341" i="1" s="1"/>
  <c r="M2392" i="1" s="1"/>
  <c r="M2443" i="1" s="1"/>
  <c r="M2494" i="1" s="1"/>
  <c r="M2545" i="1" s="1"/>
  <c r="M2596" i="1" s="1"/>
  <c r="M2647" i="1" s="1"/>
  <c r="AM96" i="1"/>
  <c r="AY96" i="1"/>
  <c r="H147" i="1"/>
  <c r="H198" i="1" s="1"/>
  <c r="H249" i="1" s="1"/>
  <c r="L147" i="1"/>
  <c r="L198" i="1" s="1"/>
  <c r="L249" i="1" s="1"/>
  <c r="L300" i="1" s="1"/>
  <c r="L351" i="1" s="1"/>
  <c r="L402" i="1" s="1"/>
  <c r="L453" i="1" s="1"/>
  <c r="L504" i="1" s="1"/>
  <c r="L555" i="1" s="1"/>
  <c r="L606" i="1" s="1"/>
  <c r="L657" i="1" s="1"/>
  <c r="L708" i="1" s="1"/>
  <c r="L759" i="1" s="1"/>
  <c r="L810" i="1" s="1"/>
  <c r="L861" i="1" s="1"/>
  <c r="L912" i="1" s="1"/>
  <c r="L963" i="1" s="1"/>
  <c r="L1014" i="1" s="1"/>
  <c r="L1065" i="1" s="1"/>
  <c r="L1116" i="1" s="1"/>
  <c r="L1167" i="1" s="1"/>
  <c r="L1218" i="1" s="1"/>
  <c r="L1269" i="1" s="1"/>
  <c r="L1320" i="1" s="1"/>
  <c r="L1371" i="1" s="1"/>
  <c r="L1422" i="1" s="1"/>
  <c r="L1473" i="1" s="1"/>
  <c r="L1524" i="1" s="1"/>
  <c r="L1575" i="1" s="1"/>
  <c r="L1626" i="1" s="1"/>
  <c r="L1677" i="1" s="1"/>
  <c r="L1728" i="1" s="1"/>
  <c r="L1779" i="1" s="1"/>
  <c r="L1830" i="1" s="1"/>
  <c r="L1881" i="1" s="1"/>
  <c r="L1932" i="1" s="1"/>
  <c r="L1983" i="1" s="1"/>
  <c r="L2034" i="1" s="1"/>
  <c r="L2085" i="1" s="1"/>
  <c r="L2136" i="1" s="1"/>
  <c r="L2187" i="1" s="1"/>
  <c r="L2238" i="1" s="1"/>
  <c r="L2289" i="1" s="1"/>
  <c r="L2340" i="1" s="1"/>
  <c r="L2391" i="1" s="1"/>
  <c r="L2442" i="1" s="1"/>
  <c r="L2493" i="1" s="1"/>
  <c r="L2544" i="1" s="1"/>
  <c r="L2595" i="1" s="1"/>
  <c r="L2646" i="1" s="1"/>
  <c r="P147" i="1"/>
  <c r="T147" i="1"/>
  <c r="AD147" i="1"/>
  <c r="AI147" i="1"/>
  <c r="AM147" i="1"/>
  <c r="AQ147" i="1"/>
  <c r="AQ198" i="1" s="1"/>
  <c r="AQ249" i="1" s="1"/>
  <c r="AQ300" i="1" s="1"/>
  <c r="AU147" i="1"/>
  <c r="BA147" i="1"/>
  <c r="G148" i="1"/>
  <c r="K148" i="1"/>
  <c r="K199" i="1" s="1"/>
  <c r="K250" i="1" s="1"/>
  <c r="K301" i="1" s="1"/>
  <c r="K352" i="1" s="1"/>
  <c r="K403" i="1" s="1"/>
  <c r="K454" i="1" s="1"/>
  <c r="K505" i="1" s="1"/>
  <c r="K556" i="1" s="1"/>
  <c r="K607" i="1" s="1"/>
  <c r="K658" i="1" s="1"/>
  <c r="O148" i="1"/>
  <c r="S148" i="1"/>
  <c r="W148" i="1"/>
  <c r="AC148" i="1"/>
  <c r="AC199" i="1" s="1"/>
  <c r="AL148" i="1"/>
  <c r="AP148" i="1"/>
  <c r="AT148" i="1"/>
  <c r="AT199" i="1" s="1"/>
  <c r="AT250" i="1" s="1"/>
  <c r="AT301" i="1" s="1"/>
  <c r="AT352" i="1" s="1"/>
  <c r="AT403" i="1" s="1"/>
  <c r="AT454" i="1" s="1"/>
  <c r="AT505" i="1" s="1"/>
  <c r="AT556" i="1" s="1"/>
  <c r="AT607" i="1" s="1"/>
  <c r="AT658" i="1" s="1"/>
  <c r="AZ148" i="1"/>
  <c r="F149" i="1"/>
  <c r="J149" i="1"/>
  <c r="N149" i="1"/>
  <c r="R149" i="1"/>
  <c r="AO149" i="1"/>
  <c r="AS149" i="1"/>
  <c r="BC149" i="1"/>
  <c r="I198" i="1"/>
  <c r="I249" i="1" s="1"/>
  <c r="I300" i="1" s="1"/>
  <c r="AT198" i="1"/>
  <c r="AT249" i="1" s="1"/>
  <c r="AT300" i="1" s="1"/>
  <c r="AT351" i="1" s="1"/>
  <c r="AT402" i="1" s="1"/>
  <c r="AT453" i="1" s="1"/>
  <c r="AT504" i="1" s="1"/>
  <c r="AT555" i="1" s="1"/>
  <c r="AT606" i="1" s="1"/>
  <c r="AT657" i="1" s="1"/>
  <c r="AT708" i="1" s="1"/>
  <c r="AT759" i="1" s="1"/>
  <c r="AT810" i="1" s="1"/>
  <c r="AT861" i="1" s="1"/>
  <c r="AT912" i="1" s="1"/>
  <c r="AT963" i="1" s="1"/>
  <c r="AT1014" i="1" s="1"/>
  <c r="AT1065" i="1" s="1"/>
  <c r="AT1116" i="1" s="1"/>
  <c r="AT1167" i="1" s="1"/>
  <c r="AT1218" i="1" s="1"/>
  <c r="AT1269" i="1" s="1"/>
  <c r="AT1320" i="1" s="1"/>
  <c r="AT1371" i="1" s="1"/>
  <c r="AT1422" i="1" s="1"/>
  <c r="AT1473" i="1" s="1"/>
  <c r="AT1524" i="1" s="1"/>
  <c r="AT1575" i="1" s="1"/>
  <c r="AT1626" i="1" s="1"/>
  <c r="AT1677" i="1" s="1"/>
  <c r="AT1728" i="1" s="1"/>
  <c r="AT1779" i="1" s="1"/>
  <c r="AT1830" i="1" s="1"/>
  <c r="AT1881" i="1" s="1"/>
  <c r="AT1932" i="1" s="1"/>
  <c r="AT1983" i="1" s="1"/>
  <c r="AT2034" i="1" s="1"/>
  <c r="AT2085" i="1" s="1"/>
  <c r="AT2136" i="1" s="1"/>
  <c r="AT2187" i="1" s="1"/>
  <c r="AT2238" i="1" s="1"/>
  <c r="AT2289" i="1" s="1"/>
  <c r="AT2340" i="1" s="1"/>
  <c r="AT2391" i="1" s="1"/>
  <c r="AT2442" i="1" s="1"/>
  <c r="AT2493" i="1" s="1"/>
  <c r="AT2544" i="1" s="1"/>
  <c r="AT2595" i="1" s="1"/>
  <c r="AT2646" i="1" s="1"/>
  <c r="J199" i="1"/>
  <c r="N199" i="1"/>
  <c r="N250" i="1" s="1"/>
  <c r="N301" i="1" s="1"/>
  <c r="N352" i="1" s="1"/>
  <c r="N403" i="1" s="1"/>
  <c r="N454" i="1" s="1"/>
  <c r="N505" i="1" s="1"/>
  <c r="N556" i="1" s="1"/>
  <c r="N607" i="1" s="1"/>
  <c r="N658" i="1" s="1"/>
  <c r="R199" i="1"/>
  <c r="R250" i="1" s="1"/>
  <c r="R301" i="1" s="1"/>
  <c r="R352" i="1" s="1"/>
  <c r="R403" i="1" s="1"/>
  <c r="R454" i="1" s="1"/>
  <c r="R505" i="1" s="1"/>
  <c r="AF199" i="1"/>
  <c r="T250" i="1"/>
  <c r="T301" i="1" s="1"/>
  <c r="AL249" i="1"/>
  <c r="AL300" i="1" s="1"/>
  <c r="AL351" i="1" s="1"/>
  <c r="AL402" i="1" s="1"/>
  <c r="AL453" i="1" s="1"/>
  <c r="AL504" i="1" s="1"/>
  <c r="AL555" i="1" s="1"/>
  <c r="AL606" i="1" s="1"/>
  <c r="AL657" i="1" s="1"/>
  <c r="AL708" i="1" s="1"/>
  <c r="AL759" i="1" s="1"/>
  <c r="AL810" i="1" s="1"/>
  <c r="AL861" i="1" s="1"/>
  <c r="AL912" i="1" s="1"/>
  <c r="AL963" i="1" s="1"/>
  <c r="AL1014" i="1" s="1"/>
  <c r="AL1065" i="1" s="1"/>
  <c r="AL1116" i="1" s="1"/>
  <c r="AL1167" i="1" s="1"/>
  <c r="AL1218" i="1" s="1"/>
  <c r="AL1269" i="1" s="1"/>
  <c r="AL1320" i="1" s="1"/>
  <c r="AL1371" i="1" s="1"/>
  <c r="AL1422" i="1" s="1"/>
  <c r="AL1473" i="1" s="1"/>
  <c r="AL1524" i="1" s="1"/>
  <c r="AL1575" i="1" s="1"/>
  <c r="AL1626" i="1" s="1"/>
  <c r="AL1677" i="1" s="1"/>
  <c r="AL1728" i="1" s="1"/>
  <c r="AL1779" i="1" s="1"/>
  <c r="AL1830" i="1" s="1"/>
  <c r="AL1881" i="1" s="1"/>
  <c r="AL1932" i="1" s="1"/>
  <c r="AL1983" i="1" s="1"/>
  <c r="AL2034" i="1" s="1"/>
  <c r="AL2085" i="1" s="1"/>
  <c r="AL2136" i="1" s="1"/>
  <c r="AL2187" i="1" s="1"/>
  <c r="AL2238" i="1" s="1"/>
  <c r="AL2289" i="1" s="1"/>
  <c r="AL2340" i="1" s="1"/>
  <c r="AL2391" i="1" s="1"/>
  <c r="AL2442" i="1" s="1"/>
  <c r="AL2493" i="1" s="1"/>
  <c r="AL2544" i="1" s="1"/>
  <c r="AL2595" i="1" s="1"/>
  <c r="AL2646" i="1" s="1"/>
  <c r="J250" i="1"/>
  <c r="AC250" i="1"/>
  <c r="AC301" i="1" s="1"/>
  <c r="M251" i="1"/>
  <c r="M252" i="1" s="1"/>
  <c r="AJ251" i="1"/>
  <c r="I351" i="1"/>
  <c r="I402" i="1" s="1"/>
  <c r="I453" i="1" s="1"/>
  <c r="I504" i="1" s="1"/>
  <c r="AV403" i="1"/>
  <c r="AV454" i="1" s="1"/>
  <c r="AV505" i="1" s="1"/>
  <c r="AV556" i="1" s="1"/>
  <c r="AV607" i="1" s="1"/>
  <c r="AV658" i="1" s="1"/>
  <c r="AV709" i="1" s="1"/>
  <c r="AV760" i="1" s="1"/>
  <c r="AV811" i="1" s="1"/>
  <c r="AV862" i="1" s="1"/>
  <c r="AV913" i="1" s="1"/>
  <c r="AV964" i="1" s="1"/>
  <c r="AV1015" i="1" s="1"/>
  <c r="AV1066" i="1" s="1"/>
  <c r="AV1117" i="1" s="1"/>
  <c r="AV1168" i="1" s="1"/>
  <c r="AV1219" i="1" s="1"/>
  <c r="AV1270" i="1" s="1"/>
  <c r="AV1321" i="1" s="1"/>
  <c r="AV1372" i="1" s="1"/>
  <c r="AV1423" i="1" s="1"/>
  <c r="AV1474" i="1" s="1"/>
  <c r="AV1525" i="1" s="1"/>
  <c r="AV1576" i="1" s="1"/>
  <c r="AV1627" i="1" s="1"/>
  <c r="AV1678" i="1" s="1"/>
  <c r="AV1729" i="1" s="1"/>
  <c r="AV1780" i="1" s="1"/>
  <c r="AV1831" i="1" s="1"/>
  <c r="AV1882" i="1" s="1"/>
  <c r="AV1933" i="1" s="1"/>
  <c r="AV1984" i="1" s="1"/>
  <c r="AV2035" i="1" s="1"/>
  <c r="AV2086" i="1" s="1"/>
  <c r="AV2137" i="1" s="1"/>
  <c r="AV2188" i="1" s="1"/>
  <c r="AV2239" i="1" s="1"/>
  <c r="AV2290" i="1" s="1"/>
  <c r="AV2341" i="1" s="1"/>
  <c r="AV2392" i="1" s="1"/>
  <c r="AV2443" i="1" s="1"/>
  <c r="AV2494" i="1" s="1"/>
  <c r="AV2545" i="1" s="1"/>
  <c r="AV2596" i="1" s="1"/>
  <c r="AV2647" i="1" s="1"/>
  <c r="AD555" i="1"/>
  <c r="AD606" i="1" s="1"/>
  <c r="AD657" i="1" s="1"/>
  <c r="AD708" i="1" s="1"/>
  <c r="AD759" i="1" s="1"/>
  <c r="AD810" i="1" s="1"/>
  <c r="AD861" i="1" s="1"/>
  <c r="AD912" i="1" s="1"/>
  <c r="AD963" i="1" s="1"/>
  <c r="AD1014" i="1" s="1"/>
  <c r="AD1065" i="1" s="1"/>
  <c r="AD1116" i="1" s="1"/>
  <c r="AD1167" i="1" s="1"/>
  <c r="AD1218" i="1" s="1"/>
  <c r="AD1269" i="1" s="1"/>
  <c r="AD1320" i="1" s="1"/>
  <c r="AD1371" i="1" s="1"/>
  <c r="AD1422" i="1" s="1"/>
  <c r="AD1473" i="1" s="1"/>
  <c r="AD1524" i="1" s="1"/>
  <c r="AD1575" i="1" s="1"/>
  <c r="AD1626" i="1" s="1"/>
  <c r="AD1677" i="1" s="1"/>
  <c r="AD1728" i="1" s="1"/>
  <c r="AD1779" i="1" s="1"/>
  <c r="AD1830" i="1" s="1"/>
  <c r="AD1881" i="1" s="1"/>
  <c r="AD1932" i="1" s="1"/>
  <c r="AD1983" i="1" s="1"/>
  <c r="AD2034" i="1" s="1"/>
  <c r="AD2085" i="1" s="1"/>
  <c r="AD2136" i="1" s="1"/>
  <c r="AD2187" i="1" s="1"/>
  <c r="AD2238" i="1" s="1"/>
  <c r="AD2289" i="1" s="1"/>
  <c r="AD2340" i="1" s="1"/>
  <c r="AD2391" i="1" s="1"/>
  <c r="AD2442" i="1" s="1"/>
  <c r="AD2493" i="1" s="1"/>
  <c r="AD2544" i="1" s="1"/>
  <c r="AD2595" i="1" s="1"/>
  <c r="AD2646" i="1" s="1"/>
  <c r="N99" i="1"/>
  <c r="AP99" i="1"/>
  <c r="BB99" i="1"/>
  <c r="AL147" i="1"/>
  <c r="AT147" i="1"/>
  <c r="BB149" i="1"/>
  <c r="BB200" i="1" s="1"/>
  <c r="P198" i="1"/>
  <c r="P249" i="1" s="1"/>
  <c r="P300" i="1" s="1"/>
  <c r="P351" i="1" s="1"/>
  <c r="P402" i="1" s="1"/>
  <c r="P453" i="1" s="1"/>
  <c r="P504" i="1" s="1"/>
  <c r="P555" i="1" s="1"/>
  <c r="P606" i="1" s="1"/>
  <c r="P657" i="1" s="1"/>
  <c r="P708" i="1" s="1"/>
  <c r="P759" i="1" s="1"/>
  <c r="P810" i="1" s="1"/>
  <c r="P861" i="1" s="1"/>
  <c r="P912" i="1" s="1"/>
  <c r="P963" i="1" s="1"/>
  <c r="P1014" i="1" s="1"/>
  <c r="P1065" i="1" s="1"/>
  <c r="P1116" i="1" s="1"/>
  <c r="P1167" i="1" s="1"/>
  <c r="P1218" i="1" s="1"/>
  <c r="P1269" i="1" s="1"/>
  <c r="P1320" i="1" s="1"/>
  <c r="P1371" i="1" s="1"/>
  <c r="P1422" i="1" s="1"/>
  <c r="P1473" i="1" s="1"/>
  <c r="P1524" i="1" s="1"/>
  <c r="P1575" i="1" s="1"/>
  <c r="P1626" i="1" s="1"/>
  <c r="P1677" i="1" s="1"/>
  <c r="P1728" i="1" s="1"/>
  <c r="P1779" i="1" s="1"/>
  <c r="P1830" i="1" s="1"/>
  <c r="P1881" i="1" s="1"/>
  <c r="P1932" i="1" s="1"/>
  <c r="P1983" i="1" s="1"/>
  <c r="P2034" i="1" s="1"/>
  <c r="P2085" i="1" s="1"/>
  <c r="P2136" i="1" s="1"/>
  <c r="P2187" i="1" s="1"/>
  <c r="P2238" i="1" s="1"/>
  <c r="P2289" i="1" s="1"/>
  <c r="P2340" i="1" s="1"/>
  <c r="P2391" i="1" s="1"/>
  <c r="P2442" i="1" s="1"/>
  <c r="P2493" i="1" s="1"/>
  <c r="P2544" i="1" s="1"/>
  <c r="P2595" i="1" s="1"/>
  <c r="P2646" i="1" s="1"/>
  <c r="AD198" i="1"/>
  <c r="AD249" i="1" s="1"/>
  <c r="AD300" i="1" s="1"/>
  <c r="AD351" i="1" s="1"/>
  <c r="AD402" i="1" s="1"/>
  <c r="Q199" i="1"/>
  <c r="Q250" i="1" s="1"/>
  <c r="Q301" i="1" s="1"/>
  <c r="Q352" i="1" s="1"/>
  <c r="J200" i="1"/>
  <c r="G402" i="1"/>
  <c r="G453" i="1" s="1"/>
  <c r="G504" i="1" s="1"/>
  <c r="G555" i="1" s="1"/>
  <c r="G606" i="1" s="1"/>
  <c r="G657" i="1" s="1"/>
  <c r="G708" i="1" s="1"/>
  <c r="G759" i="1" s="1"/>
  <c r="G810" i="1" s="1"/>
  <c r="G861" i="1" s="1"/>
  <c r="G912" i="1" s="1"/>
  <c r="G963" i="1" s="1"/>
  <c r="G1014" i="1" s="1"/>
  <c r="G1065" i="1" s="1"/>
  <c r="G1116" i="1" s="1"/>
  <c r="G1167" i="1" s="1"/>
  <c r="G1218" i="1" s="1"/>
  <c r="G1269" i="1" s="1"/>
  <c r="G1320" i="1" s="1"/>
  <c r="G1371" i="1" s="1"/>
  <c r="G1422" i="1" s="1"/>
  <c r="G1473" i="1" s="1"/>
  <c r="G1524" i="1" s="1"/>
  <c r="G1575" i="1" s="1"/>
  <c r="G1626" i="1" s="1"/>
  <c r="G1677" i="1" s="1"/>
  <c r="G1728" i="1" s="1"/>
  <c r="G1779" i="1" s="1"/>
  <c r="G1830" i="1" s="1"/>
  <c r="G1881" i="1" s="1"/>
  <c r="G1932" i="1" s="1"/>
  <c r="G1983" i="1" s="1"/>
  <c r="G2034" i="1" s="1"/>
  <c r="G2085" i="1" s="1"/>
  <c r="G2136" i="1" s="1"/>
  <c r="G2187" i="1" s="1"/>
  <c r="G2238" i="1" s="1"/>
  <c r="G2289" i="1" s="1"/>
  <c r="G2340" i="1" s="1"/>
  <c r="G2391" i="1" s="1"/>
  <c r="G2442" i="1" s="1"/>
  <c r="G2493" i="1" s="1"/>
  <c r="G2544" i="1" s="1"/>
  <c r="G2595" i="1" s="1"/>
  <c r="G2646" i="1" s="1"/>
  <c r="AQ556" i="1"/>
  <c r="AQ607" i="1" s="1"/>
  <c r="AQ658" i="1" s="1"/>
  <c r="H99" i="1"/>
  <c r="L99" i="1"/>
  <c r="P99" i="1"/>
  <c r="T99" i="1"/>
  <c r="AB98" i="1"/>
  <c r="AF99" i="1"/>
  <c r="AJ99" i="1"/>
  <c r="AN99" i="1"/>
  <c r="AR99" i="1"/>
  <c r="AV99" i="1"/>
  <c r="AZ99" i="1"/>
  <c r="AG147" i="1"/>
  <c r="AG198" i="1" s="1"/>
  <c r="AG249" i="1" s="1"/>
  <c r="AG300" i="1" s="1"/>
  <c r="AG351" i="1" s="1"/>
  <c r="AG402" i="1" s="1"/>
  <c r="AG453" i="1" s="1"/>
  <c r="AG504" i="1" s="1"/>
  <c r="AG555" i="1" s="1"/>
  <c r="AG606" i="1" s="1"/>
  <c r="AG657" i="1" s="1"/>
  <c r="AG708" i="1" s="1"/>
  <c r="AG759" i="1" s="1"/>
  <c r="AG810" i="1" s="1"/>
  <c r="AG861" i="1" s="1"/>
  <c r="AG912" i="1" s="1"/>
  <c r="AG963" i="1" s="1"/>
  <c r="AG1014" i="1" s="1"/>
  <c r="AG1065" i="1" s="1"/>
  <c r="AG1116" i="1" s="1"/>
  <c r="AG1167" i="1" s="1"/>
  <c r="AG1218" i="1" s="1"/>
  <c r="AG1269" i="1" s="1"/>
  <c r="AG1320" i="1" s="1"/>
  <c r="AG1371" i="1" s="1"/>
  <c r="AG1422" i="1" s="1"/>
  <c r="AG1473" i="1" s="1"/>
  <c r="AG1524" i="1" s="1"/>
  <c r="AG1575" i="1" s="1"/>
  <c r="AG1626" i="1" s="1"/>
  <c r="AG1677" i="1" s="1"/>
  <c r="AG1728" i="1" s="1"/>
  <c r="AG1779" i="1" s="1"/>
  <c r="AG1830" i="1" s="1"/>
  <c r="AG1881" i="1" s="1"/>
  <c r="AG1932" i="1" s="1"/>
  <c r="AG1983" i="1" s="1"/>
  <c r="AG2034" i="1" s="1"/>
  <c r="AG2085" i="1" s="1"/>
  <c r="AG2136" i="1" s="1"/>
  <c r="AG2187" i="1" s="1"/>
  <c r="AG2238" i="1" s="1"/>
  <c r="AG2289" i="1" s="1"/>
  <c r="AG2340" i="1" s="1"/>
  <c r="AG2391" i="1" s="1"/>
  <c r="AG2442" i="1" s="1"/>
  <c r="AG2493" i="1" s="1"/>
  <c r="AG2544" i="1" s="1"/>
  <c r="AG2595" i="1" s="1"/>
  <c r="AG2646" i="1" s="1"/>
  <c r="AG2697" i="1" s="1"/>
  <c r="I147" i="1"/>
  <c r="M147" i="1"/>
  <c r="M198" i="1" s="1"/>
  <c r="Q147" i="1"/>
  <c r="U147" i="1"/>
  <c r="U150" i="1" s="1"/>
  <c r="AE147" i="1"/>
  <c r="AE198" i="1" s="1"/>
  <c r="AE249" i="1" s="1"/>
  <c r="AE300" i="1" s="1"/>
  <c r="AE351" i="1" s="1"/>
  <c r="AE402" i="1" s="1"/>
  <c r="AE453" i="1" s="1"/>
  <c r="AE504" i="1" s="1"/>
  <c r="AE555" i="1" s="1"/>
  <c r="AE606" i="1" s="1"/>
  <c r="AE657" i="1" s="1"/>
  <c r="AE708" i="1" s="1"/>
  <c r="AE759" i="1" s="1"/>
  <c r="AE810" i="1" s="1"/>
  <c r="AE861" i="1" s="1"/>
  <c r="AE912" i="1" s="1"/>
  <c r="AE963" i="1" s="1"/>
  <c r="AE1014" i="1" s="1"/>
  <c r="AE1065" i="1" s="1"/>
  <c r="AE1116" i="1" s="1"/>
  <c r="AE1167" i="1" s="1"/>
  <c r="AE1218" i="1" s="1"/>
  <c r="AE1269" i="1" s="1"/>
  <c r="AE1320" i="1" s="1"/>
  <c r="AE1371" i="1" s="1"/>
  <c r="AE1422" i="1" s="1"/>
  <c r="AE1473" i="1" s="1"/>
  <c r="AE1524" i="1" s="1"/>
  <c r="AE1575" i="1" s="1"/>
  <c r="AE1626" i="1" s="1"/>
  <c r="AE1677" i="1" s="1"/>
  <c r="AE1728" i="1" s="1"/>
  <c r="AE1779" i="1" s="1"/>
  <c r="AE1830" i="1" s="1"/>
  <c r="AE1881" i="1" s="1"/>
  <c r="AE1932" i="1" s="1"/>
  <c r="AE1983" i="1" s="1"/>
  <c r="AE2034" i="1" s="1"/>
  <c r="AE2085" i="1" s="1"/>
  <c r="AE2136" i="1" s="1"/>
  <c r="AE2187" i="1" s="1"/>
  <c r="AE2238" i="1" s="1"/>
  <c r="AE2289" i="1" s="1"/>
  <c r="AE2340" i="1" s="1"/>
  <c r="AE2391" i="1" s="1"/>
  <c r="AE2442" i="1" s="1"/>
  <c r="AE2493" i="1" s="1"/>
  <c r="AE2544" i="1" s="1"/>
  <c r="AE2595" i="1" s="1"/>
  <c r="AE2646" i="1" s="1"/>
  <c r="AJ147" i="1"/>
  <c r="AJ198" i="1" s="1"/>
  <c r="AJ249" i="1" s="1"/>
  <c r="AN147" i="1"/>
  <c r="AR147" i="1"/>
  <c r="BB147" i="1"/>
  <c r="H148" i="1"/>
  <c r="L148" i="1"/>
  <c r="P148" i="1"/>
  <c r="T148" i="1"/>
  <c r="AD148" i="1"/>
  <c r="AI148" i="1"/>
  <c r="AQ148" i="1"/>
  <c r="AQ199" i="1" s="1"/>
  <c r="AQ250" i="1" s="1"/>
  <c r="AQ301" i="1" s="1"/>
  <c r="AQ352" i="1" s="1"/>
  <c r="AQ403" i="1" s="1"/>
  <c r="AQ454" i="1" s="1"/>
  <c r="AQ505" i="1" s="1"/>
  <c r="AU148" i="1"/>
  <c r="AU199" i="1" s="1"/>
  <c r="AU250" i="1" s="1"/>
  <c r="AU301" i="1" s="1"/>
  <c r="BA148" i="1"/>
  <c r="BA199" i="1" s="1"/>
  <c r="BA250" i="1" s="1"/>
  <c r="BA301" i="1" s="1"/>
  <c r="BA352" i="1" s="1"/>
  <c r="BA403" i="1" s="1"/>
  <c r="BA454" i="1" s="1"/>
  <c r="K149" i="1"/>
  <c r="AC149" i="1"/>
  <c r="AL149" i="1"/>
  <c r="AL150" i="1" s="1"/>
  <c r="AP149" i="1"/>
  <c r="AT149" i="1"/>
  <c r="AZ149" i="1"/>
  <c r="AL199" i="1"/>
  <c r="AL250" i="1" s="1"/>
  <c r="AL301" i="1" s="1"/>
  <c r="AL352" i="1" s="1"/>
  <c r="AL403" i="1" s="1"/>
  <c r="AL454" i="1" s="1"/>
  <c r="AL505" i="1" s="1"/>
  <c r="AL556" i="1" s="1"/>
  <c r="AL607" i="1" s="1"/>
  <c r="AL658" i="1" s="1"/>
  <c r="AL709" i="1" s="1"/>
  <c r="AL760" i="1" s="1"/>
  <c r="AL811" i="1" s="1"/>
  <c r="AL862" i="1" s="1"/>
  <c r="AL913" i="1" s="1"/>
  <c r="AL964" i="1" s="1"/>
  <c r="AL1015" i="1" s="1"/>
  <c r="AL1066" i="1" s="1"/>
  <c r="AL1117" i="1" s="1"/>
  <c r="AL1168" i="1" s="1"/>
  <c r="AL1219" i="1" s="1"/>
  <c r="AL1270" i="1" s="1"/>
  <c r="AL1321" i="1" s="1"/>
  <c r="AL1372" i="1" s="1"/>
  <c r="AL1423" i="1" s="1"/>
  <c r="AL1474" i="1" s="1"/>
  <c r="AL1525" i="1" s="1"/>
  <c r="AL1576" i="1" s="1"/>
  <c r="AL1627" i="1" s="1"/>
  <c r="AL1678" i="1" s="1"/>
  <c r="AL1729" i="1" s="1"/>
  <c r="AL1780" i="1" s="1"/>
  <c r="AL1831" i="1" s="1"/>
  <c r="AL1882" i="1" s="1"/>
  <c r="AL1933" i="1" s="1"/>
  <c r="AL1984" i="1" s="1"/>
  <c r="AL2035" i="1" s="1"/>
  <c r="AL2086" i="1" s="1"/>
  <c r="AL2137" i="1" s="1"/>
  <c r="AL2188" i="1" s="1"/>
  <c r="AL2239" i="1" s="1"/>
  <c r="AL2290" i="1" s="1"/>
  <c r="AL2341" i="1" s="1"/>
  <c r="AL2392" i="1" s="1"/>
  <c r="AL2443" i="1" s="1"/>
  <c r="AL2494" i="1" s="1"/>
  <c r="AL2545" i="1" s="1"/>
  <c r="AL2596" i="1" s="1"/>
  <c r="AL2647" i="1" s="1"/>
  <c r="R198" i="1"/>
  <c r="R249" i="1" s="1"/>
  <c r="R300" i="1" s="1"/>
  <c r="R351" i="1" s="1"/>
  <c r="R402" i="1" s="1"/>
  <c r="R453" i="1" s="1"/>
  <c r="R504" i="1" s="1"/>
  <c r="R555" i="1" s="1"/>
  <c r="R606" i="1" s="1"/>
  <c r="R657" i="1" s="1"/>
  <c r="R708" i="1" s="1"/>
  <c r="R759" i="1" s="1"/>
  <c r="R810" i="1" s="1"/>
  <c r="R861" i="1" s="1"/>
  <c r="R912" i="1" s="1"/>
  <c r="R963" i="1" s="1"/>
  <c r="R1014" i="1" s="1"/>
  <c r="R1065" i="1" s="1"/>
  <c r="R1116" i="1" s="1"/>
  <c r="R1167" i="1" s="1"/>
  <c r="R1218" i="1" s="1"/>
  <c r="R1269" i="1" s="1"/>
  <c r="R1320" i="1" s="1"/>
  <c r="R1371" i="1" s="1"/>
  <c r="R1422" i="1" s="1"/>
  <c r="R1473" i="1" s="1"/>
  <c r="R1524" i="1" s="1"/>
  <c r="R1575" i="1" s="1"/>
  <c r="R1626" i="1" s="1"/>
  <c r="R1677" i="1" s="1"/>
  <c r="R1728" i="1" s="1"/>
  <c r="R1779" i="1" s="1"/>
  <c r="R1830" i="1" s="1"/>
  <c r="R1881" i="1" s="1"/>
  <c r="R1932" i="1" s="1"/>
  <c r="R1983" i="1" s="1"/>
  <c r="R2034" i="1" s="1"/>
  <c r="R2085" i="1" s="1"/>
  <c r="R2136" i="1" s="1"/>
  <c r="R2187" i="1" s="1"/>
  <c r="R2238" i="1" s="1"/>
  <c r="R2289" i="1" s="1"/>
  <c r="R2340" i="1" s="1"/>
  <c r="R2391" i="1" s="1"/>
  <c r="R2442" i="1" s="1"/>
  <c r="R2493" i="1" s="1"/>
  <c r="R2544" i="1" s="1"/>
  <c r="R2595" i="1" s="1"/>
  <c r="R2646" i="1" s="1"/>
  <c r="AM198" i="1"/>
  <c r="AM249" i="1" s="1"/>
  <c r="AU198" i="1"/>
  <c r="BA198" i="1"/>
  <c r="G199" i="1"/>
  <c r="G250" i="1" s="1"/>
  <c r="G301" i="1" s="1"/>
  <c r="G352" i="1" s="1"/>
  <c r="G403" i="1" s="1"/>
  <c r="G454" i="1" s="1"/>
  <c r="G505" i="1" s="1"/>
  <c r="G556" i="1" s="1"/>
  <c r="G607" i="1" s="1"/>
  <c r="G658" i="1" s="1"/>
  <c r="G709" i="1" s="1"/>
  <c r="G760" i="1" s="1"/>
  <c r="G811" i="1" s="1"/>
  <c r="G862" i="1" s="1"/>
  <c r="G913" i="1" s="1"/>
  <c r="G964" i="1" s="1"/>
  <c r="G1015" i="1" s="1"/>
  <c r="G1066" i="1" s="1"/>
  <c r="G1117" i="1" s="1"/>
  <c r="G1168" i="1" s="1"/>
  <c r="G1219" i="1" s="1"/>
  <c r="G1270" i="1" s="1"/>
  <c r="G1321" i="1" s="1"/>
  <c r="G1372" i="1" s="1"/>
  <c r="G1423" i="1" s="1"/>
  <c r="G1474" i="1" s="1"/>
  <c r="G1525" i="1" s="1"/>
  <c r="G1576" i="1" s="1"/>
  <c r="G1627" i="1" s="1"/>
  <c r="G1678" i="1" s="1"/>
  <c r="G1729" i="1" s="1"/>
  <c r="G1780" i="1" s="1"/>
  <c r="G1831" i="1" s="1"/>
  <c r="G1882" i="1" s="1"/>
  <c r="G1933" i="1" s="1"/>
  <c r="G1984" i="1" s="1"/>
  <c r="G2035" i="1" s="1"/>
  <c r="G2086" i="1" s="1"/>
  <c r="G2137" i="1" s="1"/>
  <c r="G2188" i="1" s="1"/>
  <c r="G2239" i="1" s="1"/>
  <c r="G2290" i="1" s="1"/>
  <c r="G2341" i="1" s="1"/>
  <c r="G2392" i="1" s="1"/>
  <c r="G2443" i="1" s="1"/>
  <c r="G2494" i="1" s="1"/>
  <c r="G2545" i="1" s="1"/>
  <c r="G2596" i="1" s="1"/>
  <c r="G2647" i="1" s="1"/>
  <c r="O199" i="1"/>
  <c r="S199" i="1"/>
  <c r="W199" i="1"/>
  <c r="W250" i="1" s="1"/>
  <c r="W301" i="1" s="1"/>
  <c r="W352" i="1" s="1"/>
  <c r="W403" i="1" s="1"/>
  <c r="W454" i="1" s="1"/>
  <c r="W505" i="1" s="1"/>
  <c r="W556" i="1" s="1"/>
  <c r="AO200" i="1"/>
  <c r="AS200" i="1"/>
  <c r="BC200" i="1"/>
  <c r="AU249" i="1"/>
  <c r="AU300" i="1" s="1"/>
  <c r="AU351" i="1" s="1"/>
  <c r="AU402" i="1" s="1"/>
  <c r="AU453" i="1" s="1"/>
  <c r="AU504" i="1" s="1"/>
  <c r="AU555" i="1" s="1"/>
  <c r="AU606" i="1" s="1"/>
  <c r="AU657" i="1" s="1"/>
  <c r="AU708" i="1" s="1"/>
  <c r="AU759" i="1" s="1"/>
  <c r="AU810" i="1" s="1"/>
  <c r="AU861" i="1" s="1"/>
  <c r="AU912" i="1" s="1"/>
  <c r="AU963" i="1" s="1"/>
  <c r="AU1014" i="1" s="1"/>
  <c r="AU1065" i="1" s="1"/>
  <c r="AU1116" i="1" s="1"/>
  <c r="AU1167" i="1" s="1"/>
  <c r="AU1218" i="1" s="1"/>
  <c r="AU1269" i="1" s="1"/>
  <c r="AU1320" i="1" s="1"/>
  <c r="AU1371" i="1" s="1"/>
  <c r="AU1422" i="1" s="1"/>
  <c r="AU1473" i="1" s="1"/>
  <c r="AU1524" i="1" s="1"/>
  <c r="AU1575" i="1" s="1"/>
  <c r="AU1626" i="1" s="1"/>
  <c r="AU1677" i="1" s="1"/>
  <c r="AU1728" i="1" s="1"/>
  <c r="AU1779" i="1" s="1"/>
  <c r="AU1830" i="1" s="1"/>
  <c r="AU1881" i="1" s="1"/>
  <c r="AU1932" i="1" s="1"/>
  <c r="AU1983" i="1" s="1"/>
  <c r="AU2034" i="1" s="1"/>
  <c r="AU2085" i="1" s="1"/>
  <c r="AU2136" i="1" s="1"/>
  <c r="AU2187" i="1" s="1"/>
  <c r="AU2238" i="1" s="1"/>
  <c r="AU2289" i="1" s="1"/>
  <c r="AU2340" i="1" s="1"/>
  <c r="AU2391" i="1" s="1"/>
  <c r="AU2442" i="1" s="1"/>
  <c r="AU2493" i="1" s="1"/>
  <c r="AU2544" i="1" s="1"/>
  <c r="AU2595" i="1" s="1"/>
  <c r="AU2646" i="1" s="1"/>
  <c r="BA249" i="1"/>
  <c r="BA300" i="1" s="1"/>
  <c r="BA351" i="1" s="1"/>
  <c r="BA402" i="1" s="1"/>
  <c r="BA453" i="1" s="1"/>
  <c r="BA504" i="1" s="1"/>
  <c r="BA555" i="1" s="1"/>
  <c r="BA606" i="1" s="1"/>
  <c r="BA657" i="1" s="1"/>
  <c r="BA708" i="1" s="1"/>
  <c r="BA759" i="1" s="1"/>
  <c r="BA810" i="1" s="1"/>
  <c r="BA861" i="1" s="1"/>
  <c r="BA912" i="1" s="1"/>
  <c r="BA963" i="1" s="1"/>
  <c r="BA1014" i="1" s="1"/>
  <c r="BA1065" i="1" s="1"/>
  <c r="BA1116" i="1" s="1"/>
  <c r="BA1167" i="1" s="1"/>
  <c r="BA1218" i="1" s="1"/>
  <c r="BA1269" i="1" s="1"/>
  <c r="BA1320" i="1" s="1"/>
  <c r="BA1371" i="1" s="1"/>
  <c r="BA1422" i="1" s="1"/>
  <c r="BA1473" i="1" s="1"/>
  <c r="BA1524" i="1" s="1"/>
  <c r="BA1575" i="1" s="1"/>
  <c r="BA1626" i="1" s="1"/>
  <c r="BA1677" i="1" s="1"/>
  <c r="BA1728" i="1" s="1"/>
  <c r="BA1779" i="1" s="1"/>
  <c r="BA1830" i="1" s="1"/>
  <c r="BA1881" i="1" s="1"/>
  <c r="BA1932" i="1" s="1"/>
  <c r="BA1983" i="1" s="1"/>
  <c r="BA2034" i="1" s="1"/>
  <c r="BA2085" i="1" s="1"/>
  <c r="BA2136" i="1" s="1"/>
  <c r="BA2187" i="1" s="1"/>
  <c r="BA2238" i="1" s="1"/>
  <c r="BA2289" i="1" s="1"/>
  <c r="BA2340" i="1" s="1"/>
  <c r="BA2391" i="1" s="1"/>
  <c r="BA2442" i="1" s="1"/>
  <c r="BA2493" i="1" s="1"/>
  <c r="BA2544" i="1" s="1"/>
  <c r="BA2595" i="1" s="1"/>
  <c r="BA2646" i="1" s="1"/>
  <c r="O250" i="1"/>
  <c r="O301" i="1" s="1"/>
  <c r="O352" i="1" s="1"/>
  <c r="O403" i="1" s="1"/>
  <c r="O454" i="1" s="1"/>
  <c r="O505" i="1" s="1"/>
  <c r="O556" i="1" s="1"/>
  <c r="O607" i="1" s="1"/>
  <c r="O658" i="1" s="1"/>
  <c r="O709" i="1" s="1"/>
  <c r="O760" i="1" s="1"/>
  <c r="O811" i="1" s="1"/>
  <c r="O862" i="1" s="1"/>
  <c r="O913" i="1" s="1"/>
  <c r="O964" i="1" s="1"/>
  <c r="O1015" i="1" s="1"/>
  <c r="O1066" i="1" s="1"/>
  <c r="O1117" i="1" s="1"/>
  <c r="O1168" i="1" s="1"/>
  <c r="O1219" i="1" s="1"/>
  <c r="O1270" i="1" s="1"/>
  <c r="O1321" i="1" s="1"/>
  <c r="O1372" i="1" s="1"/>
  <c r="O1423" i="1" s="1"/>
  <c r="O1474" i="1" s="1"/>
  <c r="O1525" i="1" s="1"/>
  <c r="O1576" i="1" s="1"/>
  <c r="O1627" i="1" s="1"/>
  <c r="O1678" i="1" s="1"/>
  <c r="O1729" i="1" s="1"/>
  <c r="O1780" i="1" s="1"/>
  <c r="O1831" i="1" s="1"/>
  <c r="O1882" i="1" s="1"/>
  <c r="O1933" i="1" s="1"/>
  <c r="O1984" i="1" s="1"/>
  <c r="O2035" i="1" s="1"/>
  <c r="O2086" i="1" s="1"/>
  <c r="O2137" i="1" s="1"/>
  <c r="O2188" i="1" s="1"/>
  <c r="O2239" i="1" s="1"/>
  <c r="O2290" i="1" s="1"/>
  <c r="O2341" i="1" s="1"/>
  <c r="O2392" i="1" s="1"/>
  <c r="O2443" i="1" s="1"/>
  <c r="O2494" i="1" s="1"/>
  <c r="O2545" i="1" s="1"/>
  <c r="O2596" i="1" s="1"/>
  <c r="O2647" i="1" s="1"/>
  <c r="S250" i="1"/>
  <c r="S301" i="1" s="1"/>
  <c r="AO251" i="1"/>
  <c r="AS251" i="1"/>
  <c r="H300" i="1"/>
  <c r="H351" i="1" s="1"/>
  <c r="H402" i="1" s="1"/>
  <c r="H453" i="1" s="1"/>
  <c r="H504" i="1" s="1"/>
  <c r="H555" i="1" s="1"/>
  <c r="H606" i="1" s="1"/>
  <c r="H657" i="1" s="1"/>
  <c r="H708" i="1" s="1"/>
  <c r="H759" i="1" s="1"/>
  <c r="H810" i="1" s="1"/>
  <c r="H861" i="1" s="1"/>
  <c r="H912" i="1" s="1"/>
  <c r="H963" i="1" s="1"/>
  <c r="H1014" i="1" s="1"/>
  <c r="H1065" i="1" s="1"/>
  <c r="H1116" i="1" s="1"/>
  <c r="H1167" i="1" s="1"/>
  <c r="H1218" i="1" s="1"/>
  <c r="H1269" i="1" s="1"/>
  <c r="H1320" i="1" s="1"/>
  <c r="H1371" i="1" s="1"/>
  <c r="H1422" i="1" s="1"/>
  <c r="H1473" i="1" s="1"/>
  <c r="H1524" i="1" s="1"/>
  <c r="H1575" i="1" s="1"/>
  <c r="H1626" i="1" s="1"/>
  <c r="H1677" i="1" s="1"/>
  <c r="H1728" i="1" s="1"/>
  <c r="H1779" i="1" s="1"/>
  <c r="H1830" i="1" s="1"/>
  <c r="H1881" i="1" s="1"/>
  <c r="H1932" i="1" s="1"/>
  <c r="H1983" i="1" s="1"/>
  <c r="H2034" i="1" s="1"/>
  <c r="H2085" i="1" s="1"/>
  <c r="H2136" i="1" s="1"/>
  <c r="H2187" i="1" s="1"/>
  <c r="H2238" i="1" s="1"/>
  <c r="H2289" i="1" s="1"/>
  <c r="H2340" i="1" s="1"/>
  <c r="H2391" i="1" s="1"/>
  <c r="H2442" i="1" s="1"/>
  <c r="H2493" i="1" s="1"/>
  <c r="H2544" i="1" s="1"/>
  <c r="H2595" i="1" s="1"/>
  <c r="H2646" i="1" s="1"/>
  <c r="AR300" i="1"/>
  <c r="AR351" i="1" s="1"/>
  <c r="AR402" i="1" s="1"/>
  <c r="P301" i="1"/>
  <c r="P352" i="1" s="1"/>
  <c r="P403" i="1" s="1"/>
  <c r="P454" i="1" s="1"/>
  <c r="P505" i="1" s="1"/>
  <c r="P556" i="1" s="1"/>
  <c r="P607" i="1" s="1"/>
  <c r="P658" i="1" s="1"/>
  <c r="P709" i="1" s="1"/>
  <c r="P760" i="1" s="1"/>
  <c r="P811" i="1" s="1"/>
  <c r="P862" i="1" s="1"/>
  <c r="P913" i="1" s="1"/>
  <c r="P964" i="1" s="1"/>
  <c r="P1015" i="1" s="1"/>
  <c r="P1066" i="1" s="1"/>
  <c r="P1117" i="1" s="1"/>
  <c r="P1168" i="1" s="1"/>
  <c r="P1219" i="1" s="1"/>
  <c r="P1270" i="1" s="1"/>
  <c r="P1321" i="1" s="1"/>
  <c r="P1372" i="1" s="1"/>
  <c r="P1423" i="1" s="1"/>
  <c r="P1474" i="1" s="1"/>
  <c r="P1525" i="1" s="1"/>
  <c r="P1576" i="1" s="1"/>
  <c r="P1627" i="1" s="1"/>
  <c r="P1678" i="1" s="1"/>
  <c r="P1729" i="1" s="1"/>
  <c r="P1780" i="1" s="1"/>
  <c r="P1831" i="1" s="1"/>
  <c r="P1882" i="1" s="1"/>
  <c r="P1933" i="1" s="1"/>
  <c r="P1984" i="1" s="1"/>
  <c r="P2035" i="1" s="1"/>
  <c r="P2086" i="1" s="1"/>
  <c r="P2137" i="1" s="1"/>
  <c r="P2188" i="1" s="1"/>
  <c r="P2239" i="1" s="1"/>
  <c r="P2290" i="1" s="1"/>
  <c r="P2341" i="1" s="1"/>
  <c r="P2392" i="1" s="1"/>
  <c r="P2443" i="1" s="1"/>
  <c r="P2494" i="1" s="1"/>
  <c r="P2545" i="1" s="1"/>
  <c r="P2596" i="1" s="1"/>
  <c r="P2647" i="1" s="1"/>
  <c r="AI301" i="1"/>
  <c r="AI352" i="1" s="1"/>
  <c r="AI403" i="1" s="1"/>
  <c r="AI454" i="1" s="1"/>
  <c r="AI505" i="1" s="1"/>
  <c r="AI556" i="1" s="1"/>
  <c r="AI607" i="1" s="1"/>
  <c r="AI658" i="1" s="1"/>
  <c r="AI709" i="1" s="1"/>
  <c r="AI760" i="1" s="1"/>
  <c r="AI811" i="1" s="1"/>
  <c r="AI862" i="1" s="1"/>
  <c r="AI913" i="1" s="1"/>
  <c r="AI964" i="1" s="1"/>
  <c r="AI1015" i="1" s="1"/>
  <c r="AI1066" i="1" s="1"/>
  <c r="AI1117" i="1" s="1"/>
  <c r="AI1168" i="1" s="1"/>
  <c r="AI1219" i="1" s="1"/>
  <c r="AI1270" i="1" s="1"/>
  <c r="AI1321" i="1" s="1"/>
  <c r="AI1372" i="1" s="1"/>
  <c r="AI1423" i="1" s="1"/>
  <c r="AI1474" i="1" s="1"/>
  <c r="AI1525" i="1" s="1"/>
  <c r="AI1576" i="1" s="1"/>
  <c r="AI1627" i="1" s="1"/>
  <c r="AI1678" i="1" s="1"/>
  <c r="AI1729" i="1" s="1"/>
  <c r="AI1780" i="1" s="1"/>
  <c r="AI1831" i="1" s="1"/>
  <c r="AI1882" i="1" s="1"/>
  <c r="AI1933" i="1" s="1"/>
  <c r="AI1984" i="1" s="1"/>
  <c r="AI2035" i="1" s="1"/>
  <c r="AI2086" i="1" s="1"/>
  <c r="AI2137" i="1" s="1"/>
  <c r="AI2188" i="1" s="1"/>
  <c r="AI2239" i="1" s="1"/>
  <c r="AI2290" i="1" s="1"/>
  <c r="AI2341" i="1" s="1"/>
  <c r="AI2392" i="1" s="1"/>
  <c r="AI2443" i="1" s="1"/>
  <c r="AI2494" i="1" s="1"/>
  <c r="AI2545" i="1" s="1"/>
  <c r="AI2596" i="1" s="1"/>
  <c r="AI2647" i="1" s="1"/>
  <c r="N351" i="1"/>
  <c r="N402" i="1" s="1"/>
  <c r="N453" i="1" s="1"/>
  <c r="N504" i="1" s="1"/>
  <c r="N555" i="1" s="1"/>
  <c r="N606" i="1" s="1"/>
  <c r="N657" i="1" s="1"/>
  <c r="N708" i="1" s="1"/>
  <c r="N759" i="1" s="1"/>
  <c r="N810" i="1" s="1"/>
  <c r="N861" i="1" s="1"/>
  <c r="N912" i="1" s="1"/>
  <c r="N963" i="1" s="1"/>
  <c r="N1014" i="1" s="1"/>
  <c r="N1065" i="1" s="1"/>
  <c r="N1116" i="1" s="1"/>
  <c r="N1167" i="1" s="1"/>
  <c r="N1218" i="1" s="1"/>
  <c r="N1269" i="1" s="1"/>
  <c r="N1320" i="1" s="1"/>
  <c r="N1371" i="1" s="1"/>
  <c r="N1422" i="1" s="1"/>
  <c r="N1473" i="1" s="1"/>
  <c r="N1524" i="1" s="1"/>
  <c r="N1575" i="1" s="1"/>
  <c r="N1626" i="1" s="1"/>
  <c r="N1677" i="1" s="1"/>
  <c r="N1728" i="1" s="1"/>
  <c r="N1779" i="1" s="1"/>
  <c r="N1830" i="1" s="1"/>
  <c r="N1881" i="1" s="1"/>
  <c r="N1932" i="1" s="1"/>
  <c r="N1983" i="1" s="1"/>
  <c r="N2034" i="1" s="1"/>
  <c r="N2085" i="1" s="1"/>
  <c r="N2136" i="1" s="1"/>
  <c r="N2187" i="1" s="1"/>
  <c r="N2238" i="1" s="1"/>
  <c r="N2289" i="1" s="1"/>
  <c r="N2340" i="1" s="1"/>
  <c r="N2391" i="1" s="1"/>
  <c r="N2442" i="1" s="1"/>
  <c r="N2493" i="1" s="1"/>
  <c r="N2544" i="1" s="1"/>
  <c r="N2595" i="1" s="1"/>
  <c r="N2646" i="1" s="1"/>
  <c r="AC352" i="1"/>
  <c r="AU352" i="1"/>
  <c r="AU403" i="1" s="1"/>
  <c r="AU454" i="1" s="1"/>
  <c r="AU505" i="1" s="1"/>
  <c r="AU556" i="1" s="1"/>
  <c r="AU607" i="1" s="1"/>
  <c r="AU658" i="1" s="1"/>
  <c r="AU709" i="1" s="1"/>
  <c r="AU760" i="1" s="1"/>
  <c r="AU811" i="1" s="1"/>
  <c r="AU862" i="1" s="1"/>
  <c r="AU913" i="1" s="1"/>
  <c r="AU964" i="1" s="1"/>
  <c r="AU1015" i="1" s="1"/>
  <c r="AU1066" i="1" s="1"/>
  <c r="AU1117" i="1" s="1"/>
  <c r="AU1168" i="1" s="1"/>
  <c r="AU1219" i="1" s="1"/>
  <c r="AU1270" i="1" s="1"/>
  <c r="AU1321" i="1" s="1"/>
  <c r="AU1372" i="1" s="1"/>
  <c r="AU1423" i="1" s="1"/>
  <c r="AU1474" i="1" s="1"/>
  <c r="AU1525" i="1" s="1"/>
  <c r="AU1576" i="1" s="1"/>
  <c r="AU1627" i="1" s="1"/>
  <c r="AU1678" i="1" s="1"/>
  <c r="AU1729" i="1" s="1"/>
  <c r="AU1780" i="1" s="1"/>
  <c r="AU1831" i="1" s="1"/>
  <c r="AU1882" i="1" s="1"/>
  <c r="AU1933" i="1" s="1"/>
  <c r="AU1984" i="1" s="1"/>
  <c r="AU2035" i="1" s="1"/>
  <c r="AU2086" i="1" s="1"/>
  <c r="AU2137" i="1" s="1"/>
  <c r="AU2188" i="1" s="1"/>
  <c r="AU2239" i="1" s="1"/>
  <c r="AU2290" i="1" s="1"/>
  <c r="AU2341" i="1" s="1"/>
  <c r="AU2392" i="1" s="1"/>
  <c r="AU2443" i="1" s="1"/>
  <c r="AU2494" i="1" s="1"/>
  <c r="AU2545" i="1" s="1"/>
  <c r="AU2596" i="1" s="1"/>
  <c r="AU2647" i="1" s="1"/>
  <c r="AC403" i="1"/>
  <c r="AC454" i="1" s="1"/>
  <c r="AC505" i="1" s="1"/>
  <c r="AC556" i="1" s="1"/>
  <c r="AC607" i="1" s="1"/>
  <c r="AZ505" i="1"/>
  <c r="AZ556" i="1" s="1"/>
  <c r="AZ607" i="1" s="1"/>
  <c r="AZ658" i="1" s="1"/>
  <c r="AZ709" i="1" s="1"/>
  <c r="AZ760" i="1" s="1"/>
  <c r="AZ811" i="1" s="1"/>
  <c r="AZ862" i="1" s="1"/>
  <c r="AZ913" i="1" s="1"/>
  <c r="AZ964" i="1" s="1"/>
  <c r="AZ1015" i="1" s="1"/>
  <c r="J99" i="1"/>
  <c r="R99" i="1"/>
  <c r="AD99" i="1"/>
  <c r="AL99" i="1"/>
  <c r="AT99" i="1"/>
  <c r="M150" i="1"/>
  <c r="AE149" i="1"/>
  <c r="AE150" i="1" s="1"/>
  <c r="T198" i="1"/>
  <c r="AI198" i="1"/>
  <c r="AI249" i="1" s="1"/>
  <c r="AI300" i="1" s="1"/>
  <c r="AI351" i="1" s="1"/>
  <c r="AI402" i="1" s="1"/>
  <c r="AI453" i="1" s="1"/>
  <c r="AI504" i="1" s="1"/>
  <c r="AI555" i="1" s="1"/>
  <c r="AI606" i="1" s="1"/>
  <c r="AI657" i="1" s="1"/>
  <c r="AI708" i="1" s="1"/>
  <c r="AI759" i="1" s="1"/>
  <c r="AI810" i="1" s="1"/>
  <c r="AI861" i="1" s="1"/>
  <c r="AI912" i="1" s="1"/>
  <c r="AI963" i="1" s="1"/>
  <c r="AI1014" i="1" s="1"/>
  <c r="AI1065" i="1" s="1"/>
  <c r="AI1116" i="1" s="1"/>
  <c r="AI1167" i="1" s="1"/>
  <c r="AI1218" i="1" s="1"/>
  <c r="AI1269" i="1" s="1"/>
  <c r="AI1320" i="1" s="1"/>
  <c r="AI1371" i="1" s="1"/>
  <c r="AI1422" i="1" s="1"/>
  <c r="AI1473" i="1" s="1"/>
  <c r="AI1524" i="1" s="1"/>
  <c r="AI1575" i="1" s="1"/>
  <c r="AI1626" i="1" s="1"/>
  <c r="AI1677" i="1" s="1"/>
  <c r="AI1728" i="1" s="1"/>
  <c r="AI1779" i="1" s="1"/>
  <c r="AI1830" i="1" s="1"/>
  <c r="AI1881" i="1" s="1"/>
  <c r="AI1932" i="1" s="1"/>
  <c r="AI1983" i="1" s="1"/>
  <c r="AI2034" i="1" s="1"/>
  <c r="AI2085" i="1" s="1"/>
  <c r="AI2136" i="1" s="1"/>
  <c r="AI2187" i="1" s="1"/>
  <c r="AI2238" i="1" s="1"/>
  <c r="AI2289" i="1" s="1"/>
  <c r="AI2340" i="1" s="1"/>
  <c r="AI2391" i="1" s="1"/>
  <c r="AI2442" i="1" s="1"/>
  <c r="AI2493" i="1" s="1"/>
  <c r="AI2544" i="1" s="1"/>
  <c r="AI2595" i="1" s="1"/>
  <c r="AI2646" i="1" s="1"/>
  <c r="AP199" i="1"/>
  <c r="AP250" i="1" s="1"/>
  <c r="AP301" i="1" s="1"/>
  <c r="AP352" i="1" s="1"/>
  <c r="AP403" i="1" s="1"/>
  <c r="AP454" i="1" s="1"/>
  <c r="AP505" i="1" s="1"/>
  <c r="AP556" i="1" s="1"/>
  <c r="AP607" i="1" s="1"/>
  <c r="AP658" i="1" s="1"/>
  <c r="AP709" i="1" s="1"/>
  <c r="AP760" i="1" s="1"/>
  <c r="AP811" i="1" s="1"/>
  <c r="AP862" i="1" s="1"/>
  <c r="AP913" i="1" s="1"/>
  <c r="AP964" i="1" s="1"/>
  <c r="AP1015" i="1" s="1"/>
  <c r="AP1066" i="1" s="1"/>
  <c r="AP1117" i="1" s="1"/>
  <c r="AP1168" i="1" s="1"/>
  <c r="AP1219" i="1" s="1"/>
  <c r="AP1270" i="1" s="1"/>
  <c r="AP1321" i="1" s="1"/>
  <c r="AP1372" i="1" s="1"/>
  <c r="AP1423" i="1" s="1"/>
  <c r="AP1474" i="1" s="1"/>
  <c r="AP1525" i="1" s="1"/>
  <c r="AP1576" i="1" s="1"/>
  <c r="AP1627" i="1" s="1"/>
  <c r="AP1678" i="1" s="1"/>
  <c r="AP1729" i="1" s="1"/>
  <c r="AP1780" i="1" s="1"/>
  <c r="AP1831" i="1" s="1"/>
  <c r="AP1882" i="1" s="1"/>
  <c r="AP1933" i="1" s="1"/>
  <c r="AP1984" i="1" s="1"/>
  <c r="AP2035" i="1" s="1"/>
  <c r="AP2086" i="1" s="1"/>
  <c r="AP2137" i="1" s="1"/>
  <c r="AP2188" i="1" s="1"/>
  <c r="AP2239" i="1" s="1"/>
  <c r="AP2290" i="1" s="1"/>
  <c r="AP2341" i="1" s="1"/>
  <c r="AP2392" i="1" s="1"/>
  <c r="AP2443" i="1" s="1"/>
  <c r="AP2494" i="1" s="1"/>
  <c r="AP2545" i="1" s="1"/>
  <c r="AP2596" i="1" s="1"/>
  <c r="AP2647" i="1" s="1"/>
  <c r="F200" i="1"/>
  <c r="R200" i="1"/>
  <c r="AC249" i="1"/>
  <c r="AC300" i="1" s="1"/>
  <c r="AC351" i="1" s="1"/>
  <c r="AC402" i="1" s="1"/>
  <c r="AC453" i="1" s="1"/>
  <c r="AC504" i="1" s="1"/>
  <c r="AC555" i="1" s="1"/>
  <c r="AC606" i="1" s="1"/>
  <c r="AC657" i="1" s="1"/>
  <c r="AO249" i="1"/>
  <c r="AO300" i="1" s="1"/>
  <c r="AO351" i="1" s="1"/>
  <c r="AO402" i="1" s="1"/>
  <c r="AO453" i="1" s="1"/>
  <c r="AO504" i="1" s="1"/>
  <c r="AF250" i="1"/>
  <c r="P251" i="1"/>
  <c r="J301" i="1"/>
  <c r="J352" i="1" s="1"/>
  <c r="J403" i="1" s="1"/>
  <c r="J454" i="1" s="1"/>
  <c r="J505" i="1" s="1"/>
  <c r="J556" i="1" s="1"/>
  <c r="J607" i="1" s="1"/>
  <c r="J658" i="1" s="1"/>
  <c r="J709" i="1" s="1"/>
  <c r="J760" i="1" s="1"/>
  <c r="J811" i="1" s="1"/>
  <c r="J862" i="1" s="1"/>
  <c r="J913" i="1" s="1"/>
  <c r="J964" i="1" s="1"/>
  <c r="J1015" i="1" s="1"/>
  <c r="J1066" i="1" s="1"/>
  <c r="J1117" i="1" s="1"/>
  <c r="J1168" i="1" s="1"/>
  <c r="J1219" i="1" s="1"/>
  <c r="J1270" i="1" s="1"/>
  <c r="J1321" i="1" s="1"/>
  <c r="J1372" i="1" s="1"/>
  <c r="J1423" i="1" s="1"/>
  <c r="J1474" i="1" s="1"/>
  <c r="J1525" i="1" s="1"/>
  <c r="J1576" i="1" s="1"/>
  <c r="J1627" i="1" s="1"/>
  <c r="J1678" i="1" s="1"/>
  <c r="J1729" i="1" s="1"/>
  <c r="J1780" i="1" s="1"/>
  <c r="J1831" i="1" s="1"/>
  <c r="J1882" i="1" s="1"/>
  <c r="J1933" i="1" s="1"/>
  <c r="J1984" i="1" s="1"/>
  <c r="J2035" i="1" s="1"/>
  <c r="J2086" i="1" s="1"/>
  <c r="J2137" i="1" s="1"/>
  <c r="J2188" i="1" s="1"/>
  <c r="J2239" i="1" s="1"/>
  <c r="J2290" i="1" s="1"/>
  <c r="J2341" i="1" s="1"/>
  <c r="J2392" i="1" s="1"/>
  <c r="J2443" i="1" s="1"/>
  <c r="J2494" i="1" s="1"/>
  <c r="J2545" i="1" s="1"/>
  <c r="J2596" i="1" s="1"/>
  <c r="J2647" i="1" s="1"/>
  <c r="AP302" i="1"/>
  <c r="AS353" i="1"/>
  <c r="I99" i="1"/>
  <c r="M99" i="1"/>
  <c r="Q99" i="1"/>
  <c r="U99" i="1"/>
  <c r="Y98" i="1"/>
  <c r="AC99" i="1"/>
  <c r="AG99" i="1"/>
  <c r="AO99" i="1"/>
  <c r="AS99" i="1"/>
  <c r="AW98" i="1"/>
  <c r="AW149" i="1" s="1"/>
  <c r="BA99" i="1"/>
  <c r="J147" i="1"/>
  <c r="J198" i="1" s="1"/>
  <c r="J249" i="1" s="1"/>
  <c r="J300" i="1" s="1"/>
  <c r="J351" i="1" s="1"/>
  <c r="J402" i="1" s="1"/>
  <c r="J453" i="1" s="1"/>
  <c r="J504" i="1" s="1"/>
  <c r="J555" i="1" s="1"/>
  <c r="J606" i="1" s="1"/>
  <c r="J657" i="1" s="1"/>
  <c r="J708" i="1" s="1"/>
  <c r="J759" i="1" s="1"/>
  <c r="J810" i="1" s="1"/>
  <c r="J861" i="1" s="1"/>
  <c r="J912" i="1" s="1"/>
  <c r="J963" i="1" s="1"/>
  <c r="J1014" i="1" s="1"/>
  <c r="J1065" i="1" s="1"/>
  <c r="J1116" i="1" s="1"/>
  <c r="J1167" i="1" s="1"/>
  <c r="J1218" i="1" s="1"/>
  <c r="J1269" i="1" s="1"/>
  <c r="J1320" i="1" s="1"/>
  <c r="J1371" i="1" s="1"/>
  <c r="J1422" i="1" s="1"/>
  <c r="J1473" i="1" s="1"/>
  <c r="J1524" i="1" s="1"/>
  <c r="J1575" i="1" s="1"/>
  <c r="J1626" i="1" s="1"/>
  <c r="J1677" i="1" s="1"/>
  <c r="J1728" i="1" s="1"/>
  <c r="J1779" i="1" s="1"/>
  <c r="J1830" i="1" s="1"/>
  <c r="J1881" i="1" s="1"/>
  <c r="J1932" i="1" s="1"/>
  <c r="J1983" i="1" s="1"/>
  <c r="J2034" i="1" s="1"/>
  <c r="J2085" i="1" s="1"/>
  <c r="J2136" i="1" s="1"/>
  <c r="J2187" i="1" s="1"/>
  <c r="J2238" i="1" s="1"/>
  <c r="J2289" i="1" s="1"/>
  <c r="J2340" i="1" s="1"/>
  <c r="J2391" i="1" s="1"/>
  <c r="J2442" i="1" s="1"/>
  <c r="J2493" i="1" s="1"/>
  <c r="J2544" i="1" s="1"/>
  <c r="J2595" i="1" s="1"/>
  <c r="J2646" i="1" s="1"/>
  <c r="N147" i="1"/>
  <c r="N198" i="1" s="1"/>
  <c r="N249" i="1" s="1"/>
  <c r="N300" i="1" s="1"/>
  <c r="R147" i="1"/>
  <c r="AF147" i="1"/>
  <c r="AF198" i="1" s="1"/>
  <c r="AO147" i="1"/>
  <c r="AO198" i="1" s="1"/>
  <c r="AS147" i="1"/>
  <c r="I148" i="1"/>
  <c r="I199" i="1" s="1"/>
  <c r="I250" i="1" s="1"/>
  <c r="M148" i="1"/>
  <c r="M199" i="1" s="1"/>
  <c r="Q148" i="1"/>
  <c r="U148" i="1"/>
  <c r="U199" i="1" s="1"/>
  <c r="U250" i="1" s="1"/>
  <c r="U301" i="1" s="1"/>
  <c r="U352" i="1" s="1"/>
  <c r="U403" i="1" s="1"/>
  <c r="U454" i="1" s="1"/>
  <c r="U505" i="1" s="1"/>
  <c r="U556" i="1" s="1"/>
  <c r="U607" i="1" s="1"/>
  <c r="U658" i="1" s="1"/>
  <c r="U709" i="1" s="1"/>
  <c r="U760" i="1" s="1"/>
  <c r="U811" i="1" s="1"/>
  <c r="U862" i="1" s="1"/>
  <c r="U913" i="1" s="1"/>
  <c r="U964" i="1" s="1"/>
  <c r="U1015" i="1" s="1"/>
  <c r="U1066" i="1" s="1"/>
  <c r="U1117" i="1" s="1"/>
  <c r="U1168" i="1" s="1"/>
  <c r="U1219" i="1" s="1"/>
  <c r="U1270" i="1" s="1"/>
  <c r="U1321" i="1" s="1"/>
  <c r="U1372" i="1" s="1"/>
  <c r="U1423" i="1" s="1"/>
  <c r="U1474" i="1" s="1"/>
  <c r="U1525" i="1" s="1"/>
  <c r="U1576" i="1" s="1"/>
  <c r="U1627" i="1" s="1"/>
  <c r="U1678" i="1" s="1"/>
  <c r="U1729" i="1" s="1"/>
  <c r="U1780" i="1" s="1"/>
  <c r="U1831" i="1" s="1"/>
  <c r="U1882" i="1" s="1"/>
  <c r="U1933" i="1" s="1"/>
  <c r="U1984" i="1" s="1"/>
  <c r="U2035" i="1" s="1"/>
  <c r="U2086" i="1" s="1"/>
  <c r="U2137" i="1" s="1"/>
  <c r="U2188" i="1" s="1"/>
  <c r="U2239" i="1" s="1"/>
  <c r="U2290" i="1" s="1"/>
  <c r="U2341" i="1" s="1"/>
  <c r="U2392" i="1" s="1"/>
  <c r="U2443" i="1" s="1"/>
  <c r="U2494" i="1" s="1"/>
  <c r="U2545" i="1" s="1"/>
  <c r="U2596" i="1" s="1"/>
  <c r="U2647" i="1" s="1"/>
  <c r="AE148" i="1"/>
  <c r="AE199" i="1" s="1"/>
  <c r="AE250" i="1" s="1"/>
  <c r="AE301" i="1" s="1"/>
  <c r="AE352" i="1" s="1"/>
  <c r="AE403" i="1" s="1"/>
  <c r="AE454" i="1" s="1"/>
  <c r="AE505" i="1" s="1"/>
  <c r="AE556" i="1" s="1"/>
  <c r="AE607" i="1" s="1"/>
  <c r="AE658" i="1" s="1"/>
  <c r="AE709" i="1" s="1"/>
  <c r="AE760" i="1" s="1"/>
  <c r="AE811" i="1" s="1"/>
  <c r="AE862" i="1" s="1"/>
  <c r="AE913" i="1" s="1"/>
  <c r="AE964" i="1" s="1"/>
  <c r="AE1015" i="1" s="1"/>
  <c r="AE1066" i="1" s="1"/>
  <c r="AE1117" i="1" s="1"/>
  <c r="AE1168" i="1" s="1"/>
  <c r="AE1219" i="1" s="1"/>
  <c r="AE1270" i="1" s="1"/>
  <c r="AE1321" i="1" s="1"/>
  <c r="AE1372" i="1" s="1"/>
  <c r="AE1423" i="1" s="1"/>
  <c r="AE1474" i="1" s="1"/>
  <c r="AE1525" i="1" s="1"/>
  <c r="AE1576" i="1" s="1"/>
  <c r="AE1627" i="1" s="1"/>
  <c r="AE1678" i="1" s="1"/>
  <c r="AE1729" i="1" s="1"/>
  <c r="AE1780" i="1" s="1"/>
  <c r="AE1831" i="1" s="1"/>
  <c r="AE1882" i="1" s="1"/>
  <c r="AE1933" i="1" s="1"/>
  <c r="AE1984" i="1" s="1"/>
  <c r="AE2035" i="1" s="1"/>
  <c r="AE2086" i="1" s="1"/>
  <c r="AE2137" i="1" s="1"/>
  <c r="AE2188" i="1" s="1"/>
  <c r="AE2239" i="1" s="1"/>
  <c r="AE2290" i="1" s="1"/>
  <c r="AE2341" i="1" s="1"/>
  <c r="AE2392" i="1" s="1"/>
  <c r="AE2443" i="1" s="1"/>
  <c r="AE2494" i="1" s="1"/>
  <c r="AE2545" i="1" s="1"/>
  <c r="AE2596" i="1" s="1"/>
  <c r="AE2647" i="1" s="1"/>
  <c r="AJ148" i="1"/>
  <c r="AJ199" i="1" s="1"/>
  <c r="AJ250" i="1" s="1"/>
  <c r="AJ301" i="1" s="1"/>
  <c r="AJ352" i="1" s="1"/>
  <c r="AJ403" i="1" s="1"/>
  <c r="AJ454" i="1" s="1"/>
  <c r="AJ505" i="1" s="1"/>
  <c r="AJ556" i="1" s="1"/>
  <c r="AJ607" i="1" s="1"/>
  <c r="AJ658" i="1" s="1"/>
  <c r="AJ709" i="1" s="1"/>
  <c r="AJ760" i="1" s="1"/>
  <c r="AJ811" i="1" s="1"/>
  <c r="AJ862" i="1" s="1"/>
  <c r="AJ913" i="1" s="1"/>
  <c r="AJ964" i="1" s="1"/>
  <c r="AJ1015" i="1" s="1"/>
  <c r="AJ1066" i="1" s="1"/>
  <c r="AJ1117" i="1" s="1"/>
  <c r="AJ1168" i="1" s="1"/>
  <c r="AJ1219" i="1" s="1"/>
  <c r="AJ1270" i="1" s="1"/>
  <c r="AJ1321" i="1" s="1"/>
  <c r="AJ1372" i="1" s="1"/>
  <c r="AJ1423" i="1" s="1"/>
  <c r="AJ1474" i="1" s="1"/>
  <c r="AJ1525" i="1" s="1"/>
  <c r="AJ1576" i="1" s="1"/>
  <c r="AJ1627" i="1" s="1"/>
  <c r="AJ1678" i="1" s="1"/>
  <c r="AJ1729" i="1" s="1"/>
  <c r="AJ1780" i="1" s="1"/>
  <c r="AJ1831" i="1" s="1"/>
  <c r="AJ1882" i="1" s="1"/>
  <c r="AJ1933" i="1" s="1"/>
  <c r="AJ1984" i="1" s="1"/>
  <c r="AJ2035" i="1" s="1"/>
  <c r="AJ2086" i="1" s="1"/>
  <c r="AJ2137" i="1" s="1"/>
  <c r="AJ2188" i="1" s="1"/>
  <c r="AJ2239" i="1" s="1"/>
  <c r="AJ2290" i="1" s="1"/>
  <c r="AJ2341" i="1" s="1"/>
  <c r="AJ2392" i="1" s="1"/>
  <c r="AJ2443" i="1" s="1"/>
  <c r="AJ2494" i="1" s="1"/>
  <c r="AJ2545" i="1" s="1"/>
  <c r="AJ2596" i="1" s="1"/>
  <c r="AJ2647" i="1" s="1"/>
  <c r="AN148" i="1"/>
  <c r="AN199" i="1" s="1"/>
  <c r="AN250" i="1" s="1"/>
  <c r="AN301" i="1" s="1"/>
  <c r="AR148" i="1"/>
  <c r="AR199" i="1" s="1"/>
  <c r="AR250" i="1" s="1"/>
  <c r="AR301" i="1" s="1"/>
  <c r="AR352" i="1" s="1"/>
  <c r="AR403" i="1" s="1"/>
  <c r="AR454" i="1" s="1"/>
  <c r="AR505" i="1" s="1"/>
  <c r="AR556" i="1" s="1"/>
  <c r="AR607" i="1" s="1"/>
  <c r="AR658" i="1" s="1"/>
  <c r="AR709" i="1" s="1"/>
  <c r="AR760" i="1" s="1"/>
  <c r="AR811" i="1" s="1"/>
  <c r="AR862" i="1" s="1"/>
  <c r="AR913" i="1" s="1"/>
  <c r="AR964" i="1" s="1"/>
  <c r="AR1015" i="1" s="1"/>
  <c r="AR1066" i="1" s="1"/>
  <c r="AR1117" i="1" s="1"/>
  <c r="AR1168" i="1" s="1"/>
  <c r="AR1219" i="1" s="1"/>
  <c r="AR1270" i="1" s="1"/>
  <c r="AR1321" i="1" s="1"/>
  <c r="AR1372" i="1" s="1"/>
  <c r="AR1423" i="1" s="1"/>
  <c r="AR1474" i="1" s="1"/>
  <c r="AR1525" i="1" s="1"/>
  <c r="AR1576" i="1" s="1"/>
  <c r="AR1627" i="1" s="1"/>
  <c r="AR1678" i="1" s="1"/>
  <c r="AR1729" i="1" s="1"/>
  <c r="AR1780" i="1" s="1"/>
  <c r="AR1831" i="1" s="1"/>
  <c r="AR1882" i="1" s="1"/>
  <c r="AR1933" i="1" s="1"/>
  <c r="AR1984" i="1" s="1"/>
  <c r="AR2035" i="1" s="1"/>
  <c r="AR2086" i="1" s="1"/>
  <c r="AR2137" i="1" s="1"/>
  <c r="AR2188" i="1" s="1"/>
  <c r="AR2239" i="1" s="1"/>
  <c r="AR2290" i="1" s="1"/>
  <c r="AR2341" i="1" s="1"/>
  <c r="AR2392" i="1" s="1"/>
  <c r="AR2443" i="1" s="1"/>
  <c r="AR2494" i="1" s="1"/>
  <c r="AR2545" i="1" s="1"/>
  <c r="AR2596" i="1" s="1"/>
  <c r="AR2647" i="1" s="1"/>
  <c r="AV148" i="1"/>
  <c r="AV199" i="1" s="1"/>
  <c r="AV250" i="1" s="1"/>
  <c r="AV301" i="1" s="1"/>
  <c r="AV352" i="1" s="1"/>
  <c r="BB148" i="1"/>
  <c r="BB199" i="1" s="1"/>
  <c r="BB250" i="1" s="1"/>
  <c r="BB301" i="1" s="1"/>
  <c r="BB352" i="1" s="1"/>
  <c r="BB403" i="1" s="1"/>
  <c r="BB454" i="1" s="1"/>
  <c r="BB505" i="1" s="1"/>
  <c r="BB556" i="1" s="1"/>
  <c r="BB607" i="1" s="1"/>
  <c r="BB658" i="1" s="1"/>
  <c r="BB709" i="1" s="1"/>
  <c r="BB760" i="1" s="1"/>
  <c r="BB811" i="1" s="1"/>
  <c r="BB862" i="1" s="1"/>
  <c r="BB913" i="1" s="1"/>
  <c r="BB964" i="1" s="1"/>
  <c r="BB1015" i="1" s="1"/>
  <c r="BB1066" i="1" s="1"/>
  <c r="BB1117" i="1" s="1"/>
  <c r="BB1168" i="1" s="1"/>
  <c r="BB1219" i="1" s="1"/>
  <c r="BB1270" i="1" s="1"/>
  <c r="BB1321" i="1" s="1"/>
  <c r="BB1372" i="1" s="1"/>
  <c r="BB1423" i="1" s="1"/>
  <c r="BB1474" i="1" s="1"/>
  <c r="BB1525" i="1" s="1"/>
  <c r="BB1576" i="1" s="1"/>
  <c r="BB1627" i="1" s="1"/>
  <c r="BB1678" i="1" s="1"/>
  <c r="BB1729" i="1" s="1"/>
  <c r="BB1780" i="1" s="1"/>
  <c r="BB1831" i="1" s="1"/>
  <c r="BB1882" i="1" s="1"/>
  <c r="BB1933" i="1" s="1"/>
  <c r="BB1984" i="1" s="1"/>
  <c r="BB2035" i="1" s="1"/>
  <c r="BB2086" i="1" s="1"/>
  <c r="BB2137" i="1" s="1"/>
  <c r="BB2188" i="1" s="1"/>
  <c r="BB2239" i="1" s="1"/>
  <c r="BB2290" i="1" s="1"/>
  <c r="BB2341" i="1" s="1"/>
  <c r="BB2392" i="1" s="1"/>
  <c r="BB2443" i="1" s="1"/>
  <c r="BB2494" i="1" s="1"/>
  <c r="BB2545" i="1" s="1"/>
  <c r="BB2596" i="1" s="1"/>
  <c r="BB2647" i="1" s="1"/>
  <c r="AD149" i="1"/>
  <c r="AD150" i="1" s="1"/>
  <c r="BA149" i="1"/>
  <c r="G198" i="1"/>
  <c r="G249" i="1" s="1"/>
  <c r="G300" i="1" s="1"/>
  <c r="G351" i="1" s="1"/>
  <c r="K198" i="1"/>
  <c r="K249" i="1" s="1"/>
  <c r="K300" i="1" s="1"/>
  <c r="K351" i="1" s="1"/>
  <c r="K402" i="1" s="1"/>
  <c r="K453" i="1" s="1"/>
  <c r="K504" i="1" s="1"/>
  <c r="K555" i="1" s="1"/>
  <c r="K606" i="1" s="1"/>
  <c r="K657" i="1" s="1"/>
  <c r="K708" i="1" s="1"/>
  <c r="K759" i="1" s="1"/>
  <c r="K810" i="1" s="1"/>
  <c r="K861" i="1" s="1"/>
  <c r="K912" i="1" s="1"/>
  <c r="K963" i="1" s="1"/>
  <c r="K1014" i="1" s="1"/>
  <c r="K1065" i="1" s="1"/>
  <c r="K1116" i="1" s="1"/>
  <c r="K1167" i="1" s="1"/>
  <c r="K1218" i="1" s="1"/>
  <c r="K1269" i="1" s="1"/>
  <c r="K1320" i="1" s="1"/>
  <c r="K1371" i="1" s="1"/>
  <c r="K1422" i="1" s="1"/>
  <c r="K1473" i="1" s="1"/>
  <c r="K1524" i="1" s="1"/>
  <c r="K1575" i="1" s="1"/>
  <c r="K1626" i="1" s="1"/>
  <c r="K1677" i="1" s="1"/>
  <c r="K1728" i="1" s="1"/>
  <c r="K1779" i="1" s="1"/>
  <c r="K1830" i="1" s="1"/>
  <c r="K1881" i="1" s="1"/>
  <c r="K1932" i="1" s="1"/>
  <c r="K1983" i="1" s="1"/>
  <c r="K2034" i="1" s="1"/>
  <c r="K2085" i="1" s="1"/>
  <c r="K2136" i="1" s="1"/>
  <c r="K2187" i="1" s="1"/>
  <c r="K2238" i="1" s="1"/>
  <c r="K2289" i="1" s="1"/>
  <c r="K2340" i="1" s="1"/>
  <c r="K2391" i="1" s="1"/>
  <c r="K2442" i="1" s="1"/>
  <c r="K2493" i="1" s="1"/>
  <c r="K2544" i="1" s="1"/>
  <c r="K2595" i="1" s="1"/>
  <c r="K2646" i="1" s="1"/>
  <c r="O198" i="1"/>
  <c r="O249" i="1" s="1"/>
  <c r="O300" i="1" s="1"/>
  <c r="O351" i="1" s="1"/>
  <c r="O402" i="1" s="1"/>
  <c r="O453" i="1" s="1"/>
  <c r="O504" i="1" s="1"/>
  <c r="O555" i="1" s="1"/>
  <c r="O606" i="1" s="1"/>
  <c r="O657" i="1" s="1"/>
  <c r="O708" i="1" s="1"/>
  <c r="O759" i="1" s="1"/>
  <c r="O810" i="1" s="1"/>
  <c r="O861" i="1" s="1"/>
  <c r="O912" i="1" s="1"/>
  <c r="O963" i="1" s="1"/>
  <c r="O1014" i="1" s="1"/>
  <c r="O1065" i="1" s="1"/>
  <c r="O1116" i="1" s="1"/>
  <c r="O1167" i="1" s="1"/>
  <c r="O1218" i="1" s="1"/>
  <c r="O1269" i="1" s="1"/>
  <c r="O1320" i="1" s="1"/>
  <c r="O1371" i="1" s="1"/>
  <c r="O1422" i="1" s="1"/>
  <c r="O1473" i="1" s="1"/>
  <c r="O1524" i="1" s="1"/>
  <c r="O1575" i="1" s="1"/>
  <c r="O1626" i="1" s="1"/>
  <c r="O1677" i="1" s="1"/>
  <c r="O1728" i="1" s="1"/>
  <c r="O1779" i="1" s="1"/>
  <c r="O1830" i="1" s="1"/>
  <c r="O1881" i="1" s="1"/>
  <c r="O1932" i="1" s="1"/>
  <c r="O1983" i="1" s="1"/>
  <c r="O2034" i="1" s="1"/>
  <c r="O2085" i="1" s="1"/>
  <c r="O2136" i="1" s="1"/>
  <c r="O2187" i="1" s="1"/>
  <c r="O2238" i="1" s="1"/>
  <c r="O2289" i="1" s="1"/>
  <c r="O2340" i="1" s="1"/>
  <c r="O2391" i="1" s="1"/>
  <c r="O2442" i="1" s="1"/>
  <c r="O2493" i="1" s="1"/>
  <c r="O2544" i="1" s="1"/>
  <c r="O2595" i="1" s="1"/>
  <c r="O2646" i="1" s="1"/>
  <c r="S198" i="1"/>
  <c r="S249" i="1" s="1"/>
  <c r="S300" i="1" s="1"/>
  <c r="W198" i="1"/>
  <c r="W249" i="1" s="1"/>
  <c r="W300" i="1" s="1"/>
  <c r="W351" i="1" s="1"/>
  <c r="W402" i="1" s="1"/>
  <c r="W453" i="1" s="1"/>
  <c r="W504" i="1" s="1"/>
  <c r="W555" i="1" s="1"/>
  <c r="W606" i="1" s="1"/>
  <c r="W657" i="1" s="1"/>
  <c r="AC198" i="1"/>
  <c r="AN198" i="1"/>
  <c r="AN249" i="1" s="1"/>
  <c r="AN300" i="1" s="1"/>
  <c r="AN351" i="1" s="1"/>
  <c r="AN402" i="1" s="1"/>
  <c r="AN453" i="1" s="1"/>
  <c r="AN504" i="1" s="1"/>
  <c r="AN555" i="1" s="1"/>
  <c r="AN606" i="1" s="1"/>
  <c r="AN657" i="1" s="1"/>
  <c r="AN708" i="1" s="1"/>
  <c r="AN759" i="1" s="1"/>
  <c r="AR198" i="1"/>
  <c r="BB198" i="1"/>
  <c r="H199" i="1"/>
  <c r="H250" i="1" s="1"/>
  <c r="H301" i="1" s="1"/>
  <c r="H352" i="1" s="1"/>
  <c r="H403" i="1" s="1"/>
  <c r="H454" i="1" s="1"/>
  <c r="H505" i="1" s="1"/>
  <c r="L199" i="1"/>
  <c r="P199" i="1"/>
  <c r="T199" i="1"/>
  <c r="AD199" i="1"/>
  <c r="AD250" i="1" s="1"/>
  <c r="AD301" i="1" s="1"/>
  <c r="AD352" i="1" s="1"/>
  <c r="AD403" i="1" s="1"/>
  <c r="AD454" i="1" s="1"/>
  <c r="AD505" i="1" s="1"/>
  <c r="AD556" i="1" s="1"/>
  <c r="AD607" i="1" s="1"/>
  <c r="AD658" i="1" s="1"/>
  <c r="AI199" i="1"/>
  <c r="AO199" i="1"/>
  <c r="AO250" i="1" s="1"/>
  <c r="AO301" i="1" s="1"/>
  <c r="AO352" i="1" s="1"/>
  <c r="AO403" i="1" s="1"/>
  <c r="AO454" i="1" s="1"/>
  <c r="AO505" i="1" s="1"/>
  <c r="AO556" i="1" s="1"/>
  <c r="AO607" i="1" s="1"/>
  <c r="AO658" i="1" s="1"/>
  <c r="AO709" i="1" s="1"/>
  <c r="AO760" i="1" s="1"/>
  <c r="AO811" i="1" s="1"/>
  <c r="AO862" i="1" s="1"/>
  <c r="AO913" i="1" s="1"/>
  <c r="AO964" i="1" s="1"/>
  <c r="AO1015" i="1" s="1"/>
  <c r="AO1066" i="1" s="1"/>
  <c r="AO1117" i="1" s="1"/>
  <c r="AO1168" i="1" s="1"/>
  <c r="AO1219" i="1" s="1"/>
  <c r="AO1270" i="1" s="1"/>
  <c r="AO1321" i="1" s="1"/>
  <c r="AO1372" i="1" s="1"/>
  <c r="AO1423" i="1" s="1"/>
  <c r="AO1474" i="1" s="1"/>
  <c r="AO1525" i="1" s="1"/>
  <c r="AO1576" i="1" s="1"/>
  <c r="AO1627" i="1" s="1"/>
  <c r="AO1678" i="1" s="1"/>
  <c r="AO1729" i="1" s="1"/>
  <c r="AO1780" i="1" s="1"/>
  <c r="AO1831" i="1" s="1"/>
  <c r="AO1882" i="1" s="1"/>
  <c r="AO1933" i="1" s="1"/>
  <c r="AO1984" i="1" s="1"/>
  <c r="AO2035" i="1" s="1"/>
  <c r="AO2086" i="1" s="1"/>
  <c r="AO2137" i="1" s="1"/>
  <c r="AO2188" i="1" s="1"/>
  <c r="AO2239" i="1" s="1"/>
  <c r="AO2290" i="1" s="1"/>
  <c r="AO2341" i="1" s="1"/>
  <c r="AO2392" i="1" s="1"/>
  <c r="AO2443" i="1" s="1"/>
  <c r="AO2494" i="1" s="1"/>
  <c r="AO2545" i="1" s="1"/>
  <c r="AO2596" i="1" s="1"/>
  <c r="AO2647" i="1" s="1"/>
  <c r="AS199" i="1"/>
  <c r="AS250" i="1" s="1"/>
  <c r="AS301" i="1" s="1"/>
  <c r="AS352" i="1" s="1"/>
  <c r="AS403" i="1" s="1"/>
  <c r="AS454" i="1" s="1"/>
  <c r="AS505" i="1" s="1"/>
  <c r="AS556" i="1" s="1"/>
  <c r="AS607" i="1" s="1"/>
  <c r="AS658" i="1" s="1"/>
  <c r="AS709" i="1" s="1"/>
  <c r="AS760" i="1" s="1"/>
  <c r="AS811" i="1" s="1"/>
  <c r="AS862" i="1" s="1"/>
  <c r="AS913" i="1" s="1"/>
  <c r="AS964" i="1" s="1"/>
  <c r="AS1015" i="1" s="1"/>
  <c r="AS1066" i="1" s="1"/>
  <c r="AS1117" i="1" s="1"/>
  <c r="AS1168" i="1" s="1"/>
  <c r="AS1219" i="1" s="1"/>
  <c r="AS1270" i="1" s="1"/>
  <c r="AS1321" i="1" s="1"/>
  <c r="AS1372" i="1" s="1"/>
  <c r="AS1423" i="1" s="1"/>
  <c r="AS1474" i="1" s="1"/>
  <c r="AS1525" i="1" s="1"/>
  <c r="AS1576" i="1" s="1"/>
  <c r="AS1627" i="1" s="1"/>
  <c r="AS1678" i="1" s="1"/>
  <c r="AS1729" i="1" s="1"/>
  <c r="AS1780" i="1" s="1"/>
  <c r="AS1831" i="1" s="1"/>
  <c r="AS1882" i="1" s="1"/>
  <c r="AS1933" i="1" s="1"/>
  <c r="AS1984" i="1" s="1"/>
  <c r="AS2035" i="1" s="1"/>
  <c r="AS2086" i="1" s="1"/>
  <c r="AS2137" i="1" s="1"/>
  <c r="AS2188" i="1" s="1"/>
  <c r="AS2239" i="1" s="1"/>
  <c r="AS2290" i="1" s="1"/>
  <c r="AS2341" i="1" s="1"/>
  <c r="AS2392" i="1" s="1"/>
  <c r="AS2443" i="1" s="1"/>
  <c r="AS2494" i="1" s="1"/>
  <c r="AS2545" i="1" s="1"/>
  <c r="AS2596" i="1" s="1"/>
  <c r="AS2647" i="1" s="1"/>
  <c r="BC199" i="1"/>
  <c r="BC250" i="1" s="1"/>
  <c r="BC301" i="1" s="1"/>
  <c r="BC352" i="1" s="1"/>
  <c r="BC403" i="1" s="1"/>
  <c r="BC454" i="1" s="1"/>
  <c r="BC505" i="1" s="1"/>
  <c r="BC556" i="1" s="1"/>
  <c r="BC607" i="1" s="1"/>
  <c r="BC658" i="1" s="1"/>
  <c r="BC709" i="1" s="1"/>
  <c r="BC760" i="1" s="1"/>
  <c r="BC811" i="1" s="1"/>
  <c r="BC862" i="1" s="1"/>
  <c r="BC913" i="1" s="1"/>
  <c r="BC964" i="1" s="1"/>
  <c r="BC1015" i="1" s="1"/>
  <c r="BC1066" i="1" s="1"/>
  <c r="BC1117" i="1" s="1"/>
  <c r="BC1168" i="1" s="1"/>
  <c r="BC1219" i="1" s="1"/>
  <c r="BC1270" i="1" s="1"/>
  <c r="BC1321" i="1" s="1"/>
  <c r="BC1372" i="1" s="1"/>
  <c r="BC1423" i="1" s="1"/>
  <c r="BC1474" i="1" s="1"/>
  <c r="BC1525" i="1" s="1"/>
  <c r="BC1576" i="1" s="1"/>
  <c r="BC1627" i="1" s="1"/>
  <c r="BC1678" i="1" s="1"/>
  <c r="BC1729" i="1" s="1"/>
  <c r="BC1780" i="1" s="1"/>
  <c r="BC1831" i="1" s="1"/>
  <c r="BC1882" i="1" s="1"/>
  <c r="BC1933" i="1" s="1"/>
  <c r="BC1984" i="1" s="1"/>
  <c r="BC2035" i="1" s="1"/>
  <c r="BC2086" i="1" s="1"/>
  <c r="BC2137" i="1" s="1"/>
  <c r="BC2188" i="1" s="1"/>
  <c r="BC2239" i="1" s="1"/>
  <c r="BC2290" i="1" s="1"/>
  <c r="BC2341" i="1" s="1"/>
  <c r="BC2392" i="1" s="1"/>
  <c r="BC2443" i="1" s="1"/>
  <c r="BC2494" i="1" s="1"/>
  <c r="BC2545" i="1" s="1"/>
  <c r="BC2596" i="1" s="1"/>
  <c r="BC2647" i="1" s="1"/>
  <c r="I200" i="1"/>
  <c r="M200" i="1"/>
  <c r="M201" i="1" s="1"/>
  <c r="Q200" i="1"/>
  <c r="U200" i="1"/>
  <c r="AE200" i="1"/>
  <c r="AP200" i="1"/>
  <c r="AZ200" i="1"/>
  <c r="M249" i="1"/>
  <c r="M300" i="1" s="1"/>
  <c r="M351" i="1" s="1"/>
  <c r="M402" i="1" s="1"/>
  <c r="M453" i="1" s="1"/>
  <c r="M504" i="1" s="1"/>
  <c r="M555" i="1" s="1"/>
  <c r="M606" i="1" s="1"/>
  <c r="M657" i="1" s="1"/>
  <c r="AF249" i="1"/>
  <c r="AR249" i="1"/>
  <c r="L250" i="1"/>
  <c r="L301" i="1" s="1"/>
  <c r="L352" i="1" s="1"/>
  <c r="L403" i="1" s="1"/>
  <c r="L454" i="1" s="1"/>
  <c r="L505" i="1" s="1"/>
  <c r="L556" i="1" s="1"/>
  <c r="L607" i="1" s="1"/>
  <c r="L658" i="1" s="1"/>
  <c r="L709" i="1" s="1"/>
  <c r="L760" i="1" s="1"/>
  <c r="L811" i="1" s="1"/>
  <c r="L862" i="1" s="1"/>
  <c r="L913" i="1" s="1"/>
  <c r="L964" i="1" s="1"/>
  <c r="L1015" i="1" s="1"/>
  <c r="L1066" i="1" s="1"/>
  <c r="L1117" i="1" s="1"/>
  <c r="L1168" i="1" s="1"/>
  <c r="L1219" i="1" s="1"/>
  <c r="L1270" i="1" s="1"/>
  <c r="L1321" i="1" s="1"/>
  <c r="L1372" i="1" s="1"/>
  <c r="L1423" i="1" s="1"/>
  <c r="L1474" i="1" s="1"/>
  <c r="L1525" i="1" s="1"/>
  <c r="L1576" i="1" s="1"/>
  <c r="L1627" i="1" s="1"/>
  <c r="L1678" i="1" s="1"/>
  <c r="L1729" i="1" s="1"/>
  <c r="L1780" i="1" s="1"/>
  <c r="L1831" i="1" s="1"/>
  <c r="L1882" i="1" s="1"/>
  <c r="L1933" i="1" s="1"/>
  <c r="L1984" i="1" s="1"/>
  <c r="L2035" i="1" s="1"/>
  <c r="L2086" i="1" s="1"/>
  <c r="L2137" i="1" s="1"/>
  <c r="L2188" i="1" s="1"/>
  <c r="L2239" i="1" s="1"/>
  <c r="L2290" i="1" s="1"/>
  <c r="L2341" i="1" s="1"/>
  <c r="L2392" i="1" s="1"/>
  <c r="L2443" i="1" s="1"/>
  <c r="L2494" i="1" s="1"/>
  <c r="L2545" i="1" s="1"/>
  <c r="L2596" i="1" s="1"/>
  <c r="L2647" i="1" s="1"/>
  <c r="P250" i="1"/>
  <c r="AI250" i="1"/>
  <c r="AJ300" i="1"/>
  <c r="AJ351" i="1" s="1"/>
  <c r="AJ402" i="1" s="1"/>
  <c r="AJ453" i="1" s="1"/>
  <c r="AJ504" i="1" s="1"/>
  <c r="AJ555" i="1" s="1"/>
  <c r="AJ606" i="1" s="1"/>
  <c r="AJ657" i="1" s="1"/>
  <c r="AJ708" i="1" s="1"/>
  <c r="AJ759" i="1" s="1"/>
  <c r="AJ810" i="1" s="1"/>
  <c r="AJ861" i="1" s="1"/>
  <c r="AJ912" i="1" s="1"/>
  <c r="AJ963" i="1" s="1"/>
  <c r="AJ1014" i="1" s="1"/>
  <c r="AJ1065" i="1" s="1"/>
  <c r="AJ1116" i="1" s="1"/>
  <c r="AJ1167" i="1" s="1"/>
  <c r="AJ1218" i="1" s="1"/>
  <c r="AJ1269" i="1" s="1"/>
  <c r="AJ1320" i="1" s="1"/>
  <c r="AJ1371" i="1" s="1"/>
  <c r="AJ1422" i="1" s="1"/>
  <c r="AJ1473" i="1" s="1"/>
  <c r="AJ1524" i="1" s="1"/>
  <c r="AJ1575" i="1" s="1"/>
  <c r="AJ1626" i="1" s="1"/>
  <c r="AJ1677" i="1" s="1"/>
  <c r="AJ1728" i="1" s="1"/>
  <c r="AJ1779" i="1" s="1"/>
  <c r="AJ1830" i="1" s="1"/>
  <c r="AJ1881" i="1" s="1"/>
  <c r="AJ1932" i="1" s="1"/>
  <c r="AJ1983" i="1" s="1"/>
  <c r="AJ2034" i="1" s="1"/>
  <c r="AJ2085" i="1" s="1"/>
  <c r="AJ2136" i="1" s="1"/>
  <c r="AJ2187" i="1" s="1"/>
  <c r="AJ2238" i="1" s="1"/>
  <c r="AJ2289" i="1" s="1"/>
  <c r="AJ2340" i="1" s="1"/>
  <c r="AJ2391" i="1" s="1"/>
  <c r="AJ2442" i="1" s="1"/>
  <c r="AJ2493" i="1" s="1"/>
  <c r="AJ2544" i="1" s="1"/>
  <c r="AJ2595" i="1" s="1"/>
  <c r="AJ2646" i="1" s="1"/>
  <c r="AJ2697" i="1" s="1"/>
  <c r="I301" i="1"/>
  <c r="I352" i="1" s="1"/>
  <c r="I403" i="1" s="1"/>
  <c r="I454" i="1" s="1"/>
  <c r="I505" i="1" s="1"/>
  <c r="I556" i="1" s="1"/>
  <c r="AS302" i="1"/>
  <c r="T352" i="1"/>
  <c r="T403" i="1" s="1"/>
  <c r="T454" i="1" s="1"/>
  <c r="T505" i="1" s="1"/>
  <c r="T556" i="1" s="1"/>
  <c r="T607" i="1" s="1"/>
  <c r="T658" i="1" s="1"/>
  <c r="T709" i="1" s="1"/>
  <c r="T760" i="1" s="1"/>
  <c r="T811" i="1" s="1"/>
  <c r="T862" i="1" s="1"/>
  <c r="T913" i="1" s="1"/>
  <c r="T964" i="1" s="1"/>
  <c r="T1015" i="1" s="1"/>
  <c r="T1066" i="1" s="1"/>
  <c r="T1117" i="1" s="1"/>
  <c r="T1168" i="1" s="1"/>
  <c r="T1219" i="1" s="1"/>
  <c r="T1270" i="1" s="1"/>
  <c r="T1321" i="1" s="1"/>
  <c r="T1372" i="1" s="1"/>
  <c r="T1423" i="1" s="1"/>
  <c r="T1474" i="1" s="1"/>
  <c r="T1525" i="1" s="1"/>
  <c r="T1576" i="1" s="1"/>
  <c r="T1627" i="1" s="1"/>
  <c r="T1678" i="1" s="1"/>
  <c r="T1729" i="1" s="1"/>
  <c r="T1780" i="1" s="1"/>
  <c r="T1831" i="1" s="1"/>
  <c r="T1882" i="1" s="1"/>
  <c r="T1933" i="1" s="1"/>
  <c r="T1984" i="1" s="1"/>
  <c r="T2035" i="1" s="1"/>
  <c r="T2086" i="1" s="1"/>
  <c r="T2137" i="1" s="1"/>
  <c r="T2188" i="1" s="1"/>
  <c r="T2239" i="1" s="1"/>
  <c r="T2290" i="1" s="1"/>
  <c r="T2341" i="1" s="1"/>
  <c r="T2392" i="1" s="1"/>
  <c r="T2443" i="1" s="1"/>
  <c r="T2494" i="1" s="1"/>
  <c r="T2545" i="1" s="1"/>
  <c r="T2596" i="1" s="1"/>
  <c r="T2647" i="1" s="1"/>
  <c r="AN352" i="1"/>
  <c r="AN403" i="1" s="1"/>
  <c r="AN454" i="1" s="1"/>
  <c r="AN505" i="1" s="1"/>
  <c r="AN556" i="1" s="1"/>
  <c r="AN607" i="1" s="1"/>
  <c r="AN658" i="1" s="1"/>
  <c r="AN709" i="1" s="1"/>
  <c r="AN760" i="1" s="1"/>
  <c r="AN811" i="1" s="1"/>
  <c r="AN862" i="1" s="1"/>
  <c r="AN913" i="1" s="1"/>
  <c r="AN964" i="1" s="1"/>
  <c r="AN1015" i="1" s="1"/>
  <c r="AN1066" i="1" s="1"/>
  <c r="AN1117" i="1" s="1"/>
  <c r="AN1168" i="1" s="1"/>
  <c r="AN1219" i="1" s="1"/>
  <c r="AN1270" i="1" s="1"/>
  <c r="AN1321" i="1" s="1"/>
  <c r="AN1372" i="1" s="1"/>
  <c r="AN1423" i="1" s="1"/>
  <c r="AN1474" i="1" s="1"/>
  <c r="AN1525" i="1" s="1"/>
  <c r="AN1576" i="1" s="1"/>
  <c r="AN1627" i="1" s="1"/>
  <c r="AN1678" i="1" s="1"/>
  <c r="AN1729" i="1" s="1"/>
  <c r="AN1780" i="1" s="1"/>
  <c r="AN1831" i="1" s="1"/>
  <c r="AN1882" i="1" s="1"/>
  <c r="AN1933" i="1" s="1"/>
  <c r="AN1984" i="1" s="1"/>
  <c r="AN2035" i="1" s="1"/>
  <c r="AN2086" i="1" s="1"/>
  <c r="AN2137" i="1" s="1"/>
  <c r="AN2188" i="1" s="1"/>
  <c r="AN2239" i="1" s="1"/>
  <c r="AN2290" i="1" s="1"/>
  <c r="AN2341" i="1" s="1"/>
  <c r="AN2392" i="1" s="1"/>
  <c r="AN2443" i="1" s="1"/>
  <c r="AN2494" i="1" s="1"/>
  <c r="AN2545" i="1" s="1"/>
  <c r="AN2596" i="1" s="1"/>
  <c r="AN2647" i="1" s="1"/>
  <c r="Q403" i="1"/>
  <c r="Q454" i="1" s="1"/>
  <c r="Q505" i="1" s="1"/>
  <c r="AS404" i="1"/>
  <c r="AD453" i="1"/>
  <c r="AD504" i="1" s="1"/>
  <c r="BA505" i="1"/>
  <c r="BA556" i="1" s="1"/>
  <c r="BA607" i="1" s="1"/>
  <c r="BA658" i="1" s="1"/>
  <c r="BA709" i="1" s="1"/>
  <c r="BA760" i="1" s="1"/>
  <c r="BA811" i="1" s="1"/>
  <c r="BA862" i="1" s="1"/>
  <c r="BA913" i="1" s="1"/>
  <c r="BA964" i="1" s="1"/>
  <c r="BA1015" i="1" s="1"/>
  <c r="BA1066" i="1" s="1"/>
  <c r="BA1117" i="1" s="1"/>
  <c r="BA1168" i="1" s="1"/>
  <c r="BA1219" i="1" s="1"/>
  <c r="BA1270" i="1" s="1"/>
  <c r="BA1321" i="1" s="1"/>
  <c r="BA1372" i="1" s="1"/>
  <c r="BA1423" i="1" s="1"/>
  <c r="BA1474" i="1" s="1"/>
  <c r="BA1525" i="1" s="1"/>
  <c r="BA1576" i="1" s="1"/>
  <c r="BA1627" i="1" s="1"/>
  <c r="BA1678" i="1" s="1"/>
  <c r="BA1729" i="1" s="1"/>
  <c r="BA1780" i="1" s="1"/>
  <c r="BA1831" i="1" s="1"/>
  <c r="BA1882" i="1" s="1"/>
  <c r="BA1933" i="1" s="1"/>
  <c r="BA1984" i="1" s="1"/>
  <c r="BA2035" i="1" s="1"/>
  <c r="BA2086" i="1" s="1"/>
  <c r="BA2137" i="1" s="1"/>
  <c r="BA2188" i="1" s="1"/>
  <c r="BA2239" i="1" s="1"/>
  <c r="BA2290" i="1" s="1"/>
  <c r="BA2341" i="1" s="1"/>
  <c r="BA2392" i="1" s="1"/>
  <c r="BA2443" i="1" s="1"/>
  <c r="BA2494" i="1" s="1"/>
  <c r="BA2545" i="1" s="1"/>
  <c r="BA2596" i="1" s="1"/>
  <c r="BA2647" i="1" s="1"/>
  <c r="S2702" i="1"/>
  <c r="AM44" i="1"/>
  <c r="AY44" i="1"/>
  <c r="AB45" i="1"/>
  <c r="AB96" i="1" s="1"/>
  <c r="Y46" i="1"/>
  <c r="Y97" i="1" s="1"/>
  <c r="AW46" i="1"/>
  <c r="AW97" i="1" s="1"/>
  <c r="AW148" i="1" s="1"/>
  <c r="AW199" i="1" s="1"/>
  <c r="AW250" i="1" s="1"/>
  <c r="AW301" i="1" s="1"/>
  <c r="AW352" i="1" s="1"/>
  <c r="AW403" i="1" s="1"/>
  <c r="AW454" i="1" s="1"/>
  <c r="AW505" i="1" s="1"/>
  <c r="Z47" i="1"/>
  <c r="AX47" i="1"/>
  <c r="H95" i="1"/>
  <c r="L95" i="1"/>
  <c r="P95" i="1"/>
  <c r="T95" i="1"/>
  <c r="AB95" i="1"/>
  <c r="AF95" i="1"/>
  <c r="AJ95" i="1"/>
  <c r="AN95" i="1"/>
  <c r="AR95" i="1"/>
  <c r="AV95" i="1"/>
  <c r="AZ95" i="1"/>
  <c r="F97" i="1"/>
  <c r="F148" i="1" s="1"/>
  <c r="F199" i="1" s="1"/>
  <c r="F250" i="1" s="1"/>
  <c r="F301" i="1" s="1"/>
  <c r="F352" i="1" s="1"/>
  <c r="F403" i="1" s="1"/>
  <c r="F454" i="1" s="1"/>
  <c r="F505" i="1" s="1"/>
  <c r="F556" i="1" s="1"/>
  <c r="F607" i="1" s="1"/>
  <c r="F658" i="1" s="1"/>
  <c r="F709" i="1" s="1"/>
  <c r="F760" i="1" s="1"/>
  <c r="F811" i="1" s="1"/>
  <c r="F862" i="1" s="1"/>
  <c r="F913" i="1" s="1"/>
  <c r="F964" i="1" s="1"/>
  <c r="F1015" i="1" s="1"/>
  <c r="F1066" i="1" s="1"/>
  <c r="F1117" i="1" s="1"/>
  <c r="F1168" i="1" s="1"/>
  <c r="F1219" i="1" s="1"/>
  <c r="F1270" i="1" s="1"/>
  <c r="F1321" i="1" s="1"/>
  <c r="F1372" i="1" s="1"/>
  <c r="F1423" i="1" s="1"/>
  <c r="F1474" i="1" s="1"/>
  <c r="F1525" i="1" s="1"/>
  <c r="F1576" i="1" s="1"/>
  <c r="F1627" i="1" s="1"/>
  <c r="F1678" i="1" s="1"/>
  <c r="F1729" i="1" s="1"/>
  <c r="F1780" i="1" s="1"/>
  <c r="F1831" i="1" s="1"/>
  <c r="F1882" i="1" s="1"/>
  <c r="F1933" i="1" s="1"/>
  <c r="F1984" i="1" s="1"/>
  <c r="F2035" i="1" s="1"/>
  <c r="F2086" i="1" s="1"/>
  <c r="F2137" i="1" s="1"/>
  <c r="F2188" i="1" s="1"/>
  <c r="F2239" i="1" s="1"/>
  <c r="F2290" i="1" s="1"/>
  <c r="F2341" i="1" s="1"/>
  <c r="F2392" i="1" s="1"/>
  <c r="F2443" i="1" s="1"/>
  <c r="F2494" i="1" s="1"/>
  <c r="F2545" i="1" s="1"/>
  <c r="F2596" i="1" s="1"/>
  <c r="F2647" i="1" s="1"/>
  <c r="G98" i="1"/>
  <c r="G99" i="1" s="1"/>
  <c r="K98" i="1"/>
  <c r="K99" i="1" s="1"/>
  <c r="O98" i="1"/>
  <c r="O99" i="1" s="1"/>
  <c r="S98" i="1"/>
  <c r="W98" i="1"/>
  <c r="W99" i="1" s="1"/>
  <c r="AE98" i="1"/>
  <c r="AE99" i="1" s="1"/>
  <c r="AI98" i="1"/>
  <c r="AI99" i="1" s="1"/>
  <c r="AQ98" i="1"/>
  <c r="AQ99" i="1" s="1"/>
  <c r="AU98" i="1"/>
  <c r="AU99" i="1" s="1"/>
  <c r="BD102" i="1"/>
  <c r="Y142" i="1"/>
  <c r="BD142" i="1" s="1"/>
  <c r="AG142" i="1"/>
  <c r="AX143" i="1"/>
  <c r="AY144" i="1"/>
  <c r="AB145" i="1"/>
  <c r="I146" i="1"/>
  <c r="M146" i="1"/>
  <c r="Q146" i="1"/>
  <c r="U146" i="1"/>
  <c r="AC146" i="1"/>
  <c r="AO146" i="1"/>
  <c r="AS146" i="1"/>
  <c r="AW146" i="1"/>
  <c r="BA146" i="1"/>
  <c r="H149" i="1"/>
  <c r="L149" i="1"/>
  <c r="P149" i="1"/>
  <c r="P150" i="1" s="1"/>
  <c r="T149" i="1"/>
  <c r="T150" i="1" s="1"/>
  <c r="AF149" i="1"/>
  <c r="AJ149" i="1"/>
  <c r="AN149" i="1"/>
  <c r="AN150" i="1" s="1"/>
  <c r="AR149" i="1"/>
  <c r="BD153" i="1"/>
  <c r="BD162" i="1"/>
  <c r="Y193" i="1"/>
  <c r="AG193" i="1"/>
  <c r="AL194" i="1"/>
  <c r="AL198" i="1" s="1"/>
  <c r="AX194" i="1"/>
  <c r="AY195" i="1"/>
  <c r="AB196" i="1"/>
  <c r="I197" i="1"/>
  <c r="M197" i="1"/>
  <c r="Q197" i="1"/>
  <c r="U197" i="1"/>
  <c r="AC197" i="1"/>
  <c r="AO197" i="1"/>
  <c r="AS197" i="1"/>
  <c r="AW197" i="1"/>
  <c r="BA197" i="1"/>
  <c r="H200" i="1"/>
  <c r="P200" i="1"/>
  <c r="T200" i="1"/>
  <c r="T201" i="1" s="1"/>
  <c r="AJ200" i="1"/>
  <c r="AN200" i="1"/>
  <c r="AR200" i="1"/>
  <c r="AV200" i="1"/>
  <c r="AV251" i="1" s="1"/>
  <c r="AY244" i="1"/>
  <c r="T245" i="1"/>
  <c r="T249" i="1" s="1"/>
  <c r="T300" i="1" s="1"/>
  <c r="T351" i="1" s="1"/>
  <c r="T402" i="1" s="1"/>
  <c r="T453" i="1" s="1"/>
  <c r="T504" i="1" s="1"/>
  <c r="T555" i="1" s="1"/>
  <c r="T606" i="1" s="1"/>
  <c r="T657" i="1" s="1"/>
  <c r="T708" i="1" s="1"/>
  <c r="T759" i="1" s="1"/>
  <c r="T810" i="1" s="1"/>
  <c r="T861" i="1" s="1"/>
  <c r="T912" i="1" s="1"/>
  <c r="T963" i="1" s="1"/>
  <c r="T1014" i="1" s="1"/>
  <c r="T1065" i="1" s="1"/>
  <c r="T1116" i="1" s="1"/>
  <c r="T1167" i="1" s="1"/>
  <c r="T1218" i="1" s="1"/>
  <c r="T1269" i="1" s="1"/>
  <c r="T1320" i="1" s="1"/>
  <c r="T1371" i="1" s="1"/>
  <c r="T1422" i="1" s="1"/>
  <c r="T1473" i="1" s="1"/>
  <c r="T1524" i="1" s="1"/>
  <c r="T1575" i="1" s="1"/>
  <c r="T1626" i="1" s="1"/>
  <c r="T1677" i="1" s="1"/>
  <c r="T1728" i="1" s="1"/>
  <c r="T1779" i="1" s="1"/>
  <c r="T1830" i="1" s="1"/>
  <c r="T1881" i="1" s="1"/>
  <c r="T1932" i="1" s="1"/>
  <c r="T1983" i="1" s="1"/>
  <c r="T2034" i="1" s="1"/>
  <c r="T2085" i="1" s="1"/>
  <c r="T2136" i="1" s="1"/>
  <c r="T2187" i="1" s="1"/>
  <c r="T2238" i="1" s="1"/>
  <c r="T2289" i="1" s="1"/>
  <c r="T2340" i="1" s="1"/>
  <c r="T2391" i="1" s="1"/>
  <c r="T2442" i="1" s="1"/>
  <c r="T2493" i="1" s="1"/>
  <c r="T2544" i="1" s="1"/>
  <c r="T2595" i="1" s="1"/>
  <c r="T2646" i="1" s="1"/>
  <c r="T2697" i="1" s="1"/>
  <c r="AB245" i="1"/>
  <c r="Y246" i="1"/>
  <c r="BD246" i="1" s="1"/>
  <c r="AX247" i="1"/>
  <c r="G248" i="1"/>
  <c r="K248" i="1"/>
  <c r="O248" i="1"/>
  <c r="S248" i="1"/>
  <c r="W248" i="1"/>
  <c r="AE248" i="1"/>
  <c r="AI248" i="1"/>
  <c r="AM248" i="1"/>
  <c r="AQ248" i="1"/>
  <c r="AU248" i="1"/>
  <c r="BC248" i="1"/>
  <c r="F251" i="1"/>
  <c r="J251" i="1"/>
  <c r="R251" i="1"/>
  <c r="AP251" i="1"/>
  <c r="BD255" i="1"/>
  <c r="BD264" i="1"/>
  <c r="Y295" i="1"/>
  <c r="BD295" i="1" s="1"/>
  <c r="AX296" i="1"/>
  <c r="AM297" i="1"/>
  <c r="AY297" i="1"/>
  <c r="AB298" i="1"/>
  <c r="AF298" i="1"/>
  <c r="I299" i="1"/>
  <c r="M299" i="1"/>
  <c r="Q299" i="1"/>
  <c r="U299" i="1"/>
  <c r="AC299" i="1"/>
  <c r="AG299" i="1"/>
  <c r="AO299" i="1"/>
  <c r="AS299" i="1"/>
  <c r="AW299" i="1"/>
  <c r="BA299" i="1"/>
  <c r="P302" i="1"/>
  <c r="BD332" i="1"/>
  <c r="AG346" i="1"/>
  <c r="AX347" i="1"/>
  <c r="S348" i="1"/>
  <c r="AM348" i="1"/>
  <c r="AB349" i="1"/>
  <c r="BD349" i="1"/>
  <c r="I350" i="1"/>
  <c r="M350" i="1"/>
  <c r="Q350" i="1"/>
  <c r="U350" i="1"/>
  <c r="AC350" i="1"/>
  <c r="AO350" i="1"/>
  <c r="AS350" i="1"/>
  <c r="AW350" i="1"/>
  <c r="BA350" i="1"/>
  <c r="Y398" i="1"/>
  <c r="H401" i="1"/>
  <c r="L401" i="1"/>
  <c r="P401" i="1"/>
  <c r="T401" i="1"/>
  <c r="AB401" i="1"/>
  <c r="AF401" i="1"/>
  <c r="AJ401" i="1"/>
  <c r="AN401" i="1"/>
  <c r="AR401" i="1"/>
  <c r="AV401" i="1"/>
  <c r="AZ401" i="1"/>
  <c r="BD450" i="1"/>
  <c r="F452" i="1"/>
  <c r="J452" i="1"/>
  <c r="N452" i="1"/>
  <c r="R452" i="1"/>
  <c r="Z452" i="1"/>
  <c r="AD452" i="1"/>
  <c r="AL452" i="1"/>
  <c r="AP452" i="1"/>
  <c r="AT452" i="1"/>
  <c r="AX452" i="1"/>
  <c r="BB452" i="1"/>
  <c r="AS455" i="1"/>
  <c r="H503" i="1"/>
  <c r="L503" i="1"/>
  <c r="P503" i="1"/>
  <c r="T503" i="1"/>
  <c r="AB503" i="1"/>
  <c r="AF503" i="1"/>
  <c r="AJ503" i="1"/>
  <c r="AN503" i="1"/>
  <c r="AR503" i="1"/>
  <c r="AV503" i="1"/>
  <c r="AZ503" i="1"/>
  <c r="AQ555" i="1"/>
  <c r="AQ606" i="1" s="1"/>
  <c r="AQ657" i="1" s="1"/>
  <c r="AQ708" i="1" s="1"/>
  <c r="AQ759" i="1" s="1"/>
  <c r="AQ810" i="1" s="1"/>
  <c r="AQ861" i="1" s="1"/>
  <c r="AQ912" i="1" s="1"/>
  <c r="AQ963" i="1" s="1"/>
  <c r="AQ1014" i="1" s="1"/>
  <c r="AQ1065" i="1" s="1"/>
  <c r="AQ1116" i="1" s="1"/>
  <c r="AQ1167" i="1" s="1"/>
  <c r="AQ1218" i="1" s="1"/>
  <c r="AQ1269" i="1" s="1"/>
  <c r="AQ1320" i="1" s="1"/>
  <c r="AQ1371" i="1" s="1"/>
  <c r="AQ1422" i="1" s="1"/>
  <c r="AQ1473" i="1" s="1"/>
  <c r="AQ1524" i="1" s="1"/>
  <c r="AQ1575" i="1" s="1"/>
  <c r="AQ1626" i="1" s="1"/>
  <c r="AQ1677" i="1" s="1"/>
  <c r="AQ1728" i="1" s="1"/>
  <c r="AQ1779" i="1" s="1"/>
  <c r="AQ1830" i="1" s="1"/>
  <c r="AQ1881" i="1" s="1"/>
  <c r="AQ1932" i="1" s="1"/>
  <c r="AQ1983" i="1" s="1"/>
  <c r="AQ2034" i="1" s="1"/>
  <c r="AQ2085" i="1" s="1"/>
  <c r="AQ2136" i="1" s="1"/>
  <c r="AQ2187" i="1" s="1"/>
  <c r="AQ2238" i="1" s="1"/>
  <c r="AQ2289" i="1" s="1"/>
  <c r="AQ2340" i="1" s="1"/>
  <c r="AQ2391" i="1" s="1"/>
  <c r="AQ2442" i="1" s="1"/>
  <c r="AQ2493" i="1" s="1"/>
  <c r="AQ2544" i="1" s="1"/>
  <c r="AQ2595" i="1" s="1"/>
  <c r="AQ2646" i="1" s="1"/>
  <c r="H556" i="1"/>
  <c r="H607" i="1" s="1"/>
  <c r="H658" i="1" s="1"/>
  <c r="AC658" i="1"/>
  <c r="AC709" i="1" s="1"/>
  <c r="AC760" i="1" s="1"/>
  <c r="AC811" i="1" s="1"/>
  <c r="AC862" i="1" s="1"/>
  <c r="AC913" i="1" s="1"/>
  <c r="AC964" i="1" s="1"/>
  <c r="AC1015" i="1" s="1"/>
  <c r="AC1066" i="1" s="1"/>
  <c r="AC1117" i="1" s="1"/>
  <c r="AC1168" i="1" s="1"/>
  <c r="AC1219" i="1" s="1"/>
  <c r="AC1270" i="1" s="1"/>
  <c r="AC1321" i="1" s="1"/>
  <c r="AC1372" i="1" s="1"/>
  <c r="AC1423" i="1" s="1"/>
  <c r="AC1474" i="1" s="1"/>
  <c r="AC1525" i="1" s="1"/>
  <c r="AC1576" i="1" s="1"/>
  <c r="AC1627" i="1" s="1"/>
  <c r="AC1678" i="1" s="1"/>
  <c r="AC1729" i="1" s="1"/>
  <c r="AC1780" i="1" s="1"/>
  <c r="AC1831" i="1" s="1"/>
  <c r="AC1882" i="1" s="1"/>
  <c r="AC1933" i="1" s="1"/>
  <c r="AC1984" i="1" s="1"/>
  <c r="AC2035" i="1" s="1"/>
  <c r="AC2086" i="1" s="1"/>
  <c r="AC2137" i="1" s="1"/>
  <c r="AC2188" i="1" s="1"/>
  <c r="AC2239" i="1" s="1"/>
  <c r="AC2290" i="1" s="1"/>
  <c r="AC2341" i="1" s="1"/>
  <c r="AC2392" i="1" s="1"/>
  <c r="AC2443" i="1" s="1"/>
  <c r="AC2494" i="1" s="1"/>
  <c r="AC2545" i="1" s="1"/>
  <c r="AC2596" i="1" s="1"/>
  <c r="AC2647" i="1" s="1"/>
  <c r="W708" i="1"/>
  <c r="W759" i="1" s="1"/>
  <c r="W810" i="1" s="1"/>
  <c r="W861" i="1" s="1"/>
  <c r="W912" i="1" s="1"/>
  <c r="W963" i="1" s="1"/>
  <c r="W1014" i="1" s="1"/>
  <c r="W1065" i="1" s="1"/>
  <c r="W1116" i="1" s="1"/>
  <c r="W1167" i="1" s="1"/>
  <c r="W1218" i="1" s="1"/>
  <c r="W1269" i="1" s="1"/>
  <c r="W1320" i="1" s="1"/>
  <c r="W1371" i="1" s="1"/>
  <c r="W1422" i="1" s="1"/>
  <c r="W1473" i="1" s="1"/>
  <c r="W1524" i="1" s="1"/>
  <c r="W1575" i="1" s="1"/>
  <c r="W1626" i="1" s="1"/>
  <c r="W1677" i="1" s="1"/>
  <c r="W1728" i="1" s="1"/>
  <c r="W1779" i="1" s="1"/>
  <c r="W1830" i="1" s="1"/>
  <c r="W1881" i="1" s="1"/>
  <c r="W1932" i="1" s="1"/>
  <c r="W1983" i="1" s="1"/>
  <c r="W2034" i="1" s="1"/>
  <c r="W2085" i="1" s="1"/>
  <c r="W2136" i="1" s="1"/>
  <c r="W2187" i="1" s="1"/>
  <c r="W2238" i="1" s="1"/>
  <c r="W2289" i="1" s="1"/>
  <c r="W2340" i="1" s="1"/>
  <c r="W2391" i="1" s="1"/>
  <c r="W2442" i="1" s="1"/>
  <c r="W2493" i="1" s="1"/>
  <c r="W2544" i="1" s="1"/>
  <c r="W2595" i="1" s="1"/>
  <c r="W2646" i="1" s="1"/>
  <c r="T2702" i="1"/>
  <c r="AB44" i="1"/>
  <c r="AB2702" i="1" s="1"/>
  <c r="AF2702" i="1"/>
  <c r="Y45" i="1"/>
  <c r="AW45" i="1"/>
  <c r="AW48" i="1" s="1"/>
  <c r="Z46" i="1"/>
  <c r="Z97" i="1" s="1"/>
  <c r="Z148" i="1" s="1"/>
  <c r="Z199" i="1" s="1"/>
  <c r="Z250" i="1" s="1"/>
  <c r="Z301" i="1" s="1"/>
  <c r="Z352" i="1" s="1"/>
  <c r="Z403" i="1" s="1"/>
  <c r="Z454" i="1" s="1"/>
  <c r="Z505" i="1" s="1"/>
  <c r="Z556" i="1" s="1"/>
  <c r="Z607" i="1" s="1"/>
  <c r="Z658" i="1" s="1"/>
  <c r="Z709" i="1" s="1"/>
  <c r="Z760" i="1" s="1"/>
  <c r="Z811" i="1" s="1"/>
  <c r="Z862" i="1" s="1"/>
  <c r="Z913" i="1" s="1"/>
  <c r="Z964" i="1" s="1"/>
  <c r="Z1015" i="1" s="1"/>
  <c r="Z1066" i="1" s="1"/>
  <c r="Z1117" i="1" s="1"/>
  <c r="Z1168" i="1" s="1"/>
  <c r="Z1219" i="1" s="1"/>
  <c r="Z1270" i="1" s="1"/>
  <c r="Z1321" i="1" s="1"/>
  <c r="Z1372" i="1" s="1"/>
  <c r="Z1423" i="1" s="1"/>
  <c r="Z1474" i="1" s="1"/>
  <c r="Z1525" i="1" s="1"/>
  <c r="Z1576" i="1" s="1"/>
  <c r="Z1627" i="1" s="1"/>
  <c r="Z1678" i="1" s="1"/>
  <c r="Z1729" i="1" s="1"/>
  <c r="Z1780" i="1" s="1"/>
  <c r="Z1831" i="1" s="1"/>
  <c r="Z1882" i="1" s="1"/>
  <c r="Z1933" i="1" s="1"/>
  <c r="Z1984" i="1" s="1"/>
  <c r="Z2035" i="1" s="1"/>
  <c r="Z2086" i="1" s="1"/>
  <c r="Z2137" i="1" s="1"/>
  <c r="Z2188" i="1" s="1"/>
  <c r="Z2239" i="1" s="1"/>
  <c r="Z2290" i="1" s="1"/>
  <c r="Z2341" i="1" s="1"/>
  <c r="Z2392" i="1" s="1"/>
  <c r="Z2443" i="1" s="1"/>
  <c r="Z2494" i="1" s="1"/>
  <c r="Z2545" i="1" s="1"/>
  <c r="Z2596" i="1" s="1"/>
  <c r="Z2647" i="1" s="1"/>
  <c r="AX46" i="1"/>
  <c r="AX97" i="1" s="1"/>
  <c r="AX148" i="1" s="1"/>
  <c r="AX199" i="1" s="1"/>
  <c r="AM47" i="1"/>
  <c r="AY47" i="1"/>
  <c r="AY48" i="1" s="1"/>
  <c r="BD94" i="1"/>
  <c r="I95" i="1"/>
  <c r="M95" i="1"/>
  <c r="Q95" i="1"/>
  <c r="U95" i="1"/>
  <c r="Y95" i="1"/>
  <c r="AC95" i="1"/>
  <c r="AG95" i="1"/>
  <c r="AO95" i="1"/>
  <c r="AS95" i="1"/>
  <c r="AW95" i="1"/>
  <c r="BA95" i="1"/>
  <c r="F96" i="1"/>
  <c r="F99" i="1" s="1"/>
  <c r="AX142" i="1"/>
  <c r="AX2702" i="1" s="1"/>
  <c r="AY143" i="1"/>
  <c r="AB144" i="1"/>
  <c r="AB148" i="1" s="1"/>
  <c r="Y145" i="1"/>
  <c r="AG145" i="1"/>
  <c r="F146" i="1"/>
  <c r="J146" i="1"/>
  <c r="N146" i="1"/>
  <c r="R146" i="1"/>
  <c r="Z146" i="1"/>
  <c r="AD146" i="1"/>
  <c r="AL146" i="1"/>
  <c r="AP146" i="1"/>
  <c r="AT146" i="1"/>
  <c r="BB146" i="1"/>
  <c r="BD164" i="1"/>
  <c r="AL193" i="1"/>
  <c r="AX193" i="1"/>
  <c r="AY194" i="1"/>
  <c r="AB195" i="1"/>
  <c r="AB199" i="1" s="1"/>
  <c r="AB250" i="1" s="1"/>
  <c r="Y196" i="1"/>
  <c r="AG196" i="1"/>
  <c r="F197" i="1"/>
  <c r="J197" i="1"/>
  <c r="N197" i="1"/>
  <c r="R197" i="1"/>
  <c r="Z197" i="1"/>
  <c r="AD197" i="1"/>
  <c r="AP197" i="1"/>
  <c r="AT197" i="1"/>
  <c r="BB197" i="1"/>
  <c r="BD221" i="1"/>
  <c r="T244" i="1"/>
  <c r="BD244" i="1" s="1"/>
  <c r="AB244" i="1"/>
  <c r="Y245" i="1"/>
  <c r="AX246" i="1"/>
  <c r="AY247" i="1"/>
  <c r="H248" i="1"/>
  <c r="L248" i="1"/>
  <c r="P248" i="1"/>
  <c r="AF248" i="1"/>
  <c r="AJ248" i="1"/>
  <c r="AN248" i="1"/>
  <c r="AR248" i="1"/>
  <c r="AV248" i="1"/>
  <c r="AZ248" i="1"/>
  <c r="AX295" i="1"/>
  <c r="AM296" i="1"/>
  <c r="AY296" i="1"/>
  <c r="AB297" i="1"/>
  <c r="AF297" i="1"/>
  <c r="AF301" i="1" s="1"/>
  <c r="AF352" i="1" s="1"/>
  <c r="AF403" i="1" s="1"/>
  <c r="AF454" i="1" s="1"/>
  <c r="AF505" i="1" s="1"/>
  <c r="AF556" i="1" s="1"/>
  <c r="AF607" i="1" s="1"/>
  <c r="AF658" i="1" s="1"/>
  <c r="AF709" i="1" s="1"/>
  <c r="AF760" i="1" s="1"/>
  <c r="AF811" i="1" s="1"/>
  <c r="AF862" i="1" s="1"/>
  <c r="AF913" i="1" s="1"/>
  <c r="AF964" i="1" s="1"/>
  <c r="AF1015" i="1" s="1"/>
  <c r="AF1066" i="1" s="1"/>
  <c r="AF1117" i="1" s="1"/>
  <c r="AF1168" i="1" s="1"/>
  <c r="AF1219" i="1" s="1"/>
  <c r="AF1270" i="1" s="1"/>
  <c r="AF1321" i="1" s="1"/>
  <c r="AF1372" i="1" s="1"/>
  <c r="AF1423" i="1" s="1"/>
  <c r="AF1474" i="1" s="1"/>
  <c r="AF1525" i="1" s="1"/>
  <c r="AF1576" i="1" s="1"/>
  <c r="AF1627" i="1" s="1"/>
  <c r="AF1678" i="1" s="1"/>
  <c r="AF1729" i="1" s="1"/>
  <c r="AF1780" i="1" s="1"/>
  <c r="AF1831" i="1" s="1"/>
  <c r="AF1882" i="1" s="1"/>
  <c r="AF1933" i="1" s="1"/>
  <c r="AF1984" i="1" s="1"/>
  <c r="AF2035" i="1" s="1"/>
  <c r="AF2086" i="1" s="1"/>
  <c r="AF2137" i="1" s="1"/>
  <c r="AF2188" i="1" s="1"/>
  <c r="AF2239" i="1" s="1"/>
  <c r="AF2290" i="1" s="1"/>
  <c r="AF2341" i="1" s="1"/>
  <c r="AF2392" i="1" s="1"/>
  <c r="AF2443" i="1" s="1"/>
  <c r="AF2494" i="1" s="1"/>
  <c r="AF2545" i="1" s="1"/>
  <c r="AF2596" i="1" s="1"/>
  <c r="AF2647" i="1" s="1"/>
  <c r="Y298" i="1"/>
  <c r="F299" i="1"/>
  <c r="J299" i="1"/>
  <c r="N299" i="1"/>
  <c r="R299" i="1"/>
  <c r="Z299" i="1"/>
  <c r="AD299" i="1"/>
  <c r="AL299" i="1"/>
  <c r="AP299" i="1"/>
  <c r="AT299" i="1"/>
  <c r="BB299" i="1"/>
  <c r="BD306" i="1"/>
  <c r="BD315" i="1"/>
  <c r="Y346" i="1"/>
  <c r="AX346" i="1"/>
  <c r="S347" i="1"/>
  <c r="AM347" i="1"/>
  <c r="AB348" i="1"/>
  <c r="Y349" i="1"/>
  <c r="AG349" i="1"/>
  <c r="F350" i="1"/>
  <c r="J350" i="1"/>
  <c r="N350" i="1"/>
  <c r="R350" i="1"/>
  <c r="Z350" i="1"/>
  <c r="AD350" i="1"/>
  <c r="AL350" i="1"/>
  <c r="AP350" i="1"/>
  <c r="AT350" i="1"/>
  <c r="BB350" i="1"/>
  <c r="AQ351" i="1"/>
  <c r="AQ402" i="1" s="1"/>
  <c r="AQ453" i="1" s="1"/>
  <c r="AQ504" i="1" s="1"/>
  <c r="Y397" i="1"/>
  <c r="BD397" i="1" s="1"/>
  <c r="I401" i="1"/>
  <c r="M401" i="1"/>
  <c r="Q401" i="1"/>
  <c r="U401" i="1"/>
  <c r="AC401" i="1"/>
  <c r="AG401" i="1"/>
  <c r="AO401" i="1"/>
  <c r="AS401" i="1"/>
  <c r="AW401" i="1"/>
  <c r="BA401" i="1"/>
  <c r="BB402" i="1"/>
  <c r="BB453" i="1" s="1"/>
  <c r="BD449" i="1"/>
  <c r="G452" i="1"/>
  <c r="K452" i="1"/>
  <c r="O452" i="1"/>
  <c r="S452" i="1"/>
  <c r="W452" i="1"/>
  <c r="AE452" i="1"/>
  <c r="AI452" i="1"/>
  <c r="AM452" i="1"/>
  <c r="AQ452" i="1"/>
  <c r="AU452" i="1"/>
  <c r="AY452" i="1"/>
  <c r="BC452" i="1"/>
  <c r="AR453" i="1"/>
  <c r="AR504" i="1" s="1"/>
  <c r="AR555" i="1" s="1"/>
  <c r="AR606" i="1" s="1"/>
  <c r="AR657" i="1" s="1"/>
  <c r="AR708" i="1" s="1"/>
  <c r="AR759" i="1" s="1"/>
  <c r="AR810" i="1" s="1"/>
  <c r="AR861" i="1" s="1"/>
  <c r="AR912" i="1" s="1"/>
  <c r="AR963" i="1" s="1"/>
  <c r="AR1014" i="1" s="1"/>
  <c r="AR1065" i="1" s="1"/>
  <c r="AR1116" i="1" s="1"/>
  <c r="AR1167" i="1" s="1"/>
  <c r="AR1218" i="1" s="1"/>
  <c r="AR1269" i="1" s="1"/>
  <c r="AR1320" i="1" s="1"/>
  <c r="AR1371" i="1" s="1"/>
  <c r="AR1422" i="1" s="1"/>
  <c r="AR1473" i="1" s="1"/>
  <c r="AR1524" i="1" s="1"/>
  <c r="AR1575" i="1" s="1"/>
  <c r="AR1626" i="1" s="1"/>
  <c r="AR1677" i="1" s="1"/>
  <c r="AR1728" i="1" s="1"/>
  <c r="AR1779" i="1" s="1"/>
  <c r="AR1830" i="1" s="1"/>
  <c r="AR1881" i="1" s="1"/>
  <c r="AR1932" i="1" s="1"/>
  <c r="AR1983" i="1" s="1"/>
  <c r="AR2034" i="1" s="1"/>
  <c r="AR2085" i="1" s="1"/>
  <c r="AR2136" i="1" s="1"/>
  <c r="AR2187" i="1" s="1"/>
  <c r="AR2238" i="1" s="1"/>
  <c r="AR2289" i="1" s="1"/>
  <c r="AR2340" i="1" s="1"/>
  <c r="AR2391" i="1" s="1"/>
  <c r="AR2442" i="1" s="1"/>
  <c r="AR2493" i="1" s="1"/>
  <c r="AR2544" i="1" s="1"/>
  <c r="AR2595" i="1" s="1"/>
  <c r="AR2646" i="1" s="1"/>
  <c r="AR2697" i="1" s="1"/>
  <c r="BD502" i="1"/>
  <c r="I503" i="1"/>
  <c r="M503" i="1"/>
  <c r="Q503" i="1"/>
  <c r="U503" i="1"/>
  <c r="Y503" i="1"/>
  <c r="AC503" i="1"/>
  <c r="AG503" i="1"/>
  <c r="AO503" i="1"/>
  <c r="AS503" i="1"/>
  <c r="AW503" i="1"/>
  <c r="BA503" i="1"/>
  <c r="BB504" i="1"/>
  <c r="BB555" i="1" s="1"/>
  <c r="BB606" i="1" s="1"/>
  <c r="BB657" i="1" s="1"/>
  <c r="BB708" i="1" s="1"/>
  <c r="BB759" i="1" s="1"/>
  <c r="BB810" i="1" s="1"/>
  <c r="BB861" i="1" s="1"/>
  <c r="BB912" i="1" s="1"/>
  <c r="BB963" i="1" s="1"/>
  <c r="BB1014" i="1" s="1"/>
  <c r="BB1065" i="1" s="1"/>
  <c r="BB1116" i="1" s="1"/>
  <c r="BB1167" i="1" s="1"/>
  <c r="BB1218" i="1" s="1"/>
  <c r="BB1269" i="1" s="1"/>
  <c r="BB1320" i="1" s="1"/>
  <c r="BB1371" i="1" s="1"/>
  <c r="BB1422" i="1" s="1"/>
  <c r="BB1473" i="1" s="1"/>
  <c r="BB1524" i="1" s="1"/>
  <c r="BB1575" i="1" s="1"/>
  <c r="BB1626" i="1" s="1"/>
  <c r="BB1677" i="1" s="1"/>
  <c r="BB1728" i="1" s="1"/>
  <c r="BB1779" i="1" s="1"/>
  <c r="BB1830" i="1" s="1"/>
  <c r="BB1881" i="1" s="1"/>
  <c r="BB1932" i="1" s="1"/>
  <c r="BB1983" i="1" s="1"/>
  <c r="BB2034" i="1" s="1"/>
  <c r="BB2085" i="1" s="1"/>
  <c r="BB2136" i="1" s="1"/>
  <c r="BB2187" i="1" s="1"/>
  <c r="BB2238" i="1" s="1"/>
  <c r="BB2289" i="1" s="1"/>
  <c r="BB2340" i="1" s="1"/>
  <c r="BB2391" i="1" s="1"/>
  <c r="BB2442" i="1" s="1"/>
  <c r="BB2493" i="1" s="1"/>
  <c r="BB2544" i="1" s="1"/>
  <c r="BB2595" i="1" s="1"/>
  <c r="BB2646" i="1" s="1"/>
  <c r="BD551" i="1"/>
  <c r="Q556" i="1"/>
  <c r="Q607" i="1" s="1"/>
  <c r="Q658" i="1" s="1"/>
  <c r="Q709" i="1" s="1"/>
  <c r="Q760" i="1" s="1"/>
  <c r="Q811" i="1" s="1"/>
  <c r="Q862" i="1" s="1"/>
  <c r="Q913" i="1" s="1"/>
  <c r="Q964" i="1" s="1"/>
  <c r="Q1015" i="1" s="1"/>
  <c r="Q1066" i="1" s="1"/>
  <c r="AW556" i="1"/>
  <c r="AW607" i="1" s="1"/>
  <c r="AW658" i="1" s="1"/>
  <c r="AW709" i="1" s="1"/>
  <c r="AW760" i="1" s="1"/>
  <c r="AW811" i="1" s="1"/>
  <c r="AW862" i="1" s="1"/>
  <c r="AW913" i="1" s="1"/>
  <c r="AW964" i="1" s="1"/>
  <c r="AW1015" i="1" s="1"/>
  <c r="AW1066" i="1" s="1"/>
  <c r="G554" i="1"/>
  <c r="K554" i="1"/>
  <c r="O554" i="1"/>
  <c r="S554" i="1"/>
  <c r="I607" i="1"/>
  <c r="I658" i="1" s="1"/>
  <c r="I709" i="1" s="1"/>
  <c r="I760" i="1" s="1"/>
  <c r="I811" i="1" s="1"/>
  <c r="I862" i="1" s="1"/>
  <c r="I913" i="1" s="1"/>
  <c r="N709" i="1"/>
  <c r="N760" i="1" s="1"/>
  <c r="N811" i="1" s="1"/>
  <c r="N862" i="1" s="1"/>
  <c r="AD709" i="1"/>
  <c r="AD760" i="1" s="1"/>
  <c r="AD811" i="1" s="1"/>
  <c r="AD862" i="1" s="1"/>
  <c r="AD913" i="1" s="1"/>
  <c r="AD964" i="1" s="1"/>
  <c r="AD1015" i="1" s="1"/>
  <c r="AD1066" i="1" s="1"/>
  <c r="AD1117" i="1" s="1"/>
  <c r="AD1168" i="1" s="1"/>
  <c r="AD1219" i="1" s="1"/>
  <c r="AD1270" i="1" s="1"/>
  <c r="AD1321" i="1" s="1"/>
  <c r="AD1372" i="1" s="1"/>
  <c r="AD1423" i="1" s="1"/>
  <c r="AD1474" i="1" s="1"/>
  <c r="AD1525" i="1" s="1"/>
  <c r="AD1576" i="1" s="1"/>
  <c r="AD1627" i="1" s="1"/>
  <c r="AD1678" i="1" s="1"/>
  <c r="AD1729" i="1" s="1"/>
  <c r="AD1780" i="1" s="1"/>
  <c r="AD1831" i="1" s="1"/>
  <c r="AD1882" i="1" s="1"/>
  <c r="AD1933" i="1" s="1"/>
  <c r="AD1984" i="1" s="1"/>
  <c r="AD2035" i="1" s="1"/>
  <c r="AD2086" i="1" s="1"/>
  <c r="AD2137" i="1" s="1"/>
  <c r="AD2188" i="1" s="1"/>
  <c r="AD2239" i="1" s="1"/>
  <c r="AD2290" i="1" s="1"/>
  <c r="AD2341" i="1" s="1"/>
  <c r="AD2392" i="1" s="1"/>
  <c r="AD2443" i="1" s="1"/>
  <c r="AD2494" i="1" s="1"/>
  <c r="AD2545" i="1" s="1"/>
  <c r="AD2596" i="1" s="1"/>
  <c r="AD2647" i="1" s="1"/>
  <c r="AT709" i="1"/>
  <c r="AT760" i="1" s="1"/>
  <c r="AT811" i="1" s="1"/>
  <c r="AT862" i="1" s="1"/>
  <c r="AN810" i="1"/>
  <c r="AN861" i="1" s="1"/>
  <c r="AN912" i="1" s="1"/>
  <c r="AN963" i="1" s="1"/>
  <c r="AN1014" i="1" s="1"/>
  <c r="AN1065" i="1" s="1"/>
  <c r="AN1116" i="1" s="1"/>
  <c r="AN1167" i="1" s="1"/>
  <c r="AN1218" i="1" s="1"/>
  <c r="AN1269" i="1" s="1"/>
  <c r="AN1320" i="1" s="1"/>
  <c r="AN1371" i="1" s="1"/>
  <c r="AN1422" i="1" s="1"/>
  <c r="AN1473" i="1" s="1"/>
  <c r="AN1524" i="1" s="1"/>
  <c r="AN1575" i="1" s="1"/>
  <c r="AN1626" i="1" s="1"/>
  <c r="AN1677" i="1" s="1"/>
  <c r="AN1728" i="1" s="1"/>
  <c r="AN1779" i="1" s="1"/>
  <c r="AN1830" i="1" s="1"/>
  <c r="AN1881" i="1" s="1"/>
  <c r="AN1932" i="1" s="1"/>
  <c r="AN1983" i="1" s="1"/>
  <c r="AN2034" i="1" s="1"/>
  <c r="AN2085" i="1" s="1"/>
  <c r="AN2136" i="1" s="1"/>
  <c r="AN2187" i="1" s="1"/>
  <c r="AN2238" i="1" s="1"/>
  <c r="AN2289" i="1" s="1"/>
  <c r="AN2340" i="1" s="1"/>
  <c r="AN2391" i="1" s="1"/>
  <c r="AN2442" i="1" s="1"/>
  <c r="AN2493" i="1" s="1"/>
  <c r="AN2544" i="1" s="1"/>
  <c r="AN2595" i="1" s="1"/>
  <c r="AN2646" i="1" s="1"/>
  <c r="BD15" i="1"/>
  <c r="Y44" i="1"/>
  <c r="AG2702" i="1"/>
  <c r="AW44" i="1"/>
  <c r="AW2702" i="1" s="1"/>
  <c r="Z45" i="1"/>
  <c r="Z96" i="1" s="1"/>
  <c r="Z147" i="1" s="1"/>
  <c r="Z198" i="1" s="1"/>
  <c r="Z249" i="1" s="1"/>
  <c r="Z300" i="1" s="1"/>
  <c r="Z351" i="1" s="1"/>
  <c r="Z402" i="1" s="1"/>
  <c r="Z453" i="1" s="1"/>
  <c r="Z504" i="1" s="1"/>
  <c r="Z555" i="1" s="1"/>
  <c r="Z606" i="1" s="1"/>
  <c r="Z657" i="1" s="1"/>
  <c r="Z708" i="1" s="1"/>
  <c r="Z759" i="1" s="1"/>
  <c r="Z810" i="1" s="1"/>
  <c r="Z861" i="1" s="1"/>
  <c r="Z912" i="1" s="1"/>
  <c r="Z963" i="1" s="1"/>
  <c r="Z1014" i="1" s="1"/>
  <c r="Z1065" i="1" s="1"/>
  <c r="Z1116" i="1" s="1"/>
  <c r="Z1167" i="1" s="1"/>
  <c r="Z1218" i="1" s="1"/>
  <c r="Z1269" i="1" s="1"/>
  <c r="Z1320" i="1" s="1"/>
  <c r="Z1371" i="1" s="1"/>
  <c r="Z1422" i="1" s="1"/>
  <c r="Z1473" i="1" s="1"/>
  <c r="Z1524" i="1" s="1"/>
  <c r="Z1575" i="1" s="1"/>
  <c r="Z1626" i="1" s="1"/>
  <c r="Z1677" i="1" s="1"/>
  <c r="Z1728" i="1" s="1"/>
  <c r="Z1779" i="1" s="1"/>
  <c r="Z1830" i="1" s="1"/>
  <c r="Z1881" i="1" s="1"/>
  <c r="Z1932" i="1" s="1"/>
  <c r="Z1983" i="1" s="1"/>
  <c r="Z2034" i="1" s="1"/>
  <c r="Z2085" i="1" s="1"/>
  <c r="Z2136" i="1" s="1"/>
  <c r="Z2187" i="1" s="1"/>
  <c r="Z2238" i="1" s="1"/>
  <c r="Z2289" i="1" s="1"/>
  <c r="Z2340" i="1" s="1"/>
  <c r="Z2391" i="1" s="1"/>
  <c r="Z2442" i="1" s="1"/>
  <c r="Z2493" i="1" s="1"/>
  <c r="Z2544" i="1" s="1"/>
  <c r="Z2595" i="1" s="1"/>
  <c r="Z2646" i="1" s="1"/>
  <c r="AX45" i="1"/>
  <c r="AX96" i="1" s="1"/>
  <c r="AM46" i="1"/>
  <c r="AM97" i="1" s="1"/>
  <c r="AM148" i="1" s="1"/>
  <c r="AM199" i="1" s="1"/>
  <c r="AM250" i="1" s="1"/>
  <c r="AY46" i="1"/>
  <c r="AY97" i="1" s="1"/>
  <c r="AB47" i="1"/>
  <c r="AB48" i="1" s="1"/>
  <c r="F95" i="1"/>
  <c r="J95" i="1"/>
  <c r="N95" i="1"/>
  <c r="R95" i="1"/>
  <c r="Z95" i="1"/>
  <c r="AD95" i="1"/>
  <c r="AL95" i="1"/>
  <c r="AP95" i="1"/>
  <c r="AT95" i="1"/>
  <c r="AX95" i="1"/>
  <c r="BB95" i="1"/>
  <c r="BC96" i="1"/>
  <c r="BC99" i="1" s="1"/>
  <c r="AY142" i="1"/>
  <c r="AB143" i="1"/>
  <c r="AB147" i="1" s="1"/>
  <c r="Y144" i="1"/>
  <c r="BD144" i="1" s="1"/>
  <c r="AG144" i="1"/>
  <c r="AG148" i="1" s="1"/>
  <c r="AX145" i="1"/>
  <c r="G146" i="1"/>
  <c r="K146" i="1"/>
  <c r="O146" i="1"/>
  <c r="S146" i="1"/>
  <c r="W146" i="1"/>
  <c r="AE146" i="1"/>
  <c r="AI146" i="1"/>
  <c r="AM146" i="1"/>
  <c r="AQ146" i="1"/>
  <c r="AU146" i="1"/>
  <c r="BC146" i="1"/>
  <c r="AV147" i="1"/>
  <c r="AZ147" i="1"/>
  <c r="AY193" i="1"/>
  <c r="AB194" i="1"/>
  <c r="Y195" i="1"/>
  <c r="AG195" i="1"/>
  <c r="AG199" i="1" s="1"/>
  <c r="AG250" i="1" s="1"/>
  <c r="AG301" i="1" s="1"/>
  <c r="AL196" i="1"/>
  <c r="AX196" i="1"/>
  <c r="G197" i="1"/>
  <c r="K197" i="1"/>
  <c r="O197" i="1"/>
  <c r="S197" i="1"/>
  <c r="W197" i="1"/>
  <c r="AE197" i="1"/>
  <c r="AI197" i="1"/>
  <c r="AM197" i="1"/>
  <c r="AQ197" i="1"/>
  <c r="AU197" i="1"/>
  <c r="BC197" i="1"/>
  <c r="AZ198" i="1"/>
  <c r="AZ249" i="1" s="1"/>
  <c r="AZ300" i="1" s="1"/>
  <c r="AZ351" i="1" s="1"/>
  <c r="AZ402" i="1" s="1"/>
  <c r="AZ453" i="1" s="1"/>
  <c r="AZ504" i="1" s="1"/>
  <c r="AZ555" i="1" s="1"/>
  <c r="AZ606" i="1" s="1"/>
  <c r="AZ657" i="1" s="1"/>
  <c r="AZ708" i="1" s="1"/>
  <c r="AZ759" i="1" s="1"/>
  <c r="AZ810" i="1" s="1"/>
  <c r="AZ861" i="1" s="1"/>
  <c r="AZ912" i="1" s="1"/>
  <c r="AZ963" i="1" s="1"/>
  <c r="AZ1014" i="1" s="1"/>
  <c r="AZ1065" i="1" s="1"/>
  <c r="AZ1116" i="1" s="1"/>
  <c r="AZ1167" i="1" s="1"/>
  <c r="AZ1218" i="1" s="1"/>
  <c r="AZ1269" i="1" s="1"/>
  <c r="AZ1320" i="1" s="1"/>
  <c r="AZ1371" i="1" s="1"/>
  <c r="AZ1422" i="1" s="1"/>
  <c r="AZ1473" i="1" s="1"/>
  <c r="AZ1524" i="1" s="1"/>
  <c r="AZ1575" i="1" s="1"/>
  <c r="AZ1626" i="1" s="1"/>
  <c r="AZ1677" i="1" s="1"/>
  <c r="AZ1728" i="1" s="1"/>
  <c r="AZ1779" i="1" s="1"/>
  <c r="AZ1830" i="1" s="1"/>
  <c r="AZ1881" i="1" s="1"/>
  <c r="AZ1932" i="1" s="1"/>
  <c r="AZ1983" i="1" s="1"/>
  <c r="AZ2034" i="1" s="1"/>
  <c r="AZ2085" i="1" s="1"/>
  <c r="AZ2136" i="1" s="1"/>
  <c r="AZ2187" i="1" s="1"/>
  <c r="AZ2238" i="1" s="1"/>
  <c r="AZ2289" i="1" s="1"/>
  <c r="AZ2340" i="1" s="1"/>
  <c r="AZ2391" i="1" s="1"/>
  <c r="AZ2442" i="1" s="1"/>
  <c r="AZ2493" i="1" s="1"/>
  <c r="AZ2544" i="1" s="1"/>
  <c r="AZ2595" i="1" s="1"/>
  <c r="AZ2646" i="1" s="1"/>
  <c r="AZ2697" i="1" s="1"/>
  <c r="Y244" i="1"/>
  <c r="AX245" i="1"/>
  <c r="AY246" i="1"/>
  <c r="T247" i="1"/>
  <c r="AB247" i="1"/>
  <c r="BD247" i="1"/>
  <c r="I248" i="1"/>
  <c r="M248" i="1"/>
  <c r="Q248" i="1"/>
  <c r="U248" i="1"/>
  <c r="AC248" i="1"/>
  <c r="AG248" i="1"/>
  <c r="AO248" i="1"/>
  <c r="AS248" i="1"/>
  <c r="AW248" i="1"/>
  <c r="BA248" i="1"/>
  <c r="BB249" i="1"/>
  <c r="BB300" i="1" s="1"/>
  <c r="BB351" i="1" s="1"/>
  <c r="AM295" i="1"/>
  <c r="AY295" i="1"/>
  <c r="AB296" i="1"/>
  <c r="AF296" i="1"/>
  <c r="Y297" i="1"/>
  <c r="BD297" i="1" s="1"/>
  <c r="AX298" i="1"/>
  <c r="G299" i="1"/>
  <c r="K299" i="1"/>
  <c r="O299" i="1"/>
  <c r="S299" i="1"/>
  <c r="W299" i="1"/>
  <c r="AE299" i="1"/>
  <c r="AI299" i="1"/>
  <c r="AQ299" i="1"/>
  <c r="AU299" i="1"/>
  <c r="AM346" i="1"/>
  <c r="AB347" i="1"/>
  <c r="Y348" i="1"/>
  <c r="AG348" i="1"/>
  <c r="AX349" i="1"/>
  <c r="G350" i="1"/>
  <c r="K350" i="1"/>
  <c r="O350" i="1"/>
  <c r="W350" i="1"/>
  <c r="AE350" i="1"/>
  <c r="AI350" i="1"/>
  <c r="Y400" i="1"/>
  <c r="F401" i="1"/>
  <c r="J401" i="1"/>
  <c r="N401" i="1"/>
  <c r="R401" i="1"/>
  <c r="Z401" i="1"/>
  <c r="H452" i="1"/>
  <c r="L452" i="1"/>
  <c r="P452" i="1"/>
  <c r="T452" i="1"/>
  <c r="F503" i="1"/>
  <c r="J503" i="1"/>
  <c r="I555" i="1"/>
  <c r="AO555" i="1"/>
  <c r="AO606" i="1" s="1"/>
  <c r="AO657" i="1" s="1"/>
  <c r="AO708" i="1" s="1"/>
  <c r="AO759" i="1" s="1"/>
  <c r="AO810" i="1" s="1"/>
  <c r="AO861" i="1" s="1"/>
  <c r="AO912" i="1" s="1"/>
  <c r="AO963" i="1" s="1"/>
  <c r="AO1014" i="1" s="1"/>
  <c r="AO1065" i="1" s="1"/>
  <c r="AO1116" i="1" s="1"/>
  <c r="AO1167" i="1" s="1"/>
  <c r="AO1218" i="1" s="1"/>
  <c r="AO1269" i="1" s="1"/>
  <c r="AO1320" i="1" s="1"/>
  <c r="AO1371" i="1" s="1"/>
  <c r="AO1422" i="1" s="1"/>
  <c r="AO1473" i="1" s="1"/>
  <c r="AO1524" i="1" s="1"/>
  <c r="AO1575" i="1" s="1"/>
  <c r="AO1626" i="1" s="1"/>
  <c r="AO1677" i="1" s="1"/>
  <c r="AO1728" i="1" s="1"/>
  <c r="AO1779" i="1" s="1"/>
  <c r="AO1830" i="1" s="1"/>
  <c r="AO1881" i="1" s="1"/>
  <c r="AO1932" i="1" s="1"/>
  <c r="AO1983" i="1" s="1"/>
  <c r="AO2034" i="1" s="1"/>
  <c r="AO2085" i="1" s="1"/>
  <c r="AO2136" i="1" s="1"/>
  <c r="AO2187" i="1" s="1"/>
  <c r="AO2238" i="1" s="1"/>
  <c r="AO2289" i="1" s="1"/>
  <c r="AO2340" i="1" s="1"/>
  <c r="AO2391" i="1" s="1"/>
  <c r="AO2442" i="1" s="1"/>
  <c r="AO2493" i="1" s="1"/>
  <c r="AO2544" i="1" s="1"/>
  <c r="AO2595" i="1" s="1"/>
  <c r="AO2646" i="1" s="1"/>
  <c r="AO2697" i="1" s="1"/>
  <c r="BD552" i="1"/>
  <c r="R556" i="1"/>
  <c r="R607" i="1" s="1"/>
  <c r="R658" i="1" s="1"/>
  <c r="R709" i="1" s="1"/>
  <c r="R760" i="1" s="1"/>
  <c r="R811" i="1" s="1"/>
  <c r="R862" i="1" s="1"/>
  <c r="R913" i="1" s="1"/>
  <c r="R964" i="1" s="1"/>
  <c r="R1015" i="1" s="1"/>
  <c r="R1066" i="1" s="1"/>
  <c r="R1117" i="1" s="1"/>
  <c r="R1168" i="1" s="1"/>
  <c r="R1219" i="1" s="1"/>
  <c r="R1270" i="1" s="1"/>
  <c r="R1321" i="1" s="1"/>
  <c r="R1372" i="1" s="1"/>
  <c r="R1423" i="1" s="1"/>
  <c r="R1474" i="1" s="1"/>
  <c r="R1525" i="1" s="1"/>
  <c r="R1576" i="1" s="1"/>
  <c r="R1627" i="1" s="1"/>
  <c r="R1678" i="1" s="1"/>
  <c r="R1729" i="1" s="1"/>
  <c r="R1780" i="1" s="1"/>
  <c r="R1831" i="1" s="1"/>
  <c r="R1882" i="1" s="1"/>
  <c r="R1933" i="1" s="1"/>
  <c r="R1984" i="1" s="1"/>
  <c r="R2035" i="1" s="1"/>
  <c r="R2086" i="1" s="1"/>
  <c r="R2137" i="1" s="1"/>
  <c r="R2188" i="1" s="1"/>
  <c r="R2239" i="1" s="1"/>
  <c r="R2290" i="1" s="1"/>
  <c r="R2341" i="1" s="1"/>
  <c r="R2392" i="1" s="1"/>
  <c r="R2443" i="1" s="1"/>
  <c r="R2494" i="1" s="1"/>
  <c r="R2545" i="1" s="1"/>
  <c r="R2596" i="1" s="1"/>
  <c r="R2647" i="1" s="1"/>
  <c r="H554" i="1"/>
  <c r="L554" i="1"/>
  <c r="P554" i="1"/>
  <c r="T554" i="1"/>
  <c r="AB554" i="1"/>
  <c r="AF554" i="1"/>
  <c r="AJ554" i="1"/>
  <c r="AN554" i="1"/>
  <c r="AR554" i="1"/>
  <c r="AV554" i="1"/>
  <c r="AZ554" i="1"/>
  <c r="BD553" i="1"/>
  <c r="U554" i="1"/>
  <c r="BA554" i="1"/>
  <c r="M708" i="1"/>
  <c r="M759" i="1" s="1"/>
  <c r="M810" i="1" s="1"/>
  <c r="M861" i="1" s="1"/>
  <c r="M912" i="1" s="1"/>
  <c r="M963" i="1" s="1"/>
  <c r="M1014" i="1" s="1"/>
  <c r="M1065" i="1" s="1"/>
  <c r="M1116" i="1" s="1"/>
  <c r="M1167" i="1" s="1"/>
  <c r="M1218" i="1" s="1"/>
  <c r="M1269" i="1" s="1"/>
  <c r="M1320" i="1" s="1"/>
  <c r="M1371" i="1" s="1"/>
  <c r="M1422" i="1" s="1"/>
  <c r="M1473" i="1" s="1"/>
  <c r="M1524" i="1" s="1"/>
  <c r="M1575" i="1" s="1"/>
  <c r="M1626" i="1" s="1"/>
  <c r="M1677" i="1" s="1"/>
  <c r="M1728" i="1" s="1"/>
  <c r="M1779" i="1" s="1"/>
  <c r="M1830" i="1" s="1"/>
  <c r="M1881" i="1" s="1"/>
  <c r="M1932" i="1" s="1"/>
  <c r="M1983" i="1" s="1"/>
  <c r="M2034" i="1" s="1"/>
  <c r="M2085" i="1" s="1"/>
  <c r="M2136" i="1" s="1"/>
  <c r="M2187" i="1" s="1"/>
  <c r="M2238" i="1" s="1"/>
  <c r="M2289" i="1" s="1"/>
  <c r="M2340" i="1" s="1"/>
  <c r="M2391" i="1" s="1"/>
  <c r="M2442" i="1" s="1"/>
  <c r="M2493" i="1" s="1"/>
  <c r="M2544" i="1" s="1"/>
  <c r="M2595" i="1" s="1"/>
  <c r="M2646" i="1" s="1"/>
  <c r="AC708" i="1"/>
  <c r="AC759" i="1" s="1"/>
  <c r="AC810" i="1" s="1"/>
  <c r="AC861" i="1" s="1"/>
  <c r="AC912" i="1" s="1"/>
  <c r="AC963" i="1" s="1"/>
  <c r="AC1014" i="1" s="1"/>
  <c r="AC1065" i="1" s="1"/>
  <c r="AC1116" i="1" s="1"/>
  <c r="AC1167" i="1" s="1"/>
  <c r="AC1218" i="1" s="1"/>
  <c r="AC1269" i="1" s="1"/>
  <c r="AS708" i="1"/>
  <c r="AS759" i="1" s="1"/>
  <c r="AS810" i="1" s="1"/>
  <c r="AS861" i="1" s="1"/>
  <c r="AS912" i="1" s="1"/>
  <c r="AS963" i="1" s="1"/>
  <c r="AS1014" i="1" s="1"/>
  <c r="AS1065" i="1" s="1"/>
  <c r="AS1116" i="1" s="1"/>
  <c r="AS1167" i="1" s="1"/>
  <c r="AS1218" i="1" s="1"/>
  <c r="AS1269" i="1" s="1"/>
  <c r="K709" i="1"/>
  <c r="K760" i="1" s="1"/>
  <c r="K811" i="1" s="1"/>
  <c r="K862" i="1" s="1"/>
  <c r="K913" i="1" s="1"/>
  <c r="K964" i="1" s="1"/>
  <c r="K1015" i="1" s="1"/>
  <c r="K1066" i="1" s="1"/>
  <c r="K1117" i="1" s="1"/>
  <c r="AQ709" i="1"/>
  <c r="AQ760" i="1" s="1"/>
  <c r="AQ811" i="1" s="1"/>
  <c r="AQ862" i="1" s="1"/>
  <c r="AQ913" i="1" s="1"/>
  <c r="AQ964" i="1" s="1"/>
  <c r="AQ1015" i="1" s="1"/>
  <c r="AQ1066" i="1" s="1"/>
  <c r="AQ1117" i="1" s="1"/>
  <c r="AQ1168" i="1" s="1"/>
  <c r="AQ1219" i="1" s="1"/>
  <c r="AQ1270" i="1" s="1"/>
  <c r="AQ1321" i="1" s="1"/>
  <c r="AQ1372" i="1" s="1"/>
  <c r="AQ1423" i="1" s="1"/>
  <c r="AQ1474" i="1" s="1"/>
  <c r="AQ1525" i="1" s="1"/>
  <c r="AQ1576" i="1" s="1"/>
  <c r="AQ1627" i="1" s="1"/>
  <c r="AQ1678" i="1" s="1"/>
  <c r="AQ1729" i="1" s="1"/>
  <c r="AQ1780" i="1" s="1"/>
  <c r="AQ1831" i="1" s="1"/>
  <c r="AQ1882" i="1" s="1"/>
  <c r="AQ1933" i="1" s="1"/>
  <c r="AQ1984" i="1" s="1"/>
  <c r="AQ2035" i="1" s="1"/>
  <c r="AQ2086" i="1" s="1"/>
  <c r="AQ2137" i="1" s="1"/>
  <c r="AQ2188" i="1" s="1"/>
  <c r="AQ2239" i="1" s="1"/>
  <c r="AQ2290" i="1" s="1"/>
  <c r="AQ2341" i="1" s="1"/>
  <c r="AQ2392" i="1" s="1"/>
  <c r="AQ2443" i="1" s="1"/>
  <c r="AQ2494" i="1" s="1"/>
  <c r="AQ2545" i="1" s="1"/>
  <c r="AQ2596" i="1" s="1"/>
  <c r="AQ2647" i="1" s="1"/>
  <c r="I759" i="1"/>
  <c r="I810" i="1" s="1"/>
  <c r="I861" i="1" s="1"/>
  <c r="I912" i="1" s="1"/>
  <c r="I963" i="1" s="1"/>
  <c r="I1014" i="1" s="1"/>
  <c r="I1065" i="1" s="1"/>
  <c r="I1116" i="1" s="1"/>
  <c r="W760" i="1"/>
  <c r="W811" i="1" s="1"/>
  <c r="W862" i="1" s="1"/>
  <c r="W913" i="1" s="1"/>
  <c r="AL2702" i="1"/>
  <c r="BD307" i="1"/>
  <c r="S346" i="1"/>
  <c r="BD346" i="1" s="1"/>
  <c r="I554" i="1"/>
  <c r="Y554" i="1"/>
  <c r="AO554" i="1"/>
  <c r="I606" i="1"/>
  <c r="I657" i="1" s="1"/>
  <c r="I708" i="1" s="1"/>
  <c r="W607" i="1"/>
  <c r="W658" i="1" s="1"/>
  <c r="W709" i="1" s="1"/>
  <c r="AP708" i="1"/>
  <c r="AP759" i="1" s="1"/>
  <c r="H709" i="1"/>
  <c r="H760" i="1" s="1"/>
  <c r="AP810" i="1"/>
  <c r="AP861" i="1" s="1"/>
  <c r="AP912" i="1" s="1"/>
  <c r="AP963" i="1" s="1"/>
  <c r="AP1014" i="1" s="1"/>
  <c r="AP1065" i="1" s="1"/>
  <c r="AP1116" i="1" s="1"/>
  <c r="AP1167" i="1" s="1"/>
  <c r="AP1218" i="1" s="1"/>
  <c r="AP1269" i="1" s="1"/>
  <c r="AP1320" i="1" s="1"/>
  <c r="AP1371" i="1" s="1"/>
  <c r="AP1422" i="1" s="1"/>
  <c r="AP1473" i="1" s="1"/>
  <c r="AP1524" i="1" s="1"/>
  <c r="AP1575" i="1" s="1"/>
  <c r="AP1626" i="1" s="1"/>
  <c r="AP1677" i="1" s="1"/>
  <c r="AP1728" i="1" s="1"/>
  <c r="AP1779" i="1" s="1"/>
  <c r="AP1830" i="1" s="1"/>
  <c r="AP1881" i="1" s="1"/>
  <c r="AP1932" i="1" s="1"/>
  <c r="AP1983" i="1" s="1"/>
  <c r="AP2034" i="1" s="1"/>
  <c r="AP2085" i="1" s="1"/>
  <c r="AP2136" i="1" s="1"/>
  <c r="AP2187" i="1" s="1"/>
  <c r="AP2238" i="1" s="1"/>
  <c r="AP2289" i="1" s="1"/>
  <c r="AP2340" i="1" s="1"/>
  <c r="AP2391" i="1" s="1"/>
  <c r="AP2442" i="1" s="1"/>
  <c r="AP2493" i="1" s="1"/>
  <c r="AP2544" i="1" s="1"/>
  <c r="AP2595" i="1" s="1"/>
  <c r="AP2646" i="1" s="1"/>
  <c r="H811" i="1"/>
  <c r="BD602" i="1"/>
  <c r="G605" i="1"/>
  <c r="K605" i="1"/>
  <c r="O605" i="1"/>
  <c r="S605" i="1"/>
  <c r="W605" i="1"/>
  <c r="AE605" i="1"/>
  <c r="AI605" i="1"/>
  <c r="AM605" i="1"/>
  <c r="AQ605" i="1"/>
  <c r="AU605" i="1"/>
  <c r="AY605" i="1"/>
  <c r="BC605" i="1"/>
  <c r="BD655" i="1"/>
  <c r="I656" i="1"/>
  <c r="M656" i="1"/>
  <c r="Q656" i="1"/>
  <c r="U656" i="1"/>
  <c r="Y656" i="1"/>
  <c r="AC656" i="1"/>
  <c r="AG656" i="1"/>
  <c r="AO656" i="1"/>
  <c r="AS656" i="1"/>
  <c r="AW656" i="1"/>
  <c r="BA656" i="1"/>
  <c r="BD705" i="1"/>
  <c r="F707" i="1"/>
  <c r="J707" i="1"/>
  <c r="N707" i="1"/>
  <c r="R707" i="1"/>
  <c r="Z707" i="1"/>
  <c r="AD707" i="1"/>
  <c r="AL707" i="1"/>
  <c r="AP707" i="1"/>
  <c r="AT707" i="1"/>
  <c r="AX707" i="1"/>
  <c r="BB707" i="1"/>
  <c r="BD755" i="1"/>
  <c r="G758" i="1"/>
  <c r="K758" i="1"/>
  <c r="O758" i="1"/>
  <c r="S758" i="1"/>
  <c r="W758" i="1"/>
  <c r="AE758" i="1"/>
  <c r="AI758" i="1"/>
  <c r="AM758" i="1"/>
  <c r="AQ758" i="1"/>
  <c r="AU758" i="1"/>
  <c r="AY758" i="1"/>
  <c r="BC758" i="1"/>
  <c r="H809" i="1"/>
  <c r="L809" i="1"/>
  <c r="P809" i="1"/>
  <c r="T809" i="1"/>
  <c r="AB809" i="1"/>
  <c r="AF809" i="1"/>
  <c r="AJ809" i="1"/>
  <c r="AN809" i="1"/>
  <c r="AR809" i="1"/>
  <c r="AV809" i="1"/>
  <c r="AZ809" i="1"/>
  <c r="BD1011" i="1"/>
  <c r="G1064" i="1"/>
  <c r="BD1063" i="1"/>
  <c r="F554" i="1"/>
  <c r="J554" i="1"/>
  <c r="N554" i="1"/>
  <c r="R554" i="1"/>
  <c r="Z554" i="1"/>
  <c r="AD554" i="1"/>
  <c r="AL554" i="1"/>
  <c r="AP554" i="1"/>
  <c r="AT554" i="1"/>
  <c r="AX554" i="1"/>
  <c r="BB554" i="1"/>
  <c r="H605" i="1"/>
  <c r="L605" i="1"/>
  <c r="P605" i="1"/>
  <c r="T605" i="1"/>
  <c r="AB605" i="1"/>
  <c r="AF605" i="1"/>
  <c r="AJ605" i="1"/>
  <c r="AN605" i="1"/>
  <c r="AR605" i="1"/>
  <c r="AV605" i="1"/>
  <c r="AZ605" i="1"/>
  <c r="BD654" i="1"/>
  <c r="F656" i="1"/>
  <c r="J656" i="1"/>
  <c r="N656" i="1"/>
  <c r="R656" i="1"/>
  <c r="Z656" i="1"/>
  <c r="AD656" i="1"/>
  <c r="AL656" i="1"/>
  <c r="AP656" i="1"/>
  <c r="AT656" i="1"/>
  <c r="AX656" i="1"/>
  <c r="BB656" i="1"/>
  <c r="BD704" i="1"/>
  <c r="G707" i="1"/>
  <c r="K707" i="1"/>
  <c r="O707" i="1"/>
  <c r="S707" i="1"/>
  <c r="W707" i="1"/>
  <c r="AE707" i="1"/>
  <c r="AI707" i="1"/>
  <c r="AM707" i="1"/>
  <c r="AQ707" i="1"/>
  <c r="AU707" i="1"/>
  <c r="AY707" i="1"/>
  <c r="BC707" i="1"/>
  <c r="H758" i="1"/>
  <c r="L758" i="1"/>
  <c r="P758" i="1"/>
  <c r="T758" i="1"/>
  <c r="AB758" i="1"/>
  <c r="AF758" i="1"/>
  <c r="AJ758" i="1"/>
  <c r="AN758" i="1"/>
  <c r="AR758" i="1"/>
  <c r="AV758" i="1"/>
  <c r="AZ758" i="1"/>
  <c r="BD808" i="1"/>
  <c r="I809" i="1"/>
  <c r="M809" i="1"/>
  <c r="Q809" i="1"/>
  <c r="U809" i="1"/>
  <c r="Y809" i="1"/>
  <c r="AC809" i="1"/>
  <c r="AG809" i="1"/>
  <c r="AO809" i="1"/>
  <c r="AS809" i="1"/>
  <c r="AW809" i="1"/>
  <c r="BA809" i="1"/>
  <c r="BD857" i="1"/>
  <c r="H862" i="1"/>
  <c r="H913" i="1" s="1"/>
  <c r="H964" i="1" s="1"/>
  <c r="H1015" i="1" s="1"/>
  <c r="H1066" i="1" s="1"/>
  <c r="H1117" i="1" s="1"/>
  <c r="H1168" i="1" s="1"/>
  <c r="H1219" i="1" s="1"/>
  <c r="H1270" i="1" s="1"/>
  <c r="H1321" i="1" s="1"/>
  <c r="H1372" i="1" s="1"/>
  <c r="H1423" i="1" s="1"/>
  <c r="H1474" i="1" s="1"/>
  <c r="H1525" i="1" s="1"/>
  <c r="H1576" i="1" s="1"/>
  <c r="H1627" i="1" s="1"/>
  <c r="H1678" i="1" s="1"/>
  <c r="H1729" i="1" s="1"/>
  <c r="H1780" i="1" s="1"/>
  <c r="H1831" i="1" s="1"/>
  <c r="H1882" i="1" s="1"/>
  <c r="H1933" i="1" s="1"/>
  <c r="H1984" i="1" s="1"/>
  <c r="H2035" i="1" s="1"/>
  <c r="H2086" i="1" s="1"/>
  <c r="H2137" i="1" s="1"/>
  <c r="H2188" i="1" s="1"/>
  <c r="H2239" i="1" s="1"/>
  <c r="H2290" i="1" s="1"/>
  <c r="H2341" i="1" s="1"/>
  <c r="H2392" i="1" s="1"/>
  <c r="H2443" i="1" s="1"/>
  <c r="H2494" i="1" s="1"/>
  <c r="H2545" i="1" s="1"/>
  <c r="H2596" i="1" s="1"/>
  <c r="H2647" i="1" s="1"/>
  <c r="BD909" i="1"/>
  <c r="I964" i="1"/>
  <c r="I1015" i="1" s="1"/>
  <c r="I1066" i="1" s="1"/>
  <c r="I1117" i="1" s="1"/>
  <c r="I1168" i="1" s="1"/>
  <c r="I1219" i="1" s="1"/>
  <c r="I1270" i="1" s="1"/>
  <c r="G962" i="1"/>
  <c r="BD961" i="1"/>
  <c r="BD1012" i="1"/>
  <c r="W554" i="1"/>
  <c r="AE554" i="1"/>
  <c r="AI554" i="1"/>
  <c r="AM554" i="1"/>
  <c r="AQ554" i="1"/>
  <c r="AU554" i="1"/>
  <c r="AY554" i="1"/>
  <c r="BC554" i="1"/>
  <c r="BD604" i="1"/>
  <c r="I605" i="1"/>
  <c r="M605" i="1"/>
  <c r="Q605" i="1"/>
  <c r="U605" i="1"/>
  <c r="Y605" i="1"/>
  <c r="AC605" i="1"/>
  <c r="AG605" i="1"/>
  <c r="AO605" i="1"/>
  <c r="AS605" i="1"/>
  <c r="AW605" i="1"/>
  <c r="BA605" i="1"/>
  <c r="G656" i="1"/>
  <c r="K656" i="1"/>
  <c r="O656" i="1"/>
  <c r="S656" i="1"/>
  <c r="W656" i="1"/>
  <c r="AE656" i="1"/>
  <c r="AI656" i="1"/>
  <c r="AM656" i="1"/>
  <c r="AQ656" i="1"/>
  <c r="AU656" i="1"/>
  <c r="AY656" i="1"/>
  <c r="BC656" i="1"/>
  <c r="H707" i="1"/>
  <c r="L707" i="1"/>
  <c r="P707" i="1"/>
  <c r="T707" i="1"/>
  <c r="AB707" i="1"/>
  <c r="AF707" i="1"/>
  <c r="AJ707" i="1"/>
  <c r="AN707" i="1"/>
  <c r="AR707" i="1"/>
  <c r="AV707" i="1"/>
  <c r="AZ707" i="1"/>
  <c r="BD757" i="1"/>
  <c r="I758" i="1"/>
  <c r="M758" i="1"/>
  <c r="Q758" i="1"/>
  <c r="U758" i="1"/>
  <c r="Y758" i="1"/>
  <c r="AC758" i="1"/>
  <c r="AG758" i="1"/>
  <c r="AO758" i="1"/>
  <c r="AS758" i="1"/>
  <c r="AW758" i="1"/>
  <c r="BA758" i="1"/>
  <c r="F809" i="1"/>
  <c r="J809" i="1"/>
  <c r="N809" i="1"/>
  <c r="R809" i="1"/>
  <c r="Z809" i="1"/>
  <c r="AD809" i="1"/>
  <c r="AL809" i="1"/>
  <c r="AP809" i="1"/>
  <c r="AT809" i="1"/>
  <c r="AX809" i="1"/>
  <c r="BB809" i="1"/>
  <c r="BD910" i="1"/>
  <c r="Q1117" i="1"/>
  <c r="Q1168" i="1" s="1"/>
  <c r="Q1219" i="1" s="1"/>
  <c r="Q1270" i="1" s="1"/>
  <c r="Q1321" i="1" s="1"/>
  <c r="Q1372" i="1" s="1"/>
  <c r="Q1423" i="1" s="1"/>
  <c r="Q1474" i="1" s="1"/>
  <c r="Q1525" i="1" s="1"/>
  <c r="Q1576" i="1" s="1"/>
  <c r="Q1627" i="1" s="1"/>
  <c r="Q1678" i="1" s="1"/>
  <c r="Q1729" i="1" s="1"/>
  <c r="Q1780" i="1" s="1"/>
  <c r="Q1831" i="1" s="1"/>
  <c r="Q1882" i="1" s="1"/>
  <c r="Q1933" i="1" s="1"/>
  <c r="Q1984" i="1" s="1"/>
  <c r="Q2035" i="1" s="1"/>
  <c r="Q2086" i="1" s="1"/>
  <c r="Q2137" i="1" s="1"/>
  <c r="Q2188" i="1" s="1"/>
  <c r="Q2239" i="1" s="1"/>
  <c r="Q2290" i="1" s="1"/>
  <c r="Q2341" i="1" s="1"/>
  <c r="Q2392" i="1" s="1"/>
  <c r="Q2443" i="1" s="1"/>
  <c r="Q2494" i="1" s="1"/>
  <c r="Q2545" i="1" s="1"/>
  <c r="Q2596" i="1" s="1"/>
  <c r="Q2647" i="1" s="1"/>
  <c r="AW1117" i="1"/>
  <c r="AW1168" i="1" s="1"/>
  <c r="AW1219" i="1" s="1"/>
  <c r="AW1270" i="1" s="1"/>
  <c r="AW1321" i="1" s="1"/>
  <c r="AW1372" i="1" s="1"/>
  <c r="AW1423" i="1" s="1"/>
  <c r="AW1474" i="1" s="1"/>
  <c r="AW1525" i="1" s="1"/>
  <c r="AW1576" i="1" s="1"/>
  <c r="AW1627" i="1" s="1"/>
  <c r="AW1678" i="1" s="1"/>
  <c r="AW1729" i="1" s="1"/>
  <c r="AW1780" i="1" s="1"/>
  <c r="AW1831" i="1" s="1"/>
  <c r="AW1882" i="1" s="1"/>
  <c r="AW1933" i="1" s="1"/>
  <c r="AW1984" i="1" s="1"/>
  <c r="AW2035" i="1" s="1"/>
  <c r="AW2086" i="1" s="1"/>
  <c r="AW2137" i="1" s="1"/>
  <c r="AW2188" i="1" s="1"/>
  <c r="AW2239" i="1" s="1"/>
  <c r="AW2290" i="1" s="1"/>
  <c r="AW2341" i="1" s="1"/>
  <c r="AW2392" i="1" s="1"/>
  <c r="AW2443" i="1" s="1"/>
  <c r="AW2494" i="1" s="1"/>
  <c r="AW2545" i="1" s="1"/>
  <c r="AW2596" i="1" s="1"/>
  <c r="AW2647" i="1" s="1"/>
  <c r="G1115" i="1"/>
  <c r="BD1114" i="1"/>
  <c r="O1115" i="1"/>
  <c r="W1115" i="1"/>
  <c r="AE1115" i="1"/>
  <c r="AM1115" i="1"/>
  <c r="AU1115" i="1"/>
  <c r="BC1115" i="1"/>
  <c r="K1168" i="1"/>
  <c r="K1219" i="1" s="1"/>
  <c r="K1270" i="1" s="1"/>
  <c r="K1321" i="1" s="1"/>
  <c r="K1372" i="1" s="1"/>
  <c r="K1423" i="1" s="1"/>
  <c r="K1474" i="1" s="1"/>
  <c r="K1525" i="1" s="1"/>
  <c r="K1576" i="1" s="1"/>
  <c r="K1627" i="1" s="1"/>
  <c r="K1678" i="1" s="1"/>
  <c r="K1729" i="1" s="1"/>
  <c r="K1780" i="1" s="1"/>
  <c r="K1831" i="1" s="1"/>
  <c r="K1882" i="1" s="1"/>
  <c r="K1933" i="1" s="1"/>
  <c r="K1984" i="1" s="1"/>
  <c r="K2035" i="1" s="1"/>
  <c r="K2086" i="1" s="1"/>
  <c r="K2137" i="1" s="1"/>
  <c r="K2188" i="1" s="1"/>
  <c r="K2239" i="1" s="1"/>
  <c r="K2290" i="1" s="1"/>
  <c r="K2341" i="1" s="1"/>
  <c r="K2392" i="1" s="1"/>
  <c r="K2443" i="1" s="1"/>
  <c r="K2494" i="1" s="1"/>
  <c r="K2545" i="1" s="1"/>
  <c r="K2596" i="1" s="1"/>
  <c r="K2647" i="1" s="1"/>
  <c r="M1217" i="1"/>
  <c r="Q1217" i="1"/>
  <c r="U1217" i="1"/>
  <c r="AC1217" i="1"/>
  <c r="AG1217" i="1"/>
  <c r="AS1217" i="1"/>
  <c r="AW1217" i="1"/>
  <c r="BA1217" i="1"/>
  <c r="BD806" i="1"/>
  <c r="N913" i="1"/>
  <c r="N964" i="1" s="1"/>
  <c r="N1015" i="1" s="1"/>
  <c r="N1066" i="1" s="1"/>
  <c r="N1117" i="1" s="1"/>
  <c r="N1168" i="1" s="1"/>
  <c r="N1219" i="1" s="1"/>
  <c r="N1270" i="1" s="1"/>
  <c r="N1321" i="1" s="1"/>
  <c r="N1372" i="1" s="1"/>
  <c r="N1423" i="1" s="1"/>
  <c r="N1474" i="1" s="1"/>
  <c r="N1525" i="1" s="1"/>
  <c r="N1576" i="1" s="1"/>
  <c r="N1627" i="1" s="1"/>
  <c r="N1678" i="1" s="1"/>
  <c r="N1729" i="1" s="1"/>
  <c r="N1780" i="1" s="1"/>
  <c r="N1831" i="1" s="1"/>
  <c r="N1882" i="1" s="1"/>
  <c r="N1933" i="1" s="1"/>
  <c r="N1984" i="1" s="1"/>
  <c r="N2035" i="1" s="1"/>
  <c r="N2086" i="1" s="1"/>
  <c r="N2137" i="1" s="1"/>
  <c r="N2188" i="1" s="1"/>
  <c r="N2239" i="1" s="1"/>
  <c r="N2290" i="1" s="1"/>
  <c r="N2341" i="1" s="1"/>
  <c r="N2392" i="1" s="1"/>
  <c r="N2443" i="1" s="1"/>
  <c r="N2494" i="1" s="1"/>
  <c r="N2545" i="1" s="1"/>
  <c r="N2596" i="1" s="1"/>
  <c r="N2647" i="1" s="1"/>
  <c r="AT913" i="1"/>
  <c r="AT964" i="1" s="1"/>
  <c r="AT1015" i="1" s="1"/>
  <c r="AT1066" i="1" s="1"/>
  <c r="AT1117" i="1" s="1"/>
  <c r="AT1168" i="1" s="1"/>
  <c r="AT1219" i="1" s="1"/>
  <c r="AT1270" i="1" s="1"/>
  <c r="AT1321" i="1" s="1"/>
  <c r="AT1372" i="1" s="1"/>
  <c r="AT1423" i="1" s="1"/>
  <c r="AT1474" i="1" s="1"/>
  <c r="AT1525" i="1" s="1"/>
  <c r="AT1576" i="1" s="1"/>
  <c r="AT1627" i="1" s="1"/>
  <c r="AT1678" i="1" s="1"/>
  <c r="AT1729" i="1" s="1"/>
  <c r="AT1780" i="1" s="1"/>
  <c r="AT1831" i="1" s="1"/>
  <c r="AT1882" i="1" s="1"/>
  <c r="AT1933" i="1" s="1"/>
  <c r="AT1984" i="1" s="1"/>
  <c r="AT2035" i="1" s="1"/>
  <c r="AT2086" i="1" s="1"/>
  <c r="AT2137" i="1" s="1"/>
  <c r="AT2188" i="1" s="1"/>
  <c r="AT2239" i="1" s="1"/>
  <c r="AT2290" i="1" s="1"/>
  <c r="AT2341" i="1" s="1"/>
  <c r="AT2392" i="1" s="1"/>
  <c r="AT2443" i="1" s="1"/>
  <c r="AT2494" i="1" s="1"/>
  <c r="AT2545" i="1" s="1"/>
  <c r="AT2596" i="1" s="1"/>
  <c r="AT2647" i="1" s="1"/>
  <c r="W964" i="1"/>
  <c r="W1015" i="1" s="1"/>
  <c r="W1066" i="1" s="1"/>
  <c r="W1117" i="1" s="1"/>
  <c r="W1168" i="1" s="1"/>
  <c r="W1219" i="1" s="1"/>
  <c r="W1270" i="1" s="1"/>
  <c r="W1321" i="1" s="1"/>
  <c r="W1372" i="1" s="1"/>
  <c r="W1423" i="1" s="1"/>
  <c r="W1474" i="1" s="1"/>
  <c r="W1525" i="1" s="1"/>
  <c r="W1576" i="1" s="1"/>
  <c r="W1627" i="1" s="1"/>
  <c r="W1678" i="1" s="1"/>
  <c r="W1729" i="1" s="1"/>
  <c r="W1780" i="1" s="1"/>
  <c r="W1831" i="1" s="1"/>
  <c r="W1882" i="1" s="1"/>
  <c r="W1933" i="1" s="1"/>
  <c r="W1984" i="1" s="1"/>
  <c r="W2035" i="1" s="1"/>
  <c r="W2086" i="1" s="1"/>
  <c r="W2137" i="1" s="1"/>
  <c r="W2188" i="1" s="1"/>
  <c r="W2239" i="1" s="1"/>
  <c r="W2290" i="1" s="1"/>
  <c r="W2341" i="1" s="1"/>
  <c r="W2392" i="1" s="1"/>
  <c r="W2443" i="1" s="1"/>
  <c r="W2494" i="1" s="1"/>
  <c r="W2545" i="1" s="1"/>
  <c r="W2596" i="1" s="1"/>
  <c r="W2647" i="1" s="1"/>
  <c r="AZ1066" i="1"/>
  <c r="AZ1117" i="1" s="1"/>
  <c r="AZ1168" i="1" s="1"/>
  <c r="AZ1219" i="1" s="1"/>
  <c r="AZ1270" i="1" s="1"/>
  <c r="AZ1321" i="1" s="1"/>
  <c r="AZ1372" i="1" s="1"/>
  <c r="AZ1423" i="1" s="1"/>
  <c r="AZ1474" i="1" s="1"/>
  <c r="AZ1525" i="1" s="1"/>
  <c r="AZ1576" i="1" s="1"/>
  <c r="AZ1627" i="1" s="1"/>
  <c r="AZ1678" i="1" s="1"/>
  <c r="BD859" i="1"/>
  <c r="I860" i="1"/>
  <c r="M860" i="1"/>
  <c r="Q860" i="1"/>
  <c r="U860" i="1"/>
  <c r="Y860" i="1"/>
  <c r="AC860" i="1"/>
  <c r="AG860" i="1"/>
  <c r="AO860" i="1"/>
  <c r="AS860" i="1"/>
  <c r="AW860" i="1"/>
  <c r="BA860" i="1"/>
  <c r="G911" i="1"/>
  <c r="K911" i="1"/>
  <c r="O911" i="1"/>
  <c r="S911" i="1"/>
  <c r="G1013" i="1"/>
  <c r="K1013" i="1"/>
  <c r="O1013" i="1"/>
  <c r="M1115" i="1"/>
  <c r="U1115" i="1"/>
  <c r="AC1115" i="1"/>
  <c r="AS1115" i="1"/>
  <c r="BA1115" i="1"/>
  <c r="I1166" i="1"/>
  <c r="M1166" i="1"/>
  <c r="Q1166" i="1"/>
  <c r="U1166" i="1"/>
  <c r="Y1166" i="1"/>
  <c r="AC1166" i="1"/>
  <c r="AG1166" i="1"/>
  <c r="AO1166" i="1"/>
  <c r="AS1166" i="1"/>
  <c r="AW1166" i="1"/>
  <c r="BA1166" i="1"/>
  <c r="G1166" i="1"/>
  <c r="O1166" i="1"/>
  <c r="W1166" i="1"/>
  <c r="AE1166" i="1"/>
  <c r="AM1166" i="1"/>
  <c r="AU1166" i="1"/>
  <c r="BC1166" i="1"/>
  <c r="BD1214" i="1"/>
  <c r="BD1266" i="1"/>
  <c r="G1319" i="1"/>
  <c r="BD1318" i="1"/>
  <c r="K1319" i="1"/>
  <c r="O1319" i="1"/>
  <c r="W1319" i="1"/>
  <c r="AE1319" i="1"/>
  <c r="F860" i="1"/>
  <c r="J860" i="1"/>
  <c r="N860" i="1"/>
  <c r="R860" i="1"/>
  <c r="Z860" i="1"/>
  <c r="AD860" i="1"/>
  <c r="AL860" i="1"/>
  <c r="AP860" i="1"/>
  <c r="AT860" i="1"/>
  <c r="AX860" i="1"/>
  <c r="BB860" i="1"/>
  <c r="H911" i="1"/>
  <c r="L911" i="1"/>
  <c r="P911" i="1"/>
  <c r="T911" i="1"/>
  <c r="AB911" i="1"/>
  <c r="AF911" i="1"/>
  <c r="AJ911" i="1"/>
  <c r="AN911" i="1"/>
  <c r="AR911" i="1"/>
  <c r="AV911" i="1"/>
  <c r="AZ911" i="1"/>
  <c r="F962" i="1"/>
  <c r="J962" i="1"/>
  <c r="N962" i="1"/>
  <c r="R962" i="1"/>
  <c r="Z962" i="1"/>
  <c r="AD962" i="1"/>
  <c r="AL962" i="1"/>
  <c r="AP962" i="1"/>
  <c r="AT962" i="1"/>
  <c r="AX962" i="1"/>
  <c r="BB962" i="1"/>
  <c r="H1013" i="1"/>
  <c r="L1013" i="1"/>
  <c r="P1013" i="1"/>
  <c r="T1013" i="1"/>
  <c r="AB1013" i="1"/>
  <c r="AF1013" i="1"/>
  <c r="AJ1013" i="1"/>
  <c r="AN1013" i="1"/>
  <c r="AR1013" i="1"/>
  <c r="AV1013" i="1"/>
  <c r="AZ1013" i="1"/>
  <c r="F1064" i="1"/>
  <c r="J1064" i="1"/>
  <c r="N1064" i="1"/>
  <c r="R1064" i="1"/>
  <c r="Z1064" i="1"/>
  <c r="AD1064" i="1"/>
  <c r="AL1064" i="1"/>
  <c r="AP1064" i="1"/>
  <c r="AT1064" i="1"/>
  <c r="AX1064" i="1"/>
  <c r="H1115" i="1"/>
  <c r="P1115" i="1"/>
  <c r="AF1115" i="1"/>
  <c r="AN1115" i="1"/>
  <c r="AV1115" i="1"/>
  <c r="BD1163" i="1"/>
  <c r="BD1165" i="1"/>
  <c r="J1166" i="1"/>
  <c r="R1166" i="1"/>
  <c r="Z1166" i="1"/>
  <c r="AP1166" i="1"/>
  <c r="AX1166" i="1"/>
  <c r="G1217" i="1"/>
  <c r="BD1216" i="1"/>
  <c r="G1268" i="1"/>
  <c r="BD1265" i="1"/>
  <c r="BD1267" i="1"/>
  <c r="BD1317" i="1"/>
  <c r="H1472" i="1"/>
  <c r="L1472" i="1"/>
  <c r="T1472" i="1"/>
  <c r="AB1472" i="1"/>
  <c r="AJ1472" i="1"/>
  <c r="AN1472" i="1"/>
  <c r="AR1472" i="1"/>
  <c r="AZ1472" i="1"/>
  <c r="BD1469" i="1"/>
  <c r="BD1520" i="1"/>
  <c r="F1523" i="1"/>
  <c r="N1523" i="1"/>
  <c r="R1523" i="1"/>
  <c r="AD1523" i="1"/>
  <c r="AL1523" i="1"/>
  <c r="AT1523" i="1"/>
  <c r="AX1523" i="1"/>
  <c r="BB1523" i="1"/>
  <c r="BD1112" i="1"/>
  <c r="I1167" i="1"/>
  <c r="I1218" i="1" s="1"/>
  <c r="I1269" i="1" s="1"/>
  <c r="I1320" i="1" s="1"/>
  <c r="I1371" i="1" s="1"/>
  <c r="I1422" i="1" s="1"/>
  <c r="I1473" i="1" s="1"/>
  <c r="I1524" i="1" s="1"/>
  <c r="I1575" i="1" s="1"/>
  <c r="I1626" i="1" s="1"/>
  <c r="I1677" i="1" s="1"/>
  <c r="I1728" i="1" s="1"/>
  <c r="I1779" i="1" s="1"/>
  <c r="I1830" i="1" s="1"/>
  <c r="I1881" i="1" s="1"/>
  <c r="I1932" i="1" s="1"/>
  <c r="I1983" i="1" s="1"/>
  <c r="I2034" i="1" s="1"/>
  <c r="I2085" i="1" s="1"/>
  <c r="I2136" i="1" s="1"/>
  <c r="I2187" i="1" s="1"/>
  <c r="I2238" i="1" s="1"/>
  <c r="I2289" i="1" s="1"/>
  <c r="I2340" i="1" s="1"/>
  <c r="I2391" i="1" s="1"/>
  <c r="I2442" i="1" s="1"/>
  <c r="I2493" i="1" s="1"/>
  <c r="I2544" i="1" s="1"/>
  <c r="I2595" i="1" s="1"/>
  <c r="I2646" i="1" s="1"/>
  <c r="I2697" i="1" s="1"/>
  <c r="U1319" i="1"/>
  <c r="AC1320" i="1"/>
  <c r="AS1320" i="1"/>
  <c r="Q1319" i="1"/>
  <c r="AO1319" i="1"/>
  <c r="F1370" i="1"/>
  <c r="BD1369" i="1"/>
  <c r="J1370" i="1"/>
  <c r="N1370" i="1"/>
  <c r="R1370" i="1"/>
  <c r="Z1370" i="1"/>
  <c r="AD1370" i="1"/>
  <c r="AP1370" i="1"/>
  <c r="AT1370" i="1"/>
  <c r="AX1370" i="1"/>
  <c r="BD1419" i="1"/>
  <c r="J1319" i="1"/>
  <c r="Z1319" i="1"/>
  <c r="AP1319" i="1"/>
  <c r="AX1319" i="1"/>
  <c r="BD1367" i="1"/>
  <c r="BD1418" i="1"/>
  <c r="F1421" i="1"/>
  <c r="I1472" i="1"/>
  <c r="M1472" i="1"/>
  <c r="Q1472" i="1"/>
  <c r="U1472" i="1"/>
  <c r="Y1472" i="1"/>
  <c r="AC1472" i="1"/>
  <c r="AG1472" i="1"/>
  <c r="AO1472" i="1"/>
  <c r="AS1472" i="1"/>
  <c r="AW1472" i="1"/>
  <c r="BA1472" i="1"/>
  <c r="BD1470" i="1"/>
  <c r="BD1621" i="1"/>
  <c r="BD1624" i="1"/>
  <c r="F1676" i="1"/>
  <c r="BD1675" i="1"/>
  <c r="J1676" i="1"/>
  <c r="N1676" i="1"/>
  <c r="R1676" i="1"/>
  <c r="AD1676" i="1"/>
  <c r="AT1676" i="1"/>
  <c r="AX1676" i="1"/>
  <c r="F1115" i="1"/>
  <c r="J1115" i="1"/>
  <c r="N1115" i="1"/>
  <c r="R1115" i="1"/>
  <c r="Z1115" i="1"/>
  <c r="AD1115" i="1"/>
  <c r="AL1115" i="1"/>
  <c r="AP1115" i="1"/>
  <c r="AT1115" i="1"/>
  <c r="AX1115" i="1"/>
  <c r="BB1115" i="1"/>
  <c r="H1166" i="1"/>
  <c r="L1166" i="1"/>
  <c r="P1166" i="1"/>
  <c r="T1166" i="1"/>
  <c r="AB1166" i="1"/>
  <c r="AF1166" i="1"/>
  <c r="AJ1166" i="1"/>
  <c r="AN1166" i="1"/>
  <c r="AR1166" i="1"/>
  <c r="AV1166" i="1"/>
  <c r="AZ1166" i="1"/>
  <c r="F1217" i="1"/>
  <c r="J1217" i="1"/>
  <c r="N1217" i="1"/>
  <c r="R1217" i="1"/>
  <c r="Z1217" i="1"/>
  <c r="AD1217" i="1"/>
  <c r="AL1217" i="1"/>
  <c r="AP1217" i="1"/>
  <c r="AT1217" i="1"/>
  <c r="AX1217" i="1"/>
  <c r="BB1217" i="1"/>
  <c r="H1268" i="1"/>
  <c r="L1268" i="1"/>
  <c r="P1268" i="1"/>
  <c r="T1268" i="1"/>
  <c r="AB1268" i="1"/>
  <c r="AF1268" i="1"/>
  <c r="AJ1268" i="1"/>
  <c r="AN1268" i="1"/>
  <c r="AR1268" i="1"/>
  <c r="AV1268" i="1"/>
  <c r="AZ1268" i="1"/>
  <c r="AM1319" i="1"/>
  <c r="AQ1319" i="1"/>
  <c r="AU1319" i="1"/>
  <c r="AY1319" i="1"/>
  <c r="BC1319" i="1"/>
  <c r="AC1319" i="1"/>
  <c r="AS1319" i="1"/>
  <c r="BA1319" i="1"/>
  <c r="Y1370" i="1"/>
  <c r="AC1370" i="1"/>
  <c r="AC1371" i="1"/>
  <c r="AC1422" i="1" s="1"/>
  <c r="AC1473" i="1" s="1"/>
  <c r="AC1524" i="1" s="1"/>
  <c r="AC1575" i="1" s="1"/>
  <c r="AC1626" i="1" s="1"/>
  <c r="AC1677" i="1" s="1"/>
  <c r="AC1728" i="1" s="1"/>
  <c r="AC1779" i="1" s="1"/>
  <c r="AC1830" i="1" s="1"/>
  <c r="AC1881" i="1" s="1"/>
  <c r="AC1932" i="1" s="1"/>
  <c r="AC1983" i="1" s="1"/>
  <c r="AC2034" i="1" s="1"/>
  <c r="AC2085" i="1" s="1"/>
  <c r="AC2136" i="1" s="1"/>
  <c r="AC2187" i="1" s="1"/>
  <c r="AC2238" i="1" s="1"/>
  <c r="AC2289" i="1" s="1"/>
  <c r="AC2340" i="1" s="1"/>
  <c r="AC2391" i="1" s="1"/>
  <c r="AC2442" i="1" s="1"/>
  <c r="AC2493" i="1" s="1"/>
  <c r="AC2544" i="1" s="1"/>
  <c r="AC2595" i="1" s="1"/>
  <c r="AC2646" i="1" s="1"/>
  <c r="AG1370" i="1"/>
  <c r="AO1370" i="1"/>
  <c r="AS1370" i="1"/>
  <c r="AS1371" i="1"/>
  <c r="AS1422" i="1" s="1"/>
  <c r="AS1473" i="1" s="1"/>
  <c r="AS1524" i="1" s="1"/>
  <c r="AS1575" i="1" s="1"/>
  <c r="AS1626" i="1" s="1"/>
  <c r="AS1677" i="1" s="1"/>
  <c r="AS1728" i="1" s="1"/>
  <c r="AS1779" i="1" s="1"/>
  <c r="AS1830" i="1" s="1"/>
  <c r="AS1881" i="1" s="1"/>
  <c r="AS1932" i="1" s="1"/>
  <c r="AS1983" i="1" s="1"/>
  <c r="AS2034" i="1" s="1"/>
  <c r="AS2085" i="1" s="1"/>
  <c r="AS2136" i="1" s="1"/>
  <c r="AS2187" i="1" s="1"/>
  <c r="AS2238" i="1" s="1"/>
  <c r="AS2289" i="1" s="1"/>
  <c r="AS2340" i="1" s="1"/>
  <c r="AS2391" i="1" s="1"/>
  <c r="AS2442" i="1" s="1"/>
  <c r="AS2493" i="1" s="1"/>
  <c r="AS2544" i="1" s="1"/>
  <c r="AS2595" i="1" s="1"/>
  <c r="AS2646" i="1" s="1"/>
  <c r="AW1370" i="1"/>
  <c r="BA1370" i="1"/>
  <c r="BD1368" i="1"/>
  <c r="S1421" i="1"/>
  <c r="W1421" i="1"/>
  <c r="AE1421" i="1"/>
  <c r="AI1421" i="1"/>
  <c r="AM1421" i="1"/>
  <c r="AQ1421" i="1"/>
  <c r="AU1421" i="1"/>
  <c r="AY1421" i="1"/>
  <c r="BC1421" i="1"/>
  <c r="BD1519" i="1"/>
  <c r="BD1522" i="1"/>
  <c r="F1574" i="1"/>
  <c r="BD1573" i="1"/>
  <c r="H1676" i="1"/>
  <c r="P1676" i="1"/>
  <c r="AF1676" i="1"/>
  <c r="AN1676" i="1"/>
  <c r="AV1676" i="1"/>
  <c r="BD1673" i="1"/>
  <c r="T1676" i="1"/>
  <c r="AP1676" i="1"/>
  <c r="I1321" i="1"/>
  <c r="I1372" i="1" s="1"/>
  <c r="I1423" i="1" s="1"/>
  <c r="I1474" i="1" s="1"/>
  <c r="I1525" i="1" s="1"/>
  <c r="I1576" i="1" s="1"/>
  <c r="I1627" i="1" s="1"/>
  <c r="I1678" i="1" s="1"/>
  <c r="I1729" i="1" s="1"/>
  <c r="I1780" i="1" s="1"/>
  <c r="I1831" i="1" s="1"/>
  <c r="I1882" i="1" s="1"/>
  <c r="I1933" i="1" s="1"/>
  <c r="I1984" i="1" s="1"/>
  <c r="I2035" i="1" s="1"/>
  <c r="I2086" i="1" s="1"/>
  <c r="I2137" i="1" s="1"/>
  <c r="I2188" i="1" s="1"/>
  <c r="I2239" i="1" s="1"/>
  <c r="I2290" i="1" s="1"/>
  <c r="I2341" i="1" s="1"/>
  <c r="I2392" i="1" s="1"/>
  <c r="I2443" i="1" s="1"/>
  <c r="I2494" i="1" s="1"/>
  <c r="I2545" i="1" s="1"/>
  <c r="I2596" i="1" s="1"/>
  <c r="I2647" i="1" s="1"/>
  <c r="M1319" i="1"/>
  <c r="R1319" i="1"/>
  <c r="AD1319" i="1"/>
  <c r="AL1319" i="1"/>
  <c r="AT1319" i="1"/>
  <c r="BB1319" i="1"/>
  <c r="BD1420" i="1"/>
  <c r="F1472" i="1"/>
  <c r="BD1471" i="1"/>
  <c r="BD1571" i="1"/>
  <c r="BD1622" i="1"/>
  <c r="F1625" i="1"/>
  <c r="BD1674" i="1"/>
  <c r="Z1676" i="1"/>
  <c r="H1829" i="1"/>
  <c r="L1829" i="1"/>
  <c r="P1829" i="1"/>
  <c r="AB1829" i="1"/>
  <c r="AF1829" i="1"/>
  <c r="AN1829" i="1"/>
  <c r="AR1829" i="1"/>
  <c r="AV1829" i="1"/>
  <c r="BD1827" i="1"/>
  <c r="I1829" i="1"/>
  <c r="M1829" i="1"/>
  <c r="U1829" i="1"/>
  <c r="Y1829" i="1"/>
  <c r="AC1829" i="1"/>
  <c r="AO1829" i="1"/>
  <c r="AS1829" i="1"/>
  <c r="BA1829" i="1"/>
  <c r="AI1319" i="1"/>
  <c r="I1370" i="1"/>
  <c r="M1370" i="1"/>
  <c r="Q1370" i="1"/>
  <c r="U1370" i="1"/>
  <c r="G1421" i="1"/>
  <c r="K1421" i="1"/>
  <c r="O1421" i="1"/>
  <c r="G1523" i="1"/>
  <c r="K1523" i="1"/>
  <c r="O1523" i="1"/>
  <c r="S1523" i="1"/>
  <c r="W1523" i="1"/>
  <c r="AE1523" i="1"/>
  <c r="AI1523" i="1"/>
  <c r="AM1523" i="1"/>
  <c r="AQ1523" i="1"/>
  <c r="AU1523" i="1"/>
  <c r="AY1523" i="1"/>
  <c r="BC1523" i="1"/>
  <c r="I1574" i="1"/>
  <c r="M1574" i="1"/>
  <c r="Q1574" i="1"/>
  <c r="U1574" i="1"/>
  <c r="Y1574" i="1"/>
  <c r="AC1574" i="1"/>
  <c r="AG1574" i="1"/>
  <c r="AO1574" i="1"/>
  <c r="AS1574" i="1"/>
  <c r="AW1574" i="1"/>
  <c r="BA1574" i="1"/>
  <c r="G1625" i="1"/>
  <c r="K1625" i="1"/>
  <c r="O1625" i="1"/>
  <c r="S1625" i="1"/>
  <c r="W1625" i="1"/>
  <c r="AE1625" i="1"/>
  <c r="AI1625" i="1"/>
  <c r="AM1625" i="1"/>
  <c r="AQ1625" i="1"/>
  <c r="AU1625" i="1"/>
  <c r="AY1625" i="1"/>
  <c r="BC1625" i="1"/>
  <c r="I1676" i="1"/>
  <c r="AB1676" i="1"/>
  <c r="AR1676" i="1"/>
  <c r="AZ1729" i="1"/>
  <c r="AB1727" i="1"/>
  <c r="Q1676" i="1"/>
  <c r="U1676" i="1"/>
  <c r="Y1676" i="1"/>
  <c r="AC1676" i="1"/>
  <c r="AG1676" i="1"/>
  <c r="AO1676" i="1"/>
  <c r="AS1676" i="1"/>
  <c r="AW1676" i="1"/>
  <c r="BA1676" i="1"/>
  <c r="G1727" i="1"/>
  <c r="K1727" i="1"/>
  <c r="O1727" i="1"/>
  <c r="S1727" i="1"/>
  <c r="W1727" i="1"/>
  <c r="AE1727" i="1"/>
  <c r="AI1727" i="1"/>
  <c r="AM1727" i="1"/>
  <c r="AQ1727" i="1"/>
  <c r="AU1727" i="1"/>
  <c r="AY1727" i="1"/>
  <c r="BC1727" i="1"/>
  <c r="F1727" i="1"/>
  <c r="N1727" i="1"/>
  <c r="AD1727" i="1"/>
  <c r="AL1727" i="1"/>
  <c r="AT1727" i="1"/>
  <c r="BB1727" i="1"/>
  <c r="BD1775" i="1"/>
  <c r="BD1776" i="1"/>
  <c r="I1778" i="1"/>
  <c r="M1778" i="1"/>
  <c r="Q1778" i="1"/>
  <c r="U1778" i="1"/>
  <c r="Y1778" i="1"/>
  <c r="AC1778" i="1"/>
  <c r="AG1778" i="1"/>
  <c r="AO1778" i="1"/>
  <c r="AS1778" i="1"/>
  <c r="AW1778" i="1"/>
  <c r="BA1778" i="1"/>
  <c r="BD1828" i="1"/>
  <c r="F1880" i="1"/>
  <c r="BD1878" i="1"/>
  <c r="J1880" i="1"/>
  <c r="N1880" i="1"/>
  <c r="R1880" i="1"/>
  <c r="Z1880" i="1"/>
  <c r="AD1880" i="1"/>
  <c r="AL1880" i="1"/>
  <c r="I1727" i="1"/>
  <c r="M1727" i="1"/>
  <c r="Q1727" i="1"/>
  <c r="U1727" i="1"/>
  <c r="Y1727" i="1"/>
  <c r="AC1727" i="1"/>
  <c r="AG1727" i="1"/>
  <c r="AO1727" i="1"/>
  <c r="AS1727" i="1"/>
  <c r="AW1727" i="1"/>
  <c r="BA1727" i="1"/>
  <c r="AZ1780" i="1"/>
  <c r="AZ1831" i="1" s="1"/>
  <c r="AZ1882" i="1" s="1"/>
  <c r="AZ1933" i="1" s="1"/>
  <c r="AZ1984" i="1" s="1"/>
  <c r="BD1724" i="1"/>
  <c r="BD1726" i="1"/>
  <c r="J1727" i="1"/>
  <c r="R1727" i="1"/>
  <c r="Z1727" i="1"/>
  <c r="AP1727" i="1"/>
  <c r="AX1727" i="1"/>
  <c r="G1778" i="1"/>
  <c r="K1778" i="1"/>
  <c r="O1778" i="1"/>
  <c r="S1778" i="1"/>
  <c r="W1778" i="1"/>
  <c r="AE1778" i="1"/>
  <c r="AI1778" i="1"/>
  <c r="AM1778" i="1"/>
  <c r="AQ1778" i="1"/>
  <c r="AU1778" i="1"/>
  <c r="AY1778" i="1"/>
  <c r="BC1778" i="1"/>
  <c r="BD1877" i="1"/>
  <c r="BD1777" i="1"/>
  <c r="BD1826" i="1"/>
  <c r="G1829" i="1"/>
  <c r="K1829" i="1"/>
  <c r="O1829" i="1"/>
  <c r="S1829" i="1"/>
  <c r="W1829" i="1"/>
  <c r="AE1829" i="1"/>
  <c r="AI1829" i="1"/>
  <c r="AM1829" i="1"/>
  <c r="AQ1829" i="1"/>
  <c r="AU1829" i="1"/>
  <c r="AY1829" i="1"/>
  <c r="BC1829" i="1"/>
  <c r="BD1879" i="1"/>
  <c r="I1880" i="1"/>
  <c r="M1880" i="1"/>
  <c r="Q1880" i="1"/>
  <c r="U1880" i="1"/>
  <c r="Y1880" i="1"/>
  <c r="AC1880" i="1"/>
  <c r="AG1880" i="1"/>
  <c r="AO1880" i="1"/>
  <c r="AS1880" i="1"/>
  <c r="AW1880" i="1"/>
  <c r="BA1880" i="1"/>
  <c r="BD1928" i="1"/>
  <c r="G1931" i="1"/>
  <c r="K1931" i="1"/>
  <c r="O1931" i="1"/>
  <c r="S1931" i="1"/>
  <c r="W1931" i="1"/>
  <c r="AE1931" i="1"/>
  <c r="AI1931" i="1"/>
  <c r="AM1931" i="1"/>
  <c r="AQ1931" i="1"/>
  <c r="AU1931" i="1"/>
  <c r="AY1931" i="1"/>
  <c r="BC1931" i="1"/>
  <c r="AP1880" i="1"/>
  <c r="H1931" i="1"/>
  <c r="L1931" i="1"/>
  <c r="P1931" i="1"/>
  <c r="T1931" i="1"/>
  <c r="AB1931" i="1"/>
  <c r="AF1931" i="1"/>
  <c r="AJ1931" i="1"/>
  <c r="AN1931" i="1"/>
  <c r="AR1931" i="1"/>
  <c r="AV1931" i="1"/>
  <c r="AZ1931" i="1"/>
  <c r="F1982" i="1"/>
  <c r="BD1981" i="1"/>
  <c r="J1982" i="1"/>
  <c r="N1982" i="1"/>
  <c r="R1982" i="1"/>
  <c r="Z1982" i="1"/>
  <c r="AD1982" i="1"/>
  <c r="AL1982" i="1"/>
  <c r="AP1982" i="1"/>
  <c r="AT1982" i="1"/>
  <c r="AX1982" i="1"/>
  <c r="BB1982" i="1"/>
  <c r="G1880" i="1"/>
  <c r="K1880" i="1"/>
  <c r="O1880" i="1"/>
  <c r="S1880" i="1"/>
  <c r="W1880" i="1"/>
  <c r="AE1880" i="1"/>
  <c r="AI1880" i="1"/>
  <c r="AM1880" i="1"/>
  <c r="BD1930" i="1"/>
  <c r="I1931" i="1"/>
  <c r="BD1979" i="1"/>
  <c r="BC1982" i="1"/>
  <c r="L1982" i="1"/>
  <c r="T1982" i="1"/>
  <c r="AB1982" i="1"/>
  <c r="AJ1982" i="1"/>
  <c r="AR1982" i="1"/>
  <c r="AZ1982" i="1"/>
  <c r="AZ2035" i="1"/>
  <c r="AZ2086" i="1" s="1"/>
  <c r="AZ2137" i="1" s="1"/>
  <c r="AZ2188" i="1" s="1"/>
  <c r="AZ2239" i="1" s="1"/>
  <c r="AZ2290" i="1" s="1"/>
  <c r="AZ2341" i="1" s="1"/>
  <c r="AZ2392" i="1" s="1"/>
  <c r="AZ2443" i="1" s="1"/>
  <c r="AZ2494" i="1" s="1"/>
  <c r="AZ2545" i="1" s="1"/>
  <c r="AZ2596" i="1" s="1"/>
  <c r="AZ2647" i="1" s="1"/>
  <c r="BD1980" i="1"/>
  <c r="G1982" i="1"/>
  <c r="O1982" i="1"/>
  <c r="W1982" i="1"/>
  <c r="AE1982" i="1"/>
  <c r="AM1982" i="1"/>
  <c r="AU1982" i="1"/>
  <c r="BD2032" i="1"/>
  <c r="I2033" i="1"/>
  <c r="M2033" i="1"/>
  <c r="Q2033" i="1"/>
  <c r="U2033" i="1"/>
  <c r="Y2033" i="1"/>
  <c r="AC2033" i="1"/>
  <c r="AG2033" i="1"/>
  <c r="AO2033" i="1"/>
  <c r="AS2033" i="1"/>
  <c r="AW2033" i="1"/>
  <c r="BA2033" i="1"/>
  <c r="BD2081" i="1"/>
  <c r="G2084" i="1"/>
  <c r="K2084" i="1"/>
  <c r="O2084" i="1"/>
  <c r="S2084" i="1"/>
  <c r="W2084" i="1"/>
  <c r="AE2084" i="1"/>
  <c r="AI2084" i="1"/>
  <c r="AM2084" i="1"/>
  <c r="AQ2084" i="1"/>
  <c r="AU2084" i="1"/>
  <c r="AY2084" i="1"/>
  <c r="BC2084" i="1"/>
  <c r="BD2133" i="1"/>
  <c r="F2033" i="1"/>
  <c r="H2084" i="1"/>
  <c r="I1982" i="1"/>
  <c r="M1982" i="1"/>
  <c r="Q1982" i="1"/>
  <c r="U1982" i="1"/>
  <c r="Y1982" i="1"/>
  <c r="AC1982" i="1"/>
  <c r="AG1982" i="1"/>
  <c r="AO1982" i="1"/>
  <c r="AS1982" i="1"/>
  <c r="AW1982" i="1"/>
  <c r="BA1982" i="1"/>
  <c r="G2033" i="1"/>
  <c r="K2033" i="1"/>
  <c r="O2033" i="1"/>
  <c r="S2033" i="1"/>
  <c r="W2033" i="1"/>
  <c r="AE2033" i="1"/>
  <c r="AI2033" i="1"/>
  <c r="AM2033" i="1"/>
  <c r="AQ2033" i="1"/>
  <c r="AU2033" i="1"/>
  <c r="AY2033" i="1"/>
  <c r="BC2033" i="1"/>
  <c r="BD2083" i="1"/>
  <c r="I2084" i="1"/>
  <c r="M2084" i="1"/>
  <c r="Q2084" i="1"/>
  <c r="U2084" i="1"/>
  <c r="Y2084" i="1"/>
  <c r="AC2084" i="1"/>
  <c r="AG2084" i="1"/>
  <c r="AO2084" i="1"/>
  <c r="AS2084" i="1"/>
  <c r="AW2084" i="1"/>
  <c r="BA2084" i="1"/>
  <c r="H2135" i="1"/>
  <c r="L2135" i="1"/>
  <c r="P2135" i="1"/>
  <c r="T2135" i="1"/>
  <c r="AB2135" i="1"/>
  <c r="AF2135" i="1"/>
  <c r="AJ2135" i="1"/>
  <c r="AN2135" i="1"/>
  <c r="AR2135" i="1"/>
  <c r="AV2135" i="1"/>
  <c r="AZ2135" i="1"/>
  <c r="BD2184" i="1"/>
  <c r="BD2186" i="1" s="1"/>
  <c r="F2186" i="1"/>
  <c r="J2186" i="1"/>
  <c r="N2186" i="1"/>
  <c r="R2186" i="1"/>
  <c r="Z2186" i="1"/>
  <c r="AD2186" i="1"/>
  <c r="AL2186" i="1"/>
  <c r="AP2186" i="1"/>
  <c r="AT2186" i="1"/>
  <c r="AX2186" i="1"/>
  <c r="BB2186" i="1"/>
  <c r="H2237" i="1"/>
  <c r="L2237" i="1"/>
  <c r="P2237" i="1"/>
  <c r="T2237" i="1"/>
  <c r="AB2237" i="1"/>
  <c r="AF2237" i="1"/>
  <c r="AJ2237" i="1"/>
  <c r="AN2237" i="1"/>
  <c r="AR2237" i="1"/>
  <c r="AV2237" i="1"/>
  <c r="AZ2237" i="1"/>
  <c r="BA2288" i="1"/>
  <c r="F2288" i="1"/>
  <c r="BD2134" i="1"/>
  <c r="I2135" i="1"/>
  <c r="M2135" i="1"/>
  <c r="Q2135" i="1"/>
  <c r="U2135" i="1"/>
  <c r="Y2135" i="1"/>
  <c r="AC2135" i="1"/>
  <c r="AG2135" i="1"/>
  <c r="AO2135" i="1"/>
  <c r="AS2135" i="1"/>
  <c r="AW2135" i="1"/>
  <c r="BA2135" i="1"/>
  <c r="G2186" i="1"/>
  <c r="K2186" i="1"/>
  <c r="O2186" i="1"/>
  <c r="S2186" i="1"/>
  <c r="W2186" i="1"/>
  <c r="AE2186" i="1"/>
  <c r="AI2186" i="1"/>
  <c r="AM2186" i="1"/>
  <c r="BD2236" i="1"/>
  <c r="I2237" i="1"/>
  <c r="M2237" i="1"/>
  <c r="Q2237" i="1"/>
  <c r="U2237" i="1"/>
  <c r="Y2237" i="1"/>
  <c r="AC2237" i="1"/>
  <c r="AG2237" i="1"/>
  <c r="AO2237" i="1"/>
  <c r="AS2237" i="1"/>
  <c r="AW2237" i="1"/>
  <c r="BA2237" i="1"/>
  <c r="F2135" i="1"/>
  <c r="J2135" i="1"/>
  <c r="N2135" i="1"/>
  <c r="R2135" i="1"/>
  <c r="Z2135" i="1"/>
  <c r="AD2135" i="1"/>
  <c r="AL2135" i="1"/>
  <c r="AP2135" i="1"/>
  <c r="AT2135" i="1"/>
  <c r="AX2135" i="1"/>
  <c r="BB2135" i="1"/>
  <c r="H2186" i="1"/>
  <c r="L2186" i="1"/>
  <c r="P2186" i="1"/>
  <c r="T2186" i="1"/>
  <c r="AB2186" i="1"/>
  <c r="AF2186" i="1"/>
  <c r="AJ2186" i="1"/>
  <c r="AN2186" i="1"/>
  <c r="AR2186" i="1"/>
  <c r="AV2186" i="1"/>
  <c r="AZ2186" i="1"/>
  <c r="F2237" i="1"/>
  <c r="J2237" i="1"/>
  <c r="N2237" i="1"/>
  <c r="R2237" i="1"/>
  <c r="Z2237" i="1"/>
  <c r="AD2237" i="1"/>
  <c r="AL2237" i="1"/>
  <c r="AP2237" i="1"/>
  <c r="AT2237" i="1"/>
  <c r="AX2237" i="1"/>
  <c r="BB2237" i="1"/>
  <c r="BB2288" i="1"/>
  <c r="BD2132" i="1"/>
  <c r="AZ2288" i="1"/>
  <c r="BD2287" i="1"/>
  <c r="I2288" i="1"/>
  <c r="M2288" i="1"/>
  <c r="Q2288" i="1"/>
  <c r="U2288" i="1"/>
  <c r="Y2288" i="1"/>
  <c r="AC2288" i="1"/>
  <c r="AG2288" i="1"/>
  <c r="AO2288" i="1"/>
  <c r="AS2288" i="1"/>
  <c r="AW2288" i="1"/>
  <c r="BC2288" i="1"/>
  <c r="H2339" i="1"/>
  <c r="L2339" i="1"/>
  <c r="P2339" i="1"/>
  <c r="T2339" i="1"/>
  <c r="AB2339" i="1"/>
  <c r="AF2339" i="1"/>
  <c r="AJ2339" i="1"/>
  <c r="AN2339" i="1"/>
  <c r="AR2339" i="1"/>
  <c r="AV2339" i="1"/>
  <c r="AZ2339" i="1"/>
  <c r="BD2338" i="1"/>
  <c r="I2339" i="1"/>
  <c r="M2339" i="1"/>
  <c r="Q2339" i="1"/>
  <c r="U2339" i="1"/>
  <c r="Y2339" i="1"/>
  <c r="AC2339" i="1"/>
  <c r="AG2339" i="1"/>
  <c r="AO2339" i="1"/>
  <c r="AS2339" i="1"/>
  <c r="AW2339" i="1"/>
  <c r="BA2339" i="1"/>
  <c r="F2339" i="1"/>
  <c r="J2339" i="1"/>
  <c r="N2339" i="1"/>
  <c r="R2339" i="1"/>
  <c r="Z2339" i="1"/>
  <c r="AD2339" i="1"/>
  <c r="AL2339" i="1"/>
  <c r="AP2339" i="1"/>
  <c r="AT2339" i="1"/>
  <c r="AX2339" i="1"/>
  <c r="BB2339" i="1"/>
  <c r="BD2389" i="1"/>
  <c r="I2390" i="1"/>
  <c r="M2390" i="1"/>
  <c r="Q2390" i="1"/>
  <c r="U2390" i="1"/>
  <c r="Y2390" i="1"/>
  <c r="AC2390" i="1"/>
  <c r="AG2390" i="1"/>
  <c r="AO2390" i="1"/>
  <c r="AS2390" i="1"/>
  <c r="AW2390" i="1"/>
  <c r="BA2390" i="1"/>
  <c r="BD2438" i="1"/>
  <c r="BD2388" i="1"/>
  <c r="F2390" i="1"/>
  <c r="J2390" i="1"/>
  <c r="N2390" i="1"/>
  <c r="R2390" i="1"/>
  <c r="Z2390" i="1"/>
  <c r="AD2390" i="1"/>
  <c r="AL2390" i="1"/>
  <c r="AP2390" i="1"/>
  <c r="AT2390" i="1"/>
  <c r="AX2390" i="1"/>
  <c r="BB2390" i="1"/>
  <c r="G2390" i="1"/>
  <c r="K2390" i="1"/>
  <c r="O2390" i="1"/>
  <c r="S2390" i="1"/>
  <c r="W2390" i="1"/>
  <c r="AE2390" i="1"/>
  <c r="AI2390" i="1"/>
  <c r="AM2390" i="1"/>
  <c r="AQ2390" i="1"/>
  <c r="AU2390" i="1"/>
  <c r="AY2390" i="1"/>
  <c r="BC2390" i="1"/>
  <c r="BD2440" i="1"/>
  <c r="BD2439" i="1"/>
  <c r="F2441" i="1"/>
  <c r="J2441" i="1"/>
  <c r="N2441" i="1"/>
  <c r="R2441" i="1"/>
  <c r="Z2441" i="1"/>
  <c r="AD2441" i="1"/>
  <c r="AL2441" i="1"/>
  <c r="AP2441" i="1"/>
  <c r="AT2441" i="1"/>
  <c r="AX2441" i="1"/>
  <c r="BB2441" i="1"/>
  <c r="BD2491" i="1"/>
  <c r="I2492" i="1"/>
  <c r="M2492" i="1"/>
  <c r="Q2492" i="1"/>
  <c r="U2492" i="1"/>
  <c r="Y2492" i="1"/>
  <c r="AC2492" i="1"/>
  <c r="AG2492" i="1"/>
  <c r="AO2492" i="1"/>
  <c r="AS2492" i="1"/>
  <c r="AW2492" i="1"/>
  <c r="BA2492" i="1"/>
  <c r="BD2490" i="1"/>
  <c r="F2492" i="1"/>
  <c r="J2492" i="1"/>
  <c r="N2492" i="1"/>
  <c r="R2492" i="1"/>
  <c r="Z2492" i="1"/>
  <c r="AD2492" i="1"/>
  <c r="AL2492" i="1"/>
  <c r="AP2492" i="1"/>
  <c r="AT2492" i="1"/>
  <c r="BB2492" i="1"/>
  <c r="G2492" i="1"/>
  <c r="K2492" i="1"/>
  <c r="O2492" i="1"/>
  <c r="S2492" i="1"/>
  <c r="W2492" i="1"/>
  <c r="BD2594" i="1"/>
  <c r="AB2492" i="1"/>
  <c r="AR2492" i="1"/>
  <c r="BD2540" i="1"/>
  <c r="G2543" i="1"/>
  <c r="K2543" i="1"/>
  <c r="O2543" i="1"/>
  <c r="S2543" i="1"/>
  <c r="W2543" i="1"/>
  <c r="AE2543" i="1"/>
  <c r="AI2543" i="1"/>
  <c r="AM2543" i="1"/>
  <c r="AQ2543" i="1"/>
  <c r="AU2543" i="1"/>
  <c r="AY2543" i="1"/>
  <c r="BC2543" i="1"/>
  <c r="H2594" i="1"/>
  <c r="L2594" i="1"/>
  <c r="P2594" i="1"/>
  <c r="T2594" i="1"/>
  <c r="AB2594" i="1"/>
  <c r="AF2594" i="1"/>
  <c r="AJ2594" i="1"/>
  <c r="AN2594" i="1"/>
  <c r="AR2594" i="1"/>
  <c r="AV2594" i="1"/>
  <c r="AZ2594" i="1"/>
  <c r="H2543" i="1"/>
  <c r="L2543" i="1"/>
  <c r="P2543" i="1"/>
  <c r="T2543" i="1"/>
  <c r="AB2543" i="1"/>
  <c r="AF2543" i="1"/>
  <c r="AJ2543" i="1"/>
  <c r="AN2543" i="1"/>
  <c r="AR2543" i="1"/>
  <c r="AV2543" i="1"/>
  <c r="AZ2543" i="1"/>
  <c r="I2594" i="1"/>
  <c r="BD2542" i="1"/>
  <c r="I2543" i="1"/>
  <c r="M2543" i="1"/>
  <c r="Q2543" i="1"/>
  <c r="U2543" i="1"/>
  <c r="Y2543" i="1"/>
  <c r="AC2543" i="1"/>
  <c r="AG2543" i="1"/>
  <c r="AO2543" i="1"/>
  <c r="AS2543" i="1"/>
  <c r="AW2543" i="1"/>
  <c r="BA2543" i="1"/>
  <c r="F2594" i="1"/>
  <c r="J2594" i="1"/>
  <c r="N2594" i="1"/>
  <c r="R2594" i="1"/>
  <c r="M2594" i="1"/>
  <c r="G2594" i="1"/>
  <c r="K2594" i="1"/>
  <c r="O2594" i="1"/>
  <c r="S2594" i="1"/>
  <c r="W2594" i="1"/>
  <c r="AE2594" i="1"/>
  <c r="AI2594" i="1"/>
  <c r="AM2594" i="1"/>
  <c r="AQ2594" i="1"/>
  <c r="AU2594" i="1"/>
  <c r="AY2594" i="1"/>
  <c r="BC2594" i="1"/>
  <c r="Q2594" i="1"/>
  <c r="AG2594" i="1"/>
  <c r="AW2594" i="1"/>
  <c r="F2645" i="1"/>
  <c r="J2645" i="1"/>
  <c r="N2645" i="1"/>
  <c r="R2645" i="1"/>
  <c r="Z2645" i="1"/>
  <c r="AD2645" i="1"/>
  <c r="AL2645" i="1"/>
  <c r="AP2645" i="1"/>
  <c r="AT2645" i="1"/>
  <c r="AX2645" i="1"/>
  <c r="BB2645" i="1"/>
  <c r="BD2642" i="1"/>
  <c r="Z2594" i="1"/>
  <c r="AD2594" i="1"/>
  <c r="AL2594" i="1"/>
  <c r="AP2594" i="1"/>
  <c r="AT2594" i="1"/>
  <c r="AX2594" i="1"/>
  <c r="BB2594" i="1"/>
  <c r="L2645" i="1"/>
  <c r="T2645" i="1"/>
  <c r="AB2645" i="1"/>
  <c r="AJ2645" i="1"/>
  <c r="AR2645" i="1"/>
  <c r="AZ2645" i="1"/>
  <c r="BD2644" i="1"/>
  <c r="I2645" i="1"/>
  <c r="M2645" i="1"/>
  <c r="Q2645" i="1"/>
  <c r="U2645" i="1"/>
  <c r="Y2645" i="1"/>
  <c r="AC2645" i="1"/>
  <c r="AG2645" i="1"/>
  <c r="AO2645" i="1"/>
  <c r="AS2645" i="1"/>
  <c r="AW2645" i="1"/>
  <c r="BA2645" i="1"/>
  <c r="BD2693" i="1"/>
  <c r="BD452" i="1" l="1"/>
  <c r="BB2697" i="1"/>
  <c r="H2697" i="1"/>
  <c r="P2697" i="1"/>
  <c r="K2697" i="1"/>
  <c r="M2697" i="1"/>
  <c r="G2697" i="1"/>
  <c r="AD2697" i="1"/>
  <c r="AP2697" i="1"/>
  <c r="Z2697" i="1"/>
  <c r="W2697" i="1"/>
  <c r="AQ2697" i="1"/>
  <c r="J2697" i="1"/>
  <c r="AI2697" i="1"/>
  <c r="BA2697" i="1"/>
  <c r="AE2697" i="1"/>
  <c r="L2697" i="1"/>
  <c r="AS2697" i="1"/>
  <c r="AC2697" i="1"/>
  <c r="AN2697" i="1"/>
  <c r="O2697" i="1"/>
  <c r="N2697" i="1"/>
  <c r="AU2697" i="1"/>
  <c r="R2697" i="1"/>
  <c r="AL2697" i="1"/>
  <c r="AT2697" i="1"/>
  <c r="AV302" i="1"/>
  <c r="M302" i="1"/>
  <c r="AP303" i="1"/>
  <c r="AP353" i="1"/>
  <c r="K150" i="1"/>
  <c r="K200" i="1"/>
  <c r="BD2645" i="1"/>
  <c r="BD2339" i="1"/>
  <c r="BD2288" i="1"/>
  <c r="BD1727" i="1"/>
  <c r="AX197" i="1"/>
  <c r="BD195" i="1"/>
  <c r="AV150" i="1"/>
  <c r="AV198" i="1"/>
  <c r="AV249" i="1" s="1"/>
  <c r="AV300" i="1" s="1"/>
  <c r="AV351" i="1" s="1"/>
  <c r="AV402" i="1" s="1"/>
  <c r="AV453" i="1" s="1"/>
  <c r="AV504" i="1" s="1"/>
  <c r="AV555" i="1" s="1"/>
  <c r="AV606" i="1" s="1"/>
  <c r="AV657" i="1" s="1"/>
  <c r="AV708" i="1" s="1"/>
  <c r="AV759" i="1" s="1"/>
  <c r="AV810" i="1" s="1"/>
  <c r="AV861" i="1" s="1"/>
  <c r="AV912" i="1" s="1"/>
  <c r="AV963" i="1" s="1"/>
  <c r="AV1014" i="1" s="1"/>
  <c r="AV1065" i="1" s="1"/>
  <c r="AV1116" i="1" s="1"/>
  <c r="AV1167" i="1" s="1"/>
  <c r="AV1218" i="1" s="1"/>
  <c r="AV1269" i="1" s="1"/>
  <c r="AV1320" i="1" s="1"/>
  <c r="AV1371" i="1" s="1"/>
  <c r="AV1422" i="1" s="1"/>
  <c r="AV1473" i="1" s="1"/>
  <c r="AV1524" i="1" s="1"/>
  <c r="AV1575" i="1" s="1"/>
  <c r="AV1626" i="1" s="1"/>
  <c r="AV1677" i="1" s="1"/>
  <c r="AV1728" i="1" s="1"/>
  <c r="AV1779" i="1" s="1"/>
  <c r="AV1830" i="1" s="1"/>
  <c r="AV1881" i="1" s="1"/>
  <c r="AV1932" i="1" s="1"/>
  <c r="AV1983" i="1" s="1"/>
  <c r="AV2034" i="1" s="1"/>
  <c r="AV2085" i="1" s="1"/>
  <c r="AV2136" i="1" s="1"/>
  <c r="AV2187" i="1" s="1"/>
  <c r="AV2238" i="1" s="1"/>
  <c r="AV2289" i="1" s="1"/>
  <c r="AV2340" i="1" s="1"/>
  <c r="AV2391" i="1" s="1"/>
  <c r="AV2442" i="1" s="1"/>
  <c r="AV2493" i="1" s="1"/>
  <c r="AV2544" i="1" s="1"/>
  <c r="AV2595" i="1" s="1"/>
  <c r="AV2646" i="1" s="1"/>
  <c r="BD47" i="1"/>
  <c r="BD98" i="1" s="1"/>
  <c r="AY197" i="1"/>
  <c r="AG149" i="1"/>
  <c r="AG150" i="1" s="1"/>
  <c r="AG146" i="1"/>
  <c r="BD45" i="1"/>
  <c r="BD96" i="1" s="1"/>
  <c r="BD347" i="1"/>
  <c r="P303" i="1"/>
  <c r="P353" i="1"/>
  <c r="AR201" i="1"/>
  <c r="AR251" i="1"/>
  <c r="AB197" i="1"/>
  <c r="AF150" i="1"/>
  <c r="AF200" i="1"/>
  <c r="L150" i="1"/>
  <c r="L200" i="1"/>
  <c r="AE201" i="1"/>
  <c r="AE251" i="1"/>
  <c r="BD143" i="1"/>
  <c r="AO252" i="1"/>
  <c r="AO302" i="1"/>
  <c r="Q198" i="1"/>
  <c r="Q249" i="1" s="1"/>
  <c r="Q300" i="1" s="1"/>
  <c r="Q351" i="1" s="1"/>
  <c r="Q402" i="1" s="1"/>
  <c r="Q453" i="1" s="1"/>
  <c r="Q504" i="1" s="1"/>
  <c r="Q555" i="1" s="1"/>
  <c r="Q606" i="1" s="1"/>
  <c r="Q657" i="1" s="1"/>
  <c r="Q708" i="1" s="1"/>
  <c r="Q759" i="1" s="1"/>
  <c r="Q810" i="1" s="1"/>
  <c r="Q861" i="1" s="1"/>
  <c r="Q912" i="1" s="1"/>
  <c r="Q963" i="1" s="1"/>
  <c r="Q1014" i="1" s="1"/>
  <c r="Q1065" i="1" s="1"/>
  <c r="Q1116" i="1" s="1"/>
  <c r="Q1167" i="1" s="1"/>
  <c r="Q1218" i="1" s="1"/>
  <c r="Q1269" i="1" s="1"/>
  <c r="Q1320" i="1" s="1"/>
  <c r="Q1371" i="1" s="1"/>
  <c r="Q1422" i="1" s="1"/>
  <c r="Q1473" i="1" s="1"/>
  <c r="Q1524" i="1" s="1"/>
  <c r="Q1575" i="1" s="1"/>
  <c r="Q1626" i="1" s="1"/>
  <c r="Q1677" i="1" s="1"/>
  <c r="Q1728" i="1" s="1"/>
  <c r="Q1779" i="1" s="1"/>
  <c r="Q1830" i="1" s="1"/>
  <c r="Q1881" i="1" s="1"/>
  <c r="Q1932" i="1" s="1"/>
  <c r="Q1983" i="1" s="1"/>
  <c r="Q2034" i="1" s="1"/>
  <c r="Q2085" i="1" s="1"/>
  <c r="Q2136" i="1" s="1"/>
  <c r="Q2187" i="1" s="1"/>
  <c r="Q2238" i="1" s="1"/>
  <c r="Q2289" i="1" s="1"/>
  <c r="Q2340" i="1" s="1"/>
  <c r="Q2391" i="1" s="1"/>
  <c r="Q2442" i="1" s="1"/>
  <c r="Q2493" i="1" s="1"/>
  <c r="Q2544" i="1" s="1"/>
  <c r="Q2595" i="1" s="1"/>
  <c r="Q2646" i="1" s="1"/>
  <c r="Q2697" i="1" s="1"/>
  <c r="Q150" i="1"/>
  <c r="BB201" i="1"/>
  <c r="N150" i="1"/>
  <c r="N200" i="1"/>
  <c r="BD2492" i="1"/>
  <c r="BD1982" i="1"/>
  <c r="BD1880" i="1"/>
  <c r="Y299" i="1"/>
  <c r="BD298" i="1"/>
  <c r="BD2390" i="1"/>
  <c r="BD2135" i="1"/>
  <c r="BD2084" i="1"/>
  <c r="BD1829" i="1"/>
  <c r="BD1115" i="1"/>
  <c r="BD605" i="1"/>
  <c r="AG352" i="1"/>
  <c r="AG403" i="1" s="1"/>
  <c r="AG454" i="1" s="1"/>
  <c r="AG505" i="1" s="1"/>
  <c r="AG556" i="1" s="1"/>
  <c r="AG607" i="1" s="1"/>
  <c r="AG658" i="1" s="1"/>
  <c r="AG709" i="1" s="1"/>
  <c r="AG760" i="1" s="1"/>
  <c r="AG811" i="1" s="1"/>
  <c r="AG862" i="1" s="1"/>
  <c r="AG913" i="1" s="1"/>
  <c r="AG964" i="1" s="1"/>
  <c r="AG1015" i="1" s="1"/>
  <c r="AG1066" i="1" s="1"/>
  <c r="AG1117" i="1" s="1"/>
  <c r="AG1168" i="1" s="1"/>
  <c r="AG1219" i="1" s="1"/>
  <c r="AG1270" i="1" s="1"/>
  <c r="AG1321" i="1" s="1"/>
  <c r="AG1372" i="1" s="1"/>
  <c r="AG1423" i="1" s="1"/>
  <c r="AG1474" i="1" s="1"/>
  <c r="AG1525" i="1" s="1"/>
  <c r="AG1576" i="1" s="1"/>
  <c r="AG1627" i="1" s="1"/>
  <c r="AG1678" i="1" s="1"/>
  <c r="AG1729" i="1" s="1"/>
  <c r="AG1780" i="1" s="1"/>
  <c r="AG1831" i="1" s="1"/>
  <c r="AG1882" i="1" s="1"/>
  <c r="AG1933" i="1" s="1"/>
  <c r="AG1984" i="1" s="1"/>
  <c r="AG2035" i="1" s="1"/>
  <c r="AG2086" i="1" s="1"/>
  <c r="AG2137" i="1" s="1"/>
  <c r="AG2188" i="1" s="1"/>
  <c r="AG2239" i="1" s="1"/>
  <c r="AG2290" i="1" s="1"/>
  <c r="AG2341" i="1" s="1"/>
  <c r="AG2392" i="1" s="1"/>
  <c r="AG2443" i="1" s="1"/>
  <c r="AG2494" i="1" s="1"/>
  <c r="AG2545" i="1" s="1"/>
  <c r="AG2596" i="1" s="1"/>
  <c r="AG2647" i="1" s="1"/>
  <c r="AF300" i="1"/>
  <c r="AF351" i="1" s="1"/>
  <c r="AF402" i="1" s="1"/>
  <c r="AF453" i="1" s="1"/>
  <c r="AF504" i="1" s="1"/>
  <c r="AF555" i="1" s="1"/>
  <c r="AF606" i="1" s="1"/>
  <c r="AF657" i="1" s="1"/>
  <c r="AF708" i="1" s="1"/>
  <c r="AF759" i="1" s="1"/>
  <c r="AF810" i="1" s="1"/>
  <c r="AF861" i="1" s="1"/>
  <c r="AF912" i="1" s="1"/>
  <c r="AF963" i="1" s="1"/>
  <c r="AF1014" i="1" s="1"/>
  <c r="AF1065" i="1" s="1"/>
  <c r="AF1116" i="1" s="1"/>
  <c r="AF1167" i="1" s="1"/>
  <c r="AF1218" i="1" s="1"/>
  <c r="AF1269" i="1" s="1"/>
  <c r="AF1320" i="1" s="1"/>
  <c r="AF1371" i="1" s="1"/>
  <c r="AF1422" i="1" s="1"/>
  <c r="AF1473" i="1" s="1"/>
  <c r="AF1524" i="1" s="1"/>
  <c r="AF1575" i="1" s="1"/>
  <c r="AF1626" i="1" s="1"/>
  <c r="AF1677" i="1" s="1"/>
  <c r="AF1728" i="1" s="1"/>
  <c r="AF1779" i="1" s="1"/>
  <c r="AF1830" i="1" s="1"/>
  <c r="AF1881" i="1" s="1"/>
  <c r="AF1932" i="1" s="1"/>
  <c r="AF1983" i="1" s="1"/>
  <c r="AF2034" i="1" s="1"/>
  <c r="AF2085" i="1" s="1"/>
  <c r="AF2136" i="1" s="1"/>
  <c r="AF2187" i="1" s="1"/>
  <c r="AF2238" i="1" s="1"/>
  <c r="AF2289" i="1" s="1"/>
  <c r="AF2340" i="1" s="1"/>
  <c r="AF2391" i="1" s="1"/>
  <c r="AF2442" i="1" s="1"/>
  <c r="AF2493" i="1" s="1"/>
  <c r="AF2544" i="1" s="1"/>
  <c r="AF2595" i="1" s="1"/>
  <c r="AF2646" i="1" s="1"/>
  <c r="Y248" i="1"/>
  <c r="AG200" i="1"/>
  <c r="AG197" i="1"/>
  <c r="AB299" i="1"/>
  <c r="S99" i="1"/>
  <c r="S149" i="1"/>
  <c r="BA150" i="1"/>
  <c r="BA200" i="1"/>
  <c r="AW96" i="1"/>
  <c r="AW147" i="1" s="1"/>
  <c r="AW198" i="1" s="1"/>
  <c r="AW249" i="1" s="1"/>
  <c r="AW300" i="1" s="1"/>
  <c r="AW351" i="1" s="1"/>
  <c r="AW402" i="1" s="1"/>
  <c r="AW453" i="1" s="1"/>
  <c r="AW504" i="1" s="1"/>
  <c r="AW555" i="1" s="1"/>
  <c r="AW606" i="1" s="1"/>
  <c r="AW657" i="1" s="1"/>
  <c r="AW708" i="1" s="1"/>
  <c r="AW759" i="1" s="1"/>
  <c r="AW810" i="1" s="1"/>
  <c r="AW861" i="1" s="1"/>
  <c r="AW912" i="1" s="1"/>
  <c r="AW963" i="1" s="1"/>
  <c r="AW1014" i="1" s="1"/>
  <c r="AW1065" i="1" s="1"/>
  <c r="AW1116" i="1" s="1"/>
  <c r="AW1167" i="1" s="1"/>
  <c r="AW1218" i="1" s="1"/>
  <c r="AW1269" i="1" s="1"/>
  <c r="AW1320" i="1" s="1"/>
  <c r="AW1371" i="1" s="1"/>
  <c r="AW1422" i="1" s="1"/>
  <c r="AW1473" i="1" s="1"/>
  <c r="AW1524" i="1" s="1"/>
  <c r="AW1575" i="1" s="1"/>
  <c r="AW1626" i="1" s="1"/>
  <c r="AW1677" i="1" s="1"/>
  <c r="AW1728" i="1" s="1"/>
  <c r="AW1779" i="1" s="1"/>
  <c r="AW1830" i="1" s="1"/>
  <c r="AW1881" i="1" s="1"/>
  <c r="AW1932" i="1" s="1"/>
  <c r="AW1983" i="1" s="1"/>
  <c r="AW2034" i="1" s="1"/>
  <c r="AW2085" i="1" s="1"/>
  <c r="AW2136" i="1" s="1"/>
  <c r="AW2187" i="1" s="1"/>
  <c r="AW2238" i="1" s="1"/>
  <c r="AW2289" i="1" s="1"/>
  <c r="AW2340" i="1" s="1"/>
  <c r="AW2391" i="1" s="1"/>
  <c r="AW2442" i="1" s="1"/>
  <c r="AW2493" i="1" s="1"/>
  <c r="AW2544" i="1" s="1"/>
  <c r="AW2595" i="1" s="1"/>
  <c r="AW2646" i="1" s="1"/>
  <c r="AW2697" i="1" s="1"/>
  <c r="F302" i="1"/>
  <c r="I150" i="1"/>
  <c r="BD46" i="1"/>
  <c r="BD97" i="1" s="1"/>
  <c r="BD148" i="1" s="1"/>
  <c r="BB251" i="1"/>
  <c r="BD1472" i="1"/>
  <c r="BD1064" i="1"/>
  <c r="AY147" i="1"/>
  <c r="AY198" i="1" s="1"/>
  <c r="AY249" i="1" s="1"/>
  <c r="AY300" i="1" s="1"/>
  <c r="AY351" i="1" s="1"/>
  <c r="AY402" i="1" s="1"/>
  <c r="AY453" i="1" s="1"/>
  <c r="AY504" i="1" s="1"/>
  <c r="AY555" i="1" s="1"/>
  <c r="AY606" i="1" s="1"/>
  <c r="AY657" i="1" s="1"/>
  <c r="AY708" i="1" s="1"/>
  <c r="AY759" i="1" s="1"/>
  <c r="AY810" i="1" s="1"/>
  <c r="AY861" i="1" s="1"/>
  <c r="AY912" i="1" s="1"/>
  <c r="AY963" i="1" s="1"/>
  <c r="AY1014" i="1" s="1"/>
  <c r="AY1065" i="1" s="1"/>
  <c r="AY1116" i="1" s="1"/>
  <c r="AY1167" i="1" s="1"/>
  <c r="AY1218" i="1" s="1"/>
  <c r="AY1269" i="1" s="1"/>
  <c r="AY1320" i="1" s="1"/>
  <c r="AY1371" i="1" s="1"/>
  <c r="AY1422" i="1" s="1"/>
  <c r="AY1473" i="1" s="1"/>
  <c r="AY1524" i="1" s="1"/>
  <c r="AY1575" i="1" s="1"/>
  <c r="AY1626" i="1" s="1"/>
  <c r="AY1677" i="1" s="1"/>
  <c r="AY1728" i="1" s="1"/>
  <c r="AY1779" i="1" s="1"/>
  <c r="AY1830" i="1" s="1"/>
  <c r="AY1881" i="1" s="1"/>
  <c r="AY1932" i="1" s="1"/>
  <c r="AY1983" i="1" s="1"/>
  <c r="AY2034" i="1" s="1"/>
  <c r="AY2085" i="1" s="1"/>
  <c r="AY2136" i="1" s="1"/>
  <c r="AY2187" i="1" s="1"/>
  <c r="AY2238" i="1" s="1"/>
  <c r="AY2289" i="1" s="1"/>
  <c r="AY2340" i="1" s="1"/>
  <c r="AY2391" i="1" s="1"/>
  <c r="AY2442" i="1" s="1"/>
  <c r="AY2493" i="1" s="1"/>
  <c r="AY2544" i="1" s="1"/>
  <c r="AY2595" i="1" s="1"/>
  <c r="AY2646" i="1" s="1"/>
  <c r="AY146" i="1"/>
  <c r="BD2543" i="1"/>
  <c r="BD2441" i="1"/>
  <c r="BD2237" i="1"/>
  <c r="BD2033" i="1"/>
  <c r="BD1166" i="1"/>
  <c r="BD1319" i="1"/>
  <c r="BD656" i="1"/>
  <c r="BD503" i="1"/>
  <c r="AY299" i="1"/>
  <c r="H201" i="1"/>
  <c r="H251" i="1"/>
  <c r="BD193" i="1"/>
  <c r="AX147" i="1"/>
  <c r="AX198" i="1" s="1"/>
  <c r="AX249" i="1" s="1"/>
  <c r="AX300" i="1" s="1"/>
  <c r="AX351" i="1" s="1"/>
  <c r="AX402" i="1" s="1"/>
  <c r="AX453" i="1" s="1"/>
  <c r="AX504" i="1" s="1"/>
  <c r="AX555" i="1" s="1"/>
  <c r="AX606" i="1" s="1"/>
  <c r="AX657" i="1" s="1"/>
  <c r="AX708" i="1" s="1"/>
  <c r="AX759" i="1" s="1"/>
  <c r="AX810" i="1" s="1"/>
  <c r="AX861" i="1" s="1"/>
  <c r="AX912" i="1" s="1"/>
  <c r="AX963" i="1" s="1"/>
  <c r="AX1014" i="1" s="1"/>
  <c r="AX1065" i="1" s="1"/>
  <c r="AX1116" i="1" s="1"/>
  <c r="AX1167" i="1" s="1"/>
  <c r="AX1218" i="1" s="1"/>
  <c r="AX1269" i="1" s="1"/>
  <c r="AX1320" i="1" s="1"/>
  <c r="AX1371" i="1" s="1"/>
  <c r="AX1422" i="1" s="1"/>
  <c r="AX1473" i="1" s="1"/>
  <c r="AX1524" i="1" s="1"/>
  <c r="AX1575" i="1" s="1"/>
  <c r="AX1626" i="1" s="1"/>
  <c r="AX1677" i="1" s="1"/>
  <c r="AX1728" i="1" s="1"/>
  <c r="AX1779" i="1" s="1"/>
  <c r="AX1830" i="1" s="1"/>
  <c r="AX1881" i="1" s="1"/>
  <c r="AX1932" i="1" s="1"/>
  <c r="AX1983" i="1" s="1"/>
  <c r="AX2034" i="1" s="1"/>
  <c r="AX2085" i="1" s="1"/>
  <c r="AX2136" i="1" s="1"/>
  <c r="AX2187" i="1" s="1"/>
  <c r="AX2238" i="1" s="1"/>
  <c r="AX2289" i="1" s="1"/>
  <c r="AX2340" i="1" s="1"/>
  <c r="AX2391" i="1" s="1"/>
  <c r="AX2442" i="1" s="1"/>
  <c r="AX2493" i="1" s="1"/>
  <c r="AX2544" i="1" s="1"/>
  <c r="AX2595" i="1" s="1"/>
  <c r="AX2646" i="1" s="1"/>
  <c r="AY98" i="1"/>
  <c r="AI149" i="1"/>
  <c r="AW200" i="1"/>
  <c r="P252" i="1"/>
  <c r="BC251" i="1"/>
  <c r="AT150" i="1"/>
  <c r="AT200" i="1"/>
  <c r="AC150" i="1"/>
  <c r="AC200" i="1"/>
  <c r="AB99" i="1"/>
  <c r="AJ252" i="1"/>
  <c r="AJ302" i="1"/>
  <c r="BD1421" i="1"/>
  <c r="BD1574" i="1"/>
  <c r="BD1625" i="1"/>
  <c r="BD1370" i="1"/>
  <c r="BD1217" i="1"/>
  <c r="AX299" i="1"/>
  <c r="AL200" i="1"/>
  <c r="AL197" i="1"/>
  <c r="AB198" i="1"/>
  <c r="AB249" i="1" s="1"/>
  <c r="AB300" i="1" s="1"/>
  <c r="AB351" i="1" s="1"/>
  <c r="AB402" i="1" s="1"/>
  <c r="AB453" i="1" s="1"/>
  <c r="AB504" i="1" s="1"/>
  <c r="AB555" i="1" s="1"/>
  <c r="AB606" i="1" s="1"/>
  <c r="AB657" i="1" s="1"/>
  <c r="AB708" i="1" s="1"/>
  <c r="AB759" i="1" s="1"/>
  <c r="AB810" i="1" s="1"/>
  <c r="AB861" i="1" s="1"/>
  <c r="AB912" i="1" s="1"/>
  <c r="AB963" i="1" s="1"/>
  <c r="AB1014" i="1" s="1"/>
  <c r="AB1065" i="1" s="1"/>
  <c r="AB1116" i="1" s="1"/>
  <c r="AB1167" i="1" s="1"/>
  <c r="AB1218" i="1" s="1"/>
  <c r="AB1269" i="1" s="1"/>
  <c r="AB1320" i="1" s="1"/>
  <c r="AB1371" i="1" s="1"/>
  <c r="AB1422" i="1" s="1"/>
  <c r="AB1473" i="1" s="1"/>
  <c r="AB1524" i="1" s="1"/>
  <c r="AB1575" i="1" s="1"/>
  <c r="AB1626" i="1" s="1"/>
  <c r="AB1677" i="1" s="1"/>
  <c r="AB1728" i="1" s="1"/>
  <c r="AB1779" i="1" s="1"/>
  <c r="AB1830" i="1" s="1"/>
  <c r="AB1881" i="1" s="1"/>
  <c r="AB1932" i="1" s="1"/>
  <c r="AB1983" i="1" s="1"/>
  <c r="AB2034" i="1" s="1"/>
  <c r="AB2085" i="1" s="1"/>
  <c r="AB2136" i="1" s="1"/>
  <c r="AB2187" i="1" s="1"/>
  <c r="AB2238" i="1" s="1"/>
  <c r="AB2289" i="1" s="1"/>
  <c r="AB2340" i="1" s="1"/>
  <c r="AB2391" i="1" s="1"/>
  <c r="AB2442" i="1" s="1"/>
  <c r="AB2493" i="1" s="1"/>
  <c r="AB2544" i="1" s="1"/>
  <c r="AB2595" i="1" s="1"/>
  <c r="AB2646" i="1" s="1"/>
  <c r="AX146" i="1"/>
  <c r="Y2702" i="1"/>
  <c r="AG350" i="1"/>
  <c r="AM300" i="1"/>
  <c r="AM351" i="1" s="1"/>
  <c r="AM402" i="1" s="1"/>
  <c r="AM453" i="1" s="1"/>
  <c r="AM504" i="1" s="1"/>
  <c r="AM555" i="1" s="1"/>
  <c r="AM606" i="1" s="1"/>
  <c r="AM657" i="1" s="1"/>
  <c r="AM708" i="1" s="1"/>
  <c r="AM759" i="1" s="1"/>
  <c r="AM810" i="1" s="1"/>
  <c r="AM861" i="1" s="1"/>
  <c r="AM912" i="1" s="1"/>
  <c r="AM963" i="1" s="1"/>
  <c r="AM1014" i="1" s="1"/>
  <c r="AM1065" i="1" s="1"/>
  <c r="AM1116" i="1" s="1"/>
  <c r="AM1167" i="1" s="1"/>
  <c r="AM1218" i="1" s="1"/>
  <c r="AM1269" i="1" s="1"/>
  <c r="AM1320" i="1" s="1"/>
  <c r="AM1371" i="1" s="1"/>
  <c r="AM1422" i="1" s="1"/>
  <c r="AM1473" i="1" s="1"/>
  <c r="AM1524" i="1" s="1"/>
  <c r="AM1575" i="1" s="1"/>
  <c r="AM1626" i="1" s="1"/>
  <c r="AM1677" i="1" s="1"/>
  <c r="AM1728" i="1" s="1"/>
  <c r="AM1779" i="1" s="1"/>
  <c r="AM1830" i="1" s="1"/>
  <c r="AM1881" i="1" s="1"/>
  <c r="AM1932" i="1" s="1"/>
  <c r="AM1983" i="1" s="1"/>
  <c r="AM2034" i="1" s="1"/>
  <c r="AM2085" i="1" s="1"/>
  <c r="AM2136" i="1" s="1"/>
  <c r="AM2187" i="1" s="1"/>
  <c r="AM2238" i="1" s="1"/>
  <c r="AM2289" i="1" s="1"/>
  <c r="AM2340" i="1" s="1"/>
  <c r="AM2391" i="1" s="1"/>
  <c r="AM2442" i="1" s="1"/>
  <c r="AM2493" i="1" s="1"/>
  <c r="AM2544" i="1" s="1"/>
  <c r="AM2595" i="1" s="1"/>
  <c r="AM2646" i="1" s="1"/>
  <c r="Y200" i="1"/>
  <c r="Y197" i="1"/>
  <c r="Y149" i="1"/>
  <c r="Y146" i="1"/>
  <c r="AM48" i="1"/>
  <c r="AS456" i="1"/>
  <c r="AB350" i="1"/>
  <c r="R252" i="1"/>
  <c r="AX248" i="1"/>
  <c r="AN201" i="1"/>
  <c r="AR150" i="1"/>
  <c r="H150" i="1"/>
  <c r="BD145" i="1"/>
  <c r="AX48" i="1"/>
  <c r="AS405" i="1"/>
  <c r="AZ201" i="1"/>
  <c r="I201" i="1"/>
  <c r="AU149" i="1"/>
  <c r="BC147" i="1"/>
  <c r="BC198" i="1" s="1"/>
  <c r="BC249" i="1" s="1"/>
  <c r="BC300" i="1" s="1"/>
  <c r="BC351" i="1" s="1"/>
  <c r="BC402" i="1" s="1"/>
  <c r="BC453" i="1" s="1"/>
  <c r="BC504" i="1" s="1"/>
  <c r="BC555" i="1" s="1"/>
  <c r="BC606" i="1" s="1"/>
  <c r="BC657" i="1" s="1"/>
  <c r="BC708" i="1" s="1"/>
  <c r="BC759" i="1" s="1"/>
  <c r="BC810" i="1" s="1"/>
  <c r="BC861" i="1" s="1"/>
  <c r="BC912" i="1" s="1"/>
  <c r="BC963" i="1" s="1"/>
  <c r="BC1014" i="1" s="1"/>
  <c r="BC1065" i="1" s="1"/>
  <c r="BC1116" i="1" s="1"/>
  <c r="BC1167" i="1" s="1"/>
  <c r="BC1218" i="1" s="1"/>
  <c r="BC1269" i="1" s="1"/>
  <c r="BC1320" i="1" s="1"/>
  <c r="BC1371" i="1" s="1"/>
  <c r="BC1422" i="1" s="1"/>
  <c r="BC1473" i="1" s="1"/>
  <c r="BC1524" i="1" s="1"/>
  <c r="BC1575" i="1" s="1"/>
  <c r="BC1626" i="1" s="1"/>
  <c r="BC1677" i="1" s="1"/>
  <c r="BC1728" i="1" s="1"/>
  <c r="BC1779" i="1" s="1"/>
  <c r="BC1830" i="1" s="1"/>
  <c r="BC1881" i="1" s="1"/>
  <c r="BC1932" i="1" s="1"/>
  <c r="BC1983" i="1" s="1"/>
  <c r="BC2034" i="1" s="1"/>
  <c r="BC2085" i="1" s="1"/>
  <c r="BC2136" i="1" s="1"/>
  <c r="BC2187" i="1" s="1"/>
  <c r="BC2238" i="1" s="1"/>
  <c r="BC2289" i="1" s="1"/>
  <c r="BC2340" i="1" s="1"/>
  <c r="BC2391" i="1" s="1"/>
  <c r="BC2442" i="1" s="1"/>
  <c r="BC2493" i="1" s="1"/>
  <c r="BC2544" i="1" s="1"/>
  <c r="BC2595" i="1" s="1"/>
  <c r="BC2646" i="1" s="1"/>
  <c r="Y99" i="1"/>
  <c r="Y96" i="1"/>
  <c r="Y147" i="1" s="1"/>
  <c r="Y198" i="1" s="1"/>
  <c r="Y249" i="1" s="1"/>
  <c r="Y300" i="1" s="1"/>
  <c r="Y351" i="1" s="1"/>
  <c r="Y402" i="1" s="1"/>
  <c r="Y453" i="1" s="1"/>
  <c r="Y504" i="1" s="1"/>
  <c r="Y555" i="1" s="1"/>
  <c r="Y606" i="1" s="1"/>
  <c r="Y657" i="1" s="1"/>
  <c r="Y708" i="1" s="1"/>
  <c r="Y759" i="1" s="1"/>
  <c r="Y810" i="1" s="1"/>
  <c r="Y861" i="1" s="1"/>
  <c r="Y912" i="1" s="1"/>
  <c r="Y963" i="1" s="1"/>
  <c r="Y1014" i="1" s="1"/>
  <c r="Y1065" i="1" s="1"/>
  <c r="Y1116" i="1" s="1"/>
  <c r="Y1167" i="1" s="1"/>
  <c r="Y1218" i="1" s="1"/>
  <c r="Y1269" i="1" s="1"/>
  <c r="Y1320" i="1" s="1"/>
  <c r="Y1371" i="1" s="1"/>
  <c r="Y1422" i="1" s="1"/>
  <c r="Y1473" i="1" s="1"/>
  <c r="Y1524" i="1" s="1"/>
  <c r="Y1575" i="1" s="1"/>
  <c r="Y1626" i="1" s="1"/>
  <c r="Y1677" i="1" s="1"/>
  <c r="Y1728" i="1" s="1"/>
  <c r="Y1779" i="1" s="1"/>
  <c r="Y1830" i="1" s="1"/>
  <c r="Y1881" i="1" s="1"/>
  <c r="Y1932" i="1" s="1"/>
  <c r="Y1983" i="1" s="1"/>
  <c r="Y2034" i="1" s="1"/>
  <c r="Y2085" i="1" s="1"/>
  <c r="Y2136" i="1" s="1"/>
  <c r="Y2187" i="1" s="1"/>
  <c r="Y2238" i="1" s="1"/>
  <c r="Y2289" i="1" s="1"/>
  <c r="Y2340" i="1" s="1"/>
  <c r="Y2391" i="1" s="1"/>
  <c r="Y2442" i="1" s="1"/>
  <c r="Y2493" i="1" s="1"/>
  <c r="Y2544" i="1" s="1"/>
  <c r="Y2595" i="1" s="1"/>
  <c r="Y2646" i="1" s="1"/>
  <c r="AS354" i="1"/>
  <c r="R302" i="1"/>
  <c r="AD200" i="1"/>
  <c r="AP150" i="1"/>
  <c r="W149" i="1"/>
  <c r="G149" i="1"/>
  <c r="J201" i="1"/>
  <c r="Y48" i="1"/>
  <c r="AS506" i="1"/>
  <c r="I251" i="1"/>
  <c r="U198" i="1"/>
  <c r="U249" i="1" s="1"/>
  <c r="U300" i="1" s="1"/>
  <c r="U351" i="1" s="1"/>
  <c r="U402" i="1" s="1"/>
  <c r="U453" i="1" s="1"/>
  <c r="U504" i="1" s="1"/>
  <c r="U555" i="1" s="1"/>
  <c r="U606" i="1" s="1"/>
  <c r="U657" i="1" s="1"/>
  <c r="U708" i="1" s="1"/>
  <c r="U759" i="1" s="1"/>
  <c r="U810" i="1" s="1"/>
  <c r="U861" i="1" s="1"/>
  <c r="U912" i="1" s="1"/>
  <c r="U963" i="1" s="1"/>
  <c r="U1014" i="1" s="1"/>
  <c r="U1065" i="1" s="1"/>
  <c r="U1116" i="1" s="1"/>
  <c r="U1167" i="1" s="1"/>
  <c r="U1218" i="1" s="1"/>
  <c r="U1269" i="1" s="1"/>
  <c r="U1320" i="1" s="1"/>
  <c r="U1371" i="1" s="1"/>
  <c r="U1422" i="1" s="1"/>
  <c r="U1473" i="1" s="1"/>
  <c r="U1524" i="1" s="1"/>
  <c r="U1575" i="1" s="1"/>
  <c r="U1626" i="1" s="1"/>
  <c r="U1677" i="1" s="1"/>
  <c r="U1728" i="1" s="1"/>
  <c r="U1779" i="1" s="1"/>
  <c r="U1830" i="1" s="1"/>
  <c r="U1881" i="1" s="1"/>
  <c r="U1932" i="1" s="1"/>
  <c r="U1983" i="1" s="1"/>
  <c r="U2034" i="1" s="1"/>
  <c r="U2085" i="1" s="1"/>
  <c r="U2136" i="1" s="1"/>
  <c r="U2187" i="1" s="1"/>
  <c r="U2238" i="1" s="1"/>
  <c r="U2289" i="1" s="1"/>
  <c r="U2340" i="1" s="1"/>
  <c r="U2391" i="1" s="1"/>
  <c r="U2442" i="1" s="1"/>
  <c r="U2493" i="1" s="1"/>
  <c r="U2544" i="1" s="1"/>
  <c r="U2595" i="1" s="1"/>
  <c r="U2646" i="1" s="1"/>
  <c r="J150" i="1"/>
  <c r="BD1778" i="1"/>
  <c r="BD1676" i="1"/>
  <c r="BD758" i="1"/>
  <c r="BD809" i="1"/>
  <c r="BD554" i="1"/>
  <c r="AB248" i="1"/>
  <c r="Y350" i="1"/>
  <c r="S351" i="1"/>
  <c r="S402" i="1" s="1"/>
  <c r="S453" i="1" s="1"/>
  <c r="S504" i="1" s="1"/>
  <c r="S555" i="1" s="1"/>
  <c r="S606" i="1" s="1"/>
  <c r="S657" i="1" s="1"/>
  <c r="S708" i="1" s="1"/>
  <c r="S759" i="1" s="1"/>
  <c r="S810" i="1" s="1"/>
  <c r="S861" i="1" s="1"/>
  <c r="S912" i="1" s="1"/>
  <c r="S963" i="1" s="1"/>
  <c r="S1014" i="1" s="1"/>
  <c r="S1065" i="1" s="1"/>
  <c r="S1116" i="1" s="1"/>
  <c r="S1167" i="1" s="1"/>
  <c r="S1218" i="1" s="1"/>
  <c r="S1269" i="1" s="1"/>
  <c r="S1320" i="1" s="1"/>
  <c r="S1371" i="1" s="1"/>
  <c r="S1422" i="1" s="1"/>
  <c r="S1473" i="1" s="1"/>
  <c r="S1524" i="1" s="1"/>
  <c r="S1575" i="1" s="1"/>
  <c r="S1626" i="1" s="1"/>
  <c r="S1677" i="1" s="1"/>
  <c r="S1728" i="1" s="1"/>
  <c r="S1779" i="1" s="1"/>
  <c r="S1830" i="1" s="1"/>
  <c r="S1881" i="1" s="1"/>
  <c r="S1932" i="1" s="1"/>
  <c r="S1983" i="1" s="1"/>
  <c r="S2034" i="1" s="1"/>
  <c r="S2085" i="1" s="1"/>
  <c r="S2136" i="1" s="1"/>
  <c r="S2187" i="1" s="1"/>
  <c r="S2238" i="1" s="1"/>
  <c r="S2289" i="1" s="1"/>
  <c r="S2340" i="1" s="1"/>
  <c r="S2391" i="1" s="1"/>
  <c r="S2442" i="1" s="1"/>
  <c r="S2493" i="1" s="1"/>
  <c r="S2544" i="1" s="1"/>
  <c r="S2595" i="1" s="1"/>
  <c r="S2646" i="1" s="1"/>
  <c r="AY248" i="1"/>
  <c r="BD44" i="1"/>
  <c r="AM352" i="1"/>
  <c r="AM403" i="1" s="1"/>
  <c r="AM454" i="1" s="1"/>
  <c r="AM505" i="1" s="1"/>
  <c r="AM556" i="1" s="1"/>
  <c r="AM607" i="1" s="1"/>
  <c r="AM658" i="1" s="1"/>
  <c r="AM709" i="1" s="1"/>
  <c r="AM760" i="1" s="1"/>
  <c r="AM811" i="1" s="1"/>
  <c r="AM862" i="1" s="1"/>
  <c r="AM913" i="1" s="1"/>
  <c r="AM964" i="1" s="1"/>
  <c r="AM1015" i="1" s="1"/>
  <c r="AM1066" i="1" s="1"/>
  <c r="AM1117" i="1" s="1"/>
  <c r="AM1168" i="1" s="1"/>
  <c r="AM1219" i="1" s="1"/>
  <c r="AM1270" i="1" s="1"/>
  <c r="AM1321" i="1" s="1"/>
  <c r="AM1372" i="1" s="1"/>
  <c r="AM1423" i="1" s="1"/>
  <c r="AM1474" i="1" s="1"/>
  <c r="AM1525" i="1" s="1"/>
  <c r="AM1576" i="1" s="1"/>
  <c r="AM1627" i="1" s="1"/>
  <c r="AM1678" i="1" s="1"/>
  <c r="AM1729" i="1" s="1"/>
  <c r="AM1780" i="1" s="1"/>
  <c r="AM1831" i="1" s="1"/>
  <c r="AM1882" i="1" s="1"/>
  <c r="AM1933" i="1" s="1"/>
  <c r="AM1984" i="1" s="1"/>
  <c r="AM2035" i="1" s="1"/>
  <c r="AM2086" i="1" s="1"/>
  <c r="AM2137" i="1" s="1"/>
  <c r="AM2188" i="1" s="1"/>
  <c r="AM2239" i="1" s="1"/>
  <c r="AM2290" i="1" s="1"/>
  <c r="AM2341" i="1" s="1"/>
  <c r="AM2392" i="1" s="1"/>
  <c r="AM2443" i="1" s="1"/>
  <c r="AM2494" i="1" s="1"/>
  <c r="AM2545" i="1" s="1"/>
  <c r="AM2596" i="1" s="1"/>
  <c r="AM2647" i="1" s="1"/>
  <c r="AM301" i="1"/>
  <c r="AJ201" i="1"/>
  <c r="P201" i="1"/>
  <c r="F147" i="1"/>
  <c r="F198" i="1" s="1"/>
  <c r="F249" i="1" s="1"/>
  <c r="F300" i="1" s="1"/>
  <c r="F351" i="1" s="1"/>
  <c r="F402" i="1" s="1"/>
  <c r="F453" i="1" s="1"/>
  <c r="F504" i="1" s="1"/>
  <c r="F555" i="1" s="1"/>
  <c r="F606" i="1" s="1"/>
  <c r="F657" i="1" s="1"/>
  <c r="F708" i="1" s="1"/>
  <c r="F759" i="1" s="1"/>
  <c r="F810" i="1" s="1"/>
  <c r="F861" i="1" s="1"/>
  <c r="F912" i="1" s="1"/>
  <c r="F963" i="1" s="1"/>
  <c r="F1014" i="1" s="1"/>
  <c r="F1065" i="1" s="1"/>
  <c r="F1116" i="1" s="1"/>
  <c r="F1167" i="1" s="1"/>
  <c r="F1218" i="1" s="1"/>
  <c r="F1269" i="1" s="1"/>
  <c r="F1320" i="1" s="1"/>
  <c r="F1371" i="1" s="1"/>
  <c r="F1422" i="1" s="1"/>
  <c r="F1473" i="1" s="1"/>
  <c r="F1524" i="1" s="1"/>
  <c r="F1575" i="1" s="1"/>
  <c r="F1626" i="1" s="1"/>
  <c r="F1677" i="1" s="1"/>
  <c r="F1728" i="1" s="1"/>
  <c r="F1779" i="1" s="1"/>
  <c r="F1830" i="1" s="1"/>
  <c r="F1881" i="1" s="1"/>
  <c r="F1932" i="1" s="1"/>
  <c r="F1983" i="1" s="1"/>
  <c r="F2034" i="1" s="1"/>
  <c r="F2085" i="1" s="1"/>
  <c r="F2136" i="1" s="1"/>
  <c r="F2187" i="1" s="1"/>
  <c r="F2238" i="1" s="1"/>
  <c r="F2289" i="1" s="1"/>
  <c r="F2340" i="1" s="1"/>
  <c r="F2391" i="1" s="1"/>
  <c r="F2442" i="1" s="1"/>
  <c r="F2493" i="1" s="1"/>
  <c r="F2544" i="1" s="1"/>
  <c r="F2595" i="1" s="1"/>
  <c r="F2646" i="1" s="1"/>
  <c r="AB146" i="1"/>
  <c r="AB149" i="1"/>
  <c r="AB150" i="1" s="1"/>
  <c r="Z48" i="1"/>
  <c r="AY2702" i="1"/>
  <c r="BD398" i="1"/>
  <c r="AS303" i="1"/>
  <c r="AZ251" i="1"/>
  <c r="U201" i="1"/>
  <c r="AQ149" i="1"/>
  <c r="R201" i="1"/>
  <c r="AX98" i="1"/>
  <c r="AX99" i="1" s="1"/>
  <c r="AS201" i="1"/>
  <c r="S350" i="1"/>
  <c r="BB150" i="1"/>
  <c r="AS150" i="1"/>
  <c r="BD1931" i="1"/>
  <c r="BD1523" i="1"/>
  <c r="BD1268" i="1"/>
  <c r="BD860" i="1"/>
  <c r="BD911" i="1"/>
  <c r="BD1013" i="1"/>
  <c r="BD962" i="1"/>
  <c r="BD707" i="1"/>
  <c r="Y401" i="1"/>
  <c r="AX350" i="1"/>
  <c r="BD296" i="1"/>
  <c r="T251" i="1"/>
  <c r="T248" i="1"/>
  <c r="Y148" i="1"/>
  <c r="Y199" i="1" s="1"/>
  <c r="Y250" i="1" s="1"/>
  <c r="Y301" i="1" s="1"/>
  <c r="Y352" i="1" s="1"/>
  <c r="Y403" i="1" s="1"/>
  <c r="Y454" i="1" s="1"/>
  <c r="Y505" i="1" s="1"/>
  <c r="Y556" i="1" s="1"/>
  <c r="Y607" i="1" s="1"/>
  <c r="Y658" i="1" s="1"/>
  <c r="Y709" i="1" s="1"/>
  <c r="Y760" i="1" s="1"/>
  <c r="Y811" i="1" s="1"/>
  <c r="Y862" i="1" s="1"/>
  <c r="Y913" i="1" s="1"/>
  <c r="Y964" i="1" s="1"/>
  <c r="Y1015" i="1" s="1"/>
  <c r="Y1066" i="1" s="1"/>
  <c r="Y1117" i="1" s="1"/>
  <c r="Y1168" i="1" s="1"/>
  <c r="Y1219" i="1" s="1"/>
  <c r="Y1270" i="1" s="1"/>
  <c r="Y1321" i="1" s="1"/>
  <c r="Y1372" i="1" s="1"/>
  <c r="Y1423" i="1" s="1"/>
  <c r="Y1474" i="1" s="1"/>
  <c r="Y1525" i="1" s="1"/>
  <c r="Y1576" i="1" s="1"/>
  <c r="Y1627" i="1" s="1"/>
  <c r="Y1678" i="1" s="1"/>
  <c r="Y1729" i="1" s="1"/>
  <c r="Y1780" i="1" s="1"/>
  <c r="Y1831" i="1" s="1"/>
  <c r="Y1882" i="1" s="1"/>
  <c r="Y1933" i="1" s="1"/>
  <c r="Y1984" i="1" s="1"/>
  <c r="Y2035" i="1" s="1"/>
  <c r="Y2086" i="1" s="1"/>
  <c r="Y2137" i="1" s="1"/>
  <c r="Y2188" i="1" s="1"/>
  <c r="Y2239" i="1" s="1"/>
  <c r="Y2290" i="1" s="1"/>
  <c r="Y2341" i="1" s="1"/>
  <c r="Y2392" i="1" s="1"/>
  <c r="Y2443" i="1" s="1"/>
  <c r="Y2494" i="1" s="1"/>
  <c r="Y2545" i="1" s="1"/>
  <c r="Y2596" i="1" s="1"/>
  <c r="Y2647" i="1" s="1"/>
  <c r="BD400" i="1"/>
  <c r="BD348" i="1"/>
  <c r="AB301" i="1"/>
  <c r="AB352" i="1" s="1"/>
  <c r="AB403" i="1" s="1"/>
  <c r="AB454" i="1" s="1"/>
  <c r="AB505" i="1" s="1"/>
  <c r="AB556" i="1" s="1"/>
  <c r="AB607" i="1" s="1"/>
  <c r="AB658" i="1" s="1"/>
  <c r="AB709" i="1" s="1"/>
  <c r="AB760" i="1" s="1"/>
  <c r="AB811" i="1" s="1"/>
  <c r="AB862" i="1" s="1"/>
  <c r="AB913" i="1" s="1"/>
  <c r="AB964" i="1" s="1"/>
  <c r="AB1015" i="1" s="1"/>
  <c r="AB1066" i="1" s="1"/>
  <c r="AB1117" i="1" s="1"/>
  <c r="AB1168" i="1" s="1"/>
  <c r="AB1219" i="1" s="1"/>
  <c r="AB1270" i="1" s="1"/>
  <c r="AB1321" i="1" s="1"/>
  <c r="AB1372" i="1" s="1"/>
  <c r="AB1423" i="1" s="1"/>
  <c r="AB1474" i="1" s="1"/>
  <c r="AB1525" i="1" s="1"/>
  <c r="AB1576" i="1" s="1"/>
  <c r="AB1627" i="1" s="1"/>
  <c r="AB1678" i="1" s="1"/>
  <c r="AB1729" i="1" s="1"/>
  <c r="AB1780" i="1" s="1"/>
  <c r="AB1831" i="1" s="1"/>
  <c r="AB1882" i="1" s="1"/>
  <c r="AB1933" i="1" s="1"/>
  <c r="AB1984" i="1" s="1"/>
  <c r="AB2035" i="1" s="1"/>
  <c r="AB2086" i="1" s="1"/>
  <c r="AB2137" i="1" s="1"/>
  <c r="AB2188" i="1" s="1"/>
  <c r="AB2239" i="1" s="1"/>
  <c r="AB2290" i="1" s="1"/>
  <c r="AB2341" i="1" s="1"/>
  <c r="AB2392" i="1" s="1"/>
  <c r="AB2443" i="1" s="1"/>
  <c r="AB2494" i="1" s="1"/>
  <c r="AB2545" i="1" s="1"/>
  <c r="AB2596" i="1" s="1"/>
  <c r="AB2647" i="1" s="1"/>
  <c r="AX250" i="1"/>
  <c r="AX301" i="1" s="1"/>
  <c r="AX352" i="1" s="1"/>
  <c r="AX403" i="1" s="1"/>
  <c r="AX454" i="1" s="1"/>
  <c r="AX505" i="1" s="1"/>
  <c r="AX556" i="1" s="1"/>
  <c r="AX607" i="1" s="1"/>
  <c r="AX658" i="1" s="1"/>
  <c r="AX709" i="1" s="1"/>
  <c r="AX760" i="1" s="1"/>
  <c r="AX811" i="1" s="1"/>
  <c r="AX862" i="1" s="1"/>
  <c r="AX913" i="1" s="1"/>
  <c r="AX964" i="1" s="1"/>
  <c r="AX1015" i="1" s="1"/>
  <c r="AX1066" i="1" s="1"/>
  <c r="AX1117" i="1" s="1"/>
  <c r="AX1168" i="1" s="1"/>
  <c r="AX1219" i="1" s="1"/>
  <c r="AX1270" i="1" s="1"/>
  <c r="AX1321" i="1" s="1"/>
  <c r="AX1372" i="1" s="1"/>
  <c r="AX1423" i="1" s="1"/>
  <c r="AX1474" i="1" s="1"/>
  <c r="AX1525" i="1" s="1"/>
  <c r="AX1576" i="1" s="1"/>
  <c r="AX1627" i="1" s="1"/>
  <c r="AX1678" i="1" s="1"/>
  <c r="AX1729" i="1" s="1"/>
  <c r="AX1780" i="1" s="1"/>
  <c r="AX1831" i="1" s="1"/>
  <c r="AX1882" i="1" s="1"/>
  <c r="AX1933" i="1" s="1"/>
  <c r="AX1984" i="1" s="1"/>
  <c r="AX2035" i="1" s="1"/>
  <c r="AX2086" i="1" s="1"/>
  <c r="AX2137" i="1" s="1"/>
  <c r="AX2188" i="1" s="1"/>
  <c r="AX2239" i="1" s="1"/>
  <c r="AX2290" i="1" s="1"/>
  <c r="AX2341" i="1" s="1"/>
  <c r="AX2392" i="1" s="1"/>
  <c r="AX2443" i="1" s="1"/>
  <c r="AX2494" i="1" s="1"/>
  <c r="AX2545" i="1" s="1"/>
  <c r="AX2596" i="1" s="1"/>
  <c r="AX2647" i="1" s="1"/>
  <c r="BD95" i="1"/>
  <c r="S352" i="1"/>
  <c r="S403" i="1" s="1"/>
  <c r="S454" i="1" s="1"/>
  <c r="S505" i="1" s="1"/>
  <c r="S556" i="1" s="1"/>
  <c r="S607" i="1" s="1"/>
  <c r="S658" i="1" s="1"/>
  <c r="S709" i="1" s="1"/>
  <c r="S760" i="1" s="1"/>
  <c r="S811" i="1" s="1"/>
  <c r="S862" i="1" s="1"/>
  <c r="S913" i="1" s="1"/>
  <c r="S964" i="1" s="1"/>
  <c r="S1015" i="1" s="1"/>
  <c r="S1066" i="1" s="1"/>
  <c r="S1117" i="1" s="1"/>
  <c r="S1168" i="1" s="1"/>
  <c r="S1219" i="1" s="1"/>
  <c r="S1270" i="1" s="1"/>
  <c r="S1321" i="1" s="1"/>
  <c r="S1372" i="1" s="1"/>
  <c r="S1423" i="1" s="1"/>
  <c r="S1474" i="1" s="1"/>
  <c r="S1525" i="1" s="1"/>
  <c r="S1576" i="1" s="1"/>
  <c r="S1627" i="1" s="1"/>
  <c r="S1678" i="1" s="1"/>
  <c r="S1729" i="1" s="1"/>
  <c r="S1780" i="1" s="1"/>
  <c r="S1831" i="1" s="1"/>
  <c r="S1882" i="1" s="1"/>
  <c r="S1933" i="1" s="1"/>
  <c r="S1984" i="1" s="1"/>
  <c r="S2035" i="1" s="1"/>
  <c r="S2086" i="1" s="1"/>
  <c r="S2137" i="1" s="1"/>
  <c r="S2188" i="1" s="1"/>
  <c r="S2239" i="1" s="1"/>
  <c r="S2290" i="1" s="1"/>
  <c r="S2341" i="1" s="1"/>
  <c r="S2392" i="1" s="1"/>
  <c r="S2443" i="1" s="1"/>
  <c r="S2494" i="1" s="1"/>
  <c r="S2545" i="1" s="1"/>
  <c r="S2596" i="1" s="1"/>
  <c r="S2647" i="1" s="1"/>
  <c r="AF299" i="1"/>
  <c r="AP252" i="1"/>
  <c r="J252" i="1"/>
  <c r="BD245" i="1"/>
  <c r="BD248" i="1" s="1"/>
  <c r="AV201" i="1"/>
  <c r="BD196" i="1"/>
  <c r="AJ150" i="1"/>
  <c r="AY148" i="1"/>
  <c r="AY199" i="1" s="1"/>
  <c r="AY250" i="1" s="1"/>
  <c r="AY301" i="1" s="1"/>
  <c r="AY352" i="1" s="1"/>
  <c r="AY403" i="1" s="1"/>
  <c r="AY454" i="1" s="1"/>
  <c r="AY505" i="1" s="1"/>
  <c r="AY556" i="1" s="1"/>
  <c r="AY607" i="1" s="1"/>
  <c r="AY658" i="1" s="1"/>
  <c r="AY709" i="1" s="1"/>
  <c r="AY760" i="1" s="1"/>
  <c r="AY811" i="1" s="1"/>
  <c r="AY862" i="1" s="1"/>
  <c r="AY913" i="1" s="1"/>
  <c r="AY964" i="1" s="1"/>
  <c r="AY1015" i="1" s="1"/>
  <c r="AY1066" i="1" s="1"/>
  <c r="AY1117" i="1" s="1"/>
  <c r="AY1168" i="1" s="1"/>
  <c r="AY1219" i="1" s="1"/>
  <c r="AY1270" i="1" s="1"/>
  <c r="AY1321" i="1" s="1"/>
  <c r="AY1372" i="1" s="1"/>
  <c r="AY1423" i="1" s="1"/>
  <c r="AY1474" i="1" s="1"/>
  <c r="AY1525" i="1" s="1"/>
  <c r="AY1576" i="1" s="1"/>
  <c r="AY1627" i="1" s="1"/>
  <c r="AY1678" i="1" s="1"/>
  <c r="AY1729" i="1" s="1"/>
  <c r="AY1780" i="1" s="1"/>
  <c r="AY1831" i="1" s="1"/>
  <c r="AY1882" i="1" s="1"/>
  <c r="AY1933" i="1" s="1"/>
  <c r="AY1984" i="1" s="1"/>
  <c r="AY2035" i="1" s="1"/>
  <c r="AY2086" i="1" s="1"/>
  <c r="AY2137" i="1" s="1"/>
  <c r="AY2188" i="1" s="1"/>
  <c r="AY2239" i="1" s="1"/>
  <c r="AY2290" i="1" s="1"/>
  <c r="AY2341" i="1" s="1"/>
  <c r="AY2392" i="1" s="1"/>
  <c r="AY2443" i="1" s="1"/>
  <c r="AY2494" i="1" s="1"/>
  <c r="AY2545" i="1" s="1"/>
  <c r="AY2596" i="1" s="1"/>
  <c r="AY2647" i="1" s="1"/>
  <c r="AM98" i="1"/>
  <c r="AM2702" i="1"/>
  <c r="AM299" i="1"/>
  <c r="AP201" i="1"/>
  <c r="Q201" i="1"/>
  <c r="AW99" i="1"/>
  <c r="J302" i="1"/>
  <c r="U251" i="1"/>
  <c r="AS252" i="1"/>
  <c r="AO201" i="1"/>
  <c r="BD194" i="1"/>
  <c r="AZ150" i="1"/>
  <c r="O149" i="1"/>
  <c r="Z98" i="1"/>
  <c r="AN251" i="1"/>
  <c r="Q251" i="1"/>
  <c r="AO150" i="1"/>
  <c r="R150" i="1"/>
  <c r="AM350" i="1"/>
  <c r="BD350" i="1" l="1"/>
  <c r="BD99" i="1"/>
  <c r="BD2702" i="1"/>
  <c r="AM2697" i="1"/>
  <c r="AB2697" i="1"/>
  <c r="AY2697" i="1"/>
  <c r="Y2697" i="1"/>
  <c r="AX2697" i="1"/>
  <c r="U252" i="1"/>
  <c r="U302" i="1"/>
  <c r="U2697" i="1"/>
  <c r="AD201" i="1"/>
  <c r="AD251" i="1"/>
  <c r="Y201" i="1"/>
  <c r="Y251" i="1"/>
  <c r="AW201" i="1"/>
  <c r="AW251" i="1"/>
  <c r="AY99" i="1"/>
  <c r="AY149" i="1"/>
  <c r="BB252" i="1"/>
  <c r="BB302" i="1"/>
  <c r="AF2697" i="1"/>
  <c r="BD299" i="1"/>
  <c r="N201" i="1"/>
  <c r="N251" i="1"/>
  <c r="AE252" i="1"/>
  <c r="AE302" i="1"/>
  <c r="AF201" i="1"/>
  <c r="AF251" i="1"/>
  <c r="AR252" i="1"/>
  <c r="AR302" i="1"/>
  <c r="AV2697" i="1"/>
  <c r="K201" i="1"/>
  <c r="K251" i="1"/>
  <c r="M303" i="1"/>
  <c r="M353" i="1"/>
  <c r="AN252" i="1"/>
  <c r="AN302" i="1"/>
  <c r="AQ150" i="1"/>
  <c r="AQ200" i="1"/>
  <c r="BC2697" i="1"/>
  <c r="BC150" i="1"/>
  <c r="AC201" i="1"/>
  <c r="AC251" i="1"/>
  <c r="BC252" i="1"/>
  <c r="BC302" i="1"/>
  <c r="AW150" i="1"/>
  <c r="BA201" i="1"/>
  <c r="BA251" i="1"/>
  <c r="F252" i="1"/>
  <c r="AG201" i="1"/>
  <c r="AG251" i="1"/>
  <c r="AO303" i="1"/>
  <c r="AO353" i="1"/>
  <c r="AV303" i="1"/>
  <c r="AV353" i="1"/>
  <c r="S2697" i="1"/>
  <c r="Z99" i="1"/>
  <c r="Z149" i="1"/>
  <c r="J303" i="1"/>
  <c r="J353" i="1"/>
  <c r="F2697" i="1"/>
  <c r="I252" i="1"/>
  <c r="I302" i="1"/>
  <c r="G150" i="1"/>
  <c r="G200" i="1"/>
  <c r="R303" i="1"/>
  <c r="R353" i="1"/>
  <c r="O150" i="1"/>
  <c r="O200" i="1"/>
  <c r="BD197" i="1"/>
  <c r="BD401" i="1"/>
  <c r="AZ252" i="1"/>
  <c r="AZ302" i="1"/>
  <c r="AS507" i="1"/>
  <c r="AS557" i="1"/>
  <c r="W150" i="1"/>
  <c r="W200" i="1"/>
  <c r="AU150" i="1"/>
  <c r="AU200" i="1"/>
  <c r="Y150" i="1"/>
  <c r="AL201" i="1"/>
  <c r="AL251" i="1"/>
  <c r="AJ303" i="1"/>
  <c r="AJ353" i="1"/>
  <c r="BC201" i="1"/>
  <c r="AI150" i="1"/>
  <c r="AI200" i="1"/>
  <c r="L201" i="1"/>
  <c r="L251" i="1"/>
  <c r="AB200" i="1"/>
  <c r="BD199" i="1"/>
  <c r="BD250" i="1" s="1"/>
  <c r="BD301" i="1" s="1"/>
  <c r="BD352" i="1" s="1"/>
  <c r="BD403" i="1" s="1"/>
  <c r="BD454" i="1" s="1"/>
  <c r="BD505" i="1" s="1"/>
  <c r="BD556" i="1" s="1"/>
  <c r="BD607" i="1" s="1"/>
  <c r="BD658" i="1" s="1"/>
  <c r="BD709" i="1" s="1"/>
  <c r="BD760" i="1" s="1"/>
  <c r="BD811" i="1" s="1"/>
  <c r="BD862" i="1" s="1"/>
  <c r="BD913" i="1" s="1"/>
  <c r="BD964" i="1" s="1"/>
  <c r="BD1015" i="1" s="1"/>
  <c r="BD1066" i="1" s="1"/>
  <c r="BD1117" i="1" s="1"/>
  <c r="BD1168" i="1" s="1"/>
  <c r="BD1219" i="1" s="1"/>
  <c r="BD1270" i="1" s="1"/>
  <c r="BD1321" i="1" s="1"/>
  <c r="BD1372" i="1" s="1"/>
  <c r="BD1423" i="1" s="1"/>
  <c r="BD1474" i="1" s="1"/>
  <c r="BD1525" i="1" s="1"/>
  <c r="BD1576" i="1" s="1"/>
  <c r="BD1627" i="1" s="1"/>
  <c r="BD1678" i="1" s="1"/>
  <c r="BD1729" i="1" s="1"/>
  <c r="BD1780" i="1" s="1"/>
  <c r="BD1831" i="1" s="1"/>
  <c r="BD1882" i="1" s="1"/>
  <c r="BD1933" i="1" s="1"/>
  <c r="BD1984" i="1" s="1"/>
  <c r="BD2035" i="1" s="1"/>
  <c r="BD2086" i="1" s="1"/>
  <c r="BD2137" i="1" s="1"/>
  <c r="BD2188" i="1" s="1"/>
  <c r="BD2239" i="1" s="1"/>
  <c r="BD2290" i="1" s="1"/>
  <c r="BD2341" i="1" s="1"/>
  <c r="BD2392" i="1" s="1"/>
  <c r="BD2443" i="1" s="1"/>
  <c r="BD2494" i="1" s="1"/>
  <c r="BD2545" i="1" s="1"/>
  <c r="BD2596" i="1" s="1"/>
  <c r="BD2647" i="1" s="1"/>
  <c r="AP354" i="1"/>
  <c r="AP404" i="1"/>
  <c r="AV252" i="1"/>
  <c r="Q252" i="1"/>
  <c r="Q302" i="1"/>
  <c r="F201" i="1"/>
  <c r="AM99" i="1"/>
  <c r="AM149" i="1"/>
  <c r="T252" i="1"/>
  <c r="T302" i="1"/>
  <c r="F150" i="1"/>
  <c r="BD146" i="1"/>
  <c r="BD149" i="1"/>
  <c r="AX149" i="1"/>
  <c r="AT201" i="1"/>
  <c r="AT251" i="1"/>
  <c r="H252" i="1"/>
  <c r="H302" i="1"/>
  <c r="F303" i="1"/>
  <c r="F353" i="1"/>
  <c r="S150" i="1"/>
  <c r="S200" i="1"/>
  <c r="BD147" i="1"/>
  <c r="BD198" i="1" s="1"/>
  <c r="BD249" i="1" s="1"/>
  <c r="BD300" i="1" s="1"/>
  <c r="BD351" i="1" s="1"/>
  <c r="BD402" i="1" s="1"/>
  <c r="BD453" i="1" s="1"/>
  <c r="BD504" i="1" s="1"/>
  <c r="BD555" i="1" s="1"/>
  <c r="BD606" i="1" s="1"/>
  <c r="BD657" i="1" s="1"/>
  <c r="BD708" i="1" s="1"/>
  <c r="BD759" i="1" s="1"/>
  <c r="BD810" i="1" s="1"/>
  <c r="BD861" i="1" s="1"/>
  <c r="BD912" i="1" s="1"/>
  <c r="BD963" i="1" s="1"/>
  <c r="BD1014" i="1" s="1"/>
  <c r="BD1065" i="1" s="1"/>
  <c r="BD1116" i="1" s="1"/>
  <c r="BD1167" i="1" s="1"/>
  <c r="BD1218" i="1" s="1"/>
  <c r="BD1269" i="1" s="1"/>
  <c r="BD1320" i="1" s="1"/>
  <c r="BD1371" i="1" s="1"/>
  <c r="BD1422" i="1" s="1"/>
  <c r="BD1473" i="1" s="1"/>
  <c r="BD1524" i="1" s="1"/>
  <c r="BD1575" i="1" s="1"/>
  <c r="BD1626" i="1" s="1"/>
  <c r="BD1677" i="1" s="1"/>
  <c r="BD1728" i="1" s="1"/>
  <c r="BD1779" i="1" s="1"/>
  <c r="BD1830" i="1" s="1"/>
  <c r="BD1881" i="1" s="1"/>
  <c r="BD1932" i="1" s="1"/>
  <c r="BD1983" i="1" s="1"/>
  <c r="BD2034" i="1" s="1"/>
  <c r="BD2085" i="1" s="1"/>
  <c r="BD2136" i="1" s="1"/>
  <c r="BD2187" i="1" s="1"/>
  <c r="BD2238" i="1" s="1"/>
  <c r="BD2289" i="1" s="1"/>
  <c r="BD2340" i="1" s="1"/>
  <c r="BD2391" i="1" s="1"/>
  <c r="BD2442" i="1" s="1"/>
  <c r="BD2493" i="1" s="1"/>
  <c r="BD2544" i="1" s="1"/>
  <c r="BD2595" i="1" s="1"/>
  <c r="BD2646" i="1" s="1"/>
  <c r="BD2697" i="1" s="1"/>
  <c r="P354" i="1"/>
  <c r="P404" i="1"/>
  <c r="BD48" i="1"/>
  <c r="AM150" i="1" l="1"/>
  <c r="AM200" i="1"/>
  <c r="AJ354" i="1"/>
  <c r="AJ404" i="1"/>
  <c r="AG252" i="1"/>
  <c r="AG302" i="1"/>
  <c r="BC303" i="1"/>
  <c r="BC353" i="1"/>
  <c r="AQ201" i="1"/>
  <c r="AQ251" i="1"/>
  <c r="AR303" i="1"/>
  <c r="AR353" i="1"/>
  <c r="AE303" i="1"/>
  <c r="AE353" i="1"/>
  <c r="F354" i="1"/>
  <c r="F404" i="1"/>
  <c r="AX150" i="1"/>
  <c r="AX200" i="1"/>
  <c r="BD150" i="1"/>
  <c r="AB201" i="1"/>
  <c r="AB251" i="1"/>
  <c r="AI201" i="1"/>
  <c r="AI251" i="1"/>
  <c r="AU201" i="1"/>
  <c r="AU251" i="1"/>
  <c r="AS558" i="1"/>
  <c r="AS608" i="1"/>
  <c r="O201" i="1"/>
  <c r="O251" i="1"/>
  <c r="G201" i="1"/>
  <c r="G251" i="1"/>
  <c r="Z150" i="1"/>
  <c r="Z200" i="1"/>
  <c r="M354" i="1"/>
  <c r="M404" i="1"/>
  <c r="BB303" i="1"/>
  <c r="BB353" i="1"/>
  <c r="AW252" i="1"/>
  <c r="AW302" i="1"/>
  <c r="AD252" i="1"/>
  <c r="AD302" i="1"/>
  <c r="U303" i="1"/>
  <c r="U353" i="1"/>
  <c r="P405" i="1"/>
  <c r="P455" i="1"/>
  <c r="H303" i="1"/>
  <c r="H353" i="1"/>
  <c r="T303" i="1"/>
  <c r="T353" i="1"/>
  <c r="AP405" i="1"/>
  <c r="AP455" i="1"/>
  <c r="L252" i="1"/>
  <c r="L302" i="1"/>
  <c r="AL252" i="1"/>
  <c r="AL302" i="1"/>
  <c r="AO354" i="1"/>
  <c r="AO404" i="1"/>
  <c r="AC252" i="1"/>
  <c r="AC302" i="1"/>
  <c r="AN303" i="1"/>
  <c r="AN353" i="1"/>
  <c r="AF252" i="1"/>
  <c r="AF302" i="1"/>
  <c r="N252" i="1"/>
  <c r="N302" i="1"/>
  <c r="S201" i="1"/>
  <c r="S251" i="1"/>
  <c r="AT252" i="1"/>
  <c r="AT302" i="1"/>
  <c r="Q303" i="1"/>
  <c r="Q353" i="1"/>
  <c r="W201" i="1"/>
  <c r="W251" i="1"/>
  <c r="AZ303" i="1"/>
  <c r="AZ353" i="1"/>
  <c r="BD200" i="1"/>
  <c r="R354" i="1"/>
  <c r="R404" i="1"/>
  <c r="I303" i="1"/>
  <c r="I353" i="1"/>
  <c r="J354" i="1"/>
  <c r="J404" i="1"/>
  <c r="AV354" i="1"/>
  <c r="AV404" i="1"/>
  <c r="BA252" i="1"/>
  <c r="BA302" i="1"/>
  <c r="K252" i="1"/>
  <c r="K302" i="1"/>
  <c r="AY150" i="1"/>
  <c r="AY200" i="1"/>
  <c r="Y252" i="1"/>
  <c r="Y302" i="1"/>
  <c r="AX201" i="1" l="1"/>
  <c r="AX251" i="1"/>
  <c r="AE354" i="1"/>
  <c r="AE404" i="1"/>
  <c r="AQ252" i="1"/>
  <c r="AQ302" i="1"/>
  <c r="AG303" i="1"/>
  <c r="AG353" i="1"/>
  <c r="AM201" i="1"/>
  <c r="AM251" i="1"/>
  <c r="J405" i="1"/>
  <c r="J455" i="1"/>
  <c r="W252" i="1"/>
  <c r="W302" i="1"/>
  <c r="S252" i="1"/>
  <c r="S302" i="1"/>
  <c r="AF303" i="1"/>
  <c r="AF353" i="1"/>
  <c r="AC303" i="1"/>
  <c r="AC353" i="1"/>
  <c r="AL303" i="1"/>
  <c r="AL353" i="1"/>
  <c r="AP456" i="1"/>
  <c r="AP506" i="1"/>
  <c r="H354" i="1"/>
  <c r="H404" i="1"/>
  <c r="U354" i="1"/>
  <c r="U404" i="1"/>
  <c r="AW303" i="1"/>
  <c r="AW353" i="1"/>
  <c r="M405" i="1"/>
  <c r="M455" i="1"/>
  <c r="Z201" i="1"/>
  <c r="Z251" i="1"/>
  <c r="O252" i="1"/>
  <c r="O302" i="1"/>
  <c r="AU252" i="1"/>
  <c r="AU302" i="1"/>
  <c r="AB252" i="1"/>
  <c r="AB302" i="1"/>
  <c r="AY201" i="1"/>
  <c r="AY251" i="1"/>
  <c r="R405" i="1"/>
  <c r="R455" i="1"/>
  <c r="AV405" i="1"/>
  <c r="AV455" i="1"/>
  <c r="F405" i="1"/>
  <c r="F455" i="1"/>
  <c r="AR354" i="1"/>
  <c r="AR404" i="1"/>
  <c r="BC354" i="1"/>
  <c r="BC404" i="1"/>
  <c r="AJ405" i="1"/>
  <c r="AJ455" i="1"/>
  <c r="BA303" i="1"/>
  <c r="BA353" i="1"/>
  <c r="Y303" i="1"/>
  <c r="Y353" i="1"/>
  <c r="K303" i="1"/>
  <c r="K353" i="1"/>
  <c r="I354" i="1"/>
  <c r="I404" i="1"/>
  <c r="BD201" i="1"/>
  <c r="BD251" i="1"/>
  <c r="AZ354" i="1"/>
  <c r="AZ404" i="1"/>
  <c r="Q354" i="1"/>
  <c r="Q404" i="1"/>
  <c r="AT303" i="1"/>
  <c r="AT353" i="1"/>
  <c r="N303" i="1"/>
  <c r="N353" i="1"/>
  <c r="AN354" i="1"/>
  <c r="AN404" i="1"/>
  <c r="AO405" i="1"/>
  <c r="AO455" i="1"/>
  <c r="L303" i="1"/>
  <c r="L353" i="1"/>
  <c r="T354" i="1"/>
  <c r="T404" i="1"/>
  <c r="P456" i="1"/>
  <c r="P506" i="1"/>
  <c r="AD303" i="1"/>
  <c r="AD353" i="1"/>
  <c r="BB354" i="1"/>
  <c r="BB404" i="1"/>
  <c r="G252" i="1"/>
  <c r="G302" i="1"/>
  <c r="AS609" i="1"/>
  <c r="AS659" i="1"/>
  <c r="AI252" i="1"/>
  <c r="AI302" i="1"/>
  <c r="AS660" i="1" l="1"/>
  <c r="AS710" i="1"/>
  <c r="G303" i="1"/>
  <c r="G353" i="1"/>
  <c r="BB405" i="1"/>
  <c r="BB455" i="1"/>
  <c r="P507" i="1"/>
  <c r="P557" i="1"/>
  <c r="L354" i="1"/>
  <c r="L404" i="1"/>
  <c r="AN405" i="1"/>
  <c r="AN455" i="1"/>
  <c r="AT354" i="1"/>
  <c r="AT404" i="1"/>
  <c r="AZ405" i="1"/>
  <c r="AZ455" i="1"/>
  <c r="I405" i="1"/>
  <c r="I455" i="1"/>
  <c r="Y354" i="1"/>
  <c r="Y404" i="1"/>
  <c r="BC405" i="1"/>
  <c r="BC455" i="1"/>
  <c r="F456" i="1"/>
  <c r="F506" i="1"/>
  <c r="R456" i="1"/>
  <c r="R506" i="1"/>
  <c r="AB303" i="1"/>
  <c r="AB353" i="1"/>
  <c r="Z252" i="1"/>
  <c r="Z302" i="1"/>
  <c r="AW354" i="1"/>
  <c r="AW404" i="1"/>
  <c r="H405" i="1"/>
  <c r="H455" i="1"/>
  <c r="AL354" i="1"/>
  <c r="AL404" i="1"/>
  <c r="AF354" i="1"/>
  <c r="AF404" i="1"/>
  <c r="J456" i="1"/>
  <c r="J506" i="1"/>
  <c r="AG354" i="1"/>
  <c r="AG404" i="1"/>
  <c r="AE405" i="1"/>
  <c r="AE455" i="1"/>
  <c r="AI303" i="1"/>
  <c r="AI353" i="1"/>
  <c r="AD354" i="1"/>
  <c r="AD404" i="1"/>
  <c r="T405" i="1"/>
  <c r="T455" i="1"/>
  <c r="AO456" i="1"/>
  <c r="AO506" i="1"/>
  <c r="N354" i="1"/>
  <c r="N404" i="1"/>
  <c r="Q405" i="1"/>
  <c r="Q455" i="1"/>
  <c r="BD252" i="1"/>
  <c r="BD302" i="1"/>
  <c r="K354" i="1"/>
  <c r="K404" i="1"/>
  <c r="BA354" i="1"/>
  <c r="BA404" i="1"/>
  <c r="AJ456" i="1"/>
  <c r="AJ506" i="1"/>
  <c r="AR405" i="1"/>
  <c r="AR455" i="1"/>
  <c r="AV456" i="1"/>
  <c r="AV506" i="1"/>
  <c r="AY252" i="1"/>
  <c r="AY302" i="1"/>
  <c r="AU303" i="1"/>
  <c r="AU353" i="1"/>
  <c r="O303" i="1"/>
  <c r="O353" i="1"/>
  <c r="M456" i="1"/>
  <c r="M506" i="1"/>
  <c r="U405" i="1"/>
  <c r="U455" i="1"/>
  <c r="AP507" i="1"/>
  <c r="AP557" i="1"/>
  <c r="AC354" i="1"/>
  <c r="AC404" i="1"/>
  <c r="S303" i="1"/>
  <c r="S353" i="1"/>
  <c r="W303" i="1"/>
  <c r="W353" i="1"/>
  <c r="AM252" i="1"/>
  <c r="AM302" i="1"/>
  <c r="AQ303" i="1"/>
  <c r="AQ353" i="1"/>
  <c r="AX252" i="1"/>
  <c r="AX302" i="1"/>
  <c r="AQ354" i="1" l="1"/>
  <c r="AQ404" i="1"/>
  <c r="W354" i="1"/>
  <c r="W404" i="1"/>
  <c r="AC405" i="1"/>
  <c r="AC455" i="1"/>
  <c r="U456" i="1"/>
  <c r="U506" i="1"/>
  <c r="O354" i="1"/>
  <c r="O404" i="1"/>
  <c r="AY303" i="1"/>
  <c r="AY353" i="1"/>
  <c r="AR456" i="1"/>
  <c r="AR506" i="1"/>
  <c r="BA405" i="1"/>
  <c r="BA455" i="1"/>
  <c r="BD303" i="1"/>
  <c r="BD353" i="1"/>
  <c r="N405" i="1"/>
  <c r="N455" i="1"/>
  <c r="T456" i="1"/>
  <c r="T506" i="1"/>
  <c r="AI354" i="1"/>
  <c r="AI404" i="1"/>
  <c r="AG405" i="1"/>
  <c r="AG455" i="1"/>
  <c r="AL405" i="1"/>
  <c r="AL455" i="1"/>
  <c r="AW405" i="1"/>
  <c r="AW455" i="1"/>
  <c r="R507" i="1"/>
  <c r="R557" i="1"/>
  <c r="BC456" i="1"/>
  <c r="BC506" i="1"/>
  <c r="Y405" i="1"/>
  <c r="Y455" i="1"/>
  <c r="AZ456" i="1"/>
  <c r="AZ506" i="1"/>
  <c r="AN456" i="1"/>
  <c r="AN506" i="1"/>
  <c r="P558" i="1"/>
  <c r="P608" i="1"/>
  <c r="G354" i="1"/>
  <c r="G404" i="1"/>
  <c r="AX303" i="1"/>
  <c r="AX353" i="1"/>
  <c r="AM303" i="1"/>
  <c r="AM353" i="1"/>
  <c r="S354" i="1"/>
  <c r="S404" i="1"/>
  <c r="AP558" i="1"/>
  <c r="AP608" i="1"/>
  <c r="M507" i="1"/>
  <c r="M557" i="1"/>
  <c r="AU354" i="1"/>
  <c r="AU404" i="1"/>
  <c r="AV507" i="1"/>
  <c r="AV557" i="1"/>
  <c r="AJ507" i="1"/>
  <c r="AJ557" i="1"/>
  <c r="K405" i="1"/>
  <c r="K455" i="1"/>
  <c r="Q456" i="1"/>
  <c r="Q506" i="1"/>
  <c r="AO507" i="1"/>
  <c r="AO557" i="1"/>
  <c r="AD405" i="1"/>
  <c r="AD455" i="1"/>
  <c r="AE456" i="1"/>
  <c r="AE506" i="1"/>
  <c r="J507" i="1"/>
  <c r="J557" i="1"/>
  <c r="AF405" i="1"/>
  <c r="AF455" i="1"/>
  <c r="H456" i="1"/>
  <c r="H506" i="1"/>
  <c r="Z303" i="1"/>
  <c r="Z353" i="1"/>
  <c r="AB354" i="1"/>
  <c r="AB404" i="1"/>
  <c r="F507" i="1"/>
  <c r="F557" i="1"/>
  <c r="I456" i="1"/>
  <c r="I506" i="1"/>
  <c r="AT405" i="1"/>
  <c r="AT455" i="1"/>
  <c r="L405" i="1"/>
  <c r="L455" i="1"/>
  <c r="BB456" i="1"/>
  <c r="BB506" i="1"/>
  <c r="AS711" i="1"/>
  <c r="AS761" i="1"/>
  <c r="BB507" i="1" l="1"/>
  <c r="BB557" i="1"/>
  <c r="AT456" i="1"/>
  <c r="AT506" i="1"/>
  <c r="AB405" i="1"/>
  <c r="AB455" i="1"/>
  <c r="H507" i="1"/>
  <c r="H557" i="1"/>
  <c r="J558" i="1"/>
  <c r="J608" i="1"/>
  <c r="AO558" i="1"/>
  <c r="AO608" i="1"/>
  <c r="K456" i="1"/>
  <c r="K506" i="1"/>
  <c r="AV558" i="1"/>
  <c r="AV608" i="1"/>
  <c r="M558" i="1"/>
  <c r="M608" i="1"/>
  <c r="S405" i="1"/>
  <c r="S455" i="1"/>
  <c r="AX354" i="1"/>
  <c r="AX404" i="1"/>
  <c r="P609" i="1"/>
  <c r="P659" i="1"/>
  <c r="AZ507" i="1"/>
  <c r="AZ557" i="1"/>
  <c r="BC507" i="1"/>
  <c r="BC557" i="1"/>
  <c r="AL456" i="1"/>
  <c r="AL506" i="1"/>
  <c r="AG456" i="1"/>
  <c r="AG506" i="1"/>
  <c r="N456" i="1"/>
  <c r="N506" i="1"/>
  <c r="BA456" i="1"/>
  <c r="BA506" i="1"/>
  <c r="AY354" i="1"/>
  <c r="AY404" i="1"/>
  <c r="U507" i="1"/>
  <c r="U557" i="1"/>
  <c r="W405" i="1"/>
  <c r="W455" i="1"/>
  <c r="AS762" i="1"/>
  <c r="AS812" i="1"/>
  <c r="L456" i="1"/>
  <c r="L506" i="1"/>
  <c r="I507" i="1"/>
  <c r="I557" i="1"/>
  <c r="F558" i="1"/>
  <c r="F608" i="1"/>
  <c r="Z354" i="1"/>
  <c r="Z404" i="1"/>
  <c r="AF456" i="1"/>
  <c r="AF506" i="1"/>
  <c r="AE507" i="1"/>
  <c r="AE557" i="1"/>
  <c r="AD456" i="1"/>
  <c r="AD506" i="1"/>
  <c r="Q507" i="1"/>
  <c r="Q557" i="1"/>
  <c r="AJ558" i="1"/>
  <c r="AJ608" i="1"/>
  <c r="AU405" i="1"/>
  <c r="AU455" i="1"/>
  <c r="AP609" i="1"/>
  <c r="AP659" i="1"/>
  <c r="AM354" i="1"/>
  <c r="AM404" i="1"/>
  <c r="G405" i="1"/>
  <c r="G455" i="1"/>
  <c r="AN507" i="1"/>
  <c r="AN557" i="1"/>
  <c r="Y456" i="1"/>
  <c r="Y506" i="1"/>
  <c r="R558" i="1"/>
  <c r="R608" i="1"/>
  <c r="AW456" i="1"/>
  <c r="AW506" i="1"/>
  <c r="AI405" i="1"/>
  <c r="AI455" i="1"/>
  <c r="T507" i="1"/>
  <c r="T557" i="1"/>
  <c r="BD354" i="1"/>
  <c r="BD404" i="1"/>
  <c r="AR507" i="1"/>
  <c r="AR557" i="1"/>
  <c r="O405" i="1"/>
  <c r="O455" i="1"/>
  <c r="AC456" i="1"/>
  <c r="AC506" i="1"/>
  <c r="AQ405" i="1"/>
  <c r="AQ455" i="1"/>
  <c r="AC507" i="1" l="1"/>
  <c r="AC557" i="1"/>
  <c r="AR558" i="1"/>
  <c r="AR608" i="1"/>
  <c r="T558" i="1"/>
  <c r="T608" i="1"/>
  <c r="R609" i="1"/>
  <c r="R659" i="1"/>
  <c r="AN558" i="1"/>
  <c r="AN608" i="1"/>
  <c r="AM405" i="1"/>
  <c r="AM455" i="1"/>
  <c r="AU456" i="1"/>
  <c r="AU506" i="1"/>
  <c r="Q558" i="1"/>
  <c r="Q608" i="1"/>
  <c r="AE558" i="1"/>
  <c r="AE608" i="1"/>
  <c r="Z405" i="1"/>
  <c r="Z455" i="1"/>
  <c r="I558" i="1"/>
  <c r="I608" i="1"/>
  <c r="AS813" i="1"/>
  <c r="AS863" i="1"/>
  <c r="U558" i="1"/>
  <c r="U608" i="1"/>
  <c r="BA507" i="1"/>
  <c r="BA557" i="1"/>
  <c r="AL507" i="1"/>
  <c r="AL557" i="1"/>
  <c r="BC558" i="1"/>
  <c r="BC608" i="1"/>
  <c r="P660" i="1"/>
  <c r="P710" i="1"/>
  <c r="S456" i="1"/>
  <c r="S506" i="1"/>
  <c r="AV609" i="1"/>
  <c r="AV659" i="1"/>
  <c r="AO609" i="1"/>
  <c r="AO659" i="1"/>
  <c r="J609" i="1"/>
  <c r="J659" i="1"/>
  <c r="AB456" i="1"/>
  <c r="AB506" i="1"/>
  <c r="AT507" i="1"/>
  <c r="AT557" i="1"/>
  <c r="AQ456" i="1"/>
  <c r="AQ506" i="1"/>
  <c r="O456" i="1"/>
  <c r="O506" i="1"/>
  <c r="BD405" i="1"/>
  <c r="BD455" i="1"/>
  <c r="AI456" i="1"/>
  <c r="AI506" i="1"/>
  <c r="AW507" i="1"/>
  <c r="AW557" i="1"/>
  <c r="Y507" i="1"/>
  <c r="Y557" i="1"/>
  <c r="G456" i="1"/>
  <c r="G506" i="1"/>
  <c r="AP660" i="1"/>
  <c r="AP710" i="1"/>
  <c r="AJ609" i="1"/>
  <c r="AJ659" i="1"/>
  <c r="AD507" i="1"/>
  <c r="AD557" i="1"/>
  <c r="AF507" i="1"/>
  <c r="AF557" i="1"/>
  <c r="F609" i="1"/>
  <c r="F659" i="1"/>
  <c r="L507" i="1"/>
  <c r="L557" i="1"/>
  <c r="W456" i="1"/>
  <c r="W506" i="1"/>
  <c r="AY405" i="1"/>
  <c r="AY455" i="1"/>
  <c r="N507" i="1"/>
  <c r="N557" i="1"/>
  <c r="AG507" i="1"/>
  <c r="AG557" i="1"/>
  <c r="AZ558" i="1"/>
  <c r="AZ608" i="1"/>
  <c r="AX405" i="1"/>
  <c r="AX455" i="1"/>
  <c r="M609" i="1"/>
  <c r="M659" i="1"/>
  <c r="K507" i="1"/>
  <c r="K557" i="1"/>
  <c r="H558" i="1"/>
  <c r="H608" i="1"/>
  <c r="BB558" i="1"/>
  <c r="BB608" i="1"/>
  <c r="M660" i="1" l="1"/>
  <c r="M710" i="1"/>
  <c r="AZ609" i="1"/>
  <c r="AZ659" i="1"/>
  <c r="AG558" i="1"/>
  <c r="AG608" i="1"/>
  <c r="AY456" i="1"/>
  <c r="AY506" i="1"/>
  <c r="L558" i="1"/>
  <c r="L608" i="1"/>
  <c r="AF558" i="1"/>
  <c r="AF608" i="1"/>
  <c r="AJ660" i="1"/>
  <c r="AJ710" i="1"/>
  <c r="G507" i="1"/>
  <c r="G557" i="1"/>
  <c r="AW558" i="1"/>
  <c r="AW608" i="1"/>
  <c r="BD456" i="1"/>
  <c r="BD506" i="1"/>
  <c r="AQ507" i="1"/>
  <c r="AQ557" i="1"/>
  <c r="AB507" i="1"/>
  <c r="AB557" i="1"/>
  <c r="AO660" i="1"/>
  <c r="AO710" i="1"/>
  <c r="S507" i="1"/>
  <c r="S557" i="1"/>
  <c r="BC609" i="1"/>
  <c r="BC659" i="1"/>
  <c r="U609" i="1"/>
  <c r="U659" i="1"/>
  <c r="I609" i="1"/>
  <c r="I659" i="1"/>
  <c r="AE609" i="1"/>
  <c r="AE659" i="1"/>
  <c r="AU507" i="1"/>
  <c r="AU557" i="1"/>
  <c r="AN609" i="1"/>
  <c r="AN659" i="1"/>
  <c r="AR609" i="1"/>
  <c r="AR659" i="1"/>
  <c r="BB609" i="1"/>
  <c r="BB659" i="1"/>
  <c r="H609" i="1"/>
  <c r="H659" i="1"/>
  <c r="K558" i="1"/>
  <c r="K608" i="1"/>
  <c r="AX456" i="1"/>
  <c r="AX506" i="1"/>
  <c r="N558" i="1"/>
  <c r="N608" i="1"/>
  <c r="W507" i="1"/>
  <c r="W557" i="1"/>
  <c r="F660" i="1"/>
  <c r="F710" i="1"/>
  <c r="AD558" i="1"/>
  <c r="AD608" i="1"/>
  <c r="AP711" i="1"/>
  <c r="AP761" i="1"/>
  <c r="Y558" i="1"/>
  <c r="Y608" i="1"/>
  <c r="AI507" i="1"/>
  <c r="AI557" i="1"/>
  <c r="O507" i="1"/>
  <c r="O557" i="1"/>
  <c r="AT558" i="1"/>
  <c r="AT608" i="1"/>
  <c r="J660" i="1"/>
  <c r="J710" i="1"/>
  <c r="AV660" i="1"/>
  <c r="AV710" i="1"/>
  <c r="P711" i="1"/>
  <c r="P761" i="1"/>
  <c r="AL558" i="1"/>
  <c r="AL608" i="1"/>
  <c r="BA558" i="1"/>
  <c r="BA608" i="1"/>
  <c r="AS864" i="1"/>
  <c r="AS914" i="1"/>
  <c r="Z456" i="1"/>
  <c r="Z506" i="1"/>
  <c r="Q609" i="1"/>
  <c r="Q659" i="1"/>
  <c r="AM456" i="1"/>
  <c r="AM506" i="1"/>
  <c r="R660" i="1"/>
  <c r="R710" i="1"/>
  <c r="T609" i="1"/>
  <c r="T659" i="1"/>
  <c r="AC558" i="1"/>
  <c r="AC608" i="1"/>
  <c r="AM507" i="1" l="1"/>
  <c r="AM557" i="1"/>
  <c r="Z507" i="1"/>
  <c r="Z557" i="1"/>
  <c r="BA609" i="1"/>
  <c r="BA659" i="1"/>
  <c r="P762" i="1"/>
  <c r="P812" i="1"/>
  <c r="J711" i="1"/>
  <c r="J761" i="1"/>
  <c r="O558" i="1"/>
  <c r="O608" i="1"/>
  <c r="Y609" i="1"/>
  <c r="Y659" i="1"/>
  <c r="AD609" i="1"/>
  <c r="AD659" i="1"/>
  <c r="W558" i="1"/>
  <c r="W608" i="1"/>
  <c r="K609" i="1"/>
  <c r="K659" i="1"/>
  <c r="BB660" i="1"/>
  <c r="BB710" i="1"/>
  <c r="AR660" i="1"/>
  <c r="AR710" i="1"/>
  <c r="AN660" i="1"/>
  <c r="AN710" i="1"/>
  <c r="AE660" i="1"/>
  <c r="AE710" i="1"/>
  <c r="U660" i="1"/>
  <c r="U710" i="1"/>
  <c r="BC660" i="1"/>
  <c r="BC710" i="1"/>
  <c r="AO711" i="1"/>
  <c r="AO761" i="1"/>
  <c r="AQ558" i="1"/>
  <c r="AQ608" i="1"/>
  <c r="AW609" i="1"/>
  <c r="AW659" i="1"/>
  <c r="AJ711" i="1"/>
  <c r="AJ761" i="1"/>
  <c r="L609" i="1"/>
  <c r="L659" i="1"/>
  <c r="AG609" i="1"/>
  <c r="AG659" i="1"/>
  <c r="M711" i="1"/>
  <c r="M761" i="1"/>
  <c r="AC609" i="1"/>
  <c r="AC659" i="1"/>
  <c r="R711" i="1"/>
  <c r="R761" i="1"/>
  <c r="Q660" i="1"/>
  <c r="Q710" i="1"/>
  <c r="AS915" i="1"/>
  <c r="AS965" i="1"/>
  <c r="AL609" i="1"/>
  <c r="AL659" i="1"/>
  <c r="AV711" i="1"/>
  <c r="AV761" i="1"/>
  <c r="AT609" i="1"/>
  <c r="AT659" i="1"/>
  <c r="AI558" i="1"/>
  <c r="AI608" i="1"/>
  <c r="AP762" i="1"/>
  <c r="AP812" i="1"/>
  <c r="F711" i="1"/>
  <c r="F761" i="1"/>
  <c r="N609" i="1"/>
  <c r="N659" i="1"/>
  <c r="AX507" i="1"/>
  <c r="AX557" i="1"/>
  <c r="H660" i="1"/>
  <c r="H710" i="1"/>
  <c r="AU558" i="1"/>
  <c r="AU608" i="1"/>
  <c r="I660" i="1"/>
  <c r="I710" i="1"/>
  <c r="S558" i="1"/>
  <c r="S608" i="1"/>
  <c r="AB558" i="1"/>
  <c r="AB608" i="1"/>
  <c r="BD507" i="1"/>
  <c r="BD557" i="1"/>
  <c r="G558" i="1"/>
  <c r="G608" i="1"/>
  <c r="AF609" i="1"/>
  <c r="AF659" i="1"/>
  <c r="AY507" i="1"/>
  <c r="AY557" i="1"/>
  <c r="AZ660" i="1"/>
  <c r="AZ710" i="1"/>
  <c r="T660" i="1"/>
  <c r="T710" i="1"/>
  <c r="AY558" i="1" l="1"/>
  <c r="AY608" i="1"/>
  <c r="G609" i="1"/>
  <c r="G659" i="1"/>
  <c r="AB609" i="1"/>
  <c r="AB659" i="1"/>
  <c r="AU609" i="1"/>
  <c r="AU659" i="1"/>
  <c r="AX558" i="1"/>
  <c r="AX608" i="1"/>
  <c r="F762" i="1"/>
  <c r="F812" i="1"/>
  <c r="AI609" i="1"/>
  <c r="AI659" i="1"/>
  <c r="AV762" i="1"/>
  <c r="AV812" i="1"/>
  <c r="AS966" i="1"/>
  <c r="AS1016" i="1"/>
  <c r="R762" i="1"/>
  <c r="R812" i="1"/>
  <c r="M762" i="1"/>
  <c r="M812" i="1"/>
  <c r="L660" i="1"/>
  <c r="L710" i="1"/>
  <c r="AW660" i="1"/>
  <c r="AW710" i="1"/>
  <c r="AO762" i="1"/>
  <c r="AO812" i="1"/>
  <c r="U711" i="1"/>
  <c r="U761" i="1"/>
  <c r="AN711" i="1"/>
  <c r="AN761" i="1"/>
  <c r="BB711" i="1"/>
  <c r="BB761" i="1"/>
  <c r="AD660" i="1"/>
  <c r="AD710" i="1"/>
  <c r="O609" i="1"/>
  <c r="O659" i="1"/>
  <c r="P813" i="1"/>
  <c r="P863" i="1"/>
  <c r="Z558" i="1"/>
  <c r="Z608" i="1"/>
  <c r="T711" i="1"/>
  <c r="T761" i="1"/>
  <c r="AZ711" i="1"/>
  <c r="AZ761" i="1"/>
  <c r="AF660" i="1"/>
  <c r="AF710" i="1"/>
  <c r="BD558" i="1"/>
  <c r="BD608" i="1"/>
  <c r="S609" i="1"/>
  <c r="S659" i="1"/>
  <c r="I711" i="1"/>
  <c r="I761" i="1"/>
  <c r="H711" i="1"/>
  <c r="H761" i="1"/>
  <c r="N660" i="1"/>
  <c r="N710" i="1"/>
  <c r="AP813" i="1"/>
  <c r="AP863" i="1"/>
  <c r="AT660" i="1"/>
  <c r="AT710" i="1"/>
  <c r="AL660" i="1"/>
  <c r="AL710" i="1"/>
  <c r="Q711" i="1"/>
  <c r="Q761" i="1"/>
  <c r="AC660" i="1"/>
  <c r="AC710" i="1"/>
  <c r="AG660" i="1"/>
  <c r="AG710" i="1"/>
  <c r="AJ762" i="1"/>
  <c r="AJ812" i="1"/>
  <c r="AQ609" i="1"/>
  <c r="AQ659" i="1"/>
  <c r="BC711" i="1"/>
  <c r="BC761" i="1"/>
  <c r="AE711" i="1"/>
  <c r="AE761" i="1"/>
  <c r="AR711" i="1"/>
  <c r="AR761" i="1"/>
  <c r="K660" i="1"/>
  <c r="K710" i="1"/>
  <c r="W609" i="1"/>
  <c r="W659" i="1"/>
  <c r="Y660" i="1"/>
  <c r="Y710" i="1"/>
  <c r="J762" i="1"/>
  <c r="J812" i="1"/>
  <c r="BA660" i="1"/>
  <c r="BA710" i="1"/>
  <c r="AM558" i="1"/>
  <c r="AM608" i="1"/>
  <c r="Y711" i="1" l="1"/>
  <c r="Y761" i="1"/>
  <c r="K711" i="1"/>
  <c r="K761" i="1"/>
  <c r="AE762" i="1"/>
  <c r="AE812" i="1"/>
  <c r="AQ660" i="1"/>
  <c r="AQ710" i="1"/>
  <c r="AG711" i="1"/>
  <c r="AG761" i="1"/>
  <c r="Q762" i="1"/>
  <c r="Q812" i="1"/>
  <c r="AT711" i="1"/>
  <c r="AT761" i="1"/>
  <c r="N711" i="1"/>
  <c r="N761" i="1"/>
  <c r="S660" i="1"/>
  <c r="S710" i="1"/>
  <c r="AF711" i="1"/>
  <c r="AF761" i="1"/>
  <c r="T762" i="1"/>
  <c r="T812" i="1"/>
  <c r="P864" i="1"/>
  <c r="P914" i="1"/>
  <c r="AD711" i="1"/>
  <c r="AD761" i="1"/>
  <c r="BB762" i="1"/>
  <c r="BB812" i="1"/>
  <c r="U762" i="1"/>
  <c r="U812" i="1"/>
  <c r="AW711" i="1"/>
  <c r="AW761" i="1"/>
  <c r="M813" i="1"/>
  <c r="M863" i="1"/>
  <c r="AS1017" i="1"/>
  <c r="AS1067" i="1"/>
  <c r="AI660" i="1"/>
  <c r="AI710" i="1"/>
  <c r="AX609" i="1"/>
  <c r="AX659" i="1"/>
  <c r="AU660" i="1"/>
  <c r="AU710" i="1"/>
  <c r="AB660" i="1"/>
  <c r="AB710" i="1"/>
  <c r="AY609" i="1"/>
  <c r="AY659" i="1"/>
  <c r="BA711" i="1"/>
  <c r="BA761" i="1"/>
  <c r="AM609" i="1"/>
  <c r="AM659" i="1"/>
  <c r="J813" i="1"/>
  <c r="J863" i="1"/>
  <c r="W660" i="1"/>
  <c r="W710" i="1"/>
  <c r="AR762" i="1"/>
  <c r="AR812" i="1"/>
  <c r="BC762" i="1"/>
  <c r="BC812" i="1"/>
  <c r="AJ813" i="1"/>
  <c r="AJ863" i="1"/>
  <c r="AC711" i="1"/>
  <c r="AC761" i="1"/>
  <c r="AL711" i="1"/>
  <c r="AL761" i="1"/>
  <c r="AP864" i="1"/>
  <c r="AP914" i="1"/>
  <c r="H762" i="1"/>
  <c r="H812" i="1"/>
  <c r="I762" i="1"/>
  <c r="I812" i="1"/>
  <c r="BD609" i="1"/>
  <c r="BD659" i="1"/>
  <c r="AZ762" i="1"/>
  <c r="AZ812" i="1"/>
  <c r="Z609" i="1"/>
  <c r="Z659" i="1"/>
  <c r="O660" i="1"/>
  <c r="O710" i="1"/>
  <c r="AN762" i="1"/>
  <c r="AN812" i="1"/>
  <c r="AO813" i="1"/>
  <c r="AO863" i="1"/>
  <c r="L711" i="1"/>
  <c r="L761" i="1"/>
  <c r="R813" i="1"/>
  <c r="R863" i="1"/>
  <c r="AV813" i="1"/>
  <c r="AV863" i="1"/>
  <c r="F813" i="1"/>
  <c r="F863" i="1"/>
  <c r="G660" i="1"/>
  <c r="G710" i="1"/>
  <c r="G711" i="1" l="1"/>
  <c r="G761" i="1"/>
  <c r="AV864" i="1"/>
  <c r="AV914" i="1"/>
  <c r="L762" i="1"/>
  <c r="L812" i="1"/>
  <c r="AN813" i="1"/>
  <c r="AN863" i="1"/>
  <c r="O711" i="1"/>
  <c r="O761" i="1"/>
  <c r="AZ813" i="1"/>
  <c r="AZ863" i="1"/>
  <c r="I813" i="1"/>
  <c r="I863" i="1"/>
  <c r="AP915" i="1"/>
  <c r="AP965" i="1"/>
  <c r="AC762" i="1"/>
  <c r="AC812" i="1"/>
  <c r="BC813" i="1"/>
  <c r="BC863" i="1"/>
  <c r="W711" i="1"/>
  <c r="W761" i="1"/>
  <c r="AM660" i="1"/>
  <c r="AM710" i="1"/>
  <c r="AY660" i="1"/>
  <c r="AY710" i="1"/>
  <c r="AU711" i="1"/>
  <c r="AU761" i="1"/>
  <c r="AI711" i="1"/>
  <c r="AI761" i="1"/>
  <c r="M864" i="1"/>
  <c r="M914" i="1"/>
  <c r="U813" i="1"/>
  <c r="U863" i="1"/>
  <c r="AD762" i="1"/>
  <c r="AD812" i="1"/>
  <c r="T813" i="1"/>
  <c r="T863" i="1"/>
  <c r="S711" i="1"/>
  <c r="S761" i="1"/>
  <c r="N762" i="1"/>
  <c r="N812" i="1"/>
  <c r="Q813" i="1"/>
  <c r="Q863" i="1"/>
  <c r="AQ711" i="1"/>
  <c r="AQ761" i="1"/>
  <c r="K762" i="1"/>
  <c r="K812" i="1"/>
  <c r="F864" i="1"/>
  <c r="F914" i="1"/>
  <c r="R864" i="1"/>
  <c r="R914" i="1"/>
  <c r="AO864" i="1"/>
  <c r="AO914" i="1"/>
  <c r="Z660" i="1"/>
  <c r="Z710" i="1"/>
  <c r="BD660" i="1"/>
  <c r="BD710" i="1"/>
  <c r="H813" i="1"/>
  <c r="H863" i="1"/>
  <c r="AL762" i="1"/>
  <c r="AL812" i="1"/>
  <c r="AJ864" i="1"/>
  <c r="AJ914" i="1"/>
  <c r="AR813" i="1"/>
  <c r="AR863" i="1"/>
  <c r="J864" i="1"/>
  <c r="J914" i="1"/>
  <c r="BA762" i="1"/>
  <c r="BA812" i="1"/>
  <c r="AB711" i="1"/>
  <c r="AB761" i="1"/>
  <c r="AX660" i="1"/>
  <c r="AX710" i="1"/>
  <c r="AS1068" i="1"/>
  <c r="AS1118" i="1"/>
  <c r="AW762" i="1"/>
  <c r="AW812" i="1"/>
  <c r="BB813" i="1"/>
  <c r="BB863" i="1"/>
  <c r="P915" i="1"/>
  <c r="P965" i="1"/>
  <c r="AF762" i="1"/>
  <c r="AF812" i="1"/>
  <c r="AT762" i="1"/>
  <c r="AT812" i="1"/>
  <c r="AG762" i="1"/>
  <c r="AG812" i="1"/>
  <c r="AE813" i="1"/>
  <c r="AE863" i="1"/>
  <c r="Y762" i="1"/>
  <c r="Y812" i="1"/>
  <c r="AT813" i="1" l="1"/>
  <c r="AT863" i="1"/>
  <c r="AF813" i="1"/>
  <c r="AF863" i="1"/>
  <c r="BB864" i="1"/>
  <c r="BB914" i="1"/>
  <c r="AS1119" i="1"/>
  <c r="AS1169" i="1"/>
  <c r="AB762" i="1"/>
  <c r="AB812" i="1"/>
  <c r="J915" i="1"/>
  <c r="J965" i="1"/>
  <c r="AJ915" i="1"/>
  <c r="AJ965" i="1"/>
  <c r="H864" i="1"/>
  <c r="H914" i="1"/>
  <c r="Z711" i="1"/>
  <c r="Z761" i="1"/>
  <c r="AO915" i="1"/>
  <c r="AO965" i="1"/>
  <c r="F915" i="1"/>
  <c r="F965" i="1"/>
  <c r="AQ762" i="1"/>
  <c r="AQ812" i="1"/>
  <c r="N813" i="1"/>
  <c r="N863" i="1"/>
  <c r="T864" i="1"/>
  <c r="T914" i="1"/>
  <c r="U864" i="1"/>
  <c r="U914" i="1"/>
  <c r="AI762" i="1"/>
  <c r="AI812" i="1"/>
  <c r="AY711" i="1"/>
  <c r="AY761" i="1"/>
  <c r="W762" i="1"/>
  <c r="W812" i="1"/>
  <c r="AC813" i="1"/>
  <c r="AC863" i="1"/>
  <c r="I864" i="1"/>
  <c r="I914" i="1"/>
  <c r="O762" i="1"/>
  <c r="O812" i="1"/>
  <c r="L813" i="1"/>
  <c r="L863" i="1"/>
  <c r="AE864" i="1"/>
  <c r="AE914" i="1"/>
  <c r="Y813" i="1"/>
  <c r="Y863" i="1"/>
  <c r="AG813" i="1"/>
  <c r="AG863" i="1"/>
  <c r="P966" i="1"/>
  <c r="P1016" i="1"/>
  <c r="AW813" i="1"/>
  <c r="AW863" i="1"/>
  <c r="AX711" i="1"/>
  <c r="AX761" i="1"/>
  <c r="BA813" i="1"/>
  <c r="BA863" i="1"/>
  <c r="AR864" i="1"/>
  <c r="AR914" i="1"/>
  <c r="AL813" i="1"/>
  <c r="AL863" i="1"/>
  <c r="BD711" i="1"/>
  <c r="BD761" i="1"/>
  <c r="R915" i="1"/>
  <c r="R965" i="1"/>
  <c r="K813" i="1"/>
  <c r="K863" i="1"/>
  <c r="Q864" i="1"/>
  <c r="Q914" i="1"/>
  <c r="S762" i="1"/>
  <c r="S812" i="1"/>
  <c r="AD813" i="1"/>
  <c r="AD863" i="1"/>
  <c r="M915" i="1"/>
  <c r="M965" i="1"/>
  <c r="AU762" i="1"/>
  <c r="AU812" i="1"/>
  <c r="AM711" i="1"/>
  <c r="AM761" i="1"/>
  <c r="BC864" i="1"/>
  <c r="BC914" i="1"/>
  <c r="AP966" i="1"/>
  <c r="AP1016" i="1"/>
  <c r="AZ864" i="1"/>
  <c r="AZ914" i="1"/>
  <c r="AN864" i="1"/>
  <c r="AN914" i="1"/>
  <c r="AV915" i="1"/>
  <c r="AV965" i="1"/>
  <c r="G762" i="1"/>
  <c r="G812" i="1"/>
  <c r="AV966" i="1" l="1"/>
  <c r="AV1016" i="1"/>
  <c r="AZ915" i="1"/>
  <c r="AZ965" i="1"/>
  <c r="BC915" i="1"/>
  <c r="BC965" i="1"/>
  <c r="AU863" i="1"/>
  <c r="AU813" i="1"/>
  <c r="AD864" i="1"/>
  <c r="AD914" i="1"/>
  <c r="Q915" i="1"/>
  <c r="Q965" i="1"/>
  <c r="AL864" i="1"/>
  <c r="AL914" i="1"/>
  <c r="BA864" i="1"/>
  <c r="BA914" i="1"/>
  <c r="AW864" i="1"/>
  <c r="AW914" i="1"/>
  <c r="Y864" i="1"/>
  <c r="Y914" i="1"/>
  <c r="O813" i="1"/>
  <c r="O863" i="1"/>
  <c r="AC864" i="1"/>
  <c r="AC914" i="1"/>
  <c r="AY762" i="1"/>
  <c r="AY812" i="1"/>
  <c r="U915" i="1"/>
  <c r="U965" i="1"/>
  <c r="N864" i="1"/>
  <c r="N914" i="1"/>
  <c r="AO966" i="1"/>
  <c r="AO1016" i="1"/>
  <c r="H915" i="1"/>
  <c r="H965" i="1"/>
  <c r="J966" i="1"/>
  <c r="J1016" i="1"/>
  <c r="AS1170" i="1"/>
  <c r="AS1220" i="1"/>
  <c r="AF864" i="1"/>
  <c r="AF914" i="1"/>
  <c r="G813" i="1"/>
  <c r="G863" i="1"/>
  <c r="AN915" i="1"/>
  <c r="AN965" i="1"/>
  <c r="AP1017" i="1"/>
  <c r="AP1067" i="1"/>
  <c r="AM762" i="1"/>
  <c r="AM812" i="1"/>
  <c r="M966" i="1"/>
  <c r="M1016" i="1"/>
  <c r="S813" i="1"/>
  <c r="S863" i="1"/>
  <c r="K864" i="1"/>
  <c r="K914" i="1"/>
  <c r="R966" i="1"/>
  <c r="R1016" i="1"/>
  <c r="BD762" i="1"/>
  <c r="BD812" i="1"/>
  <c r="AR915" i="1"/>
  <c r="AR965" i="1"/>
  <c r="AX762" i="1"/>
  <c r="AX812" i="1"/>
  <c r="P1017" i="1"/>
  <c r="P1067" i="1"/>
  <c r="AG864" i="1"/>
  <c r="AG914" i="1"/>
  <c r="AE915" i="1"/>
  <c r="AE965" i="1"/>
  <c r="L864" i="1"/>
  <c r="L914" i="1"/>
  <c r="I915" i="1"/>
  <c r="I965" i="1"/>
  <c r="W813" i="1"/>
  <c r="W863" i="1"/>
  <c r="AI813" i="1"/>
  <c r="AI863" i="1"/>
  <c r="T915" i="1"/>
  <c r="T965" i="1"/>
  <c r="AQ813" i="1"/>
  <c r="AQ863" i="1"/>
  <c r="F966" i="1"/>
  <c r="F1016" i="1"/>
  <c r="Z762" i="1"/>
  <c r="Z812" i="1"/>
  <c r="AJ966" i="1"/>
  <c r="AJ1016" i="1"/>
  <c r="AB813" i="1"/>
  <c r="AB863" i="1"/>
  <c r="BB915" i="1"/>
  <c r="BB965" i="1"/>
  <c r="AT864" i="1"/>
  <c r="AT914" i="1"/>
  <c r="AJ1017" i="1" l="1"/>
  <c r="AJ1067" i="1"/>
  <c r="F1017" i="1"/>
  <c r="F1067" i="1"/>
  <c r="T966" i="1"/>
  <c r="T1016" i="1"/>
  <c r="W864" i="1"/>
  <c r="W914" i="1"/>
  <c r="L915" i="1"/>
  <c r="L965" i="1"/>
  <c r="AG915" i="1"/>
  <c r="AG965" i="1"/>
  <c r="AX813" i="1"/>
  <c r="AX863" i="1"/>
  <c r="BD813" i="1"/>
  <c r="BD863" i="1"/>
  <c r="K915" i="1"/>
  <c r="K965" i="1"/>
  <c r="M1017" i="1"/>
  <c r="M1067" i="1"/>
  <c r="AP1068" i="1"/>
  <c r="AP1118" i="1"/>
  <c r="G864" i="1"/>
  <c r="G914" i="1"/>
  <c r="AS1221" i="1"/>
  <c r="AS1271" i="1"/>
  <c r="H966" i="1"/>
  <c r="H1016" i="1"/>
  <c r="U966" i="1"/>
  <c r="U1016" i="1"/>
  <c r="AC915" i="1"/>
  <c r="AC965" i="1"/>
  <c r="BA915" i="1"/>
  <c r="BA965" i="1"/>
  <c r="Q966" i="1"/>
  <c r="Q1016" i="1"/>
  <c r="AZ966" i="1"/>
  <c r="AZ1016" i="1"/>
  <c r="BB966" i="1"/>
  <c r="BB1016" i="1"/>
  <c r="AU864" i="1"/>
  <c r="AU914" i="1"/>
  <c r="AT915" i="1"/>
  <c r="AT965" i="1"/>
  <c r="AB864" i="1"/>
  <c r="AB914" i="1"/>
  <c r="Z813" i="1"/>
  <c r="Z863" i="1"/>
  <c r="AQ864" i="1"/>
  <c r="AQ914" i="1"/>
  <c r="AI864" i="1"/>
  <c r="AI914" i="1"/>
  <c r="I966" i="1"/>
  <c r="I1016" i="1"/>
  <c r="AE966" i="1"/>
  <c r="AE1016" i="1"/>
  <c r="P1068" i="1"/>
  <c r="P1118" i="1"/>
  <c r="AR966" i="1"/>
  <c r="AR1016" i="1"/>
  <c r="R1017" i="1"/>
  <c r="R1067" i="1"/>
  <c r="S864" i="1"/>
  <c r="S914" i="1"/>
  <c r="AM813" i="1"/>
  <c r="AM863" i="1"/>
  <c r="AN966" i="1"/>
  <c r="AN1016" i="1"/>
  <c r="AF915" i="1"/>
  <c r="AF965" i="1"/>
  <c r="J1017" i="1"/>
  <c r="J1067" i="1"/>
  <c r="AO1017" i="1"/>
  <c r="AO1067" i="1"/>
  <c r="N915" i="1"/>
  <c r="N965" i="1"/>
  <c r="AY813" i="1"/>
  <c r="AY863" i="1"/>
  <c r="O864" i="1"/>
  <c r="O914" i="1"/>
  <c r="Y915" i="1"/>
  <c r="Y965" i="1"/>
  <c r="AW915" i="1"/>
  <c r="AW965" i="1"/>
  <c r="AL915" i="1"/>
  <c r="AL965" i="1"/>
  <c r="AD915" i="1"/>
  <c r="AD965" i="1"/>
  <c r="BC966" i="1"/>
  <c r="BC1016" i="1"/>
  <c r="AV1017" i="1"/>
  <c r="AV1067" i="1"/>
  <c r="BC1017" i="1" l="1"/>
  <c r="BC1067" i="1"/>
  <c r="AW966" i="1"/>
  <c r="AW1016" i="1"/>
  <c r="O915" i="1"/>
  <c r="O965" i="1"/>
  <c r="N966" i="1"/>
  <c r="N1016" i="1"/>
  <c r="J1068" i="1"/>
  <c r="J1118" i="1"/>
  <c r="AN1017" i="1"/>
  <c r="AN1067" i="1"/>
  <c r="S915" i="1"/>
  <c r="S965" i="1"/>
  <c r="AR1017" i="1"/>
  <c r="AR1067" i="1"/>
  <c r="AE1017" i="1"/>
  <c r="AE1067" i="1"/>
  <c r="AI915" i="1"/>
  <c r="AI965" i="1"/>
  <c r="Z864" i="1"/>
  <c r="Z914" i="1"/>
  <c r="AT966" i="1"/>
  <c r="AT1016" i="1"/>
  <c r="BB1017" i="1"/>
  <c r="BB1067" i="1"/>
  <c r="Q1017" i="1"/>
  <c r="Q1067" i="1"/>
  <c r="BA966" i="1"/>
  <c r="BA1016" i="1"/>
  <c r="U1017" i="1"/>
  <c r="U1067" i="1"/>
  <c r="H1017" i="1"/>
  <c r="H1067" i="1"/>
  <c r="G915" i="1"/>
  <c r="G965" i="1"/>
  <c r="M1068" i="1"/>
  <c r="M1118" i="1"/>
  <c r="BD864" i="1"/>
  <c r="BD914" i="1"/>
  <c r="AG966" i="1"/>
  <c r="AG1016" i="1"/>
  <c r="W915" i="1"/>
  <c r="W965" i="1"/>
  <c r="F1068" i="1"/>
  <c r="F1118" i="1"/>
  <c r="AV1068" i="1"/>
  <c r="AV1118" i="1"/>
  <c r="AD966" i="1"/>
  <c r="AD1016" i="1"/>
  <c r="AL966" i="1"/>
  <c r="AL1016" i="1"/>
  <c r="Y966" i="1"/>
  <c r="Y1016" i="1"/>
  <c r="AY864" i="1"/>
  <c r="AY914" i="1"/>
  <c r="AO1068" i="1"/>
  <c r="AO1118" i="1"/>
  <c r="AF966" i="1"/>
  <c r="AF1016" i="1"/>
  <c r="AM864" i="1"/>
  <c r="AM914" i="1"/>
  <c r="R1068" i="1"/>
  <c r="R1118" i="1"/>
  <c r="P1119" i="1"/>
  <c r="P1169" i="1"/>
  <c r="I1017" i="1"/>
  <c r="I1067" i="1"/>
  <c r="AQ915" i="1"/>
  <c r="AQ965" i="1"/>
  <c r="AB915" i="1"/>
  <c r="AB965" i="1"/>
  <c r="AU915" i="1"/>
  <c r="AU965" i="1"/>
  <c r="AZ1017" i="1"/>
  <c r="AZ1067" i="1"/>
  <c r="AC966" i="1"/>
  <c r="AC1016" i="1"/>
  <c r="AS1272" i="1"/>
  <c r="AS1322" i="1"/>
  <c r="AP1119" i="1"/>
  <c r="AP1169" i="1"/>
  <c r="K966" i="1"/>
  <c r="K1016" i="1"/>
  <c r="AX864" i="1"/>
  <c r="AX914" i="1"/>
  <c r="L966" i="1"/>
  <c r="L1016" i="1"/>
  <c r="T1017" i="1"/>
  <c r="T1067" i="1"/>
  <c r="AJ1068" i="1"/>
  <c r="AJ1118" i="1"/>
  <c r="T1068" i="1" l="1"/>
  <c r="T1118" i="1"/>
  <c r="AX915" i="1"/>
  <c r="AX965" i="1"/>
  <c r="AP1170" i="1"/>
  <c r="AP1220" i="1"/>
  <c r="AZ1068" i="1"/>
  <c r="AZ1118" i="1"/>
  <c r="AB966" i="1"/>
  <c r="AB1016" i="1"/>
  <c r="I1068" i="1"/>
  <c r="I1118" i="1"/>
  <c r="R1119" i="1"/>
  <c r="R1169" i="1"/>
  <c r="AF1017" i="1"/>
  <c r="AF1067" i="1"/>
  <c r="AY915" i="1"/>
  <c r="AY965" i="1"/>
  <c r="AL1017" i="1"/>
  <c r="AL1067" i="1"/>
  <c r="AV1119" i="1"/>
  <c r="AV1169" i="1"/>
  <c r="W966" i="1"/>
  <c r="W1016" i="1"/>
  <c r="BD915" i="1"/>
  <c r="BD965" i="1"/>
  <c r="G966" i="1"/>
  <c r="G1016" i="1"/>
  <c r="U1068" i="1"/>
  <c r="U1118" i="1"/>
  <c r="BA1017" i="1"/>
  <c r="BA1067" i="1"/>
  <c r="BB1068" i="1"/>
  <c r="BB1118" i="1"/>
  <c r="Z915" i="1"/>
  <c r="Z965" i="1"/>
  <c r="AE1068" i="1"/>
  <c r="AE1118" i="1"/>
  <c r="S966" i="1"/>
  <c r="S1016" i="1"/>
  <c r="J1119" i="1"/>
  <c r="J1169" i="1"/>
  <c r="O966" i="1"/>
  <c r="O1016" i="1"/>
  <c r="AJ1119" i="1"/>
  <c r="AJ1169" i="1"/>
  <c r="L1017" i="1"/>
  <c r="L1067" i="1"/>
  <c r="K1017" i="1"/>
  <c r="K1067" i="1"/>
  <c r="AS1323" i="1"/>
  <c r="AS1373" i="1"/>
  <c r="AC1017" i="1"/>
  <c r="AC1067" i="1"/>
  <c r="AU966" i="1"/>
  <c r="AU1016" i="1"/>
  <c r="AQ966" i="1"/>
  <c r="AQ1016" i="1"/>
  <c r="P1170" i="1"/>
  <c r="P1220" i="1"/>
  <c r="AM915" i="1"/>
  <c r="AM965" i="1"/>
  <c r="AO1119" i="1"/>
  <c r="AO1169" i="1"/>
  <c r="Y1017" i="1"/>
  <c r="Y1067" i="1"/>
  <c r="AD1017" i="1"/>
  <c r="AD1067" i="1"/>
  <c r="F1119" i="1"/>
  <c r="F1169" i="1"/>
  <c r="AG1017" i="1"/>
  <c r="AG1067" i="1"/>
  <c r="M1119" i="1"/>
  <c r="M1169" i="1"/>
  <c r="H1068" i="1"/>
  <c r="H1118" i="1"/>
  <c r="Q1068" i="1"/>
  <c r="Q1118" i="1"/>
  <c r="AT1017" i="1"/>
  <c r="AT1067" i="1"/>
  <c r="AI966" i="1"/>
  <c r="AI1016" i="1"/>
  <c r="AR1068" i="1"/>
  <c r="AR1118" i="1"/>
  <c r="AN1068" i="1"/>
  <c r="AN1118" i="1"/>
  <c r="N1017" i="1"/>
  <c r="N1067" i="1"/>
  <c r="AW1017" i="1"/>
  <c r="AW1067" i="1"/>
  <c r="BC1068" i="1"/>
  <c r="BC1118" i="1"/>
  <c r="AW1068" i="1" l="1"/>
  <c r="AW1118" i="1"/>
  <c r="AI1017" i="1"/>
  <c r="AI1067" i="1"/>
  <c r="Q1119" i="1"/>
  <c r="Q1169" i="1"/>
  <c r="H1119" i="1"/>
  <c r="H1169" i="1"/>
  <c r="AG1068" i="1"/>
  <c r="AG1118" i="1"/>
  <c r="AD1068" i="1"/>
  <c r="AD1118" i="1"/>
  <c r="AO1170" i="1"/>
  <c r="AO1220" i="1"/>
  <c r="P1221" i="1"/>
  <c r="P1271" i="1"/>
  <c r="AU1017" i="1"/>
  <c r="AU1067" i="1"/>
  <c r="AC1068" i="1"/>
  <c r="AC1118" i="1"/>
  <c r="K1068" i="1"/>
  <c r="K1118" i="1"/>
  <c r="AJ1170" i="1"/>
  <c r="AJ1220" i="1"/>
  <c r="O1017" i="1"/>
  <c r="O1067" i="1"/>
  <c r="S1017" i="1"/>
  <c r="S1067" i="1"/>
  <c r="Z966" i="1"/>
  <c r="Z1016" i="1"/>
  <c r="BA1068" i="1"/>
  <c r="BA1118" i="1"/>
  <c r="G1017" i="1"/>
  <c r="G1067" i="1"/>
  <c r="W1017" i="1"/>
  <c r="W1067" i="1"/>
  <c r="AL1068" i="1"/>
  <c r="AL1118" i="1"/>
  <c r="AF1068" i="1"/>
  <c r="AF1118" i="1"/>
  <c r="I1119" i="1"/>
  <c r="I1169" i="1"/>
  <c r="AZ1119" i="1"/>
  <c r="AZ1169" i="1"/>
  <c r="AX966" i="1"/>
  <c r="AX1016" i="1"/>
  <c r="BC1119" i="1"/>
  <c r="BC1169" i="1"/>
  <c r="N1068" i="1"/>
  <c r="N1118" i="1"/>
  <c r="AR1119" i="1"/>
  <c r="AR1169" i="1"/>
  <c r="AT1068" i="1"/>
  <c r="AT1118" i="1"/>
  <c r="M1170" i="1"/>
  <c r="M1220" i="1"/>
  <c r="F1170" i="1"/>
  <c r="F1220" i="1"/>
  <c r="Y1068" i="1"/>
  <c r="Y1118" i="1"/>
  <c r="AM966" i="1"/>
  <c r="AM1016" i="1"/>
  <c r="AQ1017" i="1"/>
  <c r="AQ1067" i="1"/>
  <c r="AS1374" i="1"/>
  <c r="AS1424" i="1"/>
  <c r="L1068" i="1"/>
  <c r="L1118" i="1"/>
  <c r="J1170" i="1"/>
  <c r="J1220" i="1"/>
  <c r="AE1119" i="1"/>
  <c r="AE1169" i="1"/>
  <c r="BB1119" i="1"/>
  <c r="BB1169" i="1"/>
  <c r="U1119" i="1"/>
  <c r="U1169" i="1"/>
  <c r="BD966" i="1"/>
  <c r="BD1016" i="1"/>
  <c r="AV1170" i="1"/>
  <c r="AV1220" i="1"/>
  <c r="AY966" i="1"/>
  <c r="AY1016" i="1"/>
  <c r="R1170" i="1"/>
  <c r="R1220" i="1"/>
  <c r="AB1017" i="1"/>
  <c r="AB1067" i="1"/>
  <c r="AP1221" i="1"/>
  <c r="AP1271" i="1"/>
  <c r="T1119" i="1"/>
  <c r="T1169" i="1"/>
  <c r="AN1119" i="1"/>
  <c r="AN1169" i="1"/>
  <c r="T1170" i="1" l="1"/>
  <c r="T1220" i="1"/>
  <c r="R1221" i="1"/>
  <c r="R1271" i="1"/>
  <c r="AV1221" i="1"/>
  <c r="AV1271" i="1"/>
  <c r="U1170" i="1"/>
  <c r="U1220" i="1"/>
  <c r="AE1170" i="1"/>
  <c r="AE1220" i="1"/>
  <c r="AS1425" i="1"/>
  <c r="AS1475" i="1"/>
  <c r="AQ1068" i="1"/>
  <c r="AQ1118" i="1"/>
  <c r="Y1119" i="1"/>
  <c r="Y1169" i="1"/>
  <c r="M1221" i="1"/>
  <c r="M1271" i="1"/>
  <c r="AT1119" i="1"/>
  <c r="AT1169" i="1"/>
  <c r="N1119" i="1"/>
  <c r="N1169" i="1"/>
  <c r="AX1017" i="1"/>
  <c r="AX1067" i="1"/>
  <c r="AZ1170" i="1"/>
  <c r="AZ1220" i="1"/>
  <c r="AF1119" i="1"/>
  <c r="AF1169" i="1"/>
  <c r="W1068" i="1"/>
  <c r="W1118" i="1"/>
  <c r="BA1119" i="1"/>
  <c r="BA1169" i="1"/>
  <c r="S1068" i="1"/>
  <c r="S1118" i="1"/>
  <c r="AJ1221" i="1"/>
  <c r="AJ1271" i="1"/>
  <c r="AC1119" i="1"/>
  <c r="AC1169" i="1"/>
  <c r="P1272" i="1"/>
  <c r="P1322" i="1"/>
  <c r="AD1119" i="1"/>
  <c r="AD1169" i="1"/>
  <c r="H1170" i="1"/>
  <c r="H1220" i="1"/>
  <c r="AI1068" i="1"/>
  <c r="AI1118" i="1"/>
  <c r="AN1170" i="1"/>
  <c r="AN1220" i="1"/>
  <c r="AP1272" i="1"/>
  <c r="AP1322" i="1"/>
  <c r="AB1068" i="1"/>
  <c r="AB1118" i="1"/>
  <c r="AY1017" i="1"/>
  <c r="AY1067" i="1"/>
  <c r="BD1017" i="1"/>
  <c r="BD1067" i="1"/>
  <c r="BB1170" i="1"/>
  <c r="BB1220" i="1"/>
  <c r="J1221" i="1"/>
  <c r="J1271" i="1"/>
  <c r="L1119" i="1"/>
  <c r="L1169" i="1"/>
  <c r="AM1017" i="1"/>
  <c r="AM1067" i="1"/>
  <c r="F1221" i="1"/>
  <c r="F1271" i="1"/>
  <c r="AR1170" i="1"/>
  <c r="AR1220" i="1"/>
  <c r="BC1170" i="1"/>
  <c r="BC1220" i="1"/>
  <c r="I1170" i="1"/>
  <c r="I1220" i="1"/>
  <c r="AL1119" i="1"/>
  <c r="AL1169" i="1"/>
  <c r="G1068" i="1"/>
  <c r="G1118" i="1"/>
  <c r="Z1017" i="1"/>
  <c r="Z1067" i="1"/>
  <c r="O1068" i="1"/>
  <c r="O1118" i="1"/>
  <c r="K1119" i="1"/>
  <c r="K1169" i="1"/>
  <c r="AU1068" i="1"/>
  <c r="AU1118" i="1"/>
  <c r="AO1221" i="1"/>
  <c r="AO1271" i="1"/>
  <c r="AG1119" i="1"/>
  <c r="AG1169" i="1"/>
  <c r="Q1170" i="1"/>
  <c r="Q1220" i="1"/>
  <c r="AW1119" i="1"/>
  <c r="AW1169" i="1"/>
  <c r="Q1221" i="1" l="1"/>
  <c r="Q1271" i="1"/>
  <c r="AO1272" i="1"/>
  <c r="AO1322" i="1"/>
  <c r="K1170" i="1"/>
  <c r="K1220" i="1"/>
  <c r="Z1068" i="1"/>
  <c r="Z1118" i="1"/>
  <c r="AL1170" i="1"/>
  <c r="AL1220" i="1"/>
  <c r="AR1221" i="1"/>
  <c r="AR1271" i="1"/>
  <c r="F1272" i="1"/>
  <c r="F1322" i="1"/>
  <c r="J1272" i="1"/>
  <c r="J1322" i="1"/>
  <c r="BD1068" i="1"/>
  <c r="BD1118" i="1"/>
  <c r="AB1119" i="1"/>
  <c r="AB1169" i="1"/>
  <c r="AN1221" i="1"/>
  <c r="AN1271" i="1"/>
  <c r="H1221" i="1"/>
  <c r="H1271" i="1"/>
  <c r="P1323" i="1"/>
  <c r="P1373" i="1"/>
  <c r="AJ1272" i="1"/>
  <c r="AJ1322" i="1"/>
  <c r="BA1170" i="1"/>
  <c r="BA1220" i="1"/>
  <c r="AF1170" i="1"/>
  <c r="AF1220" i="1"/>
  <c r="AX1068" i="1"/>
  <c r="AX1118" i="1"/>
  <c r="AT1170" i="1"/>
  <c r="AT1220" i="1"/>
  <c r="Y1170" i="1"/>
  <c r="Y1220" i="1"/>
  <c r="AS1476" i="1"/>
  <c r="AS1526" i="1"/>
  <c r="AE1221" i="1"/>
  <c r="AE1271" i="1"/>
  <c r="AV1272" i="1"/>
  <c r="AV1322" i="1"/>
  <c r="AW1170" i="1"/>
  <c r="AW1220" i="1"/>
  <c r="AG1170" i="1"/>
  <c r="AG1220" i="1"/>
  <c r="AU1119" i="1"/>
  <c r="AU1169" i="1"/>
  <c r="O1119" i="1"/>
  <c r="O1169" i="1"/>
  <c r="G1119" i="1"/>
  <c r="G1169" i="1"/>
  <c r="I1221" i="1"/>
  <c r="I1271" i="1"/>
  <c r="BC1221" i="1"/>
  <c r="BC1271" i="1"/>
  <c r="AM1068" i="1"/>
  <c r="AM1118" i="1"/>
  <c r="L1170" i="1"/>
  <c r="L1220" i="1"/>
  <c r="BB1221" i="1"/>
  <c r="BB1271" i="1"/>
  <c r="AY1068" i="1"/>
  <c r="AY1118" i="1"/>
  <c r="AP1323" i="1"/>
  <c r="AP1373" i="1"/>
  <c r="AI1119" i="1"/>
  <c r="AI1169" i="1"/>
  <c r="AD1170" i="1"/>
  <c r="AD1220" i="1"/>
  <c r="AC1170" i="1"/>
  <c r="AC1220" i="1"/>
  <c r="S1119" i="1"/>
  <c r="S1169" i="1"/>
  <c r="W1119" i="1"/>
  <c r="W1169" i="1"/>
  <c r="AZ1221" i="1"/>
  <c r="AZ1271" i="1"/>
  <c r="N1170" i="1"/>
  <c r="N1220" i="1"/>
  <c r="M1272" i="1"/>
  <c r="M1322" i="1"/>
  <c r="AQ1119" i="1"/>
  <c r="AQ1169" i="1"/>
  <c r="U1221" i="1"/>
  <c r="U1271" i="1"/>
  <c r="R1272" i="1"/>
  <c r="R1322" i="1"/>
  <c r="T1221" i="1"/>
  <c r="T1271" i="1"/>
  <c r="M1323" i="1" l="1"/>
  <c r="M1373" i="1"/>
  <c r="AZ1272" i="1"/>
  <c r="AZ1322" i="1"/>
  <c r="S1170" i="1"/>
  <c r="S1220" i="1"/>
  <c r="AD1221" i="1"/>
  <c r="AD1271" i="1"/>
  <c r="AP1374" i="1"/>
  <c r="AP1424" i="1"/>
  <c r="BB1272" i="1"/>
  <c r="BB1322" i="1"/>
  <c r="AM1119" i="1"/>
  <c r="AM1169" i="1"/>
  <c r="BC1272" i="1"/>
  <c r="BC1322" i="1"/>
  <c r="G1170" i="1"/>
  <c r="G1220" i="1"/>
  <c r="AU1170" i="1"/>
  <c r="AU1220" i="1"/>
  <c r="AW1221" i="1"/>
  <c r="AW1271" i="1"/>
  <c r="AV1323" i="1"/>
  <c r="AV1373" i="1"/>
  <c r="AS1527" i="1"/>
  <c r="AS1577" i="1"/>
  <c r="AT1221" i="1"/>
  <c r="AT1271" i="1"/>
  <c r="AF1221" i="1"/>
  <c r="AF1271" i="1"/>
  <c r="AJ1323" i="1"/>
  <c r="AJ1373" i="1"/>
  <c r="H1272" i="1"/>
  <c r="H1322" i="1"/>
  <c r="AB1170" i="1"/>
  <c r="AB1220" i="1"/>
  <c r="J1323" i="1"/>
  <c r="J1373" i="1"/>
  <c r="F1323" i="1"/>
  <c r="F1373" i="1"/>
  <c r="Z1119" i="1"/>
  <c r="Z1169" i="1"/>
  <c r="AO1323" i="1"/>
  <c r="AO1373" i="1"/>
  <c r="T1272" i="1"/>
  <c r="T1322" i="1"/>
  <c r="U1272" i="1"/>
  <c r="U1322" i="1"/>
  <c r="AQ1170" i="1"/>
  <c r="AQ1220" i="1"/>
  <c r="N1221" i="1"/>
  <c r="N1271" i="1"/>
  <c r="W1170" i="1"/>
  <c r="W1220" i="1"/>
  <c r="AC1221" i="1"/>
  <c r="AC1271" i="1"/>
  <c r="AI1170" i="1"/>
  <c r="AI1220" i="1"/>
  <c r="AY1119" i="1"/>
  <c r="AY1169" i="1"/>
  <c r="L1221" i="1"/>
  <c r="L1271" i="1"/>
  <c r="I1272" i="1"/>
  <c r="I1322" i="1"/>
  <c r="O1170" i="1"/>
  <c r="O1220" i="1"/>
  <c r="AG1221" i="1"/>
  <c r="AG1271" i="1"/>
  <c r="AE1272" i="1"/>
  <c r="AE1322" i="1"/>
  <c r="Y1221" i="1"/>
  <c r="Y1271" i="1"/>
  <c r="AX1119" i="1"/>
  <c r="AX1169" i="1"/>
  <c r="BA1221" i="1"/>
  <c r="BA1271" i="1"/>
  <c r="P1374" i="1"/>
  <c r="P1424" i="1"/>
  <c r="AN1272" i="1"/>
  <c r="AN1322" i="1"/>
  <c r="BD1119" i="1"/>
  <c r="BD1169" i="1"/>
  <c r="AR1272" i="1"/>
  <c r="AR1322" i="1"/>
  <c r="AL1221" i="1"/>
  <c r="AL1271" i="1"/>
  <c r="K1221" i="1"/>
  <c r="K1271" i="1"/>
  <c r="Q1272" i="1"/>
  <c r="Q1322" i="1"/>
  <c r="R1323" i="1"/>
  <c r="R1373" i="1"/>
  <c r="Q1323" i="1" l="1"/>
  <c r="Q1373" i="1"/>
  <c r="AL1272" i="1"/>
  <c r="AL1322" i="1"/>
  <c r="AN1323" i="1"/>
  <c r="AN1373" i="1"/>
  <c r="BA1272" i="1"/>
  <c r="BA1322" i="1"/>
  <c r="Y1272" i="1"/>
  <c r="Y1322" i="1"/>
  <c r="O1221" i="1"/>
  <c r="O1271" i="1"/>
  <c r="AY1170" i="1"/>
  <c r="AY1220" i="1"/>
  <c r="AC1272" i="1"/>
  <c r="AC1322" i="1"/>
  <c r="N1272" i="1"/>
  <c r="N1322" i="1"/>
  <c r="U1323" i="1"/>
  <c r="U1373" i="1"/>
  <c r="AO1374" i="1"/>
  <c r="AO1424" i="1"/>
  <c r="J1374" i="1"/>
  <c r="J1424" i="1"/>
  <c r="H1323" i="1"/>
  <c r="H1373" i="1"/>
  <c r="AF1272" i="1"/>
  <c r="AF1322" i="1"/>
  <c r="AS1578" i="1"/>
  <c r="AS1628" i="1"/>
  <c r="AW1272" i="1"/>
  <c r="AW1322" i="1"/>
  <c r="G1221" i="1"/>
  <c r="G1271" i="1"/>
  <c r="AM1170" i="1"/>
  <c r="AM1220" i="1"/>
  <c r="AP1425" i="1"/>
  <c r="AP1475" i="1"/>
  <c r="S1221" i="1"/>
  <c r="S1271" i="1"/>
  <c r="M1374" i="1"/>
  <c r="M1424" i="1"/>
  <c r="R1374" i="1"/>
  <c r="R1424" i="1"/>
  <c r="K1272" i="1"/>
  <c r="K1322" i="1"/>
  <c r="AR1323" i="1"/>
  <c r="AR1373" i="1"/>
  <c r="BD1170" i="1"/>
  <c r="BD1220" i="1"/>
  <c r="P1425" i="1"/>
  <c r="P1475" i="1"/>
  <c r="AX1170" i="1"/>
  <c r="AX1220" i="1"/>
  <c r="AE1323" i="1"/>
  <c r="AE1373" i="1"/>
  <c r="AG1272" i="1"/>
  <c r="AG1322" i="1"/>
  <c r="I1323" i="1"/>
  <c r="I1373" i="1"/>
  <c r="L1272" i="1"/>
  <c r="L1322" i="1"/>
  <c r="AI1221" i="1"/>
  <c r="AI1271" i="1"/>
  <c r="W1221" i="1"/>
  <c r="W1271" i="1"/>
  <c r="AQ1221" i="1"/>
  <c r="AQ1271" i="1"/>
  <c r="T1323" i="1"/>
  <c r="T1373" i="1"/>
  <c r="Z1170" i="1"/>
  <c r="Z1220" i="1"/>
  <c r="F1374" i="1"/>
  <c r="F1424" i="1"/>
  <c r="AB1221" i="1"/>
  <c r="AB1271" i="1"/>
  <c r="AJ1374" i="1"/>
  <c r="AJ1424" i="1"/>
  <c r="AT1272" i="1"/>
  <c r="AT1322" i="1"/>
  <c r="AV1374" i="1"/>
  <c r="AV1424" i="1"/>
  <c r="AU1221" i="1"/>
  <c r="AU1271" i="1"/>
  <c r="BC1323" i="1"/>
  <c r="BC1373" i="1"/>
  <c r="BB1323" i="1"/>
  <c r="BB1373" i="1"/>
  <c r="AD1272" i="1"/>
  <c r="AD1322" i="1"/>
  <c r="AZ1323" i="1"/>
  <c r="AZ1373" i="1"/>
  <c r="AZ1374" i="1" l="1"/>
  <c r="AZ1424" i="1"/>
  <c r="BB1374" i="1"/>
  <c r="BB1424" i="1"/>
  <c r="AU1272" i="1"/>
  <c r="AU1322" i="1"/>
  <c r="AT1323" i="1"/>
  <c r="AT1373" i="1"/>
  <c r="AB1272" i="1"/>
  <c r="AB1322" i="1"/>
  <c r="Z1221" i="1"/>
  <c r="Z1271" i="1"/>
  <c r="AQ1272" i="1"/>
  <c r="AQ1322" i="1"/>
  <c r="AI1272" i="1"/>
  <c r="AI1322" i="1"/>
  <c r="I1374" i="1"/>
  <c r="I1424" i="1"/>
  <c r="AE1374" i="1"/>
  <c r="AE1424" i="1"/>
  <c r="P1476" i="1"/>
  <c r="P1526" i="1"/>
  <c r="AR1374" i="1"/>
  <c r="AR1424" i="1"/>
  <c r="R1425" i="1"/>
  <c r="R1475" i="1"/>
  <c r="S1272" i="1"/>
  <c r="S1322" i="1"/>
  <c r="AM1221" i="1"/>
  <c r="AM1271" i="1"/>
  <c r="AW1323" i="1"/>
  <c r="AW1373" i="1"/>
  <c r="AF1323" i="1"/>
  <c r="AF1373" i="1"/>
  <c r="J1425" i="1"/>
  <c r="J1475" i="1"/>
  <c r="AO1425" i="1"/>
  <c r="AO1475" i="1"/>
  <c r="N1323" i="1"/>
  <c r="N1373" i="1"/>
  <c r="AY1221" i="1"/>
  <c r="AY1271" i="1"/>
  <c r="O1272" i="1"/>
  <c r="O1322" i="1"/>
  <c r="Y1323" i="1"/>
  <c r="Y1373" i="1"/>
  <c r="AN1374" i="1"/>
  <c r="AN1424" i="1"/>
  <c r="AL1323" i="1"/>
  <c r="AL1373" i="1"/>
  <c r="AD1323" i="1"/>
  <c r="AD1373" i="1"/>
  <c r="BC1374" i="1"/>
  <c r="BC1424" i="1"/>
  <c r="AV1425" i="1"/>
  <c r="AV1475" i="1"/>
  <c r="AJ1425" i="1"/>
  <c r="AJ1475" i="1"/>
  <c r="F1425" i="1"/>
  <c r="F1475" i="1"/>
  <c r="T1374" i="1"/>
  <c r="T1424" i="1"/>
  <c r="W1272" i="1"/>
  <c r="W1322" i="1"/>
  <c r="L1323" i="1"/>
  <c r="L1373" i="1"/>
  <c r="AG1323" i="1"/>
  <c r="AG1373" i="1"/>
  <c r="AX1221" i="1"/>
  <c r="AX1271" i="1"/>
  <c r="BD1221" i="1"/>
  <c r="BD1271" i="1"/>
  <c r="K1323" i="1"/>
  <c r="K1373" i="1"/>
  <c r="M1425" i="1"/>
  <c r="M1475" i="1"/>
  <c r="AP1476" i="1"/>
  <c r="AP1526" i="1"/>
  <c r="G1272" i="1"/>
  <c r="G1322" i="1"/>
  <c r="AS1679" i="1"/>
  <c r="AS1629" i="1"/>
  <c r="H1374" i="1"/>
  <c r="H1424" i="1"/>
  <c r="U1374" i="1"/>
  <c r="U1424" i="1"/>
  <c r="AC1323" i="1"/>
  <c r="AC1373" i="1"/>
  <c r="BA1323" i="1"/>
  <c r="BA1373" i="1"/>
  <c r="Q1374" i="1"/>
  <c r="Q1424" i="1"/>
  <c r="AC1374" i="1" l="1"/>
  <c r="AC1424" i="1"/>
  <c r="AP1527" i="1"/>
  <c r="AP1577" i="1"/>
  <c r="K1374" i="1"/>
  <c r="K1424" i="1"/>
  <c r="AX1272" i="1"/>
  <c r="AX1322" i="1"/>
  <c r="L1374" i="1"/>
  <c r="L1424" i="1"/>
  <c r="T1425" i="1"/>
  <c r="T1475" i="1"/>
  <c r="AJ1476" i="1"/>
  <c r="AJ1526" i="1"/>
  <c r="BC1425" i="1"/>
  <c r="BC1475" i="1"/>
  <c r="AN1425" i="1"/>
  <c r="AN1475" i="1"/>
  <c r="O1323" i="1"/>
  <c r="O1373" i="1"/>
  <c r="N1374" i="1"/>
  <c r="N1424" i="1"/>
  <c r="J1476" i="1"/>
  <c r="J1526" i="1"/>
  <c r="AW1374" i="1"/>
  <c r="AW1424" i="1"/>
  <c r="S1323" i="1"/>
  <c r="S1373" i="1"/>
  <c r="AR1425" i="1"/>
  <c r="AR1475" i="1"/>
  <c r="AE1425" i="1"/>
  <c r="AE1475" i="1"/>
  <c r="AI1323" i="1"/>
  <c r="AI1373" i="1"/>
  <c r="Z1272" i="1"/>
  <c r="Z1322" i="1"/>
  <c r="AT1374" i="1"/>
  <c r="AT1424" i="1"/>
  <c r="BB1425" i="1"/>
  <c r="BB1475" i="1"/>
  <c r="AS1680" i="1"/>
  <c r="AS1730" i="1"/>
  <c r="Q1425" i="1"/>
  <c r="Q1475" i="1"/>
  <c r="BA1374" i="1"/>
  <c r="BA1424" i="1"/>
  <c r="U1425" i="1"/>
  <c r="U1475" i="1"/>
  <c r="H1425" i="1"/>
  <c r="H1475" i="1"/>
  <c r="G1323" i="1"/>
  <c r="G1373" i="1"/>
  <c r="M1476" i="1"/>
  <c r="M1526" i="1"/>
  <c r="BD1272" i="1"/>
  <c r="BD1322" i="1"/>
  <c r="AG1374" i="1"/>
  <c r="AG1424" i="1"/>
  <c r="W1323" i="1"/>
  <c r="W1373" i="1"/>
  <c r="F1476" i="1"/>
  <c r="F1526" i="1"/>
  <c r="AV1476" i="1"/>
  <c r="AV1526" i="1"/>
  <c r="AD1374" i="1"/>
  <c r="AD1424" i="1"/>
  <c r="AL1374" i="1"/>
  <c r="AL1424" i="1"/>
  <c r="Y1374" i="1"/>
  <c r="Y1424" i="1"/>
  <c r="AY1272" i="1"/>
  <c r="AY1322" i="1"/>
  <c r="AO1476" i="1"/>
  <c r="AO1526" i="1"/>
  <c r="AF1374" i="1"/>
  <c r="AF1424" i="1"/>
  <c r="AM1272" i="1"/>
  <c r="AM1322" i="1"/>
  <c r="R1476" i="1"/>
  <c r="R1526" i="1"/>
  <c r="P1527" i="1"/>
  <c r="P1577" i="1"/>
  <c r="I1425" i="1"/>
  <c r="I1475" i="1"/>
  <c r="AQ1323" i="1"/>
  <c r="AQ1373" i="1"/>
  <c r="AB1323" i="1"/>
  <c r="AB1373" i="1"/>
  <c r="AU1323" i="1"/>
  <c r="AU1373" i="1"/>
  <c r="AZ1425" i="1"/>
  <c r="AZ1475" i="1"/>
  <c r="AU1374" i="1" l="1"/>
  <c r="AU1424" i="1"/>
  <c r="AQ1374" i="1"/>
  <c r="AQ1424" i="1"/>
  <c r="P1578" i="1"/>
  <c r="P1628" i="1"/>
  <c r="AM1323" i="1"/>
  <c r="AM1373" i="1"/>
  <c r="AO1527" i="1"/>
  <c r="AO1577" i="1"/>
  <c r="Y1425" i="1"/>
  <c r="Y1475" i="1"/>
  <c r="AD1425" i="1"/>
  <c r="AD1475" i="1"/>
  <c r="F1527" i="1"/>
  <c r="F1577" i="1"/>
  <c r="AG1425" i="1"/>
  <c r="AG1475" i="1"/>
  <c r="M1527" i="1"/>
  <c r="M1577" i="1"/>
  <c r="H1476" i="1"/>
  <c r="H1526" i="1"/>
  <c r="Q1476" i="1"/>
  <c r="Q1526" i="1"/>
  <c r="BB1476" i="1"/>
  <c r="BB1526" i="1"/>
  <c r="Z1323" i="1"/>
  <c r="Z1373" i="1"/>
  <c r="AE1476" i="1"/>
  <c r="AE1526" i="1"/>
  <c r="S1374" i="1"/>
  <c r="S1424" i="1"/>
  <c r="J1527" i="1"/>
  <c r="J1577" i="1"/>
  <c r="O1374" i="1"/>
  <c r="O1424" i="1"/>
  <c r="AJ1527" i="1"/>
  <c r="AJ1577" i="1"/>
  <c r="L1425" i="1"/>
  <c r="L1475" i="1"/>
  <c r="K1425" i="1"/>
  <c r="K1475" i="1"/>
  <c r="AZ1476" i="1"/>
  <c r="AZ1526" i="1"/>
  <c r="AB1374" i="1"/>
  <c r="AB1424" i="1"/>
  <c r="I1476" i="1"/>
  <c r="I1526" i="1"/>
  <c r="R1527" i="1"/>
  <c r="R1577" i="1"/>
  <c r="AF1425" i="1"/>
  <c r="AF1475" i="1"/>
  <c r="AY1323" i="1"/>
  <c r="AY1373" i="1"/>
  <c r="AL1425" i="1"/>
  <c r="AL1475" i="1"/>
  <c r="AV1527" i="1"/>
  <c r="AV1577" i="1"/>
  <c r="W1374" i="1"/>
  <c r="W1424" i="1"/>
  <c r="BD1323" i="1"/>
  <c r="BD1373" i="1"/>
  <c r="G1374" i="1"/>
  <c r="G1424" i="1"/>
  <c r="U1476" i="1"/>
  <c r="U1526" i="1"/>
  <c r="BA1425" i="1"/>
  <c r="BA1475" i="1"/>
  <c r="AS1731" i="1"/>
  <c r="AS1781" i="1"/>
  <c r="AT1425" i="1"/>
  <c r="AT1475" i="1"/>
  <c r="AI1374" i="1"/>
  <c r="AI1424" i="1"/>
  <c r="AR1476" i="1"/>
  <c r="AR1526" i="1"/>
  <c r="AW1425" i="1"/>
  <c r="AW1475" i="1"/>
  <c r="N1425" i="1"/>
  <c r="N1475" i="1"/>
  <c r="AN1476" i="1"/>
  <c r="AN1526" i="1"/>
  <c r="BC1476" i="1"/>
  <c r="BC1526" i="1"/>
  <c r="T1476" i="1"/>
  <c r="T1526" i="1"/>
  <c r="AX1323" i="1"/>
  <c r="AX1373" i="1"/>
  <c r="AP1578" i="1"/>
  <c r="AP1628" i="1"/>
  <c r="AC1425" i="1"/>
  <c r="AC1475" i="1"/>
  <c r="AC1476" i="1" l="1"/>
  <c r="AC1526" i="1"/>
  <c r="AX1374" i="1"/>
  <c r="AX1424" i="1"/>
  <c r="BC1527" i="1"/>
  <c r="BC1577" i="1"/>
  <c r="N1476" i="1"/>
  <c r="N1526" i="1"/>
  <c r="AR1527" i="1"/>
  <c r="AR1577" i="1"/>
  <c r="AT1476" i="1"/>
  <c r="AT1526" i="1"/>
  <c r="BA1476" i="1"/>
  <c r="BA1526" i="1"/>
  <c r="G1425" i="1"/>
  <c r="G1475" i="1"/>
  <c r="W1425" i="1"/>
  <c r="W1475" i="1"/>
  <c r="AL1476" i="1"/>
  <c r="AL1526" i="1"/>
  <c r="AF1476" i="1"/>
  <c r="AF1526" i="1"/>
  <c r="I1527" i="1"/>
  <c r="I1577" i="1"/>
  <c r="AZ1527" i="1"/>
  <c r="AZ1577" i="1"/>
  <c r="L1476" i="1"/>
  <c r="L1526" i="1"/>
  <c r="J1578" i="1"/>
  <c r="J1628" i="1"/>
  <c r="AE1527" i="1"/>
  <c r="AE1577" i="1"/>
  <c r="BB1527" i="1"/>
  <c r="BB1577" i="1"/>
  <c r="M1578" i="1"/>
  <c r="M1628" i="1"/>
  <c r="F1578" i="1"/>
  <c r="F1628" i="1"/>
  <c r="Y1476" i="1"/>
  <c r="Y1526" i="1"/>
  <c r="AM1374" i="1"/>
  <c r="AM1424" i="1"/>
  <c r="AQ1425" i="1"/>
  <c r="AQ1475" i="1"/>
  <c r="AP1629" i="1"/>
  <c r="AP1679" i="1"/>
  <c r="T1527" i="1"/>
  <c r="T1577" i="1"/>
  <c r="AN1527" i="1"/>
  <c r="AN1577" i="1"/>
  <c r="AW1476" i="1"/>
  <c r="AW1526" i="1"/>
  <c r="AI1425" i="1"/>
  <c r="AI1475" i="1"/>
  <c r="AS1782" i="1"/>
  <c r="AS1832" i="1"/>
  <c r="U1527" i="1"/>
  <c r="U1577" i="1"/>
  <c r="BD1374" i="1"/>
  <c r="BD1424" i="1"/>
  <c r="AV1578" i="1"/>
  <c r="AV1628" i="1"/>
  <c r="AY1374" i="1"/>
  <c r="AY1424" i="1"/>
  <c r="R1578" i="1"/>
  <c r="R1628" i="1"/>
  <c r="AB1425" i="1"/>
  <c r="AB1475" i="1"/>
  <c r="K1476" i="1"/>
  <c r="K1526" i="1"/>
  <c r="AJ1578" i="1"/>
  <c r="AJ1628" i="1"/>
  <c r="O1425" i="1"/>
  <c r="O1475" i="1"/>
  <c r="S1425" i="1"/>
  <c r="S1475" i="1"/>
  <c r="Z1374" i="1"/>
  <c r="Z1424" i="1"/>
  <c r="Q1527" i="1"/>
  <c r="Q1577" i="1"/>
  <c r="H1527" i="1"/>
  <c r="H1577" i="1"/>
  <c r="AG1476" i="1"/>
  <c r="AG1526" i="1"/>
  <c r="AD1476" i="1"/>
  <c r="AD1526" i="1"/>
  <c r="AO1578" i="1"/>
  <c r="AO1628" i="1"/>
  <c r="P1629" i="1"/>
  <c r="P1679" i="1"/>
  <c r="AU1425" i="1"/>
  <c r="AU1475" i="1"/>
  <c r="AD1527" i="1" l="1"/>
  <c r="AD1577" i="1"/>
  <c r="Z1425" i="1"/>
  <c r="Z1475" i="1"/>
  <c r="K1527" i="1"/>
  <c r="K1577" i="1"/>
  <c r="AY1425" i="1"/>
  <c r="AY1475" i="1"/>
  <c r="BD1425" i="1"/>
  <c r="BD1475" i="1"/>
  <c r="AW1527" i="1"/>
  <c r="AW1577" i="1"/>
  <c r="F1629" i="1"/>
  <c r="F1679" i="1"/>
  <c r="AE1578" i="1"/>
  <c r="AE1628" i="1"/>
  <c r="AL1527" i="1"/>
  <c r="AL1577" i="1"/>
  <c r="AT1527" i="1"/>
  <c r="AT1577" i="1"/>
  <c r="AX1425" i="1"/>
  <c r="AX1475" i="1"/>
  <c r="AU1476" i="1"/>
  <c r="AU1526" i="1"/>
  <c r="AO1629" i="1"/>
  <c r="AO1679" i="1"/>
  <c r="AG1527" i="1"/>
  <c r="AG1577" i="1"/>
  <c r="Q1578" i="1"/>
  <c r="Q1628" i="1"/>
  <c r="S1476" i="1"/>
  <c r="S1526" i="1"/>
  <c r="AJ1629" i="1"/>
  <c r="AJ1679" i="1"/>
  <c r="R1629" i="1"/>
  <c r="R1679" i="1"/>
  <c r="AV1629" i="1"/>
  <c r="AV1679" i="1"/>
  <c r="U1578" i="1"/>
  <c r="U1628" i="1"/>
  <c r="AI1476" i="1"/>
  <c r="AI1526" i="1"/>
  <c r="AN1578" i="1"/>
  <c r="AN1628" i="1"/>
  <c r="AP1680" i="1"/>
  <c r="AP1730" i="1"/>
  <c r="AQ1476" i="1"/>
  <c r="AQ1526" i="1"/>
  <c r="Y1527" i="1"/>
  <c r="Y1577" i="1"/>
  <c r="M1679" i="1"/>
  <c r="M1629" i="1"/>
  <c r="BB1578" i="1"/>
  <c r="BB1628" i="1"/>
  <c r="J1629" i="1"/>
  <c r="J1679" i="1"/>
  <c r="L1527" i="1"/>
  <c r="L1577" i="1"/>
  <c r="AZ1578" i="1"/>
  <c r="AZ1628" i="1"/>
  <c r="AF1527" i="1"/>
  <c r="AF1577" i="1"/>
  <c r="W1476" i="1"/>
  <c r="W1526" i="1"/>
  <c r="BA1527" i="1"/>
  <c r="BA1577" i="1"/>
  <c r="AR1578" i="1"/>
  <c r="AR1628" i="1"/>
  <c r="BC1578" i="1"/>
  <c r="BC1628" i="1"/>
  <c r="AC1527" i="1"/>
  <c r="AC1577" i="1"/>
  <c r="P1680" i="1"/>
  <c r="P1730" i="1"/>
  <c r="H1578" i="1"/>
  <c r="H1628" i="1"/>
  <c r="O1476" i="1"/>
  <c r="O1526" i="1"/>
  <c r="AB1476" i="1"/>
  <c r="AB1526" i="1"/>
  <c r="AS1833" i="1"/>
  <c r="AS1883" i="1"/>
  <c r="T1578" i="1"/>
  <c r="T1628" i="1"/>
  <c r="AM1425" i="1"/>
  <c r="AM1475" i="1"/>
  <c r="I1578" i="1"/>
  <c r="I1628" i="1"/>
  <c r="G1476" i="1"/>
  <c r="G1526" i="1"/>
  <c r="N1527" i="1"/>
  <c r="N1577" i="1"/>
  <c r="N1578" i="1" l="1"/>
  <c r="N1628" i="1"/>
  <c r="I1629" i="1"/>
  <c r="I1679" i="1"/>
  <c r="T1629" i="1"/>
  <c r="T1679" i="1"/>
  <c r="AB1527" i="1"/>
  <c r="AB1577" i="1"/>
  <c r="H1629" i="1"/>
  <c r="H1679" i="1"/>
  <c r="AC1578" i="1"/>
  <c r="AC1628" i="1"/>
  <c r="AR1629" i="1"/>
  <c r="AR1679" i="1"/>
  <c r="W1527" i="1"/>
  <c r="W1577" i="1"/>
  <c r="AZ1629" i="1"/>
  <c r="AZ1679" i="1"/>
  <c r="J1680" i="1"/>
  <c r="J1730" i="1"/>
  <c r="AQ1527" i="1"/>
  <c r="AQ1577" i="1"/>
  <c r="AN1629" i="1"/>
  <c r="AN1679" i="1"/>
  <c r="U1629" i="1"/>
  <c r="U1679" i="1"/>
  <c r="R1680" i="1"/>
  <c r="R1730" i="1"/>
  <c r="AJ1680" i="1"/>
  <c r="AJ1730" i="1"/>
  <c r="Q1629" i="1"/>
  <c r="Q1679" i="1"/>
  <c r="AO1680" i="1"/>
  <c r="AO1730" i="1"/>
  <c r="AX1476" i="1"/>
  <c r="AX1526" i="1"/>
  <c r="AL1578" i="1"/>
  <c r="AL1628" i="1"/>
  <c r="AE1629" i="1"/>
  <c r="AE1679" i="1"/>
  <c r="BD1476" i="1"/>
  <c r="BD1526" i="1"/>
  <c r="K1578" i="1"/>
  <c r="K1628" i="1"/>
  <c r="AD1578" i="1"/>
  <c r="AD1628" i="1"/>
  <c r="G1527" i="1"/>
  <c r="G1577" i="1"/>
  <c r="AM1476" i="1"/>
  <c r="AM1526" i="1"/>
  <c r="AS1884" i="1"/>
  <c r="AS1934" i="1"/>
  <c r="O1527" i="1"/>
  <c r="O1577" i="1"/>
  <c r="P1731" i="1"/>
  <c r="P1781" i="1"/>
  <c r="BC1629" i="1"/>
  <c r="BC1679" i="1"/>
  <c r="BA1578" i="1"/>
  <c r="BA1628" i="1"/>
  <c r="AF1578" i="1"/>
  <c r="AF1628" i="1"/>
  <c r="L1578" i="1"/>
  <c r="L1628" i="1"/>
  <c r="BB1629" i="1"/>
  <c r="BB1679" i="1"/>
  <c r="Y1578" i="1"/>
  <c r="Y1628" i="1"/>
  <c r="AP1731" i="1"/>
  <c r="AP1781" i="1"/>
  <c r="AI1527" i="1"/>
  <c r="AI1577" i="1"/>
  <c r="AV1680" i="1"/>
  <c r="AV1730" i="1"/>
  <c r="S1527" i="1"/>
  <c r="S1577" i="1"/>
  <c r="AG1578" i="1"/>
  <c r="AG1628" i="1"/>
  <c r="AU1527" i="1"/>
  <c r="AU1577" i="1"/>
  <c r="AT1578" i="1"/>
  <c r="AT1628" i="1"/>
  <c r="F1680" i="1"/>
  <c r="F1730" i="1"/>
  <c r="AW1578" i="1"/>
  <c r="AW1628" i="1"/>
  <c r="AY1476" i="1"/>
  <c r="AY1526" i="1"/>
  <c r="Z1476" i="1"/>
  <c r="Z1526" i="1"/>
  <c r="M1680" i="1"/>
  <c r="M1730" i="1"/>
  <c r="AV1731" i="1" l="1"/>
  <c r="AV1781" i="1"/>
  <c r="AF1629" i="1"/>
  <c r="AF1679" i="1"/>
  <c r="AM1527" i="1"/>
  <c r="AM1577" i="1"/>
  <c r="K1629" i="1"/>
  <c r="K1679" i="1"/>
  <c r="AO1731" i="1"/>
  <c r="AO1781" i="1"/>
  <c r="AQ1578" i="1"/>
  <c r="AQ1628" i="1"/>
  <c r="AZ1680" i="1"/>
  <c r="AZ1730" i="1"/>
  <c r="H1680" i="1"/>
  <c r="H1730" i="1"/>
  <c r="Z1527" i="1"/>
  <c r="Z1577" i="1"/>
  <c r="AP1782" i="1"/>
  <c r="AP1832" i="1"/>
  <c r="O1578" i="1"/>
  <c r="O1628" i="1"/>
  <c r="AL1629" i="1"/>
  <c r="AL1679" i="1"/>
  <c r="U1680" i="1"/>
  <c r="U1730" i="1"/>
  <c r="I1680" i="1"/>
  <c r="I1730" i="1"/>
  <c r="M1731" i="1"/>
  <c r="M1781" i="1"/>
  <c r="AY1527" i="1"/>
  <c r="AY1577" i="1"/>
  <c r="F1731" i="1"/>
  <c r="F1781" i="1"/>
  <c r="AT1629" i="1"/>
  <c r="AT1679" i="1"/>
  <c r="AG1629" i="1"/>
  <c r="AG1679" i="1"/>
  <c r="AI1578" i="1"/>
  <c r="AI1628" i="1"/>
  <c r="Y1629" i="1"/>
  <c r="Y1679" i="1"/>
  <c r="L1629" i="1"/>
  <c r="L1679" i="1"/>
  <c r="BA1629" i="1"/>
  <c r="BA1679" i="1"/>
  <c r="P1782" i="1"/>
  <c r="P1832" i="1"/>
  <c r="AS1935" i="1"/>
  <c r="AS1985" i="1"/>
  <c r="AD1629" i="1"/>
  <c r="AD1679" i="1"/>
  <c r="BD1527" i="1"/>
  <c r="BD1577" i="1"/>
  <c r="AE1680" i="1"/>
  <c r="AE1730" i="1"/>
  <c r="AX1527" i="1"/>
  <c r="AX1577" i="1"/>
  <c r="Q1680" i="1"/>
  <c r="Q1730" i="1"/>
  <c r="R1731" i="1"/>
  <c r="R1781" i="1"/>
  <c r="AN1680" i="1"/>
  <c r="AN1730" i="1"/>
  <c r="J1731" i="1"/>
  <c r="J1781" i="1"/>
  <c r="W1578" i="1"/>
  <c r="W1628" i="1"/>
  <c r="AC1679" i="1"/>
  <c r="AC1629" i="1"/>
  <c r="AB1578" i="1"/>
  <c r="AB1628" i="1"/>
  <c r="N1629" i="1"/>
  <c r="N1679" i="1"/>
  <c r="AW1629" i="1"/>
  <c r="AW1679" i="1"/>
  <c r="AU1578" i="1"/>
  <c r="AU1628" i="1"/>
  <c r="S1578" i="1"/>
  <c r="S1628" i="1"/>
  <c r="BB1680" i="1"/>
  <c r="BB1730" i="1"/>
  <c r="BC1680" i="1"/>
  <c r="BC1730" i="1"/>
  <c r="G1578" i="1"/>
  <c r="G1628" i="1"/>
  <c r="AJ1731" i="1"/>
  <c r="AJ1781" i="1"/>
  <c r="AR1680" i="1"/>
  <c r="AR1730" i="1"/>
  <c r="T1680" i="1"/>
  <c r="T1730" i="1"/>
  <c r="AR1731" i="1" l="1"/>
  <c r="AR1781" i="1"/>
  <c r="S1629" i="1"/>
  <c r="S1679" i="1"/>
  <c r="R1782" i="1"/>
  <c r="R1832" i="1"/>
  <c r="BD1578" i="1"/>
  <c r="BD1628" i="1"/>
  <c r="L1680" i="1"/>
  <c r="L1730" i="1"/>
  <c r="AG1680" i="1"/>
  <c r="AG1730" i="1"/>
  <c r="M1782" i="1"/>
  <c r="M1832" i="1"/>
  <c r="O1629" i="1"/>
  <c r="O1679" i="1"/>
  <c r="H1731" i="1"/>
  <c r="H1781" i="1"/>
  <c r="K1680" i="1"/>
  <c r="K1730" i="1"/>
  <c r="AC1680" i="1"/>
  <c r="AC1730" i="1"/>
  <c r="AW1680" i="1"/>
  <c r="AW1730" i="1"/>
  <c r="AX1578" i="1"/>
  <c r="AX1628" i="1"/>
  <c r="P1833" i="1"/>
  <c r="P1883" i="1"/>
  <c r="AI1629" i="1"/>
  <c r="AI1679" i="1"/>
  <c r="F1782" i="1"/>
  <c r="F1832" i="1"/>
  <c r="U1731" i="1"/>
  <c r="U1781" i="1"/>
  <c r="AQ1629" i="1"/>
  <c r="AQ1679" i="1"/>
  <c r="AF1680" i="1"/>
  <c r="AF1730" i="1"/>
  <c r="T1731" i="1"/>
  <c r="T1781" i="1"/>
  <c r="AJ1782" i="1"/>
  <c r="AJ1832" i="1"/>
  <c r="G1629" i="1"/>
  <c r="G1679" i="1"/>
  <c r="BB1731" i="1"/>
  <c r="BB1781" i="1"/>
  <c r="AU1629" i="1"/>
  <c r="AU1679" i="1"/>
  <c r="N1680" i="1"/>
  <c r="N1730" i="1"/>
  <c r="AB1629" i="1"/>
  <c r="AB1679" i="1"/>
  <c r="W1629" i="1"/>
  <c r="W1679" i="1"/>
  <c r="AN1731" i="1"/>
  <c r="AN1781" i="1"/>
  <c r="Q1731" i="1"/>
  <c r="Q1781" i="1"/>
  <c r="AE1731" i="1"/>
  <c r="AE1781" i="1"/>
  <c r="AD1680" i="1"/>
  <c r="AD1730" i="1"/>
  <c r="AS1986" i="1"/>
  <c r="AS2036" i="1"/>
  <c r="BA1680" i="1"/>
  <c r="BA1730" i="1"/>
  <c r="Y1680" i="1"/>
  <c r="Y1730" i="1"/>
  <c r="AT1680" i="1"/>
  <c r="AT1730" i="1"/>
  <c r="AY1578" i="1"/>
  <c r="AY1628" i="1"/>
  <c r="I1731" i="1"/>
  <c r="I1781" i="1"/>
  <c r="AL1680" i="1"/>
  <c r="AL1730" i="1"/>
  <c r="AP1833" i="1"/>
  <c r="AP1883" i="1"/>
  <c r="Z1578" i="1"/>
  <c r="Z1628" i="1"/>
  <c r="AZ1731" i="1"/>
  <c r="AZ1781" i="1"/>
  <c r="AO1782" i="1"/>
  <c r="AO1832" i="1"/>
  <c r="AM1578" i="1"/>
  <c r="AM1628" i="1"/>
  <c r="AV1782" i="1"/>
  <c r="AV1832" i="1"/>
  <c r="BC1731" i="1"/>
  <c r="BC1781" i="1"/>
  <c r="J1782" i="1"/>
  <c r="J1832" i="1"/>
  <c r="BC1782" i="1" l="1"/>
  <c r="BC1832" i="1"/>
  <c r="AZ1782" i="1"/>
  <c r="AZ1832" i="1"/>
  <c r="AP1884" i="1"/>
  <c r="AP1934" i="1"/>
  <c r="I1782" i="1"/>
  <c r="I1832" i="1"/>
  <c r="Y1731" i="1"/>
  <c r="Y1781" i="1"/>
  <c r="AN1782" i="1"/>
  <c r="AN1832" i="1"/>
  <c r="U1782" i="1"/>
  <c r="U1832" i="1"/>
  <c r="K1731" i="1"/>
  <c r="K1781" i="1"/>
  <c r="S1730" i="1"/>
  <c r="S1680" i="1"/>
  <c r="AM1629" i="1"/>
  <c r="AM1679" i="1"/>
  <c r="AS2037" i="1"/>
  <c r="AS2087" i="1"/>
  <c r="AB1680" i="1"/>
  <c r="AB1730" i="1"/>
  <c r="G1680" i="1"/>
  <c r="G1730" i="1"/>
  <c r="AQ1680" i="1"/>
  <c r="AQ1730" i="1"/>
  <c r="AX1629" i="1"/>
  <c r="AX1679" i="1"/>
  <c r="AG1731" i="1"/>
  <c r="AG1781" i="1"/>
  <c r="J1833" i="1"/>
  <c r="J1883" i="1"/>
  <c r="AV1833" i="1"/>
  <c r="AV1883" i="1"/>
  <c r="AO1833" i="1"/>
  <c r="AO1883" i="1"/>
  <c r="Z1629" i="1"/>
  <c r="Z1679" i="1"/>
  <c r="AL1731" i="1"/>
  <c r="AL1781" i="1"/>
  <c r="AY1629" i="1"/>
  <c r="AY1679" i="1"/>
  <c r="BA1731" i="1"/>
  <c r="BA1781" i="1"/>
  <c r="AD1731" i="1"/>
  <c r="AD1781" i="1"/>
  <c r="Q1782" i="1"/>
  <c r="Q1832" i="1"/>
  <c r="W1680" i="1"/>
  <c r="W1730" i="1"/>
  <c r="N1731" i="1"/>
  <c r="N1781" i="1"/>
  <c r="BB1782" i="1"/>
  <c r="BB1832" i="1"/>
  <c r="AJ1833" i="1"/>
  <c r="AJ1883" i="1"/>
  <c r="AF1731" i="1"/>
  <c r="AF1781" i="1"/>
  <c r="F1833" i="1"/>
  <c r="F1883" i="1"/>
  <c r="P1884" i="1"/>
  <c r="P1934" i="1"/>
  <c r="AW1731" i="1"/>
  <c r="AW1781" i="1"/>
  <c r="AC1731" i="1"/>
  <c r="AC1781" i="1"/>
  <c r="H1782" i="1"/>
  <c r="H1832" i="1"/>
  <c r="M1833" i="1"/>
  <c r="M1883" i="1"/>
  <c r="L1731" i="1"/>
  <c r="L1781" i="1"/>
  <c r="BD1629" i="1"/>
  <c r="BD1679" i="1"/>
  <c r="AR1782" i="1"/>
  <c r="AR1832" i="1"/>
  <c r="AT1731" i="1"/>
  <c r="AT1781" i="1"/>
  <c r="AE1782" i="1"/>
  <c r="AE1832" i="1"/>
  <c r="AU1680" i="1"/>
  <c r="AU1730" i="1"/>
  <c r="T1782" i="1"/>
  <c r="T1832" i="1"/>
  <c r="AI1680" i="1"/>
  <c r="AI1730" i="1"/>
  <c r="O1680" i="1"/>
  <c r="O1730" i="1"/>
  <c r="R1833" i="1"/>
  <c r="R1883" i="1"/>
  <c r="AE1833" i="1" l="1"/>
  <c r="AE1883" i="1"/>
  <c r="BD1680" i="1"/>
  <c r="BD1730" i="1"/>
  <c r="AC1782" i="1"/>
  <c r="AC1832" i="1"/>
  <c r="AJ1884" i="1"/>
  <c r="AJ1934" i="1"/>
  <c r="Q1833" i="1"/>
  <c r="Q1883" i="1"/>
  <c r="Z1680" i="1"/>
  <c r="Z1730" i="1"/>
  <c r="AB1731" i="1"/>
  <c r="AB1781" i="1"/>
  <c r="AN1833" i="1"/>
  <c r="AN1883" i="1"/>
  <c r="I1833" i="1"/>
  <c r="I1883" i="1"/>
  <c r="T1833" i="1"/>
  <c r="T1883" i="1"/>
  <c r="AR1833" i="1"/>
  <c r="AR1883" i="1"/>
  <c r="M1884" i="1"/>
  <c r="M1934" i="1"/>
  <c r="N1782" i="1"/>
  <c r="N1832" i="1"/>
  <c r="BA1782" i="1"/>
  <c r="BA1832" i="1"/>
  <c r="AY1730" i="1"/>
  <c r="AY1680" i="1"/>
  <c r="AV1884" i="1"/>
  <c r="AV1934" i="1"/>
  <c r="AQ1731" i="1"/>
  <c r="AQ1781" i="1"/>
  <c r="AM1680" i="1"/>
  <c r="AM1730" i="1"/>
  <c r="K1782" i="1"/>
  <c r="K1832" i="1"/>
  <c r="AZ1833" i="1"/>
  <c r="AZ1883" i="1"/>
  <c r="R1884" i="1"/>
  <c r="R1934" i="1"/>
  <c r="AI1731" i="1"/>
  <c r="AI1781" i="1"/>
  <c r="AU1731" i="1"/>
  <c r="AU1781" i="1"/>
  <c r="AT1782" i="1"/>
  <c r="AT1832" i="1"/>
  <c r="L1782" i="1"/>
  <c r="L1832" i="1"/>
  <c r="H1833" i="1"/>
  <c r="H1883" i="1"/>
  <c r="AW1782" i="1"/>
  <c r="AW1832" i="1"/>
  <c r="F1884" i="1"/>
  <c r="F1934" i="1"/>
  <c r="AF1782" i="1"/>
  <c r="AF1832" i="1"/>
  <c r="BB1833" i="1"/>
  <c r="BB1883" i="1"/>
  <c r="W1731" i="1"/>
  <c r="W1781" i="1"/>
  <c r="AD1782" i="1"/>
  <c r="AD1832" i="1"/>
  <c r="AL1782" i="1"/>
  <c r="AL1832" i="1"/>
  <c r="AO1884" i="1"/>
  <c r="AO1934" i="1"/>
  <c r="J1884" i="1"/>
  <c r="J1934" i="1"/>
  <c r="AG1782" i="1"/>
  <c r="AG1832" i="1"/>
  <c r="AX1680" i="1"/>
  <c r="AX1730" i="1"/>
  <c r="G1731" i="1"/>
  <c r="G1781" i="1"/>
  <c r="AS2088" i="1"/>
  <c r="AS2138" i="1"/>
  <c r="U1833" i="1"/>
  <c r="U1883" i="1"/>
  <c r="Y1782" i="1"/>
  <c r="Y1832" i="1"/>
  <c r="AP1935" i="1"/>
  <c r="AP1985" i="1"/>
  <c r="BC1833" i="1"/>
  <c r="BC1883" i="1"/>
  <c r="O1731" i="1"/>
  <c r="O1781" i="1"/>
  <c r="P1935" i="1"/>
  <c r="P1985" i="1"/>
  <c r="S1731" i="1"/>
  <c r="S1781" i="1"/>
  <c r="AP1986" i="1" l="1"/>
  <c r="AP2036" i="1"/>
  <c r="AG1833" i="1"/>
  <c r="AG1883" i="1"/>
  <c r="W1782" i="1"/>
  <c r="W1832" i="1"/>
  <c r="L1833" i="1"/>
  <c r="L1883" i="1"/>
  <c r="AM1731" i="1"/>
  <c r="AM1781" i="1"/>
  <c r="Z1731" i="1"/>
  <c r="Z1781" i="1"/>
  <c r="U1884" i="1"/>
  <c r="U1934" i="1"/>
  <c r="AO1935" i="1"/>
  <c r="AO1985" i="1"/>
  <c r="AF1833" i="1"/>
  <c r="AF1883" i="1"/>
  <c r="AT1833" i="1"/>
  <c r="AT1883" i="1"/>
  <c r="AZ1884" i="1"/>
  <c r="AZ1934" i="1"/>
  <c r="BA1833" i="1"/>
  <c r="BA1883" i="1"/>
  <c r="AR1884" i="1"/>
  <c r="AR1934" i="1"/>
  <c r="AB1782" i="1"/>
  <c r="AB1832" i="1"/>
  <c r="BD1731" i="1"/>
  <c r="BD1781" i="1"/>
  <c r="S1782" i="1"/>
  <c r="S1832" i="1"/>
  <c r="P1986" i="1"/>
  <c r="P2036" i="1"/>
  <c r="BC1884" i="1"/>
  <c r="BC1934" i="1"/>
  <c r="Y1833" i="1"/>
  <c r="Y1883" i="1"/>
  <c r="AS2139" i="1"/>
  <c r="AS2189" i="1"/>
  <c r="AX1731" i="1"/>
  <c r="AX1781" i="1"/>
  <c r="J1935" i="1"/>
  <c r="J1985" i="1"/>
  <c r="AL1833" i="1"/>
  <c r="AL1883" i="1"/>
  <c r="AD1833" i="1"/>
  <c r="AD1883" i="1"/>
  <c r="BB1884" i="1"/>
  <c r="BB1934" i="1"/>
  <c r="F1935" i="1"/>
  <c r="F1985" i="1"/>
  <c r="H1884" i="1"/>
  <c r="H1934" i="1"/>
  <c r="AU1782" i="1"/>
  <c r="AU1832" i="1"/>
  <c r="R1935" i="1"/>
  <c r="R1985" i="1"/>
  <c r="K1833" i="1"/>
  <c r="K1883" i="1"/>
  <c r="AQ1782" i="1"/>
  <c r="AQ1832" i="1"/>
  <c r="N1833" i="1"/>
  <c r="N1883" i="1"/>
  <c r="M1935" i="1"/>
  <c r="M1985" i="1"/>
  <c r="T1884" i="1"/>
  <c r="T1934" i="1"/>
  <c r="AN1884" i="1"/>
  <c r="AN1934" i="1"/>
  <c r="Q1884" i="1"/>
  <c r="Q1934" i="1"/>
  <c r="AC1833" i="1"/>
  <c r="AC1883" i="1"/>
  <c r="AE1884" i="1"/>
  <c r="AE1934" i="1"/>
  <c r="O1782" i="1"/>
  <c r="O1832" i="1"/>
  <c r="G1782" i="1"/>
  <c r="G1832" i="1"/>
  <c r="AW1833" i="1"/>
  <c r="AW1883" i="1"/>
  <c r="AI1782" i="1"/>
  <c r="AI1832" i="1"/>
  <c r="AV1935" i="1"/>
  <c r="AV1985" i="1"/>
  <c r="I1884" i="1"/>
  <c r="I1934" i="1"/>
  <c r="AJ1935" i="1"/>
  <c r="AJ1985" i="1"/>
  <c r="AY1731" i="1"/>
  <c r="AY1781" i="1"/>
  <c r="AJ1986" i="1" l="1"/>
  <c r="AJ2036" i="1"/>
  <c r="AI1833" i="1"/>
  <c r="AI1883" i="1"/>
  <c r="AC1884" i="1"/>
  <c r="AC1934" i="1"/>
  <c r="N1884" i="1"/>
  <c r="N1934" i="1"/>
  <c r="AU1833" i="1"/>
  <c r="AU1883" i="1"/>
  <c r="BB1935" i="1"/>
  <c r="BB1985" i="1"/>
  <c r="P2037" i="1"/>
  <c r="P2087" i="1"/>
  <c r="AZ1935" i="1"/>
  <c r="AZ1985" i="1"/>
  <c r="U1935" i="1"/>
  <c r="U1985" i="1"/>
  <c r="AG1884" i="1"/>
  <c r="AG1934" i="1"/>
  <c r="O1833" i="1"/>
  <c r="O1883" i="1"/>
  <c r="K1884" i="1"/>
  <c r="K1934" i="1"/>
  <c r="H1935" i="1"/>
  <c r="H1985" i="1"/>
  <c r="AL1884" i="1"/>
  <c r="AL1934" i="1"/>
  <c r="AX1782" i="1"/>
  <c r="AX1832" i="1"/>
  <c r="Y1884" i="1"/>
  <c r="Y1934" i="1"/>
  <c r="AR1935" i="1"/>
  <c r="AR1985" i="1"/>
  <c r="AF1884" i="1"/>
  <c r="AF1934" i="1"/>
  <c r="Z1782" i="1"/>
  <c r="Z1832" i="1"/>
  <c r="L1884" i="1"/>
  <c r="L1934" i="1"/>
  <c r="AY1782" i="1"/>
  <c r="AY1832" i="1"/>
  <c r="I1935" i="1"/>
  <c r="I1985" i="1"/>
  <c r="AV1986" i="1"/>
  <c r="AV2036" i="1"/>
  <c r="AW1884" i="1"/>
  <c r="AW1934" i="1"/>
  <c r="G1833" i="1"/>
  <c r="G1883" i="1"/>
  <c r="AE1935" i="1"/>
  <c r="AE1985" i="1"/>
  <c r="Q1935" i="1"/>
  <c r="Q1985" i="1"/>
  <c r="AN1935" i="1"/>
  <c r="AN1985" i="1"/>
  <c r="M1986" i="1"/>
  <c r="M2036" i="1"/>
  <c r="AQ1833" i="1"/>
  <c r="AQ1883" i="1"/>
  <c r="R1986" i="1"/>
  <c r="R2036" i="1"/>
  <c r="F1986" i="1"/>
  <c r="F2036" i="1"/>
  <c r="AD1884" i="1"/>
  <c r="AD1934" i="1"/>
  <c r="J1986" i="1"/>
  <c r="J2036" i="1"/>
  <c r="AS2190" i="1"/>
  <c r="AS2240" i="1"/>
  <c r="BC1935" i="1"/>
  <c r="BC1985" i="1"/>
  <c r="S1833" i="1"/>
  <c r="S1883" i="1"/>
  <c r="AB1833" i="1"/>
  <c r="AB1883" i="1"/>
  <c r="BA1884" i="1"/>
  <c r="BA1934" i="1"/>
  <c r="AT1884" i="1"/>
  <c r="AT1934" i="1"/>
  <c r="AO1986" i="1"/>
  <c r="AO2036" i="1"/>
  <c r="AM1782" i="1"/>
  <c r="AM1832" i="1"/>
  <c r="W1833" i="1"/>
  <c r="W1883" i="1"/>
  <c r="AP2037" i="1"/>
  <c r="AP2087" i="1"/>
  <c r="T1935" i="1"/>
  <c r="T1985" i="1"/>
  <c r="BD1782" i="1"/>
  <c r="BD1832" i="1"/>
  <c r="AM1833" i="1" l="1"/>
  <c r="AM1883" i="1"/>
  <c r="BA1935" i="1"/>
  <c r="BA1985" i="1"/>
  <c r="AD1935" i="1"/>
  <c r="AD1985" i="1"/>
  <c r="AW1935" i="1"/>
  <c r="AW1985" i="1"/>
  <c r="Y1935" i="1"/>
  <c r="Y1985" i="1"/>
  <c r="BB1986" i="1"/>
  <c r="BB2036" i="1"/>
  <c r="T1986" i="1"/>
  <c r="T2036" i="1"/>
  <c r="AS2241" i="1"/>
  <c r="AS2291" i="1"/>
  <c r="AQ1884" i="1"/>
  <c r="AQ1934" i="1"/>
  <c r="AE1986" i="1"/>
  <c r="AE2036" i="1"/>
  <c r="L1935" i="1"/>
  <c r="L1985" i="1"/>
  <c r="AL1935" i="1"/>
  <c r="AL1985" i="1"/>
  <c r="O1884" i="1"/>
  <c r="O1934" i="1"/>
  <c r="AZ1986" i="1"/>
  <c r="AZ2036" i="1"/>
  <c r="N1935" i="1"/>
  <c r="N1985" i="1"/>
  <c r="BD1833" i="1"/>
  <c r="BD1883" i="1"/>
  <c r="W1884" i="1"/>
  <c r="W1934" i="1"/>
  <c r="AT1935" i="1"/>
  <c r="AT1985" i="1"/>
  <c r="AB1884" i="1"/>
  <c r="AB1934" i="1"/>
  <c r="BC1986" i="1"/>
  <c r="BC2036" i="1"/>
  <c r="J2037" i="1"/>
  <c r="J2087" i="1"/>
  <c r="F2037" i="1"/>
  <c r="F2087" i="1"/>
  <c r="R2037" i="1"/>
  <c r="R2087" i="1"/>
  <c r="M2037" i="1"/>
  <c r="M2087" i="1"/>
  <c r="Q1986" i="1"/>
  <c r="Q2036" i="1"/>
  <c r="G1884" i="1"/>
  <c r="G1934" i="1"/>
  <c r="AV2037" i="1"/>
  <c r="AV2087" i="1"/>
  <c r="AY1833" i="1"/>
  <c r="AY1883" i="1"/>
  <c r="Z1833" i="1"/>
  <c r="Z1883" i="1"/>
  <c r="AR1986" i="1"/>
  <c r="AR2036" i="1"/>
  <c r="AX1833" i="1"/>
  <c r="AX1883" i="1"/>
  <c r="H1986" i="1"/>
  <c r="H2036" i="1"/>
  <c r="U1986" i="1"/>
  <c r="U2036" i="1"/>
  <c r="P2088" i="1"/>
  <c r="P2138" i="1"/>
  <c r="AU1884" i="1"/>
  <c r="AU1934" i="1"/>
  <c r="AC1935" i="1"/>
  <c r="AC1985" i="1"/>
  <c r="AJ2037" i="1"/>
  <c r="AJ2087" i="1"/>
  <c r="AP2088" i="1"/>
  <c r="AP2138" i="1"/>
  <c r="AO2037" i="1"/>
  <c r="AO2087" i="1"/>
  <c r="S1884" i="1"/>
  <c r="S1934" i="1"/>
  <c r="AN1986" i="1"/>
  <c r="AN2036" i="1"/>
  <c r="I1986" i="1"/>
  <c r="I2036" i="1"/>
  <c r="AF1935" i="1"/>
  <c r="AF1985" i="1"/>
  <c r="K1935" i="1"/>
  <c r="K1985" i="1"/>
  <c r="AG1935" i="1"/>
  <c r="AG1985" i="1"/>
  <c r="AI1884" i="1"/>
  <c r="AI1934" i="1"/>
  <c r="AG1986" i="1" l="1"/>
  <c r="AG2036" i="1"/>
  <c r="AN2037" i="1"/>
  <c r="AN2087" i="1"/>
  <c r="P2139" i="1"/>
  <c r="P2189" i="1"/>
  <c r="AR2037" i="1"/>
  <c r="AR2087" i="1"/>
  <c r="G1935" i="1"/>
  <c r="G1985" i="1"/>
  <c r="BC2037" i="1"/>
  <c r="BC2087" i="1"/>
  <c r="W1935" i="1"/>
  <c r="W1985" i="1"/>
  <c r="AZ2037" i="1"/>
  <c r="AZ2087" i="1"/>
  <c r="AL1986" i="1"/>
  <c r="AL2036" i="1"/>
  <c r="AE2037" i="1"/>
  <c r="AE2087" i="1"/>
  <c r="AW1986" i="1"/>
  <c r="AW2036" i="1"/>
  <c r="AF1986" i="1"/>
  <c r="AF2036" i="1"/>
  <c r="S1935" i="1"/>
  <c r="S1985" i="1"/>
  <c r="AC1986" i="1"/>
  <c r="AC2036" i="1"/>
  <c r="AY1884" i="1"/>
  <c r="AY1934" i="1"/>
  <c r="M2088" i="1"/>
  <c r="M2138" i="1"/>
  <c r="AT1986" i="1"/>
  <c r="AT2036" i="1"/>
  <c r="BD1884" i="1"/>
  <c r="BD1934" i="1"/>
  <c r="AS2292" i="1"/>
  <c r="AS2342" i="1"/>
  <c r="BA1986" i="1"/>
  <c r="BA2036" i="1"/>
  <c r="AI1935" i="1"/>
  <c r="AI1985" i="1"/>
  <c r="K1986" i="1"/>
  <c r="K2036" i="1"/>
  <c r="I2037" i="1"/>
  <c r="I2087" i="1"/>
  <c r="AO2088" i="1"/>
  <c r="AO2138" i="1"/>
  <c r="AJ2088" i="1"/>
  <c r="AJ2138" i="1"/>
  <c r="AU1935" i="1"/>
  <c r="AU1985" i="1"/>
  <c r="U2037" i="1"/>
  <c r="U2087" i="1"/>
  <c r="AX1884" i="1"/>
  <c r="AX1934" i="1"/>
  <c r="Z1884" i="1"/>
  <c r="Z1934" i="1"/>
  <c r="AV2088" i="1"/>
  <c r="AV2138" i="1"/>
  <c r="Q2037" i="1"/>
  <c r="Q2087" i="1"/>
  <c r="R2088" i="1"/>
  <c r="R2138" i="1"/>
  <c r="J2088" i="1"/>
  <c r="J2138" i="1"/>
  <c r="AB1935" i="1"/>
  <c r="AB1985" i="1"/>
  <c r="N1986" i="1"/>
  <c r="N2036" i="1"/>
  <c r="O1935" i="1"/>
  <c r="O1985" i="1"/>
  <c r="L1986" i="1"/>
  <c r="L2036" i="1"/>
  <c r="AQ1935" i="1"/>
  <c r="AQ1985" i="1"/>
  <c r="T2037" i="1"/>
  <c r="T2087" i="1"/>
  <c r="Y1986" i="1"/>
  <c r="Y2036" i="1"/>
  <c r="AD1986" i="1"/>
  <c r="AD2036" i="1"/>
  <c r="AM1884" i="1"/>
  <c r="AM1934" i="1"/>
  <c r="AP2139" i="1"/>
  <c r="AP2189" i="1"/>
  <c r="H2037" i="1"/>
  <c r="H2087" i="1"/>
  <c r="F2088" i="1"/>
  <c r="F2138" i="1"/>
  <c r="BB2037" i="1"/>
  <c r="BB2087" i="1"/>
  <c r="T2088" i="1" l="1"/>
  <c r="T2138" i="1"/>
  <c r="J2139" i="1"/>
  <c r="J2189" i="1"/>
  <c r="AO2139" i="1"/>
  <c r="AO2189" i="1"/>
  <c r="AE2088" i="1"/>
  <c r="AE2138" i="1"/>
  <c r="F2139" i="1"/>
  <c r="F2189" i="1"/>
  <c r="AD2037" i="1"/>
  <c r="AD2087" i="1"/>
  <c r="N2037" i="1"/>
  <c r="N2087" i="1"/>
  <c r="Z1935" i="1"/>
  <c r="Z1985" i="1"/>
  <c r="AS2343" i="1"/>
  <c r="AS2393" i="1"/>
  <c r="AY1935" i="1"/>
  <c r="AY1985" i="1"/>
  <c r="AF2037" i="1"/>
  <c r="AF2087" i="1"/>
  <c r="BC2088" i="1"/>
  <c r="BC2138" i="1"/>
  <c r="AN2088" i="1"/>
  <c r="AN2138" i="1"/>
  <c r="BB2088" i="1"/>
  <c r="BB2138" i="1"/>
  <c r="H2088" i="1"/>
  <c r="H2138" i="1"/>
  <c r="AM1935" i="1"/>
  <c r="AM1985" i="1"/>
  <c r="Y2037" i="1"/>
  <c r="Y2087" i="1"/>
  <c r="AQ1986" i="1"/>
  <c r="AQ2036" i="1"/>
  <c r="O1986" i="1"/>
  <c r="O2036" i="1"/>
  <c r="AB1986" i="1"/>
  <c r="AB2036" i="1"/>
  <c r="R2139" i="1"/>
  <c r="R2189" i="1"/>
  <c r="AV2139" i="1"/>
  <c r="AV2189" i="1"/>
  <c r="AX1935" i="1"/>
  <c r="AX1985" i="1"/>
  <c r="U2088" i="1"/>
  <c r="U2138" i="1"/>
  <c r="AJ2139" i="1"/>
  <c r="AJ2189" i="1"/>
  <c r="K2037" i="1"/>
  <c r="K2087" i="1"/>
  <c r="BA2037" i="1"/>
  <c r="BA2087" i="1"/>
  <c r="BD1935" i="1"/>
  <c r="BD1985" i="1"/>
  <c r="M2139" i="1"/>
  <c r="M2189" i="1"/>
  <c r="S1986" i="1"/>
  <c r="S2036" i="1"/>
  <c r="AW2037" i="1"/>
  <c r="AW2087" i="1"/>
  <c r="AL2037" i="1"/>
  <c r="AL2087" i="1"/>
  <c r="W1986" i="1"/>
  <c r="W2036" i="1"/>
  <c r="G1986" i="1"/>
  <c r="G2036" i="1"/>
  <c r="P2190" i="1"/>
  <c r="P2240" i="1"/>
  <c r="AG2037" i="1"/>
  <c r="AG2087" i="1"/>
  <c r="AP2190" i="1"/>
  <c r="AP2240" i="1"/>
  <c r="L2037" i="1"/>
  <c r="L2087" i="1"/>
  <c r="Q2088" i="1"/>
  <c r="Q2138" i="1"/>
  <c r="AU1986" i="1"/>
  <c r="AU2036" i="1"/>
  <c r="I2088" i="1"/>
  <c r="I2138" i="1"/>
  <c r="AI1986" i="1"/>
  <c r="AI2036" i="1"/>
  <c r="AT2037" i="1"/>
  <c r="AT2087" i="1"/>
  <c r="AC2037" i="1"/>
  <c r="AC2087" i="1"/>
  <c r="AZ2088" i="1"/>
  <c r="AZ2138" i="1"/>
  <c r="AR2088" i="1"/>
  <c r="AR2138" i="1"/>
  <c r="AT2088" i="1" l="1"/>
  <c r="AT2138" i="1"/>
  <c r="AP2241" i="1"/>
  <c r="AP2291" i="1"/>
  <c r="AW2088" i="1"/>
  <c r="AW2138" i="1"/>
  <c r="AJ2190" i="1"/>
  <c r="AJ2240" i="1"/>
  <c r="R2190" i="1"/>
  <c r="R2240" i="1"/>
  <c r="AQ2037" i="1"/>
  <c r="AQ2087" i="1"/>
  <c r="BC2139" i="1"/>
  <c r="BC2189" i="1"/>
  <c r="Z1986" i="1"/>
  <c r="Z2036" i="1"/>
  <c r="J2190" i="1"/>
  <c r="J2240" i="1"/>
  <c r="AZ2139" i="1"/>
  <c r="AZ2189" i="1"/>
  <c r="I2139" i="1"/>
  <c r="I2189" i="1"/>
  <c r="W2037" i="1"/>
  <c r="W2087" i="1"/>
  <c r="BD1986" i="1"/>
  <c r="BD2036" i="1"/>
  <c r="AX1986" i="1"/>
  <c r="AX2036" i="1"/>
  <c r="AM1986" i="1"/>
  <c r="AM2036" i="1"/>
  <c r="BB2139" i="1"/>
  <c r="BB2189" i="1"/>
  <c r="AY1986" i="1"/>
  <c r="AY2036" i="1"/>
  <c r="AD2088" i="1"/>
  <c r="AD2138" i="1"/>
  <c r="AE2139" i="1"/>
  <c r="AE2189" i="1"/>
  <c r="AR2139" i="1"/>
  <c r="AR2189" i="1"/>
  <c r="AC2088" i="1"/>
  <c r="AC2138" i="1"/>
  <c r="AI2037" i="1"/>
  <c r="AI2087" i="1"/>
  <c r="AU2037" i="1"/>
  <c r="AU2087" i="1"/>
  <c r="Q2139" i="1"/>
  <c r="Q2189" i="1"/>
  <c r="L2088" i="1"/>
  <c r="L2138" i="1"/>
  <c r="AG2088" i="1"/>
  <c r="AG2138" i="1"/>
  <c r="G2037" i="1"/>
  <c r="G2087" i="1"/>
  <c r="AL2088" i="1"/>
  <c r="AL2138" i="1"/>
  <c r="S2037" i="1"/>
  <c r="S2087" i="1"/>
  <c r="M2190" i="1"/>
  <c r="M2240" i="1"/>
  <c r="BA2088" i="1"/>
  <c r="BA2138" i="1"/>
  <c r="U2139" i="1"/>
  <c r="U2189" i="1"/>
  <c r="AV2190" i="1"/>
  <c r="AV2240" i="1"/>
  <c r="AB2037" i="1"/>
  <c r="AB2087" i="1"/>
  <c r="O2037" i="1"/>
  <c r="O2087" i="1"/>
  <c r="Y2088" i="1"/>
  <c r="Y2138" i="1"/>
  <c r="H2139" i="1"/>
  <c r="H2189" i="1"/>
  <c r="AN2139" i="1"/>
  <c r="AN2189" i="1"/>
  <c r="AF2088" i="1"/>
  <c r="AF2138" i="1"/>
  <c r="AS2394" i="1"/>
  <c r="AS2444" i="1"/>
  <c r="N2088" i="1"/>
  <c r="N2138" i="1"/>
  <c r="F2190" i="1"/>
  <c r="F2240" i="1"/>
  <c r="AO2190" i="1"/>
  <c r="AO2240" i="1"/>
  <c r="T2139" i="1"/>
  <c r="T2189" i="1"/>
  <c r="P2241" i="1"/>
  <c r="P2291" i="1"/>
  <c r="K2088" i="1"/>
  <c r="K2138" i="1"/>
  <c r="H2190" i="1" l="1"/>
  <c r="H2240" i="1"/>
  <c r="M2241" i="1"/>
  <c r="M2291" i="1"/>
  <c r="AI2088" i="1"/>
  <c r="AI2138" i="1"/>
  <c r="BB2190" i="1"/>
  <c r="BB2240" i="1"/>
  <c r="W2088" i="1"/>
  <c r="W2138" i="1"/>
  <c r="AW2139" i="1"/>
  <c r="AW2189" i="1"/>
  <c r="P2292" i="1"/>
  <c r="P2342" i="1"/>
  <c r="N2139" i="1"/>
  <c r="N2189" i="1"/>
  <c r="AV2241" i="1"/>
  <c r="AV2291" i="1"/>
  <c r="AL2139" i="1"/>
  <c r="AL2189" i="1"/>
  <c r="AG2139" i="1"/>
  <c r="AG2189" i="1"/>
  <c r="AD2139" i="1"/>
  <c r="AD2189" i="1"/>
  <c r="BD2037" i="1"/>
  <c r="BD2087" i="1"/>
  <c r="I2190" i="1"/>
  <c r="I2240" i="1"/>
  <c r="R2241" i="1"/>
  <c r="R2291" i="1"/>
  <c r="K2139" i="1"/>
  <c r="K2189" i="1"/>
  <c r="T2190" i="1"/>
  <c r="T2240" i="1"/>
  <c r="F2241" i="1"/>
  <c r="F2291" i="1"/>
  <c r="AS2445" i="1"/>
  <c r="AS2495" i="1"/>
  <c r="AN2190" i="1"/>
  <c r="AN2240" i="1"/>
  <c r="Y2139" i="1"/>
  <c r="Y2189" i="1"/>
  <c r="AB2088" i="1"/>
  <c r="AB2138" i="1"/>
  <c r="U2190" i="1"/>
  <c r="U2240" i="1"/>
  <c r="BA2139" i="1"/>
  <c r="BA2189" i="1"/>
  <c r="S2088" i="1"/>
  <c r="S2138" i="1"/>
  <c r="G2088" i="1"/>
  <c r="G2138" i="1"/>
  <c r="L2139" i="1"/>
  <c r="L2189" i="1"/>
  <c r="AU2088" i="1"/>
  <c r="AU2138" i="1"/>
  <c r="AC2139" i="1"/>
  <c r="AC2189" i="1"/>
  <c r="AE2190" i="1"/>
  <c r="AE2240" i="1"/>
  <c r="AY2037" i="1"/>
  <c r="AY2087" i="1"/>
  <c r="AM2037" i="1"/>
  <c r="AM2087" i="1"/>
  <c r="AX2037" i="1"/>
  <c r="AX2087" i="1"/>
  <c r="AZ2190" i="1"/>
  <c r="AZ2240" i="1"/>
  <c r="Z2037" i="1"/>
  <c r="Z2087" i="1"/>
  <c r="AQ2088" i="1"/>
  <c r="AQ2138" i="1"/>
  <c r="AJ2241" i="1"/>
  <c r="AJ2291" i="1"/>
  <c r="AP2292" i="1"/>
  <c r="AP2342" i="1"/>
  <c r="AT2139" i="1"/>
  <c r="AT2189" i="1"/>
  <c r="AO2241" i="1"/>
  <c r="AO2291" i="1"/>
  <c r="AF2139" i="1"/>
  <c r="AF2189" i="1"/>
  <c r="O2088" i="1"/>
  <c r="O2138" i="1"/>
  <c r="Q2190" i="1"/>
  <c r="Q2240" i="1"/>
  <c r="AR2190" i="1"/>
  <c r="AR2240" i="1"/>
  <c r="J2241" i="1"/>
  <c r="J2291" i="1"/>
  <c r="BC2190" i="1"/>
  <c r="BC2240" i="1"/>
  <c r="O2139" i="1" l="1"/>
  <c r="O2189" i="1"/>
  <c r="AQ2139" i="1"/>
  <c r="AQ2189" i="1"/>
  <c r="AE2241" i="1"/>
  <c r="AE2291" i="1"/>
  <c r="BA2190" i="1"/>
  <c r="BA2240" i="1"/>
  <c r="AN2241" i="1"/>
  <c r="AN2291" i="1"/>
  <c r="K2190" i="1"/>
  <c r="K2240" i="1"/>
  <c r="AD2190" i="1"/>
  <c r="AD2240" i="1"/>
  <c r="N2190" i="1"/>
  <c r="N2240" i="1"/>
  <c r="M2292" i="1"/>
  <c r="M2342" i="1"/>
  <c r="Q2241" i="1"/>
  <c r="Q2291" i="1"/>
  <c r="AO2292" i="1"/>
  <c r="AO2342" i="1"/>
  <c r="AZ2241" i="1"/>
  <c r="AZ2291" i="1"/>
  <c r="AM2088" i="1"/>
  <c r="AM2138" i="1"/>
  <c r="AU2139" i="1"/>
  <c r="AU2189" i="1"/>
  <c r="AB2139" i="1"/>
  <c r="AB2189" i="1"/>
  <c r="F2292" i="1"/>
  <c r="F2342" i="1"/>
  <c r="I2241" i="1"/>
  <c r="I2291" i="1"/>
  <c r="AL2190" i="1"/>
  <c r="AL2240" i="1"/>
  <c r="AW2190" i="1"/>
  <c r="AW2240" i="1"/>
  <c r="BB2241" i="1"/>
  <c r="BB2291" i="1"/>
  <c r="J2292" i="1"/>
  <c r="J2342" i="1"/>
  <c r="AR2241" i="1"/>
  <c r="AR2291" i="1"/>
  <c r="AF2190" i="1"/>
  <c r="AF2240" i="1"/>
  <c r="AT2190" i="1"/>
  <c r="AT2240" i="1"/>
  <c r="AJ2292" i="1"/>
  <c r="AJ2342" i="1"/>
  <c r="Z2088" i="1"/>
  <c r="Z2138" i="1"/>
  <c r="AX2088" i="1"/>
  <c r="AX2138" i="1"/>
  <c r="AY2088" i="1"/>
  <c r="AY2138" i="1"/>
  <c r="AC2190" i="1"/>
  <c r="AC2240" i="1"/>
  <c r="L2190" i="1"/>
  <c r="L2240" i="1"/>
  <c r="S2139" i="1"/>
  <c r="S2189" i="1"/>
  <c r="U2241" i="1"/>
  <c r="U2291" i="1"/>
  <c r="Y2190" i="1"/>
  <c r="Y2240" i="1"/>
  <c r="AS2496" i="1"/>
  <c r="AS2546" i="1"/>
  <c r="T2241" i="1"/>
  <c r="T2291" i="1"/>
  <c r="R2292" i="1"/>
  <c r="R2342" i="1"/>
  <c r="BD2088" i="1"/>
  <c r="BD2138" i="1"/>
  <c r="AG2190" i="1"/>
  <c r="AG2240" i="1"/>
  <c r="AV2292" i="1"/>
  <c r="AV2342" i="1"/>
  <c r="P2343" i="1"/>
  <c r="P2393" i="1"/>
  <c r="W2139" i="1"/>
  <c r="W2189" i="1"/>
  <c r="AI2139" i="1"/>
  <c r="AI2189" i="1"/>
  <c r="H2241" i="1"/>
  <c r="H2291" i="1"/>
  <c r="BC2241" i="1"/>
  <c r="BC2291" i="1"/>
  <c r="AP2343" i="1"/>
  <c r="AP2393" i="1"/>
  <c r="G2139" i="1"/>
  <c r="G2189" i="1"/>
  <c r="AP2394" i="1" l="1"/>
  <c r="AP2444" i="1"/>
  <c r="T2292" i="1"/>
  <c r="T2342" i="1"/>
  <c r="AC2241" i="1"/>
  <c r="AC2291" i="1"/>
  <c r="AT2241" i="1"/>
  <c r="AT2291" i="1"/>
  <c r="AL2241" i="1"/>
  <c r="AL2291" i="1"/>
  <c r="BA2241" i="1"/>
  <c r="BA2291" i="1"/>
  <c r="H2292" i="1"/>
  <c r="H2342" i="1"/>
  <c r="AV2343" i="1"/>
  <c r="AV2393" i="1"/>
  <c r="S2190" i="1"/>
  <c r="S2240" i="1"/>
  <c r="Z2139" i="1"/>
  <c r="Z2189" i="1"/>
  <c r="J2343" i="1"/>
  <c r="J2393" i="1"/>
  <c r="BB2292" i="1"/>
  <c r="BB2342" i="1"/>
  <c r="AU2190" i="1"/>
  <c r="AU2240" i="1"/>
  <c r="Q2292" i="1"/>
  <c r="Q2342" i="1"/>
  <c r="K2241" i="1"/>
  <c r="K2291" i="1"/>
  <c r="G2190" i="1"/>
  <c r="G2240" i="1"/>
  <c r="BC2292" i="1"/>
  <c r="BC2342" i="1"/>
  <c r="AI2190" i="1"/>
  <c r="AI2240" i="1"/>
  <c r="P2394" i="1"/>
  <c r="P2444" i="1"/>
  <c r="AG2241" i="1"/>
  <c r="AG2291" i="1"/>
  <c r="R2343" i="1"/>
  <c r="R2393" i="1"/>
  <c r="AS2547" i="1"/>
  <c r="AS2597" i="1"/>
  <c r="U2292" i="1"/>
  <c r="U2342" i="1"/>
  <c r="L2241" i="1"/>
  <c r="L2291" i="1"/>
  <c r="AY2139" i="1"/>
  <c r="AY2189" i="1"/>
  <c r="AJ2343" i="1"/>
  <c r="AJ2393" i="1"/>
  <c r="AF2241" i="1"/>
  <c r="AF2291" i="1"/>
  <c r="AR2292" i="1"/>
  <c r="AR2342" i="1"/>
  <c r="AW2241" i="1"/>
  <c r="AW2291" i="1"/>
  <c r="I2292" i="1"/>
  <c r="I2342" i="1"/>
  <c r="AB2190" i="1"/>
  <c r="AB2240" i="1"/>
  <c r="AM2139" i="1"/>
  <c r="AM2189" i="1"/>
  <c r="AO2343" i="1"/>
  <c r="AO2393" i="1"/>
  <c r="M2343" i="1"/>
  <c r="M2393" i="1"/>
  <c r="AD2241" i="1"/>
  <c r="AD2291" i="1"/>
  <c r="AN2292" i="1"/>
  <c r="AN2342" i="1"/>
  <c r="AE2292" i="1"/>
  <c r="AE2342" i="1"/>
  <c r="AQ2190" i="1"/>
  <c r="AQ2240" i="1"/>
  <c r="W2190" i="1"/>
  <c r="W2240" i="1"/>
  <c r="BD2139" i="1"/>
  <c r="BD2189" i="1"/>
  <c r="Y2241" i="1"/>
  <c r="Y2291" i="1"/>
  <c r="AX2139" i="1"/>
  <c r="AX2189" i="1"/>
  <c r="F2343" i="1"/>
  <c r="F2393" i="1"/>
  <c r="AZ2292" i="1"/>
  <c r="AZ2342" i="1"/>
  <c r="N2241" i="1"/>
  <c r="N2291" i="1"/>
  <c r="O2190" i="1"/>
  <c r="O2240" i="1"/>
  <c r="P2445" i="1" l="1"/>
  <c r="P2495" i="1"/>
  <c r="BB2343" i="1"/>
  <c r="BB2393" i="1"/>
  <c r="AV2394" i="1"/>
  <c r="AV2444" i="1"/>
  <c r="AT2292" i="1"/>
  <c r="AT2342" i="1"/>
  <c r="M2394" i="1"/>
  <c r="M2444" i="1"/>
  <c r="AM2190" i="1"/>
  <c r="AM2240" i="1"/>
  <c r="I2343" i="1"/>
  <c r="I2393" i="1"/>
  <c r="AF2292" i="1"/>
  <c r="AF2342" i="1"/>
  <c r="L2292" i="1"/>
  <c r="L2342" i="1"/>
  <c r="AS2598" i="1"/>
  <c r="AS2648" i="1"/>
  <c r="AG2292" i="1"/>
  <c r="AG2342" i="1"/>
  <c r="AI2241" i="1"/>
  <c r="AI2291" i="1"/>
  <c r="G2241" i="1"/>
  <c r="G2291" i="1"/>
  <c r="K2292" i="1"/>
  <c r="K2342" i="1"/>
  <c r="AU2241" i="1"/>
  <c r="AU2291" i="1"/>
  <c r="J2394" i="1"/>
  <c r="J2444" i="1"/>
  <c r="S2241" i="1"/>
  <c r="S2291" i="1"/>
  <c r="H2343" i="1"/>
  <c r="H2393" i="1"/>
  <c r="AL2292" i="1"/>
  <c r="AL2342" i="1"/>
  <c r="AC2292" i="1"/>
  <c r="AC2342" i="1"/>
  <c r="AP2445" i="1"/>
  <c r="AP2495" i="1"/>
  <c r="N2292" i="1"/>
  <c r="N2342" i="1"/>
  <c r="F2394" i="1"/>
  <c r="F2444" i="1"/>
  <c r="AX2190" i="1"/>
  <c r="AX2240" i="1"/>
  <c r="BD2190" i="1"/>
  <c r="BD2240" i="1"/>
  <c r="AE2343" i="1"/>
  <c r="AE2393" i="1"/>
  <c r="AD2292" i="1"/>
  <c r="AD2342" i="1"/>
  <c r="AO2394" i="1"/>
  <c r="AO2444" i="1"/>
  <c r="AB2241" i="1"/>
  <c r="AB2291" i="1"/>
  <c r="AW2292" i="1"/>
  <c r="AW2342" i="1"/>
  <c r="AR2343" i="1"/>
  <c r="AR2393" i="1"/>
  <c r="AJ2394" i="1"/>
  <c r="AJ2444" i="1"/>
  <c r="AY2190" i="1"/>
  <c r="AY2240" i="1"/>
  <c r="U2343" i="1"/>
  <c r="U2393" i="1"/>
  <c r="R2394" i="1"/>
  <c r="R2444" i="1"/>
  <c r="BC2343" i="1"/>
  <c r="BC2393" i="1"/>
  <c r="Q2343" i="1"/>
  <c r="Q2393" i="1"/>
  <c r="Z2190" i="1"/>
  <c r="Z2240" i="1"/>
  <c r="BA2292" i="1"/>
  <c r="BA2342" i="1"/>
  <c r="T2343" i="1"/>
  <c r="T2393" i="1"/>
  <c r="O2241" i="1"/>
  <c r="O2291" i="1"/>
  <c r="AZ2343" i="1"/>
  <c r="AZ2393" i="1"/>
  <c r="Y2292" i="1"/>
  <c r="Y2342" i="1"/>
  <c r="W2241" i="1"/>
  <c r="W2291" i="1"/>
  <c r="AQ2241" i="1"/>
  <c r="AQ2291" i="1"/>
  <c r="AN2343" i="1"/>
  <c r="AN2393" i="1"/>
  <c r="Y2343" i="1" l="1"/>
  <c r="Y2393" i="1"/>
  <c r="T2394" i="1"/>
  <c r="T2444" i="1"/>
  <c r="BC2394" i="1"/>
  <c r="BC2444" i="1"/>
  <c r="AJ2445" i="1"/>
  <c r="AJ2495" i="1"/>
  <c r="AO2445" i="1"/>
  <c r="AO2495" i="1"/>
  <c r="BD2241" i="1"/>
  <c r="BD2291" i="1"/>
  <c r="AP2496" i="1"/>
  <c r="AP2546" i="1"/>
  <c r="S2292" i="1"/>
  <c r="S2342" i="1"/>
  <c r="G2292" i="1"/>
  <c r="G2342" i="1"/>
  <c r="L2343" i="1"/>
  <c r="L2393" i="1"/>
  <c r="I2394" i="1"/>
  <c r="I2444" i="1"/>
  <c r="AV2445" i="1"/>
  <c r="AV2495" i="1"/>
  <c r="AN2394" i="1"/>
  <c r="AN2444" i="1"/>
  <c r="W2292" i="1"/>
  <c r="W2342" i="1"/>
  <c r="O2292" i="1"/>
  <c r="O2342" i="1"/>
  <c r="BA2343" i="1"/>
  <c r="BA2393" i="1"/>
  <c r="Q2394" i="1"/>
  <c r="Q2444" i="1"/>
  <c r="R2445" i="1"/>
  <c r="R2495" i="1"/>
  <c r="AY2241" i="1"/>
  <c r="AY2291" i="1"/>
  <c r="AR2394" i="1"/>
  <c r="AR2444" i="1"/>
  <c r="AB2292" i="1"/>
  <c r="AB2342" i="1"/>
  <c r="AD2343" i="1"/>
  <c r="AD2393" i="1"/>
  <c r="AX2241" i="1"/>
  <c r="AX2291" i="1"/>
  <c r="N2343" i="1"/>
  <c r="N2393" i="1"/>
  <c r="AC2343" i="1"/>
  <c r="AC2393" i="1"/>
  <c r="H2394" i="1"/>
  <c r="H2444" i="1"/>
  <c r="J2445" i="1"/>
  <c r="J2495" i="1"/>
  <c r="K2343" i="1"/>
  <c r="K2393" i="1"/>
  <c r="AI2292" i="1"/>
  <c r="AI2342" i="1"/>
  <c r="AS2649" i="1"/>
  <c r="AS2695" i="1"/>
  <c r="AS2694" i="1"/>
  <c r="AS2698" i="1" s="1"/>
  <c r="AM2241" i="1"/>
  <c r="AM2291" i="1"/>
  <c r="AT2343" i="1"/>
  <c r="AT2393" i="1"/>
  <c r="BB2394" i="1"/>
  <c r="BB2444" i="1"/>
  <c r="P2496" i="1"/>
  <c r="P2546" i="1"/>
  <c r="AQ2292" i="1"/>
  <c r="AQ2342" i="1"/>
  <c r="AZ2394" i="1"/>
  <c r="AZ2444" i="1"/>
  <c r="Z2241" i="1"/>
  <c r="Z2291" i="1"/>
  <c r="U2394" i="1"/>
  <c r="U2444" i="1"/>
  <c r="AW2343" i="1"/>
  <c r="AW2393" i="1"/>
  <c r="AE2394" i="1"/>
  <c r="AE2444" i="1"/>
  <c r="F2445" i="1"/>
  <c r="F2495" i="1"/>
  <c r="AL2343" i="1"/>
  <c r="AL2393" i="1"/>
  <c r="AU2292" i="1"/>
  <c r="AU2342" i="1"/>
  <c r="AG2343" i="1"/>
  <c r="AG2393" i="1"/>
  <c r="AF2343" i="1"/>
  <c r="AF2393" i="1"/>
  <c r="M2445" i="1"/>
  <c r="M2495" i="1"/>
  <c r="AS2699" i="1" l="1"/>
  <c r="AS2700" i="1" s="1"/>
  <c r="AS2696" i="1"/>
  <c r="K2394" i="1"/>
  <c r="K2444" i="1"/>
  <c r="H2445" i="1"/>
  <c r="H2495" i="1"/>
  <c r="N2394" i="1"/>
  <c r="N2444" i="1"/>
  <c r="AB2343" i="1"/>
  <c r="AB2393" i="1"/>
  <c r="AY2292" i="1"/>
  <c r="AY2342" i="1"/>
  <c r="Q2445" i="1"/>
  <c r="Q2495" i="1"/>
  <c r="O2343" i="1"/>
  <c r="O2393" i="1"/>
  <c r="W2343" i="1"/>
  <c r="W2393" i="1"/>
  <c r="AV2496" i="1"/>
  <c r="AV2546" i="1"/>
  <c r="L2394" i="1"/>
  <c r="L2444" i="1"/>
  <c r="S2343" i="1"/>
  <c r="S2393" i="1"/>
  <c r="BD2292" i="1"/>
  <c r="BD2342" i="1"/>
  <c r="AJ2496" i="1"/>
  <c r="AJ2546" i="1"/>
  <c r="T2445" i="1"/>
  <c r="T2495" i="1"/>
  <c r="AF2394" i="1"/>
  <c r="AF2444" i="1"/>
  <c r="AU2343" i="1"/>
  <c r="AU2393" i="1"/>
  <c r="F2496" i="1"/>
  <c r="F2546" i="1"/>
  <c r="AW2394" i="1"/>
  <c r="AW2444" i="1"/>
  <c r="Z2292" i="1"/>
  <c r="Z2342" i="1"/>
  <c r="AQ2343" i="1"/>
  <c r="AQ2393" i="1"/>
  <c r="BB2445" i="1"/>
  <c r="BB2495" i="1"/>
  <c r="AM2292" i="1"/>
  <c r="AM2342" i="1"/>
  <c r="AI2343" i="1"/>
  <c r="AI2393" i="1"/>
  <c r="J2496" i="1"/>
  <c r="J2546" i="1"/>
  <c r="AC2394" i="1"/>
  <c r="AC2444" i="1"/>
  <c r="AX2292" i="1"/>
  <c r="AX2342" i="1"/>
  <c r="AD2394" i="1"/>
  <c r="AD2444" i="1"/>
  <c r="AR2445" i="1"/>
  <c r="AR2495" i="1"/>
  <c r="R2496" i="1"/>
  <c r="R2546" i="1"/>
  <c r="BA2394" i="1"/>
  <c r="BA2444" i="1"/>
  <c r="AN2445" i="1"/>
  <c r="AN2495" i="1"/>
  <c r="I2445" i="1"/>
  <c r="I2495" i="1"/>
  <c r="G2343" i="1"/>
  <c r="G2393" i="1"/>
  <c r="AP2547" i="1"/>
  <c r="AP2597" i="1"/>
  <c r="AO2496" i="1"/>
  <c r="AO2546" i="1"/>
  <c r="BC2445" i="1"/>
  <c r="BC2495" i="1"/>
  <c r="Y2394" i="1"/>
  <c r="Y2444" i="1"/>
  <c r="M2496" i="1"/>
  <c r="M2546" i="1"/>
  <c r="AG2394" i="1"/>
  <c r="AG2444" i="1"/>
  <c r="AL2394" i="1"/>
  <c r="AL2444" i="1"/>
  <c r="AE2445" i="1"/>
  <c r="AE2495" i="1"/>
  <c r="U2445" i="1"/>
  <c r="U2495" i="1"/>
  <c r="AZ2445" i="1"/>
  <c r="AZ2495" i="1"/>
  <c r="P2547" i="1"/>
  <c r="P2597" i="1"/>
  <c r="AT2394" i="1"/>
  <c r="AT2444" i="1"/>
  <c r="AZ2496" i="1" l="1"/>
  <c r="AZ2546" i="1"/>
  <c r="BC2496" i="1"/>
  <c r="BC2546" i="1"/>
  <c r="AP2598" i="1"/>
  <c r="AP2648" i="1"/>
  <c r="I2496" i="1"/>
  <c r="I2546" i="1"/>
  <c r="R2547" i="1"/>
  <c r="R2597" i="1"/>
  <c r="AD2445" i="1"/>
  <c r="AD2495" i="1"/>
  <c r="AC2445" i="1"/>
  <c r="AC2495" i="1"/>
  <c r="AI2394" i="1"/>
  <c r="AI2444" i="1"/>
  <c r="AM2343" i="1"/>
  <c r="AM2393" i="1"/>
  <c r="AQ2394" i="1"/>
  <c r="AQ2444" i="1"/>
  <c r="AW2445" i="1"/>
  <c r="AW2495" i="1"/>
  <c r="AU2394" i="1"/>
  <c r="AU2444" i="1"/>
  <c r="AJ2547" i="1"/>
  <c r="AJ2597" i="1"/>
  <c r="S2394" i="1"/>
  <c r="S2444" i="1"/>
  <c r="AV2547" i="1"/>
  <c r="AV2597" i="1"/>
  <c r="O2394" i="1"/>
  <c r="O2444" i="1"/>
  <c r="AY2343" i="1"/>
  <c r="AY2393" i="1"/>
  <c r="H2496" i="1"/>
  <c r="H2546" i="1"/>
  <c r="AT2445" i="1"/>
  <c r="AT2495" i="1"/>
  <c r="AE2496" i="1"/>
  <c r="AE2546" i="1"/>
  <c r="AG2445" i="1"/>
  <c r="AG2495" i="1"/>
  <c r="Y2445" i="1"/>
  <c r="Y2495" i="1"/>
  <c r="AO2547" i="1"/>
  <c r="AO2597" i="1"/>
  <c r="G2394" i="1"/>
  <c r="G2444" i="1"/>
  <c r="AN2496" i="1"/>
  <c r="AN2546" i="1"/>
  <c r="BA2445" i="1"/>
  <c r="BA2495" i="1"/>
  <c r="AR2496" i="1"/>
  <c r="AR2546" i="1"/>
  <c r="AX2343" i="1"/>
  <c r="AX2393" i="1"/>
  <c r="J2547" i="1"/>
  <c r="J2597" i="1"/>
  <c r="BB2496" i="1"/>
  <c r="BB2546" i="1"/>
  <c r="Z2343" i="1"/>
  <c r="Z2393" i="1"/>
  <c r="F2547" i="1"/>
  <c r="F2597" i="1"/>
  <c r="AF2445" i="1"/>
  <c r="AF2495" i="1"/>
  <c r="T2496" i="1"/>
  <c r="T2546" i="1"/>
  <c r="BD2343" i="1"/>
  <c r="BD2393" i="1"/>
  <c r="L2445" i="1"/>
  <c r="L2495" i="1"/>
  <c r="W2394" i="1"/>
  <c r="W2444" i="1"/>
  <c r="Q2496" i="1"/>
  <c r="Q2546" i="1"/>
  <c r="AB2394" i="1"/>
  <c r="AB2444" i="1"/>
  <c r="N2445" i="1"/>
  <c r="N2495" i="1"/>
  <c r="K2445" i="1"/>
  <c r="K2495" i="1"/>
  <c r="P2598" i="1"/>
  <c r="P2648" i="1"/>
  <c r="U2496" i="1"/>
  <c r="U2546" i="1"/>
  <c r="AL2445" i="1"/>
  <c r="AL2495" i="1"/>
  <c r="M2547" i="1"/>
  <c r="M2597" i="1"/>
  <c r="M2598" i="1" l="1"/>
  <c r="M2648" i="1"/>
  <c r="Q2547" i="1"/>
  <c r="Q2597" i="1"/>
  <c r="T2547" i="1"/>
  <c r="T2597" i="1"/>
  <c r="J2598" i="1"/>
  <c r="J2648" i="1"/>
  <c r="AN2547" i="1"/>
  <c r="AN2597" i="1"/>
  <c r="AG2496" i="1"/>
  <c r="AG2546" i="1"/>
  <c r="S2445" i="1"/>
  <c r="S2495" i="1"/>
  <c r="AW2496" i="1"/>
  <c r="AW2546" i="1"/>
  <c r="AC2496" i="1"/>
  <c r="AC2546" i="1"/>
  <c r="I2547" i="1"/>
  <c r="I2597" i="1"/>
  <c r="AL2496" i="1"/>
  <c r="AL2546" i="1"/>
  <c r="P2649" i="1"/>
  <c r="P2695" i="1"/>
  <c r="P2694" i="1"/>
  <c r="P2698" i="1" s="1"/>
  <c r="K2496" i="1"/>
  <c r="K2546" i="1"/>
  <c r="AB2445" i="1"/>
  <c r="AB2495" i="1"/>
  <c r="W2445" i="1"/>
  <c r="W2495" i="1"/>
  <c r="BD2394" i="1"/>
  <c r="BD2444" i="1"/>
  <c r="AF2496" i="1"/>
  <c r="AF2546" i="1"/>
  <c r="Z2394" i="1"/>
  <c r="Z2444" i="1"/>
  <c r="AX2394" i="1"/>
  <c r="AX2444" i="1"/>
  <c r="BA2496" i="1"/>
  <c r="BA2546" i="1"/>
  <c r="G2445" i="1"/>
  <c r="G2495" i="1"/>
  <c r="Y2496" i="1"/>
  <c r="Y2546" i="1"/>
  <c r="AE2547" i="1"/>
  <c r="AE2597" i="1"/>
  <c r="H2547" i="1"/>
  <c r="H2597" i="1"/>
  <c r="AY2394" i="1"/>
  <c r="AY2444" i="1"/>
  <c r="AV2598" i="1"/>
  <c r="AV2648" i="1"/>
  <c r="AJ2598" i="1"/>
  <c r="AJ2648" i="1"/>
  <c r="AU2445" i="1"/>
  <c r="AU2495" i="1"/>
  <c r="AQ2445" i="1"/>
  <c r="AQ2495" i="1"/>
  <c r="AI2445" i="1"/>
  <c r="AI2495" i="1"/>
  <c r="AD2496" i="1"/>
  <c r="AD2546" i="1"/>
  <c r="AP2649" i="1"/>
  <c r="AP2695" i="1" s="1"/>
  <c r="AZ2547" i="1"/>
  <c r="AZ2597" i="1"/>
  <c r="U2547" i="1"/>
  <c r="U2597" i="1"/>
  <c r="N2496" i="1"/>
  <c r="N2546" i="1"/>
  <c r="L2496" i="1"/>
  <c r="L2546" i="1"/>
  <c r="F2598" i="1"/>
  <c r="F2648" i="1"/>
  <c r="BB2547" i="1"/>
  <c r="BB2597" i="1"/>
  <c r="AR2547" i="1"/>
  <c r="AR2597" i="1"/>
  <c r="AO2598" i="1"/>
  <c r="AO2648" i="1"/>
  <c r="AT2496" i="1"/>
  <c r="AT2546" i="1"/>
  <c r="O2445" i="1"/>
  <c r="O2495" i="1"/>
  <c r="AM2394" i="1"/>
  <c r="AM2444" i="1"/>
  <c r="R2598" i="1"/>
  <c r="R2648" i="1"/>
  <c r="BC2547" i="1"/>
  <c r="BC2597" i="1"/>
  <c r="AP2699" i="1" l="1"/>
  <c r="AT2547" i="1"/>
  <c r="AT2597" i="1"/>
  <c r="N2547" i="1"/>
  <c r="N2597" i="1"/>
  <c r="AW2547" i="1"/>
  <c r="AW2597" i="1"/>
  <c r="T2598" i="1"/>
  <c r="T2648" i="1"/>
  <c r="AI2496" i="1"/>
  <c r="AI2546" i="1"/>
  <c r="AU2496" i="1"/>
  <c r="AU2546" i="1"/>
  <c r="AV2649" i="1"/>
  <c r="AV2695" i="1"/>
  <c r="AV2694" i="1"/>
  <c r="AV2698" i="1" s="1"/>
  <c r="H2598" i="1"/>
  <c r="H2648" i="1"/>
  <c r="Y2547" i="1"/>
  <c r="Y2597" i="1"/>
  <c r="BA2547" i="1"/>
  <c r="BA2597" i="1"/>
  <c r="AF2547" i="1"/>
  <c r="AF2597" i="1"/>
  <c r="W2496" i="1"/>
  <c r="W2546" i="1"/>
  <c r="K2547" i="1"/>
  <c r="K2597" i="1"/>
  <c r="R2649" i="1"/>
  <c r="R2695" i="1" s="1"/>
  <c r="R2694" i="1"/>
  <c r="R2698" i="1" s="1"/>
  <c r="F2649" i="1"/>
  <c r="F2694" i="1"/>
  <c r="F2695" i="1"/>
  <c r="P2699" i="1"/>
  <c r="P2700" i="1" s="1"/>
  <c r="P2696" i="1"/>
  <c r="I2598" i="1"/>
  <c r="I2648" i="1"/>
  <c r="AN2598" i="1"/>
  <c r="AN2648" i="1"/>
  <c r="BC2598" i="1"/>
  <c r="BC2648" i="1"/>
  <c r="AM2445" i="1"/>
  <c r="AM2495" i="1"/>
  <c r="O2496" i="1"/>
  <c r="O2546" i="1"/>
  <c r="AO2649" i="1"/>
  <c r="AO2695" i="1" s="1"/>
  <c r="BB2598" i="1"/>
  <c r="BB2648" i="1"/>
  <c r="L2547" i="1"/>
  <c r="L2597" i="1"/>
  <c r="U2598" i="1"/>
  <c r="U2648" i="1"/>
  <c r="AP2694" i="1"/>
  <c r="AP2698" i="1" s="1"/>
  <c r="AL2547" i="1"/>
  <c r="AL2597" i="1"/>
  <c r="AC2547" i="1"/>
  <c r="AC2597" i="1"/>
  <c r="S2496" i="1"/>
  <c r="S2546" i="1"/>
  <c r="AG2547" i="1"/>
  <c r="AG2597" i="1"/>
  <c r="J2649" i="1"/>
  <c r="J2694" i="1" s="1"/>
  <c r="J2698" i="1" s="1"/>
  <c r="J2695" i="1"/>
  <c r="Q2598" i="1"/>
  <c r="Q2648" i="1"/>
  <c r="M2649" i="1"/>
  <c r="M2695" i="1" s="1"/>
  <c r="M2694" i="1"/>
  <c r="M2698" i="1" s="1"/>
  <c r="AR2598" i="1"/>
  <c r="AR2648" i="1"/>
  <c r="AZ2598" i="1"/>
  <c r="AZ2648" i="1"/>
  <c r="AD2547" i="1"/>
  <c r="AD2597" i="1"/>
  <c r="AQ2496" i="1"/>
  <c r="AQ2546" i="1"/>
  <c r="AJ2649" i="1"/>
  <c r="AJ2695" i="1" s="1"/>
  <c r="AY2445" i="1"/>
  <c r="AY2495" i="1"/>
  <c r="AE2598" i="1"/>
  <c r="AE2648" i="1"/>
  <c r="G2496" i="1"/>
  <c r="G2546" i="1"/>
  <c r="AX2445" i="1"/>
  <c r="AX2495" i="1"/>
  <c r="Z2445" i="1"/>
  <c r="Z2495" i="1"/>
  <c r="BD2445" i="1"/>
  <c r="BD2495" i="1"/>
  <c r="AB2496" i="1"/>
  <c r="AB2546" i="1"/>
  <c r="M2699" i="1" l="1"/>
  <c r="M2700" i="1" s="1"/>
  <c r="M2696" i="1"/>
  <c r="AO2699" i="1"/>
  <c r="AO2696" i="1"/>
  <c r="AJ2699" i="1"/>
  <c r="R2696" i="1"/>
  <c r="R2699" i="1"/>
  <c r="R2700" i="1" s="1"/>
  <c r="AB2547" i="1"/>
  <c r="AB2597" i="1"/>
  <c r="AU2547" i="1"/>
  <c r="AU2597" i="1"/>
  <c r="AT2598" i="1"/>
  <c r="AT2648" i="1"/>
  <c r="AQ2547" i="1"/>
  <c r="AQ2597" i="1"/>
  <c r="AZ2649" i="1"/>
  <c r="AZ2695" i="1"/>
  <c r="AZ2694" i="1"/>
  <c r="AZ2698" i="1" s="1"/>
  <c r="S2547" i="1"/>
  <c r="S2597" i="1"/>
  <c r="AL2598" i="1"/>
  <c r="AL2648" i="1"/>
  <c r="O2547" i="1"/>
  <c r="O2597" i="1"/>
  <c r="BC2649" i="1"/>
  <c r="BC2695" i="1" s="1"/>
  <c r="AN2649" i="1"/>
  <c r="AN2694" i="1" s="1"/>
  <c r="AN2698" i="1" s="1"/>
  <c r="AN2695" i="1"/>
  <c r="I2649" i="1"/>
  <c r="I2694" i="1"/>
  <c r="I2698" i="1" s="1"/>
  <c r="I2695" i="1"/>
  <c r="F2696" i="1"/>
  <c r="F2699" i="1"/>
  <c r="W2547" i="1"/>
  <c r="W2597" i="1"/>
  <c r="Y2598" i="1"/>
  <c r="Y2648" i="1"/>
  <c r="Z2496" i="1"/>
  <c r="Z2546" i="1"/>
  <c r="AY2496" i="1"/>
  <c r="AY2546" i="1"/>
  <c r="BB2649" i="1"/>
  <c r="BB2695" i="1"/>
  <c r="BB2694" i="1"/>
  <c r="BB2698" i="1" s="1"/>
  <c r="AJ2694" i="1"/>
  <c r="AJ2698" i="1" s="1"/>
  <c r="L2598" i="1"/>
  <c r="L2648" i="1"/>
  <c r="F2698" i="1"/>
  <c r="AV2699" i="1"/>
  <c r="AV2700" i="1" s="1"/>
  <c r="AV2696" i="1"/>
  <c r="AI2547" i="1"/>
  <c r="AI2597" i="1"/>
  <c r="T2649" i="1"/>
  <c r="T2694" i="1" s="1"/>
  <c r="T2698" i="1" s="1"/>
  <c r="N2598" i="1"/>
  <c r="N2648" i="1"/>
  <c r="AP2700" i="1"/>
  <c r="G2547" i="1"/>
  <c r="G2597" i="1"/>
  <c r="J2696" i="1"/>
  <c r="J2699" i="1"/>
  <c r="J2700" i="1" s="1"/>
  <c r="U2649" i="1"/>
  <c r="U2694" i="1" s="1"/>
  <c r="U2698" i="1" s="1"/>
  <c r="AW2598" i="1"/>
  <c r="AW2648" i="1"/>
  <c r="BD2496" i="1"/>
  <c r="BD2546" i="1"/>
  <c r="AX2496" i="1"/>
  <c r="AX2546" i="1"/>
  <c r="AE2649" i="1"/>
  <c r="AE2695" i="1" s="1"/>
  <c r="Q2649" i="1"/>
  <c r="Q2694" i="1"/>
  <c r="Q2698" i="1" s="1"/>
  <c r="Q2695" i="1"/>
  <c r="AO2694" i="1"/>
  <c r="AO2698" i="1" s="1"/>
  <c r="AD2598" i="1"/>
  <c r="AD2648" i="1"/>
  <c r="AR2649" i="1"/>
  <c r="AR2695" i="1" s="1"/>
  <c r="AG2598" i="1"/>
  <c r="AG2648" i="1"/>
  <c r="AC2598" i="1"/>
  <c r="AC2648" i="1"/>
  <c r="AM2496" i="1"/>
  <c r="AM2546" i="1"/>
  <c r="K2598" i="1"/>
  <c r="K2648" i="1"/>
  <c r="AF2598" i="1"/>
  <c r="AF2648" i="1"/>
  <c r="BA2598" i="1"/>
  <c r="BA2648" i="1"/>
  <c r="H2649" i="1"/>
  <c r="H2694" i="1" s="1"/>
  <c r="H2698" i="1" s="1"/>
  <c r="AP2696" i="1"/>
  <c r="T2695" i="1" l="1"/>
  <c r="T2699" i="1" s="1"/>
  <c r="T2700" i="1" s="1"/>
  <c r="AR2699" i="1"/>
  <c r="BC2699" i="1"/>
  <c r="BC2696" i="1"/>
  <c r="AE2699" i="1"/>
  <c r="AN2699" i="1"/>
  <c r="AN2700" i="1" s="1"/>
  <c r="AN2696" i="1"/>
  <c r="H2695" i="1"/>
  <c r="AC2649" i="1"/>
  <c r="AC2694" i="1"/>
  <c r="AC2698" i="1" s="1"/>
  <c r="AC2695" i="1"/>
  <c r="AR2694" i="1"/>
  <c r="AR2698" i="1" s="1"/>
  <c r="AX2547" i="1"/>
  <c r="AX2597" i="1"/>
  <c r="AW2649" i="1"/>
  <c r="AW2695" i="1" s="1"/>
  <c r="L2649" i="1"/>
  <c r="L2694" i="1" s="1"/>
  <c r="L2698" i="1" s="1"/>
  <c r="L2695" i="1"/>
  <c r="BB2696" i="1"/>
  <c r="BB2699" i="1"/>
  <c r="BB2700" i="1" s="1"/>
  <c r="Z2547" i="1"/>
  <c r="Z2597" i="1"/>
  <c r="F2700" i="1"/>
  <c r="O2598" i="1"/>
  <c r="O2648" i="1"/>
  <c r="S2598" i="1"/>
  <c r="S2648" i="1"/>
  <c r="AO2700" i="1"/>
  <c r="BA2649" i="1"/>
  <c r="BA2694" i="1" s="1"/>
  <c r="BA2698" i="1" s="1"/>
  <c r="BA2695" i="1"/>
  <c r="K2649" i="1"/>
  <c r="K2695" i="1"/>
  <c r="K2694" i="1"/>
  <c r="K2698" i="1" s="1"/>
  <c r="AD2649" i="1"/>
  <c r="AD2694" i="1" s="1"/>
  <c r="AD2698" i="1" s="1"/>
  <c r="AD2695" i="1"/>
  <c r="I2699" i="1"/>
  <c r="I2700" i="1" s="1"/>
  <c r="I2696" i="1"/>
  <c r="AQ2598" i="1"/>
  <c r="AQ2648" i="1"/>
  <c r="AU2598" i="1"/>
  <c r="AU2648" i="1"/>
  <c r="AF2649" i="1"/>
  <c r="AF2695" i="1" s="1"/>
  <c r="AE2694" i="1"/>
  <c r="AE2698" i="1" s="1"/>
  <c r="U2695" i="1"/>
  <c r="N2649" i="1"/>
  <c r="N2694" i="1" s="1"/>
  <c r="N2698" i="1" s="1"/>
  <c r="N2695" i="1"/>
  <c r="BC2694" i="1"/>
  <c r="BC2698" i="1" s="1"/>
  <c r="AZ2699" i="1"/>
  <c r="AZ2700" i="1" s="1"/>
  <c r="AZ2696" i="1"/>
  <c r="AT2649" i="1"/>
  <c r="AT2695" i="1" s="1"/>
  <c r="AT2694" i="1"/>
  <c r="AT2698" i="1" s="1"/>
  <c r="AB2598" i="1"/>
  <c r="AB2648" i="1"/>
  <c r="AJ2696" i="1"/>
  <c r="AM2547" i="1"/>
  <c r="AM2597" i="1"/>
  <c r="AG2649" i="1"/>
  <c r="AG2694" i="1" s="1"/>
  <c r="AG2698" i="1" s="1"/>
  <c r="AG2695" i="1"/>
  <c r="Q2699" i="1"/>
  <c r="Q2700" i="1" s="1"/>
  <c r="Q2696" i="1"/>
  <c r="BD2547" i="1"/>
  <c r="BD2597" i="1"/>
  <c r="G2598" i="1"/>
  <c r="G2648" i="1"/>
  <c r="AI2598" i="1"/>
  <c r="AI2648" i="1"/>
  <c r="AY2547" i="1"/>
  <c r="AY2597" i="1"/>
  <c r="Y2649" i="1"/>
  <c r="Y2694" i="1"/>
  <c r="Y2698" i="1" s="1"/>
  <c r="Y2695" i="1"/>
  <c r="W2598" i="1"/>
  <c r="W2648" i="1"/>
  <c r="AL2649" i="1"/>
  <c r="AL2695" i="1" s="1"/>
  <c r="AL2694" i="1"/>
  <c r="AL2698" i="1" s="1"/>
  <c r="AJ2700" i="1"/>
  <c r="T2696" i="1" l="1"/>
  <c r="AT2696" i="1"/>
  <c r="AT2699" i="1"/>
  <c r="AT2700" i="1" s="1"/>
  <c r="AW2699" i="1"/>
  <c r="AW2696" i="1"/>
  <c r="AL2696" i="1"/>
  <c r="AL2699" i="1"/>
  <c r="AL2700" i="1" s="1"/>
  <c r="AF2699" i="1"/>
  <c r="AF2696" i="1"/>
  <c r="BA2699" i="1"/>
  <c r="BA2700" i="1" s="1"/>
  <c r="BA2696" i="1"/>
  <c r="AU2649" i="1"/>
  <c r="AU2695" i="1"/>
  <c r="AU2694" i="1"/>
  <c r="AU2698" i="1" s="1"/>
  <c r="AD2696" i="1"/>
  <c r="AD2699" i="1"/>
  <c r="AD2700" i="1" s="1"/>
  <c r="K2699" i="1"/>
  <c r="K2700" i="1" s="1"/>
  <c r="K2696" i="1"/>
  <c r="O2649" i="1"/>
  <c r="O2695" i="1" s="1"/>
  <c r="AX2598" i="1"/>
  <c r="AX2648" i="1"/>
  <c r="H2699" i="1"/>
  <c r="H2700" i="1" s="1"/>
  <c r="H2696" i="1"/>
  <c r="BC2700" i="1"/>
  <c r="N2696" i="1"/>
  <c r="N2699" i="1"/>
  <c r="N2700" i="1" s="1"/>
  <c r="L2699" i="1"/>
  <c r="L2700" i="1" s="1"/>
  <c r="L2696" i="1"/>
  <c r="AG2699" i="1"/>
  <c r="AG2700" i="1" s="1"/>
  <c r="AG2696" i="1"/>
  <c r="W2649" i="1"/>
  <c r="W2694" i="1" s="1"/>
  <c r="W2698" i="1" s="1"/>
  <c r="U2699" i="1"/>
  <c r="U2700" i="1" s="1"/>
  <c r="U2696" i="1"/>
  <c r="AF2694" i="1"/>
  <c r="AF2698" i="1" s="1"/>
  <c r="AW2694" i="1"/>
  <c r="AW2698" i="1" s="1"/>
  <c r="AE2696" i="1"/>
  <c r="AR2696" i="1"/>
  <c r="Y2699" i="1"/>
  <c r="Y2700" i="1" s="1"/>
  <c r="Y2696" i="1"/>
  <c r="AM2598" i="1"/>
  <c r="AM2648" i="1"/>
  <c r="AC2699" i="1"/>
  <c r="AC2700" i="1" s="1"/>
  <c r="AC2696" i="1"/>
  <c r="AI2649" i="1"/>
  <c r="AI2694" i="1"/>
  <c r="AI2698" i="1" s="1"/>
  <c r="AI2695" i="1"/>
  <c r="BD2598" i="1"/>
  <c r="BD2648" i="1"/>
  <c r="BD2649" i="1" s="1"/>
  <c r="AY2598" i="1"/>
  <c r="AY2648" i="1"/>
  <c r="G2649" i="1"/>
  <c r="G2694" i="1"/>
  <c r="G2695" i="1"/>
  <c r="AB2649" i="1"/>
  <c r="AB2695" i="1" s="1"/>
  <c r="AQ2649" i="1"/>
  <c r="AQ2694" i="1" s="1"/>
  <c r="AQ2698" i="1" s="1"/>
  <c r="AQ2695" i="1"/>
  <c r="S2649" i="1"/>
  <c r="S2695" i="1"/>
  <c r="S2694" i="1"/>
  <c r="S2698" i="1" s="1"/>
  <c r="Z2598" i="1"/>
  <c r="Z2648" i="1"/>
  <c r="AE2700" i="1"/>
  <c r="AR2700" i="1"/>
  <c r="O2699" i="1" l="1"/>
  <c r="AB2699" i="1"/>
  <c r="G2699" i="1"/>
  <c r="G2696" i="1"/>
  <c r="AF2700" i="1"/>
  <c r="AW2700" i="1"/>
  <c r="AI2699" i="1"/>
  <c r="AI2700" i="1" s="1"/>
  <c r="AI2696" i="1"/>
  <c r="S2699" i="1"/>
  <c r="S2700" i="1" s="1"/>
  <c r="S2696" i="1"/>
  <c r="Z2649" i="1"/>
  <c r="Z2694" i="1" s="1"/>
  <c r="Z2698" i="1" s="1"/>
  <c r="G2698" i="1"/>
  <c r="W2695" i="1"/>
  <c r="AX2649" i="1"/>
  <c r="AX2694" i="1"/>
  <c r="AX2698" i="1" s="1"/>
  <c r="AX2695" i="1"/>
  <c r="O2694" i="1"/>
  <c r="O2698" i="1" s="1"/>
  <c r="AU2699" i="1"/>
  <c r="AU2700" i="1" s="1"/>
  <c r="AU2696" i="1"/>
  <c r="AQ2699" i="1"/>
  <c r="AQ2700" i="1" s="1"/>
  <c r="AQ2696" i="1"/>
  <c r="AY2649" i="1"/>
  <c r="AY2694" i="1"/>
  <c r="AY2698" i="1" s="1"/>
  <c r="AY2695" i="1"/>
  <c r="AM2649" i="1"/>
  <c r="AM2695" i="1" s="1"/>
  <c r="AB2694" i="1"/>
  <c r="AB2698" i="1" s="1"/>
  <c r="AM2699" i="1" l="1"/>
  <c r="AB2696" i="1"/>
  <c r="AM2694" i="1"/>
  <c r="AM2698" i="1" s="1"/>
  <c r="AB2700" i="1"/>
  <c r="AX2696" i="1"/>
  <c r="AX2699" i="1"/>
  <c r="AX2700" i="1" s="1"/>
  <c r="BD2694" i="1"/>
  <c r="BD2698" i="1" s="1"/>
  <c r="Z2695" i="1"/>
  <c r="BD2695" i="1" s="1"/>
  <c r="O2696" i="1"/>
  <c r="AY2699" i="1"/>
  <c r="AY2700" i="1" s="1"/>
  <c r="AY2696" i="1"/>
  <c r="W2699" i="1"/>
  <c r="W2700" i="1" s="1"/>
  <c r="W2696" i="1"/>
  <c r="G2700" i="1"/>
  <c r="O2700" i="1"/>
  <c r="BD2699" i="1" l="1"/>
  <c r="BD2700" i="1" s="1"/>
  <c r="BD2696" i="1"/>
  <c r="Z2696" i="1"/>
  <c r="Z2699" i="1"/>
  <c r="Z2700" i="1" s="1"/>
  <c r="AM2696" i="1"/>
  <c r="AM2700" i="1"/>
</calcChain>
</file>

<file path=xl/sharedStrings.xml><?xml version="1.0" encoding="utf-8"?>
<sst xmlns="http://schemas.openxmlformats.org/spreadsheetml/2006/main" count="21863" uniqueCount="538">
  <si>
    <t>Miami</t>
  </si>
  <si>
    <t>Pompano</t>
  </si>
  <si>
    <t>Goose</t>
  </si>
  <si>
    <t>Alsip</t>
  </si>
  <si>
    <t>Des Plaines</t>
  </si>
  <si>
    <t>Cleveland</t>
  </si>
  <si>
    <t>Columbus</t>
  </si>
  <si>
    <t>Norcross</t>
  </si>
  <si>
    <t>Ellsworth</t>
  </si>
  <si>
    <t>Dearborn</t>
  </si>
  <si>
    <t>Medley</t>
  </si>
  <si>
    <t>St Paul</t>
  </si>
  <si>
    <t>St Lou</t>
  </si>
  <si>
    <t>Cincinnati</t>
  </si>
  <si>
    <t>Troy</t>
  </si>
  <si>
    <t>Orlando</t>
  </si>
  <si>
    <t>Jacksonville</t>
  </si>
  <si>
    <t>Tampa</t>
  </si>
  <si>
    <t>Nashville</t>
  </si>
  <si>
    <t>Rivera</t>
  </si>
  <si>
    <t>Largo</t>
  </si>
  <si>
    <t>Memphis</t>
  </si>
  <si>
    <t>Birmingham</t>
  </si>
  <si>
    <t>Marietta</t>
  </si>
  <si>
    <t>Ft Meyer</t>
  </si>
  <si>
    <t>Sarsota</t>
  </si>
  <si>
    <t>Kissimmie</t>
  </si>
  <si>
    <t>Indinapolis</t>
  </si>
  <si>
    <t>louville</t>
  </si>
  <si>
    <t>Akron</t>
  </si>
  <si>
    <t>Milwaukee</t>
  </si>
  <si>
    <t>Pittsburg</t>
  </si>
  <si>
    <t>KC</t>
  </si>
  <si>
    <t>lombard</t>
  </si>
  <si>
    <t>New Olleans</t>
  </si>
  <si>
    <t>Pulaski</t>
  </si>
  <si>
    <t>Broolktn C.</t>
  </si>
  <si>
    <t>Marrow</t>
  </si>
  <si>
    <t>Baton</t>
  </si>
  <si>
    <t xml:space="preserve">Davie </t>
  </si>
  <si>
    <t>La Vista</t>
  </si>
  <si>
    <t>Buford</t>
  </si>
  <si>
    <t xml:space="preserve">Ypsilanti </t>
  </si>
  <si>
    <t>TOTALS</t>
  </si>
  <si>
    <t>WEEK</t>
  </si>
  <si>
    <t>FREQ</t>
  </si>
  <si>
    <t>WEEKENDING</t>
  </si>
  <si>
    <t>NC-NO COUNT/NS-NO STOCK/DW-DOLLAR WASH</t>
  </si>
  <si>
    <t xml:space="preserve"> </t>
  </si>
  <si>
    <t>GROUP</t>
  </si>
  <si>
    <t>DEPT</t>
  </si>
  <si>
    <t>DESCRIPTION</t>
  </si>
  <si>
    <t>ADJUSTMENT</t>
  </si>
  <si>
    <t>COMMENTS</t>
  </si>
  <si>
    <t>WEEKLY</t>
  </si>
  <si>
    <t>ALL</t>
  </si>
  <si>
    <t>PRODUCE ALL DEPTS</t>
  </si>
  <si>
    <t>FRESH SEAFOOD ALL DEPTS</t>
  </si>
  <si>
    <t>nc</t>
  </si>
  <si>
    <t>NC</t>
  </si>
  <si>
    <t>DW</t>
  </si>
  <si>
    <t>FREIGHT SPECIAL ORDERS</t>
  </si>
  <si>
    <t>dw</t>
  </si>
  <si>
    <t>ns</t>
  </si>
  <si>
    <t>NS</t>
  </si>
  <si>
    <t>SPECIAL ORDERS SUPPLIES</t>
  </si>
  <si>
    <t>SPECIAL ORDERS EQUIPMENT</t>
  </si>
  <si>
    <t>SEAFOOD FROZE HI-VALUE</t>
  </si>
  <si>
    <t>SHRIMP</t>
  </si>
  <si>
    <t>BONELESS POULTRY 2 TIME PER WEEK</t>
  </si>
  <si>
    <t>BONE IN POULTRY 2 TIMES PER WEEK</t>
  </si>
  <si>
    <t>144,31</t>
  </si>
  <si>
    <t>TOP 5 CHEESE SHRINK ITEMS 144,31</t>
  </si>
  <si>
    <t>TOP 5 VEAL PORK AND LAMB SHRINK ITEMS</t>
  </si>
  <si>
    <t>EOW</t>
  </si>
  <si>
    <t>FRESH BEEF</t>
  </si>
  <si>
    <t>BONE IN BEEF</t>
  </si>
  <si>
    <t>GROUND BEEF</t>
  </si>
  <si>
    <t>ncdwn</t>
  </si>
  <si>
    <t>BEEF DICED AND PORTION</t>
  </si>
  <si>
    <t>IMPORTED BEEF</t>
  </si>
  <si>
    <t>FRESH SAUSAGE GROUND BEEF BAG</t>
  </si>
  <si>
    <t>CHEESE FIXED WEIGHT F/S</t>
  </si>
  <si>
    <t>Beef Diced and Sliced</t>
  </si>
  <si>
    <t>MONTHLY</t>
  </si>
  <si>
    <t>FROZEN POULTRY</t>
  </si>
  <si>
    <t>BACON COOKED</t>
  </si>
  <si>
    <t>Frozen Seafood / Sushi Items</t>
  </si>
  <si>
    <t>PROVISIONS 145</t>
  </si>
  <si>
    <t>PROVISIONS 32</t>
  </si>
  <si>
    <t>STORE LEVEL COUNT</t>
  </si>
  <si>
    <t>1 Time</t>
  </si>
  <si>
    <t>PREPARED FOODS F/S</t>
  </si>
  <si>
    <t>2 times</t>
  </si>
  <si>
    <t>FLOUR &amp; CORN MEAL</t>
  </si>
  <si>
    <t>CANNED &amp; DRIED VEGETABLES</t>
  </si>
  <si>
    <t>3 Times</t>
  </si>
  <si>
    <t>Olives F/S</t>
  </si>
  <si>
    <t>Flour</t>
  </si>
  <si>
    <t>nx</t>
  </si>
  <si>
    <t>3 times</t>
  </si>
  <si>
    <t>REFRIGERATION</t>
  </si>
  <si>
    <t>COUNTERTOP EQUIPMENT</t>
  </si>
  <si>
    <t>4 times</t>
  </si>
  <si>
    <t>NUTS &amp; SNACKS</t>
  </si>
  <si>
    <t xml:space="preserve">nc </t>
  </si>
  <si>
    <t>CANNED FISH</t>
  </si>
  <si>
    <t>REFRIGERATED FOODS F/S</t>
  </si>
  <si>
    <t>PLATES PAPER,PLASTIC&amp;FOAM F/S</t>
  </si>
  <si>
    <t xml:space="preserve">NC </t>
  </si>
  <si>
    <t>6 times</t>
  </si>
  <si>
    <t>282</t>
  </si>
  <si>
    <t>282 - SODA NO DEPOSIT</t>
  </si>
  <si>
    <t>COFFEE &amp; SUBSTITUTES F/S</t>
  </si>
  <si>
    <t>CANNED FISH F/S</t>
  </si>
  <si>
    <t>CANDY CHOCOLATE</t>
  </si>
  <si>
    <t>TOTAL</t>
  </si>
  <si>
    <t>COUNT</t>
  </si>
  <si>
    <t>COMPLIANCE %</t>
  </si>
  <si>
    <t>..01</t>
  </si>
  <si>
    <t>TOP 5 FRESH BEEF ITEMS</t>
  </si>
  <si>
    <t>BONELESS PORK</t>
  </si>
  <si>
    <t>BONE IN PORK</t>
  </si>
  <si>
    <t>BONE IN LAMB</t>
  </si>
  <si>
    <t>INV</t>
  </si>
  <si>
    <t>BONELESS LAMB</t>
  </si>
  <si>
    <t>BONE IN VEAL</t>
  </si>
  <si>
    <t>BONELESS VEAL</t>
  </si>
  <si>
    <t>MEATS RAW FROZEN</t>
  </si>
  <si>
    <t>inv</t>
  </si>
  <si>
    <t>BACON F/S EXTENDED SHELF LIFE</t>
  </si>
  <si>
    <t>SEAFOOD FROZ RAW LOW-VALUE</t>
  </si>
  <si>
    <t>PROVISIONS 150</t>
  </si>
  <si>
    <t>PROVISIONS 149</t>
  </si>
  <si>
    <t>TEA, COCOA F/S</t>
  </si>
  <si>
    <t>CANNED MEATS F/S</t>
  </si>
  <si>
    <t>PASTA &amp; RICE</t>
  </si>
  <si>
    <t>BLEACH RETAIL</t>
  </si>
  <si>
    <t>Sauces Other</t>
  </si>
  <si>
    <t>TORTILLAS AND WRAPS</t>
  </si>
  <si>
    <t>FOOD PREP</t>
  </si>
  <si>
    <t xml:space="preserve">FURNITURE </t>
  </si>
  <si>
    <t>BBQ SAUCE &amp; HOT SAUCE F/S</t>
  </si>
  <si>
    <t>CANDY NON-CHOCOLATE</t>
  </si>
  <si>
    <t>FROZEN FRENCH FRIES F/S</t>
  </si>
  <si>
    <t>BOTTLED WATER</t>
  </si>
  <si>
    <t>5 times</t>
  </si>
  <si>
    <t>JUICES, DRINKS &amp; MIXES</t>
  </si>
  <si>
    <t>TOMATO PRODUCTS</t>
  </si>
  <si>
    <t>TOMATO PRODUCTS F/S</t>
  </si>
  <si>
    <t>7 times</t>
  </si>
  <si>
    <t>SODA</t>
  </si>
  <si>
    <t>YTD COUNT</t>
  </si>
  <si>
    <t>YTD NS</t>
  </si>
  <si>
    <t>YTD NC</t>
  </si>
  <si>
    <t>YTD COMPLIANCE %</t>
  </si>
  <si>
    <t xml:space="preserve"> NC</t>
  </si>
  <si>
    <t>nc.</t>
  </si>
  <si>
    <t>RANDOM WEIGHT CHEESE</t>
  </si>
  <si>
    <t>FROZEN PORK</t>
  </si>
  <si>
    <t>TURKEY PROCESSED SHORT LIFE</t>
  </si>
  <si>
    <t>PROVISIONS 146</t>
  </si>
  <si>
    <t>PROVISIONS 154</t>
  </si>
  <si>
    <t>PROVISIONS 148</t>
  </si>
  <si>
    <t>COOKIES &amp; CRACKERS F/S</t>
  </si>
  <si>
    <t>CEREALS F/S</t>
  </si>
  <si>
    <t>2 Times</t>
  </si>
  <si>
    <t>PREPARED FOODS</t>
  </si>
  <si>
    <t>AIR FRESHENERS RETAIL</t>
  </si>
  <si>
    <t>3 Time</t>
  </si>
  <si>
    <t>CONTAINER ALUM,PLAST,PAPER F/S</t>
  </si>
  <si>
    <t>Ice F/S</t>
  </si>
  <si>
    <t>Beverage Non-Carbonated More Than 70% Juice</t>
  </si>
  <si>
    <t>COOKIES &amp; CRACKERS</t>
  </si>
  <si>
    <t>PLASTIC CONTAINR,TRAY,BOWL F/S</t>
  </si>
  <si>
    <t>CEREALS</t>
  </si>
  <si>
    <t>BUTTER &amp; MARGARINE F/S</t>
  </si>
  <si>
    <t>ENERGY DRINKS</t>
  </si>
  <si>
    <t>WINE</t>
  </si>
  <si>
    <t>ns.</t>
  </si>
  <si>
    <t>c</t>
  </si>
  <si>
    <t>FROZEN-LAMB, GOAT, MUTTON, VEAL</t>
  </si>
  <si>
    <t>BABY FORMULA</t>
  </si>
  <si>
    <t>PROVISIONS 147</t>
  </si>
  <si>
    <t>PROVISIONS 33</t>
  </si>
  <si>
    <t>FRESH BAKED BREAD</t>
  </si>
  <si>
    <t>PANCAKE MIXES &amp; SYRUPS</t>
  </si>
  <si>
    <t>ROLL PAPER F/S</t>
  </si>
  <si>
    <t>JAMS,JELLIES,PEANUT BTR F/S</t>
  </si>
  <si>
    <t>FOOD COLOR</t>
  </si>
  <si>
    <t>CLEANERS LIQUID RETAIL</t>
  </si>
  <si>
    <t>CONDIMENTS</t>
  </si>
  <si>
    <t>Bags F/S END USER</t>
  </si>
  <si>
    <t>Energy Drinks Supplemental</t>
  </si>
  <si>
    <t>Hinged Containers</t>
  </si>
  <si>
    <t>OIL &amp; SHORTENING</t>
  </si>
  <si>
    <t>MILK RETAIL</t>
  </si>
  <si>
    <t>PASTA F/S</t>
  </si>
  <si>
    <t>APPAREL - CULINARY F/S</t>
  </si>
  <si>
    <t>GUM</t>
  </si>
  <si>
    <t>SMALLWARES MISC. F/S</t>
  </si>
  <si>
    <t>CANNED MEATS</t>
  </si>
  <si>
    <t>SUGAR &amp; SUGAR SUBSTITUTES</t>
  </si>
  <si>
    <t>DESSERT MIXES F/S</t>
  </si>
  <si>
    <t>BAKING INGREDIENTS</t>
  </si>
  <si>
    <t>WINDOW CLEANERS RETAIL</t>
  </si>
  <si>
    <t>YOGURT,COTTAGECHS,CULTURE RTL</t>
  </si>
  <si>
    <t>DRINKS</t>
  </si>
  <si>
    <t>TEXTILE</t>
  </si>
  <si>
    <t>STEAM PANS</t>
  </si>
  <si>
    <t>PLASTIC CUTLERY &amp; STRAWS F/S</t>
  </si>
  <si>
    <t>Microwavable Non-Hinged Containers</t>
  </si>
  <si>
    <t>Toilet tissue-FOODSERVICE</t>
  </si>
  <si>
    <t>BABY FOOD</t>
  </si>
  <si>
    <t>LAUNDRY SUPPLIES RETAIL</t>
  </si>
  <si>
    <t>Ns</t>
  </si>
  <si>
    <t>EGGS FOOD SERVICE</t>
  </si>
  <si>
    <t>2 Time</t>
  </si>
  <si>
    <t>JAMS, JELLIES &amp; PEANUT BUTTER</t>
  </si>
  <si>
    <t>SPICES &amp; BREADING MIXES</t>
  </si>
  <si>
    <t>SNACKS F/S</t>
  </si>
  <si>
    <t>DISPOSABLE DIAPERS RETAIL</t>
  </si>
  <si>
    <t>TEA &amp; COCOA</t>
  </si>
  <si>
    <t>Foodservice Gloves</t>
  </si>
  <si>
    <t>Frozen Smoked Fish</t>
  </si>
  <si>
    <t>PET FOODS</t>
  </si>
  <si>
    <t>FROZEN BAKERY/SNACKS F/S</t>
  </si>
  <si>
    <t>PLATTERS ALUMIN &amp; PLASTIC F/S</t>
  </si>
  <si>
    <t>SILVERWARE F/S</t>
  </si>
  <si>
    <t>MISC. FOOD SERVICE NON-FOODS</t>
  </si>
  <si>
    <t>MUSTARD, KETCHUP &amp; MAYO F/S</t>
  </si>
  <si>
    <t>CANNED &amp; DRIED VEGETABLES F/S</t>
  </si>
  <si>
    <t>LIQUOR</t>
  </si>
  <si>
    <t>BAR SUPPLIES</t>
  </si>
  <si>
    <t>FOOD WRAPS, ALUM PANS RETAIL</t>
  </si>
  <si>
    <t>PIZZA AND SUPPLIES</t>
  </si>
  <si>
    <t>FAST FOOD</t>
  </si>
  <si>
    <t>SUGAR &amp; SUGAR SUBSTITUTES F/S</t>
  </si>
  <si>
    <t>DISH DETERGENT F/S</t>
  </si>
  <si>
    <t>POTS &amp; PANS F/S</t>
  </si>
  <si>
    <t>REFRIGERATED BEV/JUICES RETL</t>
  </si>
  <si>
    <t>CHOCOLATE,NUTS,SPRINKLES ETC.</t>
  </si>
  <si>
    <t>SALADS - FOOD SERVICE</t>
  </si>
  <si>
    <t>UTENSILS-STAINLESS F/S</t>
  </si>
  <si>
    <t>FROZEN PREPARED FDS F/S</t>
  </si>
  <si>
    <t>RICE F/S</t>
  </si>
  <si>
    <t xml:space="preserve">DW </t>
  </si>
  <si>
    <t xml:space="preserve">ns </t>
  </si>
  <si>
    <t>POLY BAGS RETAIL</t>
  </si>
  <si>
    <t>CHEESE - FIXED WEIGHT RETAIL</t>
  </si>
  <si>
    <t>SIGNS AND LABELS</t>
  </si>
  <si>
    <t>BUSSING</t>
  </si>
  <si>
    <t>LIGHTERS</t>
  </si>
  <si>
    <t>PAPER BAGS RETAIL</t>
  </si>
  <si>
    <t xml:space="preserve"> ns</t>
  </si>
  <si>
    <t>SOUPS &amp; GRAVY F/S</t>
  </si>
  <si>
    <t>CLEANERS F/S</t>
  </si>
  <si>
    <t>POLY BAGS F/S</t>
  </si>
  <si>
    <t>4 Times</t>
  </si>
  <si>
    <t>FROZEN VEGETABLES</t>
  </si>
  <si>
    <t>FLOUR &amp; CORNMEAL &amp; BREADING</t>
  </si>
  <si>
    <t>EQUIPMENT &amp; FURNITURE F/S</t>
  </si>
  <si>
    <t xml:space="preserve"> DW</t>
  </si>
  <si>
    <t>FROZEN PROCESSED CHICKEN</t>
  </si>
  <si>
    <t>VIN</t>
  </si>
  <si>
    <t xml:space="preserve"> DW </t>
  </si>
  <si>
    <t xml:space="preserve"> nc </t>
  </si>
  <si>
    <t xml:space="preserve"> NS </t>
  </si>
  <si>
    <t xml:space="preserve"> NC </t>
  </si>
  <si>
    <t xml:space="preserve"> $-   </t>
  </si>
  <si>
    <t>FURNITURE POLISH RETAIL</t>
  </si>
  <si>
    <t xml:space="preserve"> ns </t>
  </si>
  <si>
    <t>FLOOR CARE RETAIL</t>
  </si>
  <si>
    <t>PAIN RELIEVERS</t>
  </si>
  <si>
    <t>DISPENSERS</t>
  </si>
  <si>
    <t>CHAFERS</t>
  </si>
  <si>
    <t>CANDLES</t>
  </si>
  <si>
    <t>BUTTER &amp; MARGARINE RETAIL</t>
  </si>
  <si>
    <t>DRINK MIXES &amp; SYRUPS F/S</t>
  </si>
  <si>
    <t>BROOMS, MOPS &amp; BRUSHES F/S</t>
  </si>
  <si>
    <t>PICKLES, RELISH &amp; OLIVES F/S</t>
  </si>
  <si>
    <t>CUPS PAPER, PLASTIC &amp; FOAM F/S</t>
  </si>
  <si>
    <t>OIL &amp; SHORTENING F/S</t>
  </si>
  <si>
    <t>.</t>
  </si>
  <si>
    <t>SUNDAE TOPPINGS</t>
  </si>
  <si>
    <t>CIGARS ONLY</t>
  </si>
  <si>
    <t>BAR MIXES</t>
  </si>
  <si>
    <t>DISH DETERGENT RETAIL</t>
  </si>
  <si>
    <t>DEODORANTS</t>
  </si>
  <si>
    <t>PRIVATE LABEL FOOD SERVICE</t>
  </si>
  <si>
    <t>PRIVATE LABEL DAIRY/DELI</t>
  </si>
  <si>
    <t>TABLE TOP AND SERVICE</t>
  </si>
  <si>
    <t>BAKEWARE AND SUPPLIES</t>
  </si>
  <si>
    <t>JUICES F/S</t>
  </si>
  <si>
    <t>GARBAGE BAGS F/S</t>
  </si>
  <si>
    <t>ETHNIC GROCERY</t>
  </si>
  <si>
    <t>EGGS RETAIL</t>
  </si>
  <si>
    <t>FACIAL TISSUES RETAIL</t>
  </si>
  <si>
    <t>CANDY &amp; MINTS F/S</t>
  </si>
  <si>
    <t>CLEANSERS RETAIL</t>
  </si>
  <si>
    <t>SOUP &amp; GRAVY</t>
  </si>
  <si>
    <t>DENTAL CARE &amp; MOUTHWASH</t>
  </si>
  <si>
    <t>BEER</t>
  </si>
  <si>
    <t>PANS ALUMINUM &amp; PLASTIC F/S</t>
  </si>
  <si>
    <t>PRIVATE LABEL FROZEN</t>
  </si>
  <si>
    <t>MATTING</t>
  </si>
  <si>
    <t>PORTION CONTROL F/S</t>
  </si>
  <si>
    <t>YOGURT, CULTURED PROD. F/S</t>
  </si>
  <si>
    <t>204..05</t>
  </si>
  <si>
    <t>GREEK SPECIALTY</t>
  </si>
  <si>
    <t>COFFEE</t>
  </si>
  <si>
    <t>SHAVING NEEDS</t>
  </si>
  <si>
    <t>BAKED GOODS FOOD SERVICE</t>
  </si>
  <si>
    <t>JANITORIAL SUPPLIES F/S</t>
  </si>
  <si>
    <t>PAPER TOWELS F/S</t>
  </si>
  <si>
    <t>FROZEN FRUITS</t>
  </si>
  <si>
    <t>SPICES F/S</t>
  </si>
  <si>
    <t>FROZEN APPETIZERS F/S</t>
  </si>
  <si>
    <t>Frozen Poultry Raw</t>
  </si>
  <si>
    <t>Nc</t>
  </si>
  <si>
    <t>83..49</t>
  </si>
  <si>
    <t>ITALIAN SPECIALTY</t>
  </si>
  <si>
    <t>VITAMINS &amp; DIETARY SUPPLEMENTS</t>
  </si>
  <si>
    <t>HBA MISC.</t>
  </si>
  <si>
    <t>FROZEN DESSERTS F/S</t>
  </si>
  <si>
    <t>FILM &amp; FOIL WRAPS F/S</t>
  </si>
  <si>
    <t>PIZZA/CAKE BOXES F/S</t>
  </si>
  <si>
    <t>Frozen Pork Raw</t>
  </si>
  <si>
    <t>Dw</t>
  </si>
  <si>
    <t>ASIAN SPECIALTY</t>
  </si>
  <si>
    <t>PRIVATE LABEL SODA</t>
  </si>
  <si>
    <t>INSECTICIDES RETAIL</t>
  </si>
  <si>
    <t>FROZEN PASTA PRODUCTS F/S</t>
  </si>
  <si>
    <t>.57.04</t>
  </si>
  <si>
    <t xml:space="preserve"> NS</t>
  </si>
  <si>
    <t>DESSERT MIXES</t>
  </si>
  <si>
    <t>INDIAN SPECIALTY</t>
  </si>
  <si>
    <t>DISINFECTANTS RETAIL</t>
  </si>
  <si>
    <t>Pancake/Waffle Mixes &amp; Syrups</t>
  </si>
  <si>
    <t>99 CENTS-HBA</t>
  </si>
  <si>
    <t>310</t>
  </si>
  <si>
    <t>310 - Foodservice Gloves</t>
  </si>
  <si>
    <t>316 - FURNITURE</t>
  </si>
  <si>
    <t>ITALIAN SPECIALTY PRODUCTS</t>
  </si>
  <si>
    <t>OILS,LONS,CREAMS,POWDER</t>
  </si>
  <si>
    <t>311</t>
  </si>
  <si>
    <t>311 - Caterware</t>
  </si>
  <si>
    <t xml:space="preserve"> 317 - TEXTILE (USED, NOT WORN)</t>
  </si>
  <si>
    <t>LUNCH MEAT PROCESSED MEAT ETHNIC MEAT</t>
  </si>
  <si>
    <t>frozen LAMB, GOAT, MUTTON, VEAL in 181</t>
  </si>
  <si>
    <t>CIGARETTES - STAMPED</t>
  </si>
  <si>
    <t>312</t>
  </si>
  <si>
    <t>312 - Eco Friendly Products</t>
  </si>
  <si>
    <t>318 - STEAM PANS AND INSERTS</t>
  </si>
  <si>
    <t>RETAIL HOT DOGS BACON</t>
  </si>
  <si>
    <t>HOT DOGS &amp; SAUSAGE(PRECOOKED)</t>
  </si>
  <si>
    <t>PREMIUM CIGARETTES</t>
  </si>
  <si>
    <t>319 - DISPENSERS</t>
  </si>
  <si>
    <t>SALAD DRESSINGS F/S</t>
  </si>
  <si>
    <t>TURKEY, CHICKEN PROCESSED,RTC SMOKED PARTS</t>
  </si>
  <si>
    <t>DISINFECTANT/INSECTICIDE F/S</t>
  </si>
  <si>
    <t>320 - CHAFERS</t>
  </si>
  <si>
    <t>ROAST BEEF, CORNED BEEF, PASTRAMI</t>
  </si>
  <si>
    <t>NOT PUT IN</t>
  </si>
  <si>
    <t>CIGARETTE ROLLING PAPER</t>
  </si>
  <si>
    <t>SPONGES &amp; SCOURING PADS F/S</t>
  </si>
  <si>
    <t>321 - TABLETOP AND SERVICE</t>
  </si>
  <si>
    <t>SEAFOOD FROZE RAW LOW-VALUE</t>
  </si>
  <si>
    <t>BACON FW,RAW,PRECOOKED</t>
  </si>
  <si>
    <t>COOKED AND SMOKED HAM</t>
  </si>
  <si>
    <t>TOBACCO ONLY</t>
  </si>
  <si>
    <t>322 - BAKEWARE AND SUPPLIES</t>
  </si>
  <si>
    <t>PIZZA TOPPINGS, SLICED PEPPERONI, BACON BITS</t>
  </si>
  <si>
    <t>WINE COOLERS</t>
  </si>
  <si>
    <t>323 - PIZZA AND SUPPLIES</t>
  </si>
  <si>
    <t>PRIVATE LABEL HBA</t>
  </si>
  <si>
    <t>ICE CREAM &amp; ICES RETAIL</t>
  </si>
  <si>
    <t>CHECKBOOKS F/S</t>
  </si>
  <si>
    <t>PRIVATE LABEL GM</t>
  </si>
  <si>
    <t>FROZEN VEGETABLES RETAIL</t>
  </si>
  <si>
    <t>MEXICAN SPECIALTY</t>
  </si>
  <si>
    <t>BATTERIES</t>
  </si>
  <si>
    <t>325 - MATTING</t>
  </si>
  <si>
    <t>rice</t>
  </si>
  <si>
    <t>DRINKS F/S/</t>
  </si>
  <si>
    <t>SEASONAL NON-FOODS</t>
  </si>
  <si>
    <t>GLASSWARE F/S</t>
  </si>
  <si>
    <t>FROZEN JUICES &amp; DRINKS F/S</t>
  </si>
  <si>
    <t>99 CENTS-GENERAL MERCHANDISE</t>
  </si>
  <si>
    <t>TRADING CARDS</t>
  </si>
  <si>
    <t>FILM</t>
  </si>
  <si>
    <t>BAR SOAP RETAIL</t>
  </si>
  <si>
    <t>ETHNIC CANDY</t>
  </si>
  <si>
    <t>LIGHT BULBS</t>
  </si>
  <si>
    <t>PRIVATE LABEL GROCERY</t>
  </si>
  <si>
    <t>AUTOMOTIVE</t>
  </si>
  <si>
    <t>PLACEMATS F/S</t>
  </si>
  <si>
    <t>HOUSEWARES</t>
  </si>
  <si>
    <t>DOILIES F/S</t>
  </si>
  <si>
    <t>STORE SUPPLIES (REGISTR&amp;SIGN)</t>
  </si>
  <si>
    <t>TOOTHPICKS F/S</t>
  </si>
  <si>
    <t>SEAFOOD BREADED FROZEN</t>
  </si>
  <si>
    <t>FOOD PREP - DISINFECTANTS</t>
  </si>
  <si>
    <t>PAPER TOWELS &amp; NAPKINS RETAIL</t>
  </si>
  <si>
    <t>WINDOW CLEANER F/S</t>
  </si>
  <si>
    <t>TOILET TISSUE RETAIL</t>
  </si>
  <si>
    <t>LAUNDRY SUPPLIES F/S</t>
  </si>
  <si>
    <t>BLEACH &amp; AMMONIA F/S</t>
  </si>
  <si>
    <t>KEEP IT KOOL</t>
  </si>
  <si>
    <t>FURNITURE POLSH/AIR FRESHER F/S</t>
  </si>
  <si>
    <t>FEMININE HYGIENE</t>
  </si>
  <si>
    <t xml:space="preserve"> 313 - REFRIGERATION</t>
  </si>
  <si>
    <t>FLOOR CARE F/S</t>
  </si>
  <si>
    <t>314 - COUNTER TOP EQUIPMENT</t>
  </si>
  <si>
    <t>HAND SOAP F/S</t>
  </si>
  <si>
    <t>315 - FOOD PREP EQUIPMENT</t>
  </si>
  <si>
    <t>RUBBER GARBAGE CANS/MATS F/S</t>
  </si>
  <si>
    <t>REFRIGERATED FOODS RETAIL</t>
  </si>
  <si>
    <t>BAKED GOODS RETAIL</t>
  </si>
  <si>
    <t>REFRIGERATED DRINKS</t>
  </si>
  <si>
    <t>FROZEN DESSERTS RETAIL</t>
  </si>
  <si>
    <t>FROZEN JUICE RETAIL</t>
  </si>
  <si>
    <t>STATIONARY SUPPLIES</t>
  </si>
  <si>
    <t>FROZEN PREPARED FOODS RETAIL</t>
  </si>
  <si>
    <t>Dessert and Bread Mixes</t>
  </si>
  <si>
    <t>GENERAL MERCHANDISE MISC.</t>
  </si>
  <si>
    <t>ETHNIC FROZEN RETAIL</t>
  </si>
  <si>
    <t>COOKING WINE &amp; VINEGAR F/S</t>
  </si>
  <si>
    <t>FOOD PREP - EQUIPMENT</t>
  </si>
  <si>
    <t>CANNED FRUIT  F/S</t>
  </si>
  <si>
    <t>FOOD PREP - WORK CLOTHING</t>
  </si>
  <si>
    <t>CHINA F/S</t>
  </si>
  <si>
    <t>BRANCH</t>
  </si>
  <si>
    <t>YEAR TO DATE DOLLARS</t>
  </si>
  <si>
    <t>Requires Blind</t>
  </si>
  <si>
    <t>FREQUENCY NE</t>
  </si>
  <si>
    <t>DEPT.</t>
  </si>
  <si>
    <t>weeks</t>
  </si>
  <si>
    <t>no</t>
  </si>
  <si>
    <t>1 time</t>
  </si>
  <si>
    <t>CANNED FRUIT</t>
  </si>
  <si>
    <t>PICKLES, RELISH &amp; OLIVES</t>
  </si>
  <si>
    <t>MILK CANNED &amp; POWDERED</t>
  </si>
  <si>
    <t>1 times</t>
  </si>
  <si>
    <t>yes</t>
  </si>
  <si>
    <t>MISC. GROCERY</t>
  </si>
  <si>
    <t>SALAD DRESSINGS</t>
  </si>
  <si>
    <t>MISC. FOODSERVICE FOODS ONLY</t>
  </si>
  <si>
    <t>CANNED &amp; POWDERED MILK</t>
  </si>
  <si>
    <t>Baking Ingredients Food Service</t>
  </si>
  <si>
    <t>295</t>
  </si>
  <si>
    <t>295 - Dried Vegetables and Legumes</t>
  </si>
  <si>
    <t>4 Time</t>
  </si>
  <si>
    <t>FROZEN ICE CREAM &amp; ICE F/S</t>
  </si>
  <si>
    <t>FROZEN SPECIALTY ITEMS F/S</t>
  </si>
  <si>
    <t>CANDY SEASONAL &amp; ICE POPS</t>
  </si>
  <si>
    <t>WAX PAPER/MEAT WRAPS F/S</t>
  </si>
  <si>
    <t>NAPKINS F/S</t>
  </si>
  <si>
    <t>TABLE COVERS F/S</t>
  </si>
  <si>
    <t>308</t>
  </si>
  <si>
    <t>308 - Paper Hot Cups/Lids</t>
  </si>
  <si>
    <t>309</t>
  </si>
  <si>
    <t>309 - Paper bags/Shopping bags</t>
  </si>
  <si>
    <t>ect</t>
  </si>
  <si>
    <t>2 times per week</t>
  </si>
  <si>
    <t>BONELESS POULTRY 2 TIME PER WEEL</t>
  </si>
  <si>
    <t>w</t>
  </si>
  <si>
    <t>ECT</t>
  </si>
  <si>
    <t>W</t>
  </si>
  <si>
    <t>CUTTING BOARDS F/S</t>
  </si>
  <si>
    <t xml:space="preserve">65 </t>
  </si>
  <si>
    <t>65 - PROD VERY PERISHABLE</t>
  </si>
  <si>
    <t xml:space="preserve">66 </t>
  </si>
  <si>
    <t>66 - PROD VERY PERISHABLE REPACK FROM 65</t>
  </si>
  <si>
    <t>180</t>
  </si>
  <si>
    <t>180 - PROD HARD GOODS longer shelf life</t>
  </si>
  <si>
    <t>182</t>
  </si>
  <si>
    <t>182 - PROD PERISHABLE MEDIUM SHELF LIFE</t>
  </si>
  <si>
    <t>288</t>
  </si>
  <si>
    <t>288 - PRODUCE EXTREMELY PERISHABLE REPACK FROM 289</t>
  </si>
  <si>
    <t>289</t>
  </si>
  <si>
    <t>289 - PRODUCE EXTREMELY PERISHABLE</t>
  </si>
  <si>
    <t>292</t>
  </si>
  <si>
    <t>292 - Floral</t>
  </si>
  <si>
    <t>296</t>
  </si>
  <si>
    <t>296 - PROD HARD GOODS REPACK FROM 180</t>
  </si>
  <si>
    <t>297</t>
  </si>
  <si>
    <t>297 - PROD EXTENDED SHELF LIFE</t>
  </si>
  <si>
    <t>298</t>
  </si>
  <si>
    <t>298 - PROD PERISHABLE MEDIUM SHELF LIFE PACK FROM 182</t>
  </si>
  <si>
    <t>299</t>
  </si>
  <si>
    <t>299 - Prod with Vendor Sell by Date</t>
  </si>
  <si>
    <t>PRODUCE PULL 14 DAYS</t>
  </si>
  <si>
    <t xml:space="preserve">  </t>
  </si>
  <si>
    <t>PRODUCE PULL 21 DAYS</t>
  </si>
  <si>
    <t>Produce Repack from Dept 330</t>
  </si>
  <si>
    <t>Prod 270 Days To Pull</t>
  </si>
  <si>
    <t>Prod 180 Days To Pull</t>
  </si>
  <si>
    <t>Prod 90 Days To Pull</t>
  </si>
  <si>
    <t>Prod 30 Days To Pull All YEAR</t>
  </si>
  <si>
    <t>Produce Repack from Dept 361</t>
  </si>
  <si>
    <t>Produce Repack from Dept 360</t>
  </si>
  <si>
    <t>Produce Repack from Dept 359</t>
  </si>
  <si>
    <t>Produce Repack from Dept 358</t>
  </si>
  <si>
    <t>Produce Repack from Dept 331</t>
  </si>
  <si>
    <t>PRODUCE</t>
  </si>
  <si>
    <t>SPONGES, SCOURING PADS RETAIL</t>
  </si>
  <si>
    <t>PAPER PLATES &amp; CUPS RETAIL</t>
  </si>
  <si>
    <t>CAT LITTER RETAIL</t>
  </si>
  <si>
    <t>Ethnic Non-Food</t>
  </si>
  <si>
    <t>HAIR CARE</t>
  </si>
  <si>
    <t>CONTRACEPTIVES</t>
  </si>
  <si>
    <t>COLD REMEDIES</t>
  </si>
  <si>
    <t>COUGH DROPS</t>
  </si>
  <si>
    <t>FIRST AID</t>
  </si>
  <si>
    <t>ANTACIDS</t>
  </si>
  <si>
    <t>CONSIGNED SEAFOOD</t>
  </si>
  <si>
    <t>SEAFOOD FRESH</t>
  </si>
  <si>
    <t>SEAFOOD LIVE BI VALVE</t>
  </si>
  <si>
    <t>SALMON</t>
  </si>
  <si>
    <t>300</t>
  </si>
  <si>
    <t>300 - 14-Day Shelf Life</t>
  </si>
  <si>
    <t>301</t>
  </si>
  <si>
    <t>301 - 21-Day Shelf Life</t>
  </si>
  <si>
    <t>302</t>
  </si>
  <si>
    <t>302 - 28-31-Day Shelf Life</t>
  </si>
  <si>
    <t>303</t>
  </si>
  <si>
    <t>303 - 60-Day Shelf Life</t>
  </si>
  <si>
    <t>304</t>
  </si>
  <si>
    <t>304 - 120-Day Shelf Life</t>
  </si>
  <si>
    <t>305</t>
  </si>
  <si>
    <t>305 - 180-Day Shelf Life</t>
  </si>
  <si>
    <t>306</t>
  </si>
  <si>
    <t>306 - 240-Day Shelf Life</t>
  </si>
  <si>
    <t>307</t>
  </si>
  <si>
    <t>307 - Frozen Smoked Fish</t>
  </si>
  <si>
    <t xml:space="preserve"> dw </t>
  </si>
  <si>
    <t xml:space="preserve"> 111.73.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</si>
</sst>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</numFmts>
  <fonts count="8" x14ac:knownFonts="1">
    <font>
      <sz val="11"/>
      <color rgb="FF000000"/>
      <name val="Calibri"/>
    </font>
    <font>
      <sz val="11"/>
      <color theme="1"/>
      <name val="Calibri"/>
      <family val="2"/>
      <scheme val="minor"/>
    </font>
    <font>
      <b/>
      <sz val="10"/>
      <color rgb="FF000000"/>
      <name val="Arial Narrow"/>
      <family val="2"/>
    </font>
    <font>
      <sz val="10"/>
      <color rgb="FF000000"/>
      <name val="Arial Narrow"/>
      <family val="2"/>
    </font>
    <font>
      <sz val="10"/>
      <color rgb="FF000000"/>
      <name val="Arial"/>
      <family val="2"/>
    </font>
    <font>
      <sz val="8"/>
      <color rgb="FF000000"/>
      <name val="Verdana"/>
      <family val="2"/>
    </font>
    <font>
      <sz val="10"/>
      <color rgb="FF000000"/>
      <name val="Arial Narrow"/>
      <family val="2"/>
    </font>
    <font>
      <sz val="10"/>
      <name val="Arial Narrow"/>
      <family val="2"/>
    </font>
  </fonts>
  <fills count="9">
    <fill>
      <patternFill patternType="none"/>
    </fill>
    <fill>
      <patternFill patternType="gray125"/>
    </fill>
    <fill>
      <patternFill patternType="none"/>
    </fill>
    <fill>
      <patternFill patternType="solid">
        <fgColor rgb="FFFFFF0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rgb="FFB0C4DE"/>
      </patternFill>
    </fill>
    <fill>
      <patternFill patternType="solid">
        <fgColor rgb="FF00B0F0"/>
        <bgColor rgb="FFFFFFFF"/>
      </patternFill>
    </fill>
    <fill>
      <patternFill patternType="solid">
        <fgColor rgb="FFFFFF00"/>
        <bgColor rgb="FFB0C4DE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2" borderId="0"/>
    <xf numFmtId="43" fontId="1" fillId="2" borderId="0" applyFont="0" applyFill="0" applyBorder="0" applyAlignment="0" applyProtection="0"/>
    <xf numFmtId="44" fontId="1" fillId="2" borderId="0" applyFont="0" applyFill="0" applyBorder="0" applyAlignment="0" applyProtection="0"/>
    <xf numFmtId="9" fontId="1" fillId="2" borderId="0" applyFont="0" applyFill="0" applyBorder="0" applyAlignment="0" applyProtection="0"/>
    <xf numFmtId="0" fontId="1" fillId="2" borderId="0"/>
  </cellStyleXfs>
  <cellXfs count="111">
    <xf numFmtId="0" fontId="0" fillId="2" borderId="0" xfId="0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3" fillId="2" borderId="0" xfId="0" applyFont="1" applyFill="1"/>
    <xf numFmtId="0" fontId="3" fillId="4" borderId="1" xfId="0" applyFont="1" applyFill="1" applyBorder="1" applyAlignment="1">
      <alignment horizontal="center" readingOrder="1"/>
    </xf>
    <xf numFmtId="0" fontId="3" fillId="2" borderId="1" xfId="0" applyFont="1" applyFill="1" applyBorder="1" applyAlignment="1">
      <alignment horizontal="center" readingOrder="1"/>
    </xf>
    <xf numFmtId="0" fontId="3" fillId="2" borderId="0" xfId="0" applyFont="1" applyFill="1" applyAlignment="1">
      <alignment horizontal="center"/>
    </xf>
    <xf numFmtId="14" fontId="3" fillId="5" borderId="1" xfId="0" applyNumberFormat="1" applyFont="1" applyFill="1" applyBorder="1" applyAlignment="1">
      <alignment horizontal="center" wrapText="1" readingOrder="1"/>
    </xf>
    <xf numFmtId="0" fontId="3" fillId="5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0" xfId="0" applyFont="1" applyFill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5" xfId="0" applyFont="1" applyFill="1" applyBorder="1" applyAlignment="1">
      <alignment horizontal="center"/>
    </xf>
    <xf numFmtId="0" fontId="3" fillId="3" borderId="6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wrapText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/>
      <protection locked="0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4" borderId="7" xfId="0" applyFont="1" applyFill="1" applyBorder="1" applyAlignment="1">
      <alignment horizontal="center" wrapText="1"/>
    </xf>
    <xf numFmtId="44" fontId="3" fillId="4" borderId="7" xfId="0" applyNumberFormat="1" applyFont="1" applyFill="1" applyBorder="1" applyAlignment="1">
      <alignment horizontal="center"/>
    </xf>
    <xf numFmtId="1" fontId="3" fillId="4" borderId="1" xfId="0" applyNumberFormat="1" applyFont="1" applyFill="1" applyBorder="1" applyAlignment="1">
      <alignment horizontal="center"/>
    </xf>
    <xf numFmtId="2" fontId="3" fillId="4" borderId="1" xfId="0" applyNumberFormat="1" applyFont="1" applyFill="1" applyBorder="1" applyAlignment="1">
      <alignment horizontal="center"/>
    </xf>
    <xf numFmtId="10" fontId="3" fillId="4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44" fontId="3" fillId="4" borderId="1" xfId="0" applyNumberFormat="1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3" fillId="6" borderId="1" xfId="0" applyFont="1" applyFill="1" applyBorder="1"/>
    <xf numFmtId="0" fontId="4" fillId="6" borderId="1" xfId="0" applyFont="1" applyFill="1" applyBorder="1" applyAlignment="1">
      <alignment horizontal="right" vertical="top" wrapText="1" readingOrder="1"/>
    </xf>
    <xf numFmtId="0" fontId="4" fillId="6" borderId="1" xfId="0" applyFont="1" applyFill="1" applyBorder="1" applyAlignment="1">
      <alignment vertical="top" wrapText="1" readingOrder="1"/>
    </xf>
    <xf numFmtId="0" fontId="0" fillId="6" borderId="1" xfId="0" applyFill="1" applyBorder="1"/>
    <xf numFmtId="0" fontId="4" fillId="6" borderId="1" xfId="0" applyFont="1" applyFill="1" applyBorder="1" applyAlignment="1">
      <alignment horizontal="center" vertical="top" wrapText="1" readingOrder="1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/>
    <xf numFmtId="0" fontId="3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" borderId="1" xfId="0" applyFont="1" applyFill="1" applyBorder="1" applyAlignment="1">
      <alignment horizontal="center" vertical="center"/>
    </xf>
    <xf numFmtId="44" fontId="3" fillId="4" borderId="1" xfId="0" applyNumberFormat="1" applyFont="1" applyFill="1" applyBorder="1" applyAlignment="1" applyProtection="1">
      <alignment horizontal="center" vertical="center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0" fontId="3" fillId="4" borderId="1" xfId="0" applyFont="1" applyFill="1" applyBorder="1" applyAlignment="1" applyProtection="1">
      <alignment horizontal="center" vertical="center"/>
      <protection locked="0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3" borderId="1" xfId="0" applyNumberFormat="1" applyFont="1" applyFill="1" applyBorder="1" applyAlignment="1" applyProtection="1">
      <alignment horizontal="center"/>
      <protection locked="0"/>
    </xf>
    <xf numFmtId="1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5" fillId="2" borderId="0" xfId="0" applyFont="1" applyFill="1"/>
    <xf numFmtId="8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 wrapText="1"/>
    </xf>
    <xf numFmtId="3" fontId="3" fillId="4" borderId="1" xfId="0" applyNumberFormat="1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 readingOrder="1"/>
    </xf>
    <xf numFmtId="0" fontId="3" fillId="4" borderId="1" xfId="0" applyFont="1" applyFill="1" applyBorder="1" applyAlignment="1">
      <alignment horizontal="center" wrapText="1" readingOrder="1"/>
    </xf>
    <xf numFmtId="0" fontId="3" fillId="4" borderId="1" xfId="0" applyFont="1" applyFill="1" applyBorder="1" applyAlignment="1">
      <alignment horizontal="center" vertical="center" readingOrder="1"/>
    </xf>
    <xf numFmtId="0" fontId="3" fillId="4" borderId="1" xfId="0" applyFont="1" applyFill="1" applyBorder="1" applyAlignment="1">
      <alignment horizontal="center" readingOrder="1"/>
    </xf>
    <xf numFmtId="0" fontId="3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 wrapText="1"/>
    </xf>
    <xf numFmtId="0" fontId="3" fillId="3" borderId="1" xfId="0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3" fillId="7" borderId="1" xfId="0" applyFont="1" applyFill="1" applyBorder="1" applyAlignment="1">
      <alignment horizontal="center" wrapText="1"/>
    </xf>
    <xf numFmtId="0" fontId="3" fillId="4" borderId="1" xfId="0" applyFont="1" applyFill="1" applyBorder="1" applyAlignment="1" applyProtection="1">
      <alignment horizontal="center" vertical="top" wrapText="1" readingOrder="1"/>
      <protection locked="0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vertical="top" wrapText="1" readingOrder="1"/>
    </xf>
    <xf numFmtId="0" fontId="3" fillId="4" borderId="1" xfId="0" applyFont="1" applyFill="1" applyBorder="1" applyAlignment="1" applyProtection="1">
      <alignment horizontal="center" wrapText="1"/>
      <protection locked="0"/>
    </xf>
    <xf numFmtId="0" fontId="3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 readingOrder="1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2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3" fillId="4" borderId="1" xfId="0" applyNumberFormat="1" applyFont="1" applyFill="1" applyBorder="1" applyAlignment="1" applyProtection="1">
      <alignment horizontal="center"/>
      <protection locked="0"/>
    </xf>
    <xf numFmtId="44" fontId="6" fillId="4" borderId="1" xfId="0" applyNumberFormat="1" applyFont="1" applyFill="1" applyBorder="1" applyAlignment="1" applyProtection="1">
      <alignment horizontal="center"/>
      <protection locked="0"/>
    </xf>
    <xf numFmtId="44" fontId="7" fillId="8" borderId="9" xfId="3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>
      <alignment horizontal="center"/>
    </xf>
    <xf numFmtId="0" fontId="3" fillId="4" borderId="7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center"/>
      <protection locked="0"/>
    </xf>
    <xf numFmtId="0" fontId="3" fillId="4" borderId="1" xfId="0" applyFont="1" applyFill="1" applyBorder="1" applyAlignment="1" applyProtection="1">
      <alignment horizontal="left" vertical="top" wrapText="1" readingOrder="1"/>
      <protection locked="0"/>
    </xf>
  </cellXfs>
  <cellStyles count="6">
    <cellStyle name="Comma 2" xfId="2" xr:uid="{00000000-0005-0000-0000-00002F000000}"/>
    <cellStyle name="Currency 2" xfId="3" xr:uid="{00000000-0005-0000-0000-000030000000}"/>
    <cellStyle name="Normal" xfId="0" builtinId="0"/>
    <cellStyle name="Normal 2" xfId="1" xr:uid="{00000000-0005-0000-0000-000031000000}"/>
    <cellStyle name="Normal 3" xfId="5" xr:uid="{00000000-0005-0000-0000-000003000000}"/>
    <cellStyle name="Percent 2" xfId="4" xr:uid="{00000000-0005-0000-0000-000033000000}"/>
  </cellStyles>
  <dxfs count="13188"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numFmt numFmtId="0" formatCode="General"/>
      <fill>
        <patternFill patternType="solid">
          <fgColor rgb="FF000000"/>
          <bgColor rgb="FF7030A0"/>
        </patternFill>
      </fill>
    </dxf>
    <dxf>
      <numFmt numFmtId="0" formatCode="General"/>
      <fill>
        <patternFill patternType="solid">
          <fgColor rgb="FF000000"/>
          <bgColor rgb="FFFF0066"/>
        </patternFill>
      </fill>
    </dxf>
    <dxf>
      <numFmt numFmtId="0" formatCode="General"/>
      <fill>
        <patternFill patternType="solid">
          <fgColor rgb="FF000000"/>
          <bgColor rgb="FF00B050"/>
        </patternFill>
      </fill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7030A0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FF0066"/>
        </patternFill>
      </fill>
      <alignment horizontal="general" vertical="bottom" textRotation="0"/>
    </dxf>
    <dxf>
      <font>
        <sz val="10"/>
        <color rgb="FF000000"/>
        <name val="Calibri"/>
      </font>
      <numFmt numFmtId="0" formatCode="General"/>
      <fill>
        <patternFill patternType="solid">
          <fgColor rgb="FF000000"/>
          <bgColor rgb="FF00B050"/>
        </patternFill>
      </fill>
      <alignment horizontal="general" vertical="bottom" textRotation="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35</xdr:col>
      <xdr:colOff>0</xdr:colOff>
      <xdr:row>305</xdr:row>
      <xdr:rowOff>0</xdr:rowOff>
    </xdr:from>
    <xdr:ext cx="771525" cy="12963525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702"/>
  <sheetViews>
    <sheetView tabSelected="1" zoomScale="80" zoomScaleNormal="80" workbookViewId="0">
      <pane xSplit="5" ySplit="2" topLeftCell="F826" activePane="bottomRight" state="frozen"/>
      <selection pane="topRight"/>
      <selection pane="bottomLeft"/>
      <selection pane="bottomRight" activeCell="AK1" sqref="AK1:AK1048576"/>
    </sheetView>
  </sheetViews>
  <sheetFormatPr defaultColWidth="9" defaultRowHeight="25.5" customHeight="1" x14ac:dyDescent="0.25"/>
  <cols>
    <col min="1" max="1" width="5.7109375" style="7" customWidth="1"/>
    <col min="2" max="2" width="8.5703125" style="7" customWidth="1"/>
    <col min="3" max="3" width="8.7109375" style="7" customWidth="1"/>
    <col min="4" max="4" width="6.140625" style="7" customWidth="1"/>
    <col min="5" max="5" width="28.85546875" style="7" customWidth="1"/>
    <col min="6" max="55" width="11.42578125" style="7" customWidth="1"/>
    <col min="56" max="56" width="13.7109375" style="7" customWidth="1"/>
    <col min="57" max="57" width="39.85546875" style="4" customWidth="1"/>
    <col min="58" max="58" width="9" style="4"/>
  </cols>
  <sheetData>
    <row r="1" spans="1:57" ht="25.5" customHeight="1" x14ac:dyDescent="0.25">
      <c r="A1" s="14"/>
      <c r="B1" s="14"/>
      <c r="C1" s="15"/>
      <c r="D1" s="16"/>
      <c r="E1" s="16"/>
      <c r="F1" s="3" t="s">
        <v>0</v>
      </c>
      <c r="G1" s="3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/>
      <c r="W1" s="3" t="s">
        <v>16</v>
      </c>
      <c r="X1" s="3"/>
      <c r="Y1" s="3" t="s">
        <v>17</v>
      </c>
      <c r="Z1" s="3" t="s">
        <v>18</v>
      </c>
      <c r="AA1" s="3"/>
      <c r="AB1" s="3" t="s">
        <v>19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/>
      <c r="AI1" s="3" t="s">
        <v>25</v>
      </c>
      <c r="AJ1" s="3" t="s">
        <v>26</v>
      </c>
      <c r="AK1" s="3"/>
      <c r="AL1" s="3" t="s">
        <v>27</v>
      </c>
      <c r="AM1" s="3" t="s">
        <v>28</v>
      </c>
      <c r="AN1" s="3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35</v>
      </c>
      <c r="AU1" s="3" t="s">
        <v>36</v>
      </c>
      <c r="AV1" s="3" t="s">
        <v>37</v>
      </c>
      <c r="AW1" s="3" t="s">
        <v>38</v>
      </c>
      <c r="AX1" s="3" t="s">
        <v>39</v>
      </c>
      <c r="AY1" s="3" t="s">
        <v>40</v>
      </c>
      <c r="AZ1" s="3" t="s">
        <v>41</v>
      </c>
      <c r="BA1" s="3" t="s">
        <v>42</v>
      </c>
      <c r="BB1" s="3"/>
      <c r="BC1" s="3"/>
      <c r="BD1" s="17" t="s">
        <v>43</v>
      </c>
      <c r="BE1" s="18"/>
    </row>
    <row r="2" spans="1:57" ht="25.5" customHeight="1" x14ac:dyDescent="0.25">
      <c r="A2" s="19" t="s">
        <v>44</v>
      </c>
      <c r="B2" s="19" t="s">
        <v>45</v>
      </c>
      <c r="C2" s="20">
        <v>43470</v>
      </c>
      <c r="D2" s="19">
        <v>1</v>
      </c>
      <c r="E2" s="19" t="s">
        <v>46</v>
      </c>
      <c r="F2" s="1">
        <v>14</v>
      </c>
      <c r="G2" s="1">
        <v>23</v>
      </c>
      <c r="H2" s="1">
        <v>42</v>
      </c>
      <c r="I2" s="1">
        <v>47</v>
      </c>
      <c r="J2" s="1">
        <v>48</v>
      </c>
      <c r="K2" s="1">
        <v>59</v>
      </c>
      <c r="L2" s="1">
        <v>64</v>
      </c>
      <c r="M2" s="1">
        <v>65</v>
      </c>
      <c r="N2" s="1">
        <v>66</v>
      </c>
      <c r="O2" s="1">
        <v>72</v>
      </c>
      <c r="P2" s="1">
        <v>76</v>
      </c>
      <c r="Q2" s="2">
        <v>78</v>
      </c>
      <c r="R2" s="2">
        <v>79</v>
      </c>
      <c r="S2" s="2">
        <v>83</v>
      </c>
      <c r="T2" s="2">
        <v>84</v>
      </c>
      <c r="U2" s="2">
        <v>86</v>
      </c>
      <c r="V2" s="2"/>
      <c r="W2" s="2">
        <v>411</v>
      </c>
      <c r="X2" s="2"/>
      <c r="Y2" s="2">
        <v>413</v>
      </c>
      <c r="Z2" s="2">
        <v>415</v>
      </c>
      <c r="AA2" s="2"/>
      <c r="AB2" s="2">
        <v>417</v>
      </c>
      <c r="AC2" s="1">
        <v>418</v>
      </c>
      <c r="AD2" s="1">
        <v>419</v>
      </c>
      <c r="AE2" s="2">
        <v>420</v>
      </c>
      <c r="AF2" s="2">
        <v>421</v>
      </c>
      <c r="AG2" s="2">
        <v>422</v>
      </c>
      <c r="AH2" s="1"/>
      <c r="AI2" s="1">
        <v>425</v>
      </c>
      <c r="AJ2" s="1">
        <v>426</v>
      </c>
      <c r="AK2" s="1"/>
      <c r="AL2" s="2">
        <v>430</v>
      </c>
      <c r="AM2" s="2">
        <v>431</v>
      </c>
      <c r="AN2" s="2">
        <v>433</v>
      </c>
      <c r="AO2" s="2">
        <v>446</v>
      </c>
      <c r="AP2" s="2">
        <v>449</v>
      </c>
      <c r="AQ2" s="2">
        <v>450</v>
      </c>
      <c r="AR2" s="2">
        <v>451</v>
      </c>
      <c r="AS2" s="2">
        <v>453</v>
      </c>
      <c r="AT2" s="1">
        <v>454</v>
      </c>
      <c r="AU2" s="1">
        <v>455</v>
      </c>
      <c r="AV2" s="1"/>
      <c r="AW2" s="1">
        <v>457</v>
      </c>
      <c r="AX2" s="1">
        <v>458</v>
      </c>
      <c r="AY2" s="1">
        <v>460</v>
      </c>
      <c r="AZ2" s="1">
        <v>461</v>
      </c>
      <c r="BA2" s="1">
        <v>463</v>
      </c>
      <c r="BB2" s="1"/>
      <c r="BC2" s="1"/>
      <c r="BD2" s="19" t="s">
        <v>43</v>
      </c>
      <c r="BE2" s="19" t="s">
        <v>47</v>
      </c>
    </row>
    <row r="3" spans="1:57" ht="25.5" customHeight="1" x14ac:dyDescent="0.25">
      <c r="A3" s="19" t="s">
        <v>48</v>
      </c>
      <c r="B3" s="19"/>
      <c r="C3" s="21" t="s">
        <v>49</v>
      </c>
      <c r="D3" s="21" t="s">
        <v>50</v>
      </c>
      <c r="E3" s="21" t="s">
        <v>51</v>
      </c>
      <c r="F3" s="19" t="s">
        <v>52</v>
      </c>
      <c r="G3" s="19" t="s">
        <v>52</v>
      </c>
      <c r="H3" s="19" t="s">
        <v>52</v>
      </c>
      <c r="I3" s="19" t="s">
        <v>52</v>
      </c>
      <c r="J3" s="19" t="s">
        <v>52</v>
      </c>
      <c r="K3" s="19" t="s">
        <v>52</v>
      </c>
      <c r="L3" s="19" t="s">
        <v>52</v>
      </c>
      <c r="M3" s="19" t="s">
        <v>52</v>
      </c>
      <c r="N3" s="19" t="s">
        <v>52</v>
      </c>
      <c r="O3" s="19" t="s">
        <v>52</v>
      </c>
      <c r="P3" s="19" t="s">
        <v>52</v>
      </c>
      <c r="Q3" s="19" t="s">
        <v>52</v>
      </c>
      <c r="R3" s="19" t="s">
        <v>52</v>
      </c>
      <c r="S3" s="19" t="s">
        <v>52</v>
      </c>
      <c r="T3" s="19" t="s">
        <v>52</v>
      </c>
      <c r="U3" s="19" t="s">
        <v>52</v>
      </c>
      <c r="V3" s="19"/>
      <c r="W3" s="19" t="s">
        <v>52</v>
      </c>
      <c r="X3" s="19"/>
      <c r="Y3" s="19" t="s">
        <v>52</v>
      </c>
      <c r="Z3" s="19" t="s">
        <v>52</v>
      </c>
      <c r="AA3" s="19"/>
      <c r="AB3" s="19" t="s">
        <v>52</v>
      </c>
      <c r="AC3" s="19" t="s">
        <v>52</v>
      </c>
      <c r="AD3" s="19" t="s">
        <v>52</v>
      </c>
      <c r="AE3" s="19" t="s">
        <v>52</v>
      </c>
      <c r="AF3" s="19" t="s">
        <v>52</v>
      </c>
      <c r="AG3" s="19" t="s">
        <v>52</v>
      </c>
      <c r="AH3" s="19"/>
      <c r="AI3" s="19" t="s">
        <v>52</v>
      </c>
      <c r="AJ3" s="19" t="s">
        <v>52</v>
      </c>
      <c r="AK3" s="19"/>
      <c r="AL3" s="19" t="s">
        <v>52</v>
      </c>
      <c r="AM3" s="19" t="s">
        <v>52</v>
      </c>
      <c r="AN3" s="19" t="s">
        <v>52</v>
      </c>
      <c r="AO3" s="19" t="s">
        <v>52</v>
      </c>
      <c r="AP3" s="19" t="s">
        <v>52</v>
      </c>
      <c r="AQ3" s="19" t="s">
        <v>52</v>
      </c>
      <c r="AR3" s="19" t="s">
        <v>52</v>
      </c>
      <c r="AS3" s="19" t="s">
        <v>52</v>
      </c>
      <c r="AT3" s="19" t="s">
        <v>52</v>
      </c>
      <c r="AU3" s="19" t="s">
        <v>52</v>
      </c>
      <c r="AV3" s="19" t="s">
        <v>52</v>
      </c>
      <c r="AW3" s="19" t="s">
        <v>52</v>
      </c>
      <c r="AX3" s="19" t="s">
        <v>52</v>
      </c>
      <c r="AY3" s="19" t="s">
        <v>52</v>
      </c>
      <c r="AZ3" s="19" t="s">
        <v>52</v>
      </c>
      <c r="BA3" s="19" t="s">
        <v>52</v>
      </c>
      <c r="BB3" s="19" t="s">
        <v>52</v>
      </c>
      <c r="BC3" s="19" t="s">
        <v>52</v>
      </c>
      <c r="BD3" s="19" t="s">
        <v>52</v>
      </c>
      <c r="BE3" s="19" t="s">
        <v>53</v>
      </c>
    </row>
    <row r="4" spans="1:57" ht="25.5" customHeight="1" x14ac:dyDescent="0.25">
      <c r="A4" s="22">
        <v>1</v>
      </c>
      <c r="B4" s="23" t="s">
        <v>54</v>
      </c>
      <c r="C4" s="23">
        <v>25</v>
      </c>
      <c r="D4" s="23" t="s">
        <v>55</v>
      </c>
      <c r="E4" s="23" t="s">
        <v>56</v>
      </c>
      <c r="F4" s="24">
        <v>-437.31</v>
      </c>
      <c r="G4" s="59">
        <v>209.88</v>
      </c>
      <c r="H4" s="59">
        <v>-1040.73</v>
      </c>
      <c r="I4" s="59">
        <v>-485.95</v>
      </c>
      <c r="J4" s="59">
        <v>-392.67</v>
      </c>
      <c r="K4" s="59">
        <v>-897.47</v>
      </c>
      <c r="L4" s="24">
        <v>-1201.24</v>
      </c>
      <c r="M4" s="59">
        <v>-1809.38</v>
      </c>
      <c r="N4" s="59">
        <v>-129.09</v>
      </c>
      <c r="O4" s="59">
        <v>-679.41</v>
      </c>
      <c r="P4" s="59">
        <v>-954.19</v>
      </c>
      <c r="Q4" s="59">
        <v>-875.83</v>
      </c>
      <c r="R4" s="24">
        <v>-1180.55</v>
      </c>
      <c r="S4" s="59">
        <v>-102.59</v>
      </c>
      <c r="T4" s="24">
        <v>-1085.98</v>
      </c>
      <c r="U4" s="59">
        <v>-526.22</v>
      </c>
      <c r="V4" s="59"/>
      <c r="W4" s="59">
        <v>-1220.31</v>
      </c>
      <c r="X4" s="59"/>
      <c r="Y4" s="59">
        <f>-303.38+-387.95</f>
        <v>-691.32999999999993</v>
      </c>
      <c r="Z4" s="59">
        <f>-310.78+65.56+-504.68+-3007.43+-32.54+-91.61+151.77+1.47+433.64+1611.52</f>
        <v>-1683.0800000000004</v>
      </c>
      <c r="AA4" s="59"/>
      <c r="AB4" s="59">
        <v>-363.13</v>
      </c>
      <c r="AC4" s="59">
        <v>-434.16</v>
      </c>
      <c r="AD4" s="59">
        <v>-545.33000000000004</v>
      </c>
      <c r="AE4" s="24">
        <v>-435.28</v>
      </c>
      <c r="AF4" s="59">
        <v>-446.6</v>
      </c>
      <c r="AG4" s="59">
        <v>-916.86</v>
      </c>
      <c r="AH4" s="59"/>
      <c r="AI4" s="59">
        <v>260.89</v>
      </c>
      <c r="AJ4" s="59">
        <v>-246.03</v>
      </c>
      <c r="AK4" s="59"/>
      <c r="AL4" s="24">
        <v>-388.26</v>
      </c>
      <c r="AM4" s="59">
        <v>-443.24</v>
      </c>
      <c r="AN4" s="24">
        <v>-839.32</v>
      </c>
      <c r="AO4" s="24">
        <v>-199.04</v>
      </c>
      <c r="AP4" s="59">
        <v>-1121.6400000000001</v>
      </c>
      <c r="AQ4" s="59">
        <v>-3436.59</v>
      </c>
      <c r="AR4" s="59">
        <v>-38.69</v>
      </c>
      <c r="AS4" s="60">
        <v>-1016.55</v>
      </c>
      <c r="AT4" s="24">
        <v>-46.44</v>
      </c>
      <c r="AU4" s="24">
        <v>-686.36</v>
      </c>
      <c r="AV4" s="61">
        <v>0</v>
      </c>
      <c r="AW4" s="59">
        <v>-493.27</v>
      </c>
      <c r="AX4" s="59">
        <v>-509.48</v>
      </c>
      <c r="AY4" s="59">
        <f>133.9-263.44</f>
        <v>-129.54</v>
      </c>
      <c r="AZ4" s="59">
        <v>908.2</v>
      </c>
      <c r="BA4" s="61">
        <v>0</v>
      </c>
      <c r="BB4" s="24">
        <v>0</v>
      </c>
      <c r="BC4" s="24">
        <v>0</v>
      </c>
      <c r="BD4" s="24">
        <f t="shared" ref="BD4:BD47" si="0">SUM(F4:BC4)</f>
        <v>-26750.169999999991</v>
      </c>
      <c r="BE4" s="25"/>
    </row>
    <row r="5" spans="1:57" ht="25.5" customHeight="1" x14ac:dyDescent="0.25">
      <c r="A5" s="22">
        <v>1</v>
      </c>
      <c r="B5" s="23" t="s">
        <v>54</v>
      </c>
      <c r="C5" s="23">
        <v>66</v>
      </c>
      <c r="D5" s="23" t="s">
        <v>55</v>
      </c>
      <c r="E5" s="26" t="s">
        <v>57</v>
      </c>
      <c r="F5" s="24">
        <v>-178.5</v>
      </c>
      <c r="G5" s="59">
        <v>-664.82</v>
      </c>
      <c r="H5" s="59">
        <v>-182.95</v>
      </c>
      <c r="I5" s="59">
        <v>-56.47</v>
      </c>
      <c r="J5" s="59">
        <v>-43.06</v>
      </c>
      <c r="K5" s="59">
        <v>-245.03</v>
      </c>
      <c r="L5" s="24">
        <v>-97.99</v>
      </c>
      <c r="M5" s="59">
        <v>177.54</v>
      </c>
      <c r="N5" s="59" t="s">
        <v>58</v>
      </c>
      <c r="O5" s="59" t="s">
        <v>59</v>
      </c>
      <c r="P5" s="59">
        <v>-277.99</v>
      </c>
      <c r="Q5" s="59">
        <v>7.79</v>
      </c>
      <c r="R5" s="24">
        <v>344.7</v>
      </c>
      <c r="S5" s="59">
        <v>-216.38</v>
      </c>
      <c r="T5" s="24">
        <v>-160.19</v>
      </c>
      <c r="U5" s="59">
        <v>-335.25</v>
      </c>
      <c r="V5" s="59"/>
      <c r="W5" s="59">
        <v>232.64</v>
      </c>
      <c r="X5" s="59"/>
      <c r="Y5" s="59">
        <f>-12.41+-143.96+-119.43</f>
        <v>-275.8</v>
      </c>
      <c r="Z5" s="59">
        <f>-27.69+-19.91+-55.3</f>
        <v>-102.9</v>
      </c>
      <c r="AA5" s="59"/>
      <c r="AB5" s="59">
        <v>-1261.97</v>
      </c>
      <c r="AC5" s="59">
        <v>-261.52999999999997</v>
      </c>
      <c r="AD5" s="59" t="s">
        <v>60</v>
      </c>
      <c r="AE5" s="24">
        <v>-90.71</v>
      </c>
      <c r="AF5" s="59">
        <v>-209.39</v>
      </c>
      <c r="AG5" s="59">
        <v>367.02</v>
      </c>
      <c r="AH5" s="59"/>
      <c r="AI5" s="59">
        <v>-158.08000000000001</v>
      </c>
      <c r="AJ5" s="59">
        <v>-661.84</v>
      </c>
      <c r="AK5" s="59"/>
      <c r="AL5" s="24">
        <v>-38.25</v>
      </c>
      <c r="AM5" s="59">
        <v>-37.19</v>
      </c>
      <c r="AN5" s="24">
        <v>100.2</v>
      </c>
      <c r="AO5" s="24">
        <v>-141.76</v>
      </c>
      <c r="AP5" s="59">
        <v>-408.25</v>
      </c>
      <c r="AQ5" s="59">
        <v>43.15</v>
      </c>
      <c r="AR5" s="59">
        <v>-562.04</v>
      </c>
      <c r="AS5" s="60">
        <v>-3641.78</v>
      </c>
      <c r="AT5" s="24">
        <v>-81.73</v>
      </c>
      <c r="AU5" s="24" t="s">
        <v>58</v>
      </c>
      <c r="AV5" s="24">
        <v>0</v>
      </c>
      <c r="AW5" s="59">
        <v>96.89</v>
      </c>
      <c r="AX5" s="59">
        <v>-32.96</v>
      </c>
      <c r="AY5" s="59">
        <v>-92.54</v>
      </c>
      <c r="AZ5" s="59">
        <v>-660.29</v>
      </c>
      <c r="BA5" s="24">
        <v>0</v>
      </c>
      <c r="BB5" s="24">
        <v>0</v>
      </c>
      <c r="BC5" s="24">
        <v>0</v>
      </c>
      <c r="BD5" s="24">
        <f t="shared" si="0"/>
        <v>-9807.7099999999991</v>
      </c>
      <c r="BE5" s="25" t="s">
        <v>48</v>
      </c>
    </row>
    <row r="6" spans="1:57" ht="25.5" customHeight="1" x14ac:dyDescent="0.25">
      <c r="A6" s="22">
        <v>1</v>
      </c>
      <c r="B6" s="23" t="s">
        <v>54</v>
      </c>
      <c r="C6" s="23">
        <v>27</v>
      </c>
      <c r="D6" s="23">
        <v>269</v>
      </c>
      <c r="E6" s="23" t="s">
        <v>61</v>
      </c>
      <c r="F6" s="24" t="s">
        <v>60</v>
      </c>
      <c r="G6" s="59" t="s">
        <v>60</v>
      </c>
      <c r="H6" s="59" t="s">
        <v>60</v>
      </c>
      <c r="I6" s="59" t="s">
        <v>62</v>
      </c>
      <c r="J6" s="59" t="s">
        <v>58</v>
      </c>
      <c r="K6" s="59" t="s">
        <v>60</v>
      </c>
      <c r="L6" s="24" t="s">
        <v>63</v>
      </c>
      <c r="M6" s="59" t="s">
        <v>60</v>
      </c>
      <c r="N6" s="59" t="s">
        <v>63</v>
      </c>
      <c r="O6" s="59" t="s">
        <v>60</v>
      </c>
      <c r="P6" s="59" t="s">
        <v>62</v>
      </c>
      <c r="Q6" s="59" t="s">
        <v>60</v>
      </c>
      <c r="R6" s="24" t="s">
        <v>60</v>
      </c>
      <c r="S6" s="59" t="s">
        <v>62</v>
      </c>
      <c r="T6" s="24" t="s">
        <v>62</v>
      </c>
      <c r="U6" s="59">
        <v>-190</v>
      </c>
      <c r="V6" s="59"/>
      <c r="W6" s="59">
        <v>25</v>
      </c>
      <c r="X6" s="59"/>
      <c r="Y6" s="59" t="s">
        <v>60</v>
      </c>
      <c r="Z6" s="59">
        <v>-60</v>
      </c>
      <c r="AA6" s="59"/>
      <c r="AB6" s="59" t="s">
        <v>60</v>
      </c>
      <c r="AC6" s="59" t="s">
        <v>60</v>
      </c>
      <c r="AD6" s="59" t="s">
        <v>60</v>
      </c>
      <c r="AE6" s="24" t="s">
        <v>60</v>
      </c>
      <c r="AF6" s="59" t="s">
        <v>60</v>
      </c>
      <c r="AG6" s="59" t="s">
        <v>60</v>
      </c>
      <c r="AH6" s="59"/>
      <c r="AI6" s="59" t="s">
        <v>60</v>
      </c>
      <c r="AJ6" s="59" t="s">
        <v>60</v>
      </c>
      <c r="AK6" s="59"/>
      <c r="AL6" s="24" t="s">
        <v>60</v>
      </c>
      <c r="AM6" s="59" t="s">
        <v>60</v>
      </c>
      <c r="AN6" s="24" t="s">
        <v>63</v>
      </c>
      <c r="AO6" s="24" t="s">
        <v>62</v>
      </c>
      <c r="AP6" s="59" t="s">
        <v>64</v>
      </c>
      <c r="AQ6" s="59" t="s">
        <v>62</v>
      </c>
      <c r="AR6" s="59" t="s">
        <v>60</v>
      </c>
      <c r="AS6" s="60" t="s">
        <v>64</v>
      </c>
      <c r="AT6" s="24" t="s">
        <v>62</v>
      </c>
      <c r="AU6" s="24" t="s">
        <v>62</v>
      </c>
      <c r="AV6" s="24">
        <v>0</v>
      </c>
      <c r="AW6" s="59" t="s">
        <v>64</v>
      </c>
      <c r="AX6" s="59" t="s">
        <v>62</v>
      </c>
      <c r="AY6" s="59" t="s">
        <v>64</v>
      </c>
      <c r="AZ6" s="59" t="s">
        <v>60</v>
      </c>
      <c r="BA6" s="24">
        <v>0</v>
      </c>
      <c r="BB6" s="24">
        <v>0</v>
      </c>
      <c r="BC6" s="24">
        <v>0</v>
      </c>
      <c r="BD6" s="24">
        <f t="shared" si="0"/>
        <v>-225</v>
      </c>
      <c r="BE6" s="25"/>
    </row>
    <row r="7" spans="1:57" ht="25.5" customHeight="1" x14ac:dyDescent="0.25">
      <c r="A7" s="22">
        <v>1</v>
      </c>
      <c r="B7" s="23" t="s">
        <v>54</v>
      </c>
      <c r="C7" s="23">
        <v>27</v>
      </c>
      <c r="D7" s="23">
        <v>273</v>
      </c>
      <c r="E7" s="23" t="s">
        <v>65</v>
      </c>
      <c r="F7" s="24" t="s">
        <v>60</v>
      </c>
      <c r="G7" s="59" t="s">
        <v>60</v>
      </c>
      <c r="H7" s="59" t="s">
        <v>60</v>
      </c>
      <c r="I7" s="59" t="s">
        <v>62</v>
      </c>
      <c r="J7" s="59" t="s">
        <v>58</v>
      </c>
      <c r="K7" s="59" t="s">
        <v>60</v>
      </c>
      <c r="L7" s="24" t="s">
        <v>62</v>
      </c>
      <c r="M7" s="59" t="s">
        <v>60</v>
      </c>
      <c r="N7" s="59" t="s">
        <v>63</v>
      </c>
      <c r="O7" s="59" t="s">
        <v>60</v>
      </c>
      <c r="P7" s="59">
        <v>14.59</v>
      </c>
      <c r="Q7" s="59" t="s">
        <v>60</v>
      </c>
      <c r="R7" s="24" t="s">
        <v>60</v>
      </c>
      <c r="S7" s="59" t="s">
        <v>63</v>
      </c>
      <c r="T7" s="24" t="s">
        <v>62</v>
      </c>
      <c r="U7" s="59" t="s">
        <v>62</v>
      </c>
      <c r="V7" s="59"/>
      <c r="W7" s="59">
        <v>-29.53</v>
      </c>
      <c r="X7" s="59"/>
      <c r="Y7" s="59" t="s">
        <v>60</v>
      </c>
      <c r="Z7" s="59" t="s">
        <v>62</v>
      </c>
      <c r="AA7" s="59"/>
      <c r="AB7" s="59">
        <v>745</v>
      </c>
      <c r="AC7" s="59" t="s">
        <v>60</v>
      </c>
      <c r="AD7" s="59" t="s">
        <v>60</v>
      </c>
      <c r="AE7" s="24" t="s">
        <v>60</v>
      </c>
      <c r="AF7" s="59" t="s">
        <v>60</v>
      </c>
      <c r="AG7" s="59" t="s">
        <v>60</v>
      </c>
      <c r="AH7" s="59"/>
      <c r="AI7" s="59" t="s">
        <v>60</v>
      </c>
      <c r="AJ7" s="59" t="s">
        <v>60</v>
      </c>
      <c r="AK7" s="59"/>
      <c r="AL7" s="24" t="s">
        <v>60</v>
      </c>
      <c r="AM7" s="59" t="s">
        <v>60</v>
      </c>
      <c r="AN7" s="24" t="s">
        <v>62</v>
      </c>
      <c r="AO7" s="24" t="s">
        <v>62</v>
      </c>
      <c r="AP7" s="59" t="s">
        <v>64</v>
      </c>
      <c r="AQ7" s="59">
        <v>-6.81</v>
      </c>
      <c r="AR7" s="59" t="s">
        <v>60</v>
      </c>
      <c r="AS7" s="60" t="s">
        <v>64</v>
      </c>
      <c r="AT7" s="24" t="s">
        <v>62</v>
      </c>
      <c r="AU7" s="24" t="s">
        <v>62</v>
      </c>
      <c r="AV7" s="24">
        <v>0</v>
      </c>
      <c r="AW7" s="59" t="s">
        <v>64</v>
      </c>
      <c r="AX7" s="59" t="s">
        <v>62</v>
      </c>
      <c r="AY7" s="59" t="s">
        <v>64</v>
      </c>
      <c r="AZ7" s="59" t="s">
        <v>60</v>
      </c>
      <c r="BA7" s="24">
        <v>0</v>
      </c>
      <c r="BB7" s="24">
        <v>0</v>
      </c>
      <c r="BC7" s="24">
        <v>0</v>
      </c>
      <c r="BD7" s="24">
        <f t="shared" si="0"/>
        <v>723.25</v>
      </c>
      <c r="BE7" s="25" t="s">
        <v>48</v>
      </c>
    </row>
    <row r="8" spans="1:57" ht="25.5" customHeight="1" x14ac:dyDescent="0.25">
      <c r="A8" s="22">
        <v>1</v>
      </c>
      <c r="B8" s="23" t="s">
        <v>54</v>
      </c>
      <c r="C8" s="23">
        <v>27</v>
      </c>
      <c r="D8" s="23">
        <v>274</v>
      </c>
      <c r="E8" s="23" t="s">
        <v>66</v>
      </c>
      <c r="F8" s="24" t="s">
        <v>60</v>
      </c>
      <c r="G8" s="59" t="s">
        <v>60</v>
      </c>
      <c r="H8" s="59" t="s">
        <v>60</v>
      </c>
      <c r="I8" s="59" t="s">
        <v>62</v>
      </c>
      <c r="J8" s="59" t="s">
        <v>58</v>
      </c>
      <c r="K8" s="59" t="s">
        <v>60</v>
      </c>
      <c r="L8" s="24" t="s">
        <v>63</v>
      </c>
      <c r="M8" s="59" t="s">
        <v>60</v>
      </c>
      <c r="N8" s="59" t="s">
        <v>63</v>
      </c>
      <c r="O8" s="59" t="s">
        <v>60</v>
      </c>
      <c r="P8" s="59" t="s">
        <v>62</v>
      </c>
      <c r="Q8" s="59" t="s">
        <v>60</v>
      </c>
      <c r="R8" s="24">
        <v>73.319999999999993</v>
      </c>
      <c r="S8" s="59">
        <v>-422.94</v>
      </c>
      <c r="T8" s="24" t="s">
        <v>62</v>
      </c>
      <c r="U8" s="59" t="s">
        <v>62</v>
      </c>
      <c r="V8" s="59"/>
      <c r="W8" s="59" t="s">
        <v>60</v>
      </c>
      <c r="X8" s="59"/>
      <c r="Y8" s="59" t="s">
        <v>60</v>
      </c>
      <c r="Z8" s="59" t="s">
        <v>62</v>
      </c>
      <c r="AA8" s="59"/>
      <c r="AB8" s="59" t="s">
        <v>60</v>
      </c>
      <c r="AC8" s="59" t="s">
        <v>60</v>
      </c>
      <c r="AD8" s="59" t="s">
        <v>60</v>
      </c>
      <c r="AE8" s="24" t="s">
        <v>60</v>
      </c>
      <c r="AF8" s="59" t="s">
        <v>60</v>
      </c>
      <c r="AG8" s="59" t="s">
        <v>60</v>
      </c>
      <c r="AH8" s="59"/>
      <c r="AI8" s="59" t="s">
        <v>60</v>
      </c>
      <c r="AJ8" s="59" t="s">
        <v>60</v>
      </c>
      <c r="AK8" s="59"/>
      <c r="AL8" s="24" t="s">
        <v>60</v>
      </c>
      <c r="AM8" s="59" t="s">
        <v>60</v>
      </c>
      <c r="AN8" s="24" t="s">
        <v>62</v>
      </c>
      <c r="AO8" s="24" t="s">
        <v>62</v>
      </c>
      <c r="AP8" s="59" t="s">
        <v>60</v>
      </c>
      <c r="AQ8" s="59" t="s">
        <v>62</v>
      </c>
      <c r="AR8" s="59" t="s">
        <v>59</v>
      </c>
      <c r="AS8" s="60" t="s">
        <v>64</v>
      </c>
      <c r="AT8" s="24" t="s">
        <v>62</v>
      </c>
      <c r="AU8" s="24" t="s">
        <v>62</v>
      </c>
      <c r="AV8" s="24">
        <v>0</v>
      </c>
      <c r="AW8" s="59" t="s">
        <v>64</v>
      </c>
      <c r="AX8" s="59" t="s">
        <v>62</v>
      </c>
      <c r="AY8" s="59" t="s">
        <v>60</v>
      </c>
      <c r="AZ8" s="59" t="s">
        <v>60</v>
      </c>
      <c r="BA8" s="24">
        <v>0</v>
      </c>
      <c r="BB8" s="24">
        <v>0</v>
      </c>
      <c r="BC8" s="24">
        <v>0</v>
      </c>
      <c r="BD8" s="24">
        <f t="shared" si="0"/>
        <v>-349.62</v>
      </c>
      <c r="BE8" s="25" t="s">
        <v>48</v>
      </c>
    </row>
    <row r="9" spans="1:57" ht="25.5" customHeight="1" x14ac:dyDescent="0.25">
      <c r="A9" s="22">
        <v>1</v>
      </c>
      <c r="B9" s="23" t="s">
        <v>54</v>
      </c>
      <c r="C9" s="23">
        <v>23</v>
      </c>
      <c r="D9" s="23">
        <v>243</v>
      </c>
      <c r="E9" s="23" t="s">
        <v>67</v>
      </c>
      <c r="F9" s="24">
        <v>-37.659999999999997</v>
      </c>
      <c r="G9" s="59">
        <v>-293.68</v>
      </c>
      <c r="H9" s="59" t="s">
        <v>59</v>
      </c>
      <c r="I9" s="59">
        <v>189.94</v>
      </c>
      <c r="J9" s="59">
        <v>-210.94</v>
      </c>
      <c r="K9" s="59">
        <v>6.27</v>
      </c>
      <c r="L9" s="24">
        <v>12.31</v>
      </c>
      <c r="M9" s="59">
        <v>183.18</v>
      </c>
      <c r="N9" s="59" t="s">
        <v>58</v>
      </c>
      <c r="O9" s="59" t="s">
        <v>59</v>
      </c>
      <c r="P9" s="59">
        <v>-111.5</v>
      </c>
      <c r="Q9" s="59" t="s">
        <v>59</v>
      </c>
      <c r="R9" s="24">
        <v>-203.62</v>
      </c>
      <c r="S9" s="59">
        <v>-39.11</v>
      </c>
      <c r="T9" s="24">
        <v>58.9</v>
      </c>
      <c r="U9" s="59">
        <v>234.2</v>
      </c>
      <c r="V9" s="59"/>
      <c r="W9" s="59">
        <v>-2467.7800000000002</v>
      </c>
      <c r="X9" s="59"/>
      <c r="Y9" s="59">
        <v>32.08</v>
      </c>
      <c r="Z9" s="59">
        <v>-824.48</v>
      </c>
      <c r="AA9" s="59"/>
      <c r="AB9" s="59">
        <v>86.79</v>
      </c>
      <c r="AC9" s="59">
        <v>143.30000000000001</v>
      </c>
      <c r="AD9" s="59">
        <v>152.16999999999999</v>
      </c>
      <c r="AE9" s="24">
        <v>-152.87</v>
      </c>
      <c r="AF9" s="59">
        <v>57.69</v>
      </c>
      <c r="AG9" s="59">
        <v>-200.91</v>
      </c>
      <c r="AH9" s="59"/>
      <c r="AI9" s="59">
        <v>125.63</v>
      </c>
      <c r="AJ9" s="59">
        <v>218.75</v>
      </c>
      <c r="AK9" s="59"/>
      <c r="AL9" s="24">
        <v>-233.59</v>
      </c>
      <c r="AM9" s="59">
        <v>-106.06</v>
      </c>
      <c r="AN9" s="24">
        <v>3.02</v>
      </c>
      <c r="AO9" s="24">
        <v>-172.82</v>
      </c>
      <c r="AP9" s="59">
        <v>-142.41</v>
      </c>
      <c r="AQ9" s="59">
        <v>-923.75</v>
      </c>
      <c r="AR9" s="59">
        <v>-470.97</v>
      </c>
      <c r="AS9" s="60" t="s">
        <v>59</v>
      </c>
      <c r="AT9" s="24" t="s">
        <v>58</v>
      </c>
      <c r="AU9" s="24" t="s">
        <v>58</v>
      </c>
      <c r="AV9" s="24">
        <v>0</v>
      </c>
      <c r="AW9" s="59">
        <v>208</v>
      </c>
      <c r="AX9" s="59">
        <v>-169.97</v>
      </c>
      <c r="AY9" s="59">
        <v>-102.48</v>
      </c>
      <c r="AZ9" s="59">
        <v>513.02</v>
      </c>
      <c r="BA9" s="24">
        <v>0</v>
      </c>
      <c r="BB9" s="24">
        <v>0</v>
      </c>
      <c r="BC9" s="24">
        <v>0</v>
      </c>
      <c r="BD9" s="24">
        <f t="shared" si="0"/>
        <v>-4639.3500000000004</v>
      </c>
      <c r="BE9" s="25" t="s">
        <v>48</v>
      </c>
    </row>
    <row r="10" spans="1:57" ht="25.5" customHeight="1" x14ac:dyDescent="0.25">
      <c r="A10" s="22">
        <v>1</v>
      </c>
      <c r="B10" s="23" t="s">
        <v>54</v>
      </c>
      <c r="C10" s="23">
        <v>23</v>
      </c>
      <c r="D10" s="23">
        <v>332</v>
      </c>
      <c r="E10" s="23" t="s">
        <v>68</v>
      </c>
      <c r="F10" s="24">
        <v>-349.08</v>
      </c>
      <c r="G10" s="59">
        <v>-355.17</v>
      </c>
      <c r="H10" s="59">
        <v>-561.98</v>
      </c>
      <c r="I10" s="59">
        <v>-664.83</v>
      </c>
      <c r="J10" s="59">
        <v>-4.8099999999999996</v>
      </c>
      <c r="K10" s="59">
        <v>-132.66</v>
      </c>
      <c r="L10" s="24">
        <v>-289.83</v>
      </c>
      <c r="M10" s="59">
        <v>244.21</v>
      </c>
      <c r="N10" s="59" t="s">
        <v>58</v>
      </c>
      <c r="O10" s="59" t="s">
        <v>59</v>
      </c>
      <c r="P10" s="59">
        <v>-300.52</v>
      </c>
      <c r="Q10" s="59" t="s">
        <v>59</v>
      </c>
      <c r="R10" s="24">
        <v>-607.32000000000005</v>
      </c>
      <c r="S10" s="59">
        <v>-140.19999999999999</v>
      </c>
      <c r="T10" s="24">
        <v>-45.46</v>
      </c>
      <c r="U10" s="59">
        <v>-454.52</v>
      </c>
      <c r="V10" s="59"/>
      <c r="W10" s="59">
        <v>-331.29</v>
      </c>
      <c r="X10" s="59"/>
      <c r="Y10" s="59">
        <f>878.03+-300.92</f>
        <v>577.1099999999999</v>
      </c>
      <c r="Z10" s="59">
        <v>-680.76</v>
      </c>
      <c r="AA10" s="59"/>
      <c r="AB10" s="59">
        <v>-918.16</v>
      </c>
      <c r="AC10" s="59" t="s">
        <v>59</v>
      </c>
      <c r="AD10" s="59">
        <v>-447.57</v>
      </c>
      <c r="AE10" s="24">
        <v>-134.37</v>
      </c>
      <c r="AF10" s="59">
        <v>-19.079999999999998</v>
      </c>
      <c r="AG10" s="59">
        <v>5.83</v>
      </c>
      <c r="AH10" s="59"/>
      <c r="AI10" s="59">
        <v>-299.87</v>
      </c>
      <c r="AJ10" s="59">
        <v>-83.59</v>
      </c>
      <c r="AK10" s="59"/>
      <c r="AL10" s="24">
        <v>-285.79000000000002</v>
      </c>
      <c r="AM10" s="59">
        <v>-58.73</v>
      </c>
      <c r="AN10" s="24">
        <v>-90.46</v>
      </c>
      <c r="AO10" s="24">
        <v>-179.54</v>
      </c>
      <c r="AP10" s="59">
        <v>-132.43</v>
      </c>
      <c r="AQ10" s="59">
        <v>-62.6</v>
      </c>
      <c r="AR10" s="59">
        <v>-992.79</v>
      </c>
      <c r="AS10" s="60">
        <v>379.8</v>
      </c>
      <c r="AT10" s="24">
        <v>140.97999999999999</v>
      </c>
      <c r="AU10" s="24" t="s">
        <v>58</v>
      </c>
      <c r="AV10" s="24">
        <v>0</v>
      </c>
      <c r="AW10" s="59">
        <v>-130.35</v>
      </c>
      <c r="AX10" s="59">
        <v>-77.3</v>
      </c>
      <c r="AY10" s="59" t="s">
        <v>60</v>
      </c>
      <c r="AZ10" s="59">
        <v>89.44</v>
      </c>
      <c r="BA10" s="24">
        <v>0</v>
      </c>
      <c r="BB10" s="24">
        <v>0</v>
      </c>
      <c r="BC10" s="24">
        <v>0</v>
      </c>
      <c r="BD10" s="24">
        <f t="shared" si="0"/>
        <v>-7393.6900000000005</v>
      </c>
      <c r="BE10" s="25" t="s">
        <v>48</v>
      </c>
    </row>
    <row r="11" spans="1:57" ht="25.5" customHeight="1" x14ac:dyDescent="0.25">
      <c r="A11" s="22">
        <v>1</v>
      </c>
      <c r="B11" s="23" t="s">
        <v>54</v>
      </c>
      <c r="C11" s="23">
        <v>22</v>
      </c>
      <c r="D11" s="23">
        <v>175</v>
      </c>
      <c r="E11" s="23" t="s">
        <v>69</v>
      </c>
      <c r="F11" s="24">
        <v>-58.74</v>
      </c>
      <c r="G11" s="59">
        <v>38.35</v>
      </c>
      <c r="H11" s="59">
        <v>-57.7</v>
      </c>
      <c r="I11" s="59">
        <v>154.43</v>
      </c>
      <c r="J11" s="59">
        <v>114.2</v>
      </c>
      <c r="K11" s="59">
        <v>-234.05</v>
      </c>
      <c r="L11" s="24">
        <v>-287.47000000000003</v>
      </c>
      <c r="M11" s="59">
        <v>-246.89</v>
      </c>
      <c r="N11" s="59" t="s">
        <v>58</v>
      </c>
      <c r="O11" s="59">
        <v>640.04</v>
      </c>
      <c r="P11" s="59">
        <v>154.77000000000001</v>
      </c>
      <c r="Q11" s="59">
        <v>181.3</v>
      </c>
      <c r="R11" s="24">
        <v>-80.44</v>
      </c>
      <c r="S11" s="59">
        <v>146.04</v>
      </c>
      <c r="T11" s="24">
        <v>-689.4</v>
      </c>
      <c r="U11" s="59">
        <v>-559.35</v>
      </c>
      <c r="V11" s="59"/>
      <c r="W11" s="59">
        <v>-344.09</v>
      </c>
      <c r="X11" s="59"/>
      <c r="Y11" s="59">
        <v>-388.04</v>
      </c>
      <c r="Z11" s="59">
        <v>-35.299999999999997</v>
      </c>
      <c r="AA11" s="59"/>
      <c r="AB11" s="59">
        <v>-232.78</v>
      </c>
      <c r="AC11" s="59">
        <v>19.489999999999998</v>
      </c>
      <c r="AD11" s="59">
        <v>-29.07</v>
      </c>
      <c r="AE11" s="24">
        <v>-324.10000000000002</v>
      </c>
      <c r="AF11" s="59">
        <v>-303.11</v>
      </c>
      <c r="AG11" s="59">
        <v>43.71</v>
      </c>
      <c r="AH11" s="59"/>
      <c r="AI11" s="59">
        <v>49.72</v>
      </c>
      <c r="AJ11" s="59" t="s">
        <v>60</v>
      </c>
      <c r="AK11" s="59"/>
      <c r="AL11" s="24">
        <v>-159.6</v>
      </c>
      <c r="AM11" s="59">
        <v>-150.9</v>
      </c>
      <c r="AN11" s="24">
        <v>-54.77</v>
      </c>
      <c r="AO11" s="24">
        <v>-436.35</v>
      </c>
      <c r="AP11" s="59">
        <v>-238.24</v>
      </c>
      <c r="AQ11" s="59">
        <v>428.16</v>
      </c>
      <c r="AR11" s="59">
        <v>68.150000000000006</v>
      </c>
      <c r="AS11" s="60">
        <v>-297.10000000000002</v>
      </c>
      <c r="AT11" s="24">
        <v>60.32</v>
      </c>
      <c r="AU11" s="24">
        <v>398.22</v>
      </c>
      <c r="AV11" s="24">
        <v>0</v>
      </c>
      <c r="AW11" s="59">
        <v>-63.83</v>
      </c>
      <c r="AX11" s="59">
        <v>-413.52</v>
      </c>
      <c r="AY11" s="59">
        <f>56.87-34.64</f>
        <v>22.229999999999997</v>
      </c>
      <c r="AZ11" s="59">
        <v>13.71</v>
      </c>
      <c r="BA11" s="24">
        <v>0</v>
      </c>
      <c r="BB11" s="24">
        <v>0</v>
      </c>
      <c r="BC11" s="24">
        <v>0</v>
      </c>
      <c r="BD11" s="24">
        <f t="shared" si="0"/>
        <v>-3152</v>
      </c>
      <c r="BE11" s="25" t="s">
        <v>48</v>
      </c>
    </row>
    <row r="12" spans="1:57" ht="25.5" customHeight="1" x14ac:dyDescent="0.25">
      <c r="A12" s="22">
        <v>1</v>
      </c>
      <c r="B12" s="23" t="s">
        <v>54</v>
      </c>
      <c r="C12" s="23">
        <v>22</v>
      </c>
      <c r="D12" s="23">
        <v>347</v>
      </c>
      <c r="E12" s="23" t="s">
        <v>70</v>
      </c>
      <c r="F12" s="24">
        <v>-138.09</v>
      </c>
      <c r="G12" s="59">
        <v>134.77000000000001</v>
      </c>
      <c r="H12" s="59">
        <v>62.36</v>
      </c>
      <c r="I12" s="59">
        <v>-381.86</v>
      </c>
      <c r="J12" s="59">
        <v>-170.17</v>
      </c>
      <c r="K12" s="59">
        <v>-478.91</v>
      </c>
      <c r="L12" s="24">
        <v>210.63</v>
      </c>
      <c r="M12" s="59">
        <v>999.42</v>
      </c>
      <c r="N12" s="59">
        <v>-2820.39</v>
      </c>
      <c r="O12" s="59">
        <v>848.42</v>
      </c>
      <c r="P12" s="59">
        <v>154.55000000000001</v>
      </c>
      <c r="Q12" s="59">
        <v>-211.43</v>
      </c>
      <c r="R12" s="24">
        <v>-658.32</v>
      </c>
      <c r="S12" s="59">
        <v>-276.43</v>
      </c>
      <c r="T12" s="24">
        <v>-759.74</v>
      </c>
      <c r="U12" s="59">
        <v>381.14</v>
      </c>
      <c r="V12" s="59"/>
      <c r="W12" s="59">
        <v>234.08</v>
      </c>
      <c r="X12" s="59"/>
      <c r="Y12" s="59">
        <v>-135.53</v>
      </c>
      <c r="Z12" s="59">
        <v>-535.57000000000005</v>
      </c>
      <c r="AA12" s="59"/>
      <c r="AB12" s="59">
        <v>115.87</v>
      </c>
      <c r="AC12" s="59">
        <v>40.57</v>
      </c>
      <c r="AD12" s="59">
        <v>-431.2</v>
      </c>
      <c r="AE12" s="24">
        <v>-502.79</v>
      </c>
      <c r="AF12" s="59">
        <v>192.45</v>
      </c>
      <c r="AG12" s="59">
        <v>67.69</v>
      </c>
      <c r="AH12" s="59"/>
      <c r="AI12" s="59">
        <v>-57.41</v>
      </c>
      <c r="AJ12" s="59">
        <v>30.31</v>
      </c>
      <c r="AK12" s="59"/>
      <c r="AL12" s="24">
        <v>-178.8</v>
      </c>
      <c r="AM12" s="59">
        <v>-221.42</v>
      </c>
      <c r="AN12" s="24">
        <v>-129.55000000000001</v>
      </c>
      <c r="AO12" s="24">
        <v>223.67</v>
      </c>
      <c r="AP12" s="59">
        <v>-758.88</v>
      </c>
      <c r="AQ12" s="59">
        <v>-1327.63</v>
      </c>
      <c r="AR12" s="59">
        <v>-15.85</v>
      </c>
      <c r="AS12" s="60">
        <v>-788.79</v>
      </c>
      <c r="AT12" s="24">
        <v>73.81</v>
      </c>
      <c r="AU12" s="24">
        <v>86.52</v>
      </c>
      <c r="AV12" s="24">
        <v>0</v>
      </c>
      <c r="AW12" s="59">
        <v>-77.8</v>
      </c>
      <c r="AX12" s="59">
        <v>-139.12</v>
      </c>
      <c r="AY12" s="59">
        <f>17.72-1.81</f>
        <v>15.909999999999998</v>
      </c>
      <c r="AZ12" s="59">
        <v>19.98</v>
      </c>
      <c r="BA12" s="24">
        <v>0</v>
      </c>
      <c r="BB12" s="24">
        <v>0</v>
      </c>
      <c r="BC12" s="24">
        <v>0</v>
      </c>
      <c r="BD12" s="24">
        <f t="shared" si="0"/>
        <v>-7303.5300000000007</v>
      </c>
      <c r="BE12" s="25" t="s">
        <v>48</v>
      </c>
    </row>
    <row r="13" spans="1:57" ht="25.5" customHeight="1" x14ac:dyDescent="0.25">
      <c r="A13" s="40">
        <v>1</v>
      </c>
      <c r="B13" s="23" t="s">
        <v>54</v>
      </c>
      <c r="C13" s="23">
        <v>12</v>
      </c>
      <c r="D13" s="23" t="s">
        <v>71</v>
      </c>
      <c r="E13" s="23" t="s">
        <v>72</v>
      </c>
      <c r="F13" s="24">
        <v>-83.08</v>
      </c>
      <c r="G13" s="59">
        <v>201.44</v>
      </c>
      <c r="H13" s="59" t="s">
        <v>59</v>
      </c>
      <c r="I13" s="59">
        <v>-60.96</v>
      </c>
      <c r="J13" s="59" t="s">
        <v>58</v>
      </c>
      <c r="K13" s="59">
        <v>-430.32</v>
      </c>
      <c r="L13" s="24">
        <v>-172.11</v>
      </c>
      <c r="M13" s="59">
        <v>-627.01</v>
      </c>
      <c r="N13" s="59">
        <v>9.08</v>
      </c>
      <c r="O13" s="59" t="s">
        <v>59</v>
      </c>
      <c r="P13" s="59">
        <v>-56.32</v>
      </c>
      <c r="Q13" s="59" t="s">
        <v>59</v>
      </c>
      <c r="R13" s="24">
        <v>245.59</v>
      </c>
      <c r="S13" s="59">
        <v>-220.72</v>
      </c>
      <c r="T13" s="24">
        <v>-83.98</v>
      </c>
      <c r="U13" s="59" t="s">
        <v>58</v>
      </c>
      <c r="V13" s="59"/>
      <c r="W13" s="59" t="s">
        <v>59</v>
      </c>
      <c r="X13" s="59"/>
      <c r="Y13" s="59" t="s">
        <v>59</v>
      </c>
      <c r="Z13" s="59">
        <v>7.04</v>
      </c>
      <c r="AA13" s="59"/>
      <c r="AB13" s="59">
        <f>-89.06-44.39-28.05</f>
        <v>-161.5</v>
      </c>
      <c r="AC13" s="59">
        <v>0.7</v>
      </c>
      <c r="AD13" s="59" t="s">
        <v>60</v>
      </c>
      <c r="AE13" s="24">
        <v>-81.16</v>
      </c>
      <c r="AF13" s="59" t="s">
        <v>64</v>
      </c>
      <c r="AG13" s="59">
        <v>-7.36</v>
      </c>
      <c r="AH13" s="59"/>
      <c r="AI13" s="59">
        <v>-261.75</v>
      </c>
      <c r="AJ13" s="59" t="s">
        <v>58</v>
      </c>
      <c r="AK13" s="59"/>
      <c r="AL13" s="24">
        <v>-291.52999999999997</v>
      </c>
      <c r="AM13" s="59">
        <v>46.72</v>
      </c>
      <c r="AN13" s="24">
        <v>-0.8</v>
      </c>
      <c r="AO13" s="24" t="s">
        <v>58</v>
      </c>
      <c r="AP13" s="59">
        <v>-494.15</v>
      </c>
      <c r="AQ13" s="59">
        <v>-766.61</v>
      </c>
      <c r="AR13" s="59">
        <v>-140.80000000000001</v>
      </c>
      <c r="AS13" s="60" t="s">
        <v>59</v>
      </c>
      <c r="AT13" s="24">
        <v>-153.85</v>
      </c>
      <c r="AU13" s="24" t="s">
        <v>58</v>
      </c>
      <c r="AV13" s="24">
        <v>0</v>
      </c>
      <c r="AW13" s="59" t="s">
        <v>59</v>
      </c>
      <c r="AX13" s="59">
        <f>-42.28+121.59</f>
        <v>79.31</v>
      </c>
      <c r="AY13" s="59">
        <v>-14.54</v>
      </c>
      <c r="AZ13" s="59">
        <v>-61.04</v>
      </c>
      <c r="BA13" s="24">
        <v>0</v>
      </c>
      <c r="BB13" s="24">
        <v>0</v>
      </c>
      <c r="BC13" s="24">
        <v>0</v>
      </c>
      <c r="BD13" s="24">
        <f t="shared" si="0"/>
        <v>-3579.71</v>
      </c>
      <c r="BE13" s="25"/>
    </row>
    <row r="14" spans="1:57" ht="25.5" customHeight="1" x14ac:dyDescent="0.25">
      <c r="A14" s="40">
        <v>1</v>
      </c>
      <c r="B14" s="23" t="s">
        <v>54</v>
      </c>
      <c r="C14" s="23">
        <v>22</v>
      </c>
      <c r="D14" s="23" t="s">
        <v>55</v>
      </c>
      <c r="E14" s="23" t="s">
        <v>73</v>
      </c>
      <c r="F14" s="24">
        <v>-138.51</v>
      </c>
      <c r="G14" s="59">
        <v>-507.21</v>
      </c>
      <c r="H14" s="59" t="s">
        <v>59</v>
      </c>
      <c r="I14" s="59">
        <v>-302.2</v>
      </c>
      <c r="J14" s="59" t="s">
        <v>58</v>
      </c>
      <c r="K14" s="59">
        <v>155.27000000000001</v>
      </c>
      <c r="L14" s="24" t="s">
        <v>58</v>
      </c>
      <c r="M14" s="59" t="s">
        <v>59</v>
      </c>
      <c r="N14" s="59">
        <v>-220.42</v>
      </c>
      <c r="O14" s="59">
        <v>-2799.23</v>
      </c>
      <c r="P14" s="59">
        <v>-201.36</v>
      </c>
      <c r="Q14" s="59">
        <v>-54.95</v>
      </c>
      <c r="R14" s="24" t="s">
        <v>59</v>
      </c>
      <c r="S14" s="59">
        <v>-406.95</v>
      </c>
      <c r="T14" s="24">
        <v>1019.41</v>
      </c>
      <c r="U14" s="59" t="s">
        <v>58</v>
      </c>
      <c r="V14" s="59"/>
      <c r="W14" s="59">
        <v>-126.46</v>
      </c>
      <c r="X14" s="59"/>
      <c r="Y14" s="59">
        <v>-97.55</v>
      </c>
      <c r="Z14" s="59" t="s">
        <v>63</v>
      </c>
      <c r="AA14" s="59"/>
      <c r="AB14" s="59">
        <f>-114.72-67.45-31.48+2.39</f>
        <v>-211.26000000000002</v>
      </c>
      <c r="AC14" s="59" t="s">
        <v>64</v>
      </c>
      <c r="AD14" s="59">
        <v>-140.87</v>
      </c>
      <c r="AE14" s="24">
        <v>16.71</v>
      </c>
      <c r="AF14" s="59">
        <v>29</v>
      </c>
      <c r="AG14" s="59">
        <v>100.5</v>
      </c>
      <c r="AH14" s="59"/>
      <c r="AI14" s="59" t="s">
        <v>59</v>
      </c>
      <c r="AJ14" s="59" t="s">
        <v>58</v>
      </c>
      <c r="AK14" s="59"/>
      <c r="AL14" s="24">
        <v>302.58</v>
      </c>
      <c r="AM14" s="59">
        <f>-63.64+13.47</f>
        <v>-50.17</v>
      </c>
      <c r="AN14" s="24">
        <v>4.71</v>
      </c>
      <c r="AO14" s="24">
        <v>0</v>
      </c>
      <c r="AP14" s="59">
        <v>-18.93</v>
      </c>
      <c r="AQ14" s="59">
        <v>416.87</v>
      </c>
      <c r="AR14" s="59" t="s">
        <v>58</v>
      </c>
      <c r="AS14" s="60">
        <v>17.329999999999998</v>
      </c>
      <c r="AT14" s="24">
        <v>-211.9</v>
      </c>
      <c r="AU14" s="24" t="s">
        <v>63</v>
      </c>
      <c r="AV14" s="24">
        <v>0</v>
      </c>
      <c r="AW14" s="59">
        <v>-102.46</v>
      </c>
      <c r="AX14" s="59" t="s">
        <v>58</v>
      </c>
      <c r="AY14" s="59">
        <f>218.4+813.67-66.26+129.36+54.95</f>
        <v>1150.1200000000001</v>
      </c>
      <c r="AZ14" s="59" t="s">
        <v>60</v>
      </c>
      <c r="BA14" s="24">
        <v>0</v>
      </c>
      <c r="BB14" s="24">
        <v>0</v>
      </c>
      <c r="BC14" s="24">
        <v>0</v>
      </c>
      <c r="BD14" s="24">
        <f t="shared" si="0"/>
        <v>-2377.9300000000012</v>
      </c>
      <c r="BE14" s="25"/>
    </row>
    <row r="15" spans="1:57" ht="25.5" customHeight="1" x14ac:dyDescent="0.25">
      <c r="A15" s="22">
        <v>1</v>
      </c>
      <c r="B15" s="22" t="s">
        <v>74</v>
      </c>
      <c r="C15" s="23">
        <v>22</v>
      </c>
      <c r="D15" s="23">
        <v>35</v>
      </c>
      <c r="E15" s="23" t="s">
        <v>75</v>
      </c>
      <c r="F15" s="24">
        <v>234.51</v>
      </c>
      <c r="G15" s="59">
        <v>146.02000000000001</v>
      </c>
      <c r="H15" s="59">
        <v>-278.93</v>
      </c>
      <c r="I15" s="59">
        <v>-197.22</v>
      </c>
      <c r="J15" s="59">
        <v>-321.43</v>
      </c>
      <c r="K15" s="59">
        <v>-672.41</v>
      </c>
      <c r="L15" s="24">
        <v>-804.46</v>
      </c>
      <c r="M15" s="59" t="s">
        <v>59</v>
      </c>
      <c r="N15" s="59" t="s">
        <v>58</v>
      </c>
      <c r="O15" s="59">
        <v>-3558.07</v>
      </c>
      <c r="P15" s="59">
        <v>-393.53</v>
      </c>
      <c r="Q15" s="59">
        <v>-773.55</v>
      </c>
      <c r="R15" s="24">
        <v>59.67</v>
      </c>
      <c r="S15" s="59">
        <v>-195.07</v>
      </c>
      <c r="T15" s="24">
        <v>-2286.5300000000002</v>
      </c>
      <c r="U15" s="59">
        <v>-1352.1</v>
      </c>
      <c r="V15" s="59"/>
      <c r="W15" s="59">
        <v>-316.14</v>
      </c>
      <c r="X15" s="59"/>
      <c r="Y15" s="59">
        <v>-166.97</v>
      </c>
      <c r="Z15" s="59">
        <v>-822.93</v>
      </c>
      <c r="AA15" s="59"/>
      <c r="AB15" s="59">
        <v>986.81</v>
      </c>
      <c r="AC15" s="59">
        <v>321.13</v>
      </c>
      <c r="AD15" s="59">
        <v>-320.88</v>
      </c>
      <c r="AE15" s="24">
        <v>-429.39</v>
      </c>
      <c r="AF15" s="59">
        <v>-88.76</v>
      </c>
      <c r="AG15" s="59">
        <v>-412.77</v>
      </c>
      <c r="AH15" s="59"/>
      <c r="AI15" s="59">
        <v>-302.13</v>
      </c>
      <c r="AJ15" s="59">
        <v>32.5</v>
      </c>
      <c r="AK15" s="59"/>
      <c r="AL15" s="24">
        <v>-507.79</v>
      </c>
      <c r="AM15" s="59">
        <v>-56.54</v>
      </c>
      <c r="AN15" s="24">
        <v>-311.25</v>
      </c>
      <c r="AO15" s="24">
        <v>-929.28</v>
      </c>
      <c r="AP15" s="59">
        <v>-582.9</v>
      </c>
      <c r="AQ15" s="59">
        <v>-64.83</v>
      </c>
      <c r="AR15" s="59">
        <v>-992.44</v>
      </c>
      <c r="AS15" s="60">
        <v>-764.64</v>
      </c>
      <c r="AT15" s="24">
        <v>99.25</v>
      </c>
      <c r="AU15" s="24">
        <v>173.29</v>
      </c>
      <c r="AV15" s="24">
        <v>0</v>
      </c>
      <c r="AW15" s="59">
        <f>--97.15</f>
        <v>97.15</v>
      </c>
      <c r="AX15" s="59">
        <v>1645.36</v>
      </c>
      <c r="AY15" s="59">
        <f>-173.19+23.43-1.52+298.64</f>
        <v>147.35999999999999</v>
      </c>
      <c r="AZ15" s="59">
        <v>108.13</v>
      </c>
      <c r="BA15" s="24">
        <v>0</v>
      </c>
      <c r="BB15" s="24">
        <v>0</v>
      </c>
      <c r="BC15" s="24">
        <v>0</v>
      </c>
      <c r="BD15" s="24">
        <f t="shared" si="0"/>
        <v>-13851.76</v>
      </c>
      <c r="BE15" s="25" t="s">
        <v>48</v>
      </c>
    </row>
    <row r="16" spans="1:57" ht="25.5" customHeight="1" x14ac:dyDescent="0.25">
      <c r="A16" s="22">
        <v>1</v>
      </c>
      <c r="B16" s="22" t="s">
        <v>74</v>
      </c>
      <c r="C16" s="23">
        <v>22</v>
      </c>
      <c r="D16" s="23">
        <v>342</v>
      </c>
      <c r="E16" s="23" t="s">
        <v>76</v>
      </c>
      <c r="F16" s="24">
        <v>-11.2</v>
      </c>
      <c r="G16" s="59">
        <v>-250.92</v>
      </c>
      <c r="H16" s="59">
        <v>-11.46</v>
      </c>
      <c r="I16" s="59">
        <v>2.88</v>
      </c>
      <c r="J16" s="59">
        <v>7.91</v>
      </c>
      <c r="K16" s="59">
        <v>-262.54000000000002</v>
      </c>
      <c r="L16" s="24">
        <v>-37.82</v>
      </c>
      <c r="M16" s="59">
        <v>-63.4</v>
      </c>
      <c r="N16" s="59" t="s">
        <v>58</v>
      </c>
      <c r="O16" s="59">
        <v>-1322.71</v>
      </c>
      <c r="P16" s="59">
        <v>-456.91</v>
      </c>
      <c r="Q16" s="59">
        <v>21.4</v>
      </c>
      <c r="R16" s="24">
        <v>734.9</v>
      </c>
      <c r="S16" s="59">
        <v>-1.25</v>
      </c>
      <c r="T16" s="24">
        <v>34.92</v>
      </c>
      <c r="U16" s="59">
        <v>28.15</v>
      </c>
      <c r="V16" s="59"/>
      <c r="W16" s="59">
        <v>5.37</v>
      </c>
      <c r="X16" s="59"/>
      <c r="Y16" s="59" t="s">
        <v>59</v>
      </c>
      <c r="Z16" s="59">
        <v>439.16</v>
      </c>
      <c r="AA16" s="59"/>
      <c r="AB16" s="59">
        <v>-870.85</v>
      </c>
      <c r="AC16" s="59">
        <v>-58.39</v>
      </c>
      <c r="AD16" s="59">
        <v>0.31</v>
      </c>
      <c r="AE16" s="24">
        <v>-429.39</v>
      </c>
      <c r="AF16" s="59">
        <v>1.1599999999999999</v>
      </c>
      <c r="AG16" s="59" t="s">
        <v>60</v>
      </c>
      <c r="AH16" s="59"/>
      <c r="AI16" s="59">
        <v>-131.4</v>
      </c>
      <c r="AJ16" s="59">
        <v>28.37</v>
      </c>
      <c r="AK16" s="59"/>
      <c r="AL16" s="24">
        <v>13.89</v>
      </c>
      <c r="AM16" s="59">
        <v>-197.12</v>
      </c>
      <c r="AN16" s="24">
        <v>1.17</v>
      </c>
      <c r="AO16" s="24">
        <v>-480.04</v>
      </c>
      <c r="AP16" s="59">
        <v>5.19</v>
      </c>
      <c r="AQ16" s="59" t="s">
        <v>58</v>
      </c>
      <c r="AR16" s="59">
        <v>394.52</v>
      </c>
      <c r="AS16" s="60">
        <v>23.67</v>
      </c>
      <c r="AT16" s="24">
        <v>10.79</v>
      </c>
      <c r="AU16" s="24">
        <v>-53.31</v>
      </c>
      <c r="AV16" s="24">
        <v>0</v>
      </c>
      <c r="AW16" s="59">
        <v>1.1499999999999999</v>
      </c>
      <c r="AX16" s="59">
        <v>-19.850000000000001</v>
      </c>
      <c r="AY16" s="59">
        <v>-23.43</v>
      </c>
      <c r="AZ16" s="59">
        <v>-13.02</v>
      </c>
      <c r="BA16" s="24">
        <v>0</v>
      </c>
      <c r="BB16" s="24">
        <v>0</v>
      </c>
      <c r="BC16" s="24">
        <v>0</v>
      </c>
      <c r="BD16" s="24">
        <f t="shared" si="0"/>
        <v>-2940.0999999999995</v>
      </c>
      <c r="BE16" s="25" t="s">
        <v>48</v>
      </c>
    </row>
    <row r="17" spans="1:57" ht="25.5" customHeight="1" x14ac:dyDescent="0.25">
      <c r="A17" s="22">
        <v>1</v>
      </c>
      <c r="B17" s="22" t="s">
        <v>74</v>
      </c>
      <c r="C17" s="23">
        <v>22</v>
      </c>
      <c r="D17" s="23">
        <v>343</v>
      </c>
      <c r="E17" s="23" t="s">
        <v>77</v>
      </c>
      <c r="F17" s="24">
        <v>-66.45</v>
      </c>
      <c r="G17" s="59">
        <v>8.1999999999999993</v>
      </c>
      <c r="H17" s="59">
        <v>-40.049999999999997</v>
      </c>
      <c r="I17" s="59">
        <v>113.12</v>
      </c>
      <c r="J17" s="59">
        <v>81.7</v>
      </c>
      <c r="K17" s="59">
        <v>667.86</v>
      </c>
      <c r="L17" s="24">
        <v>-49.87</v>
      </c>
      <c r="M17" s="59">
        <v>-138.88</v>
      </c>
      <c r="N17" s="59" t="s">
        <v>58</v>
      </c>
      <c r="O17" s="59">
        <v>699.19</v>
      </c>
      <c r="P17" s="59" t="s">
        <v>63</v>
      </c>
      <c r="Q17" s="59">
        <v>-135.43</v>
      </c>
      <c r="R17" s="24">
        <v>465.86</v>
      </c>
      <c r="S17" s="59">
        <v>-43.03</v>
      </c>
      <c r="T17" s="24">
        <v>201.48</v>
      </c>
      <c r="U17" s="59">
        <v>33.869999999999997</v>
      </c>
      <c r="V17" s="59"/>
      <c r="W17" s="59">
        <v>30.87</v>
      </c>
      <c r="X17" s="59"/>
      <c r="Y17" s="59">
        <v>-0.39</v>
      </c>
      <c r="Z17" s="59">
        <v>-216.52</v>
      </c>
      <c r="AA17" s="59"/>
      <c r="AB17" s="59">
        <v>-11.03</v>
      </c>
      <c r="AC17" s="59">
        <v>-5.37</v>
      </c>
      <c r="AD17" s="59">
        <v>-5.72</v>
      </c>
      <c r="AE17" s="24">
        <v>-147.53</v>
      </c>
      <c r="AF17" s="59">
        <v>-10.71</v>
      </c>
      <c r="AG17" s="59">
        <v>54.74</v>
      </c>
      <c r="AH17" s="59"/>
      <c r="AI17" s="59">
        <v>-0.04</v>
      </c>
      <c r="AJ17" s="59">
        <v>-63.79</v>
      </c>
      <c r="AK17" s="59"/>
      <c r="AL17" s="24">
        <v>44</v>
      </c>
      <c r="AM17" s="59">
        <v>-40.35</v>
      </c>
      <c r="AN17" s="24">
        <v>15.41</v>
      </c>
      <c r="AO17" s="24">
        <v>-441.65</v>
      </c>
      <c r="AP17" s="59">
        <v>-44.59</v>
      </c>
      <c r="AQ17" s="59">
        <v>-107.33</v>
      </c>
      <c r="AR17" s="59">
        <v>74.430000000000007</v>
      </c>
      <c r="AS17" s="60">
        <v>-74.11</v>
      </c>
      <c r="AT17" s="24">
        <v>-171.22</v>
      </c>
      <c r="AU17" s="24" t="s">
        <v>78</v>
      </c>
      <c r="AV17" s="24">
        <v>0</v>
      </c>
      <c r="AW17" s="59">
        <v>-14.77</v>
      </c>
      <c r="AX17" s="59">
        <v>27.06</v>
      </c>
      <c r="AY17" s="59">
        <v>1.52</v>
      </c>
      <c r="AZ17" s="59">
        <v>-17.45</v>
      </c>
      <c r="BA17" s="24">
        <v>0</v>
      </c>
      <c r="BB17" s="24">
        <v>0</v>
      </c>
      <c r="BC17" s="24">
        <v>0</v>
      </c>
      <c r="BD17" s="24">
        <f t="shared" si="0"/>
        <v>673.02999999999986</v>
      </c>
      <c r="BE17" s="25" t="s">
        <v>48</v>
      </c>
    </row>
    <row r="18" spans="1:57" ht="25.5" customHeight="1" x14ac:dyDescent="0.25">
      <c r="A18" s="22">
        <v>1</v>
      </c>
      <c r="B18" s="22" t="s">
        <v>74</v>
      </c>
      <c r="C18" s="23">
        <v>22</v>
      </c>
      <c r="D18" s="23">
        <v>344</v>
      </c>
      <c r="E18" s="23" t="s">
        <v>79</v>
      </c>
      <c r="F18" s="24">
        <v>-245.42</v>
      </c>
      <c r="G18" s="59">
        <v>-40.96</v>
      </c>
      <c r="H18" s="59" t="s">
        <v>60</v>
      </c>
      <c r="I18" s="59">
        <v>-202.89</v>
      </c>
      <c r="J18" s="59" t="s">
        <v>58</v>
      </c>
      <c r="K18" s="59">
        <v>-6.48</v>
      </c>
      <c r="L18" s="24" t="s">
        <v>58</v>
      </c>
      <c r="M18" s="59">
        <v>-122.49</v>
      </c>
      <c r="N18" s="59" t="s">
        <v>58</v>
      </c>
      <c r="O18" s="59" t="s">
        <v>59</v>
      </c>
      <c r="P18" s="59" t="s">
        <v>63</v>
      </c>
      <c r="Q18" s="59">
        <v>41.13</v>
      </c>
      <c r="R18" s="24">
        <v>-411.82</v>
      </c>
      <c r="S18" s="59">
        <v>-147.15</v>
      </c>
      <c r="T18" s="24">
        <v>18.11</v>
      </c>
      <c r="U18" s="59" t="s">
        <v>62</v>
      </c>
      <c r="V18" s="59"/>
      <c r="W18" s="59">
        <v>-80.69</v>
      </c>
      <c r="X18" s="59"/>
      <c r="Y18" s="59" t="s">
        <v>59</v>
      </c>
      <c r="Z18" s="59">
        <v>-25.64</v>
      </c>
      <c r="AA18" s="59"/>
      <c r="AB18" s="59">
        <v>-108.56</v>
      </c>
      <c r="AC18" s="59">
        <v>1.06</v>
      </c>
      <c r="AD18" s="59">
        <v>43.22</v>
      </c>
      <c r="AE18" s="24">
        <v>-204.3</v>
      </c>
      <c r="AF18" s="59" t="s">
        <v>60</v>
      </c>
      <c r="AG18" s="59">
        <v>25.75</v>
      </c>
      <c r="AH18" s="59"/>
      <c r="AI18" s="59">
        <v>43.64</v>
      </c>
      <c r="AJ18" s="59" t="s">
        <v>59</v>
      </c>
      <c r="AK18" s="59"/>
      <c r="AL18" s="24">
        <v>-197.15</v>
      </c>
      <c r="AM18" s="59" t="s">
        <v>60</v>
      </c>
      <c r="AN18" s="24">
        <v>192.8</v>
      </c>
      <c r="AO18" s="24" t="s">
        <v>58</v>
      </c>
      <c r="AP18" s="59" t="s">
        <v>60</v>
      </c>
      <c r="AQ18" s="59">
        <v>152.04</v>
      </c>
      <c r="AR18" s="59">
        <v>-603.66999999999996</v>
      </c>
      <c r="AS18" s="60" t="s">
        <v>59</v>
      </c>
      <c r="AT18" s="24">
        <v>66.069999999999993</v>
      </c>
      <c r="AU18" s="24">
        <v>-70.27</v>
      </c>
      <c r="AV18" s="24">
        <v>0</v>
      </c>
      <c r="AW18" s="59">
        <v>-153.43</v>
      </c>
      <c r="AX18" s="59" t="s">
        <v>58</v>
      </c>
      <c r="AY18" s="59" t="s">
        <v>60</v>
      </c>
      <c r="AZ18" s="59" t="s">
        <v>60</v>
      </c>
      <c r="BA18" s="24">
        <v>0</v>
      </c>
      <c r="BB18" s="24">
        <v>0</v>
      </c>
      <c r="BC18" s="24">
        <v>0</v>
      </c>
      <c r="BD18" s="24">
        <f t="shared" si="0"/>
        <v>-2037.1000000000004</v>
      </c>
      <c r="BE18" s="25"/>
    </row>
    <row r="19" spans="1:57" ht="25.5" customHeight="1" x14ac:dyDescent="0.25">
      <c r="A19" s="22">
        <v>1</v>
      </c>
      <c r="B19" s="22" t="s">
        <v>74</v>
      </c>
      <c r="C19" s="23">
        <v>22</v>
      </c>
      <c r="D19" s="23">
        <v>345</v>
      </c>
      <c r="E19" s="23" t="s">
        <v>80</v>
      </c>
      <c r="F19" s="24" t="s">
        <v>64</v>
      </c>
      <c r="G19" s="59" t="s">
        <v>64</v>
      </c>
      <c r="H19" s="59" t="s">
        <v>64</v>
      </c>
      <c r="I19" s="59" t="s">
        <v>63</v>
      </c>
      <c r="J19" s="59" t="s">
        <v>63</v>
      </c>
      <c r="K19" s="59" t="s">
        <v>64</v>
      </c>
      <c r="L19" s="24" t="s">
        <v>63</v>
      </c>
      <c r="M19" s="59" t="s">
        <v>64</v>
      </c>
      <c r="N19" s="59" t="s">
        <v>63</v>
      </c>
      <c r="O19" s="59" t="s">
        <v>64</v>
      </c>
      <c r="P19" s="59" t="s">
        <v>63</v>
      </c>
      <c r="Q19" s="59" t="s">
        <v>64</v>
      </c>
      <c r="R19" s="24" t="s">
        <v>64</v>
      </c>
      <c r="S19" s="59" t="s">
        <v>63</v>
      </c>
      <c r="T19" s="24" t="s">
        <v>63</v>
      </c>
      <c r="U19" s="59" t="s">
        <v>63</v>
      </c>
      <c r="V19" s="59"/>
      <c r="W19" s="59" t="s">
        <v>64</v>
      </c>
      <c r="X19" s="59"/>
      <c r="Y19" s="59" t="s">
        <v>64</v>
      </c>
      <c r="Z19" s="59" t="s">
        <v>63</v>
      </c>
      <c r="AA19" s="59"/>
      <c r="AB19" s="59" t="s">
        <v>64</v>
      </c>
      <c r="AC19" s="59" t="s">
        <v>64</v>
      </c>
      <c r="AD19" s="59" t="s">
        <v>64</v>
      </c>
      <c r="AE19" s="24" t="s">
        <v>64</v>
      </c>
      <c r="AF19" s="59" t="s">
        <v>64</v>
      </c>
      <c r="AG19" s="59" t="s">
        <v>64</v>
      </c>
      <c r="AH19" s="59"/>
      <c r="AI19" s="59" t="s">
        <v>64</v>
      </c>
      <c r="AJ19" s="59" t="s">
        <v>59</v>
      </c>
      <c r="AK19" s="59"/>
      <c r="AL19" s="24" t="s">
        <v>64</v>
      </c>
      <c r="AM19" s="59" t="s">
        <v>64</v>
      </c>
      <c r="AN19" s="24" t="s">
        <v>63</v>
      </c>
      <c r="AO19" s="24" t="s">
        <v>63</v>
      </c>
      <c r="AP19" s="59" t="s">
        <v>64</v>
      </c>
      <c r="AQ19" s="59" t="s">
        <v>58</v>
      </c>
      <c r="AR19" s="59" t="s">
        <v>63</v>
      </c>
      <c r="AS19" s="60" t="s">
        <v>64</v>
      </c>
      <c r="AT19" s="24" t="s">
        <v>63</v>
      </c>
      <c r="AU19" s="24" t="s">
        <v>63</v>
      </c>
      <c r="AV19" s="24">
        <v>0</v>
      </c>
      <c r="AW19" s="59" t="s">
        <v>63</v>
      </c>
      <c r="AX19" s="59" t="s">
        <v>63</v>
      </c>
      <c r="AY19" s="59" t="s">
        <v>64</v>
      </c>
      <c r="AZ19" s="59" t="s">
        <v>60</v>
      </c>
      <c r="BA19" s="24">
        <v>0</v>
      </c>
      <c r="BB19" s="24">
        <v>0</v>
      </c>
      <c r="BC19" s="24">
        <v>0</v>
      </c>
      <c r="BD19" s="24">
        <f t="shared" si="0"/>
        <v>0</v>
      </c>
      <c r="BE19" s="25"/>
    </row>
    <row r="20" spans="1:57" ht="25.5" customHeight="1" x14ac:dyDescent="0.25">
      <c r="A20" s="22">
        <v>1</v>
      </c>
      <c r="B20" s="22" t="s">
        <v>74</v>
      </c>
      <c r="C20" s="23">
        <v>22</v>
      </c>
      <c r="D20" s="23">
        <v>352</v>
      </c>
      <c r="E20" s="23" t="s">
        <v>81</v>
      </c>
      <c r="F20" s="24" t="s">
        <v>64</v>
      </c>
      <c r="G20" s="59" t="s">
        <v>64</v>
      </c>
      <c r="H20" s="59" t="s">
        <v>64</v>
      </c>
      <c r="I20" s="59" t="s">
        <v>63</v>
      </c>
      <c r="J20" s="59" t="s">
        <v>63</v>
      </c>
      <c r="K20" s="59" t="s">
        <v>64</v>
      </c>
      <c r="L20" s="24" t="s">
        <v>63</v>
      </c>
      <c r="M20" s="59" t="s">
        <v>64</v>
      </c>
      <c r="N20" s="59" t="s">
        <v>63</v>
      </c>
      <c r="O20" s="59" t="s">
        <v>64</v>
      </c>
      <c r="P20" s="59" t="s">
        <v>63</v>
      </c>
      <c r="Q20" s="59" t="s">
        <v>64</v>
      </c>
      <c r="R20" s="24" t="s">
        <v>64</v>
      </c>
      <c r="S20" s="59" t="s">
        <v>63</v>
      </c>
      <c r="T20" s="24" t="s">
        <v>63</v>
      </c>
      <c r="U20" s="59" t="s">
        <v>63</v>
      </c>
      <c r="V20" s="59"/>
      <c r="W20" s="59" t="s">
        <v>64</v>
      </c>
      <c r="X20" s="59"/>
      <c r="Y20" s="59" t="s">
        <v>64</v>
      </c>
      <c r="Z20" s="59" t="s">
        <v>63</v>
      </c>
      <c r="AA20" s="59"/>
      <c r="AB20" s="59" t="s">
        <v>64</v>
      </c>
      <c r="AC20" s="59" t="s">
        <v>64</v>
      </c>
      <c r="AD20" s="59" t="s">
        <v>64</v>
      </c>
      <c r="AE20" s="24" t="s">
        <v>64</v>
      </c>
      <c r="AF20" s="59" t="s">
        <v>64</v>
      </c>
      <c r="AG20" s="59" t="s">
        <v>64</v>
      </c>
      <c r="AH20" s="59"/>
      <c r="AI20" s="59" t="s">
        <v>63</v>
      </c>
      <c r="AJ20" s="59" t="s">
        <v>59</v>
      </c>
      <c r="AK20" s="59"/>
      <c r="AL20" s="24" t="s">
        <v>64</v>
      </c>
      <c r="AM20" s="59" t="s">
        <v>64</v>
      </c>
      <c r="AN20" s="24" t="s">
        <v>63</v>
      </c>
      <c r="AO20" s="24" t="s">
        <v>63</v>
      </c>
      <c r="AP20" s="59" t="s">
        <v>64</v>
      </c>
      <c r="AQ20" s="59" t="s">
        <v>58</v>
      </c>
      <c r="AR20" s="59" t="s">
        <v>63</v>
      </c>
      <c r="AS20" s="60" t="s">
        <v>64</v>
      </c>
      <c r="AT20" s="24" t="s">
        <v>63</v>
      </c>
      <c r="AU20" s="24" t="s">
        <v>63</v>
      </c>
      <c r="AV20" s="24">
        <v>0</v>
      </c>
      <c r="AW20" s="59" t="s">
        <v>63</v>
      </c>
      <c r="AX20" s="59" t="s">
        <v>63</v>
      </c>
      <c r="AY20" s="59" t="s">
        <v>64</v>
      </c>
      <c r="AZ20" s="59" t="s">
        <v>60</v>
      </c>
      <c r="BA20" s="24">
        <v>0</v>
      </c>
      <c r="BB20" s="24">
        <v>0</v>
      </c>
      <c r="BC20" s="24">
        <v>0</v>
      </c>
      <c r="BD20" s="24">
        <f t="shared" si="0"/>
        <v>0</v>
      </c>
      <c r="BE20" s="25"/>
    </row>
    <row r="21" spans="1:57" ht="25.5" customHeight="1" x14ac:dyDescent="0.25">
      <c r="A21" s="22">
        <v>1</v>
      </c>
      <c r="B21" s="22" t="s">
        <v>74</v>
      </c>
      <c r="C21" s="23">
        <v>12</v>
      </c>
      <c r="D21" s="23">
        <v>144</v>
      </c>
      <c r="E21" s="23" t="s">
        <v>82</v>
      </c>
      <c r="F21" s="24">
        <v>-416.53</v>
      </c>
      <c r="G21" s="59">
        <v>-1568.53</v>
      </c>
      <c r="H21" s="59" t="s">
        <v>59</v>
      </c>
      <c r="I21" s="59" t="s">
        <v>58</v>
      </c>
      <c r="J21" s="59" t="s">
        <v>58</v>
      </c>
      <c r="K21" s="59">
        <v>-886.47</v>
      </c>
      <c r="L21" s="24" t="s">
        <v>58</v>
      </c>
      <c r="M21" s="59">
        <v>-627.01</v>
      </c>
      <c r="N21" s="59">
        <v>-677.05</v>
      </c>
      <c r="O21" s="59" t="s">
        <v>59</v>
      </c>
      <c r="P21" s="59">
        <v>-184.19</v>
      </c>
      <c r="Q21" s="59" t="s">
        <v>59</v>
      </c>
      <c r="R21" s="24">
        <v>-29.68</v>
      </c>
      <c r="S21" s="59">
        <v>-303.83999999999997</v>
      </c>
      <c r="T21" s="24">
        <v>-454.11</v>
      </c>
      <c r="U21" s="59">
        <v>-71.47</v>
      </c>
      <c r="V21" s="59"/>
      <c r="W21" s="59">
        <v>53.16</v>
      </c>
      <c r="X21" s="59"/>
      <c r="Y21" s="59">
        <v>-293.58</v>
      </c>
      <c r="Z21" s="59" t="s">
        <v>58</v>
      </c>
      <c r="AA21" s="59"/>
      <c r="AB21" s="59">
        <v>229.01</v>
      </c>
      <c r="AC21" s="59" t="s">
        <v>59</v>
      </c>
      <c r="AD21" s="59">
        <v>-639.02</v>
      </c>
      <c r="AE21" s="24">
        <v>81.72</v>
      </c>
      <c r="AF21" s="59" t="s">
        <v>59</v>
      </c>
      <c r="AG21" s="59" t="s">
        <v>59</v>
      </c>
      <c r="AH21" s="59"/>
      <c r="AI21" s="59">
        <v>-261.76</v>
      </c>
      <c r="AJ21" s="59" t="s">
        <v>59</v>
      </c>
      <c r="AK21" s="59"/>
      <c r="AL21" s="24">
        <v>-245.58</v>
      </c>
      <c r="AM21" s="59">
        <v>19.02</v>
      </c>
      <c r="AN21" s="24">
        <v>-138.71</v>
      </c>
      <c r="AO21" s="24" t="s">
        <v>58</v>
      </c>
      <c r="AP21" s="59">
        <v>-892.75</v>
      </c>
      <c r="AQ21" s="59">
        <v>114.74</v>
      </c>
      <c r="AR21" s="59">
        <v>4.7699999999999996</v>
      </c>
      <c r="AS21" s="60" t="s">
        <v>59</v>
      </c>
      <c r="AT21" s="24">
        <v>-170.81</v>
      </c>
      <c r="AU21" s="24" t="s">
        <v>58</v>
      </c>
      <c r="AV21" s="24">
        <v>0</v>
      </c>
      <c r="AW21" s="59" t="s">
        <v>59</v>
      </c>
      <c r="AX21" s="59">
        <v>-42.28</v>
      </c>
      <c r="AY21" s="59">
        <v>-108.36</v>
      </c>
      <c r="AZ21" s="59">
        <v>-57.39</v>
      </c>
      <c r="BA21" s="24">
        <v>0</v>
      </c>
      <c r="BB21" s="24">
        <v>0</v>
      </c>
      <c r="BC21" s="24">
        <v>0</v>
      </c>
      <c r="BD21" s="24">
        <f t="shared" si="0"/>
        <v>-7566.6999999999989</v>
      </c>
      <c r="BE21" s="25"/>
    </row>
    <row r="22" spans="1:57" ht="25.5" customHeight="1" x14ac:dyDescent="0.25">
      <c r="A22" s="42">
        <v>1</v>
      </c>
      <c r="B22" s="42" t="s">
        <v>74</v>
      </c>
      <c r="C22" s="23">
        <v>22</v>
      </c>
      <c r="D22" s="23">
        <v>357</v>
      </c>
      <c r="E22" s="23" t="s">
        <v>83</v>
      </c>
      <c r="F22" s="24">
        <v>-25.76</v>
      </c>
      <c r="G22" s="59">
        <v>-32.57</v>
      </c>
      <c r="H22" s="59" t="s">
        <v>59</v>
      </c>
      <c r="I22" s="59">
        <v>-49.31</v>
      </c>
      <c r="J22" s="59">
        <v>-152.47999999999999</v>
      </c>
      <c r="K22" s="59" t="s">
        <v>60</v>
      </c>
      <c r="L22" s="24" t="s">
        <v>62</v>
      </c>
      <c r="M22" s="59">
        <v>-122.49</v>
      </c>
      <c r="N22" s="59" t="s">
        <v>63</v>
      </c>
      <c r="O22" s="59">
        <v>-84.46</v>
      </c>
      <c r="P22" s="59" t="s">
        <v>63</v>
      </c>
      <c r="Q22" s="59" t="s">
        <v>59</v>
      </c>
      <c r="R22" s="24">
        <v>32.76</v>
      </c>
      <c r="S22" s="59" t="s">
        <v>58</v>
      </c>
      <c r="T22" s="24" t="s">
        <v>62</v>
      </c>
      <c r="U22" s="59">
        <v>16.39</v>
      </c>
      <c r="V22" s="59"/>
      <c r="W22" s="59">
        <v>-582.37</v>
      </c>
      <c r="X22" s="59"/>
      <c r="Y22" s="59" t="s">
        <v>59</v>
      </c>
      <c r="Z22" s="59" t="s">
        <v>62</v>
      </c>
      <c r="AA22" s="59"/>
      <c r="AB22" s="59">
        <v>-32.840000000000003</v>
      </c>
      <c r="AC22" s="59" t="s">
        <v>60</v>
      </c>
      <c r="AD22" s="59">
        <v>-18.72</v>
      </c>
      <c r="AE22" s="24" t="s">
        <v>64</v>
      </c>
      <c r="AF22" s="59" t="s">
        <v>60</v>
      </c>
      <c r="AG22" s="59" t="s">
        <v>60</v>
      </c>
      <c r="AH22" s="59"/>
      <c r="AI22" s="59">
        <v>-8.85</v>
      </c>
      <c r="AJ22" s="59" t="s">
        <v>59</v>
      </c>
      <c r="AK22" s="59"/>
      <c r="AL22" s="24">
        <v>-350.74</v>
      </c>
      <c r="AM22" s="59" t="s">
        <v>60</v>
      </c>
      <c r="AN22" s="24">
        <v>0.04</v>
      </c>
      <c r="AO22" s="24" t="s">
        <v>58</v>
      </c>
      <c r="AP22" s="59" t="s">
        <v>60</v>
      </c>
      <c r="AQ22" s="59">
        <v>-139.53</v>
      </c>
      <c r="AR22" s="59" t="s">
        <v>59</v>
      </c>
      <c r="AS22" s="60" t="s">
        <v>60</v>
      </c>
      <c r="AT22" s="24">
        <v>-14.86</v>
      </c>
      <c r="AU22" s="24" t="s">
        <v>63</v>
      </c>
      <c r="AV22" s="24">
        <v>0</v>
      </c>
      <c r="AW22" s="59">
        <v>-16.760000000000002</v>
      </c>
      <c r="AX22" s="59" t="s">
        <v>58</v>
      </c>
      <c r="AY22" s="59">
        <v>-43.6</v>
      </c>
      <c r="AZ22" s="59" t="s">
        <v>60</v>
      </c>
      <c r="BA22" s="24">
        <v>0</v>
      </c>
      <c r="BB22" s="24">
        <v>0</v>
      </c>
      <c r="BC22" s="24">
        <v>0</v>
      </c>
      <c r="BD22" s="24">
        <f t="shared" si="0"/>
        <v>-1626.1499999999996</v>
      </c>
      <c r="BE22" s="25"/>
    </row>
    <row r="23" spans="1:57" ht="25.5" customHeight="1" x14ac:dyDescent="0.25">
      <c r="A23" s="22">
        <v>1</v>
      </c>
      <c r="B23" s="22" t="s">
        <v>84</v>
      </c>
      <c r="C23" s="23">
        <v>22</v>
      </c>
      <c r="D23" s="23">
        <v>285</v>
      </c>
      <c r="E23" s="23" t="s">
        <v>85</v>
      </c>
      <c r="F23" s="24">
        <v>-312.94</v>
      </c>
      <c r="G23" s="59">
        <v>-25.98</v>
      </c>
      <c r="H23" s="59">
        <v>-12.62</v>
      </c>
      <c r="I23" s="59">
        <v>-20.998000000000001</v>
      </c>
      <c r="J23" s="59">
        <v>110.8</v>
      </c>
      <c r="K23" s="59">
        <v>7.52</v>
      </c>
      <c r="L23" s="24">
        <v>-73.319999999999993</v>
      </c>
      <c r="M23" s="59">
        <v>-179.54</v>
      </c>
      <c r="N23" s="59">
        <v>293.08</v>
      </c>
      <c r="O23" s="59" t="s">
        <v>59</v>
      </c>
      <c r="P23" s="59" t="s">
        <v>63</v>
      </c>
      <c r="Q23" s="59" t="s">
        <v>59</v>
      </c>
      <c r="R23" s="24">
        <v>-15.71</v>
      </c>
      <c r="S23" s="59" t="s">
        <v>58</v>
      </c>
      <c r="T23" s="24" t="s">
        <v>58</v>
      </c>
      <c r="U23" s="59" t="s">
        <v>58</v>
      </c>
      <c r="V23" s="59"/>
      <c r="W23" s="59">
        <v>-3.64</v>
      </c>
      <c r="X23" s="59"/>
      <c r="Y23" s="59">
        <v>-43.74</v>
      </c>
      <c r="Z23" s="59" t="s">
        <v>58</v>
      </c>
      <c r="AA23" s="59"/>
      <c r="AB23" s="59">
        <v>-38.979999999999997</v>
      </c>
      <c r="AC23" s="59">
        <v>-60.59</v>
      </c>
      <c r="AD23" s="59" t="s">
        <v>59</v>
      </c>
      <c r="AE23" s="24">
        <v>15.74</v>
      </c>
      <c r="AF23" s="59">
        <v>-170.26</v>
      </c>
      <c r="AG23" s="59">
        <v>-41.62</v>
      </c>
      <c r="AH23" s="59"/>
      <c r="AI23" s="59" t="s">
        <v>59</v>
      </c>
      <c r="AJ23" s="59" t="s">
        <v>59</v>
      </c>
      <c r="AK23" s="59"/>
      <c r="AL23" s="24" t="s">
        <v>60</v>
      </c>
      <c r="AM23" s="59" t="s">
        <v>59</v>
      </c>
      <c r="AN23" s="24">
        <v>-55.4</v>
      </c>
      <c r="AO23" s="24" t="s">
        <v>58</v>
      </c>
      <c r="AP23" s="59">
        <v>104.38</v>
      </c>
      <c r="AQ23" s="59" t="s">
        <v>58</v>
      </c>
      <c r="AR23" s="59" t="s">
        <v>58</v>
      </c>
      <c r="AS23" s="60" t="s">
        <v>59</v>
      </c>
      <c r="AT23" s="24">
        <v>-135.52000000000001</v>
      </c>
      <c r="AU23" s="24" t="s">
        <v>58</v>
      </c>
      <c r="AV23" s="24">
        <v>0</v>
      </c>
      <c r="AW23" s="59">
        <v>118.5</v>
      </c>
      <c r="AX23" s="59" t="s">
        <v>58</v>
      </c>
      <c r="AY23" s="59" t="s">
        <v>60</v>
      </c>
      <c r="AZ23" s="59">
        <v>-5.84</v>
      </c>
      <c r="BA23" s="24">
        <v>0</v>
      </c>
      <c r="BB23" s="24">
        <v>0</v>
      </c>
      <c r="BC23" s="24">
        <v>0</v>
      </c>
      <c r="BD23" s="24">
        <f t="shared" si="0"/>
        <v>-546.678</v>
      </c>
      <c r="BE23" s="25"/>
    </row>
    <row r="24" spans="1:57" ht="25.5" customHeight="1" x14ac:dyDescent="0.25">
      <c r="A24" s="22">
        <v>1</v>
      </c>
      <c r="B24" s="22" t="s">
        <v>84</v>
      </c>
      <c r="C24" s="23">
        <v>13</v>
      </c>
      <c r="D24" s="23">
        <v>353</v>
      </c>
      <c r="E24" s="23" t="s">
        <v>86</v>
      </c>
      <c r="F24" s="24" t="s">
        <v>64</v>
      </c>
      <c r="G24" s="59" t="s">
        <v>64</v>
      </c>
      <c r="H24" s="59" t="s">
        <v>64</v>
      </c>
      <c r="I24" s="59" t="s">
        <v>63</v>
      </c>
      <c r="J24" s="59" t="s">
        <v>63</v>
      </c>
      <c r="K24" s="59" t="s">
        <v>64</v>
      </c>
      <c r="L24" s="24" t="s">
        <v>63</v>
      </c>
      <c r="M24" s="59" t="s">
        <v>64</v>
      </c>
      <c r="N24" s="59" t="s">
        <v>63</v>
      </c>
      <c r="O24" s="59" t="s">
        <v>64</v>
      </c>
      <c r="P24" s="59" t="s">
        <v>58</v>
      </c>
      <c r="Q24" s="59" t="s">
        <v>64</v>
      </c>
      <c r="R24" s="24" t="s">
        <v>64</v>
      </c>
      <c r="S24" s="59">
        <v>0</v>
      </c>
      <c r="T24" s="24" t="s">
        <v>63</v>
      </c>
      <c r="U24" s="59" t="s">
        <v>63</v>
      </c>
      <c r="V24" s="59"/>
      <c r="W24" s="59" t="s">
        <v>64</v>
      </c>
      <c r="X24" s="59"/>
      <c r="Y24" s="59">
        <v>-163.6</v>
      </c>
      <c r="Z24" s="59" t="s">
        <v>63</v>
      </c>
      <c r="AA24" s="59"/>
      <c r="AB24" s="59" t="s">
        <v>64</v>
      </c>
      <c r="AC24" s="59" t="s">
        <v>64</v>
      </c>
      <c r="AD24" s="59">
        <v>-712.47</v>
      </c>
      <c r="AE24" s="24" t="s">
        <v>64</v>
      </c>
      <c r="AF24" s="59" t="s">
        <v>64</v>
      </c>
      <c r="AG24" s="59">
        <v>246.19</v>
      </c>
      <c r="AH24" s="59"/>
      <c r="AI24" s="59" t="s">
        <v>63</v>
      </c>
      <c r="AJ24" s="59" t="s">
        <v>64</v>
      </c>
      <c r="AK24" s="59"/>
      <c r="AL24" s="24" t="s">
        <v>64</v>
      </c>
      <c r="AM24" s="59" t="s">
        <v>64</v>
      </c>
      <c r="AN24" s="24" t="s">
        <v>63</v>
      </c>
      <c r="AO24" s="24" t="s">
        <v>63</v>
      </c>
      <c r="AP24" s="59" t="s">
        <v>64</v>
      </c>
      <c r="AQ24" s="59" t="s">
        <v>58</v>
      </c>
      <c r="AR24" s="59" t="s">
        <v>63</v>
      </c>
      <c r="AS24" s="60" t="s">
        <v>64</v>
      </c>
      <c r="AT24" s="24" t="s">
        <v>63</v>
      </c>
      <c r="AU24" s="24" t="s">
        <v>63</v>
      </c>
      <c r="AV24" s="24">
        <v>0</v>
      </c>
      <c r="AW24" s="59" t="s">
        <v>63</v>
      </c>
      <c r="AX24" s="59" t="s">
        <v>63</v>
      </c>
      <c r="AY24" s="59" t="s">
        <v>64</v>
      </c>
      <c r="AZ24" s="59" t="s">
        <v>60</v>
      </c>
      <c r="BA24" s="24">
        <v>0</v>
      </c>
      <c r="BB24" s="24">
        <v>0</v>
      </c>
      <c r="BC24" s="24">
        <v>0</v>
      </c>
      <c r="BD24" s="24">
        <f t="shared" si="0"/>
        <v>-629.88000000000011</v>
      </c>
      <c r="BE24" s="25"/>
    </row>
    <row r="25" spans="1:57" ht="25.5" customHeight="1" x14ac:dyDescent="0.25">
      <c r="A25" s="22">
        <v>1</v>
      </c>
      <c r="B25" s="22" t="s">
        <v>84</v>
      </c>
      <c r="C25" s="23">
        <v>23</v>
      </c>
      <c r="D25" s="23">
        <v>287</v>
      </c>
      <c r="E25" s="23" t="s">
        <v>87</v>
      </c>
      <c r="F25" s="24">
        <v>-117.71</v>
      </c>
      <c r="G25" s="59" t="s">
        <v>59</v>
      </c>
      <c r="H25" s="59" t="s">
        <v>59</v>
      </c>
      <c r="I25" s="59">
        <v>246.01</v>
      </c>
      <c r="J25" s="59" t="s">
        <v>58</v>
      </c>
      <c r="K25" s="59">
        <v>-129.56</v>
      </c>
      <c r="L25" s="24" t="s">
        <v>58</v>
      </c>
      <c r="M25" s="59">
        <v>-172.14</v>
      </c>
      <c r="N25" s="59" t="s">
        <v>58</v>
      </c>
      <c r="O25" s="59" t="s">
        <v>59</v>
      </c>
      <c r="P25" s="59">
        <v>-229.53</v>
      </c>
      <c r="Q25" s="59" t="s">
        <v>59</v>
      </c>
      <c r="R25" s="24">
        <v>-355.41</v>
      </c>
      <c r="S25" s="59" t="s">
        <v>58</v>
      </c>
      <c r="T25" s="24">
        <v>-14.01</v>
      </c>
      <c r="U25" s="59" t="s">
        <v>58</v>
      </c>
      <c r="V25" s="59"/>
      <c r="W25" s="59" t="s">
        <v>59</v>
      </c>
      <c r="X25" s="59"/>
      <c r="Y25" s="59">
        <v>-127.09</v>
      </c>
      <c r="Z25" s="59">
        <v>153.44999999999999</v>
      </c>
      <c r="AA25" s="59"/>
      <c r="AB25" s="59">
        <v>232.22</v>
      </c>
      <c r="AC25" s="59">
        <v>-168.13</v>
      </c>
      <c r="AD25" s="59">
        <v>93.82</v>
      </c>
      <c r="AE25" s="24">
        <v>394.44</v>
      </c>
      <c r="AF25" s="59" t="s">
        <v>59</v>
      </c>
      <c r="AG25" s="59">
        <v>344.78</v>
      </c>
      <c r="AH25" s="59"/>
      <c r="AI25" s="59">
        <v>87.42</v>
      </c>
      <c r="AJ25" s="59" t="s">
        <v>59</v>
      </c>
      <c r="AK25" s="59"/>
      <c r="AL25" s="24">
        <v>-149.5</v>
      </c>
      <c r="AM25" s="59">
        <v>-3.57</v>
      </c>
      <c r="AN25" s="24">
        <v>35.18</v>
      </c>
      <c r="AO25" s="24">
        <v>-96.71</v>
      </c>
      <c r="AP25" s="59">
        <v>-80.48</v>
      </c>
      <c r="AQ25" s="59" t="s">
        <v>58</v>
      </c>
      <c r="AR25" s="59">
        <v>358.11</v>
      </c>
      <c r="AS25" s="60" t="s">
        <v>59</v>
      </c>
      <c r="AT25" s="24" t="s">
        <v>58</v>
      </c>
      <c r="AU25" s="24" t="s">
        <v>58</v>
      </c>
      <c r="AV25" s="24">
        <v>0</v>
      </c>
      <c r="AW25" s="59" t="s">
        <v>59</v>
      </c>
      <c r="AX25" s="59" t="s">
        <v>58</v>
      </c>
      <c r="AY25" s="59" t="s">
        <v>60</v>
      </c>
      <c r="AZ25" s="59" t="s">
        <v>59</v>
      </c>
      <c r="BA25" s="24">
        <v>0</v>
      </c>
      <c r="BB25" s="24">
        <v>0</v>
      </c>
      <c r="BC25" s="24">
        <v>0</v>
      </c>
      <c r="BD25" s="24">
        <f t="shared" si="0"/>
        <v>301.59000000000009</v>
      </c>
      <c r="BE25" s="25"/>
    </row>
    <row r="26" spans="1:57" ht="25.5" customHeight="1" x14ac:dyDescent="0.25">
      <c r="A26" s="22">
        <v>1</v>
      </c>
      <c r="B26" s="22" t="s">
        <v>84</v>
      </c>
      <c r="C26" s="23">
        <v>13</v>
      </c>
      <c r="D26" s="23">
        <v>145</v>
      </c>
      <c r="E26" s="23" t="s">
        <v>88</v>
      </c>
      <c r="F26" s="24" t="s">
        <v>59</v>
      </c>
      <c r="G26" s="59">
        <v>212.42</v>
      </c>
      <c r="H26" s="59" t="s">
        <v>59</v>
      </c>
      <c r="I26" s="59" t="s">
        <v>58</v>
      </c>
      <c r="J26" s="59" t="s">
        <v>63</v>
      </c>
      <c r="K26" s="59">
        <v>-481.71</v>
      </c>
      <c r="L26" s="24">
        <v>-430.77</v>
      </c>
      <c r="M26" s="59" t="s">
        <v>59</v>
      </c>
      <c r="N26" s="59" t="s">
        <v>58</v>
      </c>
      <c r="O26" s="59">
        <v>-858.78</v>
      </c>
      <c r="P26" s="59">
        <v>-217.51</v>
      </c>
      <c r="Q26" s="59" t="s">
        <v>59</v>
      </c>
      <c r="R26" s="24" t="s">
        <v>59</v>
      </c>
      <c r="S26" s="59" t="s">
        <v>58</v>
      </c>
      <c r="T26" s="24" t="s">
        <v>58</v>
      </c>
      <c r="U26" s="59" t="s">
        <v>58</v>
      </c>
      <c r="V26" s="59"/>
      <c r="W26" s="59">
        <v>-311.17</v>
      </c>
      <c r="X26" s="59"/>
      <c r="Y26" s="59">
        <v>-14.51</v>
      </c>
      <c r="Z26" s="59">
        <v>-269.47000000000003</v>
      </c>
      <c r="AA26" s="59"/>
      <c r="AB26" s="59">
        <v>-60.66</v>
      </c>
      <c r="AC26" s="59" t="s">
        <v>59</v>
      </c>
      <c r="AD26" s="59">
        <v>-712.47</v>
      </c>
      <c r="AE26" s="24">
        <v>-189.94</v>
      </c>
      <c r="AF26" s="59">
        <v>13.49</v>
      </c>
      <c r="AG26" s="59">
        <v>-115.6</v>
      </c>
      <c r="AH26" s="59"/>
      <c r="AI26" s="59" t="s">
        <v>59</v>
      </c>
      <c r="AJ26" s="59" t="s">
        <v>59</v>
      </c>
      <c r="AK26" s="59"/>
      <c r="AL26" s="24">
        <v>-14.85</v>
      </c>
      <c r="AM26" s="59">
        <v>4.58</v>
      </c>
      <c r="AN26" s="24">
        <v>-178.2</v>
      </c>
      <c r="AO26" s="24" t="s">
        <v>58</v>
      </c>
      <c r="AP26" s="59">
        <v>-228.38</v>
      </c>
      <c r="AQ26" s="59">
        <v>-9.6999999999999993</v>
      </c>
      <c r="AR26" s="59" t="s">
        <v>58</v>
      </c>
      <c r="AS26" s="60">
        <v>-1483.5</v>
      </c>
      <c r="AT26" s="24">
        <v>-282.89</v>
      </c>
      <c r="AU26" s="24" t="s">
        <v>58</v>
      </c>
      <c r="AV26" s="24">
        <v>0</v>
      </c>
      <c r="AW26" s="59">
        <v>161.19</v>
      </c>
      <c r="AX26" s="59" t="s">
        <v>58</v>
      </c>
      <c r="AY26" s="59">
        <v>64.790000000000006</v>
      </c>
      <c r="AZ26" s="59">
        <v>-311.8</v>
      </c>
      <c r="BA26" s="24">
        <v>0</v>
      </c>
      <c r="BB26" s="24">
        <v>0</v>
      </c>
      <c r="BC26" s="24">
        <v>0</v>
      </c>
      <c r="BD26" s="24">
        <f t="shared" si="0"/>
        <v>-5715.4400000000005</v>
      </c>
      <c r="BE26" s="25"/>
    </row>
    <row r="27" spans="1:57" ht="25.5" customHeight="1" x14ac:dyDescent="0.25">
      <c r="A27" s="22">
        <v>1</v>
      </c>
      <c r="B27" s="22" t="s">
        <v>84</v>
      </c>
      <c r="C27" s="23">
        <v>13</v>
      </c>
      <c r="D27" s="23">
        <v>32</v>
      </c>
      <c r="E27" s="23" t="s">
        <v>89</v>
      </c>
      <c r="F27" s="24">
        <v>-74.37</v>
      </c>
      <c r="G27" s="59">
        <v>-3.06</v>
      </c>
      <c r="H27" s="59" t="s">
        <v>59</v>
      </c>
      <c r="I27" s="59">
        <v>-261.02999999999997</v>
      </c>
      <c r="J27" s="59" t="s">
        <v>58</v>
      </c>
      <c r="K27" s="59">
        <v>-9.9</v>
      </c>
      <c r="L27" s="24" t="s">
        <v>58</v>
      </c>
      <c r="M27" s="59">
        <v>-51.45</v>
      </c>
      <c r="N27" s="59">
        <v>0.83</v>
      </c>
      <c r="O27" s="59" t="s">
        <v>64</v>
      </c>
      <c r="P27" s="59">
        <v>188.45</v>
      </c>
      <c r="Q27" s="59">
        <v>-62.74</v>
      </c>
      <c r="R27" s="24">
        <v>-19.809999999999999</v>
      </c>
      <c r="S27" s="59" t="s">
        <v>58</v>
      </c>
      <c r="T27" s="24" t="s">
        <v>58</v>
      </c>
      <c r="U27" s="59" t="s">
        <v>62</v>
      </c>
      <c r="V27" s="59"/>
      <c r="W27" s="59" t="s">
        <v>59</v>
      </c>
      <c r="X27" s="59"/>
      <c r="Y27" s="59" t="s">
        <v>59</v>
      </c>
      <c r="Z27" s="59">
        <v>-49.21</v>
      </c>
      <c r="AA27" s="59"/>
      <c r="AB27" s="59">
        <v>-5.31</v>
      </c>
      <c r="AC27" s="59" t="s">
        <v>60</v>
      </c>
      <c r="AD27" s="59" t="s">
        <v>64</v>
      </c>
      <c r="AE27" s="24" t="s">
        <v>60</v>
      </c>
      <c r="AF27" s="59">
        <v>5.94</v>
      </c>
      <c r="AG27" s="59">
        <v>2.65</v>
      </c>
      <c r="AH27" s="59"/>
      <c r="AI27" s="59" t="s">
        <v>60</v>
      </c>
      <c r="AJ27" s="59" t="s">
        <v>59</v>
      </c>
      <c r="AK27" s="59"/>
      <c r="AL27" s="24">
        <v>-7.09</v>
      </c>
      <c r="AM27" s="59" t="s">
        <v>60</v>
      </c>
      <c r="AN27" s="24">
        <v>6.96</v>
      </c>
      <c r="AO27" s="24" t="s">
        <v>58</v>
      </c>
      <c r="AP27" s="59">
        <v>11.35</v>
      </c>
      <c r="AQ27" s="59" t="s">
        <v>58</v>
      </c>
      <c r="AR27" s="59" t="s">
        <v>58</v>
      </c>
      <c r="AS27" s="60" t="s">
        <v>64</v>
      </c>
      <c r="AT27" s="24">
        <v>-26.5</v>
      </c>
      <c r="AU27" s="24" t="s">
        <v>58</v>
      </c>
      <c r="AV27" s="24">
        <v>0</v>
      </c>
      <c r="AW27" s="59" t="s">
        <v>63</v>
      </c>
      <c r="AX27" s="59">
        <v>-16.579999999999998</v>
      </c>
      <c r="AY27" s="59" t="s">
        <v>60</v>
      </c>
      <c r="AZ27" s="59">
        <v>-13.08</v>
      </c>
      <c r="BA27" s="24">
        <v>0</v>
      </c>
      <c r="BB27" s="24">
        <v>0</v>
      </c>
      <c r="BC27" s="24">
        <v>0</v>
      </c>
      <c r="BD27" s="24">
        <f t="shared" si="0"/>
        <v>-383.94999999999993</v>
      </c>
      <c r="BE27" s="25"/>
    </row>
    <row r="28" spans="1:57" ht="25.5" customHeight="1" x14ac:dyDescent="0.25">
      <c r="A28" s="42">
        <v>1</v>
      </c>
      <c r="B28" s="42">
        <v>0</v>
      </c>
      <c r="C28" s="23" t="s">
        <v>48</v>
      </c>
      <c r="D28" s="23" t="s">
        <v>48</v>
      </c>
      <c r="E28" s="23" t="s">
        <v>90</v>
      </c>
      <c r="F28" s="24">
        <v>0</v>
      </c>
      <c r="G28" s="59">
        <v>-117.17</v>
      </c>
      <c r="H28" s="59">
        <v>0</v>
      </c>
      <c r="I28" s="59">
        <v>-780.67</v>
      </c>
      <c r="J28" s="59">
        <v>0</v>
      </c>
      <c r="K28" s="59">
        <v>-65.08</v>
      </c>
      <c r="L28" s="24">
        <v>0</v>
      </c>
      <c r="M28" s="59">
        <v>0</v>
      </c>
      <c r="N28" s="59" t="s">
        <v>62</v>
      </c>
      <c r="O28" s="59">
        <v>-4599.34</v>
      </c>
      <c r="P28" s="59">
        <v>-47.8</v>
      </c>
      <c r="Q28" s="59" t="s">
        <v>64</v>
      </c>
      <c r="R28" s="24"/>
      <c r="S28" s="59"/>
      <c r="T28" s="24" t="s">
        <v>58</v>
      </c>
      <c r="U28" s="59">
        <v>-134.43</v>
      </c>
      <c r="V28" s="59"/>
      <c r="W28" s="59" t="s">
        <v>64</v>
      </c>
      <c r="X28" s="59"/>
      <c r="Y28" s="59">
        <v>-204.87</v>
      </c>
      <c r="Z28" s="59">
        <v>21.76</v>
      </c>
      <c r="AA28" s="59"/>
      <c r="AB28" s="59">
        <v>-23.51</v>
      </c>
      <c r="AC28" s="59">
        <v>-48.54</v>
      </c>
      <c r="AD28" s="59">
        <v>-36.61</v>
      </c>
      <c r="AE28" s="24">
        <v>-64.959999999999994</v>
      </c>
      <c r="AF28" s="59" t="s">
        <v>64</v>
      </c>
      <c r="AG28" s="59">
        <v>53.92</v>
      </c>
      <c r="AH28" s="59"/>
      <c r="AI28" s="59">
        <v>-151.93</v>
      </c>
      <c r="AJ28" s="59">
        <v>-85.31</v>
      </c>
      <c r="AK28" s="59"/>
      <c r="AL28" s="24">
        <v>-106.92</v>
      </c>
      <c r="AM28" s="59" t="s">
        <v>59</v>
      </c>
      <c r="AN28" s="24">
        <v>39.83</v>
      </c>
      <c r="AO28" s="24">
        <v>-231.47</v>
      </c>
      <c r="AP28" s="59">
        <v>-303</v>
      </c>
      <c r="AQ28" s="59"/>
      <c r="AR28" s="59" t="s">
        <v>58</v>
      </c>
      <c r="AS28" s="60" t="s">
        <v>58</v>
      </c>
      <c r="AT28" s="24">
        <v>0</v>
      </c>
      <c r="AU28" s="24" t="s">
        <v>58</v>
      </c>
      <c r="AV28" s="24">
        <v>0</v>
      </c>
      <c r="AW28" s="59" t="s">
        <v>59</v>
      </c>
      <c r="AX28" s="59">
        <v>0</v>
      </c>
      <c r="AY28" s="59">
        <v>344.4</v>
      </c>
      <c r="AZ28" s="59">
        <v>0</v>
      </c>
      <c r="BA28" s="24">
        <v>0</v>
      </c>
      <c r="BB28" s="24">
        <v>0</v>
      </c>
      <c r="BC28" s="24">
        <v>0</v>
      </c>
      <c r="BD28" s="24">
        <f t="shared" si="0"/>
        <v>-6541.7000000000016</v>
      </c>
      <c r="BE28" s="25"/>
    </row>
    <row r="29" spans="1:57" ht="25.5" customHeight="1" x14ac:dyDescent="0.25">
      <c r="A29" s="22">
        <v>1</v>
      </c>
      <c r="B29" s="22" t="s">
        <v>91</v>
      </c>
      <c r="C29" s="23">
        <v>11</v>
      </c>
      <c r="D29" s="23">
        <v>246</v>
      </c>
      <c r="E29" s="23" t="s">
        <v>92</v>
      </c>
      <c r="F29" s="24">
        <v>-47.84</v>
      </c>
      <c r="G29" s="59">
        <v>-149.9</v>
      </c>
      <c r="H29" s="59" t="s">
        <v>59</v>
      </c>
      <c r="I29" s="59">
        <v>-252.26</v>
      </c>
      <c r="J29" s="59">
        <v>-308.12</v>
      </c>
      <c r="K29" s="59">
        <v>-16.079999999999998</v>
      </c>
      <c r="L29" s="24" t="s">
        <v>58</v>
      </c>
      <c r="M29" s="59">
        <v>-383.16</v>
      </c>
      <c r="N29" s="59">
        <v>31.14</v>
      </c>
      <c r="O29" s="59">
        <v>259.48</v>
      </c>
      <c r="P29" s="59">
        <v>-68.790000000000006</v>
      </c>
      <c r="Q29" s="59" t="s">
        <v>59</v>
      </c>
      <c r="R29" s="24" t="s">
        <v>59</v>
      </c>
      <c r="S29" s="59" t="s">
        <v>58</v>
      </c>
      <c r="T29" s="24">
        <v>-276.2</v>
      </c>
      <c r="U29" s="59" t="s">
        <v>58</v>
      </c>
      <c r="V29" s="59"/>
      <c r="W29" s="59">
        <v>-940.95</v>
      </c>
      <c r="X29" s="59"/>
      <c r="Y29" s="59">
        <v>-44</v>
      </c>
      <c r="Z29" s="59">
        <v>-191.85</v>
      </c>
      <c r="AA29" s="59"/>
      <c r="AB29" s="59">
        <v>-168.06</v>
      </c>
      <c r="AC29" s="59">
        <v>-151.72</v>
      </c>
      <c r="AD29" s="59">
        <v>232.69</v>
      </c>
      <c r="AE29" s="24">
        <v>-124.4</v>
      </c>
      <c r="AF29" s="59">
        <v>-209.48</v>
      </c>
      <c r="AG29" s="59">
        <v>-193.89</v>
      </c>
      <c r="AH29" s="59"/>
      <c r="AI29" s="59">
        <v>-100.18</v>
      </c>
      <c r="AJ29" s="59">
        <v>-103.35</v>
      </c>
      <c r="AK29" s="59"/>
      <c r="AL29" s="24">
        <v>-486.38</v>
      </c>
      <c r="AM29" s="59">
        <v>-81.12</v>
      </c>
      <c r="AN29" s="24">
        <v>4.95</v>
      </c>
      <c r="AO29" s="24" t="s">
        <v>58</v>
      </c>
      <c r="AP29" s="59">
        <v>-130.91</v>
      </c>
      <c r="AQ29" s="59">
        <v>-6.42</v>
      </c>
      <c r="AR29" s="59" t="s">
        <v>58</v>
      </c>
      <c r="AS29" s="60" t="s">
        <v>59</v>
      </c>
      <c r="AT29" s="24">
        <v>-161.04</v>
      </c>
      <c r="AU29" s="24" t="s">
        <v>58</v>
      </c>
      <c r="AV29" s="24">
        <v>0</v>
      </c>
      <c r="AW29" s="59" t="s">
        <v>59</v>
      </c>
      <c r="AX29" s="59">
        <v>5.09</v>
      </c>
      <c r="AY29" s="59">
        <v>-226.71</v>
      </c>
      <c r="AZ29" s="59" t="s">
        <v>59</v>
      </c>
      <c r="BA29" s="24">
        <v>0</v>
      </c>
      <c r="BB29" s="24">
        <v>0</v>
      </c>
      <c r="BC29" s="24">
        <v>0</v>
      </c>
      <c r="BD29" s="24">
        <f t="shared" si="0"/>
        <v>-4289.4599999999991</v>
      </c>
      <c r="BE29" s="25"/>
    </row>
    <row r="30" spans="1:57" ht="25.5" customHeight="1" x14ac:dyDescent="0.25">
      <c r="A30" s="22">
        <v>1</v>
      </c>
      <c r="B30" s="22" t="s">
        <v>93</v>
      </c>
      <c r="C30" s="23">
        <v>10</v>
      </c>
      <c r="D30" s="23">
        <v>13</v>
      </c>
      <c r="E30" s="23" t="s">
        <v>94</v>
      </c>
      <c r="F30" s="24">
        <v>-1141.3900000000001</v>
      </c>
      <c r="G30" s="59">
        <v>-43</v>
      </c>
      <c r="H30" s="59" t="s">
        <v>59</v>
      </c>
      <c r="I30" s="59" t="s">
        <v>64</v>
      </c>
      <c r="J30" s="59" t="s">
        <v>63</v>
      </c>
      <c r="K30" s="59" t="s">
        <v>64</v>
      </c>
      <c r="L30" s="24" t="s">
        <v>63</v>
      </c>
      <c r="M30" s="59">
        <v>-23.4</v>
      </c>
      <c r="N30" s="59" t="s">
        <v>62</v>
      </c>
      <c r="O30" s="59" t="s">
        <v>64</v>
      </c>
      <c r="P30" s="59">
        <v>-316</v>
      </c>
      <c r="Q30" s="59" t="s">
        <v>64</v>
      </c>
      <c r="R30" s="24" t="s">
        <v>64</v>
      </c>
      <c r="S30" s="59" t="s">
        <v>58</v>
      </c>
      <c r="T30" s="24" t="s">
        <v>63</v>
      </c>
      <c r="U30" s="59">
        <v>22.4</v>
      </c>
      <c r="V30" s="59"/>
      <c r="W30" s="59">
        <v>-44.6</v>
      </c>
      <c r="X30" s="59"/>
      <c r="Y30" s="59" t="s">
        <v>64</v>
      </c>
      <c r="Z30" s="59" t="s">
        <v>63</v>
      </c>
      <c r="AA30" s="59"/>
      <c r="AB30" s="59" t="s">
        <v>60</v>
      </c>
      <c r="AC30" s="59" t="s">
        <v>64</v>
      </c>
      <c r="AD30" s="59" t="s">
        <v>64</v>
      </c>
      <c r="AE30" s="24" t="s">
        <v>64</v>
      </c>
      <c r="AF30" s="59">
        <v>-468</v>
      </c>
      <c r="AG30" s="59" t="s">
        <v>60</v>
      </c>
      <c r="AH30" s="59"/>
      <c r="AI30" s="59" t="s">
        <v>64</v>
      </c>
      <c r="AJ30" s="59">
        <v>-11.15</v>
      </c>
      <c r="AK30" s="59"/>
      <c r="AL30" s="24" t="s">
        <v>64</v>
      </c>
      <c r="AM30" s="59" t="s">
        <v>64</v>
      </c>
      <c r="AN30" s="24" t="s">
        <v>63</v>
      </c>
      <c r="AO30" s="24" t="s">
        <v>58</v>
      </c>
      <c r="AP30" s="59" t="s">
        <v>64</v>
      </c>
      <c r="AQ30" s="59" t="s">
        <v>58</v>
      </c>
      <c r="AR30" s="59" t="s">
        <v>63</v>
      </c>
      <c r="AS30" s="60" t="s">
        <v>64</v>
      </c>
      <c r="AT30" s="24" t="s">
        <v>58</v>
      </c>
      <c r="AU30" s="24" t="s">
        <v>63</v>
      </c>
      <c r="AV30" s="24">
        <v>0</v>
      </c>
      <c r="AW30" s="59" t="s">
        <v>59</v>
      </c>
      <c r="AX30" s="59" t="s">
        <v>58</v>
      </c>
      <c r="AY30" s="59" t="s">
        <v>64</v>
      </c>
      <c r="AZ30" s="59" t="s">
        <v>60</v>
      </c>
      <c r="BA30" s="24">
        <v>0</v>
      </c>
      <c r="BB30" s="24">
        <v>0</v>
      </c>
      <c r="BC30" s="24">
        <v>0</v>
      </c>
      <c r="BD30" s="24">
        <f t="shared" si="0"/>
        <v>-2025.14</v>
      </c>
      <c r="BE30" s="25"/>
    </row>
    <row r="31" spans="1:57" ht="25.5" customHeight="1" x14ac:dyDescent="0.25">
      <c r="A31" s="22">
        <v>1</v>
      </c>
      <c r="B31" s="22" t="s">
        <v>93</v>
      </c>
      <c r="C31" s="23">
        <v>10</v>
      </c>
      <c r="D31" s="23">
        <v>1</v>
      </c>
      <c r="E31" s="23" t="s">
        <v>95</v>
      </c>
      <c r="F31" s="24">
        <v>-445.73</v>
      </c>
      <c r="G31" s="59">
        <v>-32.5</v>
      </c>
      <c r="H31" s="59" t="s">
        <v>59</v>
      </c>
      <c r="I31" s="59" t="s">
        <v>64</v>
      </c>
      <c r="J31" s="59" t="s">
        <v>58</v>
      </c>
      <c r="K31" s="59" t="s">
        <v>64</v>
      </c>
      <c r="L31" s="24" t="s">
        <v>58</v>
      </c>
      <c r="M31" s="59">
        <v>-22.08</v>
      </c>
      <c r="N31" s="59">
        <v>284.31</v>
      </c>
      <c r="O31" s="59" t="s">
        <v>64</v>
      </c>
      <c r="P31" s="59">
        <v>-240.64</v>
      </c>
      <c r="Q31" s="59">
        <v>-3.06</v>
      </c>
      <c r="R31" s="24">
        <v>-9.94</v>
      </c>
      <c r="S31" s="59" t="s">
        <v>58</v>
      </c>
      <c r="T31" s="24" t="s">
        <v>63</v>
      </c>
      <c r="U31" s="59" t="s">
        <v>58</v>
      </c>
      <c r="V31" s="59"/>
      <c r="W31" s="59">
        <v>-41.15</v>
      </c>
      <c r="X31" s="59"/>
      <c r="Y31" s="59">
        <v>-19.05</v>
      </c>
      <c r="Z31" s="59" t="s">
        <v>63</v>
      </c>
      <c r="AA31" s="59"/>
      <c r="AB31" s="59">
        <v>-378.07</v>
      </c>
      <c r="AC31" s="59">
        <v>-79.78</v>
      </c>
      <c r="AD31" s="59" t="s">
        <v>64</v>
      </c>
      <c r="AE31" s="24" t="s">
        <v>64</v>
      </c>
      <c r="AF31" s="59">
        <v>-21.55</v>
      </c>
      <c r="AG31" s="59">
        <v>-108.95</v>
      </c>
      <c r="AH31" s="59"/>
      <c r="AI31" s="59">
        <v>-59.35</v>
      </c>
      <c r="AJ31" s="59" t="s">
        <v>59</v>
      </c>
      <c r="AK31" s="59"/>
      <c r="AL31" s="24" t="s">
        <v>60</v>
      </c>
      <c r="AM31" s="59" t="s">
        <v>64</v>
      </c>
      <c r="AN31" s="24" t="s">
        <v>63</v>
      </c>
      <c r="AO31" s="24">
        <v>-23</v>
      </c>
      <c r="AP31" s="59" t="s">
        <v>60</v>
      </c>
      <c r="AQ31" s="59" t="s">
        <v>58</v>
      </c>
      <c r="AR31" s="59" t="s">
        <v>58</v>
      </c>
      <c r="AS31" s="60" t="s">
        <v>59</v>
      </c>
      <c r="AT31" s="24" t="s">
        <v>63</v>
      </c>
      <c r="AU31" s="24" t="s">
        <v>58</v>
      </c>
      <c r="AV31" s="24">
        <v>0</v>
      </c>
      <c r="AW31" s="59" t="s">
        <v>60</v>
      </c>
      <c r="AX31" s="59" t="s">
        <v>58</v>
      </c>
      <c r="AY31" s="59" t="s">
        <v>60</v>
      </c>
      <c r="AZ31" s="59">
        <v>-5</v>
      </c>
      <c r="BA31" s="24">
        <v>0</v>
      </c>
      <c r="BB31" s="24">
        <v>0</v>
      </c>
      <c r="BC31" s="24">
        <v>0</v>
      </c>
      <c r="BD31" s="24">
        <f t="shared" si="0"/>
        <v>-1205.5399999999997</v>
      </c>
      <c r="BE31" s="25"/>
    </row>
    <row r="32" spans="1:57" ht="25.5" customHeight="1" x14ac:dyDescent="0.25">
      <c r="A32" s="22">
        <v>1</v>
      </c>
      <c r="B32" s="22" t="s">
        <v>96</v>
      </c>
      <c r="C32" s="27">
        <v>11</v>
      </c>
      <c r="D32" s="27">
        <v>336</v>
      </c>
      <c r="E32" s="27" t="s">
        <v>97</v>
      </c>
      <c r="F32" s="24">
        <v>-215.97</v>
      </c>
      <c r="G32" s="59">
        <v>-822.23</v>
      </c>
      <c r="H32" s="59">
        <v>-580.71</v>
      </c>
      <c r="I32" s="59">
        <v>-217.55</v>
      </c>
      <c r="J32" s="59" t="s">
        <v>58</v>
      </c>
      <c r="K32" s="59">
        <v>-320.17</v>
      </c>
      <c r="L32" s="24" t="s">
        <v>58</v>
      </c>
      <c r="M32" s="59">
        <v>-31.44</v>
      </c>
      <c r="N32" s="59">
        <v>-672.51</v>
      </c>
      <c r="O32" s="59">
        <v>512.78</v>
      </c>
      <c r="P32" s="59" t="s">
        <v>63</v>
      </c>
      <c r="Q32" s="59" t="s">
        <v>59</v>
      </c>
      <c r="R32" s="24" t="s">
        <v>59</v>
      </c>
      <c r="S32" s="59" t="s">
        <v>58</v>
      </c>
      <c r="T32" s="24">
        <v>-276.35000000000002</v>
      </c>
      <c r="U32" s="59" t="s">
        <v>58</v>
      </c>
      <c r="V32" s="59"/>
      <c r="W32" s="59" t="s">
        <v>59</v>
      </c>
      <c r="X32" s="59"/>
      <c r="Y32" s="59">
        <v>-101.28</v>
      </c>
      <c r="Z32" s="59">
        <v>-382.26</v>
      </c>
      <c r="AA32" s="59"/>
      <c r="AB32" s="59">
        <v>375.58</v>
      </c>
      <c r="AC32" s="59">
        <v>-195.54</v>
      </c>
      <c r="AD32" s="59">
        <v>198.41</v>
      </c>
      <c r="AE32" s="24">
        <v>-41.96</v>
      </c>
      <c r="AF32" s="59">
        <v>-105.06</v>
      </c>
      <c r="AG32" s="59">
        <v>-353.47</v>
      </c>
      <c r="AH32" s="59"/>
      <c r="AI32" s="59">
        <v>-140.32</v>
      </c>
      <c r="AJ32" s="59">
        <v>-44.02</v>
      </c>
      <c r="AK32" s="59"/>
      <c r="AL32" s="24">
        <v>227.69</v>
      </c>
      <c r="AM32" s="59" t="s">
        <v>59</v>
      </c>
      <c r="AN32" s="24">
        <v>-10.19</v>
      </c>
      <c r="AO32" s="24" t="s">
        <v>58</v>
      </c>
      <c r="AP32" s="59">
        <v>-115.72</v>
      </c>
      <c r="AQ32" s="59" t="s">
        <v>58</v>
      </c>
      <c r="AR32" s="59" t="s">
        <v>58</v>
      </c>
      <c r="AS32" s="60" t="s">
        <v>59</v>
      </c>
      <c r="AT32" s="24" t="s">
        <v>58</v>
      </c>
      <c r="AU32" s="24" t="s">
        <v>58</v>
      </c>
      <c r="AV32" s="24">
        <v>0</v>
      </c>
      <c r="AW32" s="59">
        <v>12.59</v>
      </c>
      <c r="AX32" s="59">
        <v>-37.81</v>
      </c>
      <c r="AY32" s="59">
        <v>150.53</v>
      </c>
      <c r="AZ32" s="59">
        <v>-24.25</v>
      </c>
      <c r="BA32" s="24">
        <v>0</v>
      </c>
      <c r="BB32" s="24">
        <v>0</v>
      </c>
      <c r="BC32" s="24">
        <v>0</v>
      </c>
      <c r="BD32" s="24">
        <f t="shared" si="0"/>
        <v>-3211.23</v>
      </c>
      <c r="BE32" s="25"/>
    </row>
    <row r="33" spans="1:57" ht="25.5" customHeight="1" x14ac:dyDescent="0.25">
      <c r="A33" s="22">
        <v>1</v>
      </c>
      <c r="B33" s="22" t="s">
        <v>96</v>
      </c>
      <c r="C33" s="27">
        <v>11</v>
      </c>
      <c r="D33" s="27">
        <v>337</v>
      </c>
      <c r="E33" s="27" t="s">
        <v>98</v>
      </c>
      <c r="F33" s="24">
        <v>-391.84</v>
      </c>
      <c r="G33" s="59">
        <v>-171.32</v>
      </c>
      <c r="H33" s="59" t="s">
        <v>59</v>
      </c>
      <c r="I33" s="59">
        <v>-131.82</v>
      </c>
      <c r="J33" s="59">
        <v>-98.7</v>
      </c>
      <c r="K33" s="59">
        <v>-257.05</v>
      </c>
      <c r="L33" s="24" t="s">
        <v>58</v>
      </c>
      <c r="M33" s="59">
        <v>200.6</v>
      </c>
      <c r="N33" s="59" t="s">
        <v>58</v>
      </c>
      <c r="O33" s="59">
        <v>-246.96</v>
      </c>
      <c r="P33" s="59" t="s">
        <v>63</v>
      </c>
      <c r="Q33" s="59" t="s">
        <v>59</v>
      </c>
      <c r="R33" s="24" t="s">
        <v>59</v>
      </c>
      <c r="S33" s="59" t="s">
        <v>58</v>
      </c>
      <c r="T33" s="24">
        <v>-744.85</v>
      </c>
      <c r="U33" s="59" t="s">
        <v>58</v>
      </c>
      <c r="V33" s="59"/>
      <c r="W33" s="59">
        <v>-41.18</v>
      </c>
      <c r="X33" s="59"/>
      <c r="Y33" s="59">
        <v>-293.32</v>
      </c>
      <c r="Z33" s="59" t="s">
        <v>58</v>
      </c>
      <c r="AA33" s="59"/>
      <c r="AB33" s="59">
        <v>-183.7</v>
      </c>
      <c r="AC33" s="59" t="s">
        <v>59</v>
      </c>
      <c r="AD33" s="59">
        <v>-165.04</v>
      </c>
      <c r="AE33" s="24">
        <v>-8.56</v>
      </c>
      <c r="AF33" s="59">
        <v>-338.13</v>
      </c>
      <c r="AG33" s="59">
        <v>49.37</v>
      </c>
      <c r="AH33" s="59"/>
      <c r="AI33" s="59">
        <v>-308.47000000000003</v>
      </c>
      <c r="AJ33" s="59" t="s">
        <v>60</v>
      </c>
      <c r="AK33" s="59"/>
      <c r="AL33" s="24">
        <v>-158.88999999999999</v>
      </c>
      <c r="AM33" s="59" t="s">
        <v>59</v>
      </c>
      <c r="AN33" s="24">
        <v>-27.87</v>
      </c>
      <c r="AO33" s="24" t="s">
        <v>99</v>
      </c>
      <c r="AP33" s="59">
        <v>-292.08</v>
      </c>
      <c r="AQ33" s="59">
        <v>-326.68</v>
      </c>
      <c r="AR33" s="59">
        <v>-58.96</v>
      </c>
      <c r="AS33" s="60" t="s">
        <v>59</v>
      </c>
      <c r="AT33" s="24">
        <v>-278.74</v>
      </c>
      <c r="AU33" s="24" t="s">
        <v>58</v>
      </c>
      <c r="AV33" s="24">
        <v>0</v>
      </c>
      <c r="AW33" s="59">
        <v>57.89</v>
      </c>
      <c r="AX33" s="59">
        <v>367.89</v>
      </c>
      <c r="AY33" s="59">
        <v>-272.18</v>
      </c>
      <c r="AZ33" s="59">
        <v>-45.25</v>
      </c>
      <c r="BA33" s="24">
        <v>0</v>
      </c>
      <c r="BB33" s="24">
        <v>0</v>
      </c>
      <c r="BC33" s="24">
        <v>0</v>
      </c>
      <c r="BD33" s="24">
        <f t="shared" si="0"/>
        <v>-4165.8399999999992</v>
      </c>
      <c r="BE33" s="25"/>
    </row>
    <row r="34" spans="1:57" ht="25.5" customHeight="1" x14ac:dyDescent="0.25">
      <c r="A34" s="22">
        <v>1</v>
      </c>
      <c r="B34" s="22" t="s">
        <v>100</v>
      </c>
      <c r="C34" s="23">
        <v>24</v>
      </c>
      <c r="D34" s="23">
        <v>313</v>
      </c>
      <c r="E34" s="23" t="s">
        <v>101</v>
      </c>
      <c r="F34" s="24" t="s">
        <v>60</v>
      </c>
      <c r="G34" s="59" t="s">
        <v>60</v>
      </c>
      <c r="H34" s="59" t="s">
        <v>60</v>
      </c>
      <c r="I34" s="59" t="s">
        <v>62</v>
      </c>
      <c r="J34" s="59" t="s">
        <v>58</v>
      </c>
      <c r="K34" s="59" t="s">
        <v>60</v>
      </c>
      <c r="L34" s="24" t="s">
        <v>58</v>
      </c>
      <c r="M34" s="59">
        <v>-168</v>
      </c>
      <c r="N34" s="59" t="s">
        <v>62</v>
      </c>
      <c r="O34" s="59" t="s">
        <v>60</v>
      </c>
      <c r="P34" s="59" t="s">
        <v>63</v>
      </c>
      <c r="Q34" s="59" t="s">
        <v>60</v>
      </c>
      <c r="R34" s="24" t="s">
        <v>60</v>
      </c>
      <c r="S34" s="59" t="s">
        <v>58</v>
      </c>
      <c r="T34" s="24">
        <v>39.82</v>
      </c>
      <c r="U34" s="59" t="s">
        <v>62</v>
      </c>
      <c r="V34" s="59"/>
      <c r="W34" s="59" t="s">
        <v>60</v>
      </c>
      <c r="X34" s="59"/>
      <c r="Y34" s="59" t="s">
        <v>60</v>
      </c>
      <c r="Z34" s="59" t="s">
        <v>62</v>
      </c>
      <c r="AA34" s="59"/>
      <c r="AB34" s="59">
        <v>-749.5</v>
      </c>
      <c r="AC34" s="59" t="s">
        <v>60</v>
      </c>
      <c r="AD34" s="59" t="s">
        <v>60</v>
      </c>
      <c r="AE34" s="24" t="s">
        <v>60</v>
      </c>
      <c r="AF34" s="59" t="s">
        <v>60</v>
      </c>
      <c r="AG34" s="59">
        <v>55.46</v>
      </c>
      <c r="AH34" s="59"/>
      <c r="AI34" s="59" t="s">
        <v>60</v>
      </c>
      <c r="AJ34" s="59" t="s">
        <v>60</v>
      </c>
      <c r="AK34" s="59"/>
      <c r="AL34" s="24">
        <v>-440.99</v>
      </c>
      <c r="AM34" s="59" t="s">
        <v>60</v>
      </c>
      <c r="AN34" s="24" t="s">
        <v>62</v>
      </c>
      <c r="AO34" s="24">
        <v>186.06</v>
      </c>
      <c r="AP34" s="59" t="s">
        <v>60</v>
      </c>
      <c r="AQ34" s="59">
        <v>-326.68</v>
      </c>
      <c r="AR34" s="59" t="s">
        <v>58</v>
      </c>
      <c r="AS34" s="60" t="s">
        <v>59</v>
      </c>
      <c r="AT34" s="24" t="s">
        <v>62</v>
      </c>
      <c r="AU34" s="24" t="s">
        <v>58</v>
      </c>
      <c r="AV34" s="24">
        <v>0</v>
      </c>
      <c r="AW34" s="59" t="s">
        <v>59</v>
      </c>
      <c r="AX34" s="59" t="s">
        <v>58</v>
      </c>
      <c r="AY34" s="59" t="s">
        <v>60</v>
      </c>
      <c r="AZ34" s="59" t="s">
        <v>59</v>
      </c>
      <c r="BA34" s="24">
        <v>0</v>
      </c>
      <c r="BB34" s="24">
        <v>0</v>
      </c>
      <c r="BC34" s="24">
        <v>0</v>
      </c>
      <c r="BD34" s="24">
        <f t="shared" si="0"/>
        <v>-1403.8300000000002</v>
      </c>
      <c r="BE34" s="25"/>
    </row>
    <row r="35" spans="1:57" ht="25.5" customHeight="1" x14ac:dyDescent="0.25">
      <c r="A35" s="22">
        <v>1</v>
      </c>
      <c r="B35" s="22" t="s">
        <v>100</v>
      </c>
      <c r="C35" s="23">
        <v>24</v>
      </c>
      <c r="D35" s="23">
        <v>314</v>
      </c>
      <c r="E35" s="23" t="s">
        <v>102</v>
      </c>
      <c r="F35" s="24" t="s">
        <v>60</v>
      </c>
      <c r="G35" s="59" t="s">
        <v>60</v>
      </c>
      <c r="H35" s="59" t="s">
        <v>60</v>
      </c>
      <c r="I35" s="59" t="s">
        <v>62</v>
      </c>
      <c r="J35" s="59" t="s">
        <v>58</v>
      </c>
      <c r="K35" s="59" t="s">
        <v>59</v>
      </c>
      <c r="L35" s="24" t="s">
        <v>58</v>
      </c>
      <c r="M35" s="59">
        <v>-346.58</v>
      </c>
      <c r="N35" s="59" t="s">
        <v>62</v>
      </c>
      <c r="O35" s="59">
        <v>-433.39</v>
      </c>
      <c r="P35" s="59">
        <v>-13.23</v>
      </c>
      <c r="Q35" s="59">
        <v>-729.42</v>
      </c>
      <c r="R35" s="24">
        <v>359.25</v>
      </c>
      <c r="S35" s="59" t="s">
        <v>58</v>
      </c>
      <c r="T35" s="24">
        <v>-343.86</v>
      </c>
      <c r="U35" s="59">
        <v>-125.14</v>
      </c>
      <c r="V35" s="59"/>
      <c r="W35" s="59" t="s">
        <v>59</v>
      </c>
      <c r="X35" s="59"/>
      <c r="Y35" s="59">
        <v>-163.53</v>
      </c>
      <c r="Z35" s="59">
        <v>245.55</v>
      </c>
      <c r="AA35" s="59"/>
      <c r="AB35" s="59" t="s">
        <v>60</v>
      </c>
      <c r="AC35" s="59">
        <v>-381.32</v>
      </c>
      <c r="AD35" s="59">
        <v>865.87</v>
      </c>
      <c r="AE35" s="24">
        <v>-76.36</v>
      </c>
      <c r="AF35" s="59" t="s">
        <v>60</v>
      </c>
      <c r="AG35" s="59">
        <v>-166.96</v>
      </c>
      <c r="AH35" s="59"/>
      <c r="AI35" s="59">
        <v>-47.82</v>
      </c>
      <c r="AJ35" s="59" t="s">
        <v>60</v>
      </c>
      <c r="AK35" s="59"/>
      <c r="AL35" s="24">
        <v>-374.33</v>
      </c>
      <c r="AM35" s="59">
        <v>13.5</v>
      </c>
      <c r="AN35" s="24">
        <v>-168.95</v>
      </c>
      <c r="AO35" s="24">
        <v>-403.51</v>
      </c>
      <c r="AP35" s="59">
        <v>-18</v>
      </c>
      <c r="AQ35" s="59">
        <v>820.25</v>
      </c>
      <c r="AR35" s="59" t="s">
        <v>58</v>
      </c>
      <c r="AS35" s="60" t="s">
        <v>59</v>
      </c>
      <c r="AT35" s="24">
        <v>-594.23</v>
      </c>
      <c r="AU35" s="24" t="s">
        <v>58</v>
      </c>
      <c r="AV35" s="24">
        <v>0</v>
      </c>
      <c r="AW35" s="59" t="s">
        <v>59</v>
      </c>
      <c r="AX35" s="59" t="s">
        <v>58</v>
      </c>
      <c r="AY35" s="59">
        <v>167.39</v>
      </c>
      <c r="AZ35" s="59" t="s">
        <v>59</v>
      </c>
      <c r="BA35" s="24">
        <v>0</v>
      </c>
      <c r="BB35" s="24">
        <v>0</v>
      </c>
      <c r="BC35" s="24">
        <v>0</v>
      </c>
      <c r="BD35" s="24">
        <f t="shared" si="0"/>
        <v>-1914.8200000000002</v>
      </c>
      <c r="BE35" s="25"/>
    </row>
    <row r="36" spans="1:57" ht="25.5" customHeight="1" x14ac:dyDescent="0.25">
      <c r="A36" s="22">
        <v>1</v>
      </c>
      <c r="B36" s="22" t="s">
        <v>103</v>
      </c>
      <c r="C36" s="23">
        <v>15</v>
      </c>
      <c r="D36" s="23">
        <v>23</v>
      </c>
      <c r="E36" s="23" t="s">
        <v>104</v>
      </c>
      <c r="F36" s="24">
        <v>-773.6</v>
      </c>
      <c r="G36" s="59" t="s">
        <v>59</v>
      </c>
      <c r="H36" s="59" t="s">
        <v>59</v>
      </c>
      <c r="I36" s="59">
        <v>393.85</v>
      </c>
      <c r="J36" s="59">
        <v>-121.34</v>
      </c>
      <c r="K36" s="59">
        <v>7.78</v>
      </c>
      <c r="L36" s="24" t="s">
        <v>58</v>
      </c>
      <c r="M36" s="59">
        <v>541.62</v>
      </c>
      <c r="N36" s="59">
        <v>-438.16</v>
      </c>
      <c r="O36" s="59">
        <v>-150.68</v>
      </c>
      <c r="P36" s="59" t="s">
        <v>63</v>
      </c>
      <c r="Q36" s="59" t="s">
        <v>59</v>
      </c>
      <c r="R36" s="24" t="s">
        <v>59</v>
      </c>
      <c r="S36" s="59" t="s">
        <v>58</v>
      </c>
      <c r="T36" s="24">
        <v>-142.6</v>
      </c>
      <c r="U36" s="59" t="s">
        <v>58</v>
      </c>
      <c r="V36" s="59"/>
      <c r="W36" s="59">
        <v>-485.46</v>
      </c>
      <c r="X36" s="59"/>
      <c r="Y36" s="59" t="s">
        <v>59</v>
      </c>
      <c r="Z36" s="59">
        <v>-182.5</v>
      </c>
      <c r="AA36" s="59"/>
      <c r="AB36" s="59">
        <v>-875.26</v>
      </c>
      <c r="AC36" s="59" t="s">
        <v>59</v>
      </c>
      <c r="AD36" s="59">
        <v>93.34</v>
      </c>
      <c r="AE36" s="24" t="s">
        <v>59</v>
      </c>
      <c r="AF36" s="59">
        <v>-455.06</v>
      </c>
      <c r="AG36" s="59">
        <v>-38.78</v>
      </c>
      <c r="AH36" s="59"/>
      <c r="AI36" s="59" t="s">
        <v>58</v>
      </c>
      <c r="AJ36" s="59">
        <v>-11.3</v>
      </c>
      <c r="AK36" s="59"/>
      <c r="AL36" s="24">
        <v>-182.48</v>
      </c>
      <c r="AM36" s="59">
        <v>-172.16</v>
      </c>
      <c r="AN36" s="24">
        <v>-9.82</v>
      </c>
      <c r="AO36" s="24" t="s">
        <v>58</v>
      </c>
      <c r="AP36" s="59">
        <v>-232.51</v>
      </c>
      <c r="AQ36" s="59" t="s">
        <v>58</v>
      </c>
      <c r="AR36" s="59">
        <v>-34.79</v>
      </c>
      <c r="AS36" s="60" t="s">
        <v>59</v>
      </c>
      <c r="AT36" s="24">
        <v>-6.55</v>
      </c>
      <c r="AU36" s="24" t="s">
        <v>58</v>
      </c>
      <c r="AV36" s="24">
        <v>0</v>
      </c>
      <c r="AW36" s="59">
        <v>-33.86</v>
      </c>
      <c r="AX36" s="59" t="s">
        <v>105</v>
      </c>
      <c r="AY36" s="59">
        <v>-22.61</v>
      </c>
      <c r="AZ36" s="59">
        <v>-40.200000000000003</v>
      </c>
      <c r="BA36" s="24">
        <v>0</v>
      </c>
      <c r="BB36" s="24">
        <v>0</v>
      </c>
      <c r="BC36" s="24">
        <v>0</v>
      </c>
      <c r="BD36" s="24">
        <f t="shared" si="0"/>
        <v>-3373.130000000001</v>
      </c>
      <c r="BE36" s="25"/>
    </row>
    <row r="37" spans="1:57" ht="25.5" customHeight="1" x14ac:dyDescent="0.25">
      <c r="A37" s="22">
        <v>1</v>
      </c>
      <c r="B37" s="22" t="s">
        <v>103</v>
      </c>
      <c r="C37" s="23">
        <v>10</v>
      </c>
      <c r="D37" s="23">
        <v>9</v>
      </c>
      <c r="E37" s="23" t="s">
        <v>106</v>
      </c>
      <c r="F37" s="24">
        <v>-416.02</v>
      </c>
      <c r="G37" s="59">
        <v>94.74</v>
      </c>
      <c r="H37" s="59" t="s">
        <v>64</v>
      </c>
      <c r="I37" s="59" t="s">
        <v>64</v>
      </c>
      <c r="J37" s="59" t="s">
        <v>63</v>
      </c>
      <c r="K37" s="59" t="s">
        <v>64</v>
      </c>
      <c r="L37" s="24" t="s">
        <v>63</v>
      </c>
      <c r="M37" s="59" t="s">
        <v>64</v>
      </c>
      <c r="N37" s="59" t="s">
        <v>63</v>
      </c>
      <c r="O37" s="59" t="s">
        <v>64</v>
      </c>
      <c r="P37" s="59" t="s">
        <v>63</v>
      </c>
      <c r="Q37" s="59" t="s">
        <v>64</v>
      </c>
      <c r="R37" s="24" t="s">
        <v>59</v>
      </c>
      <c r="S37" s="59" t="s">
        <v>58</v>
      </c>
      <c r="T37" s="24" t="s">
        <v>63</v>
      </c>
      <c r="U37" s="59">
        <v>23.87</v>
      </c>
      <c r="V37" s="59"/>
      <c r="W37" s="59" t="s">
        <v>64</v>
      </c>
      <c r="X37" s="59"/>
      <c r="Y37" s="59" t="s">
        <v>64</v>
      </c>
      <c r="Z37" s="59" t="s">
        <v>63</v>
      </c>
      <c r="AA37" s="59"/>
      <c r="AB37" s="59" t="s">
        <v>60</v>
      </c>
      <c r="AC37" s="59" t="s">
        <v>64</v>
      </c>
      <c r="AD37" s="59" t="s">
        <v>64</v>
      </c>
      <c r="AE37" s="24" t="s">
        <v>64</v>
      </c>
      <c r="AF37" s="59" t="s">
        <v>64</v>
      </c>
      <c r="AG37" s="59">
        <v>-22.67</v>
      </c>
      <c r="AH37" s="59"/>
      <c r="AI37" s="59" t="s">
        <v>64</v>
      </c>
      <c r="AJ37" s="59" t="s">
        <v>64</v>
      </c>
      <c r="AK37" s="59"/>
      <c r="AL37" s="24" t="s">
        <v>64</v>
      </c>
      <c r="AM37" s="59" t="s">
        <v>64</v>
      </c>
      <c r="AN37" s="24" t="s">
        <v>63</v>
      </c>
      <c r="AO37" s="24" t="s">
        <v>63</v>
      </c>
      <c r="AP37" s="59" t="s">
        <v>64</v>
      </c>
      <c r="AQ37" s="59" t="s">
        <v>58</v>
      </c>
      <c r="AR37" s="59" t="s">
        <v>63</v>
      </c>
      <c r="AS37" s="60" t="s">
        <v>64</v>
      </c>
      <c r="AT37" s="24" t="s">
        <v>63</v>
      </c>
      <c r="AU37" s="24" t="s">
        <v>63</v>
      </c>
      <c r="AV37" s="24">
        <v>0</v>
      </c>
      <c r="AW37" s="59" t="s">
        <v>64</v>
      </c>
      <c r="AX37" s="59">
        <v>9</v>
      </c>
      <c r="AY37" s="59" t="s">
        <v>64</v>
      </c>
      <c r="AZ37" s="59" t="s">
        <v>64</v>
      </c>
      <c r="BA37" s="24">
        <v>0</v>
      </c>
      <c r="BB37" s="24">
        <v>0</v>
      </c>
      <c r="BC37" s="24">
        <v>0</v>
      </c>
      <c r="BD37" s="24">
        <f t="shared" si="0"/>
        <v>-311.08</v>
      </c>
      <c r="BE37" s="25"/>
    </row>
    <row r="38" spans="1:57" ht="25.5" customHeight="1" x14ac:dyDescent="0.25">
      <c r="A38" s="22">
        <v>1</v>
      </c>
      <c r="B38" s="22" t="s">
        <v>103</v>
      </c>
      <c r="C38" s="23">
        <v>12</v>
      </c>
      <c r="D38" s="23">
        <v>40</v>
      </c>
      <c r="E38" s="23" t="s">
        <v>107</v>
      </c>
      <c r="F38" s="24">
        <v>-165.56</v>
      </c>
      <c r="G38" s="59">
        <v>-62.22</v>
      </c>
      <c r="H38" s="59" t="s">
        <v>59</v>
      </c>
      <c r="I38" s="59">
        <v>-159.88999999999999</v>
      </c>
      <c r="J38" s="59" t="s">
        <v>58</v>
      </c>
      <c r="K38" s="59">
        <v>-223.62</v>
      </c>
      <c r="L38" s="24" t="s">
        <v>58</v>
      </c>
      <c r="M38" s="59">
        <v>-96.5</v>
      </c>
      <c r="N38" s="59" t="s">
        <v>58</v>
      </c>
      <c r="O38" s="59">
        <v>-434.36</v>
      </c>
      <c r="P38" s="59">
        <v>-1106.02</v>
      </c>
      <c r="Q38" s="59" t="s">
        <v>59</v>
      </c>
      <c r="R38" s="24" t="s">
        <v>59</v>
      </c>
      <c r="S38" s="59" t="s">
        <v>58</v>
      </c>
      <c r="T38" s="24">
        <v>-100.2</v>
      </c>
      <c r="U38" s="59" t="s">
        <v>58</v>
      </c>
      <c r="V38" s="59"/>
      <c r="W38" s="59">
        <v>-19.03</v>
      </c>
      <c r="X38" s="59"/>
      <c r="Y38" s="59">
        <v>-57.64</v>
      </c>
      <c r="Z38" s="59">
        <v>-423.29</v>
      </c>
      <c r="AA38" s="59"/>
      <c r="AB38" s="59">
        <v>-161.96</v>
      </c>
      <c r="AC38" s="59" t="s">
        <v>59</v>
      </c>
      <c r="AD38" s="59">
        <v>-399.32</v>
      </c>
      <c r="AE38" s="24">
        <v>-161.47</v>
      </c>
      <c r="AF38" s="59" t="s">
        <v>59</v>
      </c>
      <c r="AG38" s="59">
        <v>-187.37</v>
      </c>
      <c r="AH38" s="59"/>
      <c r="AI38" s="59" t="s">
        <v>59</v>
      </c>
      <c r="AJ38" s="59" t="s">
        <v>59</v>
      </c>
      <c r="AK38" s="59"/>
      <c r="AL38" s="24">
        <v>-122.78</v>
      </c>
      <c r="AM38" s="59">
        <v>-86.18</v>
      </c>
      <c r="AN38" s="24">
        <v>-130.94999999999999</v>
      </c>
      <c r="AO38" s="24" t="s">
        <v>58</v>
      </c>
      <c r="AP38" s="59">
        <v>-448.93</v>
      </c>
      <c r="AQ38" s="59">
        <v>-9.3000000000000007</v>
      </c>
      <c r="AR38" s="59" t="s">
        <v>58</v>
      </c>
      <c r="AS38" s="60" t="s">
        <v>59</v>
      </c>
      <c r="AT38" s="24">
        <v>-286.67</v>
      </c>
      <c r="AU38" s="24" t="s">
        <v>58</v>
      </c>
      <c r="AV38" s="24">
        <v>0</v>
      </c>
      <c r="AW38" s="59" t="s">
        <v>59</v>
      </c>
      <c r="AX38" s="59" t="s">
        <v>58</v>
      </c>
      <c r="AY38" s="59">
        <v>-143.88999999999999</v>
      </c>
      <c r="AZ38" s="59">
        <v>105.93</v>
      </c>
      <c r="BA38" s="24">
        <v>0</v>
      </c>
      <c r="BB38" s="24">
        <v>0</v>
      </c>
      <c r="BC38" s="24">
        <v>0</v>
      </c>
      <c r="BD38" s="24">
        <f t="shared" si="0"/>
        <v>-4881.22</v>
      </c>
      <c r="BE38" s="25"/>
    </row>
    <row r="39" spans="1:57" ht="25.5" customHeight="1" x14ac:dyDescent="0.25">
      <c r="A39" s="22">
        <v>1</v>
      </c>
      <c r="B39" s="22" t="s">
        <v>103</v>
      </c>
      <c r="C39" s="23">
        <v>18</v>
      </c>
      <c r="D39" s="23">
        <v>117</v>
      </c>
      <c r="E39" s="23" t="s">
        <v>108</v>
      </c>
      <c r="F39" s="24">
        <v>-514.85</v>
      </c>
      <c r="G39" s="59">
        <v>-254.75</v>
      </c>
      <c r="H39" s="59" t="s">
        <v>59</v>
      </c>
      <c r="I39" s="59">
        <v>-589.33000000000004</v>
      </c>
      <c r="J39" s="59" t="s">
        <v>58</v>
      </c>
      <c r="K39" s="59">
        <v>149.41999999999999</v>
      </c>
      <c r="L39" s="24" t="s">
        <v>58</v>
      </c>
      <c r="M39" s="59" t="s">
        <v>59</v>
      </c>
      <c r="N39" s="59">
        <v>886.62</v>
      </c>
      <c r="O39" s="59">
        <v>-488.43</v>
      </c>
      <c r="P39" s="59">
        <v>-532.71</v>
      </c>
      <c r="Q39" s="59" t="s">
        <v>59</v>
      </c>
      <c r="R39" s="24" t="s">
        <v>59</v>
      </c>
      <c r="S39" s="59" t="s">
        <v>58</v>
      </c>
      <c r="T39" s="24">
        <v>-399.58</v>
      </c>
      <c r="U39" s="59" t="s">
        <v>58</v>
      </c>
      <c r="V39" s="59"/>
      <c r="W39" s="59">
        <v>-879.3</v>
      </c>
      <c r="X39" s="59"/>
      <c r="Y39" s="59">
        <v>-105.02</v>
      </c>
      <c r="Z39" s="59">
        <v>-151.16</v>
      </c>
      <c r="AA39" s="59"/>
      <c r="AB39" s="59">
        <v>-332.06</v>
      </c>
      <c r="AC39" s="59" t="s">
        <v>59</v>
      </c>
      <c r="AD39" s="59">
        <v>-522.79</v>
      </c>
      <c r="AE39" s="24">
        <v>-203.67</v>
      </c>
      <c r="AF39" s="59">
        <v>73.489999999999995</v>
      </c>
      <c r="AG39" s="59">
        <v>22.58</v>
      </c>
      <c r="AH39" s="59"/>
      <c r="AI39" s="59" t="s">
        <v>59</v>
      </c>
      <c r="AJ39" s="59">
        <v>-60.58</v>
      </c>
      <c r="AK39" s="59"/>
      <c r="AL39" s="24">
        <v>-289.95999999999998</v>
      </c>
      <c r="AM39" s="59" t="s">
        <v>59</v>
      </c>
      <c r="AN39" s="24">
        <v>-60.86</v>
      </c>
      <c r="AO39" s="24" t="s">
        <v>58</v>
      </c>
      <c r="AP39" s="59">
        <v>-142.66</v>
      </c>
      <c r="AQ39" s="59" t="s">
        <v>58</v>
      </c>
      <c r="AR39" s="59" t="s">
        <v>58</v>
      </c>
      <c r="AS39" s="60" t="s">
        <v>59</v>
      </c>
      <c r="AT39" s="24" t="s">
        <v>58</v>
      </c>
      <c r="AU39" s="24" t="s">
        <v>58</v>
      </c>
      <c r="AV39" s="24">
        <v>0</v>
      </c>
      <c r="AW39" s="59" t="s">
        <v>109</v>
      </c>
      <c r="AX39" s="59" t="s">
        <v>58</v>
      </c>
      <c r="AY39" s="59" t="s">
        <v>59</v>
      </c>
      <c r="AZ39" s="59">
        <v>74.39</v>
      </c>
      <c r="BA39" s="24">
        <v>0</v>
      </c>
      <c r="BB39" s="24">
        <v>0</v>
      </c>
      <c r="BC39" s="24">
        <v>0</v>
      </c>
      <c r="BD39" s="24">
        <f t="shared" si="0"/>
        <v>-4321.2099999999991</v>
      </c>
      <c r="BE39" s="25"/>
    </row>
    <row r="40" spans="1:57" ht="25.5" customHeight="1" x14ac:dyDescent="0.25">
      <c r="A40" s="22">
        <v>1</v>
      </c>
      <c r="B40" s="22" t="s">
        <v>110</v>
      </c>
      <c r="C40" s="22">
        <v>17</v>
      </c>
      <c r="D40" s="28" t="s">
        <v>111</v>
      </c>
      <c r="E40" s="28" t="s">
        <v>112</v>
      </c>
      <c r="F40" s="24">
        <v>-537.26</v>
      </c>
      <c r="G40" s="59">
        <v>-205.06</v>
      </c>
      <c r="H40" s="59" t="s">
        <v>59</v>
      </c>
      <c r="I40" s="59">
        <v>-176.25</v>
      </c>
      <c r="J40" s="59" t="s">
        <v>58</v>
      </c>
      <c r="K40" s="59">
        <v>-3.36</v>
      </c>
      <c r="L40" s="24" t="s">
        <v>58</v>
      </c>
      <c r="M40" s="59">
        <v>-281.01</v>
      </c>
      <c r="N40" s="59">
        <v>-91.45</v>
      </c>
      <c r="O40" s="59">
        <v>13.95</v>
      </c>
      <c r="P40" s="59">
        <v>-944.66</v>
      </c>
      <c r="Q40" s="59">
        <v>36.96</v>
      </c>
      <c r="R40" s="24">
        <v>192.36</v>
      </c>
      <c r="S40" s="59" t="s">
        <v>58</v>
      </c>
      <c r="T40" s="24">
        <v>-93.96</v>
      </c>
      <c r="U40" s="59" t="s">
        <v>58</v>
      </c>
      <c r="V40" s="59"/>
      <c r="W40" s="59" t="s">
        <v>59</v>
      </c>
      <c r="X40" s="59"/>
      <c r="Y40" s="59" t="s">
        <v>59</v>
      </c>
      <c r="Z40" s="59">
        <v>-191.55</v>
      </c>
      <c r="AA40" s="59"/>
      <c r="AB40" s="59">
        <v>214.41</v>
      </c>
      <c r="AC40" s="59" t="s">
        <v>59</v>
      </c>
      <c r="AD40" s="59">
        <v>12.79</v>
      </c>
      <c r="AE40" s="24">
        <v>-15.87</v>
      </c>
      <c r="AF40" s="59">
        <v>-165.52</v>
      </c>
      <c r="AG40" s="59">
        <v>28.66</v>
      </c>
      <c r="AH40" s="59"/>
      <c r="AI40" s="59" t="s">
        <v>58</v>
      </c>
      <c r="AJ40" s="59">
        <v>5.78</v>
      </c>
      <c r="AK40" s="59"/>
      <c r="AL40" s="24">
        <v>-28.43</v>
      </c>
      <c r="AM40" s="59">
        <v>-156.69</v>
      </c>
      <c r="AN40" s="24">
        <v>1.26</v>
      </c>
      <c r="AO40" s="24" t="s">
        <v>58</v>
      </c>
      <c r="AP40" s="59">
        <v>-239.05</v>
      </c>
      <c r="AQ40" s="59" t="s">
        <v>58</v>
      </c>
      <c r="AR40" s="59" t="s">
        <v>58</v>
      </c>
      <c r="AS40" s="60" t="s">
        <v>59</v>
      </c>
      <c r="AT40" s="24">
        <v>-42.91</v>
      </c>
      <c r="AU40" s="24" t="s">
        <v>58</v>
      </c>
      <c r="AV40" s="24">
        <v>0</v>
      </c>
      <c r="AW40" s="59">
        <v>0.1</v>
      </c>
      <c r="AX40" s="59" t="s">
        <v>58</v>
      </c>
      <c r="AY40" s="59" t="s">
        <v>60</v>
      </c>
      <c r="AZ40" s="59">
        <v>-325.24</v>
      </c>
      <c r="BA40" s="24">
        <v>0</v>
      </c>
      <c r="BB40" s="24">
        <v>0</v>
      </c>
      <c r="BC40" s="24">
        <v>0</v>
      </c>
      <c r="BD40" s="24">
        <f t="shared" si="0"/>
        <v>-2992</v>
      </c>
      <c r="BE40" s="25"/>
    </row>
    <row r="41" spans="1:57" ht="25.5" customHeight="1" x14ac:dyDescent="0.25">
      <c r="A41" s="22">
        <v>1</v>
      </c>
      <c r="B41" s="22" t="s">
        <v>110</v>
      </c>
      <c r="C41" s="23">
        <v>11</v>
      </c>
      <c r="D41" s="23">
        <v>200</v>
      </c>
      <c r="E41" s="23" t="s">
        <v>113</v>
      </c>
      <c r="F41" s="24">
        <v>-220.61</v>
      </c>
      <c r="G41" s="59">
        <v>-212.55</v>
      </c>
      <c r="H41" s="59" t="s">
        <v>59</v>
      </c>
      <c r="I41" s="59">
        <v>-252.64</v>
      </c>
      <c r="J41" s="59">
        <v>-291.93</v>
      </c>
      <c r="K41" s="59">
        <v>-109.83</v>
      </c>
      <c r="L41" s="24" t="s">
        <v>58</v>
      </c>
      <c r="M41" s="59">
        <v>-96.74</v>
      </c>
      <c r="N41" s="59">
        <v>-663.25</v>
      </c>
      <c r="O41" s="59">
        <v>-283.67</v>
      </c>
      <c r="P41" s="59" t="s">
        <v>62</v>
      </c>
      <c r="Q41" s="59" t="s">
        <v>59</v>
      </c>
      <c r="R41" s="24" t="s">
        <v>59</v>
      </c>
      <c r="S41" s="59" t="s">
        <v>58</v>
      </c>
      <c r="T41" s="24">
        <v>-232.57</v>
      </c>
      <c r="U41" s="59">
        <v>-465.33</v>
      </c>
      <c r="V41" s="59"/>
      <c r="W41" s="59">
        <v>-302.23</v>
      </c>
      <c r="X41" s="59"/>
      <c r="Y41" s="59">
        <v>-255.69</v>
      </c>
      <c r="Z41" s="59">
        <v>-108.45</v>
      </c>
      <c r="AA41" s="59"/>
      <c r="AB41" s="59">
        <v>254.87</v>
      </c>
      <c r="AC41" s="59" t="s">
        <v>59</v>
      </c>
      <c r="AD41" s="59">
        <v>142.22999999999999</v>
      </c>
      <c r="AE41" s="24">
        <v>-52.18</v>
      </c>
      <c r="AF41" s="59">
        <v>101.29</v>
      </c>
      <c r="AG41" s="59">
        <v>-159.66999999999999</v>
      </c>
      <c r="AH41" s="59"/>
      <c r="AI41" s="59">
        <v>-59.45</v>
      </c>
      <c r="AJ41" s="59">
        <v>-1.24</v>
      </c>
      <c r="AK41" s="59"/>
      <c r="AL41" s="24">
        <v>45.47</v>
      </c>
      <c r="AM41" s="59">
        <v>-231.67</v>
      </c>
      <c r="AN41" s="24">
        <v>-13.82</v>
      </c>
      <c r="AO41" s="24" t="s">
        <v>58</v>
      </c>
      <c r="AP41" s="59">
        <v>-64.39</v>
      </c>
      <c r="AQ41" s="59" t="s">
        <v>58</v>
      </c>
      <c r="AR41" s="59" t="s">
        <v>58</v>
      </c>
      <c r="AS41" s="60" t="s">
        <v>59</v>
      </c>
      <c r="AT41" s="24" t="s">
        <v>58</v>
      </c>
      <c r="AU41" s="24" t="s">
        <v>58</v>
      </c>
      <c r="AV41" s="24">
        <v>0</v>
      </c>
      <c r="AW41" s="59">
        <v>3.48</v>
      </c>
      <c r="AX41" s="59" t="s">
        <v>58</v>
      </c>
      <c r="AY41" s="59">
        <v>-137.66</v>
      </c>
      <c r="AZ41" s="59" t="s">
        <v>60</v>
      </c>
      <c r="BA41" s="24">
        <v>0</v>
      </c>
      <c r="BB41" s="24">
        <v>0</v>
      </c>
      <c r="BC41" s="24">
        <v>0</v>
      </c>
      <c r="BD41" s="24">
        <f t="shared" si="0"/>
        <v>-3668.2299999999996</v>
      </c>
      <c r="BE41" s="25"/>
    </row>
    <row r="42" spans="1:57" ht="25.5" customHeight="1" x14ac:dyDescent="0.25">
      <c r="A42" s="22">
        <v>1</v>
      </c>
      <c r="B42" s="22" t="s">
        <v>110</v>
      </c>
      <c r="C42" s="23">
        <v>11</v>
      </c>
      <c r="D42" s="23">
        <v>101</v>
      </c>
      <c r="E42" s="23" t="s">
        <v>114</v>
      </c>
      <c r="F42" s="24">
        <v>-527.34</v>
      </c>
      <c r="G42" s="59">
        <v>-123.84</v>
      </c>
      <c r="H42" s="59" t="s">
        <v>59</v>
      </c>
      <c r="I42" s="59">
        <v>-305.41000000000003</v>
      </c>
      <c r="J42" s="59">
        <v>-183.07</v>
      </c>
      <c r="K42" s="59">
        <v>-84.72</v>
      </c>
      <c r="L42" s="24" t="s">
        <v>58</v>
      </c>
      <c r="M42" s="59">
        <v>-111.72</v>
      </c>
      <c r="N42" s="59">
        <v>21.95</v>
      </c>
      <c r="O42" s="59">
        <v>-235.97</v>
      </c>
      <c r="P42" s="59">
        <v>-333.32</v>
      </c>
      <c r="Q42" s="59">
        <v>25.92</v>
      </c>
      <c r="R42" s="24">
        <v>-201.43</v>
      </c>
      <c r="S42" s="59" t="s">
        <v>58</v>
      </c>
      <c r="T42" s="24">
        <v>-58.73</v>
      </c>
      <c r="U42" s="59">
        <v>29.28</v>
      </c>
      <c r="V42" s="59"/>
      <c r="W42" s="59" t="s">
        <v>59</v>
      </c>
      <c r="X42" s="59"/>
      <c r="Y42" s="59">
        <v>-34.51</v>
      </c>
      <c r="Z42" s="59">
        <v>-160.81</v>
      </c>
      <c r="AA42" s="59"/>
      <c r="AB42" s="59">
        <v>-523.82000000000005</v>
      </c>
      <c r="AC42" s="59" t="s">
        <v>59</v>
      </c>
      <c r="AD42" s="59">
        <v>-92.09</v>
      </c>
      <c r="AE42" s="24">
        <v>257.35000000000002</v>
      </c>
      <c r="AF42" s="59">
        <v>-16.07</v>
      </c>
      <c r="AG42" s="59">
        <v>7.67</v>
      </c>
      <c r="AH42" s="59"/>
      <c r="AI42" s="59">
        <v>-195.87</v>
      </c>
      <c r="AJ42" s="59">
        <v>6.93</v>
      </c>
      <c r="AK42" s="59"/>
      <c r="AL42" s="24">
        <v>-37.75</v>
      </c>
      <c r="AM42" s="59">
        <v>6.49</v>
      </c>
      <c r="AN42" s="24">
        <v>-17.940000000000001</v>
      </c>
      <c r="AO42" s="24" t="s">
        <v>58</v>
      </c>
      <c r="AP42" s="59">
        <v>-60.66</v>
      </c>
      <c r="AQ42" s="59" t="s">
        <v>58</v>
      </c>
      <c r="AR42" s="59" t="s">
        <v>58</v>
      </c>
      <c r="AS42" s="60" t="s">
        <v>59</v>
      </c>
      <c r="AT42" s="24">
        <v>379.5</v>
      </c>
      <c r="AU42" s="24" t="s">
        <v>58</v>
      </c>
      <c r="AV42" s="24">
        <v>0</v>
      </c>
      <c r="AW42" s="59">
        <v>9.98</v>
      </c>
      <c r="AX42" s="59">
        <v>-616.32000000000005</v>
      </c>
      <c r="AY42" s="59">
        <v>-48.62</v>
      </c>
      <c r="AZ42" s="59" t="s">
        <v>60</v>
      </c>
      <c r="BA42" s="24">
        <v>0</v>
      </c>
      <c r="BB42" s="24">
        <v>0</v>
      </c>
      <c r="BC42" s="24">
        <v>0</v>
      </c>
      <c r="BD42" s="24">
        <f t="shared" si="0"/>
        <v>-3224.9400000000005</v>
      </c>
      <c r="BE42" s="25"/>
    </row>
    <row r="43" spans="1:57" ht="25.5" customHeight="1" x14ac:dyDescent="0.25">
      <c r="A43" s="22">
        <v>1</v>
      </c>
      <c r="B43" s="22" t="s">
        <v>110</v>
      </c>
      <c r="C43" s="23">
        <v>15</v>
      </c>
      <c r="D43" s="23">
        <v>27</v>
      </c>
      <c r="E43" s="23" t="s">
        <v>115</v>
      </c>
      <c r="F43" s="24">
        <v>-1170.26</v>
      </c>
      <c r="G43" s="59">
        <v>312.83</v>
      </c>
      <c r="H43" s="59" t="s">
        <v>59</v>
      </c>
      <c r="I43" s="59">
        <v>-51.47</v>
      </c>
      <c r="J43" s="59" t="s">
        <v>58</v>
      </c>
      <c r="K43" s="59">
        <v>-69.680000000000007</v>
      </c>
      <c r="L43" s="24" t="s">
        <v>58</v>
      </c>
      <c r="M43" s="59">
        <v>-330.72</v>
      </c>
      <c r="N43" s="59">
        <v>451.77</v>
      </c>
      <c r="O43" s="59" t="s">
        <v>59</v>
      </c>
      <c r="P43" s="24">
        <v>0</v>
      </c>
      <c r="Q43" s="59" t="s">
        <v>59</v>
      </c>
      <c r="R43" s="24" t="s">
        <v>59</v>
      </c>
      <c r="S43" s="59" t="s">
        <v>58</v>
      </c>
      <c r="T43" s="24">
        <v>-677.05</v>
      </c>
      <c r="U43" s="59">
        <v>-495.6</v>
      </c>
      <c r="V43" s="59"/>
      <c r="W43" s="59">
        <v>-86.4</v>
      </c>
      <c r="X43" s="59"/>
      <c r="Y43" s="59">
        <v>230.4</v>
      </c>
      <c r="Z43" s="59">
        <v>-189.91</v>
      </c>
      <c r="AA43" s="59"/>
      <c r="AB43" s="59">
        <v>-115.68</v>
      </c>
      <c r="AC43" s="59">
        <v>-69.17</v>
      </c>
      <c r="AD43" s="59">
        <v>195.74</v>
      </c>
      <c r="AE43" s="24">
        <v>-47.72</v>
      </c>
      <c r="AF43" s="59">
        <v>-321.64999999999998</v>
      </c>
      <c r="AG43" s="59">
        <v>28.89</v>
      </c>
      <c r="AH43" s="59"/>
      <c r="AI43" s="59">
        <v>-91.93</v>
      </c>
      <c r="AJ43" s="59">
        <v>96</v>
      </c>
      <c r="AK43" s="59"/>
      <c r="AL43" s="24">
        <v>91.84</v>
      </c>
      <c r="AM43" s="59">
        <v>-104.24</v>
      </c>
      <c r="AN43" s="24">
        <v>-62.89</v>
      </c>
      <c r="AO43" s="24" t="s">
        <v>58</v>
      </c>
      <c r="AP43" s="59">
        <v>-130.6</v>
      </c>
      <c r="AQ43" s="59" t="s">
        <v>58</v>
      </c>
      <c r="AR43" s="59" t="s">
        <v>58</v>
      </c>
      <c r="AS43" s="60" t="s">
        <v>59</v>
      </c>
      <c r="AT43" s="24">
        <v>-414.24</v>
      </c>
      <c r="AU43" s="24" t="s">
        <v>58</v>
      </c>
      <c r="AV43" s="24">
        <v>0</v>
      </c>
      <c r="AW43" s="59">
        <v>150.21</v>
      </c>
      <c r="AX43" s="59" t="s">
        <v>58</v>
      </c>
      <c r="AY43" s="59">
        <v>-162.12</v>
      </c>
      <c r="AZ43" s="59">
        <v>-51.51</v>
      </c>
      <c r="BA43" s="24">
        <v>0</v>
      </c>
      <c r="BB43" s="24">
        <v>0</v>
      </c>
      <c r="BC43" s="24">
        <v>0</v>
      </c>
      <c r="BD43" s="24">
        <f t="shared" si="0"/>
        <v>-3085.1599999999989</v>
      </c>
      <c r="BE43" s="25"/>
    </row>
    <row r="44" spans="1:57" ht="25.5" customHeight="1" x14ac:dyDescent="0.25">
      <c r="A44" s="29"/>
      <c r="B44" s="29"/>
      <c r="C44" s="30"/>
      <c r="D44" s="30"/>
      <c r="E44" s="31" t="s">
        <v>116</v>
      </c>
      <c r="F44" s="32">
        <f t="shared" ref="F44:AK44" si="1">SUM(F4:F43)</f>
        <v>-9025.11</v>
      </c>
      <c r="G44" s="32">
        <f t="shared" si="1"/>
        <v>-4578.7900000000009</v>
      </c>
      <c r="H44" s="32">
        <f t="shared" si="1"/>
        <v>-2704.7700000000004</v>
      </c>
      <c r="I44" s="32">
        <f t="shared" si="1"/>
        <v>-4500.7780000000002</v>
      </c>
      <c r="J44" s="32">
        <f t="shared" si="1"/>
        <v>-1984.1099999999997</v>
      </c>
      <c r="K44" s="32">
        <f t="shared" si="1"/>
        <v>-5022.9800000000005</v>
      </c>
      <c r="L44" s="32">
        <f t="shared" si="1"/>
        <v>-3221.9400000000005</v>
      </c>
      <c r="M44" s="32">
        <f t="shared" si="1"/>
        <v>-3705.4599999999991</v>
      </c>
      <c r="N44" s="32">
        <f t="shared" si="1"/>
        <v>-3733.5400000000004</v>
      </c>
      <c r="O44" s="32">
        <f t="shared" si="1"/>
        <v>-13201.599999999999</v>
      </c>
      <c r="P44" s="32">
        <f t="shared" si="1"/>
        <v>-6474.36</v>
      </c>
      <c r="Q44" s="32">
        <f t="shared" si="1"/>
        <v>-2531.91</v>
      </c>
      <c r="R44" s="32">
        <f t="shared" si="1"/>
        <v>-1265.6400000000001</v>
      </c>
      <c r="S44" s="32">
        <f t="shared" si="1"/>
        <v>-2369.6200000000003</v>
      </c>
      <c r="T44" s="32">
        <f t="shared" si="1"/>
        <v>-7552.71</v>
      </c>
      <c r="U44" s="32">
        <f t="shared" si="1"/>
        <v>-3940.1099999999992</v>
      </c>
      <c r="V44" s="32"/>
      <c r="W44" s="32">
        <f t="shared" si="1"/>
        <v>-8072.65</v>
      </c>
      <c r="X44" s="32"/>
      <c r="Y44" s="32">
        <f t="shared" si="1"/>
        <v>-2837.4500000000007</v>
      </c>
      <c r="Z44" s="32">
        <f t="shared" si="1"/>
        <v>-6420.6800000000021</v>
      </c>
      <c r="AA44" s="32"/>
      <c r="AB44" s="32">
        <f t="shared" si="1"/>
        <v>-4548.0900000000011</v>
      </c>
      <c r="AC44" s="32">
        <f t="shared" si="1"/>
        <v>-1387.99</v>
      </c>
      <c r="AD44" s="32">
        <f t="shared" si="1"/>
        <v>-3188.58</v>
      </c>
      <c r="AE44" s="32">
        <f t="shared" si="1"/>
        <v>-3153.0200000000004</v>
      </c>
      <c r="AF44" s="32">
        <f t="shared" si="1"/>
        <v>-2873.92</v>
      </c>
      <c r="AG44" s="32">
        <f t="shared" si="1"/>
        <v>-1421.4699999999998</v>
      </c>
      <c r="AH44" s="32"/>
      <c r="AI44" s="32">
        <f t="shared" si="1"/>
        <v>-2069.31</v>
      </c>
      <c r="AJ44" s="32">
        <f t="shared" si="1"/>
        <v>-953.56</v>
      </c>
      <c r="AK44" s="32"/>
      <c r="AL44" s="32">
        <f t="shared" ref="AL44:BC44" si="2">SUM(AL4:AL43)</f>
        <v>-4551.9599999999991</v>
      </c>
      <c r="AM44" s="32">
        <f t="shared" si="2"/>
        <v>-2107.0400000000004</v>
      </c>
      <c r="AN44" s="32">
        <f t="shared" si="2"/>
        <v>-1896.22</v>
      </c>
      <c r="AO44" s="32">
        <f t="shared" si="2"/>
        <v>-3325.4399999999996</v>
      </c>
      <c r="AP44" s="32">
        <f t="shared" si="2"/>
        <v>-7201.6200000000008</v>
      </c>
      <c r="AQ44" s="32">
        <f t="shared" si="2"/>
        <v>-5539.2500000000009</v>
      </c>
      <c r="AR44" s="32">
        <f t="shared" si="2"/>
        <v>-3011.02</v>
      </c>
      <c r="AS44" s="32">
        <f t="shared" si="2"/>
        <v>-7645.67</v>
      </c>
      <c r="AT44" s="32">
        <f t="shared" si="2"/>
        <v>-2249.38</v>
      </c>
      <c r="AU44" s="32">
        <f t="shared" si="2"/>
        <v>-151.91000000000003</v>
      </c>
      <c r="AV44" s="32">
        <f t="shared" si="2"/>
        <v>0</v>
      </c>
      <c r="AW44" s="32">
        <f t="shared" si="2"/>
        <v>-169.4</v>
      </c>
      <c r="AX44" s="32">
        <f t="shared" si="2"/>
        <v>58.519999999999868</v>
      </c>
      <c r="AY44" s="32">
        <f t="shared" si="2"/>
        <v>535.97</v>
      </c>
      <c r="AZ44" s="32">
        <f t="shared" si="2"/>
        <v>201.44000000000005</v>
      </c>
      <c r="BA44" s="32">
        <f t="shared" si="2"/>
        <v>0</v>
      </c>
      <c r="BB44" s="32">
        <f t="shared" si="2"/>
        <v>0</v>
      </c>
      <c r="BC44" s="32">
        <f t="shared" si="2"/>
        <v>0</v>
      </c>
      <c r="BD44" s="24">
        <f t="shared" si="0"/>
        <v>-149793.12800000003</v>
      </c>
      <c r="BE44" s="108"/>
    </row>
    <row r="45" spans="1:57" ht="25.5" customHeight="1" x14ac:dyDescent="0.25">
      <c r="A45" s="29"/>
      <c r="B45" s="29"/>
      <c r="C45" s="30"/>
      <c r="D45" s="30"/>
      <c r="E45" s="23" t="s">
        <v>117</v>
      </c>
      <c r="F45" s="33">
        <f t="shared" ref="F45:AK45" si="3">COUNTA(F4:F43)</f>
        <v>40</v>
      </c>
      <c r="G45" s="33">
        <f t="shared" si="3"/>
        <v>40</v>
      </c>
      <c r="H45" s="33">
        <f t="shared" si="3"/>
        <v>40</v>
      </c>
      <c r="I45" s="33">
        <f t="shared" si="3"/>
        <v>40</v>
      </c>
      <c r="J45" s="33">
        <f t="shared" si="3"/>
        <v>40</v>
      </c>
      <c r="K45" s="33">
        <f t="shared" si="3"/>
        <v>40</v>
      </c>
      <c r="L45" s="33">
        <f t="shared" si="3"/>
        <v>40</v>
      </c>
      <c r="M45" s="33">
        <f t="shared" si="3"/>
        <v>40</v>
      </c>
      <c r="N45" s="33">
        <f t="shared" si="3"/>
        <v>40</v>
      </c>
      <c r="O45" s="33">
        <f t="shared" si="3"/>
        <v>40</v>
      </c>
      <c r="P45" s="33">
        <f t="shared" si="3"/>
        <v>40</v>
      </c>
      <c r="Q45" s="33">
        <f t="shared" si="3"/>
        <v>40</v>
      </c>
      <c r="R45" s="33">
        <f t="shared" si="3"/>
        <v>39</v>
      </c>
      <c r="S45" s="33">
        <f t="shared" si="3"/>
        <v>39</v>
      </c>
      <c r="T45" s="33">
        <f t="shared" si="3"/>
        <v>40</v>
      </c>
      <c r="U45" s="33">
        <f t="shared" si="3"/>
        <v>40</v>
      </c>
      <c r="V45" s="33"/>
      <c r="W45" s="33">
        <f t="shared" si="3"/>
        <v>40</v>
      </c>
      <c r="X45" s="33"/>
      <c r="Y45" s="33">
        <f t="shared" si="3"/>
        <v>40</v>
      </c>
      <c r="Z45" s="33">
        <f t="shared" si="3"/>
        <v>40</v>
      </c>
      <c r="AA45" s="33"/>
      <c r="AB45" s="33">
        <f t="shared" si="3"/>
        <v>40</v>
      </c>
      <c r="AC45" s="33">
        <f t="shared" si="3"/>
        <v>40</v>
      </c>
      <c r="AD45" s="33">
        <f t="shared" si="3"/>
        <v>40</v>
      </c>
      <c r="AE45" s="33">
        <f t="shared" si="3"/>
        <v>40</v>
      </c>
      <c r="AF45" s="33">
        <f t="shared" si="3"/>
        <v>40</v>
      </c>
      <c r="AG45" s="33">
        <f t="shared" si="3"/>
        <v>40</v>
      </c>
      <c r="AH45" s="33"/>
      <c r="AI45" s="33">
        <f t="shared" si="3"/>
        <v>40</v>
      </c>
      <c r="AJ45" s="33">
        <f t="shared" si="3"/>
        <v>40</v>
      </c>
      <c r="AK45" s="33"/>
      <c r="AL45" s="33">
        <f t="shared" ref="AL45:BC45" si="4">COUNTA(AL4:AL43)</f>
        <v>40</v>
      </c>
      <c r="AM45" s="33">
        <f t="shared" si="4"/>
        <v>40</v>
      </c>
      <c r="AN45" s="33">
        <f t="shared" si="4"/>
        <v>40</v>
      </c>
      <c r="AO45" s="33">
        <f t="shared" si="4"/>
        <v>40</v>
      </c>
      <c r="AP45" s="33">
        <f t="shared" si="4"/>
        <v>40</v>
      </c>
      <c r="AQ45" s="33">
        <f t="shared" si="4"/>
        <v>39</v>
      </c>
      <c r="AR45" s="33">
        <f t="shared" si="4"/>
        <v>40</v>
      </c>
      <c r="AS45" s="33">
        <f t="shared" si="4"/>
        <v>40</v>
      </c>
      <c r="AT45" s="33">
        <f t="shared" si="4"/>
        <v>40</v>
      </c>
      <c r="AU45" s="33">
        <f t="shared" si="4"/>
        <v>40</v>
      </c>
      <c r="AV45" s="33">
        <f t="shared" si="4"/>
        <v>40</v>
      </c>
      <c r="AW45" s="33">
        <f t="shared" si="4"/>
        <v>40</v>
      </c>
      <c r="AX45" s="33">
        <f t="shared" si="4"/>
        <v>40</v>
      </c>
      <c r="AY45" s="33">
        <f t="shared" si="4"/>
        <v>40</v>
      </c>
      <c r="AZ45" s="33">
        <f t="shared" si="4"/>
        <v>40</v>
      </c>
      <c r="BA45" s="33">
        <f t="shared" si="4"/>
        <v>40</v>
      </c>
      <c r="BB45" s="33">
        <f t="shared" si="4"/>
        <v>40</v>
      </c>
      <c r="BC45" s="33">
        <f t="shared" si="4"/>
        <v>40</v>
      </c>
      <c r="BD45" s="33">
        <f t="shared" si="0"/>
        <v>1797</v>
      </c>
      <c r="BE45" s="109"/>
    </row>
    <row r="46" spans="1:57" ht="25.5" customHeight="1" x14ac:dyDescent="0.25">
      <c r="A46" s="29"/>
      <c r="B46" s="29"/>
      <c r="C46" s="30"/>
      <c r="D46" s="30"/>
      <c r="E46" s="23" t="s">
        <v>64</v>
      </c>
      <c r="F46" s="34">
        <f t="shared" ref="F46:AK46" si="5">COUNTIF(F4:F43,"NS")</f>
        <v>3</v>
      </c>
      <c r="G46" s="34">
        <f t="shared" si="5"/>
        <v>3</v>
      </c>
      <c r="H46" s="34">
        <f t="shared" si="5"/>
        <v>4</v>
      </c>
      <c r="I46" s="34">
        <f t="shared" si="5"/>
        <v>6</v>
      </c>
      <c r="J46" s="34">
        <f t="shared" si="5"/>
        <v>6</v>
      </c>
      <c r="K46" s="34">
        <f t="shared" si="5"/>
        <v>6</v>
      </c>
      <c r="L46" s="34">
        <f t="shared" si="5"/>
        <v>7</v>
      </c>
      <c r="M46" s="34">
        <f t="shared" si="5"/>
        <v>4</v>
      </c>
      <c r="N46" s="34">
        <f t="shared" si="5"/>
        <v>8</v>
      </c>
      <c r="O46" s="34">
        <f t="shared" si="5"/>
        <v>7</v>
      </c>
      <c r="P46" s="34">
        <f t="shared" si="5"/>
        <v>11</v>
      </c>
      <c r="Q46" s="34">
        <f t="shared" si="5"/>
        <v>6</v>
      </c>
      <c r="R46" s="34">
        <f t="shared" si="5"/>
        <v>4</v>
      </c>
      <c r="S46" s="34">
        <f t="shared" si="5"/>
        <v>3</v>
      </c>
      <c r="T46" s="34">
        <f t="shared" si="5"/>
        <v>6</v>
      </c>
      <c r="U46" s="34">
        <f t="shared" si="5"/>
        <v>3</v>
      </c>
      <c r="V46" s="34"/>
      <c r="W46" s="34">
        <f t="shared" si="5"/>
        <v>5</v>
      </c>
      <c r="X46" s="34"/>
      <c r="Y46" s="34">
        <f t="shared" si="5"/>
        <v>4</v>
      </c>
      <c r="Z46" s="34">
        <f t="shared" si="5"/>
        <v>7</v>
      </c>
      <c r="AA46" s="34"/>
      <c r="AB46" s="34">
        <f t="shared" si="5"/>
        <v>3</v>
      </c>
      <c r="AC46" s="34">
        <f t="shared" si="5"/>
        <v>6</v>
      </c>
      <c r="AD46" s="34">
        <f t="shared" si="5"/>
        <v>6</v>
      </c>
      <c r="AE46" s="34">
        <f t="shared" si="5"/>
        <v>7</v>
      </c>
      <c r="AF46" s="34">
        <f t="shared" si="5"/>
        <v>6</v>
      </c>
      <c r="AG46" s="34">
        <f t="shared" si="5"/>
        <v>2</v>
      </c>
      <c r="AH46" s="34"/>
      <c r="AI46" s="34">
        <f t="shared" si="5"/>
        <v>5</v>
      </c>
      <c r="AJ46" s="34">
        <f t="shared" si="5"/>
        <v>2</v>
      </c>
      <c r="AK46" s="34"/>
      <c r="AL46" s="34">
        <f t="shared" ref="AL46:BC46" si="6">COUNTIF(AL4:AL43,"NS")</f>
        <v>5</v>
      </c>
      <c r="AM46" s="34">
        <f t="shared" si="6"/>
        <v>6</v>
      </c>
      <c r="AN46" s="34">
        <f t="shared" si="6"/>
        <v>7</v>
      </c>
      <c r="AO46" s="34">
        <f t="shared" si="6"/>
        <v>4</v>
      </c>
      <c r="AP46" s="34">
        <f t="shared" si="6"/>
        <v>7</v>
      </c>
      <c r="AQ46" s="34">
        <f t="shared" si="6"/>
        <v>0</v>
      </c>
      <c r="AR46" s="34">
        <f t="shared" si="6"/>
        <v>5</v>
      </c>
      <c r="AS46" s="34">
        <f t="shared" si="6"/>
        <v>9</v>
      </c>
      <c r="AT46" s="34">
        <f t="shared" si="6"/>
        <v>5</v>
      </c>
      <c r="AU46" s="34">
        <f t="shared" si="6"/>
        <v>7</v>
      </c>
      <c r="AV46" s="34">
        <f t="shared" si="6"/>
        <v>0</v>
      </c>
      <c r="AW46" s="34">
        <f t="shared" si="6"/>
        <v>8</v>
      </c>
      <c r="AX46" s="34">
        <f t="shared" si="6"/>
        <v>3</v>
      </c>
      <c r="AY46" s="34">
        <f t="shared" si="6"/>
        <v>7</v>
      </c>
      <c r="AZ46" s="34">
        <f t="shared" si="6"/>
        <v>1</v>
      </c>
      <c r="BA46" s="34">
        <f t="shared" si="6"/>
        <v>0</v>
      </c>
      <c r="BB46" s="34">
        <f t="shared" si="6"/>
        <v>0</v>
      </c>
      <c r="BC46" s="34">
        <f t="shared" si="6"/>
        <v>0</v>
      </c>
      <c r="BD46" s="33">
        <f t="shared" si="0"/>
        <v>214</v>
      </c>
      <c r="BE46" s="109"/>
    </row>
    <row r="47" spans="1:57" ht="25.5" customHeight="1" x14ac:dyDescent="0.25">
      <c r="A47" s="29"/>
      <c r="B47" s="29"/>
      <c r="C47" s="30"/>
      <c r="D47" s="30"/>
      <c r="E47" s="23" t="s">
        <v>59</v>
      </c>
      <c r="F47" s="34">
        <f t="shared" ref="F47:AK47" si="7">COUNTIF(F4:F43,"NC")</f>
        <v>1</v>
      </c>
      <c r="G47" s="34">
        <f t="shared" si="7"/>
        <v>2</v>
      </c>
      <c r="H47" s="34">
        <f t="shared" si="7"/>
        <v>19</v>
      </c>
      <c r="I47" s="34">
        <f t="shared" si="7"/>
        <v>2</v>
      </c>
      <c r="J47" s="34">
        <f t="shared" si="7"/>
        <v>17</v>
      </c>
      <c r="K47" s="34">
        <f t="shared" si="7"/>
        <v>1</v>
      </c>
      <c r="L47" s="34">
        <f t="shared" si="7"/>
        <v>18</v>
      </c>
      <c r="M47" s="34">
        <f t="shared" si="7"/>
        <v>4</v>
      </c>
      <c r="N47" s="34">
        <f t="shared" si="7"/>
        <v>12</v>
      </c>
      <c r="O47" s="34">
        <f t="shared" si="7"/>
        <v>9</v>
      </c>
      <c r="P47" s="34">
        <f t="shared" si="7"/>
        <v>1</v>
      </c>
      <c r="Q47" s="34">
        <f t="shared" si="7"/>
        <v>16</v>
      </c>
      <c r="R47" s="34">
        <f t="shared" si="7"/>
        <v>11</v>
      </c>
      <c r="S47" s="34">
        <f t="shared" si="7"/>
        <v>20</v>
      </c>
      <c r="T47" s="34">
        <f t="shared" si="7"/>
        <v>4</v>
      </c>
      <c r="U47" s="34">
        <f t="shared" si="7"/>
        <v>13</v>
      </c>
      <c r="V47" s="34"/>
      <c r="W47" s="34">
        <f t="shared" si="7"/>
        <v>7</v>
      </c>
      <c r="X47" s="34"/>
      <c r="Y47" s="34">
        <f t="shared" si="7"/>
        <v>7</v>
      </c>
      <c r="Z47" s="34">
        <f t="shared" si="7"/>
        <v>3</v>
      </c>
      <c r="AA47" s="34"/>
      <c r="AB47" s="34">
        <f t="shared" si="7"/>
        <v>0</v>
      </c>
      <c r="AC47" s="34">
        <f t="shared" si="7"/>
        <v>10</v>
      </c>
      <c r="AD47" s="34">
        <f t="shared" si="7"/>
        <v>1</v>
      </c>
      <c r="AE47" s="34">
        <f t="shared" si="7"/>
        <v>1</v>
      </c>
      <c r="AF47" s="34">
        <f t="shared" si="7"/>
        <v>3</v>
      </c>
      <c r="AG47" s="34">
        <f t="shared" si="7"/>
        <v>1</v>
      </c>
      <c r="AH47" s="34"/>
      <c r="AI47" s="34">
        <f t="shared" si="7"/>
        <v>7</v>
      </c>
      <c r="AJ47" s="34">
        <f t="shared" si="7"/>
        <v>13</v>
      </c>
      <c r="AK47" s="34"/>
      <c r="AL47" s="34">
        <f t="shared" ref="AL47:BC47" si="8">COUNTIF(AL4:AL43,"NC")</f>
        <v>0</v>
      </c>
      <c r="AM47" s="34">
        <f t="shared" si="8"/>
        <v>5</v>
      </c>
      <c r="AN47" s="34">
        <f t="shared" si="8"/>
        <v>0</v>
      </c>
      <c r="AO47" s="34">
        <f t="shared" si="8"/>
        <v>17</v>
      </c>
      <c r="AP47" s="34">
        <f t="shared" si="8"/>
        <v>0</v>
      </c>
      <c r="AQ47" s="34">
        <f t="shared" si="8"/>
        <v>17</v>
      </c>
      <c r="AR47" s="34">
        <f t="shared" si="8"/>
        <v>18</v>
      </c>
      <c r="AS47" s="34">
        <f t="shared" si="8"/>
        <v>20</v>
      </c>
      <c r="AT47" s="34">
        <f t="shared" si="8"/>
        <v>6</v>
      </c>
      <c r="AU47" s="34">
        <f t="shared" si="8"/>
        <v>23</v>
      </c>
      <c r="AV47" s="34">
        <f t="shared" si="8"/>
        <v>0</v>
      </c>
      <c r="AW47" s="34">
        <f t="shared" si="8"/>
        <v>9</v>
      </c>
      <c r="AX47" s="34">
        <f t="shared" si="8"/>
        <v>15</v>
      </c>
      <c r="AY47" s="34">
        <f t="shared" si="8"/>
        <v>1</v>
      </c>
      <c r="AZ47" s="34">
        <f t="shared" si="8"/>
        <v>4</v>
      </c>
      <c r="BA47" s="34">
        <f t="shared" si="8"/>
        <v>0</v>
      </c>
      <c r="BB47" s="34">
        <f t="shared" si="8"/>
        <v>0</v>
      </c>
      <c r="BC47" s="34">
        <f t="shared" si="8"/>
        <v>0</v>
      </c>
      <c r="BD47" s="33">
        <f t="shared" si="0"/>
        <v>338</v>
      </c>
      <c r="BE47" s="109"/>
    </row>
    <row r="48" spans="1:57" ht="25.5" customHeight="1" x14ac:dyDescent="0.25">
      <c r="A48" s="29"/>
      <c r="B48" s="29"/>
      <c r="C48" s="30"/>
      <c r="D48" s="30"/>
      <c r="E48" s="23" t="s">
        <v>118</v>
      </c>
      <c r="F48" s="35">
        <f t="shared" ref="F48:AK48" si="9">1-F47/(F45-F46)</f>
        <v>0.97297297297297303</v>
      </c>
      <c r="G48" s="35">
        <f t="shared" si="9"/>
        <v>0.94594594594594594</v>
      </c>
      <c r="H48" s="35">
        <f t="shared" si="9"/>
        <v>0.47222222222222221</v>
      </c>
      <c r="I48" s="35">
        <f t="shared" si="9"/>
        <v>0.94117647058823528</v>
      </c>
      <c r="J48" s="35">
        <f t="shared" si="9"/>
        <v>0.5</v>
      </c>
      <c r="K48" s="35">
        <f t="shared" si="9"/>
        <v>0.97058823529411764</v>
      </c>
      <c r="L48" s="35">
        <f t="shared" si="9"/>
        <v>0.45454545454545459</v>
      </c>
      <c r="M48" s="35">
        <f t="shared" si="9"/>
        <v>0.88888888888888884</v>
      </c>
      <c r="N48" s="35">
        <f t="shared" si="9"/>
        <v>0.625</v>
      </c>
      <c r="O48" s="35">
        <f t="shared" si="9"/>
        <v>0.72727272727272729</v>
      </c>
      <c r="P48" s="35">
        <f t="shared" si="9"/>
        <v>0.96551724137931039</v>
      </c>
      <c r="Q48" s="35">
        <f t="shared" si="9"/>
        <v>0.52941176470588236</v>
      </c>
      <c r="R48" s="35">
        <f t="shared" si="9"/>
        <v>0.68571428571428572</v>
      </c>
      <c r="S48" s="35">
        <f t="shared" si="9"/>
        <v>0.44444444444444442</v>
      </c>
      <c r="T48" s="35">
        <f t="shared" si="9"/>
        <v>0.88235294117647056</v>
      </c>
      <c r="U48" s="35">
        <f t="shared" si="9"/>
        <v>0.64864864864864868</v>
      </c>
      <c r="V48" s="35"/>
      <c r="W48" s="35">
        <f t="shared" si="9"/>
        <v>0.8</v>
      </c>
      <c r="X48" s="35"/>
      <c r="Y48" s="35">
        <f t="shared" si="9"/>
        <v>0.80555555555555558</v>
      </c>
      <c r="Z48" s="35">
        <f t="shared" si="9"/>
        <v>0.90909090909090906</v>
      </c>
      <c r="AA48" s="35"/>
      <c r="AB48" s="35">
        <f t="shared" si="9"/>
        <v>1</v>
      </c>
      <c r="AC48" s="35">
        <f t="shared" si="9"/>
        <v>0.70588235294117641</v>
      </c>
      <c r="AD48" s="35">
        <f t="shared" si="9"/>
        <v>0.97058823529411764</v>
      </c>
      <c r="AE48" s="35">
        <f t="shared" si="9"/>
        <v>0.96969696969696972</v>
      </c>
      <c r="AF48" s="35">
        <f t="shared" si="9"/>
        <v>0.91176470588235292</v>
      </c>
      <c r="AG48" s="35">
        <f t="shared" si="9"/>
        <v>0.97368421052631582</v>
      </c>
      <c r="AH48" s="35"/>
      <c r="AI48" s="35">
        <f t="shared" si="9"/>
        <v>0.8</v>
      </c>
      <c r="AJ48" s="35">
        <f t="shared" si="9"/>
        <v>0.65789473684210531</v>
      </c>
      <c r="AK48" s="35"/>
      <c r="AL48" s="35">
        <f t="shared" ref="AL48:BD48" si="10">1-AL47/(AL45-AL46)</f>
        <v>1</v>
      </c>
      <c r="AM48" s="35">
        <f t="shared" si="10"/>
        <v>0.8529411764705882</v>
      </c>
      <c r="AN48" s="35">
        <f t="shared" si="10"/>
        <v>1</v>
      </c>
      <c r="AO48" s="35">
        <f t="shared" si="10"/>
        <v>0.52777777777777779</v>
      </c>
      <c r="AP48" s="35">
        <f t="shared" si="10"/>
        <v>1</v>
      </c>
      <c r="AQ48" s="35">
        <f t="shared" si="10"/>
        <v>0.5641025641025641</v>
      </c>
      <c r="AR48" s="35">
        <f t="shared" si="10"/>
        <v>0.48571428571428577</v>
      </c>
      <c r="AS48" s="35">
        <f t="shared" si="10"/>
        <v>0.35483870967741937</v>
      </c>
      <c r="AT48" s="35">
        <f t="shared" si="10"/>
        <v>0.82857142857142851</v>
      </c>
      <c r="AU48" s="35">
        <f t="shared" si="10"/>
        <v>0.30303030303030298</v>
      </c>
      <c r="AV48" s="35">
        <f t="shared" si="10"/>
        <v>1</v>
      </c>
      <c r="AW48" s="35">
        <f t="shared" si="10"/>
        <v>0.71875</v>
      </c>
      <c r="AX48" s="35">
        <f t="shared" si="10"/>
        <v>0.59459459459459452</v>
      </c>
      <c r="AY48" s="35">
        <f t="shared" si="10"/>
        <v>0.96969696969696972</v>
      </c>
      <c r="AZ48" s="35">
        <f t="shared" si="10"/>
        <v>0.89743589743589747</v>
      </c>
      <c r="BA48" s="35">
        <f t="shared" si="10"/>
        <v>1</v>
      </c>
      <c r="BB48" s="35">
        <f t="shared" si="10"/>
        <v>1</v>
      </c>
      <c r="BC48" s="35">
        <f t="shared" si="10"/>
        <v>1</v>
      </c>
      <c r="BD48" s="35">
        <f t="shared" si="10"/>
        <v>0.78648136449778905</v>
      </c>
      <c r="BE48" s="109"/>
    </row>
    <row r="49" spans="1:57" ht="25.5" customHeight="1" x14ac:dyDescent="0.25">
      <c r="A49" s="19" t="s">
        <v>44</v>
      </c>
      <c r="B49" s="19" t="s">
        <v>45</v>
      </c>
      <c r="C49" s="36">
        <f>C2+7</f>
        <v>43477</v>
      </c>
      <c r="D49" s="19">
        <v>2</v>
      </c>
      <c r="E49" s="19" t="s">
        <v>46</v>
      </c>
      <c r="F49" s="19">
        <f t="shared" ref="F49:AK49" si="11">F2</f>
        <v>14</v>
      </c>
      <c r="G49" s="19">
        <f t="shared" si="11"/>
        <v>23</v>
      </c>
      <c r="H49" s="19">
        <f t="shared" si="11"/>
        <v>42</v>
      </c>
      <c r="I49" s="19">
        <f t="shared" si="11"/>
        <v>47</v>
      </c>
      <c r="J49" s="19">
        <f t="shared" si="11"/>
        <v>48</v>
      </c>
      <c r="K49" s="19">
        <f t="shared" si="11"/>
        <v>59</v>
      </c>
      <c r="L49" s="19">
        <f t="shared" si="11"/>
        <v>64</v>
      </c>
      <c r="M49" s="19">
        <f t="shared" si="11"/>
        <v>65</v>
      </c>
      <c r="N49" s="19">
        <f t="shared" si="11"/>
        <v>66</v>
      </c>
      <c r="O49" s="19">
        <f t="shared" si="11"/>
        <v>72</v>
      </c>
      <c r="P49" s="19">
        <f t="shared" si="11"/>
        <v>76</v>
      </c>
      <c r="Q49" s="19">
        <f t="shared" si="11"/>
        <v>78</v>
      </c>
      <c r="R49" s="19">
        <f t="shared" si="11"/>
        <v>79</v>
      </c>
      <c r="S49" s="19">
        <f t="shared" si="11"/>
        <v>83</v>
      </c>
      <c r="T49" s="19">
        <f t="shared" si="11"/>
        <v>84</v>
      </c>
      <c r="U49" s="19">
        <f t="shared" si="11"/>
        <v>86</v>
      </c>
      <c r="V49" s="19"/>
      <c r="W49" s="19">
        <f t="shared" si="11"/>
        <v>411</v>
      </c>
      <c r="X49" s="19"/>
      <c r="Y49" s="19">
        <f t="shared" si="11"/>
        <v>413</v>
      </c>
      <c r="Z49" s="19">
        <f t="shared" si="11"/>
        <v>415</v>
      </c>
      <c r="AA49" s="19"/>
      <c r="AB49" s="19">
        <f t="shared" si="11"/>
        <v>417</v>
      </c>
      <c r="AC49" s="19">
        <f t="shared" si="11"/>
        <v>418</v>
      </c>
      <c r="AD49" s="19">
        <f t="shared" si="11"/>
        <v>419</v>
      </c>
      <c r="AE49" s="19">
        <f t="shared" si="11"/>
        <v>420</v>
      </c>
      <c r="AF49" s="19">
        <f t="shared" si="11"/>
        <v>421</v>
      </c>
      <c r="AG49" s="19">
        <f t="shared" si="11"/>
        <v>422</v>
      </c>
      <c r="AH49" s="19"/>
      <c r="AI49" s="19">
        <f t="shared" si="11"/>
        <v>425</v>
      </c>
      <c r="AJ49" s="19">
        <f t="shared" si="11"/>
        <v>426</v>
      </c>
      <c r="AK49" s="19"/>
      <c r="AL49" s="19">
        <f t="shared" ref="AL49:BD49" si="12">AL2</f>
        <v>430</v>
      </c>
      <c r="AM49" s="19">
        <f t="shared" si="12"/>
        <v>431</v>
      </c>
      <c r="AN49" s="19">
        <f t="shared" si="12"/>
        <v>433</v>
      </c>
      <c r="AO49" s="19">
        <f t="shared" si="12"/>
        <v>446</v>
      </c>
      <c r="AP49" s="19">
        <f t="shared" si="12"/>
        <v>449</v>
      </c>
      <c r="AQ49" s="19">
        <f t="shared" si="12"/>
        <v>450</v>
      </c>
      <c r="AR49" s="19">
        <f t="shared" si="12"/>
        <v>451</v>
      </c>
      <c r="AS49" s="19">
        <f t="shared" si="12"/>
        <v>453</v>
      </c>
      <c r="AT49" s="19">
        <f t="shared" si="12"/>
        <v>454</v>
      </c>
      <c r="AU49" s="19">
        <f t="shared" si="12"/>
        <v>455</v>
      </c>
      <c r="AV49" s="19">
        <f t="shared" si="12"/>
        <v>0</v>
      </c>
      <c r="AW49" s="19">
        <f t="shared" si="12"/>
        <v>457</v>
      </c>
      <c r="AX49" s="19">
        <f t="shared" si="12"/>
        <v>458</v>
      </c>
      <c r="AY49" s="19">
        <f t="shared" si="12"/>
        <v>460</v>
      </c>
      <c r="AZ49" s="19">
        <f t="shared" si="12"/>
        <v>461</v>
      </c>
      <c r="BA49" s="19">
        <f t="shared" si="12"/>
        <v>463</v>
      </c>
      <c r="BB49" s="19">
        <f t="shared" si="12"/>
        <v>0</v>
      </c>
      <c r="BC49" s="19">
        <f t="shared" si="12"/>
        <v>0</v>
      </c>
      <c r="BD49" s="19" t="str">
        <f t="shared" si="12"/>
        <v>TOTALS</v>
      </c>
      <c r="BE49" s="19" t="s">
        <v>47</v>
      </c>
    </row>
    <row r="50" spans="1:57" ht="25.5" customHeight="1" x14ac:dyDescent="0.25">
      <c r="A50" s="19" t="s">
        <v>48</v>
      </c>
      <c r="B50" s="19"/>
      <c r="C50" s="21" t="s">
        <v>49</v>
      </c>
      <c r="D50" s="21" t="s">
        <v>50</v>
      </c>
      <c r="E50" s="21" t="s">
        <v>51</v>
      </c>
      <c r="F50" s="19" t="s">
        <v>52</v>
      </c>
      <c r="G50" s="19" t="s">
        <v>52</v>
      </c>
      <c r="H50" s="19" t="s">
        <v>52</v>
      </c>
      <c r="I50" s="19" t="s">
        <v>52</v>
      </c>
      <c r="J50" s="19" t="s">
        <v>52</v>
      </c>
      <c r="K50" s="19" t="s">
        <v>52</v>
      </c>
      <c r="L50" s="19" t="s">
        <v>52</v>
      </c>
      <c r="M50" s="19" t="s">
        <v>52</v>
      </c>
      <c r="N50" s="19" t="s">
        <v>52</v>
      </c>
      <c r="O50" s="19" t="s">
        <v>52</v>
      </c>
      <c r="P50" s="19" t="s">
        <v>52</v>
      </c>
      <c r="Q50" s="19" t="s">
        <v>52</v>
      </c>
      <c r="R50" s="19" t="s">
        <v>52</v>
      </c>
      <c r="S50" s="19" t="s">
        <v>52</v>
      </c>
      <c r="T50" s="19" t="s">
        <v>52</v>
      </c>
      <c r="U50" s="19" t="s">
        <v>52</v>
      </c>
      <c r="V50" s="19"/>
      <c r="W50" s="19" t="s">
        <v>52</v>
      </c>
      <c r="X50" s="19"/>
      <c r="Y50" s="19" t="s">
        <v>52</v>
      </c>
      <c r="Z50" s="19" t="s">
        <v>52</v>
      </c>
      <c r="AA50" s="19"/>
      <c r="AB50" s="19" t="s">
        <v>52</v>
      </c>
      <c r="AC50" s="19" t="s">
        <v>52</v>
      </c>
      <c r="AD50" s="19" t="s">
        <v>52</v>
      </c>
      <c r="AE50" s="19" t="s">
        <v>52</v>
      </c>
      <c r="AF50" s="19" t="s">
        <v>52</v>
      </c>
      <c r="AG50" s="19" t="s">
        <v>52</v>
      </c>
      <c r="AH50" s="19"/>
      <c r="AI50" s="19" t="s">
        <v>52</v>
      </c>
      <c r="AJ50" s="19" t="s">
        <v>52</v>
      </c>
      <c r="AK50" s="19"/>
      <c r="AL50" s="19" t="s">
        <v>52</v>
      </c>
      <c r="AM50" s="19" t="s">
        <v>52</v>
      </c>
      <c r="AN50" s="19" t="s">
        <v>52</v>
      </c>
      <c r="AO50" s="19" t="s">
        <v>52</v>
      </c>
      <c r="AP50" s="19" t="s">
        <v>52</v>
      </c>
      <c r="AQ50" s="19" t="s">
        <v>52</v>
      </c>
      <c r="AR50" s="19" t="s">
        <v>52</v>
      </c>
      <c r="AS50" s="19" t="s">
        <v>52</v>
      </c>
      <c r="AT50" s="19" t="s">
        <v>52</v>
      </c>
      <c r="AU50" s="19" t="s">
        <v>52</v>
      </c>
      <c r="AV50" s="19" t="s">
        <v>52</v>
      </c>
      <c r="AW50" s="19" t="s">
        <v>52</v>
      </c>
      <c r="AX50" s="19" t="s">
        <v>52</v>
      </c>
      <c r="AY50" s="19" t="s">
        <v>52</v>
      </c>
      <c r="AZ50" s="59">
        <v>110.61</v>
      </c>
      <c r="BA50" s="19" t="s">
        <v>52</v>
      </c>
      <c r="BB50" s="19" t="s">
        <v>52</v>
      </c>
      <c r="BC50" s="19" t="s">
        <v>52</v>
      </c>
      <c r="BD50" s="19" t="s">
        <v>52</v>
      </c>
      <c r="BE50" s="19" t="s">
        <v>53</v>
      </c>
    </row>
    <row r="51" spans="1:57" ht="25.5" customHeight="1" x14ac:dyDescent="0.25">
      <c r="A51" s="22">
        <v>2</v>
      </c>
      <c r="B51" s="23" t="s">
        <v>54</v>
      </c>
      <c r="C51" s="23">
        <v>25</v>
      </c>
      <c r="D51" s="23" t="s">
        <v>55</v>
      </c>
      <c r="E51" s="23" t="s">
        <v>56</v>
      </c>
      <c r="F51" s="59">
        <v>-409.25</v>
      </c>
      <c r="G51" s="59">
        <v>-302.64999999999998</v>
      </c>
      <c r="H51" s="59">
        <v>-684.9</v>
      </c>
      <c r="I51" s="59">
        <v>-197.32</v>
      </c>
      <c r="J51" s="59">
        <v>-874.98</v>
      </c>
      <c r="K51" s="59">
        <v>-972.2</v>
      </c>
      <c r="L51" s="59">
        <v>1210.52</v>
      </c>
      <c r="M51" s="59">
        <v>-1258.28</v>
      </c>
      <c r="N51" s="59">
        <v>-2824.06</v>
      </c>
      <c r="O51" s="59">
        <v>-919.65</v>
      </c>
      <c r="P51" s="59">
        <v>-440.63</v>
      </c>
      <c r="Q51" s="59">
        <v>-2137.7800000000002</v>
      </c>
      <c r="R51" s="59">
        <v>86.46</v>
      </c>
      <c r="S51" s="59">
        <v>-1263.83</v>
      </c>
      <c r="T51" s="59">
        <v>-3310.8</v>
      </c>
      <c r="U51" s="59">
        <v>-748.63</v>
      </c>
      <c r="V51" s="59"/>
      <c r="W51" s="59">
        <v>-1763.11</v>
      </c>
      <c r="X51" s="59"/>
      <c r="Y51" s="59">
        <v>-892.33</v>
      </c>
      <c r="Z51" s="59">
        <v>-195.97</v>
      </c>
      <c r="AA51" s="59"/>
      <c r="AB51" s="59">
        <v>-288.8</v>
      </c>
      <c r="AC51" s="59">
        <v>-613.77</v>
      </c>
      <c r="AD51" s="59">
        <v>-2534.9699999999998</v>
      </c>
      <c r="AE51" s="59">
        <v>-412.06</v>
      </c>
      <c r="AF51" s="59">
        <v>-626.94000000000005</v>
      </c>
      <c r="AG51" s="59">
        <v>-577.03</v>
      </c>
      <c r="AH51" s="59"/>
      <c r="AI51" s="59">
        <v>193.58</v>
      </c>
      <c r="AJ51" s="59">
        <v>-169.15</v>
      </c>
      <c r="AK51" s="59"/>
      <c r="AL51" s="59">
        <v>-663.66</v>
      </c>
      <c r="AM51" s="59">
        <v>-435.84</v>
      </c>
      <c r="AN51" s="59">
        <v>-628.46</v>
      </c>
      <c r="AO51" s="59">
        <v>120.62</v>
      </c>
      <c r="AP51" s="59">
        <v>-1121.6400000000001</v>
      </c>
      <c r="AQ51" s="59">
        <v>-424.98</v>
      </c>
      <c r="AR51" s="59">
        <v>-16.190000000000001</v>
      </c>
      <c r="AS51" s="59">
        <v>-848.11</v>
      </c>
      <c r="AT51" s="59">
        <v>-72.680000000000007</v>
      </c>
      <c r="AU51" s="59">
        <v>-1021.27</v>
      </c>
      <c r="AV51" s="61">
        <v>0</v>
      </c>
      <c r="AW51" s="59">
        <v>-283.52</v>
      </c>
      <c r="AX51" s="59">
        <v>450</v>
      </c>
      <c r="AY51" s="59">
        <v>131.87</v>
      </c>
      <c r="AZ51" s="59">
        <v>-15.65</v>
      </c>
      <c r="BA51" s="59">
        <v>0</v>
      </c>
      <c r="BB51" s="61">
        <v>0</v>
      </c>
      <c r="BC51" s="59">
        <v>0</v>
      </c>
      <c r="BD51" s="24">
        <f t="shared" ref="BD51:BD94" si="13">SUM(F51:BC51)</f>
        <v>-27758.040000000005</v>
      </c>
      <c r="BE51" s="25"/>
    </row>
    <row r="52" spans="1:57" ht="25.5" customHeight="1" x14ac:dyDescent="0.25">
      <c r="A52" s="22">
        <v>2</v>
      </c>
      <c r="B52" s="23" t="s">
        <v>54</v>
      </c>
      <c r="C52" s="23">
        <v>66</v>
      </c>
      <c r="D52" s="23" t="s">
        <v>55</v>
      </c>
      <c r="E52" s="26" t="s">
        <v>57</v>
      </c>
      <c r="F52" s="59">
        <v>-415.75</v>
      </c>
      <c r="G52" s="59">
        <v>-732.49</v>
      </c>
      <c r="H52" s="59">
        <v>118.84</v>
      </c>
      <c r="I52" s="59">
        <v>-146.30000000000001</v>
      </c>
      <c r="J52" s="59" t="s">
        <v>62</v>
      </c>
      <c r="K52" s="59">
        <v>-28.54</v>
      </c>
      <c r="L52" s="59">
        <v>87.37</v>
      </c>
      <c r="M52" s="59">
        <v>-959.74</v>
      </c>
      <c r="N52" s="59">
        <v>-356.41</v>
      </c>
      <c r="O52" s="59">
        <v>-140.25</v>
      </c>
      <c r="P52" s="59">
        <v>-420.6</v>
      </c>
      <c r="Q52" s="59">
        <v>58.6</v>
      </c>
      <c r="R52" s="59">
        <v>-389.79</v>
      </c>
      <c r="S52" s="59">
        <v>-80.739999999999995</v>
      </c>
      <c r="T52" s="59">
        <v>-179.14</v>
      </c>
      <c r="U52" s="59">
        <v>2506.91</v>
      </c>
      <c r="V52" s="59"/>
      <c r="W52" s="59">
        <v>171.48</v>
      </c>
      <c r="X52" s="59"/>
      <c r="Y52" s="59">
        <v>-176.38</v>
      </c>
      <c r="Z52" s="59">
        <v>24.97</v>
      </c>
      <c r="AA52" s="59"/>
      <c r="AB52" s="59">
        <v>-1569.89</v>
      </c>
      <c r="AC52" s="59">
        <v>46.83</v>
      </c>
      <c r="AD52" s="59">
        <v>6.24</v>
      </c>
      <c r="AE52" s="59">
        <v>-26.63</v>
      </c>
      <c r="AF52" s="59">
        <v>-189.68</v>
      </c>
      <c r="AG52" s="59">
        <v>-447.71</v>
      </c>
      <c r="AH52" s="59"/>
      <c r="AI52" s="59">
        <v>139.08000000000001</v>
      </c>
      <c r="AJ52" s="59">
        <v>114.55</v>
      </c>
      <c r="AK52" s="59"/>
      <c r="AL52" s="59">
        <v>-123.78</v>
      </c>
      <c r="AM52" s="59">
        <v>65.42</v>
      </c>
      <c r="AN52" s="59" t="s">
        <v>62</v>
      </c>
      <c r="AO52" s="59">
        <v>88.41</v>
      </c>
      <c r="AP52" s="59">
        <v>-408.25</v>
      </c>
      <c r="AQ52" s="59" t="s">
        <v>58</v>
      </c>
      <c r="AR52" s="59">
        <v>-712.1</v>
      </c>
      <c r="AS52" s="59">
        <v>-1216.4000000000001</v>
      </c>
      <c r="AT52" s="59">
        <v>291.83999999999997</v>
      </c>
      <c r="AU52" s="59">
        <v>-92.41</v>
      </c>
      <c r="AV52" s="59">
        <v>0</v>
      </c>
      <c r="AW52" s="59">
        <v>-48.92</v>
      </c>
      <c r="AX52" s="59">
        <v>-426.93</v>
      </c>
      <c r="AY52" s="59">
        <v>52.39</v>
      </c>
      <c r="AZ52" s="59">
        <v>-750.14</v>
      </c>
      <c r="BA52" s="59">
        <v>0</v>
      </c>
      <c r="BB52" s="59">
        <v>0</v>
      </c>
      <c r="BC52" s="59">
        <v>0</v>
      </c>
      <c r="BD52" s="24">
        <f t="shared" si="13"/>
        <v>-6266.04</v>
      </c>
      <c r="BE52" s="25"/>
    </row>
    <row r="53" spans="1:57" ht="25.5" customHeight="1" x14ac:dyDescent="0.25">
      <c r="A53" s="22">
        <v>2</v>
      </c>
      <c r="B53" s="23" t="s">
        <v>54</v>
      </c>
      <c r="C53" s="23">
        <v>27</v>
      </c>
      <c r="D53" s="23">
        <v>269</v>
      </c>
      <c r="E53" s="23" t="s">
        <v>61</v>
      </c>
      <c r="F53" s="59">
        <v>217</v>
      </c>
      <c r="G53" s="59" t="s">
        <v>60</v>
      </c>
      <c r="H53" s="59" t="s">
        <v>60</v>
      </c>
      <c r="I53" s="59" t="s">
        <v>62</v>
      </c>
      <c r="J53" s="59" t="s">
        <v>62</v>
      </c>
      <c r="K53" s="59" t="s">
        <v>64</v>
      </c>
      <c r="L53" s="59" t="s">
        <v>60</v>
      </c>
      <c r="M53" s="59" t="s">
        <v>60</v>
      </c>
      <c r="N53" s="59" t="s">
        <v>64</v>
      </c>
      <c r="O53" s="59" t="s">
        <v>60</v>
      </c>
      <c r="P53" s="59" t="s">
        <v>62</v>
      </c>
      <c r="Q53" s="59" t="s">
        <v>60</v>
      </c>
      <c r="R53" s="59" t="s">
        <v>60</v>
      </c>
      <c r="S53" s="59" t="s">
        <v>62</v>
      </c>
      <c r="T53" s="59" t="s">
        <v>60</v>
      </c>
      <c r="U53" s="59" t="s">
        <v>60</v>
      </c>
      <c r="V53" s="59"/>
      <c r="W53" s="59" t="s">
        <v>60</v>
      </c>
      <c r="X53" s="59"/>
      <c r="Y53" s="59" t="s">
        <v>60</v>
      </c>
      <c r="Z53" s="59" t="s">
        <v>60</v>
      </c>
      <c r="AA53" s="59"/>
      <c r="AB53" s="59" t="s">
        <v>60</v>
      </c>
      <c r="AC53" s="59" t="s">
        <v>60</v>
      </c>
      <c r="AD53" s="59" t="s">
        <v>60</v>
      </c>
      <c r="AE53" s="59" t="s">
        <v>62</v>
      </c>
      <c r="AF53" s="59" t="s">
        <v>60</v>
      </c>
      <c r="AG53" s="59" t="s">
        <v>119</v>
      </c>
      <c r="AH53" s="59"/>
      <c r="AI53" s="59" t="s">
        <v>60</v>
      </c>
      <c r="AJ53" s="59" t="s">
        <v>60</v>
      </c>
      <c r="AK53" s="59"/>
      <c r="AL53" s="59" t="s">
        <v>60</v>
      </c>
      <c r="AM53" s="59" t="s">
        <v>62</v>
      </c>
      <c r="AN53" s="59" t="s">
        <v>63</v>
      </c>
      <c r="AO53" s="59">
        <v>125</v>
      </c>
      <c r="AP53" s="59" t="s">
        <v>64</v>
      </c>
      <c r="AQ53" s="59" t="s">
        <v>62</v>
      </c>
      <c r="AR53" s="59" t="s">
        <v>59</v>
      </c>
      <c r="AS53" s="59" t="s">
        <v>64</v>
      </c>
      <c r="AT53" s="59" t="s">
        <v>62</v>
      </c>
      <c r="AU53" s="59" t="s">
        <v>60</v>
      </c>
      <c r="AV53" s="59">
        <v>0</v>
      </c>
      <c r="AW53" s="59" t="s">
        <v>63</v>
      </c>
      <c r="AX53" s="59" t="s">
        <v>62</v>
      </c>
      <c r="AY53" s="59" t="s">
        <v>64</v>
      </c>
      <c r="AZ53" s="59" t="s">
        <v>60</v>
      </c>
      <c r="BA53" s="59">
        <v>0</v>
      </c>
      <c r="BB53" s="59">
        <v>0</v>
      </c>
      <c r="BC53" s="59">
        <v>0</v>
      </c>
      <c r="BD53" s="24">
        <f t="shared" si="13"/>
        <v>342</v>
      </c>
      <c r="BE53" s="25"/>
    </row>
    <row r="54" spans="1:57" ht="25.5" customHeight="1" x14ac:dyDescent="0.25">
      <c r="A54" s="22">
        <v>2</v>
      </c>
      <c r="B54" s="23" t="s">
        <v>54</v>
      </c>
      <c r="C54" s="23">
        <v>27</v>
      </c>
      <c r="D54" s="23">
        <v>273</v>
      </c>
      <c r="E54" s="23" t="s">
        <v>65</v>
      </c>
      <c r="F54" s="59">
        <v>1969.01</v>
      </c>
      <c r="G54" s="59" t="s">
        <v>60</v>
      </c>
      <c r="H54" s="59" t="s">
        <v>60</v>
      </c>
      <c r="I54" s="59" t="s">
        <v>62</v>
      </c>
      <c r="J54" s="59" t="s">
        <v>62</v>
      </c>
      <c r="K54" s="59" t="s">
        <v>60</v>
      </c>
      <c r="L54" s="59" t="s">
        <v>60</v>
      </c>
      <c r="M54" s="59" t="s">
        <v>64</v>
      </c>
      <c r="N54" s="59" t="s">
        <v>64</v>
      </c>
      <c r="O54" s="59" t="s">
        <v>60</v>
      </c>
      <c r="P54" s="59" t="s">
        <v>62</v>
      </c>
      <c r="Q54" s="59" t="s">
        <v>60</v>
      </c>
      <c r="R54" s="59" t="s">
        <v>60</v>
      </c>
      <c r="S54" s="59" t="s">
        <v>63</v>
      </c>
      <c r="T54" s="59" t="s">
        <v>60</v>
      </c>
      <c r="U54" s="59" t="s">
        <v>60</v>
      </c>
      <c r="V54" s="59"/>
      <c r="W54" s="59" t="s">
        <v>60</v>
      </c>
      <c r="X54" s="59"/>
      <c r="Y54" s="59" t="s">
        <v>60</v>
      </c>
      <c r="Z54" s="59" t="s">
        <v>60</v>
      </c>
      <c r="AA54" s="59"/>
      <c r="AB54" s="59" t="s">
        <v>60</v>
      </c>
      <c r="AC54" s="59" t="s">
        <v>60</v>
      </c>
      <c r="AD54" s="59" t="s">
        <v>60</v>
      </c>
      <c r="AE54" s="59" t="s">
        <v>62</v>
      </c>
      <c r="AF54" s="59" t="s">
        <v>60</v>
      </c>
      <c r="AG54" s="59" t="s">
        <v>60</v>
      </c>
      <c r="AH54" s="59"/>
      <c r="AI54" s="59" t="s">
        <v>60</v>
      </c>
      <c r="AJ54" s="59" t="s">
        <v>60</v>
      </c>
      <c r="AK54" s="59"/>
      <c r="AL54" s="59" t="s">
        <v>60</v>
      </c>
      <c r="AM54" s="59" t="s">
        <v>62</v>
      </c>
      <c r="AN54" s="59" t="s">
        <v>62</v>
      </c>
      <c r="AO54" s="59" t="s">
        <v>62</v>
      </c>
      <c r="AP54" s="59" t="s">
        <v>64</v>
      </c>
      <c r="AQ54" s="59">
        <v>-6.81</v>
      </c>
      <c r="AR54" s="59" t="s">
        <v>59</v>
      </c>
      <c r="AS54" s="59" t="s">
        <v>64</v>
      </c>
      <c r="AT54" s="59" t="s">
        <v>62</v>
      </c>
      <c r="AU54" s="59" t="s">
        <v>60</v>
      </c>
      <c r="AV54" s="59">
        <v>0</v>
      </c>
      <c r="AW54" s="59" t="s">
        <v>58</v>
      </c>
      <c r="AX54" s="59" t="s">
        <v>62</v>
      </c>
      <c r="AY54" s="59" t="s">
        <v>64</v>
      </c>
      <c r="AZ54" s="59" t="s">
        <v>60</v>
      </c>
      <c r="BA54" s="59">
        <v>0</v>
      </c>
      <c r="BB54" s="59">
        <v>0</v>
      </c>
      <c r="BC54" s="59">
        <v>0</v>
      </c>
      <c r="BD54" s="24">
        <f t="shared" si="13"/>
        <v>1962.2</v>
      </c>
      <c r="BE54" s="25"/>
    </row>
    <row r="55" spans="1:57" ht="25.5" customHeight="1" x14ac:dyDescent="0.25">
      <c r="A55" s="22">
        <v>2</v>
      </c>
      <c r="B55" s="23" t="s">
        <v>54</v>
      </c>
      <c r="C55" s="23">
        <v>27</v>
      </c>
      <c r="D55" s="23">
        <v>274</v>
      </c>
      <c r="E55" s="23" t="s">
        <v>66</v>
      </c>
      <c r="F55" s="59">
        <v>-2308.77</v>
      </c>
      <c r="G55" s="59" t="s">
        <v>60</v>
      </c>
      <c r="H55" s="59" t="s">
        <v>60</v>
      </c>
      <c r="I55" s="59" t="s">
        <v>62</v>
      </c>
      <c r="J55" s="59" t="s">
        <v>62</v>
      </c>
      <c r="K55" s="59" t="s">
        <v>60</v>
      </c>
      <c r="L55" s="59" t="s">
        <v>60</v>
      </c>
      <c r="M55" s="59">
        <v>-8.44</v>
      </c>
      <c r="N55" s="59" t="s">
        <v>64</v>
      </c>
      <c r="O55" s="59" t="s">
        <v>60</v>
      </c>
      <c r="P55" s="59" t="s">
        <v>62</v>
      </c>
      <c r="Q55" s="59" t="s">
        <v>60</v>
      </c>
      <c r="R55" s="59" t="s">
        <v>60</v>
      </c>
      <c r="S55" s="59">
        <v>-99</v>
      </c>
      <c r="T55" s="59">
        <v>-75.959999999999994</v>
      </c>
      <c r="U55" s="59" t="s">
        <v>60</v>
      </c>
      <c r="V55" s="59"/>
      <c r="W55" s="59" t="s">
        <v>60</v>
      </c>
      <c r="X55" s="59"/>
      <c r="Y55" s="59" t="s">
        <v>60</v>
      </c>
      <c r="Z55" s="59" t="s">
        <v>60</v>
      </c>
      <c r="AA55" s="59"/>
      <c r="AB55" s="59" t="s">
        <v>60</v>
      </c>
      <c r="AC55" s="59" t="s">
        <v>60</v>
      </c>
      <c r="AD55" s="59" t="s">
        <v>60</v>
      </c>
      <c r="AE55" s="59" t="s">
        <v>62</v>
      </c>
      <c r="AF55" s="59" t="s">
        <v>60</v>
      </c>
      <c r="AG55" s="59" t="s">
        <v>60</v>
      </c>
      <c r="AH55" s="59"/>
      <c r="AI55" s="59" t="s">
        <v>60</v>
      </c>
      <c r="AJ55" s="59" t="s">
        <v>60</v>
      </c>
      <c r="AK55" s="59"/>
      <c r="AL55" s="59" t="s">
        <v>60</v>
      </c>
      <c r="AM55" s="59" t="s">
        <v>62</v>
      </c>
      <c r="AN55" s="59" t="s">
        <v>62</v>
      </c>
      <c r="AO55" s="59" t="s">
        <v>62</v>
      </c>
      <c r="AP55" s="59" t="s">
        <v>60</v>
      </c>
      <c r="AQ55" s="59" t="s">
        <v>62</v>
      </c>
      <c r="AR55" s="59" t="s">
        <v>59</v>
      </c>
      <c r="AS55" s="59" t="s">
        <v>64</v>
      </c>
      <c r="AT55" s="59" t="s">
        <v>62</v>
      </c>
      <c r="AU55" s="59" t="s">
        <v>60</v>
      </c>
      <c r="AV55" s="59">
        <v>0</v>
      </c>
      <c r="AW55" s="59" t="s">
        <v>58</v>
      </c>
      <c r="AX55" s="59" t="s">
        <v>62</v>
      </c>
      <c r="AY55" s="59" t="s">
        <v>60</v>
      </c>
      <c r="AZ55" s="59" t="s">
        <v>60</v>
      </c>
      <c r="BA55" s="59">
        <v>0</v>
      </c>
      <c r="BB55" s="59">
        <v>0</v>
      </c>
      <c r="BC55" s="59">
        <v>0</v>
      </c>
      <c r="BD55" s="24">
        <f t="shared" si="13"/>
        <v>-2492.17</v>
      </c>
      <c r="BE55" s="25" t="s">
        <v>48</v>
      </c>
    </row>
    <row r="56" spans="1:57" ht="25.5" customHeight="1" x14ac:dyDescent="0.25">
      <c r="A56" s="22">
        <v>2</v>
      </c>
      <c r="B56" s="23" t="s">
        <v>54</v>
      </c>
      <c r="C56" s="23">
        <v>23</v>
      </c>
      <c r="D56" s="23">
        <v>243</v>
      </c>
      <c r="E56" s="23" t="s">
        <v>67</v>
      </c>
      <c r="F56" s="59">
        <v>-580.19000000000005</v>
      </c>
      <c r="G56" s="59" t="s">
        <v>59</v>
      </c>
      <c r="H56" s="59">
        <v>-30.06</v>
      </c>
      <c r="I56" s="59">
        <v>-215.89</v>
      </c>
      <c r="J56" s="59">
        <v>-351.17</v>
      </c>
      <c r="K56" s="59">
        <v>-94.65</v>
      </c>
      <c r="L56" s="59">
        <v>-425.09</v>
      </c>
      <c r="M56" s="59">
        <v>240.04</v>
      </c>
      <c r="N56" s="59">
        <v>-38.799999999999997</v>
      </c>
      <c r="O56" s="59" t="s">
        <v>59</v>
      </c>
      <c r="P56" s="59">
        <v>-313.67</v>
      </c>
      <c r="Q56" s="59">
        <v>-1127.3800000000001</v>
      </c>
      <c r="R56" s="59">
        <v>87.84</v>
      </c>
      <c r="S56" s="59">
        <v>84.23</v>
      </c>
      <c r="T56" s="59">
        <v>57.32</v>
      </c>
      <c r="U56" s="59">
        <v>67.95</v>
      </c>
      <c r="V56" s="59"/>
      <c r="W56" s="59">
        <v>-259.93</v>
      </c>
      <c r="X56" s="59"/>
      <c r="Y56" s="59">
        <v>743.85</v>
      </c>
      <c r="Z56" s="59">
        <v>226.66</v>
      </c>
      <c r="AA56" s="59"/>
      <c r="AB56" s="59">
        <v>-381.47</v>
      </c>
      <c r="AC56" s="59">
        <v>-30.96</v>
      </c>
      <c r="AD56" s="59">
        <v>-162.91999999999999</v>
      </c>
      <c r="AE56" s="59">
        <v>-200.13</v>
      </c>
      <c r="AF56" s="59">
        <v>-9</v>
      </c>
      <c r="AG56" s="59">
        <v>-386.9</v>
      </c>
      <c r="AH56" s="59"/>
      <c r="AI56" s="59">
        <v>-26.76</v>
      </c>
      <c r="AJ56" s="59">
        <v>-290.52</v>
      </c>
      <c r="AK56" s="59"/>
      <c r="AL56" s="59">
        <v>-213.34</v>
      </c>
      <c r="AM56" s="59">
        <v>21.86</v>
      </c>
      <c r="AN56" s="59">
        <v>69.010000000000005</v>
      </c>
      <c r="AO56" s="59" t="s">
        <v>58</v>
      </c>
      <c r="AP56" s="59">
        <v>-142.41</v>
      </c>
      <c r="AQ56" s="59" t="s">
        <v>58</v>
      </c>
      <c r="AR56" s="59" t="s">
        <v>59</v>
      </c>
      <c r="AS56" s="59" t="s">
        <v>59</v>
      </c>
      <c r="AT56" s="59">
        <v>-289.89</v>
      </c>
      <c r="AU56" s="59" t="s">
        <v>59</v>
      </c>
      <c r="AV56" s="59">
        <v>0</v>
      </c>
      <c r="AW56" s="59">
        <v>-152.08000000000001</v>
      </c>
      <c r="AX56" s="59">
        <v>-981.79</v>
      </c>
      <c r="AY56" s="59">
        <v>282.39999999999998</v>
      </c>
      <c r="AZ56" s="59">
        <v>81.239999999999995</v>
      </c>
      <c r="BA56" s="59">
        <v>0</v>
      </c>
      <c r="BB56" s="59">
        <v>0</v>
      </c>
      <c r="BC56" s="59">
        <v>0</v>
      </c>
      <c r="BD56" s="24">
        <f t="shared" si="13"/>
        <v>-4742.6000000000004</v>
      </c>
      <c r="BE56" s="25" t="s">
        <v>48</v>
      </c>
    </row>
    <row r="57" spans="1:57" ht="25.5" customHeight="1" x14ac:dyDescent="0.25">
      <c r="A57" s="22">
        <v>2</v>
      </c>
      <c r="B57" s="23" t="s">
        <v>54</v>
      </c>
      <c r="C57" s="23">
        <v>23</v>
      </c>
      <c r="D57" s="23">
        <v>332</v>
      </c>
      <c r="E57" s="23" t="s">
        <v>68</v>
      </c>
      <c r="F57" s="59">
        <v>36.770000000000003</v>
      </c>
      <c r="G57" s="59">
        <v>-320.35000000000002</v>
      </c>
      <c r="H57" s="59">
        <v>224.88</v>
      </c>
      <c r="I57" s="59" t="s">
        <v>58</v>
      </c>
      <c r="J57" s="59">
        <v>148.66</v>
      </c>
      <c r="K57" s="59">
        <v>-107.88</v>
      </c>
      <c r="L57" s="59">
        <v>-187.91</v>
      </c>
      <c r="M57" s="59">
        <v>-801.13</v>
      </c>
      <c r="N57" s="59">
        <v>-61.03</v>
      </c>
      <c r="O57" s="59">
        <v>-3569.45</v>
      </c>
      <c r="P57" s="59">
        <v>73.25</v>
      </c>
      <c r="Q57" s="59" t="s">
        <v>59</v>
      </c>
      <c r="R57" s="59">
        <v>-162.56</v>
      </c>
      <c r="S57" s="59">
        <v>-238.4</v>
      </c>
      <c r="T57" s="59">
        <v>-103.07</v>
      </c>
      <c r="U57" s="59">
        <v>-194.46</v>
      </c>
      <c r="V57" s="59"/>
      <c r="W57" s="59">
        <v>-136.36000000000001</v>
      </c>
      <c r="X57" s="59"/>
      <c r="Y57" s="59">
        <v>-31.96</v>
      </c>
      <c r="Z57" s="59">
        <v>-327.48</v>
      </c>
      <c r="AA57" s="59"/>
      <c r="AB57" s="59">
        <v>-709.98</v>
      </c>
      <c r="AC57" s="59">
        <v>39.01</v>
      </c>
      <c r="AD57" s="59">
        <v>226.44</v>
      </c>
      <c r="AE57" s="59">
        <v>-26.44</v>
      </c>
      <c r="AF57" s="59">
        <v>-148.9</v>
      </c>
      <c r="AG57" s="59" t="s">
        <v>58</v>
      </c>
      <c r="AH57" s="59"/>
      <c r="AI57" s="59">
        <v>89.57</v>
      </c>
      <c r="AJ57" s="59">
        <v>97.4</v>
      </c>
      <c r="AK57" s="59"/>
      <c r="AL57" s="59">
        <v>-294.52</v>
      </c>
      <c r="AM57" s="59">
        <v>-283.54000000000002</v>
      </c>
      <c r="AN57" s="59">
        <v>37.54</v>
      </c>
      <c r="AO57" s="59">
        <v>-242.21</v>
      </c>
      <c r="AP57" s="59">
        <v>-132.43</v>
      </c>
      <c r="AQ57" s="59" t="s">
        <v>58</v>
      </c>
      <c r="AR57" s="59">
        <v>-78.23</v>
      </c>
      <c r="AS57" s="59">
        <v>-370.96</v>
      </c>
      <c r="AT57" s="59">
        <v>95.97</v>
      </c>
      <c r="AU57" s="59" t="s">
        <v>59</v>
      </c>
      <c r="AV57" s="59">
        <v>0</v>
      </c>
      <c r="AW57" s="59" t="s">
        <v>58</v>
      </c>
      <c r="AX57" s="59" t="s">
        <v>59</v>
      </c>
      <c r="AY57" s="59">
        <v>583.53</v>
      </c>
      <c r="AZ57" s="59">
        <v>48.52</v>
      </c>
      <c r="BA57" s="59">
        <v>0</v>
      </c>
      <c r="BB57" s="59">
        <v>0</v>
      </c>
      <c r="BC57" s="59">
        <v>0</v>
      </c>
      <c r="BD57" s="24">
        <f t="shared" si="13"/>
        <v>-6827.7099999999991</v>
      </c>
      <c r="BE57" s="25" t="s">
        <v>48</v>
      </c>
    </row>
    <row r="58" spans="1:57" ht="25.5" customHeight="1" x14ac:dyDescent="0.25">
      <c r="A58" s="22">
        <v>2</v>
      </c>
      <c r="B58" s="23" t="s">
        <v>54</v>
      </c>
      <c r="C58" s="23">
        <v>22</v>
      </c>
      <c r="D58" s="23">
        <v>175</v>
      </c>
      <c r="E58" s="23" t="s">
        <v>69</v>
      </c>
      <c r="F58" s="59">
        <v>-192.97</v>
      </c>
      <c r="G58" s="59">
        <v>-59.59</v>
      </c>
      <c r="H58" s="59">
        <v>690.51</v>
      </c>
      <c r="I58" s="59">
        <v>-43.63</v>
      </c>
      <c r="J58" s="59">
        <v>157.85</v>
      </c>
      <c r="K58" s="59">
        <v>-41.45</v>
      </c>
      <c r="L58" s="59">
        <v>-334.48</v>
      </c>
      <c r="M58" s="59">
        <v>-1354.74</v>
      </c>
      <c r="N58" s="59">
        <v>-427.95</v>
      </c>
      <c r="O58" s="59">
        <v>-148.28</v>
      </c>
      <c r="P58" s="59">
        <v>-850.39</v>
      </c>
      <c r="Q58" s="59">
        <v>76.47</v>
      </c>
      <c r="R58" s="59">
        <v>-17.61</v>
      </c>
      <c r="S58" s="59">
        <v>-102.74</v>
      </c>
      <c r="T58" s="59">
        <v>-126.54</v>
      </c>
      <c r="U58" s="59">
        <v>818.36</v>
      </c>
      <c r="V58" s="59"/>
      <c r="W58" s="59">
        <v>-446.32</v>
      </c>
      <c r="X58" s="59"/>
      <c r="Y58" s="59">
        <v>-184.39</v>
      </c>
      <c r="Z58" s="59">
        <v>182.89</v>
      </c>
      <c r="AA58" s="59"/>
      <c r="AB58" s="59">
        <v>-206.48</v>
      </c>
      <c r="AC58" s="59">
        <v>215.74</v>
      </c>
      <c r="AD58" s="59">
        <v>-47.1</v>
      </c>
      <c r="AE58" s="59">
        <v>-100.42</v>
      </c>
      <c r="AF58" s="59">
        <v>-603.76</v>
      </c>
      <c r="AG58" s="59">
        <v>-145.07</v>
      </c>
      <c r="AH58" s="59"/>
      <c r="AI58" s="59">
        <v>53.31</v>
      </c>
      <c r="AJ58" s="59">
        <v>-37.340000000000003</v>
      </c>
      <c r="AK58" s="59"/>
      <c r="AL58" s="59">
        <v>204.82</v>
      </c>
      <c r="AM58" s="59">
        <v>-178.11</v>
      </c>
      <c r="AN58" s="59">
        <v>-32.119999999999997</v>
      </c>
      <c r="AO58" s="59" t="s">
        <v>58</v>
      </c>
      <c r="AP58" s="59">
        <v>-238.24</v>
      </c>
      <c r="AQ58" s="59">
        <v>-1099.44</v>
      </c>
      <c r="AR58" s="59">
        <v>-166.22</v>
      </c>
      <c r="AS58" s="59">
        <v>121.96</v>
      </c>
      <c r="AT58" s="59">
        <v>-141.91</v>
      </c>
      <c r="AU58" s="59">
        <v>-731.77</v>
      </c>
      <c r="AV58" s="59">
        <v>0</v>
      </c>
      <c r="AW58" s="59">
        <v>-215.31</v>
      </c>
      <c r="AX58" s="59">
        <v>6.78</v>
      </c>
      <c r="AY58" s="59">
        <v>85.95</v>
      </c>
      <c r="AZ58" s="59">
        <v>58.41</v>
      </c>
      <c r="BA58" s="59">
        <v>0</v>
      </c>
      <c r="BB58" s="59">
        <v>0</v>
      </c>
      <c r="BC58" s="59">
        <v>0</v>
      </c>
      <c r="BD58" s="24">
        <f t="shared" si="13"/>
        <v>-5601.3200000000006</v>
      </c>
      <c r="BE58" s="25" t="s">
        <v>48</v>
      </c>
    </row>
    <row r="59" spans="1:57" ht="25.5" customHeight="1" x14ac:dyDescent="0.25">
      <c r="A59" s="22">
        <v>2</v>
      </c>
      <c r="B59" s="23" t="s">
        <v>54</v>
      </c>
      <c r="C59" s="23">
        <v>22</v>
      </c>
      <c r="D59" s="23">
        <v>347</v>
      </c>
      <c r="E59" s="23" t="s">
        <v>70</v>
      </c>
      <c r="F59" s="59">
        <v>117.75</v>
      </c>
      <c r="G59" s="59">
        <v>-231.83</v>
      </c>
      <c r="H59" s="59">
        <v>-85.23</v>
      </c>
      <c r="I59" s="59">
        <v>-732.84</v>
      </c>
      <c r="J59" s="59">
        <v>-195.97</v>
      </c>
      <c r="K59" s="59">
        <v>-116.01</v>
      </c>
      <c r="L59" s="59">
        <v>-179.25</v>
      </c>
      <c r="M59" s="59">
        <v>-4643.08</v>
      </c>
      <c r="N59" s="59">
        <v>111.98</v>
      </c>
      <c r="O59" s="59">
        <v>146.15</v>
      </c>
      <c r="P59" s="59">
        <v>-91.47</v>
      </c>
      <c r="Q59" s="59">
        <v>302.91000000000003</v>
      </c>
      <c r="R59" s="59">
        <v>16.48</v>
      </c>
      <c r="S59" s="59">
        <v>-309.87</v>
      </c>
      <c r="T59" s="59">
        <v>172.18</v>
      </c>
      <c r="U59" s="59">
        <v>-357.88</v>
      </c>
      <c r="V59" s="59"/>
      <c r="W59" s="59">
        <v>542.12</v>
      </c>
      <c r="X59" s="59"/>
      <c r="Y59" s="59">
        <v>-761.38</v>
      </c>
      <c r="Z59" s="59">
        <v>-671.25</v>
      </c>
      <c r="AA59" s="59"/>
      <c r="AB59" s="59">
        <v>-327.54000000000002</v>
      </c>
      <c r="AC59" s="59">
        <v>-749.46</v>
      </c>
      <c r="AD59" s="59">
        <v>69.319999999999993</v>
      </c>
      <c r="AE59" s="59">
        <v>-217.9</v>
      </c>
      <c r="AF59" s="59">
        <v>196.34</v>
      </c>
      <c r="AG59" s="59">
        <v>-188.9</v>
      </c>
      <c r="AH59" s="59"/>
      <c r="AI59" s="59">
        <v>-106.43</v>
      </c>
      <c r="AJ59" s="59">
        <v>195.86</v>
      </c>
      <c r="AK59" s="59"/>
      <c r="AL59" s="59">
        <v>10.4</v>
      </c>
      <c r="AM59" s="59">
        <v>-125.49</v>
      </c>
      <c r="AN59" s="59" t="s">
        <v>62</v>
      </c>
      <c r="AO59" s="59" t="s">
        <v>58</v>
      </c>
      <c r="AP59" s="59">
        <v>-758.88</v>
      </c>
      <c r="AQ59" s="59">
        <v>522.53</v>
      </c>
      <c r="AR59" s="59">
        <v>33.75</v>
      </c>
      <c r="AS59" s="59">
        <v>-277.17</v>
      </c>
      <c r="AT59" s="59">
        <v>-59.38</v>
      </c>
      <c r="AU59" s="59">
        <v>-913.54</v>
      </c>
      <c r="AV59" s="59">
        <v>0</v>
      </c>
      <c r="AW59" s="59">
        <v>66.12</v>
      </c>
      <c r="AX59" s="59">
        <v>-241.26</v>
      </c>
      <c r="AY59" s="59">
        <v>31.48</v>
      </c>
      <c r="AZ59" s="59">
        <v>69.75</v>
      </c>
      <c r="BA59" s="59">
        <v>0</v>
      </c>
      <c r="BB59" s="59">
        <v>0</v>
      </c>
      <c r="BC59" s="59">
        <v>0</v>
      </c>
      <c r="BD59" s="24">
        <f t="shared" si="13"/>
        <v>-9736.89</v>
      </c>
      <c r="BE59" s="25" t="s">
        <v>48</v>
      </c>
    </row>
    <row r="60" spans="1:57" ht="25.5" customHeight="1" x14ac:dyDescent="0.25">
      <c r="A60" s="40">
        <v>2</v>
      </c>
      <c r="B60" s="23" t="s">
        <v>54</v>
      </c>
      <c r="C60" s="23">
        <v>12</v>
      </c>
      <c r="D60" s="23" t="s">
        <v>71</v>
      </c>
      <c r="E60" s="23" t="s">
        <v>72</v>
      </c>
      <c r="F60" s="59">
        <v>-43.52</v>
      </c>
      <c r="G60" s="59">
        <v>-217.32</v>
      </c>
      <c r="H60" s="59">
        <v>-120.43</v>
      </c>
      <c r="I60" s="59">
        <v>-60.97</v>
      </c>
      <c r="J60" s="59" t="s">
        <v>58</v>
      </c>
      <c r="K60" s="59">
        <v>-108.71</v>
      </c>
      <c r="L60" s="59">
        <v>17.5</v>
      </c>
      <c r="M60" s="59" t="s">
        <v>59</v>
      </c>
      <c r="N60" s="59">
        <v>-795.34</v>
      </c>
      <c r="O60" s="59">
        <v>-229.24</v>
      </c>
      <c r="P60" s="59">
        <v>-235.98</v>
      </c>
      <c r="Q60" s="59" t="s">
        <v>59</v>
      </c>
      <c r="R60" s="59">
        <v>-21.2</v>
      </c>
      <c r="S60" s="59">
        <v>6.74</v>
      </c>
      <c r="T60" s="59">
        <v>-120.52</v>
      </c>
      <c r="U60" s="59" t="s">
        <v>60</v>
      </c>
      <c r="V60" s="59"/>
      <c r="W60" s="59">
        <v>-70.09</v>
      </c>
      <c r="X60" s="59"/>
      <c r="Y60" s="59" t="s">
        <v>59</v>
      </c>
      <c r="Z60" s="59" t="s">
        <v>59</v>
      </c>
      <c r="AA60" s="59"/>
      <c r="AB60" s="59">
        <v>-164.15</v>
      </c>
      <c r="AC60" s="59">
        <v>-44.75</v>
      </c>
      <c r="AD60" s="59">
        <v>-83.84</v>
      </c>
      <c r="AE60" s="59">
        <v>-18.29</v>
      </c>
      <c r="AF60" s="59" t="s">
        <v>64</v>
      </c>
      <c r="AG60" s="59">
        <v>-40.68</v>
      </c>
      <c r="AH60" s="59"/>
      <c r="AI60" s="59">
        <v>-471.61</v>
      </c>
      <c r="AJ60" s="59">
        <v>-112.13</v>
      </c>
      <c r="AK60" s="59"/>
      <c r="AL60" s="59">
        <v>-440.28</v>
      </c>
      <c r="AM60" s="59">
        <v>-86.25</v>
      </c>
      <c r="AN60" s="59">
        <v>-30.14</v>
      </c>
      <c r="AO60" s="59" t="s">
        <v>58</v>
      </c>
      <c r="AP60" s="59">
        <v>-494.15</v>
      </c>
      <c r="AQ60" s="59">
        <v>-1241.67</v>
      </c>
      <c r="AR60" s="59">
        <v>-145.4</v>
      </c>
      <c r="AS60" s="59">
        <v>31.56</v>
      </c>
      <c r="AT60" s="59" t="s">
        <v>58</v>
      </c>
      <c r="AU60" s="59" t="s">
        <v>59</v>
      </c>
      <c r="AV60" s="59">
        <v>0</v>
      </c>
      <c r="AW60" s="59" t="s">
        <v>58</v>
      </c>
      <c r="AX60" s="59" t="s">
        <v>59</v>
      </c>
      <c r="AY60" s="59">
        <v>-35.82</v>
      </c>
      <c r="AZ60" s="59">
        <v>222.07</v>
      </c>
      <c r="BA60" s="59">
        <v>0</v>
      </c>
      <c r="BB60" s="59">
        <v>0</v>
      </c>
      <c r="BC60" s="59">
        <v>0</v>
      </c>
      <c r="BD60" s="24">
        <f t="shared" si="13"/>
        <v>-5154.6099999999997</v>
      </c>
      <c r="BE60" s="25"/>
    </row>
    <row r="61" spans="1:57" ht="25.5" customHeight="1" x14ac:dyDescent="0.25">
      <c r="A61" s="40">
        <v>2</v>
      </c>
      <c r="B61" s="23" t="s">
        <v>54</v>
      </c>
      <c r="C61" s="23">
        <v>22</v>
      </c>
      <c r="D61" s="23" t="s">
        <v>55</v>
      </c>
      <c r="E61" s="23" t="s">
        <v>120</v>
      </c>
      <c r="F61" s="59">
        <v>579.65</v>
      </c>
      <c r="G61" s="59">
        <v>-179.69</v>
      </c>
      <c r="H61" s="59">
        <v>-250.45</v>
      </c>
      <c r="I61" s="59">
        <v>823.79</v>
      </c>
      <c r="J61" s="59">
        <v>-418.29</v>
      </c>
      <c r="K61" s="59">
        <v>-207.84</v>
      </c>
      <c r="L61" s="59">
        <v>-500.15</v>
      </c>
      <c r="M61" s="59">
        <v>-5202.2</v>
      </c>
      <c r="N61" s="59">
        <v>-680.76</v>
      </c>
      <c r="O61" s="59">
        <v>1672.1</v>
      </c>
      <c r="P61" s="59">
        <v>-338.73</v>
      </c>
      <c r="Q61" s="59">
        <v>-475.61</v>
      </c>
      <c r="R61" s="59" t="s">
        <v>59</v>
      </c>
      <c r="S61" s="59">
        <v>-154.47</v>
      </c>
      <c r="T61" s="59">
        <v>-57.01</v>
      </c>
      <c r="U61" s="59" t="s">
        <v>60</v>
      </c>
      <c r="V61" s="59"/>
      <c r="W61" s="59">
        <v>-125.14</v>
      </c>
      <c r="X61" s="59"/>
      <c r="Y61" s="59">
        <v>260.08</v>
      </c>
      <c r="Z61" s="59" t="s">
        <v>59</v>
      </c>
      <c r="AA61" s="59"/>
      <c r="AB61" s="59">
        <v>-2.4300000000000002</v>
      </c>
      <c r="AC61" s="59">
        <v>-192.99</v>
      </c>
      <c r="AD61" s="59">
        <v>-254.92</v>
      </c>
      <c r="AE61" s="59">
        <v>-469.59</v>
      </c>
      <c r="AF61" s="59">
        <v>-25.4</v>
      </c>
      <c r="AG61" s="59">
        <v>-253.15</v>
      </c>
      <c r="AH61" s="59"/>
      <c r="AI61" s="59">
        <v>76.34</v>
      </c>
      <c r="AJ61" s="59">
        <v>-147.47999999999999</v>
      </c>
      <c r="AK61" s="59"/>
      <c r="AL61" s="59">
        <v>-369.02</v>
      </c>
      <c r="AM61" s="59">
        <v>-325.56</v>
      </c>
      <c r="AN61" s="59">
        <v>-146.56</v>
      </c>
      <c r="AO61" s="59">
        <v>-386.36</v>
      </c>
      <c r="AP61" s="59">
        <v>-18.93</v>
      </c>
      <c r="AQ61" s="59">
        <v>1478.33</v>
      </c>
      <c r="AR61" s="59">
        <v>-415.38</v>
      </c>
      <c r="AS61" s="59">
        <v>-161.66999999999999</v>
      </c>
      <c r="AT61" s="59">
        <v>203.14</v>
      </c>
      <c r="AU61" s="59">
        <v>-135.21</v>
      </c>
      <c r="AV61" s="59">
        <v>0</v>
      </c>
      <c r="AW61" s="59">
        <v>-96.03</v>
      </c>
      <c r="AX61" s="59">
        <v>-623.62</v>
      </c>
      <c r="AY61" s="59">
        <v>63.99</v>
      </c>
      <c r="AZ61" s="59">
        <v>231.53</v>
      </c>
      <c r="BA61" s="59">
        <v>0</v>
      </c>
      <c r="BB61" s="59">
        <v>0</v>
      </c>
      <c r="BC61" s="59">
        <v>0</v>
      </c>
      <c r="BD61" s="24">
        <f t="shared" si="13"/>
        <v>-7225.69</v>
      </c>
      <c r="BE61" s="25"/>
    </row>
    <row r="62" spans="1:57" ht="25.5" customHeight="1" x14ac:dyDescent="0.25">
      <c r="A62" s="22">
        <v>2</v>
      </c>
      <c r="B62" s="22" t="s">
        <v>74</v>
      </c>
      <c r="C62" s="23">
        <v>22</v>
      </c>
      <c r="D62" s="23">
        <v>176</v>
      </c>
      <c r="E62" s="23" t="s">
        <v>121</v>
      </c>
      <c r="F62" s="59">
        <v>-80.41</v>
      </c>
      <c r="G62" s="59">
        <v>4.1399999999999997</v>
      </c>
      <c r="H62" s="59">
        <v>-674.64</v>
      </c>
      <c r="I62" s="59">
        <v>-35.01</v>
      </c>
      <c r="J62" s="59">
        <v>81.55</v>
      </c>
      <c r="K62" s="59">
        <v>104.54</v>
      </c>
      <c r="L62" s="59">
        <v>-74.47</v>
      </c>
      <c r="M62" s="59">
        <v>-1004.54</v>
      </c>
      <c r="N62" s="59">
        <v>-70.87</v>
      </c>
      <c r="O62" s="59">
        <v>-499.38</v>
      </c>
      <c r="P62" s="59">
        <v>-13.3</v>
      </c>
      <c r="Q62" s="59">
        <v>-262.91000000000003</v>
      </c>
      <c r="R62" s="59">
        <v>127.97</v>
      </c>
      <c r="S62" s="59">
        <v>-15.45</v>
      </c>
      <c r="T62" s="59">
        <v>32.14</v>
      </c>
      <c r="U62" s="59">
        <v>136.19999999999999</v>
      </c>
      <c r="V62" s="59"/>
      <c r="W62" s="59">
        <v>2.2000000000000002</v>
      </c>
      <c r="X62" s="59"/>
      <c r="Y62" s="59">
        <v>-2.0499999999999998</v>
      </c>
      <c r="Z62" s="59" t="s">
        <v>59</v>
      </c>
      <c r="AA62" s="59"/>
      <c r="AB62" s="59">
        <v>-130.06</v>
      </c>
      <c r="AC62" s="59">
        <v>66.88</v>
      </c>
      <c r="AD62" s="59">
        <v>-241.78</v>
      </c>
      <c r="AE62" s="59">
        <v>47.31</v>
      </c>
      <c r="AF62" s="59">
        <v>116.13</v>
      </c>
      <c r="AG62" s="59">
        <v>-117.16</v>
      </c>
      <c r="AH62" s="59"/>
      <c r="AI62" s="59">
        <v>19.600000000000001</v>
      </c>
      <c r="AJ62" s="59">
        <v>14.3</v>
      </c>
      <c r="AK62" s="59"/>
      <c r="AL62" s="59">
        <v>-13.21</v>
      </c>
      <c r="AM62" s="59">
        <v>92.47</v>
      </c>
      <c r="AN62" s="59">
        <v>-13.5</v>
      </c>
      <c r="AO62" s="59">
        <v>425.2</v>
      </c>
      <c r="AP62" s="59">
        <v>-582.9</v>
      </c>
      <c r="AQ62" s="59">
        <v>-1099.44</v>
      </c>
      <c r="AR62" s="59">
        <v>89.07</v>
      </c>
      <c r="AS62" s="59">
        <v>-115.33</v>
      </c>
      <c r="AT62" s="59">
        <v>5.0999999999999996</v>
      </c>
      <c r="AU62" s="59">
        <v>40.5</v>
      </c>
      <c r="AV62" s="59">
        <v>0</v>
      </c>
      <c r="AW62" s="59">
        <v>-14.24</v>
      </c>
      <c r="AX62" s="59">
        <v>-17.45</v>
      </c>
      <c r="AY62" s="59">
        <v>22.95</v>
      </c>
      <c r="AZ62" s="59">
        <v>31.21</v>
      </c>
      <c r="BA62" s="59">
        <v>0</v>
      </c>
      <c r="BB62" s="59">
        <v>0</v>
      </c>
      <c r="BC62" s="59">
        <v>0</v>
      </c>
      <c r="BD62" s="24">
        <f t="shared" si="13"/>
        <v>-3618.6400000000003</v>
      </c>
      <c r="BE62" s="25" t="s">
        <v>48</v>
      </c>
    </row>
    <row r="63" spans="1:57" ht="25.5" customHeight="1" x14ac:dyDescent="0.25">
      <c r="A63" s="22">
        <v>2</v>
      </c>
      <c r="B63" s="22" t="s">
        <v>74</v>
      </c>
      <c r="C63" s="23">
        <v>22</v>
      </c>
      <c r="D63" s="23">
        <v>346</v>
      </c>
      <c r="E63" s="23" t="s">
        <v>122</v>
      </c>
      <c r="F63" s="59">
        <v>66.77</v>
      </c>
      <c r="G63" s="59">
        <v>-30.96</v>
      </c>
      <c r="H63" s="59">
        <v>563.58000000000004</v>
      </c>
      <c r="I63" s="59">
        <v>-59.26</v>
      </c>
      <c r="J63" s="59">
        <v>-190.74</v>
      </c>
      <c r="K63" s="59">
        <v>-75.959999999999994</v>
      </c>
      <c r="L63" s="59">
        <v>118.59</v>
      </c>
      <c r="M63" s="59">
        <v>1881.93</v>
      </c>
      <c r="N63" s="59">
        <v>248.03</v>
      </c>
      <c r="O63" s="59">
        <v>538.1</v>
      </c>
      <c r="P63" s="59">
        <v>-82.77</v>
      </c>
      <c r="Q63" s="59">
        <v>498.17</v>
      </c>
      <c r="R63" s="59">
        <v>175.54</v>
      </c>
      <c r="S63" s="59">
        <v>84.55</v>
      </c>
      <c r="T63" s="59">
        <v>14.78</v>
      </c>
      <c r="U63" s="59">
        <v>22.42</v>
      </c>
      <c r="V63" s="59"/>
      <c r="W63" s="59">
        <v>74.650000000000006</v>
      </c>
      <c r="X63" s="59"/>
      <c r="Y63" s="59">
        <v>-128.12</v>
      </c>
      <c r="Z63" s="59" t="s">
        <v>59</v>
      </c>
      <c r="AA63" s="59"/>
      <c r="AB63" s="59">
        <v>287.55</v>
      </c>
      <c r="AC63" s="59">
        <v>243.83</v>
      </c>
      <c r="AD63" s="59">
        <v>78.05</v>
      </c>
      <c r="AE63" s="59">
        <v>-121.2</v>
      </c>
      <c r="AF63" s="59">
        <v>-167.61</v>
      </c>
      <c r="AG63" s="59">
        <v>-145.88999999999999</v>
      </c>
      <c r="AH63" s="59"/>
      <c r="AI63" s="59">
        <v>-222.13</v>
      </c>
      <c r="AJ63" s="59">
        <v>73.760000000000005</v>
      </c>
      <c r="AK63" s="59"/>
      <c r="AL63" s="59">
        <v>-377.35</v>
      </c>
      <c r="AM63" s="59">
        <v>-128.79</v>
      </c>
      <c r="AN63" s="59">
        <v>-0.52</v>
      </c>
      <c r="AO63" s="59">
        <v>-604.17999999999995</v>
      </c>
      <c r="AP63" s="59">
        <v>5.19</v>
      </c>
      <c r="AQ63" s="59">
        <v>-243.71</v>
      </c>
      <c r="AR63" s="59">
        <v>15.53</v>
      </c>
      <c r="AS63" s="59">
        <v>130.74</v>
      </c>
      <c r="AT63" s="59">
        <v>1.28</v>
      </c>
      <c r="AU63" s="59">
        <v>-279.8</v>
      </c>
      <c r="AV63" s="59">
        <v>0</v>
      </c>
      <c r="AW63" s="59">
        <v>-60.36</v>
      </c>
      <c r="AX63" s="59">
        <v>271.39</v>
      </c>
      <c r="AY63" s="59">
        <v>-98.11</v>
      </c>
      <c r="AZ63" s="59">
        <v>67.959999999999994</v>
      </c>
      <c r="BA63" s="59">
        <v>0</v>
      </c>
      <c r="BB63" s="59">
        <v>0</v>
      </c>
      <c r="BC63" s="59">
        <v>0</v>
      </c>
      <c r="BD63" s="24">
        <f t="shared" si="13"/>
        <v>2444.9300000000021</v>
      </c>
      <c r="BE63" s="25" t="s">
        <v>48</v>
      </c>
    </row>
    <row r="64" spans="1:57" ht="25.5" customHeight="1" x14ac:dyDescent="0.25">
      <c r="A64" s="22">
        <v>2</v>
      </c>
      <c r="B64" s="22" t="s">
        <v>74</v>
      </c>
      <c r="C64" s="23">
        <v>22</v>
      </c>
      <c r="D64" s="23">
        <v>348</v>
      </c>
      <c r="E64" s="23" t="s">
        <v>123</v>
      </c>
      <c r="F64" s="59" t="s">
        <v>64</v>
      </c>
      <c r="G64" s="59" t="s">
        <v>64</v>
      </c>
      <c r="H64" s="59" t="s">
        <v>64</v>
      </c>
      <c r="I64" s="59" t="s">
        <v>63</v>
      </c>
      <c r="J64" s="59" t="s">
        <v>63</v>
      </c>
      <c r="K64" s="59" t="s">
        <v>64</v>
      </c>
      <c r="L64" s="59" t="s">
        <v>63</v>
      </c>
      <c r="M64" s="59" t="s">
        <v>64</v>
      </c>
      <c r="N64" s="59" t="s">
        <v>64</v>
      </c>
      <c r="O64" s="59" t="s">
        <v>64</v>
      </c>
      <c r="P64" s="59" t="s">
        <v>63</v>
      </c>
      <c r="Q64" s="59" t="s">
        <v>64</v>
      </c>
      <c r="R64" s="59" t="s">
        <v>64</v>
      </c>
      <c r="S64" s="59" t="s">
        <v>63</v>
      </c>
      <c r="T64" s="59" t="s">
        <v>63</v>
      </c>
      <c r="U64" s="59" t="s">
        <v>64</v>
      </c>
      <c r="V64" s="59"/>
      <c r="W64" s="59" t="s">
        <v>64</v>
      </c>
      <c r="X64" s="59"/>
      <c r="Y64" s="59" t="s">
        <v>64</v>
      </c>
      <c r="Z64" s="59" t="s">
        <v>64</v>
      </c>
      <c r="AA64" s="59"/>
      <c r="AB64" s="59" t="s">
        <v>64</v>
      </c>
      <c r="AC64" s="59" t="s">
        <v>64</v>
      </c>
      <c r="AD64" s="59" t="s">
        <v>64</v>
      </c>
      <c r="AE64" s="59" t="s">
        <v>63</v>
      </c>
      <c r="AF64" s="59" t="s">
        <v>64</v>
      </c>
      <c r="AG64" s="59" t="s">
        <v>64</v>
      </c>
      <c r="AH64" s="59"/>
      <c r="AI64" s="59" t="s">
        <v>64</v>
      </c>
      <c r="AJ64" s="59" t="s">
        <v>64</v>
      </c>
      <c r="AK64" s="59"/>
      <c r="AL64" s="59" t="s">
        <v>64</v>
      </c>
      <c r="AM64" s="59" t="s">
        <v>64</v>
      </c>
      <c r="AN64" s="59" t="s">
        <v>63</v>
      </c>
      <c r="AO64" s="59" t="s">
        <v>63</v>
      </c>
      <c r="AP64" s="59">
        <v>-44.59</v>
      </c>
      <c r="AQ64" s="59" t="s">
        <v>58</v>
      </c>
      <c r="AR64" s="59" t="s">
        <v>64</v>
      </c>
      <c r="AS64" s="59" t="s">
        <v>64</v>
      </c>
      <c r="AT64" s="59" t="s">
        <v>63</v>
      </c>
      <c r="AU64" s="59" t="s">
        <v>59</v>
      </c>
      <c r="AV64" s="59">
        <v>0</v>
      </c>
      <c r="AW64" s="59" t="s">
        <v>63</v>
      </c>
      <c r="AX64" s="59" t="s">
        <v>124</v>
      </c>
      <c r="AY64" s="59" t="s">
        <v>64</v>
      </c>
      <c r="AZ64" s="59" t="s">
        <v>64</v>
      </c>
      <c r="BA64" s="59">
        <v>0</v>
      </c>
      <c r="BB64" s="59">
        <v>0</v>
      </c>
      <c r="BC64" s="59">
        <v>0</v>
      </c>
      <c r="BD64" s="24">
        <f t="shared" si="13"/>
        <v>-44.59</v>
      </c>
      <c r="BE64" s="25" t="s">
        <v>48</v>
      </c>
    </row>
    <row r="65" spans="1:57" ht="25.5" customHeight="1" x14ac:dyDescent="0.25">
      <c r="A65" s="22">
        <v>2</v>
      </c>
      <c r="B65" s="22" t="s">
        <v>74</v>
      </c>
      <c r="C65" s="23">
        <v>22</v>
      </c>
      <c r="D65" s="23">
        <v>349</v>
      </c>
      <c r="E65" s="23" t="s">
        <v>125</v>
      </c>
      <c r="F65" s="59" t="s">
        <v>60</v>
      </c>
      <c r="G65" s="59">
        <v>-108.59</v>
      </c>
      <c r="H65" s="59" t="s">
        <v>64</v>
      </c>
      <c r="I65" s="59" t="s">
        <v>63</v>
      </c>
      <c r="J65" s="59" t="s">
        <v>63</v>
      </c>
      <c r="K65" s="59" t="s">
        <v>64</v>
      </c>
      <c r="L65" s="59" t="s">
        <v>63</v>
      </c>
      <c r="M65" s="59" t="s">
        <v>64</v>
      </c>
      <c r="N65" s="59" t="s">
        <v>60</v>
      </c>
      <c r="O65" s="59" t="s">
        <v>64</v>
      </c>
      <c r="P65" s="59" t="s">
        <v>63</v>
      </c>
      <c r="Q65" s="59" t="s">
        <v>64</v>
      </c>
      <c r="R65" s="59" t="s">
        <v>64</v>
      </c>
      <c r="S65" s="59" t="s">
        <v>63</v>
      </c>
      <c r="T65" s="59" t="s">
        <v>63</v>
      </c>
      <c r="U65" s="59" t="s">
        <v>64</v>
      </c>
      <c r="V65" s="59"/>
      <c r="W65" s="59" t="s">
        <v>64</v>
      </c>
      <c r="X65" s="59"/>
      <c r="Y65" s="59" t="s">
        <v>64</v>
      </c>
      <c r="Z65" s="59" t="s">
        <v>64</v>
      </c>
      <c r="AA65" s="59"/>
      <c r="AB65" s="59" t="s">
        <v>64</v>
      </c>
      <c r="AC65" s="59" t="s">
        <v>64</v>
      </c>
      <c r="AD65" s="59" t="s">
        <v>64</v>
      </c>
      <c r="AE65" s="59" t="s">
        <v>63</v>
      </c>
      <c r="AF65" s="59" t="s">
        <v>64</v>
      </c>
      <c r="AG65" s="59">
        <v>5.56</v>
      </c>
      <c r="AH65" s="59"/>
      <c r="AI65" s="59" t="s">
        <v>64</v>
      </c>
      <c r="AJ65" s="59" t="s">
        <v>64</v>
      </c>
      <c r="AK65" s="59"/>
      <c r="AL65" s="59" t="s">
        <v>64</v>
      </c>
      <c r="AM65" s="59" t="s">
        <v>64</v>
      </c>
      <c r="AN65" s="59" t="s">
        <v>63</v>
      </c>
      <c r="AO65" s="59" t="s">
        <v>63</v>
      </c>
      <c r="AP65" s="59" t="s">
        <v>60</v>
      </c>
      <c r="AQ65" s="59" t="s">
        <v>58</v>
      </c>
      <c r="AR65" s="59" t="s">
        <v>64</v>
      </c>
      <c r="AS65" s="59" t="s">
        <v>64</v>
      </c>
      <c r="AT65" s="59" t="s">
        <v>63</v>
      </c>
      <c r="AU65" s="59" t="s">
        <v>59</v>
      </c>
      <c r="AV65" s="59">
        <v>0</v>
      </c>
      <c r="AW65" s="59" t="s">
        <v>63</v>
      </c>
      <c r="AX65" s="59" t="s">
        <v>124</v>
      </c>
      <c r="AY65" s="59" t="s">
        <v>64</v>
      </c>
      <c r="AZ65" s="59" t="s">
        <v>64</v>
      </c>
      <c r="BA65" s="59">
        <v>0</v>
      </c>
      <c r="BB65" s="59">
        <v>0</v>
      </c>
      <c r="BC65" s="59">
        <v>0</v>
      </c>
      <c r="BD65" s="24">
        <f t="shared" si="13"/>
        <v>-103.03</v>
      </c>
      <c r="BE65" s="25"/>
    </row>
    <row r="66" spans="1:57" ht="25.5" customHeight="1" x14ac:dyDescent="0.25">
      <c r="A66" s="22">
        <v>2</v>
      </c>
      <c r="B66" s="22" t="s">
        <v>74</v>
      </c>
      <c r="C66" s="23">
        <v>22</v>
      </c>
      <c r="D66" s="23">
        <v>350</v>
      </c>
      <c r="E66" s="23" t="s">
        <v>126</v>
      </c>
      <c r="F66" s="59" t="s">
        <v>64</v>
      </c>
      <c r="G66" s="59" t="s">
        <v>64</v>
      </c>
      <c r="H66" s="59" t="s">
        <v>64</v>
      </c>
      <c r="I66" s="59" t="s">
        <v>63</v>
      </c>
      <c r="J66" s="59" t="s">
        <v>63</v>
      </c>
      <c r="K66" s="59" t="s">
        <v>64</v>
      </c>
      <c r="L66" s="59" t="s">
        <v>63</v>
      </c>
      <c r="M66" s="59" t="s">
        <v>64</v>
      </c>
      <c r="N66" s="59" t="s">
        <v>64</v>
      </c>
      <c r="O66" s="59" t="s">
        <v>64</v>
      </c>
      <c r="P66" s="59" t="s">
        <v>63</v>
      </c>
      <c r="Q66" s="59" t="s">
        <v>64</v>
      </c>
      <c r="R66" s="59" t="s">
        <v>64</v>
      </c>
      <c r="S66" s="59" t="s">
        <v>63</v>
      </c>
      <c r="T66" s="59" t="s">
        <v>63</v>
      </c>
      <c r="U66" s="59" t="s">
        <v>64</v>
      </c>
      <c r="V66" s="59"/>
      <c r="W66" s="59" t="s">
        <v>64</v>
      </c>
      <c r="X66" s="59"/>
      <c r="Y66" s="59" t="s">
        <v>64</v>
      </c>
      <c r="Z66" s="59" t="s">
        <v>64</v>
      </c>
      <c r="AA66" s="59"/>
      <c r="AB66" s="59" t="s">
        <v>64</v>
      </c>
      <c r="AC66" s="59" t="s">
        <v>64</v>
      </c>
      <c r="AD66" s="59" t="s">
        <v>64</v>
      </c>
      <c r="AE66" s="59" t="s">
        <v>63</v>
      </c>
      <c r="AF66" s="59" t="s">
        <v>64</v>
      </c>
      <c r="AG66" s="59" t="s">
        <v>64</v>
      </c>
      <c r="AH66" s="59"/>
      <c r="AI66" s="59" t="s">
        <v>64</v>
      </c>
      <c r="AJ66" s="59" t="s">
        <v>64</v>
      </c>
      <c r="AK66" s="59"/>
      <c r="AL66" s="59" t="s">
        <v>64</v>
      </c>
      <c r="AM66" s="59" t="s">
        <v>64</v>
      </c>
      <c r="AN66" s="59" t="s">
        <v>63</v>
      </c>
      <c r="AO66" s="59" t="s">
        <v>63</v>
      </c>
      <c r="AP66" s="59" t="s">
        <v>64</v>
      </c>
      <c r="AQ66" s="59" t="s">
        <v>58</v>
      </c>
      <c r="AR66" s="59" t="s">
        <v>64</v>
      </c>
      <c r="AS66" s="59" t="s">
        <v>64</v>
      </c>
      <c r="AT66" s="59" t="s">
        <v>63</v>
      </c>
      <c r="AU66" s="59" t="s">
        <v>59</v>
      </c>
      <c r="AV66" s="59">
        <v>0</v>
      </c>
      <c r="AW66" s="59" t="s">
        <v>63</v>
      </c>
      <c r="AX66" s="59" t="s">
        <v>124</v>
      </c>
      <c r="AY66" s="59" t="s">
        <v>64</v>
      </c>
      <c r="AZ66" s="59" t="s">
        <v>64</v>
      </c>
      <c r="BA66" s="59">
        <v>0</v>
      </c>
      <c r="BB66" s="59">
        <v>0</v>
      </c>
      <c r="BC66" s="59">
        <v>0</v>
      </c>
      <c r="BD66" s="24">
        <f t="shared" si="13"/>
        <v>0</v>
      </c>
      <c r="BE66" s="25"/>
    </row>
    <row r="67" spans="1:57" ht="25.5" customHeight="1" x14ac:dyDescent="0.25">
      <c r="A67" s="22">
        <v>2</v>
      </c>
      <c r="B67" s="22" t="s">
        <v>74</v>
      </c>
      <c r="C67" s="23">
        <v>22</v>
      </c>
      <c r="D67" s="23">
        <v>351</v>
      </c>
      <c r="E67" s="23" t="s">
        <v>127</v>
      </c>
      <c r="F67" s="59" t="s">
        <v>64</v>
      </c>
      <c r="G67" s="59" t="s">
        <v>64</v>
      </c>
      <c r="H67" s="59" t="s">
        <v>64</v>
      </c>
      <c r="I67" s="59" t="s">
        <v>63</v>
      </c>
      <c r="J67" s="59" t="s">
        <v>63</v>
      </c>
      <c r="K67" s="59" t="s">
        <v>64</v>
      </c>
      <c r="L67" s="59" t="s">
        <v>63</v>
      </c>
      <c r="M67" s="59" t="s">
        <v>60</v>
      </c>
      <c r="N67" s="59" t="s">
        <v>64</v>
      </c>
      <c r="O67" s="59" t="s">
        <v>64</v>
      </c>
      <c r="P67" s="59" t="s">
        <v>63</v>
      </c>
      <c r="Q67" s="59" t="s">
        <v>64</v>
      </c>
      <c r="R67" s="59" t="s">
        <v>64</v>
      </c>
      <c r="S67" s="59" t="s">
        <v>63</v>
      </c>
      <c r="T67" s="59" t="s">
        <v>63</v>
      </c>
      <c r="U67" s="59" t="s">
        <v>64</v>
      </c>
      <c r="V67" s="59"/>
      <c r="W67" s="59" t="s">
        <v>64</v>
      </c>
      <c r="X67" s="59"/>
      <c r="Y67" s="59" t="s">
        <v>64</v>
      </c>
      <c r="Z67" s="59" t="s">
        <v>64</v>
      </c>
      <c r="AA67" s="59"/>
      <c r="AB67" s="59" t="s">
        <v>64</v>
      </c>
      <c r="AC67" s="59" t="s">
        <v>60</v>
      </c>
      <c r="AD67" s="59" t="s">
        <v>64</v>
      </c>
      <c r="AE67" s="59" t="s">
        <v>63</v>
      </c>
      <c r="AF67" s="59" t="s">
        <v>64</v>
      </c>
      <c r="AG67" s="59" t="s">
        <v>64</v>
      </c>
      <c r="AH67" s="59"/>
      <c r="AI67" s="59" t="s">
        <v>64</v>
      </c>
      <c r="AJ67" s="59" t="s">
        <v>64</v>
      </c>
      <c r="AK67" s="59"/>
      <c r="AL67" s="59" t="s">
        <v>64</v>
      </c>
      <c r="AM67" s="59" t="s">
        <v>64</v>
      </c>
      <c r="AN67" s="59" t="s">
        <v>63</v>
      </c>
      <c r="AO67" s="59" t="s">
        <v>63</v>
      </c>
      <c r="AP67" s="59" t="s">
        <v>64</v>
      </c>
      <c r="AQ67" s="59" t="s">
        <v>58</v>
      </c>
      <c r="AR67" s="59" t="s">
        <v>64</v>
      </c>
      <c r="AS67" s="59" t="s">
        <v>60</v>
      </c>
      <c r="AT67" s="59" t="s">
        <v>63</v>
      </c>
      <c r="AU67" s="59" t="s">
        <v>59</v>
      </c>
      <c r="AV67" s="59">
        <v>0</v>
      </c>
      <c r="AW67" s="59" t="s">
        <v>63</v>
      </c>
      <c r="AX67" s="59" t="s">
        <v>124</v>
      </c>
      <c r="AY67" s="59" t="s">
        <v>64</v>
      </c>
      <c r="AZ67" s="59" t="s">
        <v>64</v>
      </c>
      <c r="BA67" s="59">
        <v>0</v>
      </c>
      <c r="BB67" s="59">
        <v>0</v>
      </c>
      <c r="BC67" s="59">
        <v>0</v>
      </c>
      <c r="BD67" s="24">
        <f t="shared" si="13"/>
        <v>0</v>
      </c>
      <c r="BE67" s="25"/>
    </row>
    <row r="68" spans="1:57" ht="25.5" customHeight="1" x14ac:dyDescent="0.25">
      <c r="A68" s="22">
        <v>2</v>
      </c>
      <c r="B68" s="22" t="s">
        <v>84</v>
      </c>
      <c r="C68" s="23">
        <v>22</v>
      </c>
      <c r="D68" s="23">
        <v>34</v>
      </c>
      <c r="E68" s="23" t="s">
        <v>128</v>
      </c>
      <c r="F68" s="59">
        <v>-954.43</v>
      </c>
      <c r="G68" s="59">
        <v>-134.46</v>
      </c>
      <c r="H68" s="59" t="s">
        <v>129</v>
      </c>
      <c r="I68" s="59" t="s">
        <v>58</v>
      </c>
      <c r="J68" s="59" t="s">
        <v>58</v>
      </c>
      <c r="K68" s="59">
        <v>-0.37</v>
      </c>
      <c r="L68" s="59">
        <v>-11.02</v>
      </c>
      <c r="M68" s="59" t="s">
        <v>59</v>
      </c>
      <c r="N68" s="59" t="s">
        <v>59</v>
      </c>
      <c r="O68" s="59" t="s">
        <v>59</v>
      </c>
      <c r="P68" s="59">
        <v>185.09</v>
      </c>
      <c r="Q68" s="59" t="s">
        <v>59</v>
      </c>
      <c r="R68" s="59">
        <v>-147.52000000000001</v>
      </c>
      <c r="S68" s="59">
        <v>2778.49</v>
      </c>
      <c r="T68" s="59" t="s">
        <v>59</v>
      </c>
      <c r="U68" s="59">
        <v>-637.66999999999996</v>
      </c>
      <c r="V68" s="59"/>
      <c r="W68" s="59">
        <v>5.01</v>
      </c>
      <c r="X68" s="59"/>
      <c r="Y68" s="59">
        <v>3</v>
      </c>
      <c r="Z68" s="59">
        <v>-131.01</v>
      </c>
      <c r="AA68" s="59"/>
      <c r="AB68" s="59">
        <v>-748.63</v>
      </c>
      <c r="AC68" s="59">
        <v>-135.16</v>
      </c>
      <c r="AD68" s="59" t="s">
        <v>59</v>
      </c>
      <c r="AE68" s="59">
        <v>-211.11</v>
      </c>
      <c r="AF68" s="59" t="s">
        <v>59</v>
      </c>
      <c r="AG68" s="59">
        <v>-414.17</v>
      </c>
      <c r="AH68" s="59"/>
      <c r="AI68" s="59">
        <v>-289.98</v>
      </c>
      <c r="AJ68" s="59">
        <v>141.19999999999999</v>
      </c>
      <c r="AK68" s="59"/>
      <c r="AL68" s="59">
        <v>1.65</v>
      </c>
      <c r="AM68" s="59">
        <v>-82.09</v>
      </c>
      <c r="AN68" s="59">
        <v>-198.47</v>
      </c>
      <c r="AO68" s="59">
        <v>-135.79</v>
      </c>
      <c r="AP68" s="59">
        <v>-892.75</v>
      </c>
      <c r="AQ68" s="59" t="s">
        <v>58</v>
      </c>
      <c r="AR68" s="59">
        <v>190.66</v>
      </c>
      <c r="AS68" s="59">
        <v>-3119.32</v>
      </c>
      <c r="AT68" s="59">
        <v>116.13</v>
      </c>
      <c r="AU68" s="59" t="s">
        <v>59</v>
      </c>
      <c r="AV68" s="59">
        <v>0</v>
      </c>
      <c r="AW68" s="59">
        <v>-116.2</v>
      </c>
      <c r="AX68" s="59" t="s">
        <v>124</v>
      </c>
      <c r="AY68" s="59">
        <v>81.3</v>
      </c>
      <c r="AZ68" s="59">
        <v>-22.24</v>
      </c>
      <c r="BA68" s="59">
        <v>0</v>
      </c>
      <c r="BB68" s="59">
        <v>0</v>
      </c>
      <c r="BC68" s="59">
        <v>0</v>
      </c>
      <c r="BD68" s="24">
        <f t="shared" si="13"/>
        <v>-4879.8599999999997</v>
      </c>
      <c r="BE68" s="25"/>
    </row>
    <row r="69" spans="1:57" ht="25.5" customHeight="1" x14ac:dyDescent="0.25">
      <c r="A69" s="22">
        <v>2</v>
      </c>
      <c r="B69" s="22" t="s">
        <v>84</v>
      </c>
      <c r="C69" s="23">
        <v>13</v>
      </c>
      <c r="D69" s="23">
        <v>354</v>
      </c>
      <c r="E69" s="23" t="s">
        <v>130</v>
      </c>
      <c r="F69" s="59" t="s">
        <v>64</v>
      </c>
      <c r="G69" s="59" t="s">
        <v>64</v>
      </c>
      <c r="H69" s="59" t="s">
        <v>129</v>
      </c>
      <c r="I69" s="59" t="s">
        <v>63</v>
      </c>
      <c r="J69" s="59" t="s">
        <v>63</v>
      </c>
      <c r="K69" s="59" t="s">
        <v>64</v>
      </c>
      <c r="L69" s="59" t="s">
        <v>63</v>
      </c>
      <c r="M69" s="59" t="s">
        <v>64</v>
      </c>
      <c r="N69" s="59" t="s">
        <v>64</v>
      </c>
      <c r="O69" s="59" t="s">
        <v>63</v>
      </c>
      <c r="P69" s="59" t="s">
        <v>63</v>
      </c>
      <c r="Q69" s="59" t="s">
        <v>64</v>
      </c>
      <c r="R69" s="59" t="s">
        <v>64</v>
      </c>
      <c r="S69" s="59" t="s">
        <v>63</v>
      </c>
      <c r="T69" s="59" t="s">
        <v>63</v>
      </c>
      <c r="U69" s="59" t="s">
        <v>64</v>
      </c>
      <c r="V69" s="59"/>
      <c r="W69" s="59" t="s">
        <v>64</v>
      </c>
      <c r="X69" s="59"/>
      <c r="Y69" s="59" t="s">
        <v>64</v>
      </c>
      <c r="Z69" s="59" t="s">
        <v>64</v>
      </c>
      <c r="AA69" s="59"/>
      <c r="AB69" s="59" t="s">
        <v>64</v>
      </c>
      <c r="AC69" s="59" t="s">
        <v>64</v>
      </c>
      <c r="AD69" s="59" t="s">
        <v>64</v>
      </c>
      <c r="AE69" s="59" t="s">
        <v>63</v>
      </c>
      <c r="AF69" s="59" t="s">
        <v>64</v>
      </c>
      <c r="AG69" s="59" t="s">
        <v>64</v>
      </c>
      <c r="AH69" s="59"/>
      <c r="AI69" s="59" t="s">
        <v>64</v>
      </c>
      <c r="AJ69" s="59" t="s">
        <v>64</v>
      </c>
      <c r="AK69" s="59"/>
      <c r="AL69" s="59" t="s">
        <v>64</v>
      </c>
      <c r="AM69" s="59" t="s">
        <v>64</v>
      </c>
      <c r="AN69" s="59" t="s">
        <v>63</v>
      </c>
      <c r="AO69" s="59" t="s">
        <v>63</v>
      </c>
      <c r="AP69" s="59" t="s">
        <v>60</v>
      </c>
      <c r="AQ69" s="59" t="s">
        <v>58</v>
      </c>
      <c r="AR69" s="59" t="s">
        <v>64</v>
      </c>
      <c r="AS69" s="59" t="s">
        <v>64</v>
      </c>
      <c r="AT69" s="59" t="s">
        <v>63</v>
      </c>
      <c r="AU69" s="59" t="s">
        <v>59</v>
      </c>
      <c r="AV69" s="59">
        <v>0</v>
      </c>
      <c r="AW69" s="59" t="s">
        <v>63</v>
      </c>
      <c r="AX69" s="59" t="s">
        <v>124</v>
      </c>
      <c r="AY69" s="59" t="s">
        <v>64</v>
      </c>
      <c r="AZ69" s="59" t="s">
        <v>64</v>
      </c>
      <c r="BA69" s="59">
        <v>0</v>
      </c>
      <c r="BB69" s="59">
        <v>0</v>
      </c>
      <c r="BC69" s="59">
        <v>0</v>
      </c>
      <c r="BD69" s="24">
        <f t="shared" si="13"/>
        <v>0</v>
      </c>
      <c r="BE69" s="25"/>
    </row>
    <row r="70" spans="1:57" ht="25.5" customHeight="1" x14ac:dyDescent="0.25">
      <c r="A70" s="22">
        <v>2</v>
      </c>
      <c r="B70" s="22" t="s">
        <v>84</v>
      </c>
      <c r="C70" s="23">
        <v>23</v>
      </c>
      <c r="D70" s="23">
        <v>242</v>
      </c>
      <c r="E70" s="23" t="s">
        <v>131</v>
      </c>
      <c r="F70" s="59">
        <v>209.11</v>
      </c>
      <c r="G70" s="59">
        <v>-311.51</v>
      </c>
      <c r="H70" s="59" t="s">
        <v>129</v>
      </c>
      <c r="I70" s="59" t="s">
        <v>58</v>
      </c>
      <c r="J70" s="59" t="s">
        <v>58</v>
      </c>
      <c r="K70" s="59" t="s">
        <v>59</v>
      </c>
      <c r="L70" s="59" t="s">
        <v>58</v>
      </c>
      <c r="M70" s="59" t="s">
        <v>59</v>
      </c>
      <c r="N70" s="59" t="s">
        <v>59</v>
      </c>
      <c r="O70" s="59" t="s">
        <v>59</v>
      </c>
      <c r="P70" s="59">
        <v>-320.73</v>
      </c>
      <c r="Q70" s="59" t="s">
        <v>59</v>
      </c>
      <c r="R70" s="59">
        <v>198.11</v>
      </c>
      <c r="S70" s="59">
        <v>4.2300000000000004</v>
      </c>
      <c r="T70" s="59">
        <v>-368.94</v>
      </c>
      <c r="U70" s="59">
        <v>-2369.39</v>
      </c>
      <c r="V70" s="59"/>
      <c r="W70" s="59">
        <v>-1.04</v>
      </c>
      <c r="X70" s="59"/>
      <c r="Y70" s="59">
        <v>424.39</v>
      </c>
      <c r="Z70" s="59">
        <v>133.94999999999999</v>
      </c>
      <c r="AA70" s="59"/>
      <c r="AB70" s="59">
        <v>-383.36</v>
      </c>
      <c r="AC70" s="59" t="s">
        <v>59</v>
      </c>
      <c r="AD70" s="59">
        <v>354.28</v>
      </c>
      <c r="AE70" s="59">
        <v>-367.23</v>
      </c>
      <c r="AF70" s="59">
        <v>-393.34</v>
      </c>
      <c r="AG70" s="59" t="s">
        <v>59</v>
      </c>
      <c r="AH70" s="59"/>
      <c r="AI70" s="59">
        <v>-274.45999999999998</v>
      </c>
      <c r="AJ70" s="59">
        <v>-500.43</v>
      </c>
      <c r="AK70" s="59"/>
      <c r="AL70" s="59">
        <v>-35.450000000000003</v>
      </c>
      <c r="AM70" s="59">
        <v>-496.82</v>
      </c>
      <c r="AN70" s="59">
        <v>6.44</v>
      </c>
      <c r="AO70" s="59" t="s">
        <v>58</v>
      </c>
      <c r="AP70" s="59">
        <v>104.38</v>
      </c>
      <c r="AQ70" s="59">
        <v>-614.12</v>
      </c>
      <c r="AR70" s="59">
        <v>-57.37</v>
      </c>
      <c r="AS70" s="59">
        <v>-3126.74</v>
      </c>
      <c r="AT70" s="59" t="s">
        <v>58</v>
      </c>
      <c r="AU70" s="59" t="s">
        <v>59</v>
      </c>
      <c r="AV70" s="59">
        <v>0</v>
      </c>
      <c r="AW70" s="59" t="s">
        <v>58</v>
      </c>
      <c r="AX70" s="59">
        <v>-2016.43</v>
      </c>
      <c r="AY70" s="59">
        <v>297.85000000000002</v>
      </c>
      <c r="AZ70" s="59">
        <v>-398.77</v>
      </c>
      <c r="BA70" s="59">
        <v>0</v>
      </c>
      <c r="BB70" s="59">
        <v>0</v>
      </c>
      <c r="BC70" s="59">
        <v>0</v>
      </c>
      <c r="BD70" s="24">
        <f t="shared" si="13"/>
        <v>-10303.39</v>
      </c>
      <c r="BE70" s="25"/>
    </row>
    <row r="71" spans="1:57" ht="25.5" customHeight="1" x14ac:dyDescent="0.25">
      <c r="A71" s="22">
        <v>2</v>
      </c>
      <c r="B71" s="22" t="s">
        <v>84</v>
      </c>
      <c r="C71" s="23">
        <v>13</v>
      </c>
      <c r="D71" s="23">
        <v>150</v>
      </c>
      <c r="E71" s="23" t="s">
        <v>132</v>
      </c>
      <c r="F71" s="59">
        <v>111.52</v>
      </c>
      <c r="G71" s="59">
        <v>-168.33</v>
      </c>
      <c r="H71" s="59" t="s">
        <v>129</v>
      </c>
      <c r="I71" s="59" t="s">
        <v>58</v>
      </c>
      <c r="J71" s="59">
        <v>-297.23</v>
      </c>
      <c r="K71" s="59">
        <v>-51.45</v>
      </c>
      <c r="L71" s="59">
        <v>-59.3</v>
      </c>
      <c r="M71" s="59">
        <v>322.14</v>
      </c>
      <c r="N71" s="59" t="s">
        <v>59</v>
      </c>
      <c r="O71" s="59">
        <v>-607.41</v>
      </c>
      <c r="P71" s="59">
        <v>-438.15</v>
      </c>
      <c r="Q71" s="59">
        <v>-116.21</v>
      </c>
      <c r="R71" s="59">
        <v>114.1</v>
      </c>
      <c r="S71" s="59">
        <v>-134.76</v>
      </c>
      <c r="T71" s="59">
        <v>-122.46</v>
      </c>
      <c r="U71" s="59">
        <v>-311.94</v>
      </c>
      <c r="V71" s="59"/>
      <c r="W71" s="59">
        <v>-70.022999999999996</v>
      </c>
      <c r="X71" s="59"/>
      <c r="Y71" s="59">
        <v>-137.86000000000001</v>
      </c>
      <c r="Z71" s="59">
        <v>-115.97</v>
      </c>
      <c r="AA71" s="59"/>
      <c r="AB71" s="59">
        <v>-68.709999999999994</v>
      </c>
      <c r="AC71" s="59">
        <v>90.52</v>
      </c>
      <c r="AD71" s="59" t="s">
        <v>59</v>
      </c>
      <c r="AE71" s="59">
        <v>-149.96</v>
      </c>
      <c r="AF71" s="59">
        <v>46.5</v>
      </c>
      <c r="AG71" s="59">
        <v>13.24</v>
      </c>
      <c r="AH71" s="59"/>
      <c r="AI71" s="59">
        <v>-71.8</v>
      </c>
      <c r="AJ71" s="59">
        <v>-46.64</v>
      </c>
      <c r="AK71" s="59"/>
      <c r="AL71" s="59">
        <v>-7.3</v>
      </c>
      <c r="AM71" s="59">
        <v>-0.94</v>
      </c>
      <c r="AN71" s="59">
        <v>-136.09</v>
      </c>
      <c r="AO71" s="59" t="s">
        <v>58</v>
      </c>
      <c r="AP71" s="59" t="s">
        <v>64</v>
      </c>
      <c r="AQ71" s="59">
        <v>-99.86</v>
      </c>
      <c r="AR71" s="59">
        <v>-264.82</v>
      </c>
      <c r="AS71" s="59" t="s">
        <v>59</v>
      </c>
      <c r="AT71" s="59">
        <v>10.1</v>
      </c>
      <c r="AU71" s="59" t="s">
        <v>59</v>
      </c>
      <c r="AV71" s="59">
        <v>0</v>
      </c>
      <c r="AW71" s="59">
        <v>-293.64999999999998</v>
      </c>
      <c r="AX71" s="59">
        <v>2.11</v>
      </c>
      <c r="AY71" s="59">
        <v>118.65</v>
      </c>
      <c r="AZ71" s="59">
        <v>-106.92</v>
      </c>
      <c r="BA71" s="59">
        <v>0</v>
      </c>
      <c r="BB71" s="59">
        <v>0</v>
      </c>
      <c r="BC71" s="59">
        <v>0</v>
      </c>
      <c r="BD71" s="24">
        <f t="shared" si="13"/>
        <v>-3048.9030000000012</v>
      </c>
      <c r="BE71" s="25"/>
    </row>
    <row r="72" spans="1:57" ht="25.5" customHeight="1" x14ac:dyDescent="0.25">
      <c r="A72" s="22">
        <v>2</v>
      </c>
      <c r="B72" s="22" t="s">
        <v>84</v>
      </c>
      <c r="C72" s="23">
        <v>13</v>
      </c>
      <c r="D72" s="23">
        <v>149</v>
      </c>
      <c r="E72" s="23" t="s">
        <v>133</v>
      </c>
      <c r="F72" s="59">
        <v>-151.03</v>
      </c>
      <c r="G72" s="59">
        <v>483.12</v>
      </c>
      <c r="H72" s="59" t="s">
        <v>129</v>
      </c>
      <c r="I72" s="59" t="s">
        <v>58</v>
      </c>
      <c r="J72" s="59">
        <v>-60.41</v>
      </c>
      <c r="K72" s="59">
        <v>-22.2</v>
      </c>
      <c r="L72" s="59">
        <v>-109.41</v>
      </c>
      <c r="M72" s="59">
        <v>-269.64</v>
      </c>
      <c r="N72" s="59" t="s">
        <v>59</v>
      </c>
      <c r="O72" s="59">
        <v>-432.38</v>
      </c>
      <c r="P72" s="59">
        <v>136.88</v>
      </c>
      <c r="Q72" s="59">
        <v>-26.94</v>
      </c>
      <c r="R72" s="59">
        <v>114.1</v>
      </c>
      <c r="S72" s="59">
        <v>-24.63</v>
      </c>
      <c r="T72" s="59">
        <v>-347.22</v>
      </c>
      <c r="U72" s="59">
        <v>-540.04</v>
      </c>
      <c r="V72" s="59"/>
      <c r="W72" s="59">
        <v>-285.92</v>
      </c>
      <c r="X72" s="59"/>
      <c r="Y72" s="59">
        <v>-229.69</v>
      </c>
      <c r="Z72" s="59">
        <v>-488.78</v>
      </c>
      <c r="AA72" s="59"/>
      <c r="AB72" s="59">
        <v>-170.09</v>
      </c>
      <c r="AC72" s="59">
        <v>170.12</v>
      </c>
      <c r="AD72" s="59">
        <v>-25.26</v>
      </c>
      <c r="AE72" s="59" t="s">
        <v>59</v>
      </c>
      <c r="AF72" s="59">
        <v>20.440000000000001</v>
      </c>
      <c r="AG72" s="59">
        <v>-194.97</v>
      </c>
      <c r="AH72" s="59"/>
      <c r="AI72" s="59">
        <v>-207.65</v>
      </c>
      <c r="AJ72" s="59">
        <v>-39.130000000000003</v>
      </c>
      <c r="AK72" s="59"/>
      <c r="AL72" s="59">
        <v>-129.97</v>
      </c>
      <c r="AM72" s="59">
        <v>-130.02000000000001</v>
      </c>
      <c r="AN72" s="59" t="s">
        <v>58</v>
      </c>
      <c r="AO72" s="59">
        <v>20.85</v>
      </c>
      <c r="AP72" s="59">
        <v>-80.48</v>
      </c>
      <c r="AQ72" s="59">
        <v>-614.12</v>
      </c>
      <c r="AR72" s="59">
        <v>-13.73</v>
      </c>
      <c r="AS72" s="59" t="s">
        <v>59</v>
      </c>
      <c r="AT72" s="59">
        <v>-174.19</v>
      </c>
      <c r="AU72" s="59" t="s">
        <v>59</v>
      </c>
      <c r="AV72" s="59">
        <v>0</v>
      </c>
      <c r="AW72" s="59">
        <v>221.47</v>
      </c>
      <c r="AX72" s="59">
        <v>-35.11</v>
      </c>
      <c r="AY72" s="59">
        <v>-22.24</v>
      </c>
      <c r="AZ72" s="59">
        <v>-78.709999999999994</v>
      </c>
      <c r="BA72" s="59">
        <v>0</v>
      </c>
      <c r="BB72" s="59">
        <v>0</v>
      </c>
      <c r="BC72" s="59">
        <v>0</v>
      </c>
      <c r="BD72" s="24">
        <f t="shared" si="13"/>
        <v>-3736.9800000000005</v>
      </c>
      <c r="BE72" s="25"/>
    </row>
    <row r="73" spans="1:57" ht="25.5" customHeight="1" x14ac:dyDescent="0.25">
      <c r="A73" s="22">
        <v>2</v>
      </c>
      <c r="B73" s="22">
        <v>0</v>
      </c>
      <c r="C73" s="23" t="s">
        <v>48</v>
      </c>
      <c r="D73" s="23" t="s">
        <v>48</v>
      </c>
      <c r="E73" s="23" t="s">
        <v>90</v>
      </c>
      <c r="F73" s="59">
        <v>0</v>
      </c>
      <c r="G73" s="59">
        <v>0.9</v>
      </c>
      <c r="H73" s="59" t="s">
        <v>129</v>
      </c>
      <c r="I73" s="59">
        <v>0</v>
      </c>
      <c r="J73" s="59">
        <v>0</v>
      </c>
      <c r="K73" s="59">
        <v>-110.68</v>
      </c>
      <c r="L73" s="59">
        <v>-48.4</v>
      </c>
      <c r="M73" s="59">
        <v>0</v>
      </c>
      <c r="N73" s="59"/>
      <c r="O73" s="59">
        <v>328.16</v>
      </c>
      <c r="P73" s="59">
        <v>-296.41000000000003</v>
      </c>
      <c r="Q73" s="59" t="s">
        <v>64</v>
      </c>
      <c r="R73" s="59">
        <v>-42.83</v>
      </c>
      <c r="S73" s="59">
        <v>-3044.54</v>
      </c>
      <c r="T73" s="59">
        <v>608.79999999999995</v>
      </c>
      <c r="U73" s="59" t="s">
        <v>60</v>
      </c>
      <c r="V73" s="59"/>
      <c r="W73" s="59">
        <v>-473.13</v>
      </c>
      <c r="X73" s="59"/>
      <c r="Y73" s="59">
        <v>-147.56</v>
      </c>
      <c r="Z73" s="59">
        <v>-224.63</v>
      </c>
      <c r="AA73" s="59"/>
      <c r="AB73" s="59">
        <v>109.57</v>
      </c>
      <c r="AC73" s="59">
        <v>-58.53</v>
      </c>
      <c r="AD73" s="59">
        <v>-59.01</v>
      </c>
      <c r="AE73" s="59">
        <v>-26.64</v>
      </c>
      <c r="AF73" s="59">
        <v>-149.46</v>
      </c>
      <c r="AG73" s="59">
        <v>375.15</v>
      </c>
      <c r="AH73" s="59"/>
      <c r="AI73" s="59">
        <v>-518.79999999999995</v>
      </c>
      <c r="AJ73" s="59">
        <v>-25.65</v>
      </c>
      <c r="AK73" s="59"/>
      <c r="AL73" s="59">
        <v>-95.55</v>
      </c>
      <c r="AM73" s="59">
        <v>91.83</v>
      </c>
      <c r="AN73" s="59">
        <v>-1.72</v>
      </c>
      <c r="AO73" s="59">
        <v>-146.76</v>
      </c>
      <c r="AP73" s="59">
        <v>-228.38</v>
      </c>
      <c r="AQ73" s="59">
        <v>0</v>
      </c>
      <c r="AR73" s="59">
        <v>0</v>
      </c>
      <c r="AS73" s="59">
        <v>-494.82</v>
      </c>
      <c r="AT73" s="59">
        <v>0</v>
      </c>
      <c r="AU73" s="59">
        <v>-30</v>
      </c>
      <c r="AV73" s="59">
        <v>0</v>
      </c>
      <c r="AW73" s="59">
        <v>-192.47</v>
      </c>
      <c r="AX73" s="59">
        <v>0</v>
      </c>
      <c r="AY73" s="59">
        <v>-61.65</v>
      </c>
      <c r="AZ73" s="59">
        <v>0</v>
      </c>
      <c r="BA73" s="59">
        <v>0</v>
      </c>
      <c r="BB73" s="59">
        <v>0</v>
      </c>
      <c r="BC73" s="59">
        <v>0</v>
      </c>
      <c r="BD73" s="24">
        <f t="shared" si="13"/>
        <v>-4963.21</v>
      </c>
      <c r="BE73" s="25"/>
    </row>
    <row r="74" spans="1:57" ht="25.5" customHeight="1" x14ac:dyDescent="0.25">
      <c r="A74" s="42">
        <v>2</v>
      </c>
      <c r="B74" s="42">
        <v>0</v>
      </c>
      <c r="C74" s="23" t="s">
        <v>48</v>
      </c>
      <c r="D74" s="23" t="s">
        <v>48</v>
      </c>
      <c r="E74" s="23" t="s">
        <v>90</v>
      </c>
      <c r="F74" s="59">
        <v>0</v>
      </c>
      <c r="G74" s="59">
        <v>-81.95</v>
      </c>
      <c r="H74" s="59" t="s">
        <v>129</v>
      </c>
      <c r="I74" s="59">
        <v>0</v>
      </c>
      <c r="J74" s="59">
        <v>0</v>
      </c>
      <c r="K74" s="59">
        <v>-6.06</v>
      </c>
      <c r="L74" s="59">
        <v>-103.89</v>
      </c>
      <c r="M74" s="59">
        <v>0</v>
      </c>
      <c r="N74" s="59">
        <v>0</v>
      </c>
      <c r="O74" s="59">
        <v>-104.2</v>
      </c>
      <c r="P74" s="59">
        <v>-163.30000000000001</v>
      </c>
      <c r="Q74" s="59" t="s">
        <v>64</v>
      </c>
      <c r="R74" s="59">
        <v>-16.350000000000001</v>
      </c>
      <c r="S74" s="59">
        <v>36.82</v>
      </c>
      <c r="T74" s="59">
        <v>-39.28</v>
      </c>
      <c r="U74" s="59" t="s">
        <v>60</v>
      </c>
      <c r="V74" s="59"/>
      <c r="W74" s="59">
        <v>-380.14</v>
      </c>
      <c r="X74" s="59"/>
      <c r="Y74" s="59">
        <v>-10.02</v>
      </c>
      <c r="Z74" s="59">
        <v>-6.31</v>
      </c>
      <c r="AA74" s="59"/>
      <c r="AB74" s="59">
        <v>-940.18</v>
      </c>
      <c r="AC74" s="59">
        <v>0</v>
      </c>
      <c r="AD74" s="59">
        <v>6.29</v>
      </c>
      <c r="AE74" s="59">
        <v>-46.6</v>
      </c>
      <c r="AF74" s="59" t="s">
        <v>64</v>
      </c>
      <c r="AG74" s="59">
        <v>-3.85</v>
      </c>
      <c r="AH74" s="59"/>
      <c r="AI74" s="59">
        <v>-483.69</v>
      </c>
      <c r="AJ74" s="59"/>
      <c r="AK74" s="59"/>
      <c r="AL74" s="59">
        <v>-50.41</v>
      </c>
      <c r="AM74" s="59" t="s">
        <v>60</v>
      </c>
      <c r="AN74" s="59">
        <v>0</v>
      </c>
      <c r="AO74" s="59">
        <v>0</v>
      </c>
      <c r="AP74" s="59">
        <v>11.35</v>
      </c>
      <c r="AQ74" s="59">
        <v>0</v>
      </c>
      <c r="AR74" s="59">
        <v>0</v>
      </c>
      <c r="AS74" s="59">
        <v>-1388.45</v>
      </c>
      <c r="AT74" s="59">
        <v>0</v>
      </c>
      <c r="AU74" s="59">
        <v>-289.17</v>
      </c>
      <c r="AV74" s="59">
        <v>0</v>
      </c>
      <c r="AW74" s="59">
        <v>0</v>
      </c>
      <c r="AX74" s="59">
        <v>0</v>
      </c>
      <c r="AY74" s="59">
        <v>0</v>
      </c>
      <c r="AZ74" s="59">
        <v>0</v>
      </c>
      <c r="BA74" s="59">
        <v>0</v>
      </c>
      <c r="BB74" s="59">
        <v>0</v>
      </c>
      <c r="BC74" s="59">
        <v>0</v>
      </c>
      <c r="BD74" s="24">
        <f t="shared" si="13"/>
        <v>-4059.3899999999994</v>
      </c>
      <c r="BE74" s="25"/>
    </row>
    <row r="75" spans="1:57" ht="25.5" customHeight="1" x14ac:dyDescent="0.25">
      <c r="A75" s="22">
        <v>2</v>
      </c>
      <c r="B75" s="22" t="s">
        <v>91</v>
      </c>
      <c r="C75" s="23">
        <v>11</v>
      </c>
      <c r="D75" s="23">
        <v>108</v>
      </c>
      <c r="E75" s="23" t="s">
        <v>134</v>
      </c>
      <c r="F75" s="59">
        <v>-151.36000000000001</v>
      </c>
      <c r="G75" s="59">
        <v>-129.63999999999999</v>
      </c>
      <c r="H75" s="59" t="s">
        <v>129</v>
      </c>
      <c r="I75" s="59">
        <v>-71.930000000000007</v>
      </c>
      <c r="J75" s="59" t="s">
        <v>58</v>
      </c>
      <c r="K75" s="59">
        <v>-122.69</v>
      </c>
      <c r="L75" s="59">
        <v>-26.48</v>
      </c>
      <c r="M75" s="59">
        <v>-776.23</v>
      </c>
      <c r="N75" s="59">
        <v>-401.6</v>
      </c>
      <c r="O75" s="59">
        <v>305.74</v>
      </c>
      <c r="P75" s="59">
        <v>-158.4</v>
      </c>
      <c r="Q75" s="59">
        <v>-69.709999999999994</v>
      </c>
      <c r="R75" s="59">
        <v>-137.38</v>
      </c>
      <c r="S75" s="59">
        <v>-199.43</v>
      </c>
      <c r="T75" s="59">
        <v>4.1900000000000004</v>
      </c>
      <c r="U75" s="59">
        <v>-63.53</v>
      </c>
      <c r="V75" s="59"/>
      <c r="W75" s="59">
        <v>-89.42</v>
      </c>
      <c r="X75" s="59"/>
      <c r="Y75" s="59">
        <v>-13.08</v>
      </c>
      <c r="Z75" s="59" t="s">
        <v>59</v>
      </c>
      <c r="AA75" s="59"/>
      <c r="AB75" s="59">
        <v>-859.9</v>
      </c>
      <c r="AC75" s="59">
        <v>-115.87</v>
      </c>
      <c r="AD75" s="59">
        <v>-246.24</v>
      </c>
      <c r="AE75" s="59">
        <v>-170.45</v>
      </c>
      <c r="AF75" s="59">
        <v>-187.29</v>
      </c>
      <c r="AG75" s="59">
        <v>-36.090000000000003</v>
      </c>
      <c r="AH75" s="59"/>
      <c r="AI75" s="59">
        <v>-241.89</v>
      </c>
      <c r="AJ75" s="59">
        <v>-19.22</v>
      </c>
      <c r="AK75" s="59"/>
      <c r="AL75" s="59">
        <v>178.07</v>
      </c>
      <c r="AM75" s="59">
        <v>-124.91</v>
      </c>
      <c r="AN75" s="59">
        <v>-63.92</v>
      </c>
      <c r="AO75" s="59">
        <v>-754.79</v>
      </c>
      <c r="AP75" s="59">
        <v>-303</v>
      </c>
      <c r="AQ75" s="59">
        <v>-11.98</v>
      </c>
      <c r="AR75" s="59" t="s">
        <v>59</v>
      </c>
      <c r="AS75" s="59">
        <v>-175.12</v>
      </c>
      <c r="AT75" s="59">
        <v>41.96</v>
      </c>
      <c r="AU75" s="59">
        <v>-957.22</v>
      </c>
      <c r="AV75" s="59">
        <v>0</v>
      </c>
      <c r="AW75" s="59">
        <v>-19.43</v>
      </c>
      <c r="AX75" s="59" t="s">
        <v>124</v>
      </c>
      <c r="AY75" s="59">
        <v>-4.96</v>
      </c>
      <c r="AZ75" s="59" t="s">
        <v>60</v>
      </c>
      <c r="BA75" s="59">
        <v>0</v>
      </c>
      <c r="BB75" s="59">
        <v>0</v>
      </c>
      <c r="BC75" s="59">
        <v>0</v>
      </c>
      <c r="BD75" s="24">
        <f t="shared" si="13"/>
        <v>-6173.1999999999989</v>
      </c>
      <c r="BE75" s="25"/>
    </row>
    <row r="76" spans="1:57" ht="25.5" customHeight="1" x14ac:dyDescent="0.25">
      <c r="A76" s="22">
        <v>2</v>
      </c>
      <c r="B76" s="22" t="s">
        <v>91</v>
      </c>
      <c r="C76" s="23">
        <v>11</v>
      </c>
      <c r="D76" s="23">
        <v>247</v>
      </c>
      <c r="E76" s="23" t="s">
        <v>135</v>
      </c>
      <c r="F76" s="59">
        <v>-23.35</v>
      </c>
      <c r="G76" s="59">
        <v>-467</v>
      </c>
      <c r="H76" s="59" t="s">
        <v>129</v>
      </c>
      <c r="I76" s="59" t="s">
        <v>62</v>
      </c>
      <c r="J76" s="59">
        <v>-245.18</v>
      </c>
      <c r="K76" s="59">
        <v>-11.86</v>
      </c>
      <c r="L76" s="59">
        <v>11.68</v>
      </c>
      <c r="M76" s="59">
        <v>-58.38</v>
      </c>
      <c r="N76" s="59">
        <v>70.05</v>
      </c>
      <c r="O76" s="59">
        <v>-420.3</v>
      </c>
      <c r="P76" s="59">
        <v>-58.38</v>
      </c>
      <c r="Q76" s="59">
        <v>128.43</v>
      </c>
      <c r="R76" s="59" t="s">
        <v>60</v>
      </c>
      <c r="S76" s="59" t="s">
        <v>58</v>
      </c>
      <c r="T76" s="59">
        <v>-245.18</v>
      </c>
      <c r="U76" s="59">
        <v>-116.75</v>
      </c>
      <c r="V76" s="59"/>
      <c r="W76" s="59">
        <v>-175.13</v>
      </c>
      <c r="X76" s="59"/>
      <c r="Y76" s="59">
        <v>-525.38</v>
      </c>
      <c r="Z76" s="59" t="s">
        <v>59</v>
      </c>
      <c r="AA76" s="59"/>
      <c r="AB76" s="59">
        <v>-315.23</v>
      </c>
      <c r="AC76" s="59">
        <v>35.03</v>
      </c>
      <c r="AD76" s="59" t="s">
        <v>60</v>
      </c>
      <c r="AE76" s="59" t="s">
        <v>62</v>
      </c>
      <c r="AF76" s="59" t="s">
        <v>60</v>
      </c>
      <c r="AG76" s="59">
        <v>-11.68</v>
      </c>
      <c r="AH76" s="59"/>
      <c r="AI76" s="59">
        <v>-71.92</v>
      </c>
      <c r="AJ76" s="59">
        <v>-572.08000000000004</v>
      </c>
      <c r="AK76" s="59"/>
      <c r="AL76" s="59">
        <v>-81.73</v>
      </c>
      <c r="AM76" s="59" t="s">
        <v>62</v>
      </c>
      <c r="AN76" s="59" t="s">
        <v>62</v>
      </c>
      <c r="AO76" s="59">
        <v>-11.68</v>
      </c>
      <c r="AP76" s="59">
        <v>-130.91</v>
      </c>
      <c r="AQ76" s="59" t="s">
        <v>58</v>
      </c>
      <c r="AR76" s="59" t="s">
        <v>64</v>
      </c>
      <c r="AS76" s="59" t="s">
        <v>59</v>
      </c>
      <c r="AT76" s="59" t="s">
        <v>58</v>
      </c>
      <c r="AU76" s="59" t="s">
        <v>59</v>
      </c>
      <c r="AV76" s="59">
        <v>0</v>
      </c>
      <c r="AW76" s="59">
        <v>74.27</v>
      </c>
      <c r="AX76" s="59" t="s">
        <v>124</v>
      </c>
      <c r="AY76" s="59" t="s">
        <v>60</v>
      </c>
      <c r="AZ76" s="59">
        <v>-11.68</v>
      </c>
      <c r="BA76" s="59">
        <v>0</v>
      </c>
      <c r="BB76" s="59">
        <v>0</v>
      </c>
      <c r="BC76" s="59">
        <v>0</v>
      </c>
      <c r="BD76" s="24">
        <f t="shared" si="13"/>
        <v>-3234.3399999999997</v>
      </c>
      <c r="BE76" s="25"/>
    </row>
    <row r="77" spans="1:57" ht="25.5" customHeight="1" x14ac:dyDescent="0.25">
      <c r="A77" s="22">
        <v>2</v>
      </c>
      <c r="B77" s="22" t="s">
        <v>91</v>
      </c>
      <c r="C77" s="23">
        <v>10</v>
      </c>
      <c r="D77" s="23">
        <v>4</v>
      </c>
      <c r="E77" s="23" t="s">
        <v>136</v>
      </c>
      <c r="F77" s="59">
        <v>-1289.52</v>
      </c>
      <c r="G77" s="59">
        <v>-2.75</v>
      </c>
      <c r="H77" s="59" t="s">
        <v>129</v>
      </c>
      <c r="I77" s="59" t="s">
        <v>63</v>
      </c>
      <c r="J77" s="59">
        <v>-7.83</v>
      </c>
      <c r="K77" s="59" t="s">
        <v>64</v>
      </c>
      <c r="L77" s="59" t="s">
        <v>63</v>
      </c>
      <c r="M77" s="59" t="s">
        <v>64</v>
      </c>
      <c r="N77" s="59" t="s">
        <v>60</v>
      </c>
      <c r="O77" s="59" t="s">
        <v>64</v>
      </c>
      <c r="P77" s="59">
        <v>-14.2</v>
      </c>
      <c r="Q77" s="59" t="s">
        <v>64</v>
      </c>
      <c r="R77" s="59" t="s">
        <v>64</v>
      </c>
      <c r="S77" s="59" t="s">
        <v>63</v>
      </c>
      <c r="T77" s="59" t="s">
        <v>63</v>
      </c>
      <c r="U77" s="59" t="s">
        <v>64</v>
      </c>
      <c r="V77" s="59"/>
      <c r="W77" s="59" t="s">
        <v>64</v>
      </c>
      <c r="X77" s="59"/>
      <c r="Y77" s="59" t="s">
        <v>64</v>
      </c>
      <c r="Z77" s="59" t="s">
        <v>64</v>
      </c>
      <c r="AA77" s="59"/>
      <c r="AB77" s="59">
        <v>-176</v>
      </c>
      <c r="AC77" s="59" t="s">
        <v>64</v>
      </c>
      <c r="AD77" s="59" t="s">
        <v>64</v>
      </c>
      <c r="AE77" s="59" t="s">
        <v>63</v>
      </c>
      <c r="AF77" s="59" t="s">
        <v>64</v>
      </c>
      <c r="AG77" s="59">
        <v>14.2</v>
      </c>
      <c r="AH77" s="59"/>
      <c r="AI77" s="59" t="s">
        <v>63</v>
      </c>
      <c r="AJ77" s="59" t="s">
        <v>64</v>
      </c>
      <c r="AK77" s="59"/>
      <c r="AL77" s="59" t="s">
        <v>64</v>
      </c>
      <c r="AM77" s="59" t="s">
        <v>64</v>
      </c>
      <c r="AN77" s="59" t="s">
        <v>63</v>
      </c>
      <c r="AO77" s="59" t="s">
        <v>63</v>
      </c>
      <c r="AP77" s="59" t="s">
        <v>64</v>
      </c>
      <c r="AQ77" s="59" t="s">
        <v>58</v>
      </c>
      <c r="AR77" s="59" t="s">
        <v>59</v>
      </c>
      <c r="AS77" s="59" t="s">
        <v>64</v>
      </c>
      <c r="AT77" s="59">
        <v>-15.388999999999999</v>
      </c>
      <c r="AU77" s="59" t="s">
        <v>59</v>
      </c>
      <c r="AV77" s="59">
        <v>0</v>
      </c>
      <c r="AW77" s="59" t="s">
        <v>64</v>
      </c>
      <c r="AX77" s="59" t="s">
        <v>124</v>
      </c>
      <c r="AY77" s="59" t="s">
        <v>64</v>
      </c>
      <c r="AZ77" s="59" t="s">
        <v>64</v>
      </c>
      <c r="BA77" s="59">
        <v>0</v>
      </c>
      <c r="BB77" s="59">
        <v>0</v>
      </c>
      <c r="BC77" s="59">
        <v>0</v>
      </c>
      <c r="BD77" s="24">
        <f t="shared" si="13"/>
        <v>-1491.4889999999998</v>
      </c>
      <c r="BE77" s="25"/>
    </row>
    <row r="78" spans="1:57" ht="25.5" customHeight="1" x14ac:dyDescent="0.25">
      <c r="A78" s="22">
        <v>2</v>
      </c>
      <c r="B78" s="22" t="s">
        <v>93</v>
      </c>
      <c r="C78" s="23">
        <v>26</v>
      </c>
      <c r="D78" s="23">
        <v>126</v>
      </c>
      <c r="E78" s="23" t="s">
        <v>137</v>
      </c>
      <c r="F78" s="59">
        <v>29.93</v>
      </c>
      <c r="G78" s="59" t="s">
        <v>64</v>
      </c>
      <c r="H78" s="59" t="s">
        <v>129</v>
      </c>
      <c r="I78" s="59" t="s">
        <v>63</v>
      </c>
      <c r="J78" s="59" t="s">
        <v>63</v>
      </c>
      <c r="K78" s="59" t="s">
        <v>64</v>
      </c>
      <c r="L78" s="59" t="s">
        <v>63</v>
      </c>
      <c r="M78" s="59" t="s">
        <v>64</v>
      </c>
      <c r="N78" s="59" t="s">
        <v>64</v>
      </c>
      <c r="O78" s="59" t="s">
        <v>64</v>
      </c>
      <c r="P78" s="59" t="s">
        <v>63</v>
      </c>
      <c r="Q78" s="59" t="s">
        <v>64</v>
      </c>
      <c r="R78" s="59" t="s">
        <v>64</v>
      </c>
      <c r="S78" s="59" t="s">
        <v>63</v>
      </c>
      <c r="T78" s="59">
        <v>-10.68</v>
      </c>
      <c r="U78" s="59" t="s">
        <v>64</v>
      </c>
      <c r="V78" s="59"/>
      <c r="W78" s="59" t="s">
        <v>64</v>
      </c>
      <c r="X78" s="59"/>
      <c r="Y78" s="59" t="s">
        <v>64</v>
      </c>
      <c r="Z78" s="59" t="s">
        <v>64</v>
      </c>
      <c r="AA78" s="59"/>
      <c r="AB78" s="59" t="s">
        <v>64</v>
      </c>
      <c r="AC78" s="59" t="s">
        <v>64</v>
      </c>
      <c r="AD78" s="59" t="s">
        <v>64</v>
      </c>
      <c r="AE78" s="59" t="s">
        <v>63</v>
      </c>
      <c r="AF78" s="59" t="s">
        <v>64</v>
      </c>
      <c r="AG78" s="59" t="s">
        <v>64</v>
      </c>
      <c r="AH78" s="59"/>
      <c r="AI78" s="59" t="s">
        <v>63</v>
      </c>
      <c r="AJ78" s="59" t="s">
        <v>64</v>
      </c>
      <c r="AK78" s="59"/>
      <c r="AL78" s="59" t="s">
        <v>64</v>
      </c>
      <c r="AM78" s="59" t="s">
        <v>64</v>
      </c>
      <c r="AN78" s="59" t="s">
        <v>63</v>
      </c>
      <c r="AO78" s="59" t="s">
        <v>63</v>
      </c>
      <c r="AP78" s="59" t="s">
        <v>60</v>
      </c>
      <c r="AQ78" s="59" t="s">
        <v>63</v>
      </c>
      <c r="AR78" s="59" t="s">
        <v>64</v>
      </c>
      <c r="AS78" s="59" t="s">
        <v>64</v>
      </c>
      <c r="AT78" s="59" t="s">
        <v>63</v>
      </c>
      <c r="AU78" s="59" t="s">
        <v>59</v>
      </c>
      <c r="AV78" s="59">
        <v>0</v>
      </c>
      <c r="AW78" s="59" t="s">
        <v>64</v>
      </c>
      <c r="AX78" s="59" t="s">
        <v>124</v>
      </c>
      <c r="AY78" s="59" t="s">
        <v>64</v>
      </c>
      <c r="AZ78" s="59" t="s">
        <v>64</v>
      </c>
      <c r="BA78" s="59">
        <v>0</v>
      </c>
      <c r="BB78" s="59">
        <v>0</v>
      </c>
      <c r="BC78" s="59">
        <v>0</v>
      </c>
      <c r="BD78" s="24">
        <f t="shared" si="13"/>
        <v>19.25</v>
      </c>
      <c r="BE78" s="25"/>
    </row>
    <row r="79" spans="1:57" ht="25.5" customHeight="1" x14ac:dyDescent="0.25">
      <c r="A79" s="22">
        <v>2</v>
      </c>
      <c r="B79" s="22" t="s">
        <v>96</v>
      </c>
      <c r="C79" s="27">
        <v>11</v>
      </c>
      <c r="D79" s="27">
        <v>338</v>
      </c>
      <c r="E79" s="27" t="s">
        <v>138</v>
      </c>
      <c r="F79" s="59">
        <v>-308.86</v>
      </c>
      <c r="G79" s="59">
        <v>-324.99</v>
      </c>
      <c r="H79" s="59" t="s">
        <v>129</v>
      </c>
      <c r="I79" s="59">
        <v>-265.79000000000002</v>
      </c>
      <c r="J79" s="59">
        <v>-1005.63</v>
      </c>
      <c r="K79" s="59">
        <v>-462.71</v>
      </c>
      <c r="L79" s="59">
        <v>-395.51</v>
      </c>
      <c r="M79" s="59">
        <v>-453.2</v>
      </c>
      <c r="N79" s="59">
        <v>391.44</v>
      </c>
      <c r="O79" s="59">
        <v>276.38</v>
      </c>
      <c r="P79" s="59">
        <v>-369.53</v>
      </c>
      <c r="Q79" s="59" t="s">
        <v>59</v>
      </c>
      <c r="R79" s="59">
        <v>86.05</v>
      </c>
      <c r="S79" s="59">
        <v>-490.17</v>
      </c>
      <c r="T79" s="59">
        <v>-261.2</v>
      </c>
      <c r="U79" s="59" t="s">
        <v>59</v>
      </c>
      <c r="V79" s="59"/>
      <c r="W79" s="59">
        <v>-45.3</v>
      </c>
      <c r="X79" s="59"/>
      <c r="Y79" s="59">
        <v>-3.5</v>
      </c>
      <c r="Z79" s="59" t="s">
        <v>59</v>
      </c>
      <c r="AA79" s="59"/>
      <c r="AB79" s="59">
        <v>-324.75</v>
      </c>
      <c r="AC79" s="59" t="s">
        <v>59</v>
      </c>
      <c r="AD79" s="59">
        <v>-274.77</v>
      </c>
      <c r="AE79" s="59">
        <v>-69.790000000000006</v>
      </c>
      <c r="AF79" s="59">
        <v>-173.2</v>
      </c>
      <c r="AG79" s="59">
        <v>171.58</v>
      </c>
      <c r="AH79" s="59"/>
      <c r="AI79" s="59" t="s">
        <v>58</v>
      </c>
      <c r="AJ79" s="59">
        <v>13.17</v>
      </c>
      <c r="AK79" s="59"/>
      <c r="AL79" s="59">
        <v>-105</v>
      </c>
      <c r="AM79" s="59">
        <v>-178.67</v>
      </c>
      <c r="AN79" s="59">
        <v>-8.52</v>
      </c>
      <c r="AO79" s="59" t="s">
        <v>58</v>
      </c>
      <c r="AP79" s="59">
        <v>-115.72</v>
      </c>
      <c r="AQ79" s="59">
        <v>-17.18</v>
      </c>
      <c r="AR79" s="59" t="s">
        <v>59</v>
      </c>
      <c r="AS79" s="59" t="s">
        <v>59</v>
      </c>
      <c r="AT79" s="59">
        <v>109.18</v>
      </c>
      <c r="AU79" s="59" t="s">
        <v>59</v>
      </c>
      <c r="AV79" s="59">
        <v>0</v>
      </c>
      <c r="AW79" s="59">
        <v>-36.14</v>
      </c>
      <c r="AX79" s="59" t="s">
        <v>124</v>
      </c>
      <c r="AY79" s="59">
        <v>150.08000000000001</v>
      </c>
      <c r="AZ79" s="59" t="s">
        <v>60</v>
      </c>
      <c r="BA79" s="59">
        <v>0</v>
      </c>
      <c r="BB79" s="59">
        <v>0</v>
      </c>
      <c r="BC79" s="59">
        <v>0</v>
      </c>
      <c r="BD79" s="24">
        <f t="shared" si="13"/>
        <v>-4492.25</v>
      </c>
      <c r="BE79" s="25"/>
    </row>
    <row r="80" spans="1:57" ht="25.5" customHeight="1" x14ac:dyDescent="0.25">
      <c r="A80" s="22">
        <v>2</v>
      </c>
      <c r="B80" s="22" t="s">
        <v>96</v>
      </c>
      <c r="C80" s="27">
        <v>12</v>
      </c>
      <c r="D80" s="27">
        <v>328</v>
      </c>
      <c r="E80" s="27" t="s">
        <v>139</v>
      </c>
      <c r="F80" s="59">
        <v>175.89</v>
      </c>
      <c r="G80" s="59">
        <v>-419.29</v>
      </c>
      <c r="H80" s="59" t="s">
        <v>129</v>
      </c>
      <c r="I80" s="59" t="s">
        <v>58</v>
      </c>
      <c r="J80" s="59">
        <v>-396.34</v>
      </c>
      <c r="K80" s="59">
        <v>11.87</v>
      </c>
      <c r="L80" s="59" t="s">
        <v>58</v>
      </c>
      <c r="M80" s="59">
        <v>-178.79</v>
      </c>
      <c r="N80" s="59">
        <v>296.11</v>
      </c>
      <c r="O80" s="59">
        <v>155.75</v>
      </c>
      <c r="P80" s="59">
        <v>-622.66999999999996</v>
      </c>
      <c r="Q80" s="59" t="s">
        <v>59</v>
      </c>
      <c r="R80" s="59">
        <v>125.03</v>
      </c>
      <c r="S80" s="59">
        <v>-211.78</v>
      </c>
      <c r="T80" s="59" t="s">
        <v>59</v>
      </c>
      <c r="U80" s="59" t="s">
        <v>59</v>
      </c>
      <c r="V80" s="59"/>
      <c r="W80" s="59" t="s">
        <v>59</v>
      </c>
      <c r="X80" s="59"/>
      <c r="Y80" s="59">
        <v>142.68</v>
      </c>
      <c r="Z80" s="59" t="s">
        <v>59</v>
      </c>
      <c r="AA80" s="59"/>
      <c r="AB80" s="59">
        <v>-592.37</v>
      </c>
      <c r="AC80" s="59">
        <v>-223.21</v>
      </c>
      <c r="AD80" s="59">
        <v>-138.62</v>
      </c>
      <c r="AE80" s="59" t="s">
        <v>62</v>
      </c>
      <c r="AF80" s="59">
        <v>-355.17</v>
      </c>
      <c r="AG80" s="59">
        <v>20.27</v>
      </c>
      <c r="AH80" s="59"/>
      <c r="AI80" s="59">
        <v>-427.58</v>
      </c>
      <c r="AJ80" s="59">
        <v>18.03</v>
      </c>
      <c r="AK80" s="59"/>
      <c r="AL80" s="59">
        <v>-83.05</v>
      </c>
      <c r="AM80" s="59">
        <v>23.91</v>
      </c>
      <c r="AN80" s="59">
        <v>-44.96</v>
      </c>
      <c r="AO80" s="59" t="s">
        <v>58</v>
      </c>
      <c r="AP80" s="59">
        <v>-292.08</v>
      </c>
      <c r="AQ80" s="59">
        <v>-1787.82</v>
      </c>
      <c r="AR80" s="59">
        <v>11.18</v>
      </c>
      <c r="AS80" s="59" t="s">
        <v>59</v>
      </c>
      <c r="AT80" s="59">
        <v>-352.25</v>
      </c>
      <c r="AU80" s="59">
        <v>-100.02</v>
      </c>
      <c r="AV80" s="59">
        <v>0</v>
      </c>
      <c r="AW80" s="59" t="s">
        <v>58</v>
      </c>
      <c r="AX80" s="59" t="s">
        <v>124</v>
      </c>
      <c r="AY80" s="59" t="s">
        <v>59</v>
      </c>
      <c r="AZ80" s="59">
        <v>-389.81</v>
      </c>
      <c r="BA80" s="59">
        <v>0</v>
      </c>
      <c r="BB80" s="59">
        <v>0</v>
      </c>
      <c r="BC80" s="59">
        <v>0</v>
      </c>
      <c r="BD80" s="24">
        <f t="shared" si="13"/>
        <v>-5635.09</v>
      </c>
      <c r="BE80" s="25"/>
    </row>
    <row r="81" spans="1:57" ht="25.5" customHeight="1" x14ac:dyDescent="0.25">
      <c r="A81" s="22">
        <v>2</v>
      </c>
      <c r="B81" s="22" t="s">
        <v>100</v>
      </c>
      <c r="C81" s="23">
        <v>24</v>
      </c>
      <c r="D81" s="23">
        <v>315</v>
      </c>
      <c r="E81" s="23" t="s">
        <v>140</v>
      </c>
      <c r="F81" s="59" t="s">
        <v>60</v>
      </c>
      <c r="G81" s="59" t="s">
        <v>60</v>
      </c>
      <c r="H81" s="59" t="s">
        <v>129</v>
      </c>
      <c r="I81" s="59" t="s">
        <v>62</v>
      </c>
      <c r="J81" s="59">
        <v>-140.38</v>
      </c>
      <c r="K81" s="59">
        <v>-56.56</v>
      </c>
      <c r="L81" s="59" t="s">
        <v>60</v>
      </c>
      <c r="M81" s="59" t="s">
        <v>60</v>
      </c>
      <c r="N81" s="59" t="s">
        <v>60</v>
      </c>
      <c r="O81" s="59" t="s">
        <v>60</v>
      </c>
      <c r="P81" s="59" t="s">
        <v>62</v>
      </c>
      <c r="Q81" s="59" t="s">
        <v>60</v>
      </c>
      <c r="R81" s="59">
        <v>-134.16</v>
      </c>
      <c r="S81" s="59">
        <v>-103.08</v>
      </c>
      <c r="T81" s="59" t="s">
        <v>60</v>
      </c>
      <c r="U81" s="59">
        <v>-173.07</v>
      </c>
      <c r="V81" s="59"/>
      <c r="W81" s="59" t="s">
        <v>59</v>
      </c>
      <c r="X81" s="59"/>
      <c r="Y81" s="59">
        <v>-14.98</v>
      </c>
      <c r="Z81" s="59">
        <v>51.16</v>
      </c>
      <c r="AA81" s="59"/>
      <c r="AB81" s="59" t="s">
        <v>60</v>
      </c>
      <c r="AC81" s="59" t="s">
        <v>60</v>
      </c>
      <c r="AD81" s="59">
        <v>-782.46</v>
      </c>
      <c r="AE81" s="59" t="s">
        <v>62</v>
      </c>
      <c r="AF81" s="59" t="s">
        <v>59</v>
      </c>
      <c r="AG81" s="59">
        <v>-473.79</v>
      </c>
      <c r="AH81" s="59"/>
      <c r="AI81" s="59" t="s">
        <v>62</v>
      </c>
      <c r="AJ81" s="59" t="s">
        <v>60</v>
      </c>
      <c r="AK81" s="59"/>
      <c r="AL81" s="59">
        <v>-25.83</v>
      </c>
      <c r="AM81" s="59">
        <v>-20.239999999999998</v>
      </c>
      <c r="AN81" s="59">
        <v>-270</v>
      </c>
      <c r="AO81" s="59">
        <v>-56.67</v>
      </c>
      <c r="AP81" s="59" t="s">
        <v>60</v>
      </c>
      <c r="AQ81" s="59">
        <v>-837.6</v>
      </c>
      <c r="AR81" s="59" t="s">
        <v>59</v>
      </c>
      <c r="AS81" s="59" t="s">
        <v>59</v>
      </c>
      <c r="AT81" s="59">
        <v>-140.41</v>
      </c>
      <c r="AU81" s="59" t="s">
        <v>59</v>
      </c>
      <c r="AV81" s="59">
        <v>0</v>
      </c>
      <c r="AW81" s="59" t="s">
        <v>63</v>
      </c>
      <c r="AX81" s="59" t="s">
        <v>124</v>
      </c>
      <c r="AY81" s="59" t="s">
        <v>60</v>
      </c>
      <c r="AZ81" s="59" t="s">
        <v>60</v>
      </c>
      <c r="BA81" s="59">
        <v>0</v>
      </c>
      <c r="BB81" s="59">
        <v>0</v>
      </c>
      <c r="BC81" s="59">
        <v>0</v>
      </c>
      <c r="BD81" s="24">
        <f t="shared" si="13"/>
        <v>-3178.07</v>
      </c>
      <c r="BE81" s="25"/>
    </row>
    <row r="82" spans="1:57" ht="25.5" customHeight="1" x14ac:dyDescent="0.25">
      <c r="A82" s="22">
        <v>2</v>
      </c>
      <c r="B82" s="22" t="s">
        <v>100</v>
      </c>
      <c r="C82" s="23">
        <v>24</v>
      </c>
      <c r="D82" s="23">
        <v>316</v>
      </c>
      <c r="E82" s="23" t="s">
        <v>141</v>
      </c>
      <c r="F82" s="59">
        <v>-111.81</v>
      </c>
      <c r="G82" s="59" t="s">
        <v>60</v>
      </c>
      <c r="H82" s="59" t="s">
        <v>129</v>
      </c>
      <c r="I82" s="59" t="s">
        <v>62</v>
      </c>
      <c r="J82" s="59">
        <v>29.09</v>
      </c>
      <c r="K82" s="59">
        <v>-163.13999999999999</v>
      </c>
      <c r="L82" s="59" t="s">
        <v>63</v>
      </c>
      <c r="M82" s="59">
        <v>-35.08</v>
      </c>
      <c r="N82" s="59">
        <v>-167.18</v>
      </c>
      <c r="O82" s="59">
        <v>102.27</v>
      </c>
      <c r="P82" s="59">
        <v>-60.28</v>
      </c>
      <c r="Q82" s="59">
        <v>-152.72999999999999</v>
      </c>
      <c r="R82" s="59" t="s">
        <v>60</v>
      </c>
      <c r="S82" s="59">
        <v>-503.83</v>
      </c>
      <c r="T82" s="59" t="s">
        <v>59</v>
      </c>
      <c r="U82" s="59">
        <v>31.68</v>
      </c>
      <c r="V82" s="59"/>
      <c r="W82" s="59" t="s">
        <v>59</v>
      </c>
      <c r="X82" s="59"/>
      <c r="Y82" s="59">
        <v>144.38999999999999</v>
      </c>
      <c r="Z82" s="59">
        <v>-85.9</v>
      </c>
      <c r="AA82" s="59"/>
      <c r="AB82" s="59">
        <v>-653.87</v>
      </c>
      <c r="AC82" s="59" t="s">
        <v>60</v>
      </c>
      <c r="AD82" s="59">
        <v>108.5</v>
      </c>
      <c r="AE82" s="59">
        <v>67.11</v>
      </c>
      <c r="AF82" s="59" t="s">
        <v>59</v>
      </c>
      <c r="AG82" s="59">
        <v>14.07</v>
      </c>
      <c r="AH82" s="59"/>
      <c r="AI82" s="59">
        <v>-267.97000000000003</v>
      </c>
      <c r="AJ82" s="59">
        <v>-30.12</v>
      </c>
      <c r="AK82" s="59"/>
      <c r="AL82" s="59">
        <v>-279.81</v>
      </c>
      <c r="AM82" s="59">
        <v>-105.63</v>
      </c>
      <c r="AN82" s="59">
        <v>-20.45</v>
      </c>
      <c r="AO82" s="59">
        <v>385.27</v>
      </c>
      <c r="AP82" s="59">
        <v>-18</v>
      </c>
      <c r="AQ82" s="59">
        <v>-1200.47</v>
      </c>
      <c r="AR82" s="59" t="s">
        <v>59</v>
      </c>
      <c r="AS82" s="59" t="s">
        <v>59</v>
      </c>
      <c r="AT82" s="59">
        <v>-95.82</v>
      </c>
      <c r="AU82" s="59" t="s">
        <v>59</v>
      </c>
      <c r="AV82" s="59">
        <v>0</v>
      </c>
      <c r="AW82" s="59" t="s">
        <v>58</v>
      </c>
      <c r="AX82" s="59" t="s">
        <v>124</v>
      </c>
      <c r="AY82" s="59">
        <v>-99.23</v>
      </c>
      <c r="AZ82" s="59">
        <v>-14.62</v>
      </c>
      <c r="BA82" s="59">
        <v>0</v>
      </c>
      <c r="BB82" s="59">
        <v>0</v>
      </c>
      <c r="BC82" s="59">
        <v>0</v>
      </c>
      <c r="BD82" s="24">
        <f t="shared" si="13"/>
        <v>-3183.5599999999995</v>
      </c>
      <c r="BE82" s="25"/>
    </row>
    <row r="83" spans="1:57" ht="25.5" customHeight="1" x14ac:dyDescent="0.25">
      <c r="A83" s="22">
        <v>2</v>
      </c>
      <c r="B83" s="22" t="s">
        <v>103</v>
      </c>
      <c r="C83" s="23">
        <v>11</v>
      </c>
      <c r="D83" s="23">
        <v>202</v>
      </c>
      <c r="E83" s="23" t="s">
        <v>142</v>
      </c>
      <c r="F83" s="59">
        <v>-755.45</v>
      </c>
      <c r="G83" s="59">
        <v>71.739999999999995</v>
      </c>
      <c r="H83" s="59" t="s">
        <v>129</v>
      </c>
      <c r="I83" s="59" t="s">
        <v>58</v>
      </c>
      <c r="J83" s="59" t="s">
        <v>58</v>
      </c>
      <c r="K83" s="59" t="s">
        <v>59</v>
      </c>
      <c r="L83" s="59">
        <v>248.74</v>
      </c>
      <c r="M83" s="59">
        <v>136.26</v>
      </c>
      <c r="N83" s="59">
        <v>365.54</v>
      </c>
      <c r="O83" s="59">
        <v>617.84</v>
      </c>
      <c r="P83" s="59" t="s">
        <v>58</v>
      </c>
      <c r="Q83" s="59" t="s">
        <v>59</v>
      </c>
      <c r="R83" s="59" t="s">
        <v>59</v>
      </c>
      <c r="S83" s="59">
        <v>-891.67</v>
      </c>
      <c r="T83" s="59">
        <v>-111.57</v>
      </c>
      <c r="U83" s="59" t="s">
        <v>59</v>
      </c>
      <c r="V83" s="59"/>
      <c r="W83" s="59">
        <v>-277.06</v>
      </c>
      <c r="X83" s="59"/>
      <c r="Y83" s="59">
        <v>59.93</v>
      </c>
      <c r="Z83" s="59">
        <v>30.09</v>
      </c>
      <c r="AA83" s="59"/>
      <c r="AB83" s="59">
        <v>-401.69</v>
      </c>
      <c r="AC83" s="59" t="s">
        <v>59</v>
      </c>
      <c r="AD83" s="59">
        <v>-486.33</v>
      </c>
      <c r="AE83" s="59" t="s">
        <v>58</v>
      </c>
      <c r="AF83" s="59">
        <v>-75.900000000000006</v>
      </c>
      <c r="AG83" s="59">
        <v>86.59</v>
      </c>
      <c r="AH83" s="59"/>
      <c r="AI83" s="59" t="s">
        <v>58</v>
      </c>
      <c r="AJ83" s="59">
        <v>-395.99</v>
      </c>
      <c r="AK83" s="59"/>
      <c r="AL83" s="59">
        <v>-4.49</v>
      </c>
      <c r="AM83" s="59">
        <v>-127.12</v>
      </c>
      <c r="AN83" s="59">
        <v>-36.19</v>
      </c>
      <c r="AO83" s="59" t="s">
        <v>58</v>
      </c>
      <c r="AP83" s="59">
        <v>-232.51</v>
      </c>
      <c r="AQ83" s="59">
        <v>-14.36</v>
      </c>
      <c r="AR83" s="59" t="s">
        <v>59</v>
      </c>
      <c r="AS83" s="59">
        <v>57.38</v>
      </c>
      <c r="AT83" s="59" t="s">
        <v>58</v>
      </c>
      <c r="AU83" s="59" t="s">
        <v>59</v>
      </c>
      <c r="AV83" s="59">
        <v>0</v>
      </c>
      <c r="AW83" s="59">
        <v>-42.8</v>
      </c>
      <c r="AX83" s="59" t="s">
        <v>124</v>
      </c>
      <c r="AY83" s="59">
        <v>51.86</v>
      </c>
      <c r="AZ83" s="59">
        <v>-0.81</v>
      </c>
      <c r="BA83" s="59">
        <v>0</v>
      </c>
      <c r="BB83" s="59">
        <v>0</v>
      </c>
      <c r="BC83" s="59">
        <v>0</v>
      </c>
      <c r="BD83" s="24">
        <f t="shared" si="13"/>
        <v>-2127.9699999999998</v>
      </c>
      <c r="BE83" s="25"/>
    </row>
    <row r="84" spans="1:57" ht="25.5" customHeight="1" x14ac:dyDescent="0.25">
      <c r="A84" s="22">
        <v>2</v>
      </c>
      <c r="B84" s="22" t="s">
        <v>103</v>
      </c>
      <c r="C84" s="23">
        <v>15</v>
      </c>
      <c r="D84" s="23">
        <v>20</v>
      </c>
      <c r="E84" s="23" t="s">
        <v>143</v>
      </c>
      <c r="F84" s="59">
        <v>-266.85000000000002</v>
      </c>
      <c r="G84" s="59">
        <v>-424.62</v>
      </c>
      <c r="H84" s="59" t="s">
        <v>129</v>
      </c>
      <c r="I84" s="59">
        <v>-29.74</v>
      </c>
      <c r="J84" s="59" t="s">
        <v>58</v>
      </c>
      <c r="K84" s="59">
        <v>-330.2</v>
      </c>
      <c r="L84" s="59">
        <v>-77.540000000000006</v>
      </c>
      <c r="M84" s="59">
        <v>61.57</v>
      </c>
      <c r="N84" s="59">
        <v>147.55000000000001</v>
      </c>
      <c r="O84" s="59">
        <v>-18.190000000000001</v>
      </c>
      <c r="P84" s="59">
        <v>-216.55</v>
      </c>
      <c r="Q84" s="59">
        <v>-236.74</v>
      </c>
      <c r="R84" s="59">
        <v>74.739999999999995</v>
      </c>
      <c r="S84" s="59">
        <v>11.65</v>
      </c>
      <c r="T84" s="59">
        <v>-93.61</v>
      </c>
      <c r="U84" s="59">
        <v>-237.59</v>
      </c>
      <c r="V84" s="59"/>
      <c r="W84" s="59">
        <v>20.05</v>
      </c>
      <c r="X84" s="59"/>
      <c r="Y84" s="59">
        <v>-124.14</v>
      </c>
      <c r="Z84" s="59" t="s">
        <v>60</v>
      </c>
      <c r="AA84" s="59"/>
      <c r="AB84" s="59">
        <v>-198.88</v>
      </c>
      <c r="AC84" s="59">
        <v>-87.98</v>
      </c>
      <c r="AD84" s="59">
        <v>-117.2</v>
      </c>
      <c r="AE84" s="59">
        <v>-31.5</v>
      </c>
      <c r="AF84" s="59">
        <v>-67.099999999999994</v>
      </c>
      <c r="AG84" s="59">
        <v>-20.32</v>
      </c>
      <c r="AH84" s="59"/>
      <c r="AI84" s="59">
        <v>-92.16</v>
      </c>
      <c r="AJ84" s="59">
        <v>-229.05</v>
      </c>
      <c r="AK84" s="59"/>
      <c r="AL84" s="59">
        <v>-65.44</v>
      </c>
      <c r="AM84" s="59">
        <v>-22.6</v>
      </c>
      <c r="AN84" s="59">
        <v>43.14</v>
      </c>
      <c r="AO84" s="59" t="s">
        <v>58</v>
      </c>
      <c r="AP84" s="59" t="s">
        <v>64</v>
      </c>
      <c r="AQ84" s="59" t="s">
        <v>58</v>
      </c>
      <c r="AR84" s="59" t="s">
        <v>59</v>
      </c>
      <c r="AS84" s="59" t="s">
        <v>59</v>
      </c>
      <c r="AT84" s="59">
        <v>-55.97</v>
      </c>
      <c r="AU84" s="59" t="s">
        <v>59</v>
      </c>
      <c r="AV84" s="59">
        <v>0</v>
      </c>
      <c r="AW84" s="59">
        <v>12.77</v>
      </c>
      <c r="AX84" s="59" t="s">
        <v>124</v>
      </c>
      <c r="AY84" s="59">
        <v>46.46</v>
      </c>
      <c r="AZ84" s="59">
        <v>55.3</v>
      </c>
      <c r="BA84" s="59">
        <v>0</v>
      </c>
      <c r="BB84" s="59">
        <v>0</v>
      </c>
      <c r="BC84" s="59">
        <v>0</v>
      </c>
      <c r="BD84" s="24">
        <f t="shared" si="13"/>
        <v>-2570.7399999999998</v>
      </c>
      <c r="BE84" s="25"/>
    </row>
    <row r="85" spans="1:57" ht="25.5" customHeight="1" x14ac:dyDescent="0.25">
      <c r="A85" s="22">
        <v>2</v>
      </c>
      <c r="B85" s="22" t="s">
        <v>103</v>
      </c>
      <c r="C85" s="23">
        <v>14</v>
      </c>
      <c r="D85" s="23">
        <v>63</v>
      </c>
      <c r="E85" s="23" t="s">
        <v>144</v>
      </c>
      <c r="F85" s="59">
        <v>-133.52000000000001</v>
      </c>
      <c r="G85" s="59">
        <v>-149.46</v>
      </c>
      <c r="H85" s="59" t="s">
        <v>129</v>
      </c>
      <c r="I85" s="59" t="s">
        <v>58</v>
      </c>
      <c r="J85" s="59">
        <v>-0.49</v>
      </c>
      <c r="K85" s="59">
        <v>-159.32</v>
      </c>
      <c r="L85" s="59">
        <v>-755.58</v>
      </c>
      <c r="M85" s="59">
        <v>127.37</v>
      </c>
      <c r="N85" s="59">
        <v>-953.81</v>
      </c>
      <c r="O85" s="59">
        <v>-482.26</v>
      </c>
      <c r="P85" s="59">
        <v>86.55</v>
      </c>
      <c r="Q85" s="59">
        <v>-930.46</v>
      </c>
      <c r="R85" s="59">
        <v>365.35</v>
      </c>
      <c r="S85" s="59">
        <v>-341.17</v>
      </c>
      <c r="T85" s="59">
        <v>-231.32</v>
      </c>
      <c r="U85" s="59">
        <v>448.53</v>
      </c>
      <c r="V85" s="59"/>
      <c r="W85" s="59">
        <v>26.71</v>
      </c>
      <c r="X85" s="59"/>
      <c r="Y85" s="59">
        <v>-32.590000000000003</v>
      </c>
      <c r="Z85" s="59">
        <v>33.9</v>
      </c>
      <c r="AA85" s="59"/>
      <c r="AB85" s="59">
        <v>-502.34</v>
      </c>
      <c r="AC85" s="59">
        <v>-42.33</v>
      </c>
      <c r="AD85" s="59">
        <v>31.38</v>
      </c>
      <c r="AE85" s="59">
        <v>-166.56</v>
      </c>
      <c r="AF85" s="59">
        <v>-192.58</v>
      </c>
      <c r="AG85" s="59">
        <v>4.76</v>
      </c>
      <c r="AH85" s="59"/>
      <c r="AI85" s="59">
        <v>28.16</v>
      </c>
      <c r="AJ85" s="59">
        <v>-89.41</v>
      </c>
      <c r="AK85" s="59"/>
      <c r="AL85" s="59">
        <v>-211.12</v>
      </c>
      <c r="AM85" s="59">
        <v>-262.94</v>
      </c>
      <c r="AN85" s="59">
        <v>198.38</v>
      </c>
      <c r="AO85" s="59">
        <v>-235.86</v>
      </c>
      <c r="AP85" s="59">
        <v>-448.93</v>
      </c>
      <c r="AQ85" s="59">
        <v>-17.63</v>
      </c>
      <c r="AR85" s="59">
        <v>-135.77000000000001</v>
      </c>
      <c r="AS85" s="59">
        <v>93.62</v>
      </c>
      <c r="AT85" s="59" t="s">
        <v>58</v>
      </c>
      <c r="AU85" s="59" t="s">
        <v>59</v>
      </c>
      <c r="AV85" s="59">
        <v>0</v>
      </c>
      <c r="AW85" s="59" t="s">
        <v>58</v>
      </c>
      <c r="AX85" s="59" t="s">
        <v>124</v>
      </c>
      <c r="AY85" s="59">
        <v>133</v>
      </c>
      <c r="AZ85" s="59">
        <v>-172.18</v>
      </c>
      <c r="BA85" s="59">
        <v>0</v>
      </c>
      <c r="BB85" s="59">
        <v>0</v>
      </c>
      <c r="BC85" s="59">
        <v>0</v>
      </c>
      <c r="BD85" s="24">
        <f t="shared" si="13"/>
        <v>-5069.92</v>
      </c>
      <c r="BE85" s="25"/>
    </row>
    <row r="86" spans="1:57" ht="25.5" customHeight="1" x14ac:dyDescent="0.25">
      <c r="A86" s="22">
        <v>2</v>
      </c>
      <c r="B86" s="22" t="s">
        <v>103</v>
      </c>
      <c r="C86" s="23">
        <v>17</v>
      </c>
      <c r="D86" s="23">
        <v>122</v>
      </c>
      <c r="E86" s="23" t="s">
        <v>145</v>
      </c>
      <c r="F86" s="59">
        <v>-1055.56</v>
      </c>
      <c r="G86" s="59">
        <v>-13.08</v>
      </c>
      <c r="H86" s="59" t="s">
        <v>129</v>
      </c>
      <c r="I86" s="59">
        <v>-47</v>
      </c>
      <c r="J86" s="59">
        <v>-481.91</v>
      </c>
      <c r="K86" s="59">
        <v>1.34</v>
      </c>
      <c r="L86" s="59">
        <v>-366.91</v>
      </c>
      <c r="M86" s="59">
        <v>-230.96</v>
      </c>
      <c r="N86" s="59">
        <v>-146.16999999999999</v>
      </c>
      <c r="O86" s="59">
        <v>96.43</v>
      </c>
      <c r="P86" s="59">
        <v>-599.6</v>
      </c>
      <c r="Q86" s="59">
        <v>-106.74</v>
      </c>
      <c r="R86" s="59">
        <v>42.92</v>
      </c>
      <c r="S86" s="59">
        <v>-346.86</v>
      </c>
      <c r="T86" s="59">
        <v>-84.5</v>
      </c>
      <c r="U86" s="59">
        <v>-451.44</v>
      </c>
      <c r="V86" s="59"/>
      <c r="W86" s="59">
        <v>-141.69999999999999</v>
      </c>
      <c r="X86" s="59"/>
      <c r="Y86" s="59">
        <v>-276.64</v>
      </c>
      <c r="Z86" s="59" t="s">
        <v>59</v>
      </c>
      <c r="AA86" s="59"/>
      <c r="AB86" s="59">
        <v>-135.76</v>
      </c>
      <c r="AC86" s="59">
        <v>60.28</v>
      </c>
      <c r="AD86" s="59">
        <v>-256.88</v>
      </c>
      <c r="AE86" s="59">
        <v>92.91</v>
      </c>
      <c r="AF86" s="59">
        <v>-237.49</v>
      </c>
      <c r="AG86" s="59">
        <v>163.62</v>
      </c>
      <c r="AH86" s="59"/>
      <c r="AI86" s="59">
        <v>-255.46</v>
      </c>
      <c r="AJ86" s="59">
        <v>-15.56</v>
      </c>
      <c r="AK86" s="59"/>
      <c r="AL86" s="59">
        <v>-135.93</v>
      </c>
      <c r="AM86" s="59">
        <v>13.62</v>
      </c>
      <c r="AN86" s="59">
        <v>-55.87</v>
      </c>
      <c r="AO86" s="59">
        <v>-110.16</v>
      </c>
      <c r="AP86" s="59">
        <v>-142.66</v>
      </c>
      <c r="AQ86" s="59" t="s">
        <v>58</v>
      </c>
      <c r="AR86" s="59" t="s">
        <v>59</v>
      </c>
      <c r="AS86" s="59" t="s">
        <v>59</v>
      </c>
      <c r="AT86" s="59">
        <v>-265.91000000000003</v>
      </c>
      <c r="AU86" s="59" t="s">
        <v>59</v>
      </c>
      <c r="AV86" s="59">
        <v>0</v>
      </c>
      <c r="AW86" s="59">
        <v>-16.25</v>
      </c>
      <c r="AX86" s="59" t="s">
        <v>124</v>
      </c>
      <c r="AY86" s="59">
        <v>124.6</v>
      </c>
      <c r="AZ86" s="59" t="s">
        <v>60</v>
      </c>
      <c r="BA86" s="59">
        <v>0</v>
      </c>
      <c r="BB86" s="59">
        <v>0</v>
      </c>
      <c r="BC86" s="59">
        <v>0</v>
      </c>
      <c r="BD86" s="24">
        <f t="shared" si="13"/>
        <v>-5381.2800000000007</v>
      </c>
      <c r="BE86" s="25"/>
    </row>
    <row r="87" spans="1:57" ht="25.5" customHeight="1" x14ac:dyDescent="0.25">
      <c r="A87" s="22">
        <v>2</v>
      </c>
      <c r="B87" s="22" t="s">
        <v>146</v>
      </c>
      <c r="C87" s="23">
        <v>17</v>
      </c>
      <c r="D87" s="23">
        <v>43</v>
      </c>
      <c r="E87" s="23" t="s">
        <v>147</v>
      </c>
      <c r="F87" s="59">
        <v>-1273.6500000000001</v>
      </c>
      <c r="G87" s="59">
        <v>-146.94999999999999</v>
      </c>
      <c r="H87" s="59" t="s">
        <v>129</v>
      </c>
      <c r="I87" s="59" t="s">
        <v>58</v>
      </c>
      <c r="J87" s="59">
        <v>-64.41</v>
      </c>
      <c r="K87" s="59">
        <v>-73.03</v>
      </c>
      <c r="L87" s="59" t="s">
        <v>58</v>
      </c>
      <c r="M87" s="59">
        <v>147.57</v>
      </c>
      <c r="N87" s="59">
        <v>-57.84</v>
      </c>
      <c r="O87" s="59">
        <v>12.21</v>
      </c>
      <c r="P87" s="59" t="s">
        <v>58</v>
      </c>
      <c r="Q87" s="59" t="s">
        <v>59</v>
      </c>
      <c r="R87" s="59" t="s">
        <v>59</v>
      </c>
      <c r="S87" s="59">
        <v>-13.32</v>
      </c>
      <c r="T87" s="59">
        <v>-49.21</v>
      </c>
      <c r="U87" s="59">
        <v>354.16</v>
      </c>
      <c r="V87" s="59"/>
      <c r="W87" s="59">
        <v>-74.47</v>
      </c>
      <c r="X87" s="59"/>
      <c r="Y87" s="59">
        <v>-217.89</v>
      </c>
      <c r="Z87" s="59" t="s">
        <v>59</v>
      </c>
      <c r="AA87" s="59"/>
      <c r="AB87" s="59">
        <v>31.86</v>
      </c>
      <c r="AC87" s="59">
        <v>-98.47</v>
      </c>
      <c r="AD87" s="59">
        <v>137.36000000000001</v>
      </c>
      <c r="AE87" s="59">
        <v>-190.83</v>
      </c>
      <c r="AF87" s="59">
        <v>-71.31</v>
      </c>
      <c r="AG87" s="59">
        <v>30.38</v>
      </c>
      <c r="AH87" s="59"/>
      <c r="AI87" s="59">
        <v>-172.33</v>
      </c>
      <c r="AJ87" s="59">
        <v>9.58</v>
      </c>
      <c r="AK87" s="59"/>
      <c r="AL87" s="59">
        <v>-28.71</v>
      </c>
      <c r="AM87" s="59">
        <v>-63.07</v>
      </c>
      <c r="AN87" s="59">
        <v>-6.24</v>
      </c>
      <c r="AO87" s="59" t="s">
        <v>58</v>
      </c>
      <c r="AP87" s="59">
        <v>-239.05</v>
      </c>
      <c r="AQ87" s="59" t="s">
        <v>58</v>
      </c>
      <c r="AR87" s="59">
        <v>22.31</v>
      </c>
      <c r="AS87" s="59" t="s">
        <v>58</v>
      </c>
      <c r="AT87" s="59" t="s">
        <v>58</v>
      </c>
      <c r="AU87" s="59" t="s">
        <v>59</v>
      </c>
      <c r="AV87" s="59">
        <v>0</v>
      </c>
      <c r="AW87" s="59">
        <v>-15.39</v>
      </c>
      <c r="AX87" s="59" t="s">
        <v>124</v>
      </c>
      <c r="AY87" s="59">
        <v>40.51</v>
      </c>
      <c r="AZ87" s="59">
        <v>-326.75</v>
      </c>
      <c r="BA87" s="59">
        <v>0</v>
      </c>
      <c r="BB87" s="59">
        <v>0</v>
      </c>
      <c r="BC87" s="59">
        <v>0</v>
      </c>
      <c r="BD87" s="24">
        <f t="shared" si="13"/>
        <v>-2396.9799999999996</v>
      </c>
      <c r="BE87" s="25"/>
    </row>
    <row r="88" spans="1:57" ht="25.5" customHeight="1" x14ac:dyDescent="0.25">
      <c r="A88" s="22">
        <v>2</v>
      </c>
      <c r="B88" s="22" t="s">
        <v>110</v>
      </c>
      <c r="C88" s="23">
        <v>10</v>
      </c>
      <c r="D88" s="23">
        <v>85</v>
      </c>
      <c r="E88" s="23" t="s">
        <v>148</v>
      </c>
      <c r="F88" s="59">
        <v>-102.42</v>
      </c>
      <c r="G88" s="59" t="s">
        <v>64</v>
      </c>
      <c r="H88" s="59" t="s">
        <v>129</v>
      </c>
      <c r="I88" s="59" t="s">
        <v>63</v>
      </c>
      <c r="J88" s="59" t="s">
        <v>63</v>
      </c>
      <c r="K88" s="59" t="s">
        <v>64</v>
      </c>
      <c r="L88" s="59" t="s">
        <v>63</v>
      </c>
      <c r="M88" s="59" t="s">
        <v>60</v>
      </c>
      <c r="N88" s="59" t="s">
        <v>60</v>
      </c>
      <c r="O88" s="59" t="s">
        <v>64</v>
      </c>
      <c r="P88" s="59" t="s">
        <v>63</v>
      </c>
      <c r="Q88" s="59" t="s">
        <v>64</v>
      </c>
      <c r="R88" s="59" t="s">
        <v>64</v>
      </c>
      <c r="S88" s="59" t="s">
        <v>63</v>
      </c>
      <c r="T88" s="59" t="s">
        <v>62</v>
      </c>
      <c r="U88" s="59">
        <v>-16.75</v>
      </c>
      <c r="V88" s="59"/>
      <c r="W88" s="59" t="s">
        <v>60</v>
      </c>
      <c r="X88" s="59"/>
      <c r="Y88" s="59" t="s">
        <v>64</v>
      </c>
      <c r="Z88" s="59" t="s">
        <v>64</v>
      </c>
      <c r="AA88" s="59"/>
      <c r="AB88" s="59" t="s">
        <v>64</v>
      </c>
      <c r="AC88" s="59" t="s">
        <v>64</v>
      </c>
      <c r="AD88" s="59" t="s">
        <v>64</v>
      </c>
      <c r="AE88" s="59" t="s">
        <v>63</v>
      </c>
      <c r="AF88" s="59" t="s">
        <v>60</v>
      </c>
      <c r="AG88" s="59" t="s">
        <v>60</v>
      </c>
      <c r="AH88" s="59"/>
      <c r="AI88" s="59" t="s">
        <v>63</v>
      </c>
      <c r="AJ88" s="59" t="s">
        <v>60</v>
      </c>
      <c r="AK88" s="59"/>
      <c r="AL88" s="59" t="s">
        <v>60</v>
      </c>
      <c r="AM88" s="59" t="s">
        <v>64</v>
      </c>
      <c r="AN88" s="59" t="s">
        <v>63</v>
      </c>
      <c r="AO88" s="59" t="s">
        <v>63</v>
      </c>
      <c r="AP88" s="59">
        <v>-64.39</v>
      </c>
      <c r="AQ88" s="59" t="s">
        <v>58</v>
      </c>
      <c r="AR88" s="59" t="s">
        <v>64</v>
      </c>
      <c r="AS88" s="59" t="s">
        <v>64</v>
      </c>
      <c r="AT88" s="59" t="s">
        <v>63</v>
      </c>
      <c r="AU88" s="59" t="s">
        <v>59</v>
      </c>
      <c r="AV88" s="59">
        <v>0</v>
      </c>
      <c r="AW88" s="59" t="s">
        <v>64</v>
      </c>
      <c r="AX88" s="59" t="s">
        <v>124</v>
      </c>
      <c r="AY88" s="59" t="s">
        <v>64</v>
      </c>
      <c r="AZ88" s="59" t="s">
        <v>64</v>
      </c>
      <c r="BA88" s="59">
        <v>0</v>
      </c>
      <c r="BB88" s="59">
        <v>0</v>
      </c>
      <c r="BC88" s="59">
        <v>0</v>
      </c>
      <c r="BD88" s="24">
        <f t="shared" si="13"/>
        <v>-183.56</v>
      </c>
      <c r="BE88" s="25"/>
    </row>
    <row r="89" spans="1:57" ht="25.5" customHeight="1" x14ac:dyDescent="0.25">
      <c r="A89" s="22">
        <v>2</v>
      </c>
      <c r="B89" s="22" t="s">
        <v>110</v>
      </c>
      <c r="C89" s="23">
        <v>11</v>
      </c>
      <c r="D89" s="23">
        <v>86</v>
      </c>
      <c r="E89" s="23" t="s">
        <v>149</v>
      </c>
      <c r="F89" s="59">
        <v>118.11</v>
      </c>
      <c r="G89" s="59">
        <v>-257.35000000000002</v>
      </c>
      <c r="H89" s="59" t="s">
        <v>129</v>
      </c>
      <c r="I89" s="59">
        <v>-244.37</v>
      </c>
      <c r="J89" s="59">
        <v>-331.4</v>
      </c>
      <c r="K89" s="59">
        <v>110.02</v>
      </c>
      <c r="L89" s="59" t="s">
        <v>58</v>
      </c>
      <c r="M89" s="59">
        <v>-99.51</v>
      </c>
      <c r="N89" s="59">
        <v>-188.35</v>
      </c>
      <c r="O89" s="59">
        <v>385.73</v>
      </c>
      <c r="P89" s="59">
        <v>261.13</v>
      </c>
      <c r="Q89" s="59" t="s">
        <v>59</v>
      </c>
      <c r="R89" s="59">
        <v>-128.84</v>
      </c>
      <c r="S89" s="59">
        <v>-430.31</v>
      </c>
      <c r="T89" s="59">
        <v>-65.150000000000006</v>
      </c>
      <c r="U89" s="59">
        <v>-849.19</v>
      </c>
      <c r="V89" s="59"/>
      <c r="W89" s="59" t="s">
        <v>59</v>
      </c>
      <c r="X89" s="59"/>
      <c r="Y89" s="59" t="s">
        <v>59</v>
      </c>
      <c r="Z89" s="59" t="s">
        <v>59</v>
      </c>
      <c r="AA89" s="59"/>
      <c r="AB89" s="59">
        <v>-179.9</v>
      </c>
      <c r="AC89" s="59">
        <v>162.93</v>
      </c>
      <c r="AD89" s="59">
        <v>-74.92</v>
      </c>
      <c r="AE89" s="59">
        <v>136.88999999999999</v>
      </c>
      <c r="AF89" s="59">
        <v>-166.47</v>
      </c>
      <c r="AG89" s="59">
        <v>-20.84</v>
      </c>
      <c r="AH89" s="59"/>
      <c r="AI89" s="59">
        <v>-373.09</v>
      </c>
      <c r="AJ89" s="59">
        <v>57.52</v>
      </c>
      <c r="AK89" s="59"/>
      <c r="AL89" s="59">
        <v>1.53</v>
      </c>
      <c r="AM89" s="59">
        <v>-75.73</v>
      </c>
      <c r="AN89" s="59">
        <v>-48.1</v>
      </c>
      <c r="AO89" s="59" t="s">
        <v>58</v>
      </c>
      <c r="AP89" s="59">
        <v>-60.66</v>
      </c>
      <c r="AQ89" s="59">
        <v>196.33</v>
      </c>
      <c r="AR89" s="59">
        <v>10.98</v>
      </c>
      <c r="AS89" s="59" t="s">
        <v>58</v>
      </c>
      <c r="AT89" s="59">
        <v>19.25</v>
      </c>
      <c r="AU89" s="59" t="s">
        <v>59</v>
      </c>
      <c r="AV89" s="59">
        <v>0</v>
      </c>
      <c r="AW89" s="59">
        <v>-34.36</v>
      </c>
      <c r="AX89" s="59" t="s">
        <v>124</v>
      </c>
      <c r="AY89" s="59">
        <v>-59.1</v>
      </c>
      <c r="AZ89" s="59" t="s">
        <v>60</v>
      </c>
      <c r="BA89" s="59">
        <v>0</v>
      </c>
      <c r="BB89" s="59">
        <v>0</v>
      </c>
      <c r="BC89" s="59">
        <v>0</v>
      </c>
      <c r="BD89" s="24">
        <f t="shared" si="13"/>
        <v>-2227.2199999999998</v>
      </c>
      <c r="BE89" s="25"/>
    </row>
    <row r="90" spans="1:57" ht="25.5" customHeight="1" x14ac:dyDescent="0.25">
      <c r="A90" s="22">
        <v>2</v>
      </c>
      <c r="B90" s="22" t="s">
        <v>150</v>
      </c>
      <c r="C90" s="23">
        <v>17</v>
      </c>
      <c r="D90" s="23">
        <v>44</v>
      </c>
      <c r="E90" s="23" t="s">
        <v>151</v>
      </c>
      <c r="F90" s="59">
        <v>-409.59</v>
      </c>
      <c r="G90" s="59">
        <v>659.56</v>
      </c>
      <c r="H90" s="59" t="s">
        <v>129</v>
      </c>
      <c r="I90" s="59" t="s">
        <v>58</v>
      </c>
      <c r="J90" s="59">
        <v>824.32</v>
      </c>
      <c r="K90" s="59">
        <v>-204.49</v>
      </c>
      <c r="L90" s="59" t="s">
        <v>58</v>
      </c>
      <c r="M90" s="59">
        <v>257.73</v>
      </c>
      <c r="N90" s="59">
        <v>-1050.77</v>
      </c>
      <c r="O90" s="59">
        <v>798.82</v>
      </c>
      <c r="P90" s="59">
        <v>-583.78</v>
      </c>
      <c r="Q90" s="59" t="s">
        <v>59</v>
      </c>
      <c r="R90" s="59" t="s">
        <v>59</v>
      </c>
      <c r="S90" s="59">
        <v>-380.77</v>
      </c>
      <c r="T90" s="59">
        <v>-160.09</v>
      </c>
      <c r="U90" s="59" t="s">
        <v>59</v>
      </c>
      <c r="V90" s="59"/>
      <c r="W90" s="59">
        <v>-152.97</v>
      </c>
      <c r="X90" s="59"/>
      <c r="Y90" s="59">
        <v>190.31</v>
      </c>
      <c r="Z90" s="59">
        <v>185.6</v>
      </c>
      <c r="AA90" s="59"/>
      <c r="AB90" s="59">
        <v>-66.23</v>
      </c>
      <c r="AC90" s="59">
        <v>-238.19</v>
      </c>
      <c r="AD90" s="59">
        <v>-289.55</v>
      </c>
      <c r="AE90" s="59">
        <v>-74.069999999999993</v>
      </c>
      <c r="AF90" s="59">
        <v>-209.79</v>
      </c>
      <c r="AG90" s="59">
        <v>-460.51</v>
      </c>
      <c r="AH90" s="59"/>
      <c r="AI90" s="59">
        <v>-303.3</v>
      </c>
      <c r="AJ90" s="59">
        <v>-123.04</v>
      </c>
      <c r="AK90" s="59"/>
      <c r="AL90" s="59">
        <v>-183.95</v>
      </c>
      <c r="AM90" s="59">
        <v>-67.540000000000006</v>
      </c>
      <c r="AN90" s="59">
        <v>-39.700000000000003</v>
      </c>
      <c r="AO90" s="59">
        <v>-341.7</v>
      </c>
      <c r="AP90" s="59">
        <v>-130.6</v>
      </c>
      <c r="AQ90" s="59" t="s">
        <v>58</v>
      </c>
      <c r="AR90" s="59" t="s">
        <v>59</v>
      </c>
      <c r="AS90" s="59" t="s">
        <v>58</v>
      </c>
      <c r="AT90" s="59">
        <v>-347.27</v>
      </c>
      <c r="AU90" s="59" t="s">
        <v>59</v>
      </c>
      <c r="AV90" s="59">
        <v>0</v>
      </c>
      <c r="AW90" s="59">
        <v>-11.87</v>
      </c>
      <c r="AX90" s="59" t="s">
        <v>124</v>
      </c>
      <c r="AY90" s="59">
        <v>-1.45</v>
      </c>
      <c r="AZ90" s="59" t="s">
        <v>60</v>
      </c>
      <c r="BA90" s="59">
        <v>0</v>
      </c>
      <c r="BB90" s="59">
        <v>0</v>
      </c>
      <c r="BC90" s="59">
        <v>0</v>
      </c>
      <c r="BD90" s="24">
        <f t="shared" si="13"/>
        <v>-2914.8799999999992</v>
      </c>
      <c r="BE90" s="25"/>
    </row>
    <row r="91" spans="1:57" ht="25.5" customHeight="1" x14ac:dyDescent="0.25">
      <c r="A91" s="29"/>
      <c r="B91" s="29"/>
      <c r="C91" s="30"/>
      <c r="D91" s="30"/>
      <c r="E91" s="23" t="s">
        <v>116</v>
      </c>
      <c r="F91" s="37">
        <f t="shared" ref="F91:AK91" si="14">SUM(F51:F90)</f>
        <v>-7386.7500000000009</v>
      </c>
      <c r="G91" s="37">
        <f t="shared" si="14"/>
        <v>-3995.389999999999</v>
      </c>
      <c r="H91" s="37">
        <f t="shared" si="14"/>
        <v>-247.89999999999986</v>
      </c>
      <c r="I91" s="37">
        <f t="shared" si="14"/>
        <v>-1326.2600000000002</v>
      </c>
      <c r="J91" s="37">
        <f t="shared" si="14"/>
        <v>-3820.889999999999</v>
      </c>
      <c r="K91" s="37">
        <f t="shared" si="14"/>
        <v>-3300.2299999999996</v>
      </c>
      <c r="L91" s="37">
        <f t="shared" si="14"/>
        <v>-1960.99</v>
      </c>
      <c r="M91" s="37">
        <f t="shared" si="14"/>
        <v>-14159.33</v>
      </c>
      <c r="N91" s="37">
        <f t="shared" si="14"/>
        <v>-6590.2400000000016</v>
      </c>
      <c r="O91" s="37">
        <f t="shared" si="14"/>
        <v>-2135.3100000000009</v>
      </c>
      <c r="P91" s="37">
        <f t="shared" si="14"/>
        <v>-5946.62</v>
      </c>
      <c r="Q91" s="37">
        <f t="shared" si="14"/>
        <v>-4578.630000000001</v>
      </c>
      <c r="R91" s="37">
        <f t="shared" si="14"/>
        <v>416.44999999999993</v>
      </c>
      <c r="S91" s="37">
        <f t="shared" si="14"/>
        <v>-6374.1099999999988</v>
      </c>
      <c r="T91" s="37">
        <f t="shared" si="14"/>
        <v>-5274.04</v>
      </c>
      <c r="U91" s="37">
        <f t="shared" si="14"/>
        <v>-2682.12</v>
      </c>
      <c r="V91" s="37"/>
      <c r="W91" s="37">
        <f t="shared" si="14"/>
        <v>-4125.0330000000004</v>
      </c>
      <c r="X91" s="37"/>
      <c r="Y91" s="37">
        <f t="shared" si="14"/>
        <v>-1941.31</v>
      </c>
      <c r="Z91" s="37">
        <f t="shared" si="14"/>
        <v>-1378.08</v>
      </c>
      <c r="AA91" s="37"/>
      <c r="AB91" s="37">
        <f t="shared" si="14"/>
        <v>-10069.709999999997</v>
      </c>
      <c r="AC91" s="37">
        <f t="shared" si="14"/>
        <v>-1500.5000000000002</v>
      </c>
      <c r="AD91" s="37">
        <f t="shared" si="14"/>
        <v>-5058.9100000000008</v>
      </c>
      <c r="AE91" s="37">
        <f t="shared" si="14"/>
        <v>-2753.18</v>
      </c>
      <c r="AF91" s="37">
        <f t="shared" si="14"/>
        <v>-3670.9800000000005</v>
      </c>
      <c r="AG91" s="37">
        <f t="shared" si="14"/>
        <v>-3039.29</v>
      </c>
      <c r="AH91" s="37"/>
      <c r="AI91" s="37">
        <f t="shared" si="14"/>
        <v>-4279.37</v>
      </c>
      <c r="AJ91" s="37">
        <f t="shared" si="14"/>
        <v>-2107.5700000000002</v>
      </c>
      <c r="AK91" s="37"/>
      <c r="AL91" s="37">
        <f t="shared" ref="AL91:BC91" si="15">SUM(AL51:AL90)</f>
        <v>-3622.4299999999989</v>
      </c>
      <c r="AM91" s="37">
        <f t="shared" si="15"/>
        <v>-3012.79</v>
      </c>
      <c r="AN91" s="37">
        <f t="shared" si="15"/>
        <v>-1427.02</v>
      </c>
      <c r="AO91" s="37">
        <f t="shared" si="15"/>
        <v>-1860.8100000000004</v>
      </c>
      <c r="AP91" s="37">
        <f t="shared" si="15"/>
        <v>-7201.6200000000008</v>
      </c>
      <c r="AQ91" s="37">
        <f t="shared" si="15"/>
        <v>-7134</v>
      </c>
      <c r="AR91" s="37">
        <f t="shared" si="15"/>
        <v>-1631.7299999999998</v>
      </c>
      <c r="AS91" s="37">
        <f t="shared" si="15"/>
        <v>-10858.830000000002</v>
      </c>
      <c r="AT91" s="37">
        <f t="shared" si="15"/>
        <v>-1117.1189999999999</v>
      </c>
      <c r="AU91" s="37">
        <f t="shared" si="15"/>
        <v>-4509.9100000000008</v>
      </c>
      <c r="AV91" s="37">
        <f t="shared" si="15"/>
        <v>0</v>
      </c>
      <c r="AW91" s="37">
        <f t="shared" si="15"/>
        <v>-1274.3900000000001</v>
      </c>
      <c r="AX91" s="37">
        <f t="shared" si="15"/>
        <v>-3612.3100000000004</v>
      </c>
      <c r="AY91" s="37">
        <f t="shared" si="15"/>
        <v>1916.31</v>
      </c>
      <c r="AZ91" s="37">
        <f t="shared" si="15"/>
        <v>-1422.29</v>
      </c>
      <c r="BA91" s="37">
        <f t="shared" si="15"/>
        <v>0</v>
      </c>
      <c r="BB91" s="37">
        <f t="shared" si="15"/>
        <v>0</v>
      </c>
      <c r="BC91" s="37">
        <f t="shared" si="15"/>
        <v>0</v>
      </c>
      <c r="BD91" s="24">
        <f t="shared" si="13"/>
        <v>-156055.23199999996</v>
      </c>
      <c r="BE91" s="110"/>
    </row>
    <row r="92" spans="1:57" ht="25.5" customHeight="1" x14ac:dyDescent="0.25">
      <c r="A92" s="29"/>
      <c r="B92" s="29"/>
      <c r="C92" s="30"/>
      <c r="D92" s="30"/>
      <c r="E92" s="23" t="s">
        <v>117</v>
      </c>
      <c r="F92" s="33">
        <f t="shared" ref="F92:AK92" si="16">COUNTA(F51:F90)</f>
        <v>40</v>
      </c>
      <c r="G92" s="33">
        <f t="shared" si="16"/>
        <v>40</v>
      </c>
      <c r="H92" s="33">
        <f t="shared" si="16"/>
        <v>40</v>
      </c>
      <c r="I92" s="33">
        <f t="shared" si="16"/>
        <v>40</v>
      </c>
      <c r="J92" s="33">
        <f t="shared" si="16"/>
        <v>40</v>
      </c>
      <c r="K92" s="33">
        <f t="shared" si="16"/>
        <v>40</v>
      </c>
      <c r="L92" s="33">
        <f t="shared" si="16"/>
        <v>40</v>
      </c>
      <c r="M92" s="33">
        <f t="shared" si="16"/>
        <v>40</v>
      </c>
      <c r="N92" s="33">
        <f t="shared" si="16"/>
        <v>39</v>
      </c>
      <c r="O92" s="33">
        <f t="shared" si="16"/>
        <v>40</v>
      </c>
      <c r="P92" s="33">
        <f t="shared" si="16"/>
        <v>40</v>
      </c>
      <c r="Q92" s="33">
        <f t="shared" si="16"/>
        <v>40</v>
      </c>
      <c r="R92" s="33">
        <f t="shared" si="16"/>
        <v>40</v>
      </c>
      <c r="S92" s="33">
        <f t="shared" si="16"/>
        <v>40</v>
      </c>
      <c r="T92" s="33">
        <f t="shared" si="16"/>
        <v>40</v>
      </c>
      <c r="U92" s="33">
        <f t="shared" si="16"/>
        <v>40</v>
      </c>
      <c r="V92" s="33"/>
      <c r="W92" s="33">
        <f t="shared" si="16"/>
        <v>40</v>
      </c>
      <c r="X92" s="33"/>
      <c r="Y92" s="33">
        <f t="shared" si="16"/>
        <v>40</v>
      </c>
      <c r="Z92" s="33">
        <f t="shared" si="16"/>
        <v>40</v>
      </c>
      <c r="AA92" s="33"/>
      <c r="AB92" s="33">
        <f t="shared" si="16"/>
        <v>40</v>
      </c>
      <c r="AC92" s="33">
        <f t="shared" si="16"/>
        <v>40</v>
      </c>
      <c r="AD92" s="33">
        <f t="shared" si="16"/>
        <v>40</v>
      </c>
      <c r="AE92" s="33">
        <f t="shared" si="16"/>
        <v>40</v>
      </c>
      <c r="AF92" s="33">
        <f t="shared" si="16"/>
        <v>40</v>
      </c>
      <c r="AG92" s="33">
        <f t="shared" si="16"/>
        <v>40</v>
      </c>
      <c r="AH92" s="33"/>
      <c r="AI92" s="33">
        <f t="shared" si="16"/>
        <v>40</v>
      </c>
      <c r="AJ92" s="33">
        <f t="shared" si="16"/>
        <v>39</v>
      </c>
      <c r="AK92" s="33"/>
      <c r="AL92" s="33">
        <f t="shared" ref="AL92:BC92" si="17">COUNTA(AL51:AL90)</f>
        <v>40</v>
      </c>
      <c r="AM92" s="33">
        <f t="shared" si="17"/>
        <v>40</v>
      </c>
      <c r="AN92" s="33">
        <f t="shared" si="17"/>
        <v>40</v>
      </c>
      <c r="AO92" s="33">
        <f t="shared" si="17"/>
        <v>40</v>
      </c>
      <c r="AP92" s="33">
        <f t="shared" si="17"/>
        <v>40</v>
      </c>
      <c r="AQ92" s="33">
        <f t="shared" si="17"/>
        <v>40</v>
      </c>
      <c r="AR92" s="33">
        <f t="shared" si="17"/>
        <v>40</v>
      </c>
      <c r="AS92" s="33">
        <f t="shared" si="17"/>
        <v>40</v>
      </c>
      <c r="AT92" s="33">
        <f t="shared" si="17"/>
        <v>40</v>
      </c>
      <c r="AU92" s="33">
        <f t="shared" si="17"/>
        <v>40</v>
      </c>
      <c r="AV92" s="33">
        <f t="shared" si="17"/>
        <v>40</v>
      </c>
      <c r="AW92" s="33">
        <f t="shared" si="17"/>
        <v>40</v>
      </c>
      <c r="AX92" s="33">
        <f t="shared" si="17"/>
        <v>40</v>
      </c>
      <c r="AY92" s="33">
        <f t="shared" si="17"/>
        <v>40</v>
      </c>
      <c r="AZ92" s="33">
        <f t="shared" si="17"/>
        <v>40</v>
      </c>
      <c r="BA92" s="33">
        <f t="shared" si="17"/>
        <v>40</v>
      </c>
      <c r="BB92" s="33">
        <f t="shared" si="17"/>
        <v>40</v>
      </c>
      <c r="BC92" s="33">
        <f t="shared" si="17"/>
        <v>40</v>
      </c>
      <c r="BD92" s="33">
        <f t="shared" si="13"/>
        <v>1798</v>
      </c>
      <c r="BE92" s="110"/>
    </row>
    <row r="93" spans="1:57" ht="25.5" customHeight="1" x14ac:dyDescent="0.25">
      <c r="A93" s="29"/>
      <c r="B93" s="29"/>
      <c r="C93" s="30"/>
      <c r="D93" s="30"/>
      <c r="E93" s="23" t="s">
        <v>64</v>
      </c>
      <c r="F93" s="34">
        <f t="shared" ref="F93:AK93" si="18">COUNTIF(F51:F90,"NS")</f>
        <v>4</v>
      </c>
      <c r="G93" s="34">
        <f t="shared" si="18"/>
        <v>6</v>
      </c>
      <c r="H93" s="34">
        <f t="shared" si="18"/>
        <v>4</v>
      </c>
      <c r="I93" s="34">
        <f t="shared" si="18"/>
        <v>8</v>
      </c>
      <c r="J93" s="34">
        <f t="shared" si="18"/>
        <v>7</v>
      </c>
      <c r="K93" s="34">
        <f t="shared" si="18"/>
        <v>9</v>
      </c>
      <c r="L93" s="34">
        <f t="shared" si="18"/>
        <v>9</v>
      </c>
      <c r="M93" s="34">
        <f t="shared" si="18"/>
        <v>7</v>
      </c>
      <c r="N93" s="34">
        <f t="shared" si="18"/>
        <v>8</v>
      </c>
      <c r="O93" s="34">
        <f t="shared" si="18"/>
        <v>8</v>
      </c>
      <c r="P93" s="34">
        <f t="shared" si="18"/>
        <v>7</v>
      </c>
      <c r="Q93" s="34">
        <f t="shared" si="18"/>
        <v>10</v>
      </c>
      <c r="R93" s="34">
        <f t="shared" si="18"/>
        <v>8</v>
      </c>
      <c r="S93" s="34">
        <f t="shared" si="18"/>
        <v>9</v>
      </c>
      <c r="T93" s="34">
        <f t="shared" si="18"/>
        <v>6</v>
      </c>
      <c r="U93" s="34">
        <f t="shared" si="18"/>
        <v>7</v>
      </c>
      <c r="V93" s="34"/>
      <c r="W93" s="34">
        <f t="shared" si="18"/>
        <v>7</v>
      </c>
      <c r="X93" s="34"/>
      <c r="Y93" s="34">
        <f t="shared" si="18"/>
        <v>8</v>
      </c>
      <c r="Z93" s="34">
        <f t="shared" si="18"/>
        <v>8</v>
      </c>
      <c r="AA93" s="34"/>
      <c r="AB93" s="34">
        <f t="shared" si="18"/>
        <v>7</v>
      </c>
      <c r="AC93" s="34">
        <f t="shared" si="18"/>
        <v>7</v>
      </c>
      <c r="AD93" s="34">
        <f t="shared" si="18"/>
        <v>8</v>
      </c>
      <c r="AE93" s="34">
        <f t="shared" si="18"/>
        <v>8</v>
      </c>
      <c r="AF93" s="34">
        <f t="shared" si="18"/>
        <v>9</v>
      </c>
      <c r="AG93" s="34">
        <f t="shared" si="18"/>
        <v>5</v>
      </c>
      <c r="AH93" s="34"/>
      <c r="AI93" s="34">
        <f t="shared" si="18"/>
        <v>8</v>
      </c>
      <c r="AJ93" s="34">
        <f t="shared" si="18"/>
        <v>7</v>
      </c>
      <c r="AK93" s="34"/>
      <c r="AL93" s="34">
        <f t="shared" ref="AL93:BC93" si="19">COUNTIF(AL51:AL90,"NS")</f>
        <v>7</v>
      </c>
      <c r="AM93" s="34">
        <f t="shared" si="19"/>
        <v>8</v>
      </c>
      <c r="AN93" s="34">
        <f t="shared" si="19"/>
        <v>9</v>
      </c>
      <c r="AO93" s="34">
        <f t="shared" si="19"/>
        <v>8</v>
      </c>
      <c r="AP93" s="34">
        <f t="shared" si="19"/>
        <v>7</v>
      </c>
      <c r="AQ93" s="34">
        <f t="shared" si="19"/>
        <v>1</v>
      </c>
      <c r="AR93" s="34">
        <f t="shared" si="19"/>
        <v>8</v>
      </c>
      <c r="AS93" s="34">
        <f t="shared" si="19"/>
        <v>10</v>
      </c>
      <c r="AT93" s="34">
        <f t="shared" si="19"/>
        <v>7</v>
      </c>
      <c r="AU93" s="34">
        <f t="shared" si="19"/>
        <v>0</v>
      </c>
      <c r="AV93" s="34">
        <f t="shared" si="19"/>
        <v>0</v>
      </c>
      <c r="AW93" s="34">
        <f t="shared" si="19"/>
        <v>10</v>
      </c>
      <c r="AX93" s="34">
        <f t="shared" si="19"/>
        <v>0</v>
      </c>
      <c r="AY93" s="34">
        <f t="shared" si="19"/>
        <v>10</v>
      </c>
      <c r="AZ93" s="34">
        <f t="shared" si="19"/>
        <v>8</v>
      </c>
      <c r="BA93" s="34">
        <f t="shared" si="19"/>
        <v>0</v>
      </c>
      <c r="BB93" s="34">
        <f t="shared" si="19"/>
        <v>0</v>
      </c>
      <c r="BC93" s="34">
        <f t="shared" si="19"/>
        <v>0</v>
      </c>
      <c r="BD93" s="33">
        <f t="shared" si="13"/>
        <v>292</v>
      </c>
      <c r="BE93" s="110"/>
    </row>
    <row r="94" spans="1:57" ht="25.5" customHeight="1" x14ac:dyDescent="0.25">
      <c r="A94" s="29"/>
      <c r="B94" s="29"/>
      <c r="C94" s="30"/>
      <c r="D94" s="30"/>
      <c r="E94" s="23" t="s">
        <v>59</v>
      </c>
      <c r="F94" s="34">
        <f t="shared" ref="F94:AK94" si="20">COUNTIF(F51:F90,"NC")</f>
        <v>0</v>
      </c>
      <c r="G94" s="34">
        <f t="shared" si="20"/>
        <v>1</v>
      </c>
      <c r="H94" s="34">
        <f t="shared" si="20"/>
        <v>0</v>
      </c>
      <c r="I94" s="34">
        <f t="shared" si="20"/>
        <v>10</v>
      </c>
      <c r="J94" s="34">
        <f t="shared" si="20"/>
        <v>6</v>
      </c>
      <c r="K94" s="34">
        <f t="shared" si="20"/>
        <v>2</v>
      </c>
      <c r="L94" s="34">
        <f t="shared" si="20"/>
        <v>5</v>
      </c>
      <c r="M94" s="34">
        <f t="shared" si="20"/>
        <v>3</v>
      </c>
      <c r="N94" s="34">
        <f t="shared" si="20"/>
        <v>4</v>
      </c>
      <c r="O94" s="34">
        <f t="shared" si="20"/>
        <v>3</v>
      </c>
      <c r="P94" s="34">
        <f t="shared" si="20"/>
        <v>2</v>
      </c>
      <c r="Q94" s="34">
        <f t="shared" si="20"/>
        <v>10</v>
      </c>
      <c r="R94" s="34">
        <f t="shared" si="20"/>
        <v>4</v>
      </c>
      <c r="S94" s="34">
        <f t="shared" si="20"/>
        <v>1</v>
      </c>
      <c r="T94" s="34">
        <f t="shared" si="20"/>
        <v>3</v>
      </c>
      <c r="U94" s="34">
        <f t="shared" si="20"/>
        <v>4</v>
      </c>
      <c r="V94" s="34"/>
      <c r="W94" s="34">
        <f t="shared" si="20"/>
        <v>4</v>
      </c>
      <c r="X94" s="34"/>
      <c r="Y94" s="34">
        <f t="shared" si="20"/>
        <v>2</v>
      </c>
      <c r="Z94" s="34">
        <f t="shared" si="20"/>
        <v>11</v>
      </c>
      <c r="AA94" s="34"/>
      <c r="AB94" s="34">
        <f t="shared" si="20"/>
        <v>0</v>
      </c>
      <c r="AC94" s="34">
        <f t="shared" si="20"/>
        <v>3</v>
      </c>
      <c r="AD94" s="34">
        <f t="shared" si="20"/>
        <v>2</v>
      </c>
      <c r="AE94" s="34">
        <f t="shared" si="20"/>
        <v>2</v>
      </c>
      <c r="AF94" s="34">
        <f t="shared" si="20"/>
        <v>3</v>
      </c>
      <c r="AG94" s="34">
        <f t="shared" si="20"/>
        <v>2</v>
      </c>
      <c r="AH94" s="34"/>
      <c r="AI94" s="34">
        <f t="shared" si="20"/>
        <v>2</v>
      </c>
      <c r="AJ94" s="34">
        <f t="shared" si="20"/>
        <v>0</v>
      </c>
      <c r="AK94" s="34"/>
      <c r="AL94" s="34">
        <f t="shared" ref="AL94:BC94" si="21">COUNTIF(AL51:AL90,"NC")</f>
        <v>0</v>
      </c>
      <c r="AM94" s="34">
        <f t="shared" si="21"/>
        <v>0</v>
      </c>
      <c r="AN94" s="34">
        <f t="shared" si="21"/>
        <v>1</v>
      </c>
      <c r="AO94" s="34">
        <f t="shared" si="21"/>
        <v>12</v>
      </c>
      <c r="AP94" s="34">
        <f t="shared" si="21"/>
        <v>0</v>
      </c>
      <c r="AQ94" s="34">
        <f t="shared" si="21"/>
        <v>16</v>
      </c>
      <c r="AR94" s="34">
        <f t="shared" si="21"/>
        <v>13</v>
      </c>
      <c r="AS94" s="34">
        <f t="shared" si="21"/>
        <v>13</v>
      </c>
      <c r="AT94" s="34">
        <f t="shared" si="21"/>
        <v>6</v>
      </c>
      <c r="AU94" s="34">
        <f t="shared" si="21"/>
        <v>26</v>
      </c>
      <c r="AV94" s="34">
        <f t="shared" si="21"/>
        <v>0</v>
      </c>
      <c r="AW94" s="34">
        <f t="shared" si="21"/>
        <v>8</v>
      </c>
      <c r="AX94" s="34">
        <f t="shared" si="21"/>
        <v>2</v>
      </c>
      <c r="AY94" s="34">
        <f t="shared" si="21"/>
        <v>1</v>
      </c>
      <c r="AZ94" s="34">
        <f t="shared" si="21"/>
        <v>0</v>
      </c>
      <c r="BA94" s="34">
        <f t="shared" si="21"/>
        <v>0</v>
      </c>
      <c r="BB94" s="34">
        <f t="shared" si="21"/>
        <v>0</v>
      </c>
      <c r="BC94" s="34">
        <f t="shared" si="21"/>
        <v>0</v>
      </c>
      <c r="BD94" s="33">
        <f t="shared" si="13"/>
        <v>187</v>
      </c>
      <c r="BE94" s="110"/>
    </row>
    <row r="95" spans="1:57" ht="25.5" customHeight="1" x14ac:dyDescent="0.25">
      <c r="A95" s="29"/>
      <c r="B95" s="29"/>
      <c r="C95" s="30"/>
      <c r="D95" s="30"/>
      <c r="E95" s="23" t="s">
        <v>118</v>
      </c>
      <c r="F95" s="35">
        <f t="shared" ref="F95:AK95" si="22">1-F94/(F92-F93)</f>
        <v>1</v>
      </c>
      <c r="G95" s="35">
        <f t="shared" si="22"/>
        <v>0.97058823529411764</v>
      </c>
      <c r="H95" s="35">
        <f t="shared" si="22"/>
        <v>1</v>
      </c>
      <c r="I95" s="35">
        <f t="shared" si="22"/>
        <v>0.6875</v>
      </c>
      <c r="J95" s="35">
        <f t="shared" si="22"/>
        <v>0.81818181818181812</v>
      </c>
      <c r="K95" s="35">
        <f t="shared" si="22"/>
        <v>0.93548387096774199</v>
      </c>
      <c r="L95" s="35">
        <f t="shared" si="22"/>
        <v>0.83870967741935487</v>
      </c>
      <c r="M95" s="35">
        <f t="shared" si="22"/>
        <v>0.90909090909090906</v>
      </c>
      <c r="N95" s="35">
        <f t="shared" si="22"/>
        <v>0.87096774193548387</v>
      </c>
      <c r="O95" s="35">
        <f t="shared" si="22"/>
        <v>0.90625</v>
      </c>
      <c r="P95" s="35">
        <f t="shared" si="22"/>
        <v>0.93939393939393945</v>
      </c>
      <c r="Q95" s="35">
        <f t="shared" si="22"/>
        <v>0.66666666666666674</v>
      </c>
      <c r="R95" s="35">
        <f t="shared" si="22"/>
        <v>0.875</v>
      </c>
      <c r="S95" s="35">
        <f t="shared" si="22"/>
        <v>0.967741935483871</v>
      </c>
      <c r="T95" s="35">
        <f t="shared" si="22"/>
        <v>0.91176470588235292</v>
      </c>
      <c r="U95" s="35">
        <f t="shared" si="22"/>
        <v>0.87878787878787878</v>
      </c>
      <c r="V95" s="35"/>
      <c r="W95" s="35">
        <f t="shared" si="22"/>
        <v>0.87878787878787878</v>
      </c>
      <c r="X95" s="35"/>
      <c r="Y95" s="35">
        <f t="shared" si="22"/>
        <v>0.9375</v>
      </c>
      <c r="Z95" s="35">
        <f t="shared" si="22"/>
        <v>0.65625</v>
      </c>
      <c r="AA95" s="35"/>
      <c r="AB95" s="35">
        <f t="shared" si="22"/>
        <v>1</v>
      </c>
      <c r="AC95" s="35">
        <f t="shared" si="22"/>
        <v>0.90909090909090906</v>
      </c>
      <c r="AD95" s="35">
        <f t="shared" si="22"/>
        <v>0.9375</v>
      </c>
      <c r="AE95" s="35">
        <f t="shared" si="22"/>
        <v>0.9375</v>
      </c>
      <c r="AF95" s="35">
        <f t="shared" si="22"/>
        <v>0.90322580645161288</v>
      </c>
      <c r="AG95" s="35">
        <f t="shared" si="22"/>
        <v>0.94285714285714284</v>
      </c>
      <c r="AH95" s="35"/>
      <c r="AI95" s="35">
        <f t="shared" si="22"/>
        <v>0.9375</v>
      </c>
      <c r="AJ95" s="35">
        <f t="shared" si="22"/>
        <v>1</v>
      </c>
      <c r="AK95" s="35"/>
      <c r="AL95" s="35">
        <f t="shared" ref="AL95:BD95" si="23">1-AL94/(AL92-AL93)</f>
        <v>1</v>
      </c>
      <c r="AM95" s="35">
        <f t="shared" si="23"/>
        <v>1</v>
      </c>
      <c r="AN95" s="35">
        <f t="shared" si="23"/>
        <v>0.967741935483871</v>
      </c>
      <c r="AO95" s="35">
        <f t="shared" si="23"/>
        <v>0.625</v>
      </c>
      <c r="AP95" s="35">
        <f t="shared" si="23"/>
        <v>1</v>
      </c>
      <c r="AQ95" s="35">
        <f t="shared" si="23"/>
        <v>0.58974358974358976</v>
      </c>
      <c r="AR95" s="35">
        <f t="shared" si="23"/>
        <v>0.59375</v>
      </c>
      <c r="AS95" s="35">
        <f t="shared" si="23"/>
        <v>0.56666666666666665</v>
      </c>
      <c r="AT95" s="35">
        <f t="shared" si="23"/>
        <v>0.81818181818181812</v>
      </c>
      <c r="AU95" s="35">
        <f t="shared" si="23"/>
        <v>0.35</v>
      </c>
      <c r="AV95" s="35">
        <f t="shared" si="23"/>
        <v>1</v>
      </c>
      <c r="AW95" s="35">
        <f t="shared" si="23"/>
        <v>0.73333333333333339</v>
      </c>
      <c r="AX95" s="35">
        <f t="shared" si="23"/>
        <v>0.95</v>
      </c>
      <c r="AY95" s="35">
        <f t="shared" si="23"/>
        <v>0.96666666666666667</v>
      </c>
      <c r="AZ95" s="35">
        <f t="shared" si="23"/>
        <v>1</v>
      </c>
      <c r="BA95" s="35">
        <f t="shared" si="23"/>
        <v>1</v>
      </c>
      <c r="BB95" s="35">
        <f t="shared" si="23"/>
        <v>1</v>
      </c>
      <c r="BC95" s="35">
        <f t="shared" si="23"/>
        <v>1</v>
      </c>
      <c r="BD95" s="35">
        <f t="shared" si="23"/>
        <v>0.87583001328021248</v>
      </c>
      <c r="BE95" s="110"/>
    </row>
    <row r="96" spans="1:57" ht="25.5" customHeight="1" x14ac:dyDescent="0.25">
      <c r="A96" s="29"/>
      <c r="B96" s="29"/>
      <c r="C96" s="30"/>
      <c r="D96" s="30"/>
      <c r="E96" s="23" t="s">
        <v>152</v>
      </c>
      <c r="F96" s="34">
        <f t="shared" ref="F96:AK96" si="24">F92+F45</f>
        <v>80</v>
      </c>
      <c r="G96" s="34">
        <f t="shared" si="24"/>
        <v>80</v>
      </c>
      <c r="H96" s="34">
        <f t="shared" si="24"/>
        <v>80</v>
      </c>
      <c r="I96" s="34">
        <f t="shared" si="24"/>
        <v>80</v>
      </c>
      <c r="J96" s="34">
        <f t="shared" si="24"/>
        <v>80</v>
      </c>
      <c r="K96" s="34">
        <f t="shared" si="24"/>
        <v>80</v>
      </c>
      <c r="L96" s="34">
        <f t="shared" si="24"/>
        <v>80</v>
      </c>
      <c r="M96" s="34">
        <f t="shared" si="24"/>
        <v>80</v>
      </c>
      <c r="N96" s="34">
        <f t="shared" si="24"/>
        <v>79</v>
      </c>
      <c r="O96" s="34">
        <f t="shared" si="24"/>
        <v>80</v>
      </c>
      <c r="P96" s="34">
        <f t="shared" si="24"/>
        <v>80</v>
      </c>
      <c r="Q96" s="34">
        <f t="shared" si="24"/>
        <v>80</v>
      </c>
      <c r="R96" s="34">
        <f t="shared" si="24"/>
        <v>79</v>
      </c>
      <c r="S96" s="34">
        <f t="shared" si="24"/>
        <v>79</v>
      </c>
      <c r="T96" s="34">
        <f t="shared" si="24"/>
        <v>80</v>
      </c>
      <c r="U96" s="34">
        <f t="shared" si="24"/>
        <v>80</v>
      </c>
      <c r="V96" s="34"/>
      <c r="W96" s="34">
        <f t="shared" si="24"/>
        <v>80</v>
      </c>
      <c r="X96" s="34"/>
      <c r="Y96" s="34">
        <f t="shared" si="24"/>
        <v>80</v>
      </c>
      <c r="Z96" s="34">
        <f t="shared" si="24"/>
        <v>80</v>
      </c>
      <c r="AA96" s="34"/>
      <c r="AB96" s="34">
        <f t="shared" si="24"/>
        <v>80</v>
      </c>
      <c r="AC96" s="34">
        <f t="shared" si="24"/>
        <v>80</v>
      </c>
      <c r="AD96" s="34">
        <f t="shared" si="24"/>
        <v>80</v>
      </c>
      <c r="AE96" s="34">
        <f t="shared" si="24"/>
        <v>80</v>
      </c>
      <c r="AF96" s="34">
        <f t="shared" si="24"/>
        <v>80</v>
      </c>
      <c r="AG96" s="34">
        <f t="shared" si="24"/>
        <v>80</v>
      </c>
      <c r="AH96" s="34"/>
      <c r="AI96" s="34">
        <f t="shared" si="24"/>
        <v>80</v>
      </c>
      <c r="AJ96" s="34">
        <f t="shared" si="24"/>
        <v>79</v>
      </c>
      <c r="AK96" s="34"/>
      <c r="AL96" s="34">
        <f t="shared" ref="AL96:BD96" si="25">AL92+AL45</f>
        <v>80</v>
      </c>
      <c r="AM96" s="34">
        <f t="shared" si="25"/>
        <v>80</v>
      </c>
      <c r="AN96" s="34">
        <f t="shared" si="25"/>
        <v>80</v>
      </c>
      <c r="AO96" s="34">
        <f t="shared" si="25"/>
        <v>80</v>
      </c>
      <c r="AP96" s="34">
        <f t="shared" si="25"/>
        <v>80</v>
      </c>
      <c r="AQ96" s="34">
        <f t="shared" si="25"/>
        <v>79</v>
      </c>
      <c r="AR96" s="34">
        <f t="shared" si="25"/>
        <v>80</v>
      </c>
      <c r="AS96" s="34">
        <f t="shared" si="25"/>
        <v>80</v>
      </c>
      <c r="AT96" s="34">
        <f t="shared" si="25"/>
        <v>80</v>
      </c>
      <c r="AU96" s="34">
        <f t="shared" si="25"/>
        <v>80</v>
      </c>
      <c r="AV96" s="34">
        <f t="shared" si="25"/>
        <v>80</v>
      </c>
      <c r="AW96" s="34">
        <f t="shared" si="25"/>
        <v>80</v>
      </c>
      <c r="AX96" s="34">
        <f t="shared" si="25"/>
        <v>80</v>
      </c>
      <c r="AY96" s="34">
        <f t="shared" si="25"/>
        <v>80</v>
      </c>
      <c r="AZ96" s="34">
        <f t="shared" si="25"/>
        <v>80</v>
      </c>
      <c r="BA96" s="34">
        <f t="shared" si="25"/>
        <v>80</v>
      </c>
      <c r="BB96" s="34">
        <f t="shared" si="25"/>
        <v>80</v>
      </c>
      <c r="BC96" s="34">
        <f t="shared" si="25"/>
        <v>80</v>
      </c>
      <c r="BD96" s="34">
        <f t="shared" si="25"/>
        <v>3595</v>
      </c>
      <c r="BE96" s="110"/>
    </row>
    <row r="97" spans="1:57" ht="25.5" customHeight="1" x14ac:dyDescent="0.25">
      <c r="A97" s="29"/>
      <c r="B97" s="29"/>
      <c r="C97" s="30"/>
      <c r="D97" s="30"/>
      <c r="E97" s="23" t="s">
        <v>153</v>
      </c>
      <c r="F97" s="34">
        <f t="shared" ref="F97:AK97" si="26">F93+F46</f>
        <v>7</v>
      </c>
      <c r="G97" s="34">
        <f t="shared" si="26"/>
        <v>9</v>
      </c>
      <c r="H97" s="34">
        <f t="shared" si="26"/>
        <v>8</v>
      </c>
      <c r="I97" s="34">
        <f t="shared" si="26"/>
        <v>14</v>
      </c>
      <c r="J97" s="34">
        <f t="shared" si="26"/>
        <v>13</v>
      </c>
      <c r="K97" s="34">
        <f t="shared" si="26"/>
        <v>15</v>
      </c>
      <c r="L97" s="34">
        <f t="shared" si="26"/>
        <v>16</v>
      </c>
      <c r="M97" s="34">
        <f t="shared" si="26"/>
        <v>11</v>
      </c>
      <c r="N97" s="34">
        <f t="shared" si="26"/>
        <v>16</v>
      </c>
      <c r="O97" s="34">
        <f t="shared" si="26"/>
        <v>15</v>
      </c>
      <c r="P97" s="34">
        <f t="shared" si="26"/>
        <v>18</v>
      </c>
      <c r="Q97" s="34">
        <f t="shared" si="26"/>
        <v>16</v>
      </c>
      <c r="R97" s="34">
        <f t="shared" si="26"/>
        <v>12</v>
      </c>
      <c r="S97" s="34">
        <f t="shared" si="26"/>
        <v>12</v>
      </c>
      <c r="T97" s="34">
        <f t="shared" si="26"/>
        <v>12</v>
      </c>
      <c r="U97" s="34">
        <f t="shared" si="26"/>
        <v>10</v>
      </c>
      <c r="V97" s="34"/>
      <c r="W97" s="34">
        <f t="shared" si="26"/>
        <v>12</v>
      </c>
      <c r="X97" s="34"/>
      <c r="Y97" s="34">
        <f t="shared" si="26"/>
        <v>12</v>
      </c>
      <c r="Z97" s="34">
        <f t="shared" si="26"/>
        <v>15</v>
      </c>
      <c r="AA97" s="34"/>
      <c r="AB97" s="34">
        <f t="shared" si="26"/>
        <v>10</v>
      </c>
      <c r="AC97" s="34">
        <f t="shared" si="26"/>
        <v>13</v>
      </c>
      <c r="AD97" s="34">
        <f t="shared" si="26"/>
        <v>14</v>
      </c>
      <c r="AE97" s="34">
        <f t="shared" si="26"/>
        <v>15</v>
      </c>
      <c r="AF97" s="34">
        <f t="shared" si="26"/>
        <v>15</v>
      </c>
      <c r="AG97" s="34">
        <f t="shared" si="26"/>
        <v>7</v>
      </c>
      <c r="AH97" s="34"/>
      <c r="AI97" s="34">
        <f t="shared" si="26"/>
        <v>13</v>
      </c>
      <c r="AJ97" s="34">
        <f t="shared" si="26"/>
        <v>9</v>
      </c>
      <c r="AK97" s="34"/>
      <c r="AL97" s="34">
        <f t="shared" ref="AL97:BD97" si="27">AL93+AL46</f>
        <v>12</v>
      </c>
      <c r="AM97" s="34">
        <f t="shared" si="27"/>
        <v>14</v>
      </c>
      <c r="AN97" s="34">
        <f t="shared" si="27"/>
        <v>16</v>
      </c>
      <c r="AO97" s="34">
        <f t="shared" si="27"/>
        <v>12</v>
      </c>
      <c r="AP97" s="34">
        <f t="shared" si="27"/>
        <v>14</v>
      </c>
      <c r="AQ97" s="34">
        <f t="shared" si="27"/>
        <v>1</v>
      </c>
      <c r="AR97" s="34">
        <f t="shared" si="27"/>
        <v>13</v>
      </c>
      <c r="AS97" s="34">
        <f t="shared" si="27"/>
        <v>19</v>
      </c>
      <c r="AT97" s="34">
        <f t="shared" si="27"/>
        <v>12</v>
      </c>
      <c r="AU97" s="34">
        <f t="shared" si="27"/>
        <v>7</v>
      </c>
      <c r="AV97" s="34">
        <f t="shared" si="27"/>
        <v>0</v>
      </c>
      <c r="AW97" s="34">
        <f t="shared" si="27"/>
        <v>18</v>
      </c>
      <c r="AX97" s="34">
        <f t="shared" si="27"/>
        <v>3</v>
      </c>
      <c r="AY97" s="34">
        <f t="shared" si="27"/>
        <v>17</v>
      </c>
      <c r="AZ97" s="34">
        <f t="shared" si="27"/>
        <v>9</v>
      </c>
      <c r="BA97" s="34">
        <f t="shared" si="27"/>
        <v>0</v>
      </c>
      <c r="BB97" s="34">
        <f t="shared" si="27"/>
        <v>0</v>
      </c>
      <c r="BC97" s="34">
        <f t="shared" si="27"/>
        <v>0</v>
      </c>
      <c r="BD97" s="34">
        <f t="shared" si="27"/>
        <v>506</v>
      </c>
      <c r="BE97" s="110"/>
    </row>
    <row r="98" spans="1:57" ht="25.5" customHeight="1" x14ac:dyDescent="0.25">
      <c r="A98" s="29"/>
      <c r="B98" s="29"/>
      <c r="C98" s="30"/>
      <c r="D98" s="30"/>
      <c r="E98" s="23" t="s">
        <v>154</v>
      </c>
      <c r="F98" s="34">
        <f t="shared" ref="F98:AK98" si="28">F94+F47</f>
        <v>1</v>
      </c>
      <c r="G98" s="34">
        <f t="shared" si="28"/>
        <v>3</v>
      </c>
      <c r="H98" s="34">
        <f t="shared" si="28"/>
        <v>19</v>
      </c>
      <c r="I98" s="34">
        <f t="shared" si="28"/>
        <v>12</v>
      </c>
      <c r="J98" s="34">
        <f t="shared" si="28"/>
        <v>23</v>
      </c>
      <c r="K98" s="34">
        <f t="shared" si="28"/>
        <v>3</v>
      </c>
      <c r="L98" s="34">
        <f t="shared" si="28"/>
        <v>23</v>
      </c>
      <c r="M98" s="34">
        <f t="shared" si="28"/>
        <v>7</v>
      </c>
      <c r="N98" s="34">
        <f t="shared" si="28"/>
        <v>16</v>
      </c>
      <c r="O98" s="34">
        <f t="shared" si="28"/>
        <v>12</v>
      </c>
      <c r="P98" s="34">
        <f t="shared" si="28"/>
        <v>3</v>
      </c>
      <c r="Q98" s="34">
        <f t="shared" si="28"/>
        <v>26</v>
      </c>
      <c r="R98" s="34">
        <f t="shared" si="28"/>
        <v>15</v>
      </c>
      <c r="S98" s="34">
        <f t="shared" si="28"/>
        <v>21</v>
      </c>
      <c r="T98" s="34">
        <f t="shared" si="28"/>
        <v>7</v>
      </c>
      <c r="U98" s="34">
        <f t="shared" si="28"/>
        <v>17</v>
      </c>
      <c r="V98" s="34"/>
      <c r="W98" s="34">
        <f t="shared" si="28"/>
        <v>11</v>
      </c>
      <c r="X98" s="34"/>
      <c r="Y98" s="34">
        <f t="shared" si="28"/>
        <v>9</v>
      </c>
      <c r="Z98" s="34">
        <f t="shared" si="28"/>
        <v>14</v>
      </c>
      <c r="AA98" s="34"/>
      <c r="AB98" s="34">
        <f t="shared" si="28"/>
        <v>0</v>
      </c>
      <c r="AC98" s="34">
        <f t="shared" si="28"/>
        <v>13</v>
      </c>
      <c r="AD98" s="34">
        <f t="shared" si="28"/>
        <v>3</v>
      </c>
      <c r="AE98" s="34">
        <f t="shared" si="28"/>
        <v>3</v>
      </c>
      <c r="AF98" s="34">
        <f t="shared" si="28"/>
        <v>6</v>
      </c>
      <c r="AG98" s="34">
        <f t="shared" si="28"/>
        <v>3</v>
      </c>
      <c r="AH98" s="34"/>
      <c r="AI98" s="34">
        <f t="shared" si="28"/>
        <v>9</v>
      </c>
      <c r="AJ98" s="34">
        <f t="shared" si="28"/>
        <v>13</v>
      </c>
      <c r="AK98" s="34"/>
      <c r="AL98" s="34">
        <f t="shared" ref="AL98:BD98" si="29">AL94+AL47</f>
        <v>0</v>
      </c>
      <c r="AM98" s="34">
        <f t="shared" si="29"/>
        <v>5</v>
      </c>
      <c r="AN98" s="34">
        <f t="shared" si="29"/>
        <v>1</v>
      </c>
      <c r="AO98" s="34">
        <f t="shared" si="29"/>
        <v>29</v>
      </c>
      <c r="AP98" s="34">
        <f t="shared" si="29"/>
        <v>0</v>
      </c>
      <c r="AQ98" s="34">
        <f t="shared" si="29"/>
        <v>33</v>
      </c>
      <c r="AR98" s="34">
        <f t="shared" si="29"/>
        <v>31</v>
      </c>
      <c r="AS98" s="34">
        <f t="shared" si="29"/>
        <v>33</v>
      </c>
      <c r="AT98" s="34">
        <f t="shared" si="29"/>
        <v>12</v>
      </c>
      <c r="AU98" s="34">
        <f t="shared" si="29"/>
        <v>49</v>
      </c>
      <c r="AV98" s="34">
        <f t="shared" si="29"/>
        <v>0</v>
      </c>
      <c r="AW98" s="34">
        <f t="shared" si="29"/>
        <v>17</v>
      </c>
      <c r="AX98" s="34">
        <f t="shared" si="29"/>
        <v>17</v>
      </c>
      <c r="AY98" s="34">
        <f t="shared" si="29"/>
        <v>2</v>
      </c>
      <c r="AZ98" s="34">
        <f t="shared" si="29"/>
        <v>4</v>
      </c>
      <c r="BA98" s="34">
        <f t="shared" si="29"/>
        <v>0</v>
      </c>
      <c r="BB98" s="34">
        <f t="shared" si="29"/>
        <v>0</v>
      </c>
      <c r="BC98" s="34">
        <f t="shared" si="29"/>
        <v>0</v>
      </c>
      <c r="BD98" s="34">
        <f t="shared" si="29"/>
        <v>525</v>
      </c>
      <c r="BE98" s="110"/>
    </row>
    <row r="99" spans="1:57" ht="25.5" customHeight="1" x14ac:dyDescent="0.25">
      <c r="A99" s="29"/>
      <c r="B99" s="29"/>
      <c r="C99" s="30"/>
      <c r="D99" s="30"/>
      <c r="E99" s="38" t="s">
        <v>155</v>
      </c>
      <c r="F99" s="35">
        <f t="shared" ref="F99:AK99" si="30">1-F98/(F96-F97)</f>
        <v>0.98630136986301364</v>
      </c>
      <c r="G99" s="35">
        <f t="shared" si="30"/>
        <v>0.95774647887323949</v>
      </c>
      <c r="H99" s="35">
        <f t="shared" si="30"/>
        <v>0.73611111111111116</v>
      </c>
      <c r="I99" s="35">
        <f t="shared" si="30"/>
        <v>0.81818181818181812</v>
      </c>
      <c r="J99" s="35">
        <f t="shared" si="30"/>
        <v>0.65671641791044777</v>
      </c>
      <c r="K99" s="35">
        <f t="shared" si="30"/>
        <v>0.95384615384615379</v>
      </c>
      <c r="L99" s="35">
        <f t="shared" si="30"/>
        <v>0.640625</v>
      </c>
      <c r="M99" s="35">
        <f t="shared" si="30"/>
        <v>0.89855072463768115</v>
      </c>
      <c r="N99" s="35">
        <f t="shared" si="30"/>
        <v>0.74603174603174605</v>
      </c>
      <c r="O99" s="35">
        <f t="shared" si="30"/>
        <v>0.81538461538461537</v>
      </c>
      <c r="P99" s="35">
        <f t="shared" si="30"/>
        <v>0.95161290322580649</v>
      </c>
      <c r="Q99" s="35">
        <f t="shared" si="30"/>
        <v>0.59375</v>
      </c>
      <c r="R99" s="35">
        <f t="shared" si="30"/>
        <v>0.77611940298507465</v>
      </c>
      <c r="S99" s="35">
        <f t="shared" si="30"/>
        <v>0.68656716417910446</v>
      </c>
      <c r="T99" s="35">
        <f t="shared" si="30"/>
        <v>0.8970588235294118</v>
      </c>
      <c r="U99" s="35">
        <f t="shared" si="30"/>
        <v>0.75714285714285712</v>
      </c>
      <c r="V99" s="35"/>
      <c r="W99" s="35">
        <f t="shared" si="30"/>
        <v>0.83823529411764708</v>
      </c>
      <c r="X99" s="35"/>
      <c r="Y99" s="35">
        <f t="shared" si="30"/>
        <v>0.86764705882352944</v>
      </c>
      <c r="Z99" s="35">
        <f t="shared" si="30"/>
        <v>0.7846153846153846</v>
      </c>
      <c r="AA99" s="35"/>
      <c r="AB99" s="35">
        <f t="shared" si="30"/>
        <v>1</v>
      </c>
      <c r="AC99" s="35">
        <f t="shared" si="30"/>
        <v>0.80597014925373134</v>
      </c>
      <c r="AD99" s="35">
        <f t="shared" si="30"/>
        <v>0.95454545454545459</v>
      </c>
      <c r="AE99" s="35">
        <f t="shared" si="30"/>
        <v>0.95384615384615379</v>
      </c>
      <c r="AF99" s="35">
        <f t="shared" si="30"/>
        <v>0.90769230769230769</v>
      </c>
      <c r="AG99" s="35">
        <f t="shared" si="30"/>
        <v>0.95890410958904115</v>
      </c>
      <c r="AH99" s="35"/>
      <c r="AI99" s="35">
        <f t="shared" si="30"/>
        <v>0.86567164179104483</v>
      </c>
      <c r="AJ99" s="35">
        <f t="shared" si="30"/>
        <v>0.81428571428571428</v>
      </c>
      <c r="AK99" s="35"/>
      <c r="AL99" s="35">
        <f t="shared" ref="AL99:BD99" si="31">1-AL98/(AL96-AL97)</f>
        <v>1</v>
      </c>
      <c r="AM99" s="35">
        <f t="shared" si="31"/>
        <v>0.9242424242424242</v>
      </c>
      <c r="AN99" s="35">
        <f t="shared" si="31"/>
        <v>0.984375</v>
      </c>
      <c r="AO99" s="35">
        <f t="shared" si="31"/>
        <v>0.57352941176470584</v>
      </c>
      <c r="AP99" s="35">
        <f t="shared" si="31"/>
        <v>1</v>
      </c>
      <c r="AQ99" s="35">
        <f t="shared" si="31"/>
        <v>0.57692307692307687</v>
      </c>
      <c r="AR99" s="35">
        <f t="shared" si="31"/>
        <v>0.53731343283582089</v>
      </c>
      <c r="AS99" s="35">
        <f t="shared" si="31"/>
        <v>0.45901639344262291</v>
      </c>
      <c r="AT99" s="35">
        <f t="shared" si="31"/>
        <v>0.82352941176470584</v>
      </c>
      <c r="AU99" s="35">
        <f t="shared" si="31"/>
        <v>0.32876712328767121</v>
      </c>
      <c r="AV99" s="35">
        <f t="shared" si="31"/>
        <v>1</v>
      </c>
      <c r="AW99" s="35">
        <f t="shared" si="31"/>
        <v>0.72580645161290325</v>
      </c>
      <c r="AX99" s="35">
        <f t="shared" si="31"/>
        <v>0.77922077922077926</v>
      </c>
      <c r="AY99" s="35">
        <f t="shared" si="31"/>
        <v>0.96825396825396826</v>
      </c>
      <c r="AZ99" s="35">
        <f t="shared" si="31"/>
        <v>0.94366197183098588</v>
      </c>
      <c r="BA99" s="35">
        <f t="shared" si="31"/>
        <v>1</v>
      </c>
      <c r="BB99" s="35">
        <f t="shared" si="31"/>
        <v>1</v>
      </c>
      <c r="BC99" s="35">
        <f t="shared" si="31"/>
        <v>1</v>
      </c>
      <c r="BD99" s="35">
        <f t="shared" si="31"/>
        <v>0.83004208481709285</v>
      </c>
      <c r="BE99" s="110"/>
    </row>
    <row r="100" spans="1:57" ht="25.5" customHeight="1" x14ac:dyDescent="0.25">
      <c r="A100" s="19" t="s">
        <v>44</v>
      </c>
      <c r="B100" s="19" t="s">
        <v>45</v>
      </c>
      <c r="C100" s="36">
        <f>C49+7</f>
        <v>43484</v>
      </c>
      <c r="D100" s="19">
        <v>3</v>
      </c>
      <c r="E100" s="19" t="s">
        <v>46</v>
      </c>
      <c r="F100" s="19">
        <f t="shared" ref="F100:AK100" si="32">F49</f>
        <v>14</v>
      </c>
      <c r="G100" s="19">
        <f t="shared" si="32"/>
        <v>23</v>
      </c>
      <c r="H100" s="19">
        <f t="shared" si="32"/>
        <v>42</v>
      </c>
      <c r="I100" s="19">
        <f t="shared" si="32"/>
        <v>47</v>
      </c>
      <c r="J100" s="19">
        <f t="shared" si="32"/>
        <v>48</v>
      </c>
      <c r="K100" s="19">
        <f t="shared" si="32"/>
        <v>59</v>
      </c>
      <c r="L100" s="19">
        <f t="shared" si="32"/>
        <v>64</v>
      </c>
      <c r="M100" s="19">
        <f t="shared" si="32"/>
        <v>65</v>
      </c>
      <c r="N100" s="19">
        <f t="shared" si="32"/>
        <v>66</v>
      </c>
      <c r="O100" s="19">
        <f t="shared" si="32"/>
        <v>72</v>
      </c>
      <c r="P100" s="19">
        <f t="shared" si="32"/>
        <v>76</v>
      </c>
      <c r="Q100" s="19">
        <f t="shared" si="32"/>
        <v>78</v>
      </c>
      <c r="R100" s="19">
        <f t="shared" si="32"/>
        <v>79</v>
      </c>
      <c r="S100" s="19">
        <f t="shared" si="32"/>
        <v>83</v>
      </c>
      <c r="T100" s="19">
        <f t="shared" si="32"/>
        <v>84</v>
      </c>
      <c r="U100" s="19">
        <f t="shared" si="32"/>
        <v>86</v>
      </c>
      <c r="V100" s="19"/>
      <c r="W100" s="19">
        <f t="shared" si="32"/>
        <v>411</v>
      </c>
      <c r="X100" s="19"/>
      <c r="Y100" s="19">
        <f t="shared" si="32"/>
        <v>413</v>
      </c>
      <c r="Z100" s="19">
        <f t="shared" si="32"/>
        <v>415</v>
      </c>
      <c r="AA100" s="19"/>
      <c r="AB100" s="19">
        <f t="shared" si="32"/>
        <v>417</v>
      </c>
      <c r="AC100" s="19">
        <f t="shared" si="32"/>
        <v>418</v>
      </c>
      <c r="AD100" s="19">
        <f t="shared" si="32"/>
        <v>419</v>
      </c>
      <c r="AE100" s="19">
        <f t="shared" si="32"/>
        <v>420</v>
      </c>
      <c r="AF100" s="19">
        <f t="shared" si="32"/>
        <v>421</v>
      </c>
      <c r="AG100" s="19">
        <f t="shared" si="32"/>
        <v>422</v>
      </c>
      <c r="AH100" s="19"/>
      <c r="AI100" s="19">
        <f t="shared" si="32"/>
        <v>425</v>
      </c>
      <c r="AJ100" s="19">
        <f t="shared" si="32"/>
        <v>426</v>
      </c>
      <c r="AK100" s="19"/>
      <c r="AL100" s="19">
        <f t="shared" ref="AL100:BD100" si="33">AL49</f>
        <v>430</v>
      </c>
      <c r="AM100" s="19">
        <f t="shared" si="33"/>
        <v>431</v>
      </c>
      <c r="AN100" s="19">
        <f t="shared" si="33"/>
        <v>433</v>
      </c>
      <c r="AO100" s="19">
        <f t="shared" si="33"/>
        <v>446</v>
      </c>
      <c r="AP100" s="19">
        <f t="shared" si="33"/>
        <v>449</v>
      </c>
      <c r="AQ100" s="19">
        <f t="shared" si="33"/>
        <v>450</v>
      </c>
      <c r="AR100" s="19">
        <f t="shared" si="33"/>
        <v>451</v>
      </c>
      <c r="AS100" s="19">
        <f t="shared" si="33"/>
        <v>453</v>
      </c>
      <c r="AT100" s="19">
        <f t="shared" si="33"/>
        <v>454</v>
      </c>
      <c r="AU100" s="19">
        <f t="shared" si="33"/>
        <v>455</v>
      </c>
      <c r="AV100" s="19">
        <f t="shared" si="33"/>
        <v>0</v>
      </c>
      <c r="AW100" s="19">
        <f t="shared" si="33"/>
        <v>457</v>
      </c>
      <c r="AX100" s="19">
        <f t="shared" si="33"/>
        <v>458</v>
      </c>
      <c r="AY100" s="19">
        <f t="shared" si="33"/>
        <v>460</v>
      </c>
      <c r="AZ100" s="19">
        <f t="shared" si="33"/>
        <v>461</v>
      </c>
      <c r="BA100" s="19">
        <f t="shared" si="33"/>
        <v>463</v>
      </c>
      <c r="BB100" s="19">
        <f t="shared" si="33"/>
        <v>0</v>
      </c>
      <c r="BC100" s="19">
        <f t="shared" si="33"/>
        <v>0</v>
      </c>
      <c r="BD100" s="19" t="str">
        <f t="shared" si="33"/>
        <v>TOTALS</v>
      </c>
      <c r="BE100" s="19" t="s">
        <v>47</v>
      </c>
    </row>
    <row r="101" spans="1:57" ht="25.5" customHeight="1" x14ac:dyDescent="0.25">
      <c r="A101" s="19" t="s">
        <v>48</v>
      </c>
      <c r="B101" s="19"/>
      <c r="C101" s="21" t="s">
        <v>49</v>
      </c>
      <c r="D101" s="21" t="s">
        <v>50</v>
      </c>
      <c r="E101" s="21" t="s">
        <v>51</v>
      </c>
      <c r="F101" s="19" t="s">
        <v>52</v>
      </c>
      <c r="G101" s="19" t="s">
        <v>52</v>
      </c>
      <c r="H101" s="19" t="s">
        <v>52</v>
      </c>
      <c r="I101" s="19" t="s">
        <v>52</v>
      </c>
      <c r="J101" s="19" t="s">
        <v>52</v>
      </c>
      <c r="K101" s="19" t="s">
        <v>52</v>
      </c>
      <c r="L101" s="19" t="s">
        <v>52</v>
      </c>
      <c r="M101" s="19" t="s">
        <v>52</v>
      </c>
      <c r="N101" s="19" t="s">
        <v>52</v>
      </c>
      <c r="O101" s="19" t="s">
        <v>52</v>
      </c>
      <c r="P101" s="19" t="s">
        <v>52</v>
      </c>
      <c r="Q101" s="19" t="s">
        <v>52</v>
      </c>
      <c r="R101" s="19" t="s">
        <v>52</v>
      </c>
      <c r="S101" s="19" t="s">
        <v>52</v>
      </c>
      <c r="T101" s="19" t="s">
        <v>52</v>
      </c>
      <c r="U101" s="19" t="s">
        <v>52</v>
      </c>
      <c r="V101" s="19"/>
      <c r="W101" s="19" t="s">
        <v>52</v>
      </c>
      <c r="X101" s="19"/>
      <c r="Y101" s="19" t="s">
        <v>52</v>
      </c>
      <c r="Z101" s="19" t="s">
        <v>52</v>
      </c>
      <c r="AA101" s="19"/>
      <c r="AB101" s="19" t="s">
        <v>52</v>
      </c>
      <c r="AC101" s="19" t="s">
        <v>52</v>
      </c>
      <c r="AD101" s="19" t="s">
        <v>52</v>
      </c>
      <c r="AE101" s="19" t="s">
        <v>52</v>
      </c>
      <c r="AF101" s="19" t="s">
        <v>52</v>
      </c>
      <c r="AG101" s="19" t="s">
        <v>52</v>
      </c>
      <c r="AH101" s="19"/>
      <c r="AI101" s="19" t="s">
        <v>52</v>
      </c>
      <c r="AJ101" s="19" t="s">
        <v>52</v>
      </c>
      <c r="AK101" s="19"/>
      <c r="AL101" s="19" t="s">
        <v>52</v>
      </c>
      <c r="AM101" s="19" t="s">
        <v>52</v>
      </c>
      <c r="AN101" s="19" t="s">
        <v>52</v>
      </c>
      <c r="AO101" s="19" t="s">
        <v>52</v>
      </c>
      <c r="AP101" s="19" t="s">
        <v>52</v>
      </c>
      <c r="AQ101" s="19" t="s">
        <v>52</v>
      </c>
      <c r="AR101" s="19" t="s">
        <v>52</v>
      </c>
      <c r="AS101" s="19" t="s">
        <v>52</v>
      </c>
      <c r="AT101" s="19" t="s">
        <v>52</v>
      </c>
      <c r="AU101" s="19" t="s">
        <v>52</v>
      </c>
      <c r="AV101" s="19" t="s">
        <v>52</v>
      </c>
      <c r="AW101" s="19" t="s">
        <v>52</v>
      </c>
      <c r="AX101" s="19" t="s">
        <v>52</v>
      </c>
      <c r="AY101" s="19" t="s">
        <v>52</v>
      </c>
      <c r="AZ101" s="19" t="s">
        <v>52</v>
      </c>
      <c r="BA101" s="19" t="s">
        <v>52</v>
      </c>
      <c r="BB101" s="19" t="s">
        <v>52</v>
      </c>
      <c r="BC101" s="19" t="s">
        <v>52</v>
      </c>
      <c r="BD101" s="19" t="s">
        <v>52</v>
      </c>
      <c r="BE101" s="19" t="s">
        <v>53</v>
      </c>
    </row>
    <row r="102" spans="1:57" ht="25.5" customHeight="1" x14ac:dyDescent="0.25">
      <c r="A102" s="22">
        <v>3</v>
      </c>
      <c r="B102" s="23" t="s">
        <v>54</v>
      </c>
      <c r="C102" s="23">
        <v>25</v>
      </c>
      <c r="D102" s="23" t="s">
        <v>55</v>
      </c>
      <c r="E102" s="23" t="s">
        <v>56</v>
      </c>
      <c r="F102" s="59">
        <v>-464.6</v>
      </c>
      <c r="G102" s="59">
        <v>-155.85</v>
      </c>
      <c r="H102" s="59">
        <v>-378.14</v>
      </c>
      <c r="I102" s="59">
        <v>-474.48</v>
      </c>
      <c r="J102" s="59">
        <v>-184</v>
      </c>
      <c r="K102" s="59">
        <v>-433.91</v>
      </c>
      <c r="L102" s="59">
        <v>-738.52</v>
      </c>
      <c r="M102" s="59">
        <v>-1251.9000000000001</v>
      </c>
      <c r="N102" s="59">
        <v>-1115.24</v>
      </c>
      <c r="O102" s="59">
        <v>-985.44</v>
      </c>
      <c r="P102" s="59">
        <v>-124.38</v>
      </c>
      <c r="Q102" s="59">
        <v>-894.94</v>
      </c>
      <c r="R102" s="59">
        <v>-1306.69</v>
      </c>
      <c r="S102" s="59">
        <v>-15.59</v>
      </c>
      <c r="T102" s="59">
        <v>-2070.5500000000002</v>
      </c>
      <c r="U102" s="59">
        <v>-668.68</v>
      </c>
      <c r="V102" s="59"/>
      <c r="W102" s="59">
        <v>-854.55</v>
      </c>
      <c r="X102" s="59"/>
      <c r="Y102" s="59">
        <f>-222.47+-589.95+241.37</f>
        <v>-571.05000000000007</v>
      </c>
      <c r="Z102" s="59">
        <v>-672.02</v>
      </c>
      <c r="AA102" s="59"/>
      <c r="AB102" s="59">
        <v>-427.96</v>
      </c>
      <c r="AC102" s="59">
        <v>-435.68</v>
      </c>
      <c r="AD102" s="59">
        <v>862.38</v>
      </c>
      <c r="AE102" s="59">
        <v>-338.58</v>
      </c>
      <c r="AF102" s="59">
        <v>-403.87</v>
      </c>
      <c r="AG102" s="59">
        <v>551.30999999999995</v>
      </c>
      <c r="AH102" s="59"/>
      <c r="AI102" s="59">
        <v>332.32</v>
      </c>
      <c r="AJ102" s="59">
        <v>-832.03</v>
      </c>
      <c r="AK102" s="59"/>
      <c r="AL102" s="59">
        <v>-326.13</v>
      </c>
      <c r="AM102" s="59">
        <v>-407.16</v>
      </c>
      <c r="AN102" s="59">
        <v>-485.44</v>
      </c>
      <c r="AO102" s="59">
        <v>-661.67</v>
      </c>
      <c r="AP102" s="59">
        <v>-692.51</v>
      </c>
      <c r="AQ102" s="59">
        <v>2482.15</v>
      </c>
      <c r="AR102" s="59">
        <v>-759.8</v>
      </c>
      <c r="AS102" s="59">
        <v>-408.77</v>
      </c>
      <c r="AT102" s="59">
        <v>4.1100000000000003</v>
      </c>
      <c r="AU102" s="59" t="s">
        <v>59</v>
      </c>
      <c r="AV102" s="61">
        <v>0</v>
      </c>
      <c r="AW102" s="59">
        <v>-584.37</v>
      </c>
      <c r="AX102" s="59">
        <f>--415.11</f>
        <v>415.11</v>
      </c>
      <c r="AY102" s="59">
        <f>-31.18+3.32</f>
        <v>-27.86</v>
      </c>
      <c r="AZ102" s="59">
        <v>110.61</v>
      </c>
      <c r="BA102" s="61">
        <v>0</v>
      </c>
      <c r="BB102" s="61">
        <v>0</v>
      </c>
      <c r="BC102" s="24">
        <v>0</v>
      </c>
      <c r="BD102" s="24">
        <f t="shared" ref="BD102:BD145" si="34">SUM(F102:BC102)</f>
        <v>-15394.369999999999</v>
      </c>
      <c r="BE102" s="25"/>
    </row>
    <row r="103" spans="1:57" ht="25.5" customHeight="1" x14ac:dyDescent="0.25">
      <c r="A103" s="22">
        <v>3</v>
      </c>
      <c r="B103" s="23" t="s">
        <v>54</v>
      </c>
      <c r="C103" s="23">
        <v>66</v>
      </c>
      <c r="D103" s="23" t="s">
        <v>55</v>
      </c>
      <c r="E103" s="26" t="s">
        <v>57</v>
      </c>
      <c r="F103" s="59">
        <v>-391.21</v>
      </c>
      <c r="G103" s="59">
        <v>-686.62</v>
      </c>
      <c r="H103" s="59">
        <v>-227.92</v>
      </c>
      <c r="I103" s="59">
        <v>38.08</v>
      </c>
      <c r="J103" s="59">
        <v>-351.81</v>
      </c>
      <c r="K103" s="59">
        <v>-117.67</v>
      </c>
      <c r="L103" s="59">
        <v>-36.78</v>
      </c>
      <c r="M103" s="59">
        <v>-147.38</v>
      </c>
      <c r="N103" s="59">
        <v>-213.05</v>
      </c>
      <c r="O103" s="59">
        <v>-1.39</v>
      </c>
      <c r="P103" s="59">
        <v>-41.99</v>
      </c>
      <c r="Q103" s="59">
        <v>-29.4</v>
      </c>
      <c r="R103" s="59">
        <v>598.04999999999995</v>
      </c>
      <c r="S103" s="59">
        <v>380.32</v>
      </c>
      <c r="T103" s="59">
        <v>-197.79</v>
      </c>
      <c r="U103" s="59">
        <v>-172.47</v>
      </c>
      <c r="V103" s="59"/>
      <c r="W103" s="59">
        <v>-790.65</v>
      </c>
      <c r="X103" s="59"/>
      <c r="Y103" s="59">
        <v>-425.71</v>
      </c>
      <c r="Z103" s="59">
        <v>13.42</v>
      </c>
      <c r="AA103" s="59"/>
      <c r="AB103" s="59">
        <f>-536.73</f>
        <v>-536.73</v>
      </c>
      <c r="AC103" s="59">
        <v>-513.05999999999995</v>
      </c>
      <c r="AD103" s="59">
        <v>-41.49</v>
      </c>
      <c r="AE103" s="59">
        <v>-83.24</v>
      </c>
      <c r="AF103" s="59">
        <v>-163.88</v>
      </c>
      <c r="AG103" s="59">
        <f>118.63+34.15</f>
        <v>152.78</v>
      </c>
      <c r="AH103" s="59"/>
      <c r="AI103" s="59" t="s">
        <v>58</v>
      </c>
      <c r="AJ103" s="59">
        <v>-128.68</v>
      </c>
      <c r="AK103" s="59"/>
      <c r="AL103" s="59">
        <v>-43.5</v>
      </c>
      <c r="AM103" s="59">
        <v>-2.3199999999999998</v>
      </c>
      <c r="AN103" s="59" t="s">
        <v>62</v>
      </c>
      <c r="AO103" s="59">
        <v>-101.52</v>
      </c>
      <c r="AP103" s="59">
        <v>-92.71</v>
      </c>
      <c r="AQ103" s="59" t="s">
        <v>63</v>
      </c>
      <c r="AR103" s="59">
        <v>-266.11</v>
      </c>
      <c r="AS103" s="59">
        <v>-173.15</v>
      </c>
      <c r="AT103" s="59">
        <v>-58.1</v>
      </c>
      <c r="AU103" s="59" t="s">
        <v>59</v>
      </c>
      <c r="AV103" s="24">
        <v>0</v>
      </c>
      <c r="AW103" s="59">
        <v>457.6</v>
      </c>
      <c r="AX103" s="59">
        <v>0.48</v>
      </c>
      <c r="AY103" s="59">
        <v>-11.91</v>
      </c>
      <c r="AZ103" s="59">
        <v>-168.8</v>
      </c>
      <c r="BA103" s="24">
        <v>0</v>
      </c>
      <c r="BB103" s="24">
        <v>0</v>
      </c>
      <c r="BC103" s="24">
        <v>0</v>
      </c>
      <c r="BD103" s="24">
        <f t="shared" si="34"/>
        <v>-4576.3099999999986</v>
      </c>
      <c r="BE103" s="25"/>
    </row>
    <row r="104" spans="1:57" ht="25.5" customHeight="1" x14ac:dyDescent="0.25">
      <c r="A104" s="22">
        <v>3</v>
      </c>
      <c r="B104" s="23" t="s">
        <v>54</v>
      </c>
      <c r="C104" s="23">
        <v>27</v>
      </c>
      <c r="D104" s="23">
        <v>269</v>
      </c>
      <c r="E104" s="23" t="s">
        <v>61</v>
      </c>
      <c r="F104" s="59" t="s">
        <v>60</v>
      </c>
      <c r="G104" s="59" t="s">
        <v>60</v>
      </c>
      <c r="H104" s="59" t="s">
        <v>60</v>
      </c>
      <c r="I104" s="59" t="s">
        <v>62</v>
      </c>
      <c r="J104" s="59" t="s">
        <v>62</v>
      </c>
      <c r="K104" s="59" t="s">
        <v>64</v>
      </c>
      <c r="L104" s="62" t="s">
        <v>64</v>
      </c>
      <c r="M104" s="59" t="s">
        <v>60</v>
      </c>
      <c r="N104" s="59" t="s">
        <v>64</v>
      </c>
      <c r="O104" s="59" t="s">
        <v>60</v>
      </c>
      <c r="P104" s="59" t="s">
        <v>62</v>
      </c>
      <c r="Q104" s="59" t="s">
        <v>60</v>
      </c>
      <c r="R104" s="59" t="s">
        <v>60</v>
      </c>
      <c r="S104" s="59" t="s">
        <v>62</v>
      </c>
      <c r="T104" s="59" t="s">
        <v>62</v>
      </c>
      <c r="U104" s="59" t="s">
        <v>62</v>
      </c>
      <c r="V104" s="59"/>
      <c r="W104" s="59" t="s">
        <v>60</v>
      </c>
      <c r="X104" s="59"/>
      <c r="Y104" s="59" t="s">
        <v>60</v>
      </c>
      <c r="Z104" s="59" t="s">
        <v>62</v>
      </c>
      <c r="AA104" s="59"/>
      <c r="AB104" s="59" t="s">
        <v>60</v>
      </c>
      <c r="AC104" s="59" t="s">
        <v>60</v>
      </c>
      <c r="AD104" s="59" t="s">
        <v>60</v>
      </c>
      <c r="AE104" s="59" t="s">
        <v>62</v>
      </c>
      <c r="AF104" s="59" t="s">
        <v>60</v>
      </c>
      <c r="AG104" s="59" t="s">
        <v>60</v>
      </c>
      <c r="AH104" s="59"/>
      <c r="AI104" s="59" t="s">
        <v>62</v>
      </c>
      <c r="AJ104" s="59" t="s">
        <v>60</v>
      </c>
      <c r="AK104" s="59"/>
      <c r="AL104" s="59" t="s">
        <v>60</v>
      </c>
      <c r="AM104" s="59" t="s">
        <v>60</v>
      </c>
      <c r="AN104" s="59" t="s">
        <v>63</v>
      </c>
      <c r="AO104" s="59" t="s">
        <v>62</v>
      </c>
      <c r="AP104" s="59" t="s">
        <v>64</v>
      </c>
      <c r="AQ104" s="59" t="s">
        <v>62</v>
      </c>
      <c r="AR104" s="59" t="s">
        <v>59</v>
      </c>
      <c r="AS104" s="59" t="s">
        <v>64</v>
      </c>
      <c r="AT104" s="59" t="s">
        <v>60</v>
      </c>
      <c r="AU104" s="59" t="s">
        <v>60</v>
      </c>
      <c r="AV104" s="24">
        <v>0</v>
      </c>
      <c r="AW104" s="59" t="s">
        <v>60</v>
      </c>
      <c r="AX104" s="59" t="s">
        <v>62</v>
      </c>
      <c r="AY104" s="59" t="s">
        <v>64</v>
      </c>
      <c r="AZ104" s="59" t="s">
        <v>60</v>
      </c>
      <c r="BA104" s="24">
        <v>0</v>
      </c>
      <c r="BB104" s="24">
        <v>0</v>
      </c>
      <c r="BC104" s="24">
        <v>0</v>
      </c>
      <c r="BD104" s="24">
        <f t="shared" si="34"/>
        <v>0</v>
      </c>
      <c r="BE104" s="25"/>
    </row>
    <row r="105" spans="1:57" ht="25.5" customHeight="1" x14ac:dyDescent="0.25">
      <c r="A105" s="22">
        <v>3</v>
      </c>
      <c r="B105" s="23" t="s">
        <v>54</v>
      </c>
      <c r="C105" s="23">
        <v>27</v>
      </c>
      <c r="D105" s="23">
        <v>273</v>
      </c>
      <c r="E105" s="23" t="s">
        <v>65</v>
      </c>
      <c r="F105" s="59" t="s">
        <v>60</v>
      </c>
      <c r="G105" s="59" t="s">
        <v>60</v>
      </c>
      <c r="H105" s="59" t="s">
        <v>60</v>
      </c>
      <c r="I105" s="59" t="s">
        <v>62</v>
      </c>
      <c r="J105" s="59" t="s">
        <v>62</v>
      </c>
      <c r="K105" s="59" t="s">
        <v>60</v>
      </c>
      <c r="L105" s="62" t="s">
        <v>60</v>
      </c>
      <c r="M105" s="59" t="s">
        <v>64</v>
      </c>
      <c r="N105" s="59" t="s">
        <v>64</v>
      </c>
      <c r="O105" s="59" t="s">
        <v>60</v>
      </c>
      <c r="P105" s="59" t="s">
        <v>62</v>
      </c>
      <c r="Q105" s="59" t="s">
        <v>60</v>
      </c>
      <c r="R105" s="59" t="s">
        <v>60</v>
      </c>
      <c r="S105" s="59" t="s">
        <v>63</v>
      </c>
      <c r="T105" s="59" t="s">
        <v>62</v>
      </c>
      <c r="U105" s="59" t="s">
        <v>62</v>
      </c>
      <c r="V105" s="59"/>
      <c r="W105" s="59" t="s">
        <v>60</v>
      </c>
      <c r="X105" s="59"/>
      <c r="Y105" s="59" t="s">
        <v>60</v>
      </c>
      <c r="Z105" s="59" t="s">
        <v>62</v>
      </c>
      <c r="AA105" s="59"/>
      <c r="AB105" s="59" t="s">
        <v>60</v>
      </c>
      <c r="AC105" s="59" t="s">
        <v>60</v>
      </c>
      <c r="AD105" s="59" t="s">
        <v>60</v>
      </c>
      <c r="AE105" s="59" t="s">
        <v>62</v>
      </c>
      <c r="AF105" s="59" t="s">
        <v>60</v>
      </c>
      <c r="AG105" s="59">
        <v>-129.76</v>
      </c>
      <c r="AH105" s="59"/>
      <c r="AI105" s="59" t="s">
        <v>62</v>
      </c>
      <c r="AJ105" s="59" t="s">
        <v>60</v>
      </c>
      <c r="AK105" s="59"/>
      <c r="AL105" s="59" t="s">
        <v>60</v>
      </c>
      <c r="AM105" s="59" t="s">
        <v>60</v>
      </c>
      <c r="AN105" s="59" t="s">
        <v>62</v>
      </c>
      <c r="AO105" s="59" t="s">
        <v>62</v>
      </c>
      <c r="AP105" s="59" t="s">
        <v>64</v>
      </c>
      <c r="AQ105" s="59" t="s">
        <v>62</v>
      </c>
      <c r="AR105" s="59" t="s">
        <v>59</v>
      </c>
      <c r="AS105" s="59" t="s">
        <v>64</v>
      </c>
      <c r="AT105" s="59" t="s">
        <v>60</v>
      </c>
      <c r="AU105" s="59" t="s">
        <v>60</v>
      </c>
      <c r="AV105" s="24">
        <v>0</v>
      </c>
      <c r="AW105" s="59" t="s">
        <v>58</v>
      </c>
      <c r="AX105" s="59" t="s">
        <v>62</v>
      </c>
      <c r="AY105" s="59" t="s">
        <v>64</v>
      </c>
      <c r="AZ105" s="59" t="s">
        <v>60</v>
      </c>
      <c r="BA105" s="24">
        <v>0</v>
      </c>
      <c r="BB105" s="24">
        <v>0</v>
      </c>
      <c r="BC105" s="24">
        <v>0</v>
      </c>
      <c r="BD105" s="24">
        <f t="shared" si="34"/>
        <v>-129.76</v>
      </c>
      <c r="BE105" s="25"/>
    </row>
    <row r="106" spans="1:57" ht="25.5" customHeight="1" x14ac:dyDescent="0.25">
      <c r="A106" s="22">
        <v>3</v>
      </c>
      <c r="B106" s="23" t="s">
        <v>54</v>
      </c>
      <c r="C106" s="23">
        <v>27</v>
      </c>
      <c r="D106" s="23">
        <v>274</v>
      </c>
      <c r="E106" s="23" t="s">
        <v>66</v>
      </c>
      <c r="F106" s="59" t="s">
        <v>60</v>
      </c>
      <c r="G106" s="59" t="s">
        <v>60</v>
      </c>
      <c r="H106" s="59" t="s">
        <v>60</v>
      </c>
      <c r="I106" s="59" t="s">
        <v>62</v>
      </c>
      <c r="J106" s="59" t="s">
        <v>62</v>
      </c>
      <c r="K106" s="59" t="s">
        <v>60</v>
      </c>
      <c r="L106" s="62" t="s">
        <v>64</v>
      </c>
      <c r="M106" s="59" t="s">
        <v>60</v>
      </c>
      <c r="N106" s="59" t="s">
        <v>64</v>
      </c>
      <c r="O106" s="59" t="s">
        <v>60</v>
      </c>
      <c r="P106" s="59" t="s">
        <v>62</v>
      </c>
      <c r="Q106" s="59" t="s">
        <v>60</v>
      </c>
      <c r="R106" s="59" t="s">
        <v>60</v>
      </c>
      <c r="S106" s="59" t="s">
        <v>62</v>
      </c>
      <c r="T106" s="59" t="s">
        <v>62</v>
      </c>
      <c r="U106" s="59" t="s">
        <v>62</v>
      </c>
      <c r="V106" s="59"/>
      <c r="W106" s="59" t="s">
        <v>60</v>
      </c>
      <c r="X106" s="59"/>
      <c r="Y106" s="59" t="s">
        <v>60</v>
      </c>
      <c r="Z106" s="59" t="s">
        <v>62</v>
      </c>
      <c r="AA106" s="59"/>
      <c r="AB106" s="59" t="s">
        <v>60</v>
      </c>
      <c r="AC106" s="59" t="s">
        <v>60</v>
      </c>
      <c r="AD106" s="59" t="s">
        <v>60</v>
      </c>
      <c r="AE106" s="59" t="s">
        <v>62</v>
      </c>
      <c r="AF106" s="59" t="s">
        <v>60</v>
      </c>
      <c r="AG106" s="59">
        <v>64.38</v>
      </c>
      <c r="AH106" s="59"/>
      <c r="AI106" s="59" t="s">
        <v>62</v>
      </c>
      <c r="AJ106" s="59" t="s">
        <v>60</v>
      </c>
      <c r="AK106" s="59"/>
      <c r="AL106" s="59" t="s">
        <v>60</v>
      </c>
      <c r="AM106" s="59" t="s">
        <v>60</v>
      </c>
      <c r="AN106" s="59" t="s">
        <v>62</v>
      </c>
      <c r="AO106" s="59" t="s">
        <v>62</v>
      </c>
      <c r="AP106" s="59" t="s">
        <v>60</v>
      </c>
      <c r="AQ106" s="59" t="s">
        <v>62</v>
      </c>
      <c r="AR106" s="59" t="s">
        <v>59</v>
      </c>
      <c r="AS106" s="59" t="s">
        <v>64</v>
      </c>
      <c r="AT106" s="59" t="s">
        <v>60</v>
      </c>
      <c r="AU106" s="59" t="s">
        <v>60</v>
      </c>
      <c r="AV106" s="24">
        <v>0</v>
      </c>
      <c r="AW106" s="59" t="s">
        <v>58</v>
      </c>
      <c r="AX106" s="59" t="s">
        <v>62</v>
      </c>
      <c r="AY106" s="59" t="s">
        <v>60</v>
      </c>
      <c r="AZ106" s="59" t="s">
        <v>60</v>
      </c>
      <c r="BA106" s="24">
        <v>0</v>
      </c>
      <c r="BB106" s="24">
        <v>0</v>
      </c>
      <c r="BC106" s="24">
        <v>0</v>
      </c>
      <c r="BD106" s="24">
        <f t="shared" si="34"/>
        <v>64.38</v>
      </c>
      <c r="BE106" s="25" t="s">
        <v>48</v>
      </c>
    </row>
    <row r="107" spans="1:57" ht="25.5" customHeight="1" x14ac:dyDescent="0.25">
      <c r="A107" s="22">
        <v>3</v>
      </c>
      <c r="B107" s="23" t="s">
        <v>54</v>
      </c>
      <c r="C107" s="23">
        <v>23</v>
      </c>
      <c r="D107" s="23">
        <v>243</v>
      </c>
      <c r="E107" s="23" t="s">
        <v>67</v>
      </c>
      <c r="F107" s="59">
        <v>-154.47</v>
      </c>
      <c r="G107" s="59">
        <v>-336.81</v>
      </c>
      <c r="H107" s="59">
        <v>-735.57</v>
      </c>
      <c r="I107" s="59">
        <v>-82.68</v>
      </c>
      <c r="J107" s="59">
        <v>-105.59</v>
      </c>
      <c r="K107" s="59">
        <v>-43.28</v>
      </c>
      <c r="L107" s="59">
        <v>-170.2</v>
      </c>
      <c r="M107" s="59" t="s">
        <v>59</v>
      </c>
      <c r="N107" s="59">
        <v>-264.33</v>
      </c>
      <c r="O107" s="59" t="s">
        <v>59</v>
      </c>
      <c r="P107" s="59">
        <v>-256.44</v>
      </c>
      <c r="Q107" s="59">
        <v>-771.55</v>
      </c>
      <c r="R107" s="59">
        <v>-67.48</v>
      </c>
      <c r="S107" s="59">
        <v>79.66</v>
      </c>
      <c r="T107" s="59">
        <v>138.65</v>
      </c>
      <c r="U107" s="59">
        <v>-340.64</v>
      </c>
      <c r="V107" s="59"/>
      <c r="W107" s="59">
        <v>21.29</v>
      </c>
      <c r="X107" s="59"/>
      <c r="Y107" s="59">
        <v>339.97</v>
      </c>
      <c r="Z107" s="59">
        <v>-280.83999999999997</v>
      </c>
      <c r="AA107" s="59"/>
      <c r="AB107" s="59">
        <v>-475.91</v>
      </c>
      <c r="AC107" s="59">
        <v>-23.95</v>
      </c>
      <c r="AD107" s="59">
        <v>-87.95</v>
      </c>
      <c r="AE107" s="59">
        <v>-192.21</v>
      </c>
      <c r="AF107" s="59">
        <v>-154.72999999999999</v>
      </c>
      <c r="AG107" s="59">
        <v>-5.57</v>
      </c>
      <c r="AH107" s="59"/>
      <c r="AI107" s="59">
        <v>498.85</v>
      </c>
      <c r="AJ107" s="59">
        <v>454.94</v>
      </c>
      <c r="AK107" s="59"/>
      <c r="AL107" s="59">
        <v>-243.62</v>
      </c>
      <c r="AM107" s="59">
        <v>5.45</v>
      </c>
      <c r="AN107" s="59">
        <v>42.32</v>
      </c>
      <c r="AO107" s="59">
        <v>-118.54</v>
      </c>
      <c r="AP107" s="59">
        <v>-152.63999999999999</v>
      </c>
      <c r="AQ107" s="59" t="s">
        <v>58</v>
      </c>
      <c r="AR107" s="59">
        <v>-111.15</v>
      </c>
      <c r="AS107" s="59" t="s">
        <v>156</v>
      </c>
      <c r="AT107" s="59">
        <v>266.83</v>
      </c>
      <c r="AU107" s="59" t="s">
        <v>59</v>
      </c>
      <c r="AV107" s="24">
        <v>0</v>
      </c>
      <c r="AW107" s="59">
        <v>254.6</v>
      </c>
      <c r="AX107" s="59">
        <v>11.14</v>
      </c>
      <c r="AY107" s="59" t="s">
        <v>60</v>
      </c>
      <c r="AZ107" s="59">
        <v>-112.5</v>
      </c>
      <c r="BA107" s="24">
        <v>0</v>
      </c>
      <c r="BB107" s="24">
        <v>0</v>
      </c>
      <c r="BC107" s="24">
        <v>0</v>
      </c>
      <c r="BD107" s="24">
        <f t="shared" si="34"/>
        <v>-3174.9500000000003</v>
      </c>
      <c r="BE107" s="25" t="s">
        <v>48</v>
      </c>
    </row>
    <row r="108" spans="1:57" ht="25.5" customHeight="1" x14ac:dyDescent="0.25">
      <c r="A108" s="22">
        <v>3</v>
      </c>
      <c r="B108" s="23" t="s">
        <v>54</v>
      </c>
      <c r="C108" s="23">
        <v>23</v>
      </c>
      <c r="D108" s="23">
        <v>332</v>
      </c>
      <c r="E108" s="23" t="s">
        <v>68</v>
      </c>
      <c r="F108" s="59">
        <v>-394.82</v>
      </c>
      <c r="G108" s="59">
        <v>-391.24</v>
      </c>
      <c r="H108" s="59" t="s">
        <v>59</v>
      </c>
      <c r="I108" s="59">
        <v>-217.64</v>
      </c>
      <c r="J108" s="59">
        <v>-61.19</v>
      </c>
      <c r="K108" s="59">
        <v>-111.76</v>
      </c>
      <c r="L108" s="59">
        <v>-287.5</v>
      </c>
      <c r="M108" s="59" t="s">
        <v>59</v>
      </c>
      <c r="N108" s="59">
        <v>-274.23</v>
      </c>
      <c r="O108" s="59" t="s">
        <v>59</v>
      </c>
      <c r="P108" s="59">
        <v>-304.47000000000003</v>
      </c>
      <c r="Q108" s="59">
        <v>81.099999999999994</v>
      </c>
      <c r="R108" s="59" t="s">
        <v>59</v>
      </c>
      <c r="S108" s="59">
        <v>-302.83999999999997</v>
      </c>
      <c r="T108" s="59">
        <v>-126.47</v>
      </c>
      <c r="U108" s="59">
        <v>-539.73</v>
      </c>
      <c r="V108" s="59"/>
      <c r="W108" s="59">
        <v>47.4</v>
      </c>
      <c r="X108" s="59"/>
      <c r="Y108" s="59">
        <v>-396.06</v>
      </c>
      <c r="Z108" s="59">
        <v>-372.12</v>
      </c>
      <c r="AA108" s="59"/>
      <c r="AB108" s="59">
        <v>-50.64</v>
      </c>
      <c r="AC108" s="59">
        <v>40.770000000000003</v>
      </c>
      <c r="AD108" s="59">
        <v>-335.76</v>
      </c>
      <c r="AE108" s="59">
        <v>-159.22999999999999</v>
      </c>
      <c r="AF108" s="59">
        <v>-127.13</v>
      </c>
      <c r="AG108" s="59">
        <v>-437.3</v>
      </c>
      <c r="AH108" s="59"/>
      <c r="AI108" s="59">
        <v>19.18</v>
      </c>
      <c r="AJ108" s="59">
        <v>216.74</v>
      </c>
      <c r="AK108" s="59"/>
      <c r="AL108" s="59">
        <v>-312.95999999999998</v>
      </c>
      <c r="AM108" s="59">
        <v>-174.04</v>
      </c>
      <c r="AN108" s="59">
        <v>-50.9</v>
      </c>
      <c r="AO108" s="59">
        <v>-360.12</v>
      </c>
      <c r="AP108" s="59">
        <v>-315.92</v>
      </c>
      <c r="AQ108" s="59" t="s">
        <v>58</v>
      </c>
      <c r="AR108" s="59">
        <v>16396</v>
      </c>
      <c r="AS108" s="59" t="s">
        <v>59</v>
      </c>
      <c r="AT108" s="59">
        <v>-765.45</v>
      </c>
      <c r="AU108" s="59" t="s">
        <v>59</v>
      </c>
      <c r="AV108" s="24">
        <v>0</v>
      </c>
      <c r="AW108" s="59">
        <v>-133.63</v>
      </c>
      <c r="AX108" s="59">
        <v>1838.07</v>
      </c>
      <c r="AY108" s="59">
        <v>-69</v>
      </c>
      <c r="AZ108" s="59">
        <v>-12.83</v>
      </c>
      <c r="BA108" s="24">
        <v>0</v>
      </c>
      <c r="BB108" s="24">
        <v>0</v>
      </c>
      <c r="BC108" s="24">
        <v>0</v>
      </c>
      <c r="BD108" s="24">
        <f t="shared" si="34"/>
        <v>11554.28</v>
      </c>
      <c r="BE108" s="25" t="s">
        <v>48</v>
      </c>
    </row>
    <row r="109" spans="1:57" ht="25.5" customHeight="1" x14ac:dyDescent="0.25">
      <c r="A109" s="22">
        <v>3</v>
      </c>
      <c r="B109" s="23" t="s">
        <v>54</v>
      </c>
      <c r="C109" s="23">
        <v>22</v>
      </c>
      <c r="D109" s="23">
        <v>175</v>
      </c>
      <c r="E109" s="23" t="s">
        <v>69</v>
      </c>
      <c r="F109" s="59">
        <v>-262.22000000000003</v>
      </c>
      <c r="G109" s="59">
        <v>62.66</v>
      </c>
      <c r="H109" s="59">
        <v>43.29</v>
      </c>
      <c r="I109" s="59">
        <v>45.12</v>
      </c>
      <c r="J109" s="59">
        <v>-335.12</v>
      </c>
      <c r="K109" s="59">
        <v>-62.3</v>
      </c>
      <c r="L109" s="59" t="s">
        <v>62</v>
      </c>
      <c r="M109" s="59">
        <v>279.10000000000002</v>
      </c>
      <c r="N109" s="59">
        <v>-427.94</v>
      </c>
      <c r="O109" s="59">
        <v>2273.1</v>
      </c>
      <c r="P109" s="59">
        <v>-103.36</v>
      </c>
      <c r="Q109" s="59">
        <v>-95.69</v>
      </c>
      <c r="R109" s="59">
        <v>-150.19</v>
      </c>
      <c r="S109" s="59">
        <v>-56.3</v>
      </c>
      <c r="T109" s="59">
        <v>307.5</v>
      </c>
      <c r="U109" s="59">
        <v>-826.31</v>
      </c>
      <c r="V109" s="59"/>
      <c r="W109" s="59">
        <v>186.52</v>
      </c>
      <c r="X109" s="59"/>
      <c r="Y109" s="59">
        <v>-216.34</v>
      </c>
      <c r="Z109" s="59">
        <v>429.37</v>
      </c>
      <c r="AA109" s="59"/>
      <c r="AB109" s="59">
        <v>-491.36</v>
      </c>
      <c r="AC109" s="59">
        <v>163.76</v>
      </c>
      <c r="AD109" s="59">
        <v>-227.52</v>
      </c>
      <c r="AE109" s="59">
        <v>-6.28</v>
      </c>
      <c r="AF109" s="59">
        <v>-51.92</v>
      </c>
      <c r="AG109" s="59">
        <v>24.78</v>
      </c>
      <c r="AH109" s="59"/>
      <c r="AI109" s="59">
        <v>-5.52</v>
      </c>
      <c r="AJ109" s="59">
        <v>-47.58</v>
      </c>
      <c r="AK109" s="59"/>
      <c r="AL109" s="59">
        <v>-232.1</v>
      </c>
      <c r="AM109" s="59">
        <v>102.7</v>
      </c>
      <c r="AN109" s="59">
        <v>1.0900000000000001</v>
      </c>
      <c r="AO109" s="59">
        <v>-165.67</v>
      </c>
      <c r="AP109" s="59">
        <v>-385.11</v>
      </c>
      <c r="AQ109" s="59" t="s">
        <v>58</v>
      </c>
      <c r="AR109" s="59">
        <v>163.96</v>
      </c>
      <c r="AS109" s="59">
        <v>-1281.0999999999999</v>
      </c>
      <c r="AT109" s="59">
        <v>2.09</v>
      </c>
      <c r="AU109" s="59">
        <v>-122.65</v>
      </c>
      <c r="AV109" s="24">
        <v>0</v>
      </c>
      <c r="AW109" s="59">
        <v>-75.45</v>
      </c>
      <c r="AX109" s="59">
        <v>-253.87</v>
      </c>
      <c r="AY109" s="59" t="s">
        <v>60</v>
      </c>
      <c r="AZ109" s="59">
        <v>-137.56</v>
      </c>
      <c r="BA109" s="24">
        <v>0</v>
      </c>
      <c r="BB109" s="24">
        <v>0</v>
      </c>
      <c r="BC109" s="24">
        <v>0</v>
      </c>
      <c r="BD109" s="24">
        <f t="shared" si="34"/>
        <v>-1934.42</v>
      </c>
      <c r="BE109" s="25" t="s">
        <v>48</v>
      </c>
    </row>
    <row r="110" spans="1:57" ht="25.5" customHeight="1" x14ac:dyDescent="0.25">
      <c r="A110" s="22">
        <v>3</v>
      </c>
      <c r="B110" s="23" t="s">
        <v>54</v>
      </c>
      <c r="C110" s="23">
        <v>22</v>
      </c>
      <c r="D110" s="23">
        <v>347</v>
      </c>
      <c r="E110" s="23" t="s">
        <v>70</v>
      </c>
      <c r="F110" s="59">
        <v>-140.32</v>
      </c>
      <c r="G110" s="59">
        <v>-321.67</v>
      </c>
      <c r="H110" s="59">
        <v>27.47</v>
      </c>
      <c r="I110" s="59">
        <v>-184.63</v>
      </c>
      <c r="J110" s="59">
        <v>70.510000000000005</v>
      </c>
      <c r="K110" s="59">
        <v>-389.14</v>
      </c>
      <c r="L110" s="59">
        <v>-166.62</v>
      </c>
      <c r="M110" s="59">
        <v>290.81</v>
      </c>
      <c r="N110" s="59">
        <v>48.63</v>
      </c>
      <c r="O110" s="59">
        <v>-2180.7199999999998</v>
      </c>
      <c r="P110" s="59">
        <v>-52.93</v>
      </c>
      <c r="Q110" s="59">
        <v>-643.1</v>
      </c>
      <c r="R110" s="59">
        <v>-796.54</v>
      </c>
      <c r="S110" s="59">
        <v>-268.89</v>
      </c>
      <c r="T110" s="59">
        <v>-246.82</v>
      </c>
      <c r="U110" s="59">
        <v>-23.44</v>
      </c>
      <c r="V110" s="59"/>
      <c r="W110" s="59">
        <v>283.66000000000003</v>
      </c>
      <c r="X110" s="59"/>
      <c r="Y110" s="59">
        <v>-23.94</v>
      </c>
      <c r="Z110" s="59">
        <v>-562.96</v>
      </c>
      <c r="AA110" s="59"/>
      <c r="AB110" s="59">
        <v>201.61</v>
      </c>
      <c r="AC110" s="59">
        <v>-267.45</v>
      </c>
      <c r="AD110" s="59">
        <v>155.69999999999999</v>
      </c>
      <c r="AE110" s="59">
        <v>-150.68</v>
      </c>
      <c r="AF110" s="59">
        <v>-89.59</v>
      </c>
      <c r="AG110" s="59">
        <v>57.82</v>
      </c>
      <c r="AH110" s="59"/>
      <c r="AI110" s="59">
        <v>-2.04</v>
      </c>
      <c r="AJ110" s="59">
        <v>-52.07</v>
      </c>
      <c r="AK110" s="59"/>
      <c r="AL110" s="59">
        <v>13.71</v>
      </c>
      <c r="AM110" s="59">
        <v>-72.45</v>
      </c>
      <c r="AN110" s="59">
        <v>-479.81</v>
      </c>
      <c r="AO110" s="59">
        <v>-888.15</v>
      </c>
      <c r="AP110" s="59">
        <v>219.67</v>
      </c>
      <c r="AQ110" s="59" t="s">
        <v>58</v>
      </c>
      <c r="AR110" s="59">
        <v>-19.239999999999998</v>
      </c>
      <c r="AS110" s="59">
        <v>-361.8</v>
      </c>
      <c r="AT110" s="59">
        <v>191.12</v>
      </c>
      <c r="AU110" s="59">
        <v>-948.98</v>
      </c>
      <c r="AV110" s="24">
        <v>0</v>
      </c>
      <c r="AW110" s="59">
        <v>-4.2300000000000004</v>
      </c>
      <c r="AX110" s="59">
        <v>47.43</v>
      </c>
      <c r="AY110" s="59">
        <f>-1.09-172.54</f>
        <v>-173.63</v>
      </c>
      <c r="AZ110" s="59">
        <v>-54.51</v>
      </c>
      <c r="BA110" s="24">
        <v>0</v>
      </c>
      <c r="BB110" s="24">
        <v>0</v>
      </c>
      <c r="BC110" s="24">
        <v>0</v>
      </c>
      <c r="BD110" s="24">
        <f t="shared" si="34"/>
        <v>-7958.21</v>
      </c>
      <c r="BE110" s="25" t="s">
        <v>48</v>
      </c>
    </row>
    <row r="111" spans="1:57" ht="25.5" customHeight="1" x14ac:dyDescent="0.25">
      <c r="A111" s="40">
        <v>3</v>
      </c>
      <c r="B111" s="23" t="s">
        <v>54</v>
      </c>
      <c r="C111" s="23">
        <v>12</v>
      </c>
      <c r="D111" s="23" t="s">
        <v>71</v>
      </c>
      <c r="E111" s="23" t="s">
        <v>72</v>
      </c>
      <c r="F111" s="59">
        <v>-58.73</v>
      </c>
      <c r="G111" s="59">
        <v>-300.8</v>
      </c>
      <c r="H111" s="59">
        <v>-26.66</v>
      </c>
      <c r="I111" s="59">
        <v>-134.36000000000001</v>
      </c>
      <c r="J111" s="59">
        <v>-29.84</v>
      </c>
      <c r="K111" s="59">
        <v>-432.51</v>
      </c>
      <c r="L111" s="59">
        <v>-79.89</v>
      </c>
      <c r="M111" s="59">
        <v>-2829.18</v>
      </c>
      <c r="N111" s="59">
        <v>-286.63</v>
      </c>
      <c r="O111" s="59">
        <v>-1299.07</v>
      </c>
      <c r="P111" s="59">
        <v>-579.94000000000005</v>
      </c>
      <c r="Q111" s="59">
        <v>-72.56</v>
      </c>
      <c r="R111" s="59">
        <v>-71.27</v>
      </c>
      <c r="S111" s="59">
        <v>9.17</v>
      </c>
      <c r="T111" s="59">
        <v>-20.23</v>
      </c>
      <c r="U111" s="59">
        <v>30.7</v>
      </c>
      <c r="V111" s="59"/>
      <c r="W111" s="59">
        <v>-213.81</v>
      </c>
      <c r="X111" s="59"/>
      <c r="Y111" s="59" t="s">
        <v>59</v>
      </c>
      <c r="Z111" s="59">
        <v>-236.83</v>
      </c>
      <c r="AA111" s="59"/>
      <c r="AB111" s="59">
        <f>-172.22-148.77-148.05-133.05-108.93</f>
        <v>-711.02</v>
      </c>
      <c r="AC111" s="59">
        <v>-105.28</v>
      </c>
      <c r="AD111" s="59">
        <v>-109.7</v>
      </c>
      <c r="AE111" s="59">
        <v>-56.14</v>
      </c>
      <c r="AF111" s="59" t="s">
        <v>64</v>
      </c>
      <c r="AG111" s="59">
        <v>-21.02</v>
      </c>
      <c r="AH111" s="59"/>
      <c r="AI111" s="59">
        <v>-139.46</v>
      </c>
      <c r="AJ111" s="59">
        <v>-158.19999999999999</v>
      </c>
      <c r="AK111" s="59"/>
      <c r="AL111" s="59">
        <v>-56.32</v>
      </c>
      <c r="AM111" s="59">
        <v>-119.74</v>
      </c>
      <c r="AN111" s="59">
        <v>-112.46</v>
      </c>
      <c r="AO111" s="59" t="s">
        <v>58</v>
      </c>
      <c r="AP111" s="59">
        <v>-248.16</v>
      </c>
      <c r="AQ111" s="59" t="s">
        <v>58</v>
      </c>
      <c r="AR111" s="59">
        <v>-87.4</v>
      </c>
      <c r="AS111" s="59" t="s">
        <v>59</v>
      </c>
      <c r="AT111" s="59" t="s">
        <v>59</v>
      </c>
      <c r="AU111" s="59" t="s">
        <v>59</v>
      </c>
      <c r="AV111" s="24">
        <v>0</v>
      </c>
      <c r="AW111" s="59">
        <v>133.80000000000001</v>
      </c>
      <c r="AX111" s="59" t="s">
        <v>59</v>
      </c>
      <c r="AY111" s="59">
        <f>4.52</f>
        <v>4.5199999999999996</v>
      </c>
      <c r="AZ111" s="59">
        <v>-453.41</v>
      </c>
      <c r="BA111" s="24">
        <v>0</v>
      </c>
      <c r="BB111" s="24">
        <v>0</v>
      </c>
      <c r="BC111" s="24">
        <v>0</v>
      </c>
      <c r="BD111" s="24">
        <f t="shared" si="34"/>
        <v>-8872.43</v>
      </c>
      <c r="BE111" s="25"/>
    </row>
    <row r="112" spans="1:57" ht="25.5" customHeight="1" x14ac:dyDescent="0.25">
      <c r="A112" s="40">
        <v>3</v>
      </c>
      <c r="B112" s="23" t="s">
        <v>54</v>
      </c>
      <c r="C112" s="23">
        <v>22</v>
      </c>
      <c r="D112" s="23" t="s">
        <v>55</v>
      </c>
      <c r="E112" s="23" t="s">
        <v>73</v>
      </c>
      <c r="F112" s="59">
        <v>137.51</v>
      </c>
      <c r="G112" s="59">
        <v>-92.71</v>
      </c>
      <c r="H112" s="59">
        <v>6.8</v>
      </c>
      <c r="I112" s="59">
        <v>-86.87</v>
      </c>
      <c r="J112" s="59">
        <v>30.14</v>
      </c>
      <c r="K112" s="59">
        <v>-285.55</v>
      </c>
      <c r="L112" s="59">
        <v>-42.71</v>
      </c>
      <c r="M112" s="59">
        <v>-491.25</v>
      </c>
      <c r="N112" s="59">
        <v>-964.98</v>
      </c>
      <c r="O112" s="59">
        <v>698.76</v>
      </c>
      <c r="P112" s="59">
        <v>719.79</v>
      </c>
      <c r="Q112" s="59">
        <v>-71.47</v>
      </c>
      <c r="R112" s="59" t="s">
        <v>59</v>
      </c>
      <c r="S112" s="59">
        <v>-34.51</v>
      </c>
      <c r="T112" s="59">
        <v>-1233.71</v>
      </c>
      <c r="U112" s="59" t="s">
        <v>58</v>
      </c>
      <c r="V112" s="59"/>
      <c r="W112" s="59">
        <v>-225.98</v>
      </c>
      <c r="X112" s="59"/>
      <c r="Y112" s="59">
        <v>50.71</v>
      </c>
      <c r="Z112" s="59">
        <v>149.97</v>
      </c>
      <c r="AA112" s="59"/>
      <c r="AB112" s="59">
        <f>-442.98-75.93-72.39-68.19-33.16</f>
        <v>-692.65</v>
      </c>
      <c r="AC112" s="59" t="s">
        <v>64</v>
      </c>
      <c r="AD112" s="59">
        <v>18.05</v>
      </c>
      <c r="AE112" s="59">
        <v>-72.91</v>
      </c>
      <c r="AF112" s="59">
        <v>-93.27</v>
      </c>
      <c r="AG112" s="59">
        <v>6.73</v>
      </c>
      <c r="AH112" s="59"/>
      <c r="AI112" s="59" t="s">
        <v>124</v>
      </c>
      <c r="AJ112" s="59">
        <v>-380.58</v>
      </c>
      <c r="AK112" s="59"/>
      <c r="AL112" s="59">
        <v>-12.69</v>
      </c>
      <c r="AM112" s="59">
        <v>26.95</v>
      </c>
      <c r="AN112" s="59">
        <v>-4.4000000000000004</v>
      </c>
      <c r="AO112" s="59">
        <v>-28.18</v>
      </c>
      <c r="AP112" s="59" t="s">
        <v>59</v>
      </c>
      <c r="AQ112" s="59" t="s">
        <v>58</v>
      </c>
      <c r="AR112" s="59">
        <v>-64.8</v>
      </c>
      <c r="AS112" s="59">
        <v>135.28</v>
      </c>
      <c r="AT112" s="59">
        <v>-285.82</v>
      </c>
      <c r="AU112" s="59" t="s">
        <v>59</v>
      </c>
      <c r="AV112" s="24">
        <v>0</v>
      </c>
      <c r="AW112" s="59">
        <v>-4.6399999999999997</v>
      </c>
      <c r="AX112" s="59">
        <v>-206.44</v>
      </c>
      <c r="AY112" s="59">
        <f>20.18+80.25-30.12+13.09-139.47</f>
        <v>-56.069999999999993</v>
      </c>
      <c r="AZ112" s="59" t="s">
        <v>60</v>
      </c>
      <c r="BA112" s="24">
        <v>0</v>
      </c>
      <c r="BB112" s="24">
        <v>0</v>
      </c>
      <c r="BC112" s="24">
        <v>0</v>
      </c>
      <c r="BD112" s="24">
        <f t="shared" si="34"/>
        <v>-3451.5</v>
      </c>
      <c r="BE112" s="25"/>
    </row>
    <row r="113" spans="1:57" ht="25.5" customHeight="1" x14ac:dyDescent="0.25">
      <c r="A113" s="22">
        <v>3</v>
      </c>
      <c r="B113" s="22" t="s">
        <v>74</v>
      </c>
      <c r="C113" s="23">
        <v>22</v>
      </c>
      <c r="D113" s="23">
        <v>35</v>
      </c>
      <c r="E113" s="23" t="s">
        <v>75</v>
      </c>
      <c r="F113" s="59">
        <v>-125.73</v>
      </c>
      <c r="G113" s="59">
        <v>-234.42</v>
      </c>
      <c r="H113" s="59">
        <v>-57.06</v>
      </c>
      <c r="I113" s="59">
        <v>-378.53</v>
      </c>
      <c r="J113" s="59">
        <v>76.02</v>
      </c>
      <c r="K113" s="59">
        <v>-210.26</v>
      </c>
      <c r="L113" s="59">
        <v>-484.81</v>
      </c>
      <c r="M113" s="59">
        <v>-2528.9899999999998</v>
      </c>
      <c r="N113" s="59">
        <v>-90.63</v>
      </c>
      <c r="O113" s="59">
        <v>194.13</v>
      </c>
      <c r="P113" s="59">
        <v>769.84</v>
      </c>
      <c r="Q113" s="59">
        <v>-1055.44</v>
      </c>
      <c r="R113" s="59">
        <v>-2268.37</v>
      </c>
      <c r="S113" s="59">
        <v>-532.84</v>
      </c>
      <c r="T113" s="59">
        <v>-131.49</v>
      </c>
      <c r="U113" s="59">
        <v>325.91000000000003</v>
      </c>
      <c r="V113" s="59"/>
      <c r="W113" s="59">
        <v>29.77</v>
      </c>
      <c r="X113" s="59"/>
      <c r="Y113" s="59">
        <v>-203.29</v>
      </c>
      <c r="Z113" s="59">
        <v>-614.82000000000005</v>
      </c>
      <c r="AA113" s="59"/>
      <c r="AB113" s="59">
        <v>-458.55</v>
      </c>
      <c r="AC113" s="59">
        <v>254.21</v>
      </c>
      <c r="AD113" s="59">
        <v>186.5</v>
      </c>
      <c r="AE113" s="59">
        <v>326.52</v>
      </c>
      <c r="AF113" s="59">
        <v>-121.68</v>
      </c>
      <c r="AG113" s="59">
        <v>-98.61</v>
      </c>
      <c r="AH113" s="59"/>
      <c r="AI113" s="59">
        <v>299.51</v>
      </c>
      <c r="AJ113" s="59">
        <v>-369.25</v>
      </c>
      <c r="AK113" s="59"/>
      <c r="AL113" s="59">
        <v>-147.27000000000001</v>
      </c>
      <c r="AM113" s="59">
        <v>-468.89</v>
      </c>
      <c r="AN113" s="59">
        <v>-190.5</v>
      </c>
      <c r="AO113" s="59">
        <v>-1524.5</v>
      </c>
      <c r="AP113" s="59">
        <v>174.22</v>
      </c>
      <c r="AQ113" s="59" t="s">
        <v>58</v>
      </c>
      <c r="AR113" s="59">
        <v>-244.68</v>
      </c>
      <c r="AS113" s="59">
        <v>-439.71</v>
      </c>
      <c r="AT113" s="59">
        <v>-414.65</v>
      </c>
      <c r="AU113" s="59">
        <v>-1160.18</v>
      </c>
      <c r="AV113" s="24">
        <v>0</v>
      </c>
      <c r="AW113" s="59">
        <v>-55.65</v>
      </c>
      <c r="AX113" s="59">
        <v>2594.88</v>
      </c>
      <c r="AY113" s="59">
        <v>474.41</v>
      </c>
      <c r="AZ113" s="59">
        <v>-169.86</v>
      </c>
      <c r="BA113" s="24">
        <v>0</v>
      </c>
      <c r="BB113" s="24">
        <v>0</v>
      </c>
      <c r="BC113" s="24">
        <v>0</v>
      </c>
      <c r="BD113" s="24">
        <f t="shared" si="34"/>
        <v>-9074.739999999998</v>
      </c>
      <c r="BE113" s="25" t="s">
        <v>48</v>
      </c>
    </row>
    <row r="114" spans="1:57" ht="25.5" customHeight="1" x14ac:dyDescent="0.25">
      <c r="A114" s="22">
        <v>3</v>
      </c>
      <c r="B114" s="22" t="s">
        <v>74</v>
      </c>
      <c r="C114" s="23">
        <v>22</v>
      </c>
      <c r="D114" s="23">
        <v>342</v>
      </c>
      <c r="E114" s="23" t="s">
        <v>76</v>
      </c>
      <c r="F114" s="59">
        <v>14.26</v>
      </c>
      <c r="G114" s="59">
        <v>57.47</v>
      </c>
      <c r="H114" s="59">
        <v>-30.28</v>
      </c>
      <c r="I114" s="59">
        <v>-3.75</v>
      </c>
      <c r="J114" s="59">
        <v>37.06</v>
      </c>
      <c r="K114" s="59">
        <v>48.34</v>
      </c>
      <c r="L114" s="59">
        <v>-15.98</v>
      </c>
      <c r="M114" s="59">
        <v>-524.17999999999995</v>
      </c>
      <c r="N114" s="59">
        <v>132.66</v>
      </c>
      <c r="O114" s="59">
        <v>-21.49</v>
      </c>
      <c r="P114" s="59">
        <v>12.81</v>
      </c>
      <c r="Q114" s="59">
        <v>-124.97</v>
      </c>
      <c r="R114" s="59">
        <v>-362.61</v>
      </c>
      <c r="S114" s="59" t="s">
        <v>62</v>
      </c>
      <c r="T114" s="59">
        <v>0.39</v>
      </c>
      <c r="U114" s="59">
        <v>1591.28</v>
      </c>
      <c r="V114" s="59"/>
      <c r="W114" s="59" t="s">
        <v>59</v>
      </c>
      <c r="X114" s="59"/>
      <c r="Y114" s="59">
        <v>-28.93</v>
      </c>
      <c r="Z114" s="59">
        <v>-173.75</v>
      </c>
      <c r="AA114" s="59"/>
      <c r="AB114" s="59">
        <v>18.829999999999998</v>
      </c>
      <c r="AC114" s="59">
        <v>-249.47</v>
      </c>
      <c r="AD114" s="59">
        <v>-29.66</v>
      </c>
      <c r="AE114" s="59" t="s">
        <v>63</v>
      </c>
      <c r="AF114" s="59">
        <v>0.54</v>
      </c>
      <c r="AG114" s="59" t="s">
        <v>60</v>
      </c>
      <c r="AH114" s="59"/>
      <c r="AI114" s="59">
        <v>48.71</v>
      </c>
      <c r="AJ114" s="59" t="s">
        <v>60</v>
      </c>
      <c r="AK114" s="59"/>
      <c r="AL114" s="59">
        <v>0.2</v>
      </c>
      <c r="AM114" s="59">
        <v>-92.28</v>
      </c>
      <c r="AN114" s="59">
        <v>0.48</v>
      </c>
      <c r="AO114" s="59">
        <v>-36.74</v>
      </c>
      <c r="AP114" s="59">
        <v>17.07</v>
      </c>
      <c r="AQ114" s="59" t="s">
        <v>58</v>
      </c>
      <c r="AR114" s="59">
        <v>10.199999999999999</v>
      </c>
      <c r="AS114" s="59">
        <v>-14.02</v>
      </c>
      <c r="AT114" s="59">
        <v>9.23</v>
      </c>
      <c r="AU114" s="59" t="s">
        <v>60</v>
      </c>
      <c r="AV114" s="24">
        <v>0</v>
      </c>
      <c r="AW114" s="59">
        <v>0.35</v>
      </c>
      <c r="AX114" s="59">
        <v>-171.47</v>
      </c>
      <c r="AY114" s="59" t="s">
        <v>60</v>
      </c>
      <c r="AZ114" s="59">
        <v>1.01</v>
      </c>
      <c r="BA114" s="24">
        <v>0</v>
      </c>
      <c r="BB114" s="24">
        <v>0</v>
      </c>
      <c r="BC114" s="24">
        <v>0</v>
      </c>
      <c r="BD114" s="24">
        <f t="shared" si="34"/>
        <v>121.3100000000001</v>
      </c>
      <c r="BE114" s="25" t="s">
        <v>48</v>
      </c>
    </row>
    <row r="115" spans="1:57" ht="25.5" customHeight="1" x14ac:dyDescent="0.25">
      <c r="A115" s="22">
        <v>3</v>
      </c>
      <c r="B115" s="22" t="s">
        <v>74</v>
      </c>
      <c r="C115" s="23">
        <v>22</v>
      </c>
      <c r="D115" s="23">
        <v>343</v>
      </c>
      <c r="E115" s="23" t="s">
        <v>77</v>
      </c>
      <c r="F115" s="59">
        <v>64.73</v>
      </c>
      <c r="G115" s="59">
        <v>-15.69</v>
      </c>
      <c r="H115" s="59">
        <v>-81.209999999999994</v>
      </c>
      <c r="I115" s="59">
        <v>-86.66</v>
      </c>
      <c r="J115" s="59">
        <v>-42.46</v>
      </c>
      <c r="K115" s="59">
        <v>86.22</v>
      </c>
      <c r="L115" s="59">
        <v>100.52</v>
      </c>
      <c r="M115" s="59">
        <v>-141.76</v>
      </c>
      <c r="N115" s="59">
        <v>-24.9</v>
      </c>
      <c r="O115" s="59">
        <v>-39.76</v>
      </c>
      <c r="P115" s="59">
        <v>-256.44</v>
      </c>
      <c r="Q115" s="59">
        <v>28.07</v>
      </c>
      <c r="R115" s="59">
        <v>-832.96</v>
      </c>
      <c r="S115" s="59">
        <v>10.19</v>
      </c>
      <c r="T115" s="59" t="s">
        <v>157</v>
      </c>
      <c r="U115" s="59">
        <v>-219.55</v>
      </c>
      <c r="V115" s="59"/>
      <c r="W115" s="59" t="s">
        <v>59</v>
      </c>
      <c r="X115" s="59"/>
      <c r="Y115" s="59">
        <f>-14.7+-95.26</f>
        <v>-109.96000000000001</v>
      </c>
      <c r="Z115" s="59">
        <v>-151.09</v>
      </c>
      <c r="AA115" s="59"/>
      <c r="AB115" s="59">
        <v>-5.45</v>
      </c>
      <c r="AC115" s="59">
        <v>-92.51</v>
      </c>
      <c r="AD115" s="59">
        <v>-136.80000000000001</v>
      </c>
      <c r="AE115" s="59">
        <v>-58.1</v>
      </c>
      <c r="AF115" s="59">
        <v>6.85</v>
      </c>
      <c r="AG115" s="59">
        <v>17.079999999999998</v>
      </c>
      <c r="AH115" s="59"/>
      <c r="AI115" s="59">
        <v>42.65</v>
      </c>
      <c r="AJ115" s="59">
        <v>-3.48</v>
      </c>
      <c r="AK115" s="59"/>
      <c r="AL115" s="59">
        <v>3.39</v>
      </c>
      <c r="AM115" s="59">
        <v>179.4</v>
      </c>
      <c r="AN115" s="59">
        <v>53.21</v>
      </c>
      <c r="AO115" s="59">
        <v>442.62</v>
      </c>
      <c r="AP115" s="59">
        <v>-245.62</v>
      </c>
      <c r="AQ115" s="59" t="s">
        <v>58</v>
      </c>
      <c r="AR115" s="59">
        <v>52.7</v>
      </c>
      <c r="AS115" s="59">
        <v>-354.92</v>
      </c>
      <c r="AT115" s="59">
        <v>137.28</v>
      </c>
      <c r="AU115" s="59" t="s">
        <v>60</v>
      </c>
      <c r="AV115" s="24">
        <v>0</v>
      </c>
      <c r="AW115" s="59">
        <v>5.55</v>
      </c>
      <c r="AX115" s="59">
        <v>-6.57</v>
      </c>
      <c r="AY115" s="59">
        <v>80.680000000000007</v>
      </c>
      <c r="AZ115" s="59">
        <v>-23.77</v>
      </c>
      <c r="BA115" s="24">
        <v>0</v>
      </c>
      <c r="BB115" s="24">
        <v>0</v>
      </c>
      <c r="BC115" s="24">
        <v>0</v>
      </c>
      <c r="BD115" s="24">
        <f t="shared" si="34"/>
        <v>-1618.5199999999993</v>
      </c>
      <c r="BE115" s="25" t="s">
        <v>48</v>
      </c>
    </row>
    <row r="116" spans="1:57" ht="25.5" customHeight="1" x14ac:dyDescent="0.25">
      <c r="A116" s="22">
        <v>3</v>
      </c>
      <c r="B116" s="22" t="s">
        <v>74</v>
      </c>
      <c r="C116" s="23">
        <v>22</v>
      </c>
      <c r="D116" s="23">
        <v>344</v>
      </c>
      <c r="E116" s="23" t="s">
        <v>79</v>
      </c>
      <c r="F116" s="59">
        <v>-217.62</v>
      </c>
      <c r="G116" s="59">
        <v>-42.92</v>
      </c>
      <c r="H116" s="59">
        <v>125.49</v>
      </c>
      <c r="I116" s="59" t="s">
        <v>62</v>
      </c>
      <c r="J116" s="59" t="s">
        <v>58</v>
      </c>
      <c r="K116" s="59">
        <v>-23.14</v>
      </c>
      <c r="L116" s="59">
        <v>-46.14</v>
      </c>
      <c r="M116" s="59">
        <v>-252.51</v>
      </c>
      <c r="N116" s="59">
        <v>-138</v>
      </c>
      <c r="O116" s="59" t="s">
        <v>59</v>
      </c>
      <c r="P116" s="59">
        <v>-143.36000000000001</v>
      </c>
      <c r="Q116" s="59">
        <v>40.450000000000003</v>
      </c>
      <c r="R116" s="59">
        <v>575.23</v>
      </c>
      <c r="S116" s="59">
        <v>270.85000000000002</v>
      </c>
      <c r="T116" s="59" t="s">
        <v>62</v>
      </c>
      <c r="U116" s="59">
        <v>9.35</v>
      </c>
      <c r="V116" s="59"/>
      <c r="W116" s="59" t="s">
        <v>59</v>
      </c>
      <c r="X116" s="59"/>
      <c r="Y116" s="59">
        <v>3</v>
      </c>
      <c r="Z116" s="59">
        <v>-72.489999999999995</v>
      </c>
      <c r="AA116" s="59"/>
      <c r="AB116" s="59">
        <v>31.03</v>
      </c>
      <c r="AC116" s="59">
        <v>-42.8</v>
      </c>
      <c r="AD116" s="59" t="s">
        <v>60</v>
      </c>
      <c r="AE116" s="59">
        <v>-5.92</v>
      </c>
      <c r="AF116" s="59">
        <v>0.97</v>
      </c>
      <c r="AG116" s="59" t="s">
        <v>60</v>
      </c>
      <c r="AH116" s="59"/>
      <c r="AI116" s="59" t="s">
        <v>58</v>
      </c>
      <c r="AJ116" s="59">
        <v>63.24</v>
      </c>
      <c r="AK116" s="59"/>
      <c r="AL116" s="59">
        <v>169.29</v>
      </c>
      <c r="AM116" s="59">
        <v>-99.84</v>
      </c>
      <c r="AN116" s="59">
        <v>21.24</v>
      </c>
      <c r="AO116" s="59">
        <v>-209.22</v>
      </c>
      <c r="AP116" s="59" t="s">
        <v>60</v>
      </c>
      <c r="AQ116" s="59" t="s">
        <v>58</v>
      </c>
      <c r="AR116" s="59">
        <v>-32.89</v>
      </c>
      <c r="AS116" s="59">
        <v>-251.72</v>
      </c>
      <c r="AT116" s="59" t="s">
        <v>59</v>
      </c>
      <c r="AU116" s="59" t="s">
        <v>59</v>
      </c>
      <c r="AV116" s="24">
        <v>0</v>
      </c>
      <c r="AW116" s="59">
        <v>186.66</v>
      </c>
      <c r="AX116" s="59">
        <v>-690.53</v>
      </c>
      <c r="AY116" s="59" t="s">
        <v>60</v>
      </c>
      <c r="AZ116" s="59" t="s">
        <v>60</v>
      </c>
      <c r="BA116" s="24">
        <v>0</v>
      </c>
      <c r="BB116" s="24">
        <v>0</v>
      </c>
      <c r="BC116" s="24">
        <v>0</v>
      </c>
      <c r="BD116" s="24">
        <f t="shared" si="34"/>
        <v>-772.29999999999984</v>
      </c>
      <c r="BE116" s="25"/>
    </row>
    <row r="117" spans="1:57" ht="25.5" customHeight="1" x14ac:dyDescent="0.25">
      <c r="A117" s="22">
        <v>3</v>
      </c>
      <c r="B117" s="22" t="s">
        <v>74</v>
      </c>
      <c r="C117" s="23">
        <v>22</v>
      </c>
      <c r="D117" s="23">
        <v>345</v>
      </c>
      <c r="E117" s="23" t="s">
        <v>80</v>
      </c>
      <c r="F117" s="59" t="s">
        <v>64</v>
      </c>
      <c r="G117" s="59" t="s">
        <v>64</v>
      </c>
      <c r="H117" s="59" t="s">
        <v>64</v>
      </c>
      <c r="I117" s="59" t="s">
        <v>63</v>
      </c>
      <c r="J117" s="59" t="s">
        <v>63</v>
      </c>
      <c r="K117" s="59" t="s">
        <v>64</v>
      </c>
      <c r="L117" s="59" t="s">
        <v>63</v>
      </c>
      <c r="M117" s="59" t="s">
        <v>64</v>
      </c>
      <c r="N117" s="59" t="s">
        <v>64</v>
      </c>
      <c r="O117" s="59" t="s">
        <v>64</v>
      </c>
      <c r="P117" s="59" t="s">
        <v>63</v>
      </c>
      <c r="Q117" s="59" t="s">
        <v>64</v>
      </c>
      <c r="R117" s="59" t="s">
        <v>64</v>
      </c>
      <c r="S117" s="59" t="s">
        <v>63</v>
      </c>
      <c r="T117" s="59" t="s">
        <v>63</v>
      </c>
      <c r="U117" s="59" t="s">
        <v>63</v>
      </c>
      <c r="V117" s="59"/>
      <c r="W117" s="59" t="s">
        <v>64</v>
      </c>
      <c r="X117" s="59"/>
      <c r="Y117" s="59" t="s">
        <v>64</v>
      </c>
      <c r="Z117" s="59" t="s">
        <v>63</v>
      </c>
      <c r="AA117" s="59"/>
      <c r="AB117" s="59" t="s">
        <v>64</v>
      </c>
      <c r="AC117" s="59" t="s">
        <v>64</v>
      </c>
      <c r="AD117" s="59" t="s">
        <v>63</v>
      </c>
      <c r="AE117" s="59" t="s">
        <v>63</v>
      </c>
      <c r="AF117" s="59" t="s">
        <v>64</v>
      </c>
      <c r="AG117" s="59" t="s">
        <v>64</v>
      </c>
      <c r="AH117" s="59"/>
      <c r="AI117" s="59" t="s">
        <v>64</v>
      </c>
      <c r="AJ117" s="59" t="s">
        <v>64</v>
      </c>
      <c r="AK117" s="59"/>
      <c r="AL117" s="59" t="s">
        <v>64</v>
      </c>
      <c r="AM117" s="59" t="s">
        <v>63</v>
      </c>
      <c r="AN117" s="59" t="s">
        <v>63</v>
      </c>
      <c r="AO117" s="59" t="s">
        <v>63</v>
      </c>
      <c r="AP117" s="59" t="s">
        <v>64</v>
      </c>
      <c r="AQ117" s="59" t="s">
        <v>58</v>
      </c>
      <c r="AR117" s="59" t="s">
        <v>64</v>
      </c>
      <c r="AS117" s="59" t="s">
        <v>64</v>
      </c>
      <c r="AT117" s="59" t="s">
        <v>64</v>
      </c>
      <c r="AU117" s="59" t="s">
        <v>64</v>
      </c>
      <c r="AV117" s="24">
        <v>0</v>
      </c>
      <c r="AW117" s="59" t="s">
        <v>63</v>
      </c>
      <c r="AX117" s="59" t="s">
        <v>64</v>
      </c>
      <c r="AY117" s="59" t="s">
        <v>64</v>
      </c>
      <c r="AZ117" s="59" t="s">
        <v>64</v>
      </c>
      <c r="BA117" s="24">
        <v>0</v>
      </c>
      <c r="BB117" s="24">
        <v>0</v>
      </c>
      <c r="BC117" s="24">
        <v>0</v>
      </c>
      <c r="BD117" s="24">
        <f t="shared" si="34"/>
        <v>0</v>
      </c>
      <c r="BE117" s="25"/>
    </row>
    <row r="118" spans="1:57" ht="25.5" customHeight="1" x14ac:dyDescent="0.25">
      <c r="A118" s="22">
        <v>3</v>
      </c>
      <c r="B118" s="22" t="s">
        <v>74</v>
      </c>
      <c r="C118" s="23">
        <v>22</v>
      </c>
      <c r="D118" s="23">
        <v>352</v>
      </c>
      <c r="E118" s="23" t="s">
        <v>81</v>
      </c>
      <c r="F118" s="59" t="s">
        <v>64</v>
      </c>
      <c r="G118" s="59" t="s">
        <v>64</v>
      </c>
      <c r="H118" s="59" t="s">
        <v>64</v>
      </c>
      <c r="I118" s="59" t="s">
        <v>63</v>
      </c>
      <c r="J118" s="59" t="s">
        <v>63</v>
      </c>
      <c r="K118" s="59" t="s">
        <v>64</v>
      </c>
      <c r="L118" s="59" t="s">
        <v>63</v>
      </c>
      <c r="M118" s="59" t="s">
        <v>64</v>
      </c>
      <c r="N118" s="59" t="s">
        <v>64</v>
      </c>
      <c r="O118" s="59" t="s">
        <v>64</v>
      </c>
      <c r="P118" s="59" t="s">
        <v>63</v>
      </c>
      <c r="Q118" s="59" t="s">
        <v>64</v>
      </c>
      <c r="R118" s="59" t="s">
        <v>64</v>
      </c>
      <c r="S118" s="59" t="s">
        <v>63</v>
      </c>
      <c r="T118" s="59" t="s">
        <v>63</v>
      </c>
      <c r="U118" s="59" t="s">
        <v>63</v>
      </c>
      <c r="V118" s="59"/>
      <c r="W118" s="59" t="s">
        <v>64</v>
      </c>
      <c r="X118" s="59"/>
      <c r="Y118" s="59" t="s">
        <v>64</v>
      </c>
      <c r="Z118" s="59" t="s">
        <v>63</v>
      </c>
      <c r="AA118" s="59"/>
      <c r="AB118" s="59" t="s">
        <v>64</v>
      </c>
      <c r="AC118" s="59" t="s">
        <v>64</v>
      </c>
      <c r="AD118" s="59" t="s">
        <v>64</v>
      </c>
      <c r="AE118" s="59" t="s">
        <v>63</v>
      </c>
      <c r="AF118" s="59" t="s">
        <v>64</v>
      </c>
      <c r="AG118" s="59" t="s">
        <v>64</v>
      </c>
      <c r="AH118" s="59"/>
      <c r="AI118" s="59" t="s">
        <v>64</v>
      </c>
      <c r="AJ118" s="59" t="s">
        <v>64</v>
      </c>
      <c r="AK118" s="59"/>
      <c r="AL118" s="59" t="s">
        <v>64</v>
      </c>
      <c r="AM118" s="59" t="s">
        <v>63</v>
      </c>
      <c r="AN118" s="59" t="s">
        <v>63</v>
      </c>
      <c r="AO118" s="59" t="s">
        <v>63</v>
      </c>
      <c r="AP118" s="59" t="s">
        <v>64</v>
      </c>
      <c r="AQ118" s="59" t="s">
        <v>58</v>
      </c>
      <c r="AR118" s="59" t="s">
        <v>64</v>
      </c>
      <c r="AS118" s="59" t="s">
        <v>64</v>
      </c>
      <c r="AT118" s="59" t="s">
        <v>64</v>
      </c>
      <c r="AU118" s="59" t="s">
        <v>64</v>
      </c>
      <c r="AV118" s="24">
        <v>0</v>
      </c>
      <c r="AW118" s="59" t="s">
        <v>63</v>
      </c>
      <c r="AX118" s="59" t="s">
        <v>64</v>
      </c>
      <c r="AY118" s="59" t="s">
        <v>64</v>
      </c>
      <c r="AZ118" s="59" t="s">
        <v>64</v>
      </c>
      <c r="BA118" s="24">
        <v>0</v>
      </c>
      <c r="BB118" s="24">
        <v>0</v>
      </c>
      <c r="BC118" s="24">
        <v>0</v>
      </c>
      <c r="BD118" s="24">
        <f t="shared" si="34"/>
        <v>0</v>
      </c>
      <c r="BE118" s="25"/>
    </row>
    <row r="119" spans="1:57" ht="25.5" customHeight="1" x14ac:dyDescent="0.25">
      <c r="A119" s="40">
        <v>3</v>
      </c>
      <c r="B119" s="40" t="s">
        <v>74</v>
      </c>
      <c r="C119" s="23">
        <v>12</v>
      </c>
      <c r="D119" s="23">
        <v>31</v>
      </c>
      <c r="E119" s="23" t="s">
        <v>158</v>
      </c>
      <c r="F119" s="59">
        <v>-1036.0899999999999</v>
      </c>
      <c r="G119" s="59">
        <v>4.5599999999999996</v>
      </c>
      <c r="H119" s="59">
        <v>-26.66</v>
      </c>
      <c r="I119" s="59" t="s">
        <v>58</v>
      </c>
      <c r="J119" s="59">
        <v>-926.15</v>
      </c>
      <c r="K119" s="59">
        <v>-432.51</v>
      </c>
      <c r="L119" s="59">
        <v>-308.79000000000002</v>
      </c>
      <c r="M119" s="59">
        <v>-1416.66</v>
      </c>
      <c r="N119" s="59">
        <v>510.03</v>
      </c>
      <c r="O119" s="59">
        <v>290.25</v>
      </c>
      <c r="P119" s="59">
        <v>-983.29</v>
      </c>
      <c r="Q119" s="59">
        <v>-251.96</v>
      </c>
      <c r="R119" s="59">
        <v>-253.11</v>
      </c>
      <c r="S119" s="59">
        <v>-190.63</v>
      </c>
      <c r="T119" s="59">
        <v>-175.77</v>
      </c>
      <c r="U119" s="59">
        <v>-49.75</v>
      </c>
      <c r="V119" s="59"/>
      <c r="W119" s="59">
        <v>-26.59</v>
      </c>
      <c r="X119" s="59"/>
      <c r="Y119" s="59">
        <f>232.62+14.62+0.06+197.59+31.82+-3.43+0.07+3.46+65.45</f>
        <v>542.26</v>
      </c>
      <c r="Z119" s="59">
        <v>-236.83</v>
      </c>
      <c r="AA119" s="59"/>
      <c r="AB119" s="59">
        <f>144.02-270.08-36.77</f>
        <v>-162.82999999999998</v>
      </c>
      <c r="AC119" s="59" t="s">
        <v>59</v>
      </c>
      <c r="AD119" s="59">
        <v>-40.229999999999997</v>
      </c>
      <c r="AE119" s="59">
        <v>-18.440000000000001</v>
      </c>
      <c r="AF119" s="59">
        <v>-776.74</v>
      </c>
      <c r="AG119" s="59" t="s">
        <v>59</v>
      </c>
      <c r="AH119" s="59"/>
      <c r="AI119" s="59" t="s">
        <v>124</v>
      </c>
      <c r="AJ119" s="59" t="s">
        <v>59</v>
      </c>
      <c r="AK119" s="59"/>
      <c r="AL119" s="59">
        <v>-193.16</v>
      </c>
      <c r="AM119" s="59">
        <v>-101.74</v>
      </c>
      <c r="AN119" s="59">
        <v>-39.64</v>
      </c>
      <c r="AO119" s="59" t="s">
        <v>58</v>
      </c>
      <c r="AP119" s="59">
        <v>-248.16</v>
      </c>
      <c r="AQ119" s="59" t="s">
        <v>58</v>
      </c>
      <c r="AR119" s="59">
        <v>-164.8</v>
      </c>
      <c r="AS119" s="59">
        <v>-3733.84</v>
      </c>
      <c r="AT119" s="59" t="s">
        <v>64</v>
      </c>
      <c r="AU119" s="59" t="s">
        <v>59</v>
      </c>
      <c r="AV119" s="24">
        <v>0</v>
      </c>
      <c r="AW119" s="59" t="s">
        <v>58</v>
      </c>
      <c r="AX119" s="59">
        <v>-2001.73</v>
      </c>
      <c r="AY119" s="59">
        <f>-6.84+0.14+98</f>
        <v>91.3</v>
      </c>
      <c r="AZ119" s="59">
        <v>-414.6</v>
      </c>
      <c r="BA119" s="24">
        <v>0</v>
      </c>
      <c r="BB119" s="24">
        <v>0</v>
      </c>
      <c r="BC119" s="24">
        <v>0</v>
      </c>
      <c r="BD119" s="24">
        <f t="shared" si="34"/>
        <v>-12772.300000000001</v>
      </c>
      <c r="BE119" s="25"/>
    </row>
    <row r="120" spans="1:57" ht="25.5" customHeight="1" x14ac:dyDescent="0.25">
      <c r="A120" s="42">
        <v>3</v>
      </c>
      <c r="B120" s="42" t="s">
        <v>74</v>
      </c>
      <c r="C120" s="23">
        <v>22</v>
      </c>
      <c r="D120" s="23">
        <v>357</v>
      </c>
      <c r="E120" s="23" t="s">
        <v>83</v>
      </c>
      <c r="F120" s="59">
        <v>-365.56</v>
      </c>
      <c r="G120" s="59">
        <v>-10.43</v>
      </c>
      <c r="H120" s="59">
        <v>35.67</v>
      </c>
      <c r="I120" s="59">
        <v>82.83</v>
      </c>
      <c r="J120" s="59" t="s">
        <v>62</v>
      </c>
      <c r="K120" s="59" t="s">
        <v>60</v>
      </c>
      <c r="L120" s="59">
        <v>16.239999999999998</v>
      </c>
      <c r="M120" s="59">
        <v>-33.4</v>
      </c>
      <c r="N120" s="59">
        <v>-124.97</v>
      </c>
      <c r="O120" s="59" t="s">
        <v>60</v>
      </c>
      <c r="P120" s="59" t="s">
        <v>62</v>
      </c>
      <c r="Q120" s="59">
        <v>-806.28</v>
      </c>
      <c r="R120" s="59">
        <v>-98.11</v>
      </c>
      <c r="S120" s="59">
        <v>-7.08</v>
      </c>
      <c r="T120" s="59" t="s">
        <v>62</v>
      </c>
      <c r="U120" s="59">
        <v>123.78</v>
      </c>
      <c r="V120" s="59"/>
      <c r="W120" s="59" t="s">
        <v>59</v>
      </c>
      <c r="X120" s="59"/>
      <c r="Y120" s="59">
        <v>-81.03</v>
      </c>
      <c r="Z120" s="59">
        <v>52.47</v>
      </c>
      <c r="AA120" s="59"/>
      <c r="AB120" s="59">
        <v>-0.2</v>
      </c>
      <c r="AC120" s="59" t="s">
        <v>60</v>
      </c>
      <c r="AD120" s="59" t="s">
        <v>62</v>
      </c>
      <c r="AE120" s="59" t="s">
        <v>63</v>
      </c>
      <c r="AF120" s="59">
        <v>2.87</v>
      </c>
      <c r="AG120" s="59" t="s">
        <v>60</v>
      </c>
      <c r="AH120" s="59"/>
      <c r="AI120" s="59" t="s">
        <v>58</v>
      </c>
      <c r="AJ120" s="59">
        <v>-100.78</v>
      </c>
      <c r="AK120" s="59"/>
      <c r="AL120" s="59">
        <v>-354.67</v>
      </c>
      <c r="AM120" s="59">
        <v>-200.87</v>
      </c>
      <c r="AN120" s="59" t="s">
        <v>62</v>
      </c>
      <c r="AO120" s="59">
        <v>-409.15</v>
      </c>
      <c r="AP120" s="59">
        <v>-123.21</v>
      </c>
      <c r="AQ120" s="59" t="s">
        <v>58</v>
      </c>
      <c r="AR120" s="59" t="s">
        <v>60</v>
      </c>
      <c r="AS120" s="59" t="s">
        <v>64</v>
      </c>
      <c r="AT120" s="59" t="s">
        <v>59</v>
      </c>
      <c r="AU120" s="59" t="s">
        <v>59</v>
      </c>
      <c r="AV120" s="24">
        <v>0</v>
      </c>
      <c r="AW120" s="59">
        <v>-100.55</v>
      </c>
      <c r="AX120" s="59">
        <v>13.56</v>
      </c>
      <c r="AY120" s="59" t="s">
        <v>60</v>
      </c>
      <c r="AZ120" s="59" t="s">
        <v>60</v>
      </c>
      <c r="BA120" s="24">
        <v>0</v>
      </c>
      <c r="BB120" s="24">
        <v>0</v>
      </c>
      <c r="BC120" s="24">
        <v>0</v>
      </c>
      <c r="BD120" s="24">
        <f t="shared" si="34"/>
        <v>-2488.8700000000003</v>
      </c>
      <c r="BE120" s="25"/>
    </row>
    <row r="121" spans="1:57" ht="25.5" customHeight="1" x14ac:dyDescent="0.25">
      <c r="A121" s="22">
        <v>3</v>
      </c>
      <c r="B121" s="22" t="s">
        <v>84</v>
      </c>
      <c r="C121" s="23">
        <v>22</v>
      </c>
      <c r="D121" s="23">
        <v>286</v>
      </c>
      <c r="E121" s="23" t="s">
        <v>159</v>
      </c>
      <c r="F121" s="59">
        <v>-161.33000000000001</v>
      </c>
      <c r="G121" s="59">
        <v>-91.7</v>
      </c>
      <c r="H121" s="59">
        <v>48.95</v>
      </c>
      <c r="I121" s="59">
        <v>82.83</v>
      </c>
      <c r="J121" s="59">
        <v>-119.28</v>
      </c>
      <c r="K121" s="59">
        <v>18.399999999999999</v>
      </c>
      <c r="L121" s="59">
        <v>-65.959999999999994</v>
      </c>
      <c r="M121" s="59" t="s">
        <v>59</v>
      </c>
      <c r="N121" s="59">
        <v>-51.96</v>
      </c>
      <c r="O121" s="59">
        <v>-182.27</v>
      </c>
      <c r="P121" s="59">
        <v>-367.72</v>
      </c>
      <c r="Q121" s="59">
        <v>-125.77</v>
      </c>
      <c r="R121" s="59">
        <v>-90.71</v>
      </c>
      <c r="S121" s="59">
        <v>-2.23</v>
      </c>
      <c r="T121" s="59" t="s">
        <v>58</v>
      </c>
      <c r="U121" s="59" t="s">
        <v>58</v>
      </c>
      <c r="V121" s="59"/>
      <c r="W121" s="59">
        <v>0.57999999999999996</v>
      </c>
      <c r="X121" s="59"/>
      <c r="Y121" s="59">
        <f>-63.97+0.68</f>
        <v>-63.29</v>
      </c>
      <c r="Z121" s="59">
        <v>-290.20999999999998</v>
      </c>
      <c r="AA121" s="59"/>
      <c r="AB121" s="59">
        <f>242.12</f>
        <v>242.12</v>
      </c>
      <c r="AC121" s="59">
        <v>-22.39</v>
      </c>
      <c r="AD121" s="59">
        <v>-242.04</v>
      </c>
      <c r="AE121" s="59">
        <v>-110.81</v>
      </c>
      <c r="AF121" s="59">
        <v>-93.27</v>
      </c>
      <c r="AG121" s="59">
        <v>10.8</v>
      </c>
      <c r="AH121" s="59"/>
      <c r="AI121" s="59" t="s">
        <v>129</v>
      </c>
      <c r="AJ121" s="59">
        <v>-17.760000000000002</v>
      </c>
      <c r="AK121" s="59"/>
      <c r="AL121" s="59">
        <v>-48.34</v>
      </c>
      <c r="AM121" s="59">
        <v>40</v>
      </c>
      <c r="AN121" s="59">
        <v>105.14</v>
      </c>
      <c r="AO121" s="59">
        <v>-239.7</v>
      </c>
      <c r="AP121" s="59">
        <v>68.77</v>
      </c>
      <c r="AQ121" s="59" t="s">
        <v>58</v>
      </c>
      <c r="AR121" s="59" t="s">
        <v>59</v>
      </c>
      <c r="AS121" s="59" t="s">
        <v>124</v>
      </c>
      <c r="AT121" s="59" t="s">
        <v>129</v>
      </c>
      <c r="AU121" s="59" t="s">
        <v>59</v>
      </c>
      <c r="AV121" s="24">
        <v>0</v>
      </c>
      <c r="AW121" s="59">
        <v>-105.42</v>
      </c>
      <c r="AX121" s="59">
        <v>100.56</v>
      </c>
      <c r="AY121" s="59">
        <v>-226.44</v>
      </c>
      <c r="AZ121" s="59">
        <v>-30.08</v>
      </c>
      <c r="BA121" s="24">
        <v>0</v>
      </c>
      <c r="BB121" s="24">
        <v>0</v>
      </c>
      <c r="BC121" s="24">
        <v>0</v>
      </c>
      <c r="BD121" s="24">
        <f t="shared" si="34"/>
        <v>-2030.5300000000002</v>
      </c>
      <c r="BE121" s="25"/>
    </row>
    <row r="122" spans="1:57" ht="25.5" customHeight="1" x14ac:dyDescent="0.25">
      <c r="A122" s="22">
        <v>3</v>
      </c>
      <c r="B122" s="22" t="s">
        <v>84</v>
      </c>
      <c r="C122" s="23">
        <v>13</v>
      </c>
      <c r="D122" s="23">
        <v>355</v>
      </c>
      <c r="E122" s="23" t="s">
        <v>160</v>
      </c>
      <c r="F122" s="59" t="s">
        <v>64</v>
      </c>
      <c r="G122" s="59" t="s">
        <v>64</v>
      </c>
      <c r="H122" s="59" t="s">
        <v>64</v>
      </c>
      <c r="I122" s="59" t="s">
        <v>63</v>
      </c>
      <c r="J122" s="59" t="s">
        <v>63</v>
      </c>
      <c r="K122" s="59" t="s">
        <v>64</v>
      </c>
      <c r="L122" s="59" t="s">
        <v>63</v>
      </c>
      <c r="M122" s="59" t="s">
        <v>64</v>
      </c>
      <c r="N122" s="59" t="s">
        <v>64</v>
      </c>
      <c r="O122" s="59" t="s">
        <v>64</v>
      </c>
      <c r="P122" s="59" t="s">
        <v>63</v>
      </c>
      <c r="Q122" s="59" t="s">
        <v>64</v>
      </c>
      <c r="R122" s="59" t="s">
        <v>64</v>
      </c>
      <c r="S122" s="59" t="s">
        <v>63</v>
      </c>
      <c r="T122" s="59" t="s">
        <v>63</v>
      </c>
      <c r="U122" s="59" t="s">
        <v>63</v>
      </c>
      <c r="V122" s="59"/>
      <c r="W122" s="59" t="s">
        <v>64</v>
      </c>
      <c r="X122" s="59"/>
      <c r="Y122" s="59" t="s">
        <v>64</v>
      </c>
      <c r="Z122" s="59" t="s">
        <v>63</v>
      </c>
      <c r="AA122" s="59"/>
      <c r="AB122" s="59" t="s">
        <v>64</v>
      </c>
      <c r="AC122" s="59" t="s">
        <v>64</v>
      </c>
      <c r="AD122" s="59" t="s">
        <v>64</v>
      </c>
      <c r="AE122" s="59" t="s">
        <v>63</v>
      </c>
      <c r="AF122" s="59" t="s">
        <v>64</v>
      </c>
      <c r="AG122" s="59" t="s">
        <v>64</v>
      </c>
      <c r="AH122" s="59"/>
      <c r="AI122" s="59" t="s">
        <v>64</v>
      </c>
      <c r="AJ122" s="59" t="s">
        <v>64</v>
      </c>
      <c r="AK122" s="59"/>
      <c r="AL122" s="59" t="s">
        <v>64</v>
      </c>
      <c r="AM122" s="59" t="s">
        <v>63</v>
      </c>
      <c r="AN122" s="59" t="s">
        <v>63</v>
      </c>
      <c r="AO122" s="59" t="s">
        <v>63</v>
      </c>
      <c r="AP122" s="59" t="s">
        <v>64</v>
      </c>
      <c r="AQ122" s="59" t="s">
        <v>58</v>
      </c>
      <c r="AR122" s="59" t="s">
        <v>64</v>
      </c>
      <c r="AS122" s="59" t="s">
        <v>64</v>
      </c>
      <c r="AT122" s="59" t="s">
        <v>64</v>
      </c>
      <c r="AU122" s="59" t="s">
        <v>64</v>
      </c>
      <c r="AV122" s="24">
        <v>0</v>
      </c>
      <c r="AW122" s="59" t="s">
        <v>63</v>
      </c>
      <c r="AX122" s="59" t="s">
        <v>64</v>
      </c>
      <c r="AY122" s="59" t="s">
        <v>64</v>
      </c>
      <c r="AZ122" s="59" t="s">
        <v>64</v>
      </c>
      <c r="BA122" s="24">
        <v>0</v>
      </c>
      <c r="BB122" s="24">
        <v>0</v>
      </c>
      <c r="BC122" s="24">
        <v>0</v>
      </c>
      <c r="BD122" s="24">
        <f t="shared" si="34"/>
        <v>0</v>
      </c>
      <c r="BE122" s="25"/>
    </row>
    <row r="123" spans="1:57" ht="25.5" customHeight="1" x14ac:dyDescent="0.25">
      <c r="A123" s="22">
        <v>3</v>
      </c>
      <c r="B123" s="39" t="s">
        <v>84</v>
      </c>
      <c r="C123" s="39">
        <v>13</v>
      </c>
      <c r="D123" s="39">
        <v>146</v>
      </c>
      <c r="E123" s="39" t="s">
        <v>161</v>
      </c>
      <c r="F123" s="59">
        <v>-276</v>
      </c>
      <c r="G123" s="59">
        <v>-403.34</v>
      </c>
      <c r="H123" s="59">
        <v>245.53</v>
      </c>
      <c r="I123" s="59" t="s">
        <v>58</v>
      </c>
      <c r="J123" s="59">
        <v>-104.89</v>
      </c>
      <c r="K123" s="59">
        <v>-81.099999999999994</v>
      </c>
      <c r="L123" s="59">
        <v>-39.5</v>
      </c>
      <c r="M123" s="59">
        <v>32.32</v>
      </c>
      <c r="N123" s="59">
        <v>-90.63</v>
      </c>
      <c r="O123" s="59" t="s">
        <v>59</v>
      </c>
      <c r="P123" s="59">
        <v>-153.26</v>
      </c>
      <c r="Q123" s="59">
        <v>239.67</v>
      </c>
      <c r="R123" s="59">
        <v>-1674.37</v>
      </c>
      <c r="S123" s="59">
        <v>-101.01</v>
      </c>
      <c r="T123" s="59">
        <v>247.36</v>
      </c>
      <c r="U123" s="59">
        <v>5.71</v>
      </c>
      <c r="V123" s="59"/>
      <c r="W123" s="59">
        <v>-64.790000000000006</v>
      </c>
      <c r="X123" s="59"/>
      <c r="Y123" s="59">
        <v>180.85</v>
      </c>
      <c r="Z123" s="59">
        <v>5.52</v>
      </c>
      <c r="AA123" s="59"/>
      <c r="AB123" s="59">
        <v>-102.7</v>
      </c>
      <c r="AC123" s="59">
        <v>112.13</v>
      </c>
      <c r="AD123" s="59">
        <v>16.47</v>
      </c>
      <c r="AE123" s="59">
        <v>20.350000000000001</v>
      </c>
      <c r="AF123" s="59">
        <v>-14.91</v>
      </c>
      <c r="AG123" s="59">
        <v>-281.12</v>
      </c>
      <c r="AH123" s="59"/>
      <c r="AI123" s="59">
        <v>140.59</v>
      </c>
      <c r="AJ123" s="59">
        <v>-127.1</v>
      </c>
      <c r="AK123" s="59"/>
      <c r="AL123" s="59">
        <v>89.6</v>
      </c>
      <c r="AM123" s="59">
        <v>80.55</v>
      </c>
      <c r="AN123" s="59">
        <v>-76.95</v>
      </c>
      <c r="AO123" s="59">
        <v>-124.04</v>
      </c>
      <c r="AP123" s="59">
        <v>-112.52</v>
      </c>
      <c r="AQ123" s="59" t="s">
        <v>58</v>
      </c>
      <c r="AR123" s="59">
        <v>-152.81</v>
      </c>
      <c r="AS123" s="59" t="s">
        <v>124</v>
      </c>
      <c r="AT123" s="59">
        <v>35.28</v>
      </c>
      <c r="AU123" s="59" t="s">
        <v>59</v>
      </c>
      <c r="AV123" s="24">
        <v>0</v>
      </c>
      <c r="AW123" s="59">
        <v>206.59</v>
      </c>
      <c r="AX123" s="59">
        <v>864.55</v>
      </c>
      <c r="AY123" s="59">
        <v>-334.34</v>
      </c>
      <c r="AZ123" s="59">
        <v>34.32</v>
      </c>
      <c r="BA123" s="24">
        <v>0</v>
      </c>
      <c r="BB123" s="24">
        <v>0</v>
      </c>
      <c r="BC123" s="24">
        <v>0</v>
      </c>
      <c r="BD123" s="24">
        <f t="shared" si="34"/>
        <v>-1757.9899999999986</v>
      </c>
      <c r="BE123" s="25"/>
    </row>
    <row r="124" spans="1:57" ht="25.5" customHeight="1" x14ac:dyDescent="0.25">
      <c r="A124" s="22">
        <v>3</v>
      </c>
      <c r="B124" s="39" t="s">
        <v>84</v>
      </c>
      <c r="C124" s="39">
        <v>13</v>
      </c>
      <c r="D124" s="39">
        <v>154</v>
      </c>
      <c r="E124" s="39" t="s">
        <v>162</v>
      </c>
      <c r="F124" s="59">
        <v>-148.72</v>
      </c>
      <c r="G124" s="59">
        <v>-94.16</v>
      </c>
      <c r="H124" s="59">
        <v>-48.64</v>
      </c>
      <c r="I124" s="59">
        <v>-143.38</v>
      </c>
      <c r="J124" s="59">
        <v>-112</v>
      </c>
      <c r="K124" s="59">
        <v>-218.88</v>
      </c>
      <c r="L124" s="59">
        <v>-11.95</v>
      </c>
      <c r="M124" s="59">
        <v>-290.98</v>
      </c>
      <c r="N124" s="59" t="s">
        <v>59</v>
      </c>
      <c r="O124" s="59">
        <v>386.59</v>
      </c>
      <c r="P124" s="59">
        <v>225.02</v>
      </c>
      <c r="Q124" s="59">
        <v>255.61</v>
      </c>
      <c r="R124" s="59">
        <v>-1200.99</v>
      </c>
      <c r="S124" s="59">
        <v>-19.93</v>
      </c>
      <c r="T124" s="59">
        <v>34.53</v>
      </c>
      <c r="U124" s="59">
        <v>21.18</v>
      </c>
      <c r="V124" s="59"/>
      <c r="W124" s="59">
        <v>-118.85</v>
      </c>
      <c r="X124" s="59"/>
      <c r="Y124" s="59">
        <v>35.78</v>
      </c>
      <c r="Z124" s="59">
        <v>-158.97999999999999</v>
      </c>
      <c r="AA124" s="59"/>
      <c r="AB124" s="59">
        <v>-133.81</v>
      </c>
      <c r="AC124" s="59">
        <v>-4.26</v>
      </c>
      <c r="AD124" s="59">
        <v>-274.54000000000002</v>
      </c>
      <c r="AE124" s="59">
        <v>50.54</v>
      </c>
      <c r="AF124" s="59">
        <v>-35.07</v>
      </c>
      <c r="AG124" s="59">
        <v>-45.69</v>
      </c>
      <c r="AH124" s="59"/>
      <c r="AI124" s="59" t="s">
        <v>124</v>
      </c>
      <c r="AJ124" s="59">
        <v>-1.34</v>
      </c>
      <c r="AK124" s="59"/>
      <c r="AL124" s="59">
        <v>-160.54</v>
      </c>
      <c r="AM124" s="59">
        <v>97.41</v>
      </c>
      <c r="AN124" s="59">
        <v>-185.1</v>
      </c>
      <c r="AO124" s="59">
        <v>122.64</v>
      </c>
      <c r="AP124" s="59">
        <v>-142.99</v>
      </c>
      <c r="AQ124" s="59" t="s">
        <v>58</v>
      </c>
      <c r="AR124" s="59">
        <v>-167.99</v>
      </c>
      <c r="AS124" s="59" t="s">
        <v>124</v>
      </c>
      <c r="AT124" s="59" t="s">
        <v>129</v>
      </c>
      <c r="AU124" s="59" t="s">
        <v>59</v>
      </c>
      <c r="AV124" s="24">
        <v>0</v>
      </c>
      <c r="AW124" s="59">
        <v>-6.9</v>
      </c>
      <c r="AX124" s="59">
        <v>-2714.01</v>
      </c>
      <c r="AY124" s="59" t="s">
        <v>60</v>
      </c>
      <c r="AZ124" s="59">
        <v>-24.86</v>
      </c>
      <c r="BA124" s="24">
        <v>0</v>
      </c>
      <c r="BB124" s="24">
        <v>0</v>
      </c>
      <c r="BC124" s="24">
        <v>0</v>
      </c>
      <c r="BD124" s="24">
        <f t="shared" si="34"/>
        <v>-5235.2599999999993</v>
      </c>
      <c r="BE124" s="25"/>
    </row>
    <row r="125" spans="1:57" ht="25.5" customHeight="1" x14ac:dyDescent="0.25">
      <c r="A125" s="22">
        <v>3</v>
      </c>
      <c r="B125" s="22" t="s">
        <v>84</v>
      </c>
      <c r="C125" s="23">
        <v>13</v>
      </c>
      <c r="D125" s="23">
        <v>148</v>
      </c>
      <c r="E125" s="23" t="s">
        <v>163</v>
      </c>
      <c r="F125" s="59">
        <v>-92.7</v>
      </c>
      <c r="G125" s="59">
        <v>-19.86</v>
      </c>
      <c r="H125" s="59">
        <v>-122.19</v>
      </c>
      <c r="I125" s="59" t="s">
        <v>58</v>
      </c>
      <c r="J125" s="59">
        <v>-408.25</v>
      </c>
      <c r="K125" s="59">
        <v>-131.97</v>
      </c>
      <c r="L125" s="59">
        <v>-165.38</v>
      </c>
      <c r="M125" s="59" t="s">
        <v>59</v>
      </c>
      <c r="N125" s="59">
        <v>54.07</v>
      </c>
      <c r="O125" s="59">
        <v>-24.68</v>
      </c>
      <c r="P125" s="59">
        <v>-445.12</v>
      </c>
      <c r="Q125" s="59">
        <v>-768.99</v>
      </c>
      <c r="R125" s="59" t="s">
        <v>59</v>
      </c>
      <c r="S125" s="59">
        <v>-45.77</v>
      </c>
      <c r="T125" s="59">
        <v>-30.06</v>
      </c>
      <c r="U125" s="59">
        <v>280.08</v>
      </c>
      <c r="V125" s="59"/>
      <c r="W125" s="59">
        <v>9.67</v>
      </c>
      <c r="X125" s="59"/>
      <c r="Y125" s="59" t="s">
        <v>59</v>
      </c>
      <c r="Z125" s="59" t="s">
        <v>58</v>
      </c>
      <c r="AA125" s="59"/>
      <c r="AB125" s="59">
        <v>-371.28</v>
      </c>
      <c r="AC125" s="59">
        <v>-9.82</v>
      </c>
      <c r="AD125" s="59">
        <v>-403.4</v>
      </c>
      <c r="AE125" s="59">
        <v>-170.67</v>
      </c>
      <c r="AF125" s="59">
        <v>-165.41</v>
      </c>
      <c r="AG125" s="59">
        <v>-15.74</v>
      </c>
      <c r="AH125" s="59"/>
      <c r="AI125" s="59" t="s">
        <v>124</v>
      </c>
      <c r="AJ125" s="59">
        <v>180.25</v>
      </c>
      <c r="AK125" s="59"/>
      <c r="AL125" s="59">
        <v>-41.52</v>
      </c>
      <c r="AM125" s="59">
        <v>-23.9</v>
      </c>
      <c r="AN125" s="59">
        <v>-10.46</v>
      </c>
      <c r="AO125" s="59" t="s">
        <v>58</v>
      </c>
      <c r="AP125" s="59">
        <v>-349.63</v>
      </c>
      <c r="AQ125" s="59" t="s">
        <v>58</v>
      </c>
      <c r="AR125" s="59">
        <v>186.49</v>
      </c>
      <c r="AS125" s="59" t="s">
        <v>124</v>
      </c>
      <c r="AT125" s="59" t="s">
        <v>129</v>
      </c>
      <c r="AU125" s="59" t="s">
        <v>59</v>
      </c>
      <c r="AV125" s="24">
        <v>0</v>
      </c>
      <c r="AW125" s="59">
        <v>162.24</v>
      </c>
      <c r="AX125" s="59">
        <v>841.52</v>
      </c>
      <c r="AY125" s="59">
        <v>-59.27</v>
      </c>
      <c r="AZ125" s="59">
        <v>-170.59</v>
      </c>
      <c r="BA125" s="24">
        <v>0</v>
      </c>
      <c r="BB125" s="24">
        <v>0</v>
      </c>
      <c r="BC125" s="24">
        <v>0</v>
      </c>
      <c r="BD125" s="24">
        <f t="shared" si="34"/>
        <v>-2332.34</v>
      </c>
      <c r="BE125" s="25"/>
    </row>
    <row r="126" spans="1:57" ht="25.5" customHeight="1" x14ac:dyDescent="0.25">
      <c r="A126" s="22">
        <v>3</v>
      </c>
      <c r="B126" s="22">
        <v>0</v>
      </c>
      <c r="C126" s="23" t="s">
        <v>48</v>
      </c>
      <c r="D126" s="23" t="s">
        <v>48</v>
      </c>
      <c r="E126" s="23" t="s">
        <v>90</v>
      </c>
      <c r="F126" s="59" t="s">
        <v>60</v>
      </c>
      <c r="G126" s="59">
        <v>-250.24</v>
      </c>
      <c r="H126" s="59">
        <v>0</v>
      </c>
      <c r="I126" s="59">
        <v>0</v>
      </c>
      <c r="J126" s="59">
        <v>0</v>
      </c>
      <c r="K126" s="59">
        <v>-34.44</v>
      </c>
      <c r="L126" s="59">
        <v>0</v>
      </c>
      <c r="M126" s="59">
        <v>0</v>
      </c>
      <c r="N126" s="59">
        <v>0</v>
      </c>
      <c r="O126" s="59">
        <v>0</v>
      </c>
      <c r="P126" s="59">
        <v>62.14</v>
      </c>
      <c r="Q126" s="59" t="s">
        <v>64</v>
      </c>
      <c r="R126" s="59">
        <v>586.4</v>
      </c>
      <c r="S126" s="59">
        <v>-270.29000000000002</v>
      </c>
      <c r="T126" s="59">
        <v>-36.03</v>
      </c>
      <c r="U126" s="59">
        <v>-524.76</v>
      </c>
      <c r="V126" s="59"/>
      <c r="W126" s="59" t="s">
        <v>64</v>
      </c>
      <c r="X126" s="59"/>
      <c r="Y126" s="59">
        <v>0</v>
      </c>
      <c r="Z126" s="59">
        <v>-288.66000000000003</v>
      </c>
      <c r="AA126" s="59"/>
      <c r="AB126" s="59">
        <f>44.16+138.94</f>
        <v>183.1</v>
      </c>
      <c r="AC126" s="59">
        <v>112.13</v>
      </c>
      <c r="AD126" s="59">
        <v>196.94</v>
      </c>
      <c r="AE126" s="59">
        <v>86.82</v>
      </c>
      <c r="AF126" s="59">
        <v>-14.91</v>
      </c>
      <c r="AG126" s="59">
        <v>12.15</v>
      </c>
      <c r="AH126" s="59"/>
      <c r="AI126" s="59">
        <v>-452.17</v>
      </c>
      <c r="AJ126" s="59">
        <v>-25.06</v>
      </c>
      <c r="AK126" s="59"/>
      <c r="AL126" s="59">
        <v>-115.85</v>
      </c>
      <c r="AM126" s="59">
        <v>-155.65</v>
      </c>
      <c r="AN126" s="59">
        <v>0</v>
      </c>
      <c r="AO126" s="59">
        <v>-284.85000000000002</v>
      </c>
      <c r="AP126" s="59">
        <v>-112.52</v>
      </c>
      <c r="AQ126" s="59" t="s">
        <v>58</v>
      </c>
      <c r="AR126" s="59">
        <v>0</v>
      </c>
      <c r="AS126" s="59">
        <v>0</v>
      </c>
      <c r="AT126" s="59">
        <v>0</v>
      </c>
      <c r="AU126" s="59">
        <v>0</v>
      </c>
      <c r="AV126" s="24">
        <v>0</v>
      </c>
      <c r="AW126" s="59"/>
      <c r="AX126" s="59">
        <v>0</v>
      </c>
      <c r="AY126" s="59">
        <v>0</v>
      </c>
      <c r="AZ126" s="59">
        <v>0</v>
      </c>
      <c r="BA126" s="24">
        <v>0</v>
      </c>
      <c r="BB126" s="24">
        <v>0</v>
      </c>
      <c r="BC126" s="24">
        <v>0</v>
      </c>
      <c r="BD126" s="24">
        <f t="shared" si="34"/>
        <v>-1325.75</v>
      </c>
      <c r="BE126" s="25"/>
    </row>
    <row r="127" spans="1:57" ht="25.5" customHeight="1" x14ac:dyDescent="0.25">
      <c r="A127" s="22">
        <v>3</v>
      </c>
      <c r="B127" s="22">
        <v>0</v>
      </c>
      <c r="C127" s="23" t="s">
        <v>48</v>
      </c>
      <c r="D127" s="23" t="s">
        <v>48</v>
      </c>
      <c r="E127" s="23" t="s">
        <v>90</v>
      </c>
      <c r="F127" s="59">
        <v>246.4</v>
      </c>
      <c r="G127" s="59">
        <v>11.27</v>
      </c>
      <c r="H127" s="59">
        <v>0</v>
      </c>
      <c r="I127" s="59">
        <v>0</v>
      </c>
      <c r="J127" s="59">
        <v>0</v>
      </c>
      <c r="K127" s="59">
        <v>-299.42</v>
      </c>
      <c r="L127" s="59">
        <v>0</v>
      </c>
      <c r="M127" s="59">
        <v>0</v>
      </c>
      <c r="N127" s="59">
        <v>0</v>
      </c>
      <c r="O127" s="59">
        <v>43.97</v>
      </c>
      <c r="P127" s="59">
        <v>-146.68</v>
      </c>
      <c r="Q127" s="59" t="s">
        <v>64</v>
      </c>
      <c r="R127" s="59">
        <v>-190.8</v>
      </c>
      <c r="S127" s="59">
        <v>193.92</v>
      </c>
      <c r="T127" s="59">
        <v>-25.43</v>
      </c>
      <c r="U127" s="59">
        <v>0</v>
      </c>
      <c r="V127" s="59"/>
      <c r="W127" s="59" t="s">
        <v>64</v>
      </c>
      <c r="X127" s="59"/>
      <c r="Y127" s="59">
        <v>0</v>
      </c>
      <c r="Z127" s="59">
        <v>-25</v>
      </c>
      <c r="AA127" s="59"/>
      <c r="AB127" s="59">
        <f>16.14</f>
        <v>16.14</v>
      </c>
      <c r="AC127" s="59">
        <v>0</v>
      </c>
      <c r="AD127" s="59">
        <v>0</v>
      </c>
      <c r="AE127" s="59">
        <v>-150.62</v>
      </c>
      <c r="AF127" s="59" t="s">
        <v>64</v>
      </c>
      <c r="AG127" s="59">
        <v>-164.56</v>
      </c>
      <c r="AH127" s="59"/>
      <c r="AI127" s="59">
        <v>-38.36</v>
      </c>
      <c r="AJ127" s="59">
        <v>25.07</v>
      </c>
      <c r="AK127" s="59"/>
      <c r="AL127" s="59">
        <v>-7.64</v>
      </c>
      <c r="AM127" s="59" t="s">
        <v>60</v>
      </c>
      <c r="AN127" s="59">
        <v>0</v>
      </c>
      <c r="AO127" s="59">
        <v>-3.94</v>
      </c>
      <c r="AP127" s="59">
        <v>47.64</v>
      </c>
      <c r="AQ127" s="59" t="s">
        <v>58</v>
      </c>
      <c r="AR127" s="59">
        <v>0</v>
      </c>
      <c r="AS127" s="59">
        <v>0</v>
      </c>
      <c r="AT127" s="59">
        <v>0</v>
      </c>
      <c r="AU127" s="59">
        <v>0</v>
      </c>
      <c r="AV127" s="24">
        <v>0</v>
      </c>
      <c r="AW127" s="59"/>
      <c r="AX127" s="59">
        <v>0</v>
      </c>
      <c r="AY127" s="59">
        <v>0</v>
      </c>
      <c r="AZ127" s="59">
        <v>0</v>
      </c>
      <c r="BA127" s="24">
        <v>0</v>
      </c>
      <c r="BB127" s="24">
        <v>0</v>
      </c>
      <c r="BC127" s="24">
        <v>0</v>
      </c>
      <c r="BD127" s="24">
        <f t="shared" si="34"/>
        <v>-468.03999999999996</v>
      </c>
      <c r="BE127" s="25"/>
    </row>
    <row r="128" spans="1:57" ht="25.5" customHeight="1" x14ac:dyDescent="0.25">
      <c r="A128" s="22">
        <v>3</v>
      </c>
      <c r="B128" s="22">
        <v>0</v>
      </c>
      <c r="C128" s="23" t="s">
        <v>48</v>
      </c>
      <c r="D128" s="23" t="s">
        <v>48</v>
      </c>
      <c r="E128" s="23" t="s">
        <v>90</v>
      </c>
      <c r="F128" s="59"/>
      <c r="G128" s="59">
        <v>311.27</v>
      </c>
      <c r="H128" s="59">
        <v>0</v>
      </c>
      <c r="I128" s="59">
        <v>0</v>
      </c>
      <c r="J128" s="59">
        <v>0</v>
      </c>
      <c r="K128" s="59">
        <v>0</v>
      </c>
      <c r="L128" s="59">
        <v>0</v>
      </c>
      <c r="M128" s="59">
        <v>0</v>
      </c>
      <c r="N128" s="59">
        <v>0</v>
      </c>
      <c r="O128" s="59">
        <v>29.76</v>
      </c>
      <c r="P128" s="59">
        <v>-73.03</v>
      </c>
      <c r="Q128" s="59" t="s">
        <v>64</v>
      </c>
      <c r="R128" s="59">
        <v>0</v>
      </c>
      <c r="S128" s="59">
        <v>-208.52</v>
      </c>
      <c r="T128" s="59">
        <v>-166.43</v>
      </c>
      <c r="U128" s="59">
        <v>0</v>
      </c>
      <c r="V128" s="59"/>
      <c r="W128" s="59" t="s">
        <v>64</v>
      </c>
      <c r="X128" s="59"/>
      <c r="Y128" s="59">
        <v>-92.98</v>
      </c>
      <c r="Z128" s="59">
        <v>-1128.57</v>
      </c>
      <c r="AA128" s="59"/>
      <c r="AB128" s="59">
        <v>-50.99</v>
      </c>
      <c r="AC128" s="59">
        <v>0</v>
      </c>
      <c r="AD128" s="59">
        <v>0</v>
      </c>
      <c r="AE128" s="59">
        <v>-30.64</v>
      </c>
      <c r="AF128" s="59" t="s">
        <v>64</v>
      </c>
      <c r="AG128" s="59">
        <v>-145.84</v>
      </c>
      <c r="AH128" s="59"/>
      <c r="AI128" s="59">
        <v>-248.1</v>
      </c>
      <c r="AJ128" s="59">
        <v>-157.28</v>
      </c>
      <c r="AK128" s="59"/>
      <c r="AL128" s="59">
        <v>-19.53</v>
      </c>
      <c r="AM128" s="59">
        <v>-16.09</v>
      </c>
      <c r="AN128" s="59">
        <v>0</v>
      </c>
      <c r="AO128" s="59">
        <v>-138.66</v>
      </c>
      <c r="AP128" s="59">
        <v>19.41</v>
      </c>
      <c r="AQ128" s="59" t="s">
        <v>58</v>
      </c>
      <c r="AR128" s="59">
        <v>0</v>
      </c>
      <c r="AS128" s="59">
        <v>0</v>
      </c>
      <c r="AT128" s="59">
        <v>0</v>
      </c>
      <c r="AU128" s="59">
        <v>0</v>
      </c>
      <c r="AV128" s="24">
        <v>0</v>
      </c>
      <c r="AW128" s="59">
        <v>0</v>
      </c>
      <c r="AX128" s="59">
        <v>0</v>
      </c>
      <c r="AY128" s="59">
        <v>0</v>
      </c>
      <c r="AZ128" s="59">
        <v>0</v>
      </c>
      <c r="BA128" s="24">
        <v>0</v>
      </c>
      <c r="BB128" s="24">
        <v>0</v>
      </c>
      <c r="BC128" s="24">
        <v>0</v>
      </c>
      <c r="BD128" s="24">
        <f t="shared" si="34"/>
        <v>-2116.2199999999998</v>
      </c>
      <c r="BE128" s="25"/>
    </row>
    <row r="129" spans="1:57" ht="25.5" customHeight="1" x14ac:dyDescent="0.25">
      <c r="A129" s="22">
        <v>3</v>
      </c>
      <c r="B129" s="22" t="s">
        <v>91</v>
      </c>
      <c r="C129" s="23">
        <v>11</v>
      </c>
      <c r="D129" s="23">
        <v>109</v>
      </c>
      <c r="E129" s="23" t="s">
        <v>164</v>
      </c>
      <c r="F129" s="59">
        <v>-65.03</v>
      </c>
      <c r="G129" s="59">
        <v>-211.27</v>
      </c>
      <c r="H129" s="59">
        <v>221.86</v>
      </c>
      <c r="I129" s="59">
        <v>-226.96</v>
      </c>
      <c r="J129" s="59">
        <v>-103.38</v>
      </c>
      <c r="K129" s="59">
        <v>-318.85000000000002</v>
      </c>
      <c r="L129" s="59">
        <v>-53.16</v>
      </c>
      <c r="M129" s="59">
        <v>-7.25</v>
      </c>
      <c r="N129" s="59" t="s">
        <v>59</v>
      </c>
      <c r="O129" s="59">
        <v>78.14</v>
      </c>
      <c r="P129" s="59">
        <v>-763</v>
      </c>
      <c r="Q129" s="59">
        <v>-51.44</v>
      </c>
      <c r="R129" s="59">
        <v>-184.56</v>
      </c>
      <c r="S129" s="59">
        <v>51.55</v>
      </c>
      <c r="T129" s="59">
        <v>-274.73</v>
      </c>
      <c r="U129" s="59">
        <v>-203.89</v>
      </c>
      <c r="V129" s="59"/>
      <c r="W129" s="59">
        <v>303.55</v>
      </c>
      <c r="X129" s="59"/>
      <c r="Y129" s="59">
        <v>-254.29</v>
      </c>
      <c r="Z129" s="59">
        <v>-484.66</v>
      </c>
      <c r="AA129" s="59"/>
      <c r="AB129" s="59">
        <v>58.72</v>
      </c>
      <c r="AC129" s="59">
        <v>-146.78</v>
      </c>
      <c r="AD129" s="59">
        <v>198</v>
      </c>
      <c r="AE129" s="59">
        <v>-52.38</v>
      </c>
      <c r="AF129" s="59">
        <v>-175.57</v>
      </c>
      <c r="AG129" s="59">
        <v>-62.97</v>
      </c>
      <c r="AH129" s="59"/>
      <c r="AI129" s="59" t="s">
        <v>124</v>
      </c>
      <c r="AJ129" s="59">
        <v>-67.62</v>
      </c>
      <c r="AK129" s="59"/>
      <c r="AL129" s="59">
        <v>-32.020000000000003</v>
      </c>
      <c r="AM129" s="59">
        <v>-39.67</v>
      </c>
      <c r="AN129" s="59">
        <v>-60.1</v>
      </c>
      <c r="AO129" s="59">
        <v>-3.53</v>
      </c>
      <c r="AP129" s="59">
        <v>-90.8</v>
      </c>
      <c r="AQ129" s="59" t="s">
        <v>58</v>
      </c>
      <c r="AR129" s="59">
        <v>17.36</v>
      </c>
      <c r="AS129" s="59">
        <v>543.39</v>
      </c>
      <c r="AT129" s="59" t="s">
        <v>129</v>
      </c>
      <c r="AU129" s="59">
        <v>-315.95999999999998</v>
      </c>
      <c r="AV129" s="24">
        <v>0</v>
      </c>
      <c r="AW129" s="59">
        <v>262.88</v>
      </c>
      <c r="AX129" s="59">
        <v>-74.37</v>
      </c>
      <c r="AY129" s="59">
        <v>-99.92</v>
      </c>
      <c r="AZ129" s="59" t="s">
        <v>60</v>
      </c>
      <c r="BA129" s="24">
        <v>0</v>
      </c>
      <c r="BB129" s="24">
        <v>0</v>
      </c>
      <c r="BC129" s="24">
        <v>0</v>
      </c>
      <c r="BD129" s="24">
        <f t="shared" si="34"/>
        <v>-2688.7100000000009</v>
      </c>
      <c r="BE129" s="25"/>
    </row>
    <row r="130" spans="1:57" ht="25.5" customHeight="1" x14ac:dyDescent="0.25">
      <c r="A130" s="22">
        <v>3</v>
      </c>
      <c r="B130" s="22" t="s">
        <v>91</v>
      </c>
      <c r="C130" s="23">
        <v>11</v>
      </c>
      <c r="D130" s="23">
        <v>248</v>
      </c>
      <c r="E130" s="23" t="s">
        <v>165</v>
      </c>
      <c r="F130" s="59">
        <v>213.94</v>
      </c>
      <c r="G130" s="59">
        <v>-289.51</v>
      </c>
      <c r="H130" s="59">
        <v>340.33</v>
      </c>
      <c r="I130" s="59">
        <v>-87.52</v>
      </c>
      <c r="J130" s="59" t="s">
        <v>62</v>
      </c>
      <c r="K130" s="59">
        <v>-23.77</v>
      </c>
      <c r="L130" s="59">
        <v>-89.77</v>
      </c>
      <c r="M130" s="59">
        <v>1.65</v>
      </c>
      <c r="N130" s="59">
        <v>71.58</v>
      </c>
      <c r="O130" s="59">
        <v>-160.54</v>
      </c>
      <c r="P130" s="59">
        <v>-63.01</v>
      </c>
      <c r="Q130" s="59">
        <v>-99.82</v>
      </c>
      <c r="R130" s="59">
        <v>-42.03</v>
      </c>
      <c r="S130" s="59">
        <v>98.47</v>
      </c>
      <c r="T130" s="59">
        <v>-107.98</v>
      </c>
      <c r="U130" s="59">
        <v>-147.97999999999999</v>
      </c>
      <c r="V130" s="59"/>
      <c r="W130" s="59">
        <v>41.08</v>
      </c>
      <c r="X130" s="59"/>
      <c r="Y130" s="59">
        <v>-75.48</v>
      </c>
      <c r="Z130" s="59">
        <v>-222.49</v>
      </c>
      <c r="AA130" s="59"/>
      <c r="AB130" s="59">
        <v>-68.91</v>
      </c>
      <c r="AC130" s="59">
        <v>-12.85</v>
      </c>
      <c r="AD130" s="59">
        <v>49.33</v>
      </c>
      <c r="AE130" s="59">
        <v>-48.22</v>
      </c>
      <c r="AF130" s="59">
        <v>6.98</v>
      </c>
      <c r="AG130" s="59">
        <v>103.7</v>
      </c>
      <c r="AH130" s="59"/>
      <c r="AI130" s="59" t="s">
        <v>124</v>
      </c>
      <c r="AJ130" s="59">
        <v>-62.32</v>
      </c>
      <c r="AK130" s="59"/>
      <c r="AL130" s="59" t="s">
        <v>60</v>
      </c>
      <c r="AM130" s="59">
        <v>-62.05</v>
      </c>
      <c r="AN130" s="59">
        <v>-15.94</v>
      </c>
      <c r="AO130" s="59">
        <v>-139.22999999999999</v>
      </c>
      <c r="AP130" s="59">
        <v>-31.96</v>
      </c>
      <c r="AQ130" s="59" t="s">
        <v>58</v>
      </c>
      <c r="AR130" s="59">
        <v>160.43</v>
      </c>
      <c r="AS130" s="59">
        <v>35.93</v>
      </c>
      <c r="AT130" s="59" t="s">
        <v>129</v>
      </c>
      <c r="AU130" s="59" t="s">
        <v>59</v>
      </c>
      <c r="AV130" s="24">
        <v>0</v>
      </c>
      <c r="AW130" s="59">
        <v>169.21</v>
      </c>
      <c r="AX130" s="59">
        <v>-140.79</v>
      </c>
      <c r="AY130" s="59">
        <v>-4.29</v>
      </c>
      <c r="AZ130" s="59" t="s">
        <v>60</v>
      </c>
      <c r="BA130" s="24">
        <v>0</v>
      </c>
      <c r="BB130" s="24">
        <v>0</v>
      </c>
      <c r="BC130" s="24">
        <v>0</v>
      </c>
      <c r="BD130" s="24">
        <f t="shared" si="34"/>
        <v>-703.82999999999981</v>
      </c>
      <c r="BE130" s="25"/>
    </row>
    <row r="131" spans="1:57" ht="25.5" customHeight="1" x14ac:dyDescent="0.25">
      <c r="A131" s="22">
        <v>3</v>
      </c>
      <c r="B131" s="22" t="s">
        <v>166</v>
      </c>
      <c r="C131" s="23">
        <v>10</v>
      </c>
      <c r="D131" s="23">
        <v>6</v>
      </c>
      <c r="E131" s="23" t="s">
        <v>167</v>
      </c>
      <c r="F131" s="59">
        <v>-232.24</v>
      </c>
      <c r="G131" s="59" t="s">
        <v>64</v>
      </c>
      <c r="H131" s="59">
        <v>324.3</v>
      </c>
      <c r="I131" s="59" t="s">
        <v>63</v>
      </c>
      <c r="J131" s="59" t="s">
        <v>62</v>
      </c>
      <c r="K131" s="59" t="s">
        <v>64</v>
      </c>
      <c r="L131" s="59" t="s">
        <v>63</v>
      </c>
      <c r="M131" s="59" t="s">
        <v>64</v>
      </c>
      <c r="N131" s="59" t="s">
        <v>64</v>
      </c>
      <c r="O131" s="59" t="s">
        <v>64</v>
      </c>
      <c r="P131" s="59" t="s">
        <v>63</v>
      </c>
      <c r="Q131" s="59" t="s">
        <v>64</v>
      </c>
      <c r="R131" s="59" t="s">
        <v>64</v>
      </c>
      <c r="S131" s="59" t="s">
        <v>63</v>
      </c>
      <c r="T131" s="59" t="s">
        <v>63</v>
      </c>
      <c r="U131" s="59" t="s">
        <v>63</v>
      </c>
      <c r="V131" s="59"/>
      <c r="W131" s="59" t="s">
        <v>64</v>
      </c>
      <c r="X131" s="59"/>
      <c r="Y131" s="59" t="s">
        <v>64</v>
      </c>
      <c r="Z131" s="59" t="s">
        <v>63</v>
      </c>
      <c r="AA131" s="59"/>
      <c r="AB131" s="59" t="s">
        <v>64</v>
      </c>
      <c r="AC131" s="59" t="s">
        <v>64</v>
      </c>
      <c r="AD131" s="59" t="s">
        <v>64</v>
      </c>
      <c r="AE131" s="59" t="s">
        <v>63</v>
      </c>
      <c r="AF131" s="59" t="s">
        <v>64</v>
      </c>
      <c r="AG131" s="59" t="s">
        <v>64</v>
      </c>
      <c r="AH131" s="59"/>
      <c r="AI131" s="59" t="s">
        <v>64</v>
      </c>
      <c r="AJ131" s="59" t="s">
        <v>64</v>
      </c>
      <c r="AK131" s="59"/>
      <c r="AL131" s="59" t="s">
        <v>64</v>
      </c>
      <c r="AM131" s="59" t="s">
        <v>63</v>
      </c>
      <c r="AN131" s="59" t="s">
        <v>63</v>
      </c>
      <c r="AO131" s="59" t="s">
        <v>63</v>
      </c>
      <c r="AP131" s="59" t="s">
        <v>64</v>
      </c>
      <c r="AQ131" s="59" t="s">
        <v>58</v>
      </c>
      <c r="AR131" s="59" t="s">
        <v>64</v>
      </c>
      <c r="AS131" s="59" t="s">
        <v>64</v>
      </c>
      <c r="AT131" s="59" t="s">
        <v>129</v>
      </c>
      <c r="AU131" s="59" t="s">
        <v>59</v>
      </c>
      <c r="AV131" s="24">
        <v>0</v>
      </c>
      <c r="AW131" s="59" t="s">
        <v>63</v>
      </c>
      <c r="AX131" s="59" t="s">
        <v>64</v>
      </c>
      <c r="AY131" s="59" t="s">
        <v>64</v>
      </c>
      <c r="AZ131" s="59" t="s">
        <v>64</v>
      </c>
      <c r="BA131" s="24">
        <v>0</v>
      </c>
      <c r="BB131" s="24">
        <v>0</v>
      </c>
      <c r="BC131" s="24">
        <v>0</v>
      </c>
      <c r="BD131" s="24">
        <f t="shared" si="34"/>
        <v>92.06</v>
      </c>
      <c r="BE131" s="25"/>
    </row>
    <row r="132" spans="1:57" ht="25.5" customHeight="1" x14ac:dyDescent="0.25">
      <c r="A132" s="22">
        <v>3</v>
      </c>
      <c r="B132" s="22" t="s">
        <v>93</v>
      </c>
      <c r="C132" s="23">
        <v>26</v>
      </c>
      <c r="D132" s="23">
        <v>127</v>
      </c>
      <c r="E132" s="23" t="s">
        <v>168</v>
      </c>
      <c r="F132" s="59">
        <v>-300.23</v>
      </c>
      <c r="G132" s="59">
        <v>21.28</v>
      </c>
      <c r="H132" s="59">
        <v>-1111.1300000000001</v>
      </c>
      <c r="I132" s="59">
        <v>-85.12</v>
      </c>
      <c r="J132" s="59">
        <v>-5.32</v>
      </c>
      <c r="K132" s="59">
        <v>21.28</v>
      </c>
      <c r="L132" s="59" t="s">
        <v>62</v>
      </c>
      <c r="M132" s="59" t="s">
        <v>60</v>
      </c>
      <c r="N132" s="59">
        <v>-5.32</v>
      </c>
      <c r="O132" s="59">
        <v>-7.98</v>
      </c>
      <c r="P132" s="59">
        <v>-372.4</v>
      </c>
      <c r="Q132" s="59" t="s">
        <v>60</v>
      </c>
      <c r="R132" s="59">
        <v>-13.3</v>
      </c>
      <c r="S132" s="59">
        <v>-10.64</v>
      </c>
      <c r="T132" s="59">
        <v>-21.28</v>
      </c>
      <c r="U132" s="59">
        <v>-2.66</v>
      </c>
      <c r="V132" s="59"/>
      <c r="W132" s="59" t="s">
        <v>60</v>
      </c>
      <c r="X132" s="59"/>
      <c r="Y132" s="59">
        <v>-2.66</v>
      </c>
      <c r="Z132" s="59">
        <v>-42.56</v>
      </c>
      <c r="AA132" s="59"/>
      <c r="AB132" s="59">
        <v>-71.819999999999993</v>
      </c>
      <c r="AC132" s="59">
        <v>-15.96</v>
      </c>
      <c r="AD132" s="59">
        <v>-21.28</v>
      </c>
      <c r="AE132" s="59" t="s">
        <v>62</v>
      </c>
      <c r="AF132" s="59">
        <v>-39.9</v>
      </c>
      <c r="AG132" s="59">
        <v>18.62</v>
      </c>
      <c r="AH132" s="59"/>
      <c r="AI132" s="59" t="s">
        <v>62</v>
      </c>
      <c r="AJ132" s="59">
        <v>-2.65</v>
      </c>
      <c r="AK132" s="59"/>
      <c r="AL132" s="59">
        <v>-95.76</v>
      </c>
      <c r="AM132" s="59" t="s">
        <v>60</v>
      </c>
      <c r="AN132" s="59">
        <v>-36.909999999999997</v>
      </c>
      <c r="AO132" s="59">
        <v>-15.96</v>
      </c>
      <c r="AP132" s="59">
        <v>79.8</v>
      </c>
      <c r="AQ132" s="59" t="s">
        <v>58</v>
      </c>
      <c r="AR132" s="59" t="s">
        <v>60</v>
      </c>
      <c r="AS132" s="59">
        <v>45.22</v>
      </c>
      <c r="AT132" s="59" t="s">
        <v>129</v>
      </c>
      <c r="AU132" s="59" t="s">
        <v>59</v>
      </c>
      <c r="AV132" s="24">
        <v>0</v>
      </c>
      <c r="AW132" s="59">
        <v>-2.66</v>
      </c>
      <c r="AX132" s="59" t="s">
        <v>60</v>
      </c>
      <c r="AY132" s="59" t="s">
        <v>60</v>
      </c>
      <c r="AZ132" s="59" t="s">
        <v>60</v>
      </c>
      <c r="BA132" s="24">
        <v>0</v>
      </c>
      <c r="BB132" s="24">
        <v>0</v>
      </c>
      <c r="BC132" s="24">
        <v>0</v>
      </c>
      <c r="BD132" s="24">
        <f t="shared" si="34"/>
        <v>-2097.3000000000002</v>
      </c>
      <c r="BE132" s="25"/>
    </row>
    <row r="133" spans="1:57" ht="25.5" customHeight="1" x14ac:dyDescent="0.25">
      <c r="A133" s="22">
        <v>3</v>
      </c>
      <c r="B133" s="22" t="s">
        <v>169</v>
      </c>
      <c r="C133" s="23">
        <v>10</v>
      </c>
      <c r="D133" s="23">
        <v>76</v>
      </c>
      <c r="E133" s="23" t="s">
        <v>170</v>
      </c>
      <c r="F133" s="59">
        <v>233.03</v>
      </c>
      <c r="G133" s="59">
        <v>-122.37</v>
      </c>
      <c r="H133" s="59">
        <v>1297.6199999999999</v>
      </c>
      <c r="I133" s="59" t="s">
        <v>58</v>
      </c>
      <c r="J133" s="59" t="s">
        <v>58</v>
      </c>
      <c r="K133" s="59">
        <v>150.79</v>
      </c>
      <c r="L133" s="59">
        <v>-279.33</v>
      </c>
      <c r="M133" s="59">
        <v>-602.11</v>
      </c>
      <c r="N133" s="59">
        <v>-176.63</v>
      </c>
      <c r="O133" s="59">
        <v>288.39999999999998</v>
      </c>
      <c r="P133" s="59">
        <v>45.34</v>
      </c>
      <c r="Q133" s="59">
        <v>112.69</v>
      </c>
      <c r="R133" s="59">
        <v>-239.78</v>
      </c>
      <c r="S133" s="59">
        <v>9.59</v>
      </c>
      <c r="T133" s="59">
        <v>-84.58</v>
      </c>
      <c r="U133" s="59">
        <v>-206.83</v>
      </c>
      <c r="V133" s="59"/>
      <c r="W133" s="59">
        <v>-95.62</v>
      </c>
      <c r="X133" s="59"/>
      <c r="Y133" s="59">
        <v>112.13</v>
      </c>
      <c r="Z133" s="59" t="s">
        <v>58</v>
      </c>
      <c r="AA133" s="59"/>
      <c r="AB133" s="59">
        <v>-36.78</v>
      </c>
      <c r="AC133" s="59" t="s">
        <v>59</v>
      </c>
      <c r="AD133" s="59">
        <v>-216.99</v>
      </c>
      <c r="AE133" s="59" t="s">
        <v>58</v>
      </c>
      <c r="AF133" s="59" t="s">
        <v>59</v>
      </c>
      <c r="AG133" s="59">
        <v>-265.01</v>
      </c>
      <c r="AH133" s="59"/>
      <c r="AI133" s="59" t="s">
        <v>124</v>
      </c>
      <c r="AJ133" s="59" t="s">
        <v>59</v>
      </c>
      <c r="AK133" s="59"/>
      <c r="AL133" s="59">
        <v>-173.19</v>
      </c>
      <c r="AM133" s="59">
        <v>115.62</v>
      </c>
      <c r="AN133" s="59">
        <v>-10.47</v>
      </c>
      <c r="AO133" s="59">
        <v>-113.22</v>
      </c>
      <c r="AP133" s="59">
        <v>-233.39</v>
      </c>
      <c r="AQ133" s="59" t="s">
        <v>58</v>
      </c>
      <c r="AR133" s="59">
        <v>-86.14</v>
      </c>
      <c r="AS133" s="59">
        <v>1834.67</v>
      </c>
      <c r="AT133" s="59" t="s">
        <v>129</v>
      </c>
      <c r="AU133" s="59">
        <v>-1697.65</v>
      </c>
      <c r="AV133" s="24">
        <v>0</v>
      </c>
      <c r="AW133" s="59">
        <v>-133.88</v>
      </c>
      <c r="AX133" s="59">
        <v>33.01</v>
      </c>
      <c r="AY133" s="59">
        <v>-404.67</v>
      </c>
      <c r="AZ133" s="59" t="s">
        <v>60</v>
      </c>
      <c r="BA133" s="24">
        <v>0</v>
      </c>
      <c r="BB133" s="24">
        <v>0</v>
      </c>
      <c r="BC133" s="24">
        <v>0</v>
      </c>
      <c r="BD133" s="24">
        <f t="shared" si="34"/>
        <v>-945.75</v>
      </c>
      <c r="BE133" s="25"/>
    </row>
    <row r="134" spans="1:57" ht="25.5" customHeight="1" x14ac:dyDescent="0.25">
      <c r="A134" s="22">
        <v>3</v>
      </c>
      <c r="B134" s="22" t="s">
        <v>96</v>
      </c>
      <c r="C134" s="27">
        <v>14</v>
      </c>
      <c r="D134" s="27">
        <v>333</v>
      </c>
      <c r="E134" s="27" t="s">
        <v>171</v>
      </c>
      <c r="F134" s="59">
        <v>-196.94</v>
      </c>
      <c r="G134" s="59">
        <v>-124.36</v>
      </c>
      <c r="H134" s="59">
        <v>-187.14</v>
      </c>
      <c r="I134" s="59">
        <v>-8.76</v>
      </c>
      <c r="J134" s="59" t="s">
        <v>62</v>
      </c>
      <c r="K134" s="59">
        <v>74.459999999999994</v>
      </c>
      <c r="L134" s="59">
        <v>-153.22999999999999</v>
      </c>
      <c r="M134" s="59">
        <v>-232.14</v>
      </c>
      <c r="N134" s="59">
        <v>-140.58000000000001</v>
      </c>
      <c r="O134" s="59">
        <v>-28.81</v>
      </c>
      <c r="P134" s="59">
        <v>-45.85</v>
      </c>
      <c r="Q134" s="59">
        <v>-56.32</v>
      </c>
      <c r="R134" s="59">
        <v>48.99</v>
      </c>
      <c r="S134" s="59">
        <v>-5.8</v>
      </c>
      <c r="T134" s="59">
        <v>-6.57</v>
      </c>
      <c r="U134" s="59">
        <v>-116.79</v>
      </c>
      <c r="V134" s="59"/>
      <c r="W134" s="59">
        <v>-13.75</v>
      </c>
      <c r="X134" s="59"/>
      <c r="Y134" s="59">
        <v>2.29</v>
      </c>
      <c r="Z134" s="59">
        <v>-91.98</v>
      </c>
      <c r="AA134" s="59"/>
      <c r="AB134" s="59">
        <v>-98.47</v>
      </c>
      <c r="AC134" s="59">
        <v>-3</v>
      </c>
      <c r="AD134" s="59">
        <v>-33.56</v>
      </c>
      <c r="AE134" s="59" t="s">
        <v>62</v>
      </c>
      <c r="AF134" s="59">
        <v>82.16</v>
      </c>
      <c r="AG134" s="59" t="s">
        <v>60</v>
      </c>
      <c r="AH134" s="59"/>
      <c r="AI134" s="59" t="s">
        <v>63</v>
      </c>
      <c r="AJ134" s="59">
        <v>-9.16</v>
      </c>
      <c r="AK134" s="59"/>
      <c r="AL134" s="59">
        <v>-21.9</v>
      </c>
      <c r="AM134" s="59">
        <v>-26.04</v>
      </c>
      <c r="AN134" s="59">
        <v>-15.33</v>
      </c>
      <c r="AO134" s="59">
        <v>-30.66</v>
      </c>
      <c r="AP134" s="59">
        <v>-185.74</v>
      </c>
      <c r="AQ134" s="59" t="s">
        <v>58</v>
      </c>
      <c r="AR134" s="59">
        <v>-61.19</v>
      </c>
      <c r="AS134" s="59">
        <v>-59.5</v>
      </c>
      <c r="AT134" s="59" t="s">
        <v>129</v>
      </c>
      <c r="AU134" s="59" t="s">
        <v>59</v>
      </c>
      <c r="AV134" s="24">
        <v>0</v>
      </c>
      <c r="AW134" s="59">
        <v>36.14</v>
      </c>
      <c r="AX134" s="59">
        <v>-128.38</v>
      </c>
      <c r="AY134" s="59" t="s">
        <v>60</v>
      </c>
      <c r="AZ134" s="59">
        <v>15.33</v>
      </c>
      <c r="BA134" s="24">
        <v>0</v>
      </c>
      <c r="BB134" s="24">
        <v>0</v>
      </c>
      <c r="BC134" s="24">
        <v>0</v>
      </c>
      <c r="BD134" s="24">
        <f t="shared" si="34"/>
        <v>-1822.58</v>
      </c>
      <c r="BE134" s="25"/>
    </row>
    <row r="135" spans="1:57" ht="25.5" customHeight="1" x14ac:dyDescent="0.25">
      <c r="A135" s="22">
        <v>3</v>
      </c>
      <c r="B135" s="22" t="s">
        <v>96</v>
      </c>
      <c r="C135" s="27">
        <v>17</v>
      </c>
      <c r="D135" s="27">
        <v>334</v>
      </c>
      <c r="E135" s="27" t="s">
        <v>172</v>
      </c>
      <c r="F135" s="59">
        <v>-389.21</v>
      </c>
      <c r="G135" s="59">
        <v>-204.57</v>
      </c>
      <c r="H135" s="59">
        <v>-777.19</v>
      </c>
      <c r="I135" s="59">
        <v>-280.58</v>
      </c>
      <c r="J135" s="59">
        <v>-126.77</v>
      </c>
      <c r="K135" s="59">
        <v>-3.56</v>
      </c>
      <c r="L135" s="59">
        <v>121.02</v>
      </c>
      <c r="M135" s="59">
        <v>-236.99</v>
      </c>
      <c r="N135" s="59">
        <v>43.79</v>
      </c>
      <c r="O135" s="59">
        <v>236.2</v>
      </c>
      <c r="P135" s="59">
        <v>-453.32</v>
      </c>
      <c r="Q135" s="59">
        <v>-17.91</v>
      </c>
      <c r="R135" s="59">
        <v>156.21</v>
      </c>
      <c r="S135" s="59">
        <v>182.19</v>
      </c>
      <c r="T135" s="59">
        <v>-269.44</v>
      </c>
      <c r="U135" s="59">
        <v>133.6</v>
      </c>
      <c r="V135" s="59"/>
      <c r="W135" s="59">
        <v>68.39</v>
      </c>
      <c r="X135" s="59"/>
      <c r="Y135" s="59">
        <v>178.57</v>
      </c>
      <c r="Z135" s="59">
        <v>-207.78</v>
      </c>
      <c r="AA135" s="59"/>
      <c r="AB135" s="59">
        <f>408.86-226.95</f>
        <v>181.91000000000003</v>
      </c>
      <c r="AC135" s="59">
        <v>121.11</v>
      </c>
      <c r="AD135" s="59">
        <v>-153.22</v>
      </c>
      <c r="AE135" s="59">
        <v>-37.49</v>
      </c>
      <c r="AF135" s="59">
        <v>174.06</v>
      </c>
      <c r="AG135" s="59">
        <v>-27.41</v>
      </c>
      <c r="AH135" s="59"/>
      <c r="AI135" s="59" t="s">
        <v>124</v>
      </c>
      <c r="AJ135" s="59">
        <v>-186.36</v>
      </c>
      <c r="AK135" s="59"/>
      <c r="AL135" s="59">
        <v>-106.17</v>
      </c>
      <c r="AM135" s="59">
        <v>29.51</v>
      </c>
      <c r="AN135" s="59">
        <v>-4.28</v>
      </c>
      <c r="AO135" s="59">
        <v>-42.51</v>
      </c>
      <c r="AP135" s="59">
        <v>-71.98</v>
      </c>
      <c r="AQ135" s="59" t="s">
        <v>58</v>
      </c>
      <c r="AR135" s="59">
        <v>-7037</v>
      </c>
      <c r="AS135" s="59">
        <v>-681.57</v>
      </c>
      <c r="AT135" s="59" t="s">
        <v>129</v>
      </c>
      <c r="AU135" s="59">
        <v>-640.78</v>
      </c>
      <c r="AV135" s="24">
        <v>0</v>
      </c>
      <c r="AW135" s="59">
        <v>14.93</v>
      </c>
      <c r="AX135" s="59">
        <v>447.78</v>
      </c>
      <c r="AY135" s="59">
        <v>-72.75</v>
      </c>
      <c r="AZ135" s="59" t="s">
        <v>60</v>
      </c>
      <c r="BA135" s="24">
        <v>0</v>
      </c>
      <c r="BB135" s="24">
        <v>0</v>
      </c>
      <c r="BC135" s="24">
        <v>0</v>
      </c>
      <c r="BD135" s="24">
        <f t="shared" si="34"/>
        <v>-9939.57</v>
      </c>
      <c r="BE135" s="25"/>
    </row>
    <row r="136" spans="1:57" ht="25.5" customHeight="1" x14ac:dyDescent="0.25">
      <c r="A136" s="22">
        <v>3</v>
      </c>
      <c r="B136" s="22" t="s">
        <v>100</v>
      </c>
      <c r="C136" s="23">
        <v>10</v>
      </c>
      <c r="D136" s="23">
        <v>22</v>
      </c>
      <c r="E136" s="23" t="s">
        <v>173</v>
      </c>
      <c r="F136" s="59">
        <v>-71.040000000000006</v>
      </c>
      <c r="G136" s="59">
        <v>-24.05</v>
      </c>
      <c r="H136" s="59">
        <v>3916.61</v>
      </c>
      <c r="I136" s="59">
        <v>-98.64</v>
      </c>
      <c r="J136" s="59" t="s">
        <v>63</v>
      </c>
      <c r="K136" s="59">
        <v>26.24</v>
      </c>
      <c r="L136" s="59" t="s">
        <v>62</v>
      </c>
      <c r="M136" s="59">
        <v>-34.64</v>
      </c>
      <c r="N136" s="59" t="s">
        <v>64</v>
      </c>
      <c r="O136" s="59">
        <v>-43.44</v>
      </c>
      <c r="P136" s="59" t="s">
        <v>62</v>
      </c>
      <c r="Q136" s="59">
        <v>-210.72</v>
      </c>
      <c r="R136" s="59" t="s">
        <v>60</v>
      </c>
      <c r="S136" s="59">
        <v>-17.21</v>
      </c>
      <c r="T136" s="59">
        <v>-17.25</v>
      </c>
      <c r="U136" s="59">
        <v>-12.12</v>
      </c>
      <c r="V136" s="59"/>
      <c r="W136" s="59">
        <v>-1.01</v>
      </c>
      <c r="X136" s="59"/>
      <c r="Y136" s="59">
        <v>-3.03</v>
      </c>
      <c r="Z136" s="59">
        <v>-22.97</v>
      </c>
      <c r="AA136" s="59"/>
      <c r="AB136" s="59">
        <v>-50.98</v>
      </c>
      <c r="AC136" s="59" t="s">
        <v>64</v>
      </c>
      <c r="AD136" s="59">
        <v>11.64</v>
      </c>
      <c r="AE136" s="59" t="s">
        <v>63</v>
      </c>
      <c r="AF136" s="59">
        <v>-49.3</v>
      </c>
      <c r="AG136" s="59" t="s">
        <v>64</v>
      </c>
      <c r="AH136" s="59"/>
      <c r="AI136" s="59" t="s">
        <v>62</v>
      </c>
      <c r="AJ136" s="59" t="s">
        <v>62</v>
      </c>
      <c r="AK136" s="59"/>
      <c r="AL136" s="59" t="s">
        <v>60</v>
      </c>
      <c r="AM136" s="59" t="s">
        <v>60</v>
      </c>
      <c r="AN136" s="59" t="s">
        <v>62</v>
      </c>
      <c r="AO136" s="59" t="s">
        <v>63</v>
      </c>
      <c r="AP136" s="59">
        <v>-26.94</v>
      </c>
      <c r="AQ136" s="59">
        <v>-997.12</v>
      </c>
      <c r="AR136" s="59">
        <v>-18.37</v>
      </c>
      <c r="AS136" s="59" t="s">
        <v>64</v>
      </c>
      <c r="AT136" s="59" t="s">
        <v>64</v>
      </c>
      <c r="AU136" s="59" t="s">
        <v>64</v>
      </c>
      <c r="AV136" s="24">
        <v>0</v>
      </c>
      <c r="AW136" s="59" t="s">
        <v>63</v>
      </c>
      <c r="AX136" s="59">
        <v>-15.36</v>
      </c>
      <c r="AY136" s="59" t="s">
        <v>60</v>
      </c>
      <c r="AZ136" s="59" t="s">
        <v>60</v>
      </c>
      <c r="BA136" s="24">
        <v>0</v>
      </c>
      <c r="BB136" s="24">
        <v>0</v>
      </c>
      <c r="BC136" s="24">
        <v>0</v>
      </c>
      <c r="BD136" s="24">
        <f t="shared" si="34"/>
        <v>2240.2999999999997</v>
      </c>
      <c r="BE136" s="25"/>
    </row>
    <row r="137" spans="1:57" ht="25.5" customHeight="1" x14ac:dyDescent="0.25">
      <c r="A137" s="22">
        <v>3</v>
      </c>
      <c r="B137" s="22" t="s">
        <v>100</v>
      </c>
      <c r="C137" s="23">
        <v>24</v>
      </c>
      <c r="D137" s="23">
        <v>210</v>
      </c>
      <c r="E137" s="23" t="s">
        <v>174</v>
      </c>
      <c r="F137" s="59">
        <v>-255.79</v>
      </c>
      <c r="G137" s="59">
        <v>-211.12</v>
      </c>
      <c r="H137" s="59">
        <v>-260.86</v>
      </c>
      <c r="I137" s="59" t="s">
        <v>58</v>
      </c>
      <c r="J137" s="59">
        <v>-192.79</v>
      </c>
      <c r="K137" s="59">
        <v>-86.54</v>
      </c>
      <c r="L137" s="59">
        <v>-120.05</v>
      </c>
      <c r="M137" s="59">
        <v>28.24</v>
      </c>
      <c r="N137" s="59">
        <v>-101.86</v>
      </c>
      <c r="O137" s="59" t="s">
        <v>59</v>
      </c>
      <c r="P137" s="59">
        <v>-268</v>
      </c>
      <c r="Q137" s="59">
        <v>51.54</v>
      </c>
      <c r="R137" s="59">
        <v>134.44999999999999</v>
      </c>
      <c r="S137" s="59">
        <v>-61.49</v>
      </c>
      <c r="T137" s="59" t="s">
        <v>58</v>
      </c>
      <c r="U137" s="59">
        <v>453.14</v>
      </c>
      <c r="V137" s="59"/>
      <c r="W137" s="59">
        <v>-1.36</v>
      </c>
      <c r="X137" s="59"/>
      <c r="Y137" s="59">
        <v>-341.62</v>
      </c>
      <c r="Z137" s="59">
        <v>-396.96</v>
      </c>
      <c r="AA137" s="59"/>
      <c r="AB137" s="59">
        <v>-193.4</v>
      </c>
      <c r="AC137" s="59" t="s">
        <v>59</v>
      </c>
      <c r="AD137" s="59">
        <v>-5.12</v>
      </c>
      <c r="AE137" s="59" t="s">
        <v>62</v>
      </c>
      <c r="AF137" s="59" t="s">
        <v>59</v>
      </c>
      <c r="AG137" s="59">
        <v>-152.30000000000001</v>
      </c>
      <c r="AH137" s="59"/>
      <c r="AI137" s="59">
        <v>-24.98</v>
      </c>
      <c r="AJ137" s="59">
        <v>87.61</v>
      </c>
      <c r="AK137" s="59"/>
      <c r="AL137" s="59">
        <v>-146.9</v>
      </c>
      <c r="AM137" s="59">
        <v>-36.25</v>
      </c>
      <c r="AN137" s="59">
        <v>-98.43</v>
      </c>
      <c r="AO137" s="59">
        <v>-468.46</v>
      </c>
      <c r="AP137" s="59">
        <v>-10.49</v>
      </c>
      <c r="AQ137" s="59" t="s">
        <v>58</v>
      </c>
      <c r="AR137" s="59" t="s">
        <v>59</v>
      </c>
      <c r="AS137" s="59">
        <v>1485.08</v>
      </c>
      <c r="AT137" s="59" t="s">
        <v>129</v>
      </c>
      <c r="AU137" s="59" t="s">
        <v>59</v>
      </c>
      <c r="AV137" s="24">
        <v>0</v>
      </c>
      <c r="AW137" s="59">
        <v>-270.95</v>
      </c>
      <c r="AX137" s="59">
        <v>-2156.1</v>
      </c>
      <c r="AY137" s="59">
        <v>-69.72</v>
      </c>
      <c r="AZ137" s="59">
        <v>-253.25</v>
      </c>
      <c r="BA137" s="24">
        <v>0</v>
      </c>
      <c r="BB137" s="24">
        <v>0</v>
      </c>
      <c r="BC137" s="24">
        <v>0</v>
      </c>
      <c r="BD137" s="24">
        <f t="shared" si="34"/>
        <v>-3944.7299999999991</v>
      </c>
      <c r="BE137" s="25"/>
    </row>
    <row r="138" spans="1:57" ht="25.5" customHeight="1" x14ac:dyDescent="0.25">
      <c r="A138" s="22">
        <v>3</v>
      </c>
      <c r="B138" s="22" t="s">
        <v>103</v>
      </c>
      <c r="C138" s="23">
        <v>10</v>
      </c>
      <c r="D138" s="23">
        <v>8</v>
      </c>
      <c r="E138" s="23" t="s">
        <v>175</v>
      </c>
      <c r="F138" s="59">
        <v>-545.75</v>
      </c>
      <c r="G138" s="59">
        <v>-54.44</v>
      </c>
      <c r="H138" s="59">
        <v>-3263.83</v>
      </c>
      <c r="I138" s="59">
        <v>45.28</v>
      </c>
      <c r="J138" s="59">
        <v>-31.49</v>
      </c>
      <c r="K138" s="59">
        <v>66.94</v>
      </c>
      <c r="L138" s="59">
        <v>-0.64</v>
      </c>
      <c r="M138" s="59">
        <v>-112.91</v>
      </c>
      <c r="N138" s="59">
        <v>3.5</v>
      </c>
      <c r="O138" s="59" t="s">
        <v>60</v>
      </c>
      <c r="P138" s="59">
        <v>-117.42</v>
      </c>
      <c r="Q138" s="59">
        <v>-30.01</v>
      </c>
      <c r="R138" s="59">
        <v>-23.03</v>
      </c>
      <c r="S138" s="59">
        <v>78.75</v>
      </c>
      <c r="T138" s="59">
        <v>-10.01</v>
      </c>
      <c r="U138" s="59">
        <v>51.79</v>
      </c>
      <c r="V138" s="59"/>
      <c r="W138" s="59">
        <v>-11.51</v>
      </c>
      <c r="X138" s="59"/>
      <c r="Y138" s="59" t="s">
        <v>59</v>
      </c>
      <c r="Z138" s="59">
        <v>0.06</v>
      </c>
      <c r="AA138" s="59"/>
      <c r="AB138" s="59">
        <v>44.42</v>
      </c>
      <c r="AC138" s="59">
        <v>-7.98</v>
      </c>
      <c r="AD138" s="59">
        <v>-0.4</v>
      </c>
      <c r="AE138" s="59" t="s">
        <v>62</v>
      </c>
      <c r="AF138" s="59" t="s">
        <v>64</v>
      </c>
      <c r="AG138" s="59" t="s">
        <v>60</v>
      </c>
      <c r="AH138" s="59"/>
      <c r="AI138" s="59">
        <v>-49.44</v>
      </c>
      <c r="AJ138" s="59">
        <v>-29.19</v>
      </c>
      <c r="AK138" s="59"/>
      <c r="AL138" s="59">
        <v>9.7799999999999994</v>
      </c>
      <c r="AM138" s="59" t="s">
        <v>62</v>
      </c>
      <c r="AN138" s="59" t="s">
        <v>62</v>
      </c>
      <c r="AO138" s="59">
        <v>-12.04</v>
      </c>
      <c r="AP138" s="59">
        <v>4.72</v>
      </c>
      <c r="AQ138" s="59" t="s">
        <v>58</v>
      </c>
      <c r="AR138" s="59">
        <v>33.090000000000003</v>
      </c>
      <c r="AS138" s="59">
        <v>351.93</v>
      </c>
      <c r="AT138" s="59">
        <v>-10.220000000000001</v>
      </c>
      <c r="AU138" s="59">
        <v>-29.83</v>
      </c>
      <c r="AV138" s="24">
        <v>0</v>
      </c>
      <c r="AW138" s="59">
        <v>5</v>
      </c>
      <c r="AX138" s="59">
        <v>136.31</v>
      </c>
      <c r="AY138" s="59">
        <v>-9.7200000000000006</v>
      </c>
      <c r="AZ138" s="59" t="s">
        <v>60</v>
      </c>
      <c r="BA138" s="24">
        <v>0</v>
      </c>
      <c r="BB138" s="24">
        <v>0</v>
      </c>
      <c r="BC138" s="24">
        <v>0</v>
      </c>
      <c r="BD138" s="24">
        <f t="shared" si="34"/>
        <v>-3518.29</v>
      </c>
      <c r="BE138" s="25"/>
    </row>
    <row r="139" spans="1:57" ht="25.5" customHeight="1" x14ac:dyDescent="0.25">
      <c r="A139" s="22">
        <v>3</v>
      </c>
      <c r="B139" s="22" t="s">
        <v>103</v>
      </c>
      <c r="C139" s="23">
        <v>12</v>
      </c>
      <c r="D139" s="23">
        <v>45</v>
      </c>
      <c r="E139" s="23" t="s">
        <v>176</v>
      </c>
      <c r="F139" s="59">
        <v>-361</v>
      </c>
      <c r="G139" s="59">
        <v>234.55</v>
      </c>
      <c r="H139" s="59">
        <v>-1304.5</v>
      </c>
      <c r="I139" s="59">
        <v>161.75</v>
      </c>
      <c r="J139" s="59">
        <v>-1423.79</v>
      </c>
      <c r="K139" s="59">
        <v>-312.01</v>
      </c>
      <c r="L139" s="59">
        <v>-434.02</v>
      </c>
      <c r="M139" s="59">
        <v>-504.83</v>
      </c>
      <c r="N139" s="59">
        <v>238.29</v>
      </c>
      <c r="O139" s="59" t="s">
        <v>59</v>
      </c>
      <c r="P139" s="59">
        <v>-149.81</v>
      </c>
      <c r="Q139" s="59">
        <v>-728.88</v>
      </c>
      <c r="R139" s="59" t="s">
        <v>59</v>
      </c>
      <c r="S139" s="59">
        <v>-674.72</v>
      </c>
      <c r="T139" s="59">
        <v>-6.58</v>
      </c>
      <c r="U139" s="59">
        <v>-26.47</v>
      </c>
      <c r="V139" s="59"/>
      <c r="W139" s="59">
        <v>-179.78</v>
      </c>
      <c r="X139" s="59"/>
      <c r="Y139" s="59">
        <v>82.17</v>
      </c>
      <c r="Z139" s="59">
        <v>-782.36</v>
      </c>
      <c r="AA139" s="59"/>
      <c r="AB139" s="59">
        <f>-767.86</f>
        <v>-767.86</v>
      </c>
      <c r="AC139" s="59">
        <v>-191.13</v>
      </c>
      <c r="AD139" s="59">
        <v>-1417.18</v>
      </c>
      <c r="AE139" s="59">
        <v>-176.55</v>
      </c>
      <c r="AF139" s="59" t="s">
        <v>59</v>
      </c>
      <c r="AG139" s="59">
        <v>-273.20999999999998</v>
      </c>
      <c r="AH139" s="59"/>
      <c r="AI139" s="59" t="s">
        <v>124</v>
      </c>
      <c r="AJ139" s="59">
        <v>-13.57</v>
      </c>
      <c r="AK139" s="59"/>
      <c r="AL139" s="59">
        <v>-239.67</v>
      </c>
      <c r="AM139" s="59">
        <v>-225.04</v>
      </c>
      <c r="AN139" s="59">
        <v>89.04</v>
      </c>
      <c r="AO139" s="59">
        <v>-1009.52</v>
      </c>
      <c r="AP139" s="59">
        <v>-95.97</v>
      </c>
      <c r="AQ139" s="59">
        <v>0</v>
      </c>
      <c r="AR139" s="59">
        <v>110.4</v>
      </c>
      <c r="AS139" s="59">
        <v>2667.58</v>
      </c>
      <c r="AT139" s="59" t="s">
        <v>129</v>
      </c>
      <c r="AU139" s="59" t="s">
        <v>59</v>
      </c>
      <c r="AV139" s="24">
        <v>0</v>
      </c>
      <c r="AW139" s="59">
        <v>-175.75</v>
      </c>
      <c r="AX139" s="59">
        <v>-1713.16</v>
      </c>
      <c r="AY139" s="59" t="s">
        <v>59</v>
      </c>
      <c r="AZ139" s="59">
        <v>-51.2</v>
      </c>
      <c r="BA139" s="24">
        <v>0</v>
      </c>
      <c r="BB139" s="24">
        <v>0</v>
      </c>
      <c r="BC139" s="24">
        <v>0</v>
      </c>
      <c r="BD139" s="24">
        <f t="shared" si="34"/>
        <v>-9654.7799999999988</v>
      </c>
      <c r="BE139" s="25"/>
    </row>
    <row r="140" spans="1:57" ht="25.5" customHeight="1" x14ac:dyDescent="0.25">
      <c r="A140" s="22">
        <v>3</v>
      </c>
      <c r="B140" s="22" t="s">
        <v>103</v>
      </c>
      <c r="C140" s="23">
        <v>17</v>
      </c>
      <c r="D140" s="23">
        <v>123</v>
      </c>
      <c r="E140" s="23" t="s">
        <v>177</v>
      </c>
      <c r="F140" s="59">
        <v>-549.63</v>
      </c>
      <c r="G140" s="59">
        <v>-103.55</v>
      </c>
      <c r="H140" s="59">
        <v>-9118.35</v>
      </c>
      <c r="I140" s="59">
        <v>-289.02999999999997</v>
      </c>
      <c r="J140" s="59">
        <v>-724.98</v>
      </c>
      <c r="K140" s="59">
        <v>-111.97</v>
      </c>
      <c r="L140" s="59">
        <v>-280.7</v>
      </c>
      <c r="M140" s="59">
        <v>-1229.3</v>
      </c>
      <c r="N140" s="59">
        <v>-52.19</v>
      </c>
      <c r="O140" s="59">
        <v>-22.35</v>
      </c>
      <c r="P140" s="59">
        <v>489.47</v>
      </c>
      <c r="Q140" s="59">
        <v>-139.59</v>
      </c>
      <c r="R140" s="59">
        <v>-119.05</v>
      </c>
      <c r="S140" s="59">
        <v>223.53</v>
      </c>
      <c r="T140" s="59">
        <v>-213.31</v>
      </c>
      <c r="U140" s="59">
        <v>-809.03</v>
      </c>
      <c r="V140" s="59"/>
      <c r="W140" s="59">
        <v>-227.17</v>
      </c>
      <c r="X140" s="59"/>
      <c r="Y140" s="59">
        <v>-362.69</v>
      </c>
      <c r="Z140" s="59">
        <v>-530.79999999999995</v>
      </c>
      <c r="AA140" s="59"/>
      <c r="AB140" s="59">
        <v>-214.5</v>
      </c>
      <c r="AC140" s="59">
        <v>-3.68</v>
      </c>
      <c r="AD140" s="59">
        <v>-128.27000000000001</v>
      </c>
      <c r="AE140" s="59">
        <v>-122.55</v>
      </c>
      <c r="AF140" s="59">
        <v>-162.16</v>
      </c>
      <c r="AG140" s="59">
        <v>-81.59</v>
      </c>
      <c r="AH140" s="59"/>
      <c r="AI140" s="59" t="s">
        <v>124</v>
      </c>
      <c r="AJ140" s="59">
        <v>-88.68</v>
      </c>
      <c r="AK140" s="59"/>
      <c r="AL140" s="59">
        <v>71.459999999999994</v>
      </c>
      <c r="AM140" s="59">
        <v>58.46</v>
      </c>
      <c r="AN140" s="59">
        <v>-19.600000000000001</v>
      </c>
      <c r="AO140" s="59">
        <v>-223.13</v>
      </c>
      <c r="AP140" s="59">
        <v>-160.25</v>
      </c>
      <c r="AQ140" s="59" t="s">
        <v>58</v>
      </c>
      <c r="AR140" s="59">
        <v>65.400000000000006</v>
      </c>
      <c r="AS140" s="59">
        <v>-2012.92</v>
      </c>
      <c r="AT140" s="59" t="s">
        <v>129</v>
      </c>
      <c r="AU140" s="59">
        <v>-1016.29</v>
      </c>
      <c r="AV140" s="24">
        <v>0</v>
      </c>
      <c r="AW140" s="59">
        <v>186.34</v>
      </c>
      <c r="AX140" s="63">
        <v>100.3</v>
      </c>
      <c r="AY140" s="59">
        <v>154.93</v>
      </c>
      <c r="AZ140" s="59">
        <v>-1011.22</v>
      </c>
      <c r="BA140" s="24">
        <v>0</v>
      </c>
      <c r="BB140" s="24">
        <v>0</v>
      </c>
      <c r="BC140" s="24">
        <v>0</v>
      </c>
      <c r="BD140" s="24">
        <f t="shared" si="34"/>
        <v>-18778.640000000007</v>
      </c>
      <c r="BE140" s="25"/>
    </row>
    <row r="141" spans="1:57" ht="25.5" customHeight="1" x14ac:dyDescent="0.25">
      <c r="A141" s="22">
        <v>3</v>
      </c>
      <c r="B141" s="22" t="s">
        <v>110</v>
      </c>
      <c r="C141" s="23">
        <v>40</v>
      </c>
      <c r="D141" s="23">
        <v>47</v>
      </c>
      <c r="E141" s="23" t="s">
        <v>178</v>
      </c>
      <c r="F141" s="59">
        <v>-72.63</v>
      </c>
      <c r="G141" s="59" t="s">
        <v>64</v>
      </c>
      <c r="H141" s="59" t="s">
        <v>60</v>
      </c>
      <c r="I141" s="59" t="s">
        <v>63</v>
      </c>
      <c r="J141" s="59" t="s">
        <v>63</v>
      </c>
      <c r="K141" s="59" t="s">
        <v>64</v>
      </c>
      <c r="L141" s="59" t="s">
        <v>63</v>
      </c>
      <c r="M141" s="59" t="s">
        <v>64</v>
      </c>
      <c r="N141" s="59" t="s">
        <v>64</v>
      </c>
      <c r="O141" s="59" t="s">
        <v>64</v>
      </c>
      <c r="P141" s="59">
        <v>-656.34</v>
      </c>
      <c r="Q141" s="59" t="s">
        <v>64</v>
      </c>
      <c r="R141" s="59" t="s">
        <v>64</v>
      </c>
      <c r="S141" s="59" t="s">
        <v>63</v>
      </c>
      <c r="T141" s="59" t="s">
        <v>63</v>
      </c>
      <c r="U141" s="59">
        <v>-469.33</v>
      </c>
      <c r="V141" s="59"/>
      <c r="W141" s="59">
        <v>104.62</v>
      </c>
      <c r="X141" s="59"/>
      <c r="Y141" s="59">
        <v>165.81</v>
      </c>
      <c r="Z141" s="59" t="s">
        <v>63</v>
      </c>
      <c r="AA141" s="59"/>
      <c r="AB141" s="59">
        <v>-230.33</v>
      </c>
      <c r="AC141" s="59">
        <v>77.39</v>
      </c>
      <c r="AD141" s="59" t="s">
        <v>64</v>
      </c>
      <c r="AE141" s="24">
        <v>0</v>
      </c>
      <c r="AF141" s="24">
        <v>0</v>
      </c>
      <c r="AG141" s="24">
        <v>0</v>
      </c>
      <c r="AH141" s="24"/>
      <c r="AI141" s="59" t="s">
        <v>179</v>
      </c>
      <c r="AJ141" s="59">
        <v>-281.8</v>
      </c>
      <c r="AK141" s="59"/>
      <c r="AL141" s="59" t="s">
        <v>64</v>
      </c>
      <c r="AM141" s="59" t="s">
        <v>64</v>
      </c>
      <c r="AN141" s="59" t="s">
        <v>63</v>
      </c>
      <c r="AO141" s="59" t="s">
        <v>63</v>
      </c>
      <c r="AP141" s="59" t="s">
        <v>64</v>
      </c>
      <c r="AQ141" s="59" t="s">
        <v>63</v>
      </c>
      <c r="AR141" s="59" t="s">
        <v>64</v>
      </c>
      <c r="AS141" s="59" t="s">
        <v>64</v>
      </c>
      <c r="AT141" s="59" t="s">
        <v>64</v>
      </c>
      <c r="AU141" s="59" t="s">
        <v>64</v>
      </c>
      <c r="AV141" s="24">
        <v>0</v>
      </c>
      <c r="AW141" s="59" t="s">
        <v>63</v>
      </c>
      <c r="AX141" s="24">
        <v>0</v>
      </c>
      <c r="AY141" s="24">
        <v>0</v>
      </c>
      <c r="AZ141" s="59" t="s">
        <v>64</v>
      </c>
      <c r="BA141" s="24">
        <v>0</v>
      </c>
      <c r="BB141" s="24">
        <v>0</v>
      </c>
      <c r="BC141" s="24">
        <v>0</v>
      </c>
      <c r="BD141" s="24">
        <f t="shared" si="34"/>
        <v>-1362.6099999999997</v>
      </c>
      <c r="BE141" s="25"/>
    </row>
    <row r="142" spans="1:57" ht="25.5" customHeight="1" x14ac:dyDescent="0.25">
      <c r="A142" s="29"/>
      <c r="B142" s="29"/>
      <c r="C142" s="30"/>
      <c r="D142" s="30"/>
      <c r="E142" s="23" t="s">
        <v>116</v>
      </c>
      <c r="F142" s="37">
        <f t="shared" ref="F142:AK142" si="35">SUM(F102:F141)</f>
        <v>-6419.7399999999989</v>
      </c>
      <c r="G142" s="37">
        <f t="shared" si="35"/>
        <v>-4090.6400000000003</v>
      </c>
      <c r="H142" s="37">
        <f t="shared" si="35"/>
        <v>-11123.41</v>
      </c>
      <c r="I142" s="37">
        <f t="shared" si="35"/>
        <v>-2413.6999999999998</v>
      </c>
      <c r="J142" s="37">
        <f t="shared" si="35"/>
        <v>-5175.3700000000008</v>
      </c>
      <c r="K142" s="37">
        <f t="shared" si="35"/>
        <v>-3671.8699999999994</v>
      </c>
      <c r="L142" s="37">
        <f t="shared" si="35"/>
        <v>-3833.85</v>
      </c>
      <c r="M142" s="37">
        <f t="shared" si="35"/>
        <v>-12236.24</v>
      </c>
      <c r="N142" s="37">
        <f t="shared" si="35"/>
        <v>-3441.5200000000009</v>
      </c>
      <c r="O142" s="37">
        <f t="shared" si="35"/>
        <v>-478.63999999999965</v>
      </c>
      <c r="P142" s="37">
        <f t="shared" si="35"/>
        <v>-4597.1500000000005</v>
      </c>
      <c r="Q142" s="37">
        <f t="shared" si="35"/>
        <v>-6237.68</v>
      </c>
      <c r="R142" s="37">
        <f t="shared" si="35"/>
        <v>-7886.62</v>
      </c>
      <c r="S142" s="37">
        <f t="shared" si="35"/>
        <v>-1238.1000000000001</v>
      </c>
      <c r="T142" s="37">
        <f t="shared" si="35"/>
        <v>-4744.079999999999</v>
      </c>
      <c r="U142" s="37">
        <f t="shared" si="35"/>
        <v>-2333.9100000000003</v>
      </c>
      <c r="V142" s="37"/>
      <c r="W142" s="37">
        <f t="shared" si="35"/>
        <v>-1728.8899999999994</v>
      </c>
      <c r="X142" s="37"/>
      <c r="Y142" s="37">
        <f t="shared" si="35"/>
        <v>-1558.81</v>
      </c>
      <c r="Z142" s="37">
        <f t="shared" si="35"/>
        <v>-7396.9199999999992</v>
      </c>
      <c r="AA142" s="37"/>
      <c r="AB142" s="37">
        <f t="shared" si="35"/>
        <v>-5427.25</v>
      </c>
      <c r="AC142" s="37">
        <f t="shared" si="35"/>
        <v>-1266.5500000000002</v>
      </c>
      <c r="AD142" s="37">
        <f t="shared" si="35"/>
        <v>-2210.1000000000004</v>
      </c>
      <c r="AE142" s="37">
        <f t="shared" si="35"/>
        <v>-1557.43</v>
      </c>
      <c r="AF142" s="37">
        <f t="shared" si="35"/>
        <v>-2458.8800000000006</v>
      </c>
      <c r="AG142" s="37">
        <f t="shared" si="35"/>
        <v>-1187.5500000000002</v>
      </c>
      <c r="AH142" s="37"/>
      <c r="AI142" s="37">
        <f t="shared" si="35"/>
        <v>421.73999999999984</v>
      </c>
      <c r="AJ142" s="37">
        <f t="shared" si="35"/>
        <v>-2114.69</v>
      </c>
      <c r="AK142" s="37"/>
      <c r="AL142" s="37">
        <f t="shared" ref="AL142:BC142" si="36">SUM(AL102:AL141)</f>
        <v>-2774.0200000000004</v>
      </c>
      <c r="AM142" s="37">
        <f t="shared" si="36"/>
        <v>-1587.97</v>
      </c>
      <c r="AN142" s="37">
        <f t="shared" si="36"/>
        <v>-1584.2</v>
      </c>
      <c r="AO142" s="37">
        <f t="shared" si="36"/>
        <v>-6787.6499999999987</v>
      </c>
      <c r="AP142" s="37">
        <f t="shared" si="36"/>
        <v>-3497.92</v>
      </c>
      <c r="AQ142" s="37">
        <f t="shared" si="36"/>
        <v>1485.0300000000002</v>
      </c>
      <c r="AR142" s="37">
        <f t="shared" si="36"/>
        <v>7921.6600000000044</v>
      </c>
      <c r="AS142" s="37">
        <f t="shared" si="36"/>
        <v>-2673.9399999999991</v>
      </c>
      <c r="AT142" s="37">
        <f t="shared" si="36"/>
        <v>-888.3</v>
      </c>
      <c r="AU142" s="37">
        <f t="shared" si="36"/>
        <v>-5932.32</v>
      </c>
      <c r="AV142" s="37">
        <f t="shared" si="36"/>
        <v>0</v>
      </c>
      <c r="AW142" s="37">
        <f t="shared" si="36"/>
        <v>427.81000000000006</v>
      </c>
      <c r="AX142" s="37">
        <f t="shared" si="36"/>
        <v>-2828.08</v>
      </c>
      <c r="AY142" s="37">
        <f t="shared" si="36"/>
        <v>-813.75</v>
      </c>
      <c r="AZ142" s="37">
        <f t="shared" si="36"/>
        <v>-2927.77</v>
      </c>
      <c r="BA142" s="37">
        <f t="shared" si="36"/>
        <v>0</v>
      </c>
      <c r="BB142" s="37">
        <f t="shared" si="36"/>
        <v>0</v>
      </c>
      <c r="BC142" s="37">
        <f t="shared" si="36"/>
        <v>0</v>
      </c>
      <c r="BD142" s="24">
        <f t="shared" si="34"/>
        <v>-128869.27000000002</v>
      </c>
      <c r="BE142" s="110"/>
    </row>
    <row r="143" spans="1:57" ht="25.5" customHeight="1" x14ac:dyDescent="0.25">
      <c r="A143" s="29"/>
      <c r="B143" s="29"/>
      <c r="C143" s="30"/>
      <c r="D143" s="30"/>
      <c r="E143" s="23" t="s">
        <v>117</v>
      </c>
      <c r="F143" s="33">
        <f t="shared" ref="F143:AK143" si="37">COUNTA(F102:F141)</f>
        <v>39</v>
      </c>
      <c r="G143" s="33">
        <f t="shared" si="37"/>
        <v>40</v>
      </c>
      <c r="H143" s="33">
        <f t="shared" si="37"/>
        <v>40</v>
      </c>
      <c r="I143" s="33">
        <f t="shared" si="37"/>
        <v>40</v>
      </c>
      <c r="J143" s="33">
        <f t="shared" si="37"/>
        <v>40</v>
      </c>
      <c r="K143" s="33">
        <f t="shared" si="37"/>
        <v>40</v>
      </c>
      <c r="L143" s="33">
        <f t="shared" si="37"/>
        <v>40</v>
      </c>
      <c r="M143" s="33">
        <f t="shared" si="37"/>
        <v>40</v>
      </c>
      <c r="N143" s="33">
        <f t="shared" si="37"/>
        <v>40</v>
      </c>
      <c r="O143" s="33">
        <f t="shared" si="37"/>
        <v>40</v>
      </c>
      <c r="P143" s="33">
        <f t="shared" si="37"/>
        <v>40</v>
      </c>
      <c r="Q143" s="33">
        <f t="shared" si="37"/>
        <v>40</v>
      </c>
      <c r="R143" s="33">
        <f t="shared" si="37"/>
        <v>40</v>
      </c>
      <c r="S143" s="33">
        <f t="shared" si="37"/>
        <v>40</v>
      </c>
      <c r="T143" s="33">
        <f t="shared" si="37"/>
        <v>40</v>
      </c>
      <c r="U143" s="33">
        <f t="shared" si="37"/>
        <v>40</v>
      </c>
      <c r="V143" s="33"/>
      <c r="W143" s="33">
        <f t="shared" si="37"/>
        <v>40</v>
      </c>
      <c r="X143" s="33"/>
      <c r="Y143" s="33">
        <f t="shared" si="37"/>
        <v>40</v>
      </c>
      <c r="Z143" s="33">
        <f t="shared" si="37"/>
        <v>40</v>
      </c>
      <c r="AA143" s="33"/>
      <c r="AB143" s="33">
        <f t="shared" si="37"/>
        <v>40</v>
      </c>
      <c r="AC143" s="33">
        <f t="shared" si="37"/>
        <v>40</v>
      </c>
      <c r="AD143" s="33">
        <f t="shared" si="37"/>
        <v>40</v>
      </c>
      <c r="AE143" s="33">
        <f t="shared" si="37"/>
        <v>40</v>
      </c>
      <c r="AF143" s="33">
        <f t="shared" si="37"/>
        <v>40</v>
      </c>
      <c r="AG143" s="33">
        <f t="shared" si="37"/>
        <v>40</v>
      </c>
      <c r="AH143" s="33"/>
      <c r="AI143" s="33">
        <f t="shared" si="37"/>
        <v>40</v>
      </c>
      <c r="AJ143" s="33">
        <f t="shared" si="37"/>
        <v>40</v>
      </c>
      <c r="AK143" s="33"/>
      <c r="AL143" s="33">
        <f t="shared" ref="AL143:BC143" si="38">COUNTA(AL102:AL141)</f>
        <v>40</v>
      </c>
      <c r="AM143" s="33">
        <f t="shared" si="38"/>
        <v>40</v>
      </c>
      <c r="AN143" s="33">
        <f t="shared" si="38"/>
        <v>40</v>
      </c>
      <c r="AO143" s="33">
        <f t="shared" si="38"/>
        <v>40</v>
      </c>
      <c r="AP143" s="33">
        <f t="shared" si="38"/>
        <v>40</v>
      </c>
      <c r="AQ143" s="33">
        <f t="shared" si="38"/>
        <v>40</v>
      </c>
      <c r="AR143" s="33">
        <f t="shared" si="38"/>
        <v>40</v>
      </c>
      <c r="AS143" s="33">
        <f t="shared" si="38"/>
        <v>40</v>
      </c>
      <c r="AT143" s="33">
        <f t="shared" si="38"/>
        <v>40</v>
      </c>
      <c r="AU143" s="33">
        <f t="shared" si="38"/>
        <v>40</v>
      </c>
      <c r="AV143" s="33">
        <f t="shared" si="38"/>
        <v>40</v>
      </c>
      <c r="AW143" s="33">
        <f t="shared" si="38"/>
        <v>38</v>
      </c>
      <c r="AX143" s="33">
        <f t="shared" si="38"/>
        <v>40</v>
      </c>
      <c r="AY143" s="33">
        <f t="shared" si="38"/>
        <v>40</v>
      </c>
      <c r="AZ143" s="33">
        <f t="shared" si="38"/>
        <v>40</v>
      </c>
      <c r="BA143" s="33">
        <f t="shared" si="38"/>
        <v>40</v>
      </c>
      <c r="BB143" s="33">
        <f t="shared" si="38"/>
        <v>40</v>
      </c>
      <c r="BC143" s="33">
        <f t="shared" si="38"/>
        <v>40</v>
      </c>
      <c r="BD143" s="33">
        <f t="shared" si="34"/>
        <v>1797</v>
      </c>
      <c r="BE143" s="110"/>
    </row>
    <row r="144" spans="1:57" ht="25.5" customHeight="1" x14ac:dyDescent="0.25">
      <c r="A144" s="29"/>
      <c r="B144" s="29"/>
      <c r="C144" s="30"/>
      <c r="D144" s="30"/>
      <c r="E144" s="23" t="s">
        <v>64</v>
      </c>
      <c r="F144" s="34">
        <f t="shared" ref="F144:AK144" si="39">COUNTIF(F102:F141,"NS")</f>
        <v>3</v>
      </c>
      <c r="G144" s="34">
        <f t="shared" si="39"/>
        <v>5</v>
      </c>
      <c r="H144" s="34">
        <f t="shared" si="39"/>
        <v>3</v>
      </c>
      <c r="I144" s="34">
        <f t="shared" si="39"/>
        <v>5</v>
      </c>
      <c r="J144" s="34">
        <f t="shared" si="39"/>
        <v>5</v>
      </c>
      <c r="K144" s="34">
        <f t="shared" si="39"/>
        <v>6</v>
      </c>
      <c r="L144" s="34">
        <f t="shared" si="39"/>
        <v>7</v>
      </c>
      <c r="M144" s="34">
        <f t="shared" si="39"/>
        <v>6</v>
      </c>
      <c r="N144" s="34">
        <f t="shared" si="39"/>
        <v>9</v>
      </c>
      <c r="O144" s="34">
        <f t="shared" si="39"/>
        <v>5</v>
      </c>
      <c r="P144" s="34">
        <f t="shared" si="39"/>
        <v>4</v>
      </c>
      <c r="Q144" s="34">
        <f t="shared" si="39"/>
        <v>8</v>
      </c>
      <c r="R144" s="34">
        <f t="shared" si="39"/>
        <v>5</v>
      </c>
      <c r="S144" s="34">
        <f t="shared" si="39"/>
        <v>6</v>
      </c>
      <c r="T144" s="34">
        <f t="shared" si="39"/>
        <v>5</v>
      </c>
      <c r="U144" s="34">
        <f t="shared" si="39"/>
        <v>4</v>
      </c>
      <c r="V144" s="34"/>
      <c r="W144" s="34">
        <f t="shared" si="39"/>
        <v>7</v>
      </c>
      <c r="X144" s="34"/>
      <c r="Y144" s="34">
        <f t="shared" si="39"/>
        <v>4</v>
      </c>
      <c r="Z144" s="34">
        <f t="shared" si="39"/>
        <v>5</v>
      </c>
      <c r="AA144" s="34"/>
      <c r="AB144" s="34">
        <f t="shared" si="39"/>
        <v>4</v>
      </c>
      <c r="AC144" s="34">
        <f t="shared" si="39"/>
        <v>6</v>
      </c>
      <c r="AD144" s="34">
        <f t="shared" si="39"/>
        <v>5</v>
      </c>
      <c r="AE144" s="34">
        <f t="shared" si="39"/>
        <v>7</v>
      </c>
      <c r="AF144" s="34">
        <f t="shared" si="39"/>
        <v>8</v>
      </c>
      <c r="AG144" s="34">
        <f t="shared" si="39"/>
        <v>5</v>
      </c>
      <c r="AH144" s="34"/>
      <c r="AI144" s="34">
        <f t="shared" si="39"/>
        <v>5</v>
      </c>
      <c r="AJ144" s="34">
        <f t="shared" si="39"/>
        <v>4</v>
      </c>
      <c r="AK144" s="34"/>
      <c r="AL144" s="34">
        <f t="shared" ref="AL144:BC144" si="40">COUNTIF(AL102:AL141,"NS")</f>
        <v>5</v>
      </c>
      <c r="AM144" s="34">
        <f t="shared" si="40"/>
        <v>5</v>
      </c>
      <c r="AN144" s="34">
        <f t="shared" si="40"/>
        <v>6</v>
      </c>
      <c r="AO144" s="34">
        <f t="shared" si="40"/>
        <v>6</v>
      </c>
      <c r="AP144" s="34">
        <f t="shared" si="40"/>
        <v>7</v>
      </c>
      <c r="AQ144" s="34">
        <f t="shared" si="40"/>
        <v>2</v>
      </c>
      <c r="AR144" s="34">
        <f t="shared" si="40"/>
        <v>5</v>
      </c>
      <c r="AS144" s="34">
        <f t="shared" si="40"/>
        <v>10</v>
      </c>
      <c r="AT144" s="34">
        <f t="shared" si="40"/>
        <v>6</v>
      </c>
      <c r="AU144" s="34">
        <f t="shared" si="40"/>
        <v>5</v>
      </c>
      <c r="AV144" s="34">
        <f t="shared" si="40"/>
        <v>0</v>
      </c>
      <c r="AW144" s="34">
        <f t="shared" si="40"/>
        <v>6</v>
      </c>
      <c r="AX144" s="34">
        <f t="shared" si="40"/>
        <v>4</v>
      </c>
      <c r="AY144" s="34">
        <f t="shared" si="40"/>
        <v>6</v>
      </c>
      <c r="AZ144" s="34">
        <f t="shared" si="40"/>
        <v>5</v>
      </c>
      <c r="BA144" s="34">
        <f t="shared" si="40"/>
        <v>0</v>
      </c>
      <c r="BB144" s="34">
        <f t="shared" si="40"/>
        <v>0</v>
      </c>
      <c r="BC144" s="34">
        <f t="shared" si="40"/>
        <v>0</v>
      </c>
      <c r="BD144" s="33">
        <f t="shared" si="34"/>
        <v>224</v>
      </c>
      <c r="BE144" s="110"/>
    </row>
    <row r="145" spans="1:57" ht="25.5" customHeight="1" x14ac:dyDescent="0.25">
      <c r="A145" s="29"/>
      <c r="B145" s="29"/>
      <c r="C145" s="30"/>
      <c r="D145" s="30"/>
      <c r="E145" s="23" t="s">
        <v>59</v>
      </c>
      <c r="F145" s="34">
        <f t="shared" ref="F145:AK145" si="41">COUNTIF(F102:F141,"NC")</f>
        <v>0</v>
      </c>
      <c r="G145" s="34">
        <f t="shared" si="41"/>
        <v>0</v>
      </c>
      <c r="H145" s="34">
        <f t="shared" si="41"/>
        <v>1</v>
      </c>
      <c r="I145" s="34">
        <f t="shared" si="41"/>
        <v>5</v>
      </c>
      <c r="J145" s="34">
        <f t="shared" si="41"/>
        <v>2</v>
      </c>
      <c r="K145" s="34">
        <f t="shared" si="41"/>
        <v>0</v>
      </c>
      <c r="L145" s="34">
        <f t="shared" si="41"/>
        <v>0</v>
      </c>
      <c r="M145" s="34">
        <f t="shared" si="41"/>
        <v>4</v>
      </c>
      <c r="N145" s="34">
        <f t="shared" si="41"/>
        <v>2</v>
      </c>
      <c r="O145" s="34">
        <f t="shared" si="41"/>
        <v>6</v>
      </c>
      <c r="P145" s="34">
        <f t="shared" si="41"/>
        <v>0</v>
      </c>
      <c r="Q145" s="34">
        <f t="shared" si="41"/>
        <v>0</v>
      </c>
      <c r="R145" s="34">
        <f t="shared" si="41"/>
        <v>4</v>
      </c>
      <c r="S145" s="34">
        <f t="shared" si="41"/>
        <v>0</v>
      </c>
      <c r="T145" s="34">
        <f t="shared" si="41"/>
        <v>2</v>
      </c>
      <c r="U145" s="34">
        <f t="shared" si="41"/>
        <v>2</v>
      </c>
      <c r="V145" s="34"/>
      <c r="W145" s="34">
        <f t="shared" si="41"/>
        <v>4</v>
      </c>
      <c r="X145" s="34"/>
      <c r="Y145" s="34">
        <f t="shared" si="41"/>
        <v>3</v>
      </c>
      <c r="Z145" s="34">
        <f t="shared" si="41"/>
        <v>2</v>
      </c>
      <c r="AA145" s="34"/>
      <c r="AB145" s="34">
        <f t="shared" si="41"/>
        <v>0</v>
      </c>
      <c r="AC145" s="34">
        <f t="shared" si="41"/>
        <v>3</v>
      </c>
      <c r="AD145" s="34">
        <f t="shared" si="41"/>
        <v>0</v>
      </c>
      <c r="AE145" s="34">
        <f t="shared" si="41"/>
        <v>1</v>
      </c>
      <c r="AF145" s="34">
        <f t="shared" si="41"/>
        <v>3</v>
      </c>
      <c r="AG145" s="34">
        <f t="shared" si="41"/>
        <v>1</v>
      </c>
      <c r="AH145" s="34"/>
      <c r="AI145" s="34">
        <f t="shared" si="41"/>
        <v>3</v>
      </c>
      <c r="AJ145" s="34">
        <f t="shared" si="41"/>
        <v>2</v>
      </c>
      <c r="AK145" s="34"/>
      <c r="AL145" s="34">
        <f t="shared" ref="AL145:BC145" si="42">COUNTIF(AL102:AL141,"NC")</f>
        <v>0</v>
      </c>
      <c r="AM145" s="34">
        <f t="shared" si="42"/>
        <v>0</v>
      </c>
      <c r="AN145" s="34">
        <f t="shared" si="42"/>
        <v>0</v>
      </c>
      <c r="AO145" s="34">
        <f t="shared" si="42"/>
        <v>3</v>
      </c>
      <c r="AP145" s="34">
        <f t="shared" si="42"/>
        <v>1</v>
      </c>
      <c r="AQ145" s="34">
        <f t="shared" si="42"/>
        <v>32</v>
      </c>
      <c r="AR145" s="34">
        <f t="shared" si="42"/>
        <v>5</v>
      </c>
      <c r="AS145" s="34">
        <f t="shared" si="42"/>
        <v>2</v>
      </c>
      <c r="AT145" s="34">
        <f t="shared" si="42"/>
        <v>3</v>
      </c>
      <c r="AU145" s="34">
        <f t="shared" si="42"/>
        <v>19</v>
      </c>
      <c r="AV145" s="34">
        <f t="shared" si="42"/>
        <v>0</v>
      </c>
      <c r="AW145" s="34">
        <f t="shared" si="42"/>
        <v>3</v>
      </c>
      <c r="AX145" s="34">
        <f t="shared" si="42"/>
        <v>1</v>
      </c>
      <c r="AY145" s="34">
        <f t="shared" si="42"/>
        <v>1</v>
      </c>
      <c r="AZ145" s="34">
        <f t="shared" si="42"/>
        <v>0</v>
      </c>
      <c r="BA145" s="34">
        <f t="shared" si="42"/>
        <v>0</v>
      </c>
      <c r="BB145" s="34">
        <f t="shared" si="42"/>
        <v>0</v>
      </c>
      <c r="BC145" s="34">
        <f t="shared" si="42"/>
        <v>0</v>
      </c>
      <c r="BD145" s="33">
        <f t="shared" si="34"/>
        <v>120</v>
      </c>
      <c r="BE145" s="110"/>
    </row>
    <row r="146" spans="1:57" ht="25.5" customHeight="1" x14ac:dyDescent="0.25">
      <c r="A146" s="29"/>
      <c r="B146" s="29"/>
      <c r="C146" s="30"/>
      <c r="D146" s="30"/>
      <c r="E146" s="23" t="s">
        <v>118</v>
      </c>
      <c r="F146" s="35">
        <f t="shared" ref="F146:AK146" si="43">1-F145/(F143-F144)</f>
        <v>1</v>
      </c>
      <c r="G146" s="35">
        <f t="shared" si="43"/>
        <v>1</v>
      </c>
      <c r="H146" s="35">
        <f t="shared" si="43"/>
        <v>0.97297297297297303</v>
      </c>
      <c r="I146" s="35">
        <f t="shared" si="43"/>
        <v>0.85714285714285721</v>
      </c>
      <c r="J146" s="35">
        <f t="shared" si="43"/>
        <v>0.94285714285714284</v>
      </c>
      <c r="K146" s="35">
        <f t="shared" si="43"/>
        <v>1</v>
      </c>
      <c r="L146" s="35">
        <f t="shared" si="43"/>
        <v>1</v>
      </c>
      <c r="M146" s="35">
        <f t="shared" si="43"/>
        <v>0.88235294117647056</v>
      </c>
      <c r="N146" s="35">
        <f t="shared" si="43"/>
        <v>0.93548387096774199</v>
      </c>
      <c r="O146" s="35">
        <f t="shared" si="43"/>
        <v>0.82857142857142851</v>
      </c>
      <c r="P146" s="35">
        <f t="shared" si="43"/>
        <v>1</v>
      </c>
      <c r="Q146" s="35">
        <f t="shared" si="43"/>
        <v>1</v>
      </c>
      <c r="R146" s="35">
        <f t="shared" si="43"/>
        <v>0.88571428571428568</v>
      </c>
      <c r="S146" s="35">
        <f t="shared" si="43"/>
        <v>1</v>
      </c>
      <c r="T146" s="35">
        <f t="shared" si="43"/>
        <v>0.94285714285714284</v>
      </c>
      <c r="U146" s="35">
        <f t="shared" si="43"/>
        <v>0.94444444444444442</v>
      </c>
      <c r="V146" s="35"/>
      <c r="W146" s="35">
        <f t="shared" si="43"/>
        <v>0.87878787878787878</v>
      </c>
      <c r="X146" s="35"/>
      <c r="Y146" s="35">
        <f t="shared" si="43"/>
        <v>0.91666666666666663</v>
      </c>
      <c r="Z146" s="35">
        <f t="shared" si="43"/>
        <v>0.94285714285714284</v>
      </c>
      <c r="AA146" s="35"/>
      <c r="AB146" s="35">
        <f t="shared" si="43"/>
        <v>1</v>
      </c>
      <c r="AC146" s="35">
        <f t="shared" si="43"/>
        <v>0.91176470588235292</v>
      </c>
      <c r="AD146" s="35">
        <f t="shared" si="43"/>
        <v>1</v>
      </c>
      <c r="AE146" s="35">
        <f t="shared" si="43"/>
        <v>0.96969696969696972</v>
      </c>
      <c r="AF146" s="35">
        <f t="shared" si="43"/>
        <v>0.90625</v>
      </c>
      <c r="AG146" s="35">
        <f t="shared" si="43"/>
        <v>0.97142857142857142</v>
      </c>
      <c r="AH146" s="35"/>
      <c r="AI146" s="35">
        <f t="shared" si="43"/>
        <v>0.91428571428571426</v>
      </c>
      <c r="AJ146" s="35">
        <f t="shared" si="43"/>
        <v>0.94444444444444442</v>
      </c>
      <c r="AK146" s="35"/>
      <c r="AL146" s="35">
        <f t="shared" ref="AL146:BD146" si="44">1-AL145/(AL143-AL144)</f>
        <v>1</v>
      </c>
      <c r="AM146" s="35">
        <f t="shared" si="44"/>
        <v>1</v>
      </c>
      <c r="AN146" s="35">
        <f t="shared" si="44"/>
        <v>1</v>
      </c>
      <c r="AO146" s="35">
        <f t="shared" si="44"/>
        <v>0.91176470588235292</v>
      </c>
      <c r="AP146" s="35">
        <f t="shared" si="44"/>
        <v>0.96969696969696972</v>
      </c>
      <c r="AQ146" s="35">
        <f t="shared" si="44"/>
        <v>0.15789473684210531</v>
      </c>
      <c r="AR146" s="35">
        <f t="shared" si="44"/>
        <v>0.85714285714285721</v>
      </c>
      <c r="AS146" s="35">
        <f t="shared" si="44"/>
        <v>0.93333333333333335</v>
      </c>
      <c r="AT146" s="35">
        <f t="shared" si="44"/>
        <v>0.91176470588235292</v>
      </c>
      <c r="AU146" s="35">
        <f t="shared" si="44"/>
        <v>0.45714285714285718</v>
      </c>
      <c r="AV146" s="35">
        <f t="shared" si="44"/>
        <v>1</v>
      </c>
      <c r="AW146" s="35">
        <f t="shared" si="44"/>
        <v>0.90625</v>
      </c>
      <c r="AX146" s="35">
        <f t="shared" si="44"/>
        <v>0.97222222222222221</v>
      </c>
      <c r="AY146" s="35">
        <f t="shared" si="44"/>
        <v>0.97058823529411764</v>
      </c>
      <c r="AZ146" s="35">
        <f t="shared" si="44"/>
        <v>1</v>
      </c>
      <c r="BA146" s="35">
        <f t="shared" si="44"/>
        <v>1</v>
      </c>
      <c r="BB146" s="35">
        <f t="shared" si="44"/>
        <v>1</v>
      </c>
      <c r="BC146" s="35">
        <f t="shared" si="44"/>
        <v>1</v>
      </c>
      <c r="BD146" s="35">
        <f t="shared" si="44"/>
        <v>0.92371265098537825</v>
      </c>
      <c r="BE146" s="110"/>
    </row>
    <row r="147" spans="1:57" ht="25.5" customHeight="1" x14ac:dyDescent="0.25">
      <c r="A147" s="29"/>
      <c r="B147" s="29"/>
      <c r="C147" s="30"/>
      <c r="D147" s="30"/>
      <c r="E147" s="23" t="s">
        <v>152</v>
      </c>
      <c r="F147" s="34">
        <f t="shared" ref="F147:AK147" si="45">F143+F96</f>
        <v>119</v>
      </c>
      <c r="G147" s="34">
        <f t="shared" si="45"/>
        <v>120</v>
      </c>
      <c r="H147" s="34">
        <f t="shared" si="45"/>
        <v>120</v>
      </c>
      <c r="I147" s="34">
        <f t="shared" si="45"/>
        <v>120</v>
      </c>
      <c r="J147" s="34">
        <f t="shared" si="45"/>
        <v>120</v>
      </c>
      <c r="K147" s="34">
        <f t="shared" si="45"/>
        <v>120</v>
      </c>
      <c r="L147" s="34">
        <f t="shared" si="45"/>
        <v>120</v>
      </c>
      <c r="M147" s="34">
        <f t="shared" si="45"/>
        <v>120</v>
      </c>
      <c r="N147" s="34">
        <f t="shared" si="45"/>
        <v>119</v>
      </c>
      <c r="O147" s="34">
        <f t="shared" si="45"/>
        <v>120</v>
      </c>
      <c r="P147" s="34">
        <f t="shared" si="45"/>
        <v>120</v>
      </c>
      <c r="Q147" s="34">
        <f t="shared" si="45"/>
        <v>120</v>
      </c>
      <c r="R147" s="34">
        <f t="shared" si="45"/>
        <v>119</v>
      </c>
      <c r="S147" s="34">
        <f t="shared" si="45"/>
        <v>119</v>
      </c>
      <c r="T147" s="34">
        <f t="shared" si="45"/>
        <v>120</v>
      </c>
      <c r="U147" s="34">
        <f t="shared" si="45"/>
        <v>120</v>
      </c>
      <c r="V147" s="34"/>
      <c r="W147" s="34">
        <f t="shared" si="45"/>
        <v>120</v>
      </c>
      <c r="X147" s="34"/>
      <c r="Y147" s="34">
        <f t="shared" si="45"/>
        <v>120</v>
      </c>
      <c r="Z147" s="34">
        <f t="shared" si="45"/>
        <v>120</v>
      </c>
      <c r="AA147" s="34"/>
      <c r="AB147" s="34">
        <f t="shared" si="45"/>
        <v>120</v>
      </c>
      <c r="AC147" s="34">
        <f t="shared" si="45"/>
        <v>120</v>
      </c>
      <c r="AD147" s="34">
        <f t="shared" si="45"/>
        <v>120</v>
      </c>
      <c r="AE147" s="34">
        <f t="shared" si="45"/>
        <v>120</v>
      </c>
      <c r="AF147" s="34">
        <f t="shared" si="45"/>
        <v>120</v>
      </c>
      <c r="AG147" s="34">
        <f t="shared" si="45"/>
        <v>120</v>
      </c>
      <c r="AH147" s="34"/>
      <c r="AI147" s="34">
        <f t="shared" si="45"/>
        <v>120</v>
      </c>
      <c r="AJ147" s="34">
        <f t="shared" si="45"/>
        <v>119</v>
      </c>
      <c r="AK147" s="34"/>
      <c r="AL147" s="34">
        <f t="shared" ref="AL147:BD147" si="46">AL143+AL96</f>
        <v>120</v>
      </c>
      <c r="AM147" s="34">
        <f t="shared" si="46"/>
        <v>120</v>
      </c>
      <c r="AN147" s="34">
        <f t="shared" si="46"/>
        <v>120</v>
      </c>
      <c r="AO147" s="34">
        <f t="shared" si="46"/>
        <v>120</v>
      </c>
      <c r="AP147" s="34">
        <f t="shared" si="46"/>
        <v>120</v>
      </c>
      <c r="AQ147" s="34">
        <f t="shared" si="46"/>
        <v>119</v>
      </c>
      <c r="AR147" s="34">
        <f t="shared" si="46"/>
        <v>120</v>
      </c>
      <c r="AS147" s="34">
        <f t="shared" si="46"/>
        <v>120</v>
      </c>
      <c r="AT147" s="34">
        <f t="shared" si="46"/>
        <v>120</v>
      </c>
      <c r="AU147" s="34">
        <f t="shared" si="46"/>
        <v>120</v>
      </c>
      <c r="AV147" s="34">
        <f t="shared" si="46"/>
        <v>120</v>
      </c>
      <c r="AW147" s="34">
        <f t="shared" si="46"/>
        <v>118</v>
      </c>
      <c r="AX147" s="34">
        <f t="shared" si="46"/>
        <v>120</v>
      </c>
      <c r="AY147" s="34">
        <f t="shared" si="46"/>
        <v>120</v>
      </c>
      <c r="AZ147" s="34">
        <f t="shared" si="46"/>
        <v>120</v>
      </c>
      <c r="BA147" s="34">
        <f t="shared" si="46"/>
        <v>120</v>
      </c>
      <c r="BB147" s="34">
        <f t="shared" si="46"/>
        <v>120</v>
      </c>
      <c r="BC147" s="34">
        <f t="shared" si="46"/>
        <v>120</v>
      </c>
      <c r="BD147" s="34">
        <f t="shared" si="46"/>
        <v>5392</v>
      </c>
      <c r="BE147" s="110"/>
    </row>
    <row r="148" spans="1:57" ht="25.5" customHeight="1" x14ac:dyDescent="0.25">
      <c r="A148" s="29"/>
      <c r="B148" s="29"/>
      <c r="C148" s="30"/>
      <c r="D148" s="30"/>
      <c r="E148" s="23" t="s">
        <v>153</v>
      </c>
      <c r="F148" s="34">
        <f t="shared" ref="F148:AK148" si="47">F144+F97</f>
        <v>10</v>
      </c>
      <c r="G148" s="34">
        <f t="shared" si="47"/>
        <v>14</v>
      </c>
      <c r="H148" s="34">
        <f t="shared" si="47"/>
        <v>11</v>
      </c>
      <c r="I148" s="34">
        <f t="shared" si="47"/>
        <v>19</v>
      </c>
      <c r="J148" s="34">
        <f t="shared" si="47"/>
        <v>18</v>
      </c>
      <c r="K148" s="34">
        <f t="shared" si="47"/>
        <v>21</v>
      </c>
      <c r="L148" s="34">
        <f t="shared" si="47"/>
        <v>23</v>
      </c>
      <c r="M148" s="34">
        <f t="shared" si="47"/>
        <v>17</v>
      </c>
      <c r="N148" s="34">
        <f t="shared" si="47"/>
        <v>25</v>
      </c>
      <c r="O148" s="34">
        <f t="shared" si="47"/>
        <v>20</v>
      </c>
      <c r="P148" s="34">
        <f t="shared" si="47"/>
        <v>22</v>
      </c>
      <c r="Q148" s="34">
        <f t="shared" si="47"/>
        <v>24</v>
      </c>
      <c r="R148" s="34">
        <f t="shared" si="47"/>
        <v>17</v>
      </c>
      <c r="S148" s="34">
        <f t="shared" si="47"/>
        <v>18</v>
      </c>
      <c r="T148" s="34">
        <f t="shared" si="47"/>
        <v>17</v>
      </c>
      <c r="U148" s="34">
        <f t="shared" si="47"/>
        <v>14</v>
      </c>
      <c r="V148" s="34"/>
      <c r="W148" s="34">
        <f t="shared" si="47"/>
        <v>19</v>
      </c>
      <c r="X148" s="34"/>
      <c r="Y148" s="34">
        <f t="shared" si="47"/>
        <v>16</v>
      </c>
      <c r="Z148" s="34">
        <f t="shared" si="47"/>
        <v>20</v>
      </c>
      <c r="AA148" s="34"/>
      <c r="AB148" s="34">
        <f t="shared" si="47"/>
        <v>14</v>
      </c>
      <c r="AC148" s="34">
        <f t="shared" si="47"/>
        <v>19</v>
      </c>
      <c r="AD148" s="34">
        <f t="shared" si="47"/>
        <v>19</v>
      </c>
      <c r="AE148" s="34">
        <f t="shared" si="47"/>
        <v>22</v>
      </c>
      <c r="AF148" s="34">
        <f t="shared" si="47"/>
        <v>23</v>
      </c>
      <c r="AG148" s="34">
        <f t="shared" si="47"/>
        <v>12</v>
      </c>
      <c r="AH148" s="34"/>
      <c r="AI148" s="34">
        <f t="shared" si="47"/>
        <v>18</v>
      </c>
      <c r="AJ148" s="34">
        <f t="shared" si="47"/>
        <v>13</v>
      </c>
      <c r="AK148" s="34"/>
      <c r="AL148" s="34">
        <f t="shared" ref="AL148:BD148" si="48">AL144+AL97</f>
        <v>17</v>
      </c>
      <c r="AM148" s="34">
        <f t="shared" si="48"/>
        <v>19</v>
      </c>
      <c r="AN148" s="34">
        <f t="shared" si="48"/>
        <v>22</v>
      </c>
      <c r="AO148" s="34">
        <f t="shared" si="48"/>
        <v>18</v>
      </c>
      <c r="AP148" s="34">
        <f t="shared" si="48"/>
        <v>21</v>
      </c>
      <c r="AQ148" s="34">
        <f t="shared" si="48"/>
        <v>3</v>
      </c>
      <c r="AR148" s="34">
        <f t="shared" si="48"/>
        <v>18</v>
      </c>
      <c r="AS148" s="34">
        <f t="shared" si="48"/>
        <v>29</v>
      </c>
      <c r="AT148" s="34">
        <f t="shared" si="48"/>
        <v>18</v>
      </c>
      <c r="AU148" s="34">
        <f t="shared" si="48"/>
        <v>12</v>
      </c>
      <c r="AV148" s="34">
        <f t="shared" si="48"/>
        <v>0</v>
      </c>
      <c r="AW148" s="34">
        <f t="shared" si="48"/>
        <v>24</v>
      </c>
      <c r="AX148" s="34">
        <f t="shared" si="48"/>
        <v>7</v>
      </c>
      <c r="AY148" s="34">
        <f t="shared" si="48"/>
        <v>23</v>
      </c>
      <c r="AZ148" s="34">
        <f t="shared" si="48"/>
        <v>14</v>
      </c>
      <c r="BA148" s="34">
        <f t="shared" si="48"/>
        <v>0</v>
      </c>
      <c r="BB148" s="34">
        <f t="shared" si="48"/>
        <v>0</v>
      </c>
      <c r="BC148" s="34">
        <f t="shared" si="48"/>
        <v>0</v>
      </c>
      <c r="BD148" s="34">
        <f t="shared" si="48"/>
        <v>730</v>
      </c>
      <c r="BE148" s="110"/>
    </row>
    <row r="149" spans="1:57" ht="25.5" customHeight="1" x14ac:dyDescent="0.25">
      <c r="A149" s="29"/>
      <c r="B149" s="29"/>
      <c r="C149" s="30"/>
      <c r="D149" s="30"/>
      <c r="E149" s="23" t="s">
        <v>180</v>
      </c>
      <c r="F149" s="34">
        <f t="shared" ref="F149:AK149" si="49">F145+F98</f>
        <v>1</v>
      </c>
      <c r="G149" s="34">
        <f t="shared" si="49"/>
        <v>3</v>
      </c>
      <c r="H149" s="34">
        <f t="shared" si="49"/>
        <v>20</v>
      </c>
      <c r="I149" s="34">
        <f t="shared" si="49"/>
        <v>17</v>
      </c>
      <c r="J149" s="34">
        <f t="shared" si="49"/>
        <v>25</v>
      </c>
      <c r="K149" s="34">
        <f t="shared" si="49"/>
        <v>3</v>
      </c>
      <c r="L149" s="34">
        <f t="shared" si="49"/>
        <v>23</v>
      </c>
      <c r="M149" s="34">
        <f t="shared" si="49"/>
        <v>11</v>
      </c>
      <c r="N149" s="34">
        <f t="shared" si="49"/>
        <v>18</v>
      </c>
      <c r="O149" s="34">
        <f t="shared" si="49"/>
        <v>18</v>
      </c>
      <c r="P149" s="34">
        <f t="shared" si="49"/>
        <v>3</v>
      </c>
      <c r="Q149" s="34">
        <f t="shared" si="49"/>
        <v>26</v>
      </c>
      <c r="R149" s="34">
        <f t="shared" si="49"/>
        <v>19</v>
      </c>
      <c r="S149" s="34">
        <f t="shared" si="49"/>
        <v>21</v>
      </c>
      <c r="T149" s="34">
        <f t="shared" si="49"/>
        <v>9</v>
      </c>
      <c r="U149" s="34">
        <f t="shared" si="49"/>
        <v>19</v>
      </c>
      <c r="V149" s="34"/>
      <c r="W149" s="34">
        <f t="shared" si="49"/>
        <v>15</v>
      </c>
      <c r="X149" s="34"/>
      <c r="Y149" s="34">
        <f t="shared" si="49"/>
        <v>12</v>
      </c>
      <c r="Z149" s="34">
        <f t="shared" si="49"/>
        <v>16</v>
      </c>
      <c r="AA149" s="34"/>
      <c r="AB149" s="34">
        <f t="shared" si="49"/>
        <v>0</v>
      </c>
      <c r="AC149" s="34">
        <f t="shared" si="49"/>
        <v>16</v>
      </c>
      <c r="AD149" s="34">
        <f t="shared" si="49"/>
        <v>3</v>
      </c>
      <c r="AE149" s="34">
        <f t="shared" si="49"/>
        <v>4</v>
      </c>
      <c r="AF149" s="34">
        <f t="shared" si="49"/>
        <v>9</v>
      </c>
      <c r="AG149" s="34">
        <f t="shared" si="49"/>
        <v>4</v>
      </c>
      <c r="AH149" s="34"/>
      <c r="AI149" s="34">
        <f t="shared" si="49"/>
        <v>12</v>
      </c>
      <c r="AJ149" s="34">
        <f t="shared" si="49"/>
        <v>15</v>
      </c>
      <c r="AK149" s="34"/>
      <c r="AL149" s="34">
        <f t="shared" ref="AL149:BD149" si="50">AL145+AL98</f>
        <v>0</v>
      </c>
      <c r="AM149" s="34">
        <f t="shared" si="50"/>
        <v>5</v>
      </c>
      <c r="AN149" s="34">
        <f t="shared" si="50"/>
        <v>1</v>
      </c>
      <c r="AO149" s="34">
        <f t="shared" si="50"/>
        <v>32</v>
      </c>
      <c r="AP149" s="34">
        <f t="shared" si="50"/>
        <v>1</v>
      </c>
      <c r="AQ149" s="34">
        <f t="shared" si="50"/>
        <v>65</v>
      </c>
      <c r="AR149" s="34">
        <f t="shared" si="50"/>
        <v>36</v>
      </c>
      <c r="AS149" s="34">
        <f t="shared" si="50"/>
        <v>35</v>
      </c>
      <c r="AT149" s="34">
        <f t="shared" si="50"/>
        <v>15</v>
      </c>
      <c r="AU149" s="34">
        <f t="shared" si="50"/>
        <v>68</v>
      </c>
      <c r="AV149" s="34">
        <f t="shared" si="50"/>
        <v>0</v>
      </c>
      <c r="AW149" s="34">
        <f t="shared" si="50"/>
        <v>20</v>
      </c>
      <c r="AX149" s="34">
        <f t="shared" si="50"/>
        <v>18</v>
      </c>
      <c r="AY149" s="34">
        <f t="shared" si="50"/>
        <v>3</v>
      </c>
      <c r="AZ149" s="34">
        <f t="shared" si="50"/>
        <v>4</v>
      </c>
      <c r="BA149" s="34">
        <f t="shared" si="50"/>
        <v>0</v>
      </c>
      <c r="BB149" s="34">
        <f t="shared" si="50"/>
        <v>0</v>
      </c>
      <c r="BC149" s="34">
        <f t="shared" si="50"/>
        <v>0</v>
      </c>
      <c r="BD149" s="34">
        <f t="shared" si="50"/>
        <v>645</v>
      </c>
      <c r="BE149" s="110"/>
    </row>
    <row r="150" spans="1:57" ht="25.5" customHeight="1" x14ac:dyDescent="0.25">
      <c r="A150" s="29"/>
      <c r="B150" s="29"/>
      <c r="C150" s="30"/>
      <c r="D150" s="30"/>
      <c r="E150" s="23" t="s">
        <v>155</v>
      </c>
      <c r="F150" s="35">
        <f t="shared" ref="F150:AK150" si="51">1-F149/(F147-F148)</f>
        <v>0.99082568807339455</v>
      </c>
      <c r="G150" s="35">
        <f t="shared" si="51"/>
        <v>0.97169811320754718</v>
      </c>
      <c r="H150" s="35">
        <f t="shared" si="51"/>
        <v>0.8165137614678899</v>
      </c>
      <c r="I150" s="35">
        <f t="shared" si="51"/>
        <v>0.83168316831683164</v>
      </c>
      <c r="J150" s="35">
        <f t="shared" si="51"/>
        <v>0.75490196078431371</v>
      </c>
      <c r="K150" s="35">
        <f t="shared" si="51"/>
        <v>0.96969696969696972</v>
      </c>
      <c r="L150" s="35">
        <f t="shared" si="51"/>
        <v>0.76288659793814428</v>
      </c>
      <c r="M150" s="35">
        <f t="shared" si="51"/>
        <v>0.89320388349514568</v>
      </c>
      <c r="N150" s="35">
        <f t="shared" si="51"/>
        <v>0.8085106382978724</v>
      </c>
      <c r="O150" s="35">
        <f t="shared" si="51"/>
        <v>0.82000000000000006</v>
      </c>
      <c r="P150" s="35">
        <f t="shared" si="51"/>
        <v>0.96938775510204078</v>
      </c>
      <c r="Q150" s="35">
        <f t="shared" si="51"/>
        <v>0.72916666666666674</v>
      </c>
      <c r="R150" s="35">
        <f t="shared" si="51"/>
        <v>0.81372549019607843</v>
      </c>
      <c r="S150" s="35">
        <f t="shared" si="51"/>
        <v>0.79207920792079212</v>
      </c>
      <c r="T150" s="35">
        <f t="shared" si="51"/>
        <v>0.91262135922330101</v>
      </c>
      <c r="U150" s="35">
        <f t="shared" si="51"/>
        <v>0.82075471698113212</v>
      </c>
      <c r="V150" s="35"/>
      <c r="W150" s="35">
        <f t="shared" si="51"/>
        <v>0.85148514851485146</v>
      </c>
      <c r="X150" s="35"/>
      <c r="Y150" s="35">
        <f t="shared" si="51"/>
        <v>0.88461538461538458</v>
      </c>
      <c r="Z150" s="35">
        <f t="shared" si="51"/>
        <v>0.84</v>
      </c>
      <c r="AA150" s="35"/>
      <c r="AB150" s="35">
        <f t="shared" si="51"/>
        <v>1</v>
      </c>
      <c r="AC150" s="35">
        <f t="shared" si="51"/>
        <v>0.84158415841584155</v>
      </c>
      <c r="AD150" s="35">
        <f t="shared" si="51"/>
        <v>0.97029702970297027</v>
      </c>
      <c r="AE150" s="35">
        <f t="shared" si="51"/>
        <v>0.95918367346938771</v>
      </c>
      <c r="AF150" s="35">
        <f t="shared" si="51"/>
        <v>0.90721649484536082</v>
      </c>
      <c r="AG150" s="35">
        <f t="shared" si="51"/>
        <v>0.96296296296296302</v>
      </c>
      <c r="AH150" s="35"/>
      <c r="AI150" s="35">
        <f t="shared" si="51"/>
        <v>0.88235294117647056</v>
      </c>
      <c r="AJ150" s="35">
        <f t="shared" si="51"/>
        <v>0.85849056603773588</v>
      </c>
      <c r="AK150" s="35"/>
      <c r="AL150" s="35">
        <f t="shared" ref="AL150:BD150" si="52">1-AL149/(AL147-AL148)</f>
        <v>1</v>
      </c>
      <c r="AM150" s="35">
        <f t="shared" si="52"/>
        <v>0.95049504950495045</v>
      </c>
      <c r="AN150" s="35">
        <f t="shared" si="52"/>
        <v>0.98979591836734693</v>
      </c>
      <c r="AO150" s="35">
        <f t="shared" si="52"/>
        <v>0.68627450980392157</v>
      </c>
      <c r="AP150" s="35">
        <f t="shared" si="52"/>
        <v>0.98989898989898994</v>
      </c>
      <c r="AQ150" s="35">
        <f t="shared" si="52"/>
        <v>0.43965517241379315</v>
      </c>
      <c r="AR150" s="35">
        <f t="shared" si="52"/>
        <v>0.64705882352941169</v>
      </c>
      <c r="AS150" s="35">
        <f t="shared" si="52"/>
        <v>0.61538461538461542</v>
      </c>
      <c r="AT150" s="35">
        <f t="shared" si="52"/>
        <v>0.8529411764705882</v>
      </c>
      <c r="AU150" s="35">
        <f t="shared" si="52"/>
        <v>0.37037037037037035</v>
      </c>
      <c r="AV150" s="35">
        <f t="shared" si="52"/>
        <v>1</v>
      </c>
      <c r="AW150" s="35">
        <f t="shared" si="52"/>
        <v>0.78723404255319152</v>
      </c>
      <c r="AX150" s="35">
        <f t="shared" si="52"/>
        <v>0.84070796460176989</v>
      </c>
      <c r="AY150" s="35">
        <f t="shared" si="52"/>
        <v>0.96907216494845361</v>
      </c>
      <c r="AZ150" s="35">
        <f t="shared" si="52"/>
        <v>0.96226415094339623</v>
      </c>
      <c r="BA150" s="35">
        <f t="shared" si="52"/>
        <v>1</v>
      </c>
      <c r="BB150" s="35">
        <f t="shared" si="52"/>
        <v>1</v>
      </c>
      <c r="BC150" s="35">
        <f t="shared" si="52"/>
        <v>1</v>
      </c>
      <c r="BD150" s="35">
        <f t="shared" si="52"/>
        <v>0.86164736164736166</v>
      </c>
      <c r="BE150" s="110"/>
    </row>
    <row r="151" spans="1:57" ht="25.5" customHeight="1" x14ac:dyDescent="0.25">
      <c r="A151" s="19" t="s">
        <v>44</v>
      </c>
      <c r="B151" s="19" t="s">
        <v>45</v>
      </c>
      <c r="C151" s="36">
        <f>C100+7</f>
        <v>43491</v>
      </c>
      <c r="D151" s="19">
        <v>4</v>
      </c>
      <c r="E151" s="19" t="s">
        <v>46</v>
      </c>
      <c r="F151" s="19">
        <f t="shared" ref="F151:AK151" si="53">F100</f>
        <v>14</v>
      </c>
      <c r="G151" s="19">
        <f t="shared" si="53"/>
        <v>23</v>
      </c>
      <c r="H151" s="19">
        <f t="shared" si="53"/>
        <v>42</v>
      </c>
      <c r="I151" s="19">
        <f t="shared" si="53"/>
        <v>47</v>
      </c>
      <c r="J151" s="19">
        <f t="shared" si="53"/>
        <v>48</v>
      </c>
      <c r="K151" s="19">
        <f t="shared" si="53"/>
        <v>59</v>
      </c>
      <c r="L151" s="19">
        <f t="shared" si="53"/>
        <v>64</v>
      </c>
      <c r="M151" s="19">
        <f t="shared" si="53"/>
        <v>65</v>
      </c>
      <c r="N151" s="19">
        <f t="shared" si="53"/>
        <v>66</v>
      </c>
      <c r="O151" s="19">
        <f t="shared" si="53"/>
        <v>72</v>
      </c>
      <c r="P151" s="19">
        <f t="shared" si="53"/>
        <v>76</v>
      </c>
      <c r="Q151" s="19">
        <f t="shared" si="53"/>
        <v>78</v>
      </c>
      <c r="R151" s="19">
        <f t="shared" si="53"/>
        <v>79</v>
      </c>
      <c r="S151" s="19">
        <f t="shared" si="53"/>
        <v>83</v>
      </c>
      <c r="T151" s="19">
        <f t="shared" si="53"/>
        <v>84</v>
      </c>
      <c r="U151" s="19">
        <f t="shared" si="53"/>
        <v>86</v>
      </c>
      <c r="V151" s="19"/>
      <c r="W151" s="19">
        <f t="shared" si="53"/>
        <v>411</v>
      </c>
      <c r="X151" s="19"/>
      <c r="Y151" s="19">
        <f t="shared" si="53"/>
        <v>413</v>
      </c>
      <c r="Z151" s="19">
        <f t="shared" si="53"/>
        <v>415</v>
      </c>
      <c r="AA151" s="19"/>
      <c r="AB151" s="19">
        <f t="shared" si="53"/>
        <v>417</v>
      </c>
      <c r="AC151" s="19">
        <f t="shared" si="53"/>
        <v>418</v>
      </c>
      <c r="AD151" s="19">
        <f t="shared" si="53"/>
        <v>419</v>
      </c>
      <c r="AE151" s="19">
        <f t="shared" si="53"/>
        <v>420</v>
      </c>
      <c r="AF151" s="19">
        <f t="shared" si="53"/>
        <v>421</v>
      </c>
      <c r="AG151" s="19">
        <f t="shared" si="53"/>
        <v>422</v>
      </c>
      <c r="AH151" s="19"/>
      <c r="AI151" s="19">
        <f t="shared" si="53"/>
        <v>425</v>
      </c>
      <c r="AJ151" s="19">
        <f t="shared" si="53"/>
        <v>426</v>
      </c>
      <c r="AK151" s="19"/>
      <c r="AL151" s="19">
        <f t="shared" ref="AL151:BD151" si="54">AL100</f>
        <v>430</v>
      </c>
      <c r="AM151" s="19">
        <f t="shared" si="54"/>
        <v>431</v>
      </c>
      <c r="AN151" s="19">
        <f t="shared" si="54"/>
        <v>433</v>
      </c>
      <c r="AO151" s="19">
        <f t="shared" si="54"/>
        <v>446</v>
      </c>
      <c r="AP151" s="19">
        <f t="shared" si="54"/>
        <v>449</v>
      </c>
      <c r="AQ151" s="19">
        <f t="shared" si="54"/>
        <v>450</v>
      </c>
      <c r="AR151" s="19">
        <f t="shared" si="54"/>
        <v>451</v>
      </c>
      <c r="AS151" s="19">
        <f t="shared" si="54"/>
        <v>453</v>
      </c>
      <c r="AT151" s="19">
        <f t="shared" si="54"/>
        <v>454</v>
      </c>
      <c r="AU151" s="19">
        <f t="shared" si="54"/>
        <v>455</v>
      </c>
      <c r="AV151" s="19">
        <f t="shared" si="54"/>
        <v>0</v>
      </c>
      <c r="AW151" s="19">
        <f t="shared" si="54"/>
        <v>457</v>
      </c>
      <c r="AX151" s="19">
        <f t="shared" si="54"/>
        <v>458</v>
      </c>
      <c r="AY151" s="19">
        <f t="shared" si="54"/>
        <v>460</v>
      </c>
      <c r="AZ151" s="19">
        <f t="shared" si="54"/>
        <v>461</v>
      </c>
      <c r="BA151" s="19">
        <f t="shared" si="54"/>
        <v>463</v>
      </c>
      <c r="BB151" s="19">
        <f t="shared" si="54"/>
        <v>0</v>
      </c>
      <c r="BC151" s="19">
        <f t="shared" si="54"/>
        <v>0</v>
      </c>
      <c r="BD151" s="19" t="str">
        <f t="shared" si="54"/>
        <v>TOTALS</v>
      </c>
      <c r="BE151" s="19" t="s">
        <v>47</v>
      </c>
    </row>
    <row r="152" spans="1:57" ht="25.5" customHeight="1" x14ac:dyDescent="0.25">
      <c r="A152" s="19" t="s">
        <v>48</v>
      </c>
      <c r="B152" s="19"/>
      <c r="C152" s="21" t="s">
        <v>49</v>
      </c>
      <c r="D152" s="21" t="s">
        <v>50</v>
      </c>
      <c r="E152" s="21" t="s">
        <v>51</v>
      </c>
      <c r="F152" s="19" t="s">
        <v>52</v>
      </c>
      <c r="G152" s="19" t="s">
        <v>52</v>
      </c>
      <c r="H152" s="19" t="s">
        <v>52</v>
      </c>
      <c r="I152" s="19" t="s">
        <v>52</v>
      </c>
      <c r="J152" s="19" t="s">
        <v>52</v>
      </c>
      <c r="K152" s="19" t="s">
        <v>52</v>
      </c>
      <c r="L152" s="19" t="s">
        <v>52</v>
      </c>
      <c r="M152" s="19" t="s">
        <v>52</v>
      </c>
      <c r="N152" s="19" t="s">
        <v>52</v>
      </c>
      <c r="O152" s="19" t="s">
        <v>52</v>
      </c>
      <c r="P152" s="19" t="s">
        <v>52</v>
      </c>
      <c r="Q152" s="19" t="s">
        <v>52</v>
      </c>
      <c r="R152" s="19" t="s">
        <v>52</v>
      </c>
      <c r="S152" s="19" t="s">
        <v>52</v>
      </c>
      <c r="T152" s="19" t="s">
        <v>52</v>
      </c>
      <c r="U152" s="19" t="s">
        <v>52</v>
      </c>
      <c r="V152" s="19"/>
      <c r="W152" s="19" t="s">
        <v>52</v>
      </c>
      <c r="X152" s="19"/>
      <c r="Y152" s="19" t="s">
        <v>52</v>
      </c>
      <c r="Z152" s="19" t="s">
        <v>52</v>
      </c>
      <c r="AA152" s="19"/>
      <c r="AB152" s="19" t="s">
        <v>52</v>
      </c>
      <c r="AC152" s="19" t="s">
        <v>52</v>
      </c>
      <c r="AD152" s="19" t="s">
        <v>52</v>
      </c>
      <c r="AE152" s="19" t="s">
        <v>52</v>
      </c>
      <c r="AF152" s="19" t="s">
        <v>52</v>
      </c>
      <c r="AG152" s="19" t="s">
        <v>52</v>
      </c>
      <c r="AH152" s="19"/>
      <c r="AI152" s="19" t="s">
        <v>52</v>
      </c>
      <c r="AJ152" s="19" t="s">
        <v>52</v>
      </c>
      <c r="AK152" s="19"/>
      <c r="AL152" s="19" t="s">
        <v>52</v>
      </c>
      <c r="AM152" s="19" t="s">
        <v>52</v>
      </c>
      <c r="AN152" s="19" t="s">
        <v>52</v>
      </c>
      <c r="AO152" s="19" t="s">
        <v>52</v>
      </c>
      <c r="AP152" s="19" t="s">
        <v>52</v>
      </c>
      <c r="AQ152" s="19" t="s">
        <v>52</v>
      </c>
      <c r="AR152" s="19" t="s">
        <v>52</v>
      </c>
      <c r="AS152" s="19" t="s">
        <v>52</v>
      </c>
      <c r="AT152" s="19" t="s">
        <v>52</v>
      </c>
      <c r="AU152" s="19" t="s">
        <v>52</v>
      </c>
      <c r="AV152" s="19" t="s">
        <v>52</v>
      </c>
      <c r="AW152" s="19" t="s">
        <v>52</v>
      </c>
      <c r="AX152" s="19" t="s">
        <v>52</v>
      </c>
      <c r="AY152" s="19" t="s">
        <v>52</v>
      </c>
      <c r="AZ152" s="19" t="s">
        <v>52</v>
      </c>
      <c r="BA152" s="19" t="s">
        <v>52</v>
      </c>
      <c r="BB152" s="19" t="s">
        <v>52</v>
      </c>
      <c r="BC152" s="19" t="s">
        <v>52</v>
      </c>
      <c r="BD152" s="19" t="s">
        <v>52</v>
      </c>
      <c r="BE152" s="19" t="s">
        <v>53</v>
      </c>
    </row>
    <row r="153" spans="1:57" ht="25.5" customHeight="1" x14ac:dyDescent="0.25">
      <c r="A153" s="22">
        <v>4</v>
      </c>
      <c r="B153" s="23" t="s">
        <v>54</v>
      </c>
      <c r="C153" s="23">
        <v>25</v>
      </c>
      <c r="D153" s="23" t="s">
        <v>55</v>
      </c>
      <c r="E153" s="23" t="s">
        <v>56</v>
      </c>
      <c r="F153" s="59">
        <v>-443.14</v>
      </c>
      <c r="G153" s="59">
        <v>37.950000000000003</v>
      </c>
      <c r="H153" s="59">
        <v>-436.08</v>
      </c>
      <c r="I153" s="59">
        <v>-464.48</v>
      </c>
      <c r="J153" s="59">
        <v>-199.54</v>
      </c>
      <c r="K153" s="59">
        <v>-387.91</v>
      </c>
      <c r="L153" s="59">
        <v>-508.59</v>
      </c>
      <c r="M153" s="59">
        <v>-4480.2299999999996</v>
      </c>
      <c r="N153" s="59">
        <v>-678.5</v>
      </c>
      <c r="O153" s="59">
        <v>881.52</v>
      </c>
      <c r="P153" s="59">
        <v>130.35</v>
      </c>
      <c r="Q153" s="59">
        <v>-212.95</v>
      </c>
      <c r="R153" s="59">
        <v>269.10000000000002</v>
      </c>
      <c r="S153" s="59">
        <v>114.24</v>
      </c>
      <c r="T153" s="59">
        <v>-931.56</v>
      </c>
      <c r="U153" s="59">
        <v>372.56</v>
      </c>
      <c r="V153" s="59"/>
      <c r="W153" s="59">
        <v>-930.1</v>
      </c>
      <c r="X153" s="59"/>
      <c r="Y153" s="59">
        <f>-222.47+-589.95+241.37</f>
        <v>-571.05000000000007</v>
      </c>
      <c r="Z153" s="59">
        <v>394.08</v>
      </c>
      <c r="AA153" s="59"/>
      <c r="AB153" s="59">
        <f>126.64-141.51</f>
        <v>-14.86999999999999</v>
      </c>
      <c r="AC153" s="59">
        <v>-645.25</v>
      </c>
      <c r="AD153" s="59">
        <v>116.19</v>
      </c>
      <c r="AE153" s="59">
        <v>-459.71</v>
      </c>
      <c r="AF153" s="59">
        <v>-271.23</v>
      </c>
      <c r="AG153" s="59">
        <v>11.88</v>
      </c>
      <c r="AH153" s="59"/>
      <c r="AI153" s="59">
        <v>-204.59</v>
      </c>
      <c r="AJ153" s="59">
        <v>125.49</v>
      </c>
      <c r="AK153" s="59"/>
      <c r="AL153" s="59">
        <v>-348.12</v>
      </c>
      <c r="AM153" s="59">
        <v>-470.84</v>
      </c>
      <c r="AN153" s="59">
        <v>-617.03</v>
      </c>
      <c r="AO153" s="59">
        <v>-1110.6099999999999</v>
      </c>
      <c r="AP153" s="59">
        <v>-916.22</v>
      </c>
      <c r="AQ153" s="59">
        <v>1545.85</v>
      </c>
      <c r="AR153" s="59">
        <v>-472.96</v>
      </c>
      <c r="AS153" s="59">
        <v>465.08</v>
      </c>
      <c r="AT153" s="59">
        <v>-109.54</v>
      </c>
      <c r="AU153" s="59">
        <v>-4117.17</v>
      </c>
      <c r="AV153" s="24">
        <v>0</v>
      </c>
      <c r="AW153" s="59">
        <v>-245</v>
      </c>
      <c r="AX153" s="59">
        <v>-611.28</v>
      </c>
      <c r="AY153" s="59">
        <f>14.06+130.48</f>
        <v>144.54</v>
      </c>
      <c r="AZ153" s="24">
        <v>792.16</v>
      </c>
      <c r="BA153" s="24">
        <v>0</v>
      </c>
      <c r="BB153" s="24">
        <v>0</v>
      </c>
      <c r="BC153" s="24">
        <v>0</v>
      </c>
      <c r="BD153" s="24">
        <f t="shared" ref="BD153:BD196" si="55">SUM(F153:BC153)</f>
        <v>-15457.560000000001</v>
      </c>
      <c r="BE153" s="25"/>
    </row>
    <row r="154" spans="1:57" ht="25.5" customHeight="1" x14ac:dyDescent="0.25">
      <c r="A154" s="22">
        <v>4</v>
      </c>
      <c r="B154" s="23" t="s">
        <v>54</v>
      </c>
      <c r="C154" s="23">
        <v>66</v>
      </c>
      <c r="D154" s="23" t="s">
        <v>55</v>
      </c>
      <c r="E154" s="26" t="s">
        <v>57</v>
      </c>
      <c r="F154" s="59">
        <v>-326.72000000000003</v>
      </c>
      <c r="G154" s="59">
        <v>-544.84</v>
      </c>
      <c r="H154" s="59">
        <v>-373.99</v>
      </c>
      <c r="I154" s="59">
        <v>48.25</v>
      </c>
      <c r="J154" s="59">
        <v>60.31</v>
      </c>
      <c r="K154" s="59">
        <v>78.73</v>
      </c>
      <c r="L154" s="59">
        <v>-186.13</v>
      </c>
      <c r="M154" s="59">
        <v>-296.11</v>
      </c>
      <c r="N154" s="59" t="s">
        <v>59</v>
      </c>
      <c r="O154" s="59">
        <v>-3736.89</v>
      </c>
      <c r="P154" s="59">
        <v>-95.39</v>
      </c>
      <c r="Q154" s="59">
        <v>-35.54</v>
      </c>
      <c r="R154" s="59">
        <v>-364.34</v>
      </c>
      <c r="S154" s="59">
        <v>-125.1</v>
      </c>
      <c r="T154" s="59">
        <v>-117.98</v>
      </c>
      <c r="U154" s="59">
        <v>-42</v>
      </c>
      <c r="V154" s="59"/>
      <c r="W154" s="59">
        <v>-196.62</v>
      </c>
      <c r="X154" s="59"/>
      <c r="Y154" s="59">
        <v>-425.71</v>
      </c>
      <c r="Z154" s="59">
        <v>-182.15</v>
      </c>
      <c r="AA154" s="59"/>
      <c r="AB154" s="59">
        <v>-767.27</v>
      </c>
      <c r="AC154" s="59">
        <v>-271.58</v>
      </c>
      <c r="AD154" s="59">
        <v>51.07</v>
      </c>
      <c r="AE154" s="59">
        <v>-53.88</v>
      </c>
      <c r="AF154" s="59">
        <v>-221</v>
      </c>
      <c r="AG154" s="59">
        <f>28.71-106.81</f>
        <v>-78.099999999999994</v>
      </c>
      <c r="AH154" s="59"/>
      <c r="AI154" s="59">
        <v>-102.7</v>
      </c>
      <c r="AJ154" s="59">
        <v>-93.46</v>
      </c>
      <c r="AK154" s="59"/>
      <c r="AL154" s="59">
        <v>-29.59</v>
      </c>
      <c r="AM154" s="59">
        <v>-13.53</v>
      </c>
      <c r="AN154" s="59">
        <v>9.75</v>
      </c>
      <c r="AO154" s="59">
        <v>9.94</v>
      </c>
      <c r="AP154" s="59">
        <v>-50.86</v>
      </c>
      <c r="AQ154" s="59">
        <v>-534.64</v>
      </c>
      <c r="AR154" s="59">
        <v>-212.1</v>
      </c>
      <c r="AS154" s="59">
        <v>-438.85</v>
      </c>
      <c r="AT154" s="59">
        <v>-93.67</v>
      </c>
      <c r="AU154" s="59" t="s">
        <v>59</v>
      </c>
      <c r="AV154" s="24">
        <v>0</v>
      </c>
      <c r="AW154" s="59">
        <v>196.31</v>
      </c>
      <c r="AX154" s="59">
        <v>9.83</v>
      </c>
      <c r="AY154" s="59">
        <v>70.53</v>
      </c>
      <c r="AZ154" s="24">
        <v>27.56</v>
      </c>
      <c r="BA154" s="24">
        <v>0</v>
      </c>
      <c r="BB154" s="24">
        <v>0</v>
      </c>
      <c r="BC154" s="24">
        <v>0</v>
      </c>
      <c r="BD154" s="24">
        <f t="shared" si="55"/>
        <v>-9448.4600000000009</v>
      </c>
      <c r="BE154" s="25"/>
    </row>
    <row r="155" spans="1:57" ht="25.5" customHeight="1" x14ac:dyDescent="0.25">
      <c r="A155" s="22">
        <v>4</v>
      </c>
      <c r="B155" s="23" t="s">
        <v>54</v>
      </c>
      <c r="C155" s="23">
        <v>27</v>
      </c>
      <c r="D155" s="23">
        <v>269</v>
      </c>
      <c r="E155" s="23" t="s">
        <v>61</v>
      </c>
      <c r="F155" s="59" t="s">
        <v>60</v>
      </c>
      <c r="G155" s="59" t="s">
        <v>60</v>
      </c>
      <c r="H155" s="59" t="s">
        <v>60</v>
      </c>
      <c r="I155" s="59" t="s">
        <v>62</v>
      </c>
      <c r="J155" s="59" t="s">
        <v>62</v>
      </c>
      <c r="K155" s="59" t="s">
        <v>60</v>
      </c>
      <c r="L155" s="59" t="s">
        <v>63</v>
      </c>
      <c r="M155" s="59" t="s">
        <v>64</v>
      </c>
      <c r="N155" s="59" t="s">
        <v>64</v>
      </c>
      <c r="O155" s="59" t="s">
        <v>60</v>
      </c>
      <c r="P155" s="59" t="s">
        <v>62</v>
      </c>
      <c r="Q155" s="59" t="s">
        <v>62</v>
      </c>
      <c r="R155" s="59" t="s">
        <v>60</v>
      </c>
      <c r="S155" s="59" t="s">
        <v>62</v>
      </c>
      <c r="T155" s="59" t="s">
        <v>62</v>
      </c>
      <c r="U155" s="59">
        <v>-50</v>
      </c>
      <c r="V155" s="59"/>
      <c r="W155" s="59" t="s">
        <v>60</v>
      </c>
      <c r="X155" s="59"/>
      <c r="Y155" s="59" t="s">
        <v>60</v>
      </c>
      <c r="Z155" s="59" t="s">
        <v>60</v>
      </c>
      <c r="AA155" s="59"/>
      <c r="AB155" s="59" t="s">
        <v>60</v>
      </c>
      <c r="AC155" s="59" t="s">
        <v>60</v>
      </c>
      <c r="AD155" s="59" t="s">
        <v>60</v>
      </c>
      <c r="AE155" s="59" t="s">
        <v>62</v>
      </c>
      <c r="AF155" s="59" t="s">
        <v>60</v>
      </c>
      <c r="AG155" s="59" t="s">
        <v>60</v>
      </c>
      <c r="AH155" s="59"/>
      <c r="AI155" s="59" t="s">
        <v>62</v>
      </c>
      <c r="AJ155" s="59" t="s">
        <v>60</v>
      </c>
      <c r="AK155" s="59"/>
      <c r="AL155" s="59">
        <v>-107</v>
      </c>
      <c r="AM155" s="59" t="s">
        <v>62</v>
      </c>
      <c r="AN155" s="59" t="s">
        <v>63</v>
      </c>
      <c r="AO155" s="59">
        <v>-125</v>
      </c>
      <c r="AP155" s="59" t="s">
        <v>64</v>
      </c>
      <c r="AQ155" s="59" t="s">
        <v>62</v>
      </c>
      <c r="AR155" s="59" t="s">
        <v>60</v>
      </c>
      <c r="AS155" s="59" t="s">
        <v>64</v>
      </c>
      <c r="AT155" s="59" t="s">
        <v>60</v>
      </c>
      <c r="AU155" s="59" t="s">
        <v>60</v>
      </c>
      <c r="AV155" s="24">
        <v>0</v>
      </c>
      <c r="AW155" s="59" t="s">
        <v>62</v>
      </c>
      <c r="AX155" s="59" t="s">
        <v>62</v>
      </c>
      <c r="AY155" s="59" t="s">
        <v>64</v>
      </c>
      <c r="AZ155" s="24" t="s">
        <v>60</v>
      </c>
      <c r="BA155" s="24">
        <v>0</v>
      </c>
      <c r="BB155" s="24">
        <v>0</v>
      </c>
      <c r="BC155" s="24">
        <v>0</v>
      </c>
      <c r="BD155" s="24">
        <f t="shared" si="55"/>
        <v>-282</v>
      </c>
      <c r="BE155" s="25"/>
    </row>
    <row r="156" spans="1:57" ht="25.5" customHeight="1" x14ac:dyDescent="0.25">
      <c r="A156" s="22">
        <v>4</v>
      </c>
      <c r="B156" s="23" t="s">
        <v>54</v>
      </c>
      <c r="C156" s="23">
        <v>27</v>
      </c>
      <c r="D156" s="23">
        <v>273</v>
      </c>
      <c r="E156" s="23" t="s">
        <v>65</v>
      </c>
      <c r="F156" s="59" t="s">
        <v>60</v>
      </c>
      <c r="G156" s="59" t="s">
        <v>60</v>
      </c>
      <c r="H156" s="59" t="s">
        <v>60</v>
      </c>
      <c r="I156" s="59" t="s">
        <v>62</v>
      </c>
      <c r="J156" s="59" t="s">
        <v>62</v>
      </c>
      <c r="K156" s="59" t="s">
        <v>60</v>
      </c>
      <c r="L156" s="59" t="s">
        <v>62</v>
      </c>
      <c r="M156" s="59" t="s">
        <v>64</v>
      </c>
      <c r="N156" s="59" t="s">
        <v>64</v>
      </c>
      <c r="O156" s="59" t="s">
        <v>60</v>
      </c>
      <c r="P156" s="59">
        <v>127.48</v>
      </c>
      <c r="Q156" s="59" t="s">
        <v>62</v>
      </c>
      <c r="R156" s="59" t="s">
        <v>60</v>
      </c>
      <c r="S156" s="59" t="s">
        <v>63</v>
      </c>
      <c r="T156" s="59" t="s">
        <v>62</v>
      </c>
      <c r="U156" s="59" t="s">
        <v>62</v>
      </c>
      <c r="V156" s="59"/>
      <c r="W156" s="59" t="s">
        <v>60</v>
      </c>
      <c r="X156" s="59"/>
      <c r="Y156" s="59" t="s">
        <v>60</v>
      </c>
      <c r="Z156" s="59" t="s">
        <v>60</v>
      </c>
      <c r="AA156" s="59"/>
      <c r="AB156" s="59" t="s">
        <v>60</v>
      </c>
      <c r="AC156" s="59" t="s">
        <v>60</v>
      </c>
      <c r="AD156" s="59" t="s">
        <v>60</v>
      </c>
      <c r="AE156" s="59" t="s">
        <v>62</v>
      </c>
      <c r="AF156" s="59" t="s">
        <v>60</v>
      </c>
      <c r="AG156" s="59" t="s">
        <v>60</v>
      </c>
      <c r="AH156" s="59"/>
      <c r="AI156" s="59" t="s">
        <v>62</v>
      </c>
      <c r="AJ156" s="59" t="s">
        <v>60</v>
      </c>
      <c r="AK156" s="59"/>
      <c r="AL156" s="59" t="s">
        <v>60</v>
      </c>
      <c r="AM156" s="59" t="s">
        <v>62</v>
      </c>
      <c r="AN156" s="59" t="s">
        <v>62</v>
      </c>
      <c r="AO156" s="59" t="s">
        <v>62</v>
      </c>
      <c r="AP156" s="59" t="s">
        <v>64</v>
      </c>
      <c r="AQ156" s="59" t="s">
        <v>62</v>
      </c>
      <c r="AR156" s="59" t="s">
        <v>60</v>
      </c>
      <c r="AS156" s="59" t="s">
        <v>64</v>
      </c>
      <c r="AT156" s="59" t="s">
        <v>60</v>
      </c>
      <c r="AU156" s="59" t="s">
        <v>60</v>
      </c>
      <c r="AV156" s="24">
        <v>0</v>
      </c>
      <c r="AW156" s="59" t="s">
        <v>62</v>
      </c>
      <c r="AX156" s="59" t="s">
        <v>62</v>
      </c>
      <c r="AY156" s="59" t="s">
        <v>64</v>
      </c>
      <c r="AZ156" s="24" t="s">
        <v>60</v>
      </c>
      <c r="BA156" s="24">
        <v>0</v>
      </c>
      <c r="BB156" s="24">
        <v>0</v>
      </c>
      <c r="BC156" s="24">
        <v>0</v>
      </c>
      <c r="BD156" s="24">
        <f t="shared" si="55"/>
        <v>127.48</v>
      </c>
      <c r="BE156" s="25"/>
    </row>
    <row r="157" spans="1:57" ht="25.5" customHeight="1" x14ac:dyDescent="0.25">
      <c r="A157" s="22">
        <v>4</v>
      </c>
      <c r="B157" s="23" t="s">
        <v>54</v>
      </c>
      <c r="C157" s="23">
        <v>27</v>
      </c>
      <c r="D157" s="23">
        <v>274</v>
      </c>
      <c r="E157" s="23" t="s">
        <v>66</v>
      </c>
      <c r="F157" s="59" t="s">
        <v>60</v>
      </c>
      <c r="G157" s="59" t="s">
        <v>60</v>
      </c>
      <c r="H157" s="59" t="s">
        <v>60</v>
      </c>
      <c r="I157" s="59" t="s">
        <v>62</v>
      </c>
      <c r="J157" s="59" t="s">
        <v>62</v>
      </c>
      <c r="K157" s="59" t="s">
        <v>60</v>
      </c>
      <c r="L157" s="59" t="s">
        <v>63</v>
      </c>
      <c r="M157" s="59" t="s">
        <v>60</v>
      </c>
      <c r="N157" s="59" t="s">
        <v>64</v>
      </c>
      <c r="O157" s="59">
        <v>14.1</v>
      </c>
      <c r="P157" s="59" t="s">
        <v>62</v>
      </c>
      <c r="Q157" s="59" t="s">
        <v>62</v>
      </c>
      <c r="R157" s="59" t="s">
        <v>60</v>
      </c>
      <c r="S157" s="59" t="s">
        <v>62</v>
      </c>
      <c r="T157" s="59" t="s">
        <v>62</v>
      </c>
      <c r="U157" s="59" t="s">
        <v>62</v>
      </c>
      <c r="V157" s="59"/>
      <c r="W157" s="59" t="s">
        <v>60</v>
      </c>
      <c r="X157" s="59"/>
      <c r="Y157" s="59" t="s">
        <v>60</v>
      </c>
      <c r="Z157" s="59" t="s">
        <v>60</v>
      </c>
      <c r="AA157" s="59"/>
      <c r="AB157" s="59" t="s">
        <v>60</v>
      </c>
      <c r="AC157" s="59" t="s">
        <v>60</v>
      </c>
      <c r="AD157" s="59" t="s">
        <v>60</v>
      </c>
      <c r="AE157" s="59" t="s">
        <v>62</v>
      </c>
      <c r="AF157" s="59" t="s">
        <v>60</v>
      </c>
      <c r="AG157" s="59" t="s">
        <v>60</v>
      </c>
      <c r="AH157" s="59"/>
      <c r="AI157" s="59" t="s">
        <v>62</v>
      </c>
      <c r="AJ157" s="59" t="s">
        <v>60</v>
      </c>
      <c r="AK157" s="59"/>
      <c r="AL157" s="59" t="s">
        <v>60</v>
      </c>
      <c r="AM157" s="59" t="s">
        <v>62</v>
      </c>
      <c r="AN157" s="59" t="s">
        <v>62</v>
      </c>
      <c r="AO157" s="59" t="s">
        <v>62</v>
      </c>
      <c r="AP157" s="59" t="s">
        <v>60</v>
      </c>
      <c r="AQ157" s="59" t="s">
        <v>62</v>
      </c>
      <c r="AR157" s="59" t="s">
        <v>60</v>
      </c>
      <c r="AS157" s="59" t="s">
        <v>64</v>
      </c>
      <c r="AT157" s="59" t="s">
        <v>60</v>
      </c>
      <c r="AU157" s="59" t="s">
        <v>60</v>
      </c>
      <c r="AV157" s="24">
        <v>0</v>
      </c>
      <c r="AW157" s="59" t="s">
        <v>62</v>
      </c>
      <c r="AX157" s="59" t="s">
        <v>62</v>
      </c>
      <c r="AY157" s="59" t="s">
        <v>60</v>
      </c>
      <c r="AZ157" s="24" t="s">
        <v>60</v>
      </c>
      <c r="BA157" s="24">
        <v>0</v>
      </c>
      <c r="BB157" s="24">
        <v>0</v>
      </c>
      <c r="BC157" s="24">
        <v>0</v>
      </c>
      <c r="BD157" s="24">
        <f t="shared" si="55"/>
        <v>14.1</v>
      </c>
      <c r="BE157" s="25" t="s">
        <v>48</v>
      </c>
    </row>
    <row r="158" spans="1:57" ht="25.5" customHeight="1" x14ac:dyDescent="0.25">
      <c r="A158" s="22">
        <v>4</v>
      </c>
      <c r="B158" s="23" t="s">
        <v>54</v>
      </c>
      <c r="C158" s="23">
        <v>23</v>
      </c>
      <c r="D158" s="23">
        <v>243</v>
      </c>
      <c r="E158" s="23" t="s">
        <v>67</v>
      </c>
      <c r="F158" s="59">
        <v>-358.81</v>
      </c>
      <c r="G158" s="59" t="s">
        <v>59</v>
      </c>
      <c r="H158" s="59">
        <v>-1023.11</v>
      </c>
      <c r="I158" s="59" t="s">
        <v>58</v>
      </c>
      <c r="J158" s="59">
        <v>17.39</v>
      </c>
      <c r="K158" s="59">
        <v>-118.53</v>
      </c>
      <c r="L158" s="59">
        <v>-94.76</v>
      </c>
      <c r="M158" s="59" t="s">
        <v>59</v>
      </c>
      <c r="N158" s="59">
        <v>-638.76</v>
      </c>
      <c r="O158" s="59" t="s">
        <v>59</v>
      </c>
      <c r="P158" s="59">
        <v>-36.200000000000003</v>
      </c>
      <c r="Q158" s="59" t="s">
        <v>58</v>
      </c>
      <c r="R158" s="59">
        <v>-1895.78</v>
      </c>
      <c r="S158" s="59">
        <v>-65.75</v>
      </c>
      <c r="T158" s="59">
        <v>-96.99</v>
      </c>
      <c r="U158" s="59">
        <v>-168.05</v>
      </c>
      <c r="V158" s="59"/>
      <c r="W158" s="59">
        <v>-44.7</v>
      </c>
      <c r="X158" s="59"/>
      <c r="Y158" s="59">
        <v>339.97</v>
      </c>
      <c r="Z158" s="59">
        <v>-68.48</v>
      </c>
      <c r="AA158" s="59"/>
      <c r="AB158" s="59">
        <f>333.84-177.27-95.64</f>
        <v>60.929999999999964</v>
      </c>
      <c r="AC158" s="59">
        <v>-7.26</v>
      </c>
      <c r="AD158" s="59">
        <v>261.52</v>
      </c>
      <c r="AE158" s="59">
        <v>-43.86</v>
      </c>
      <c r="AF158" s="59">
        <v>-85.45</v>
      </c>
      <c r="AG158" s="59">
        <v>-69.36</v>
      </c>
      <c r="AH158" s="59"/>
      <c r="AI158" s="59">
        <v>-315.94</v>
      </c>
      <c r="AJ158" s="59">
        <v>6.43</v>
      </c>
      <c r="AK158" s="59"/>
      <c r="AL158" s="59">
        <v>-139.16999999999999</v>
      </c>
      <c r="AM158" s="59">
        <v>1.62</v>
      </c>
      <c r="AN158" s="59">
        <v>-40.24</v>
      </c>
      <c r="AO158" s="59">
        <v>-206.92</v>
      </c>
      <c r="AP158" s="59">
        <v>152.63999999999999</v>
      </c>
      <c r="AQ158" s="59">
        <v>-199.17</v>
      </c>
      <c r="AR158" s="59">
        <v>-484</v>
      </c>
      <c r="AS158" s="59">
        <v>-1274.8699999999999</v>
      </c>
      <c r="AT158" s="59">
        <v>-195.14</v>
      </c>
      <c r="AU158" s="59" t="s">
        <v>59</v>
      </c>
      <c r="AV158" s="24">
        <v>0</v>
      </c>
      <c r="AW158" s="59">
        <v>140.58000000000001</v>
      </c>
      <c r="AX158" s="59">
        <v>-582.99</v>
      </c>
      <c r="AY158" s="59">
        <v>-36.090000000000003</v>
      </c>
      <c r="AZ158" s="24">
        <v>422.3</v>
      </c>
      <c r="BA158" s="24">
        <v>0</v>
      </c>
      <c r="BB158" s="24">
        <v>0</v>
      </c>
      <c r="BC158" s="24">
        <v>0</v>
      </c>
      <c r="BD158" s="24">
        <f t="shared" si="55"/>
        <v>-6886.9999999999973</v>
      </c>
      <c r="BE158" s="25" t="s">
        <v>48</v>
      </c>
    </row>
    <row r="159" spans="1:57" ht="25.5" customHeight="1" x14ac:dyDescent="0.25">
      <c r="A159" s="22">
        <v>4</v>
      </c>
      <c r="B159" s="23" t="s">
        <v>54</v>
      </c>
      <c r="C159" s="23">
        <v>23</v>
      </c>
      <c r="D159" s="23">
        <v>332</v>
      </c>
      <c r="E159" s="23" t="s">
        <v>68</v>
      </c>
      <c r="F159" s="59">
        <v>160.76</v>
      </c>
      <c r="G159" s="59">
        <v>-438.54</v>
      </c>
      <c r="H159" s="59">
        <v>-104.28</v>
      </c>
      <c r="I159" s="59">
        <v>-108.45</v>
      </c>
      <c r="J159" s="59">
        <v>-3.9</v>
      </c>
      <c r="K159" s="59">
        <v>-102.6</v>
      </c>
      <c r="L159" s="59">
        <v>-73.33</v>
      </c>
      <c r="M159" s="59">
        <v>-373.72</v>
      </c>
      <c r="N159" s="59">
        <v>-265.62</v>
      </c>
      <c r="O159" s="59" t="s">
        <v>59</v>
      </c>
      <c r="P159" s="59">
        <v>-229.16</v>
      </c>
      <c r="Q159" s="59" t="s">
        <v>58</v>
      </c>
      <c r="R159" s="59">
        <v>564.07000000000005</v>
      </c>
      <c r="S159" s="59">
        <v>15.76</v>
      </c>
      <c r="T159" s="59">
        <v>-129.09</v>
      </c>
      <c r="U159" s="59">
        <v>-362.93</v>
      </c>
      <c r="V159" s="59"/>
      <c r="W159" s="59">
        <v>-383.32</v>
      </c>
      <c r="X159" s="59"/>
      <c r="Y159" s="59">
        <v>-396.06</v>
      </c>
      <c r="Z159" s="59">
        <v>-53.83</v>
      </c>
      <c r="AA159" s="59"/>
      <c r="AB159" s="59">
        <v>69.17</v>
      </c>
      <c r="AC159" s="59" t="s">
        <v>59</v>
      </c>
      <c r="AD159" s="59">
        <v>-211.46</v>
      </c>
      <c r="AE159" s="59">
        <v>-188.67</v>
      </c>
      <c r="AF159" s="59">
        <v>-196.31</v>
      </c>
      <c r="AG159" s="59">
        <v>-52.13</v>
      </c>
      <c r="AH159" s="59"/>
      <c r="AI159" s="59">
        <v>1593.87</v>
      </c>
      <c r="AJ159" s="59">
        <v>12.71</v>
      </c>
      <c r="AK159" s="59"/>
      <c r="AL159" s="59">
        <v>-259.08</v>
      </c>
      <c r="AM159" s="59">
        <v>63.9</v>
      </c>
      <c r="AN159" s="59">
        <v>69.69</v>
      </c>
      <c r="AO159" s="59">
        <v>-797.58</v>
      </c>
      <c r="AP159" s="59" t="s">
        <v>59</v>
      </c>
      <c r="AQ159" s="59" t="s">
        <v>58</v>
      </c>
      <c r="AR159" s="59">
        <v>-188.37</v>
      </c>
      <c r="AS159" s="59">
        <v>-1341.48</v>
      </c>
      <c r="AT159" s="59" t="s">
        <v>59</v>
      </c>
      <c r="AU159" s="59" t="s">
        <v>59</v>
      </c>
      <c r="AV159" s="24">
        <v>0</v>
      </c>
      <c r="AW159" s="59">
        <v>-149.9</v>
      </c>
      <c r="AX159" s="59">
        <v>415.27</v>
      </c>
      <c r="AY159" s="59">
        <f>-44.4-121.71+71.03</f>
        <v>-95.079999999999984</v>
      </c>
      <c r="AZ159" s="24">
        <v>16.36</v>
      </c>
      <c r="BA159" s="24">
        <v>0</v>
      </c>
      <c r="BB159" s="24">
        <v>0</v>
      </c>
      <c r="BC159" s="24">
        <v>0</v>
      </c>
      <c r="BD159" s="24">
        <f t="shared" si="55"/>
        <v>-3523.3299999999995</v>
      </c>
      <c r="BE159" s="25" t="s">
        <v>48</v>
      </c>
    </row>
    <row r="160" spans="1:57" ht="25.5" customHeight="1" x14ac:dyDescent="0.25">
      <c r="A160" s="22">
        <v>4</v>
      </c>
      <c r="B160" s="23" t="s">
        <v>54</v>
      </c>
      <c r="C160" s="23">
        <v>22</v>
      </c>
      <c r="D160" s="23">
        <v>175</v>
      </c>
      <c r="E160" s="23" t="s">
        <v>69</v>
      </c>
      <c r="F160" s="59">
        <v>-262.01</v>
      </c>
      <c r="G160" s="59">
        <v>-205.59</v>
      </c>
      <c r="H160" s="59">
        <v>240.14</v>
      </c>
      <c r="I160" s="59">
        <v>459.55</v>
      </c>
      <c r="J160" s="59">
        <v>-70.69</v>
      </c>
      <c r="K160" s="59">
        <v>-427.52</v>
      </c>
      <c r="L160" s="59">
        <v>-247.69</v>
      </c>
      <c r="M160" s="59">
        <v>380.49</v>
      </c>
      <c r="N160" s="59">
        <v>-15.81</v>
      </c>
      <c r="O160" s="59">
        <v>-10.85</v>
      </c>
      <c r="P160" s="59">
        <v>299.88</v>
      </c>
      <c r="Q160" s="59">
        <v>-165.13</v>
      </c>
      <c r="R160" s="59">
        <v>66.989999999999995</v>
      </c>
      <c r="S160" s="59">
        <v>-49.05</v>
      </c>
      <c r="T160" s="59">
        <v>645.57000000000005</v>
      </c>
      <c r="U160" s="59">
        <v>-46.6</v>
      </c>
      <c r="V160" s="59"/>
      <c r="W160" s="59">
        <v>145.36000000000001</v>
      </c>
      <c r="X160" s="59"/>
      <c r="Y160" s="59">
        <v>-216.34</v>
      </c>
      <c r="Z160" s="59">
        <v>74.680000000000007</v>
      </c>
      <c r="AA160" s="59"/>
      <c r="AB160" s="59">
        <v>-52.88</v>
      </c>
      <c r="AC160" s="59">
        <v>43.4</v>
      </c>
      <c r="AD160" s="59">
        <v>37.54</v>
      </c>
      <c r="AE160" s="59">
        <v>-125.18</v>
      </c>
      <c r="AF160" s="59">
        <v>-663.66</v>
      </c>
      <c r="AG160" s="59">
        <v>-198.06</v>
      </c>
      <c r="AH160" s="59"/>
      <c r="AI160" s="59">
        <v>231.8</v>
      </c>
      <c r="AJ160" s="59">
        <v>-106.62</v>
      </c>
      <c r="AK160" s="59"/>
      <c r="AL160" s="59">
        <v>-145.30000000000001</v>
      </c>
      <c r="AM160" s="59">
        <v>-112.01</v>
      </c>
      <c r="AN160" s="59">
        <v>-40.61</v>
      </c>
      <c r="AO160" s="59">
        <v>76.42</v>
      </c>
      <c r="AP160" s="59">
        <v>-171.95</v>
      </c>
      <c r="AQ160" s="59">
        <v>-417.2</v>
      </c>
      <c r="AR160" s="59">
        <v>-155.04</v>
      </c>
      <c r="AS160" s="59">
        <v>-453.58</v>
      </c>
      <c r="AT160" s="59">
        <v>221.5</v>
      </c>
      <c r="AU160" s="59">
        <v>313.12</v>
      </c>
      <c r="AV160" s="24">
        <v>0</v>
      </c>
      <c r="AW160" s="59">
        <v>-165.14</v>
      </c>
      <c r="AX160" s="59">
        <v>37.26</v>
      </c>
      <c r="AY160" s="59" t="s">
        <v>60</v>
      </c>
      <c r="AZ160" s="24">
        <v>-6.8</v>
      </c>
      <c r="BA160" s="24">
        <v>0</v>
      </c>
      <c r="BB160" s="24">
        <v>0</v>
      </c>
      <c r="BC160" s="24">
        <v>0</v>
      </c>
      <c r="BD160" s="24">
        <f t="shared" si="55"/>
        <v>-1257.6099999999997</v>
      </c>
      <c r="BE160" s="25" t="s">
        <v>48</v>
      </c>
    </row>
    <row r="161" spans="1:57" ht="25.5" customHeight="1" x14ac:dyDescent="0.25">
      <c r="A161" s="22">
        <v>4</v>
      </c>
      <c r="B161" s="23" t="s">
        <v>54</v>
      </c>
      <c r="C161" s="23">
        <v>22</v>
      </c>
      <c r="D161" s="23">
        <v>347</v>
      </c>
      <c r="E161" s="23" t="s">
        <v>70</v>
      </c>
      <c r="F161" s="59">
        <v>-105.99</v>
      </c>
      <c r="G161" s="59">
        <v>136.66</v>
      </c>
      <c r="H161" s="59">
        <v>-110.52</v>
      </c>
      <c r="I161" s="59">
        <v>-202.89</v>
      </c>
      <c r="J161" s="59">
        <v>-76.28</v>
      </c>
      <c r="K161" s="59">
        <v>110.02</v>
      </c>
      <c r="L161" s="59">
        <v>16.27</v>
      </c>
      <c r="M161" s="59">
        <v>-425.46</v>
      </c>
      <c r="N161" s="59">
        <v>86.76</v>
      </c>
      <c r="O161" s="59">
        <v>499.39</v>
      </c>
      <c r="P161" s="59">
        <v>239.6</v>
      </c>
      <c r="Q161" s="59">
        <v>36.28</v>
      </c>
      <c r="R161" s="59">
        <v>-701.33</v>
      </c>
      <c r="S161" s="59">
        <v>-204.79</v>
      </c>
      <c r="T161" s="59">
        <v>-503.48</v>
      </c>
      <c r="U161" s="59">
        <v>-111.2</v>
      </c>
      <c r="V161" s="59"/>
      <c r="W161" s="59">
        <v>-51.25</v>
      </c>
      <c r="X161" s="59"/>
      <c r="Y161" s="59">
        <v>-23.94</v>
      </c>
      <c r="Z161" s="59">
        <v>-141.12</v>
      </c>
      <c r="AA161" s="59"/>
      <c r="AB161" s="59">
        <v>-251.21</v>
      </c>
      <c r="AC161" s="59">
        <v>-33.15</v>
      </c>
      <c r="AD161" s="59">
        <v>-474.96</v>
      </c>
      <c r="AE161" s="59">
        <v>-54.8</v>
      </c>
      <c r="AF161" s="59">
        <v>-319.73</v>
      </c>
      <c r="AG161" s="59">
        <v>24.11</v>
      </c>
      <c r="AH161" s="59"/>
      <c r="AI161" s="59">
        <v>-129.71</v>
      </c>
      <c r="AJ161" s="59">
        <v>0.71</v>
      </c>
      <c r="AK161" s="59"/>
      <c r="AL161" s="59">
        <v>203.04</v>
      </c>
      <c r="AM161" s="59">
        <v>-240.42</v>
      </c>
      <c r="AN161" s="59">
        <v>-60.09</v>
      </c>
      <c r="AO161" s="59">
        <v>-76.849999999999994</v>
      </c>
      <c r="AP161" s="59">
        <v>226.09</v>
      </c>
      <c r="AQ161" s="59">
        <v>-0.85</v>
      </c>
      <c r="AR161" s="59">
        <v>-153.54</v>
      </c>
      <c r="AS161" s="59">
        <v>430.39</v>
      </c>
      <c r="AT161" s="59">
        <v>-281.22000000000003</v>
      </c>
      <c r="AU161" s="59">
        <v>-42.79</v>
      </c>
      <c r="AV161" s="24">
        <v>0</v>
      </c>
      <c r="AW161" s="59">
        <v>17.53</v>
      </c>
      <c r="AX161" s="59">
        <v>3.93</v>
      </c>
      <c r="AY161" s="59">
        <f>2.23</f>
        <v>2.23</v>
      </c>
      <c r="AZ161" s="24">
        <v>46.58</v>
      </c>
      <c r="BA161" s="24">
        <v>0</v>
      </c>
      <c r="BB161" s="24">
        <v>0</v>
      </c>
      <c r="BC161" s="24">
        <v>0</v>
      </c>
      <c r="BD161" s="24">
        <f t="shared" si="55"/>
        <v>-2697.98</v>
      </c>
      <c r="BE161" s="25" t="s">
        <v>48</v>
      </c>
    </row>
    <row r="162" spans="1:57" ht="25.5" customHeight="1" x14ac:dyDescent="0.25">
      <c r="A162" s="40">
        <v>4</v>
      </c>
      <c r="B162" s="23" t="s">
        <v>54</v>
      </c>
      <c r="C162" s="23">
        <v>12</v>
      </c>
      <c r="D162" s="23" t="s">
        <v>71</v>
      </c>
      <c r="E162" s="23" t="s">
        <v>72</v>
      </c>
      <c r="F162" s="59">
        <v>-94.25</v>
      </c>
      <c r="G162" s="59" t="s">
        <v>59</v>
      </c>
      <c r="H162" s="59">
        <v>-300.05</v>
      </c>
      <c r="I162" s="59">
        <v>-380.3</v>
      </c>
      <c r="J162" s="59">
        <v>-667.44</v>
      </c>
      <c r="K162" s="59">
        <v>-259.36</v>
      </c>
      <c r="L162" s="59">
        <v>-63.67</v>
      </c>
      <c r="M162" s="59" t="s">
        <v>59</v>
      </c>
      <c r="N162" s="59">
        <v>-36.78</v>
      </c>
      <c r="O162" s="59">
        <v>342.85</v>
      </c>
      <c r="P162" s="59">
        <v>-223.47</v>
      </c>
      <c r="Q162" s="59" t="s">
        <v>59</v>
      </c>
      <c r="R162" s="59" t="s">
        <v>59</v>
      </c>
      <c r="S162" s="59">
        <v>-666.39</v>
      </c>
      <c r="T162" s="59">
        <v>-42.29</v>
      </c>
      <c r="U162" s="59">
        <v>-241.74</v>
      </c>
      <c r="V162" s="59"/>
      <c r="W162" s="59">
        <v>5.16</v>
      </c>
      <c r="X162" s="59"/>
      <c r="Y162" s="59" t="s">
        <v>59</v>
      </c>
      <c r="Z162" s="59">
        <v>-361.13</v>
      </c>
      <c r="AA162" s="59"/>
      <c r="AB162" s="59">
        <f>-141.42-78.68</f>
        <v>-220.1</v>
      </c>
      <c r="AC162" s="59">
        <v>47.46</v>
      </c>
      <c r="AD162" s="59">
        <v>58.64</v>
      </c>
      <c r="AE162" s="59">
        <v>-70.510000000000005</v>
      </c>
      <c r="AF162" s="59" t="s">
        <v>64</v>
      </c>
      <c r="AG162" s="59" t="s">
        <v>59</v>
      </c>
      <c r="AH162" s="59"/>
      <c r="AI162" s="59">
        <v>65.33</v>
      </c>
      <c r="AJ162" s="59">
        <v>124.06</v>
      </c>
      <c r="AK162" s="59"/>
      <c r="AL162" s="59">
        <v>-342.22</v>
      </c>
      <c r="AM162" s="59">
        <v>-56.49</v>
      </c>
      <c r="AN162" s="59">
        <v>35.090000000000003</v>
      </c>
      <c r="AO162" s="59" t="s">
        <v>58</v>
      </c>
      <c r="AP162" s="59" t="s">
        <v>59</v>
      </c>
      <c r="AQ162" s="59" t="s">
        <v>58</v>
      </c>
      <c r="AR162" s="59">
        <v>-114.4</v>
      </c>
      <c r="AS162" s="59" t="s">
        <v>58</v>
      </c>
      <c r="AT162" s="59" t="s">
        <v>59</v>
      </c>
      <c r="AU162" s="59" t="s">
        <v>59</v>
      </c>
      <c r="AV162" s="24">
        <v>0</v>
      </c>
      <c r="AW162" s="59">
        <v>-79.010000000000005</v>
      </c>
      <c r="AX162" s="59">
        <f>207.53+55.61</f>
        <v>263.14</v>
      </c>
      <c r="AY162" s="59">
        <f>-56.52-6.76+117.7</f>
        <v>54.42</v>
      </c>
      <c r="AZ162" s="24">
        <v>-141.36000000000001</v>
      </c>
      <c r="BA162" s="24">
        <v>0</v>
      </c>
      <c r="BB162" s="24">
        <v>0</v>
      </c>
      <c r="BC162" s="24">
        <v>0</v>
      </c>
      <c r="BD162" s="24">
        <f t="shared" si="55"/>
        <v>-3364.8100000000009</v>
      </c>
      <c r="BE162" s="25"/>
    </row>
    <row r="163" spans="1:57" ht="25.5" customHeight="1" x14ac:dyDescent="0.25">
      <c r="A163" s="40">
        <v>4</v>
      </c>
      <c r="B163" s="23" t="s">
        <v>54</v>
      </c>
      <c r="C163" s="23">
        <v>22</v>
      </c>
      <c r="D163" s="23" t="s">
        <v>55</v>
      </c>
      <c r="E163" s="23" t="s">
        <v>120</v>
      </c>
      <c r="F163" s="59">
        <v>-199.12</v>
      </c>
      <c r="G163" s="59">
        <v>-141.85</v>
      </c>
      <c r="H163" s="59" t="s">
        <v>60</v>
      </c>
      <c r="I163" s="59" t="s">
        <v>58</v>
      </c>
      <c r="J163" s="59">
        <v>-154.22999999999999</v>
      </c>
      <c r="K163" s="59">
        <v>-329.01</v>
      </c>
      <c r="L163" s="59">
        <v>-322.02999999999997</v>
      </c>
      <c r="M163" s="59">
        <v>1071.53</v>
      </c>
      <c r="N163" s="59">
        <v>-134.53</v>
      </c>
      <c r="O163" s="59">
        <v>734.43</v>
      </c>
      <c r="P163" s="59">
        <v>-292.14999999999998</v>
      </c>
      <c r="Q163" s="59">
        <v>-50.14</v>
      </c>
      <c r="R163" s="59" t="s">
        <v>59</v>
      </c>
      <c r="S163" s="59">
        <v>-665.28</v>
      </c>
      <c r="T163" s="59">
        <v>-50.34</v>
      </c>
      <c r="U163" s="59">
        <v>-528.41999999999996</v>
      </c>
      <c r="V163" s="59"/>
      <c r="W163" s="59">
        <v>-1944.07</v>
      </c>
      <c r="X163" s="59"/>
      <c r="Y163" s="59">
        <v>50.71</v>
      </c>
      <c r="Z163" s="59">
        <v>-174.33</v>
      </c>
      <c r="AA163" s="59"/>
      <c r="AB163" s="59">
        <f>-1739.67</f>
        <v>-1739.67</v>
      </c>
      <c r="AC163" s="59">
        <v>-28.08</v>
      </c>
      <c r="AD163" s="59">
        <v>2332.12</v>
      </c>
      <c r="AE163" s="59">
        <v>-203.16</v>
      </c>
      <c r="AF163" s="59">
        <v>-30.39</v>
      </c>
      <c r="AG163" s="59">
        <v>-197.05</v>
      </c>
      <c r="AH163" s="59"/>
      <c r="AI163" s="59">
        <v>-45.22</v>
      </c>
      <c r="AJ163" s="59">
        <v>-190.73</v>
      </c>
      <c r="AK163" s="59"/>
      <c r="AL163" s="59">
        <v>-395.21</v>
      </c>
      <c r="AM163" s="59">
        <v>-560.58000000000004</v>
      </c>
      <c r="AN163" s="59">
        <v>-276.7</v>
      </c>
      <c r="AO163" s="59">
        <v>-540.37</v>
      </c>
      <c r="AP163" s="59">
        <v>-201.65</v>
      </c>
      <c r="AQ163" s="59" t="s">
        <v>58</v>
      </c>
      <c r="AR163" s="59">
        <v>-68.400000000000006</v>
      </c>
      <c r="AS163" s="59">
        <v>-2162.16</v>
      </c>
      <c r="AT163" s="59">
        <v>47.19</v>
      </c>
      <c r="AU163" s="59" t="s">
        <v>59</v>
      </c>
      <c r="AV163" s="24">
        <v>0</v>
      </c>
      <c r="AW163" s="59">
        <v>-197.51</v>
      </c>
      <c r="AX163" s="59">
        <f>-304.16+25.45</f>
        <v>-278.71000000000004</v>
      </c>
      <c r="AY163" s="59">
        <v>-162.41999999999999</v>
      </c>
      <c r="AZ163" s="24">
        <v>-177.76</v>
      </c>
      <c r="BA163" s="24">
        <v>0</v>
      </c>
      <c r="BB163" s="24">
        <v>0</v>
      </c>
      <c r="BC163" s="24">
        <v>0</v>
      </c>
      <c r="BD163" s="24">
        <f t="shared" si="55"/>
        <v>-8205.2899999999991</v>
      </c>
      <c r="BE163" s="25"/>
    </row>
    <row r="164" spans="1:57" ht="25.5" customHeight="1" x14ac:dyDescent="0.25">
      <c r="A164" s="22">
        <v>4</v>
      </c>
      <c r="B164" s="22" t="s">
        <v>74</v>
      </c>
      <c r="C164" s="23">
        <v>22</v>
      </c>
      <c r="D164" s="23">
        <v>176</v>
      </c>
      <c r="E164" s="23" t="s">
        <v>121</v>
      </c>
      <c r="F164" s="59">
        <v>-94</v>
      </c>
      <c r="G164" s="59">
        <v>23.22</v>
      </c>
      <c r="H164" s="59">
        <v>-313.24</v>
      </c>
      <c r="I164" s="59">
        <v>-95.37</v>
      </c>
      <c r="J164" s="59">
        <v>-242.47</v>
      </c>
      <c r="K164" s="59">
        <v>-65.13</v>
      </c>
      <c r="L164" s="59">
        <v>-34.81</v>
      </c>
      <c r="M164" s="59">
        <v>-41.94</v>
      </c>
      <c r="N164" s="59">
        <v>5.96</v>
      </c>
      <c r="O164" s="59">
        <v>164.67</v>
      </c>
      <c r="P164" s="59">
        <v>217.1</v>
      </c>
      <c r="Q164" s="59">
        <v>-212.32</v>
      </c>
      <c r="R164" s="59" t="s">
        <v>59</v>
      </c>
      <c r="S164" s="59">
        <v>-10.14</v>
      </c>
      <c r="T164" s="59">
        <v>-8.43</v>
      </c>
      <c r="U164" s="59">
        <v>65.88</v>
      </c>
      <c r="V164" s="59"/>
      <c r="W164" s="59" t="s">
        <v>59</v>
      </c>
      <c r="X164" s="59"/>
      <c r="Y164" s="59">
        <v>-203.29</v>
      </c>
      <c r="Z164" s="59">
        <v>74.680000000000007</v>
      </c>
      <c r="AA164" s="59"/>
      <c r="AB164" s="59">
        <v>-61.8</v>
      </c>
      <c r="AC164" s="59">
        <v>178.56</v>
      </c>
      <c r="AD164" s="59">
        <v>27.23</v>
      </c>
      <c r="AE164" s="59">
        <v>-95.24</v>
      </c>
      <c r="AF164" s="59">
        <v>-130.78</v>
      </c>
      <c r="AG164" s="59">
        <v>41.61</v>
      </c>
      <c r="AH164" s="59"/>
      <c r="AI164" s="59">
        <v>-202.79</v>
      </c>
      <c r="AJ164" s="59">
        <v>158.13999999999999</v>
      </c>
      <c r="AK164" s="59"/>
      <c r="AL164" s="59">
        <f>114.07-76.49-35.89+36.78</f>
        <v>38.47</v>
      </c>
      <c r="AM164" s="59">
        <v>29.39</v>
      </c>
      <c r="AN164" s="59">
        <v>2.4</v>
      </c>
      <c r="AO164" s="59">
        <v>65.67</v>
      </c>
      <c r="AP164" s="59">
        <v>120.61</v>
      </c>
      <c r="AQ164" s="59">
        <v>122.01</v>
      </c>
      <c r="AR164" s="59">
        <v>134.9</v>
      </c>
      <c r="AS164" s="59">
        <v>30.97</v>
      </c>
      <c r="AT164" s="59">
        <v>69.349999999999994</v>
      </c>
      <c r="AU164" s="59">
        <v>-72.41</v>
      </c>
      <c r="AV164" s="24">
        <v>0</v>
      </c>
      <c r="AW164" s="59">
        <v>-131.75</v>
      </c>
      <c r="AX164" s="59">
        <v>19.05</v>
      </c>
      <c r="AY164" s="59">
        <v>159.88</v>
      </c>
      <c r="AZ164" s="24">
        <v>-358.64</v>
      </c>
      <c r="BA164" s="24">
        <v>0</v>
      </c>
      <c r="BB164" s="24">
        <v>0</v>
      </c>
      <c r="BC164" s="24">
        <v>0</v>
      </c>
      <c r="BD164" s="24">
        <f t="shared" si="55"/>
        <v>-624.79999999999984</v>
      </c>
      <c r="BE164" s="25" t="s">
        <v>48</v>
      </c>
    </row>
    <row r="165" spans="1:57" ht="25.5" customHeight="1" x14ac:dyDescent="0.25">
      <c r="A165" s="22">
        <v>4</v>
      </c>
      <c r="B165" s="22" t="s">
        <v>74</v>
      </c>
      <c r="C165" s="23">
        <v>22</v>
      </c>
      <c r="D165" s="23">
        <v>346</v>
      </c>
      <c r="E165" s="23" t="s">
        <v>122</v>
      </c>
      <c r="F165" s="59">
        <v>147.88</v>
      </c>
      <c r="G165" s="59">
        <v>-65.09</v>
      </c>
      <c r="H165" s="59">
        <v>85.01</v>
      </c>
      <c r="I165" s="59">
        <v>-151.71</v>
      </c>
      <c r="J165" s="59">
        <v>303.83999999999997</v>
      </c>
      <c r="K165" s="59">
        <v>3.25</v>
      </c>
      <c r="L165" s="59">
        <v>-20.55</v>
      </c>
      <c r="M165" s="59">
        <v>142.37</v>
      </c>
      <c r="N165" s="59">
        <v>80.040000000000006</v>
      </c>
      <c r="O165" s="59">
        <v>55.12</v>
      </c>
      <c r="P165" s="59">
        <v>389.86</v>
      </c>
      <c r="Q165" s="59">
        <v>14.15</v>
      </c>
      <c r="R165" s="59" t="s">
        <v>59</v>
      </c>
      <c r="S165" s="59">
        <v>42.76</v>
      </c>
      <c r="T165" s="59">
        <v>76.599999999999994</v>
      </c>
      <c r="U165" s="59">
        <v>2390.4499999999998</v>
      </c>
      <c r="V165" s="59"/>
      <c r="W165" s="59" t="s">
        <v>59</v>
      </c>
      <c r="X165" s="59"/>
      <c r="Y165" s="59">
        <v>-28.93</v>
      </c>
      <c r="Z165" s="59">
        <v>-92.84</v>
      </c>
      <c r="AA165" s="59"/>
      <c r="AB165" s="59">
        <v>250.89</v>
      </c>
      <c r="AC165" s="59">
        <v>-161.58000000000001</v>
      </c>
      <c r="AD165" s="59">
        <v>-45.89</v>
      </c>
      <c r="AE165" s="59">
        <v>37.24</v>
      </c>
      <c r="AF165" s="59">
        <v>61.33</v>
      </c>
      <c r="AG165" s="59">
        <v>-43.65</v>
      </c>
      <c r="AH165" s="59"/>
      <c r="AI165" s="59">
        <v>-134.81</v>
      </c>
      <c r="AJ165" s="59">
        <v>0.76</v>
      </c>
      <c r="AK165" s="59"/>
      <c r="AL165" s="59">
        <f>-140.42+92.96</f>
        <v>-47.459999999999994</v>
      </c>
      <c r="AM165" s="59">
        <v>-2.85</v>
      </c>
      <c r="AN165" s="59">
        <v>77.22</v>
      </c>
      <c r="AO165" s="59">
        <v>-120.87</v>
      </c>
      <c r="AP165" s="59">
        <v>-171.48</v>
      </c>
      <c r="AQ165" s="59">
        <v>-52.01</v>
      </c>
      <c r="AR165" s="59">
        <v>-57.5</v>
      </c>
      <c r="AS165" s="59">
        <v>62.58</v>
      </c>
      <c r="AT165" s="59">
        <v>-47.07</v>
      </c>
      <c r="AU165" s="59">
        <v>-193.91</v>
      </c>
      <c r="AV165" s="24">
        <v>0</v>
      </c>
      <c r="AW165" s="59">
        <v>48.46</v>
      </c>
      <c r="AX165" s="59">
        <v>201.68</v>
      </c>
      <c r="AY165" s="59">
        <v>156.99</v>
      </c>
      <c r="AZ165" s="24">
        <v>301.98</v>
      </c>
      <c r="BA165" s="24">
        <v>0</v>
      </c>
      <c r="BB165" s="24">
        <v>0</v>
      </c>
      <c r="BC165" s="24">
        <v>0</v>
      </c>
      <c r="BD165" s="24">
        <f t="shared" si="55"/>
        <v>3492.2599999999989</v>
      </c>
      <c r="BE165" s="25" t="s">
        <v>48</v>
      </c>
    </row>
    <row r="166" spans="1:57" ht="25.5" customHeight="1" x14ac:dyDescent="0.25">
      <c r="A166" s="22">
        <v>4</v>
      </c>
      <c r="B166" s="22" t="s">
        <v>74</v>
      </c>
      <c r="C166" s="23">
        <v>22</v>
      </c>
      <c r="D166" s="23">
        <v>348</v>
      </c>
      <c r="E166" s="23" t="s">
        <v>123</v>
      </c>
      <c r="F166" s="59" t="s">
        <v>64</v>
      </c>
      <c r="G166" s="59" t="s">
        <v>64</v>
      </c>
      <c r="H166" s="59" t="s">
        <v>64</v>
      </c>
      <c r="I166" s="59" t="s">
        <v>63</v>
      </c>
      <c r="J166" s="59" t="s">
        <v>63</v>
      </c>
      <c r="K166" s="59" t="s">
        <v>64</v>
      </c>
      <c r="L166" s="59" t="s">
        <v>63</v>
      </c>
      <c r="M166" s="59" t="s">
        <v>64</v>
      </c>
      <c r="N166" s="59" t="s">
        <v>64</v>
      </c>
      <c r="O166" s="59" t="s">
        <v>64</v>
      </c>
      <c r="P166" s="59" t="s">
        <v>63</v>
      </c>
      <c r="Q166" s="59" t="s">
        <v>64</v>
      </c>
      <c r="R166" s="59" t="s">
        <v>64</v>
      </c>
      <c r="S166" s="59" t="s">
        <v>63</v>
      </c>
      <c r="T166" s="59" t="s">
        <v>63</v>
      </c>
      <c r="U166" s="59" t="s">
        <v>63</v>
      </c>
      <c r="V166" s="59"/>
      <c r="W166" s="59" t="s">
        <v>64</v>
      </c>
      <c r="X166" s="59"/>
      <c r="Y166" s="59">
        <f>-14.7+-95.26</f>
        <v>-109.96000000000001</v>
      </c>
      <c r="Z166" s="59" t="s">
        <v>64</v>
      </c>
      <c r="AA166" s="59"/>
      <c r="AB166" s="59" t="s">
        <v>64</v>
      </c>
      <c r="AC166" s="59" t="s">
        <v>64</v>
      </c>
      <c r="AD166" s="59" t="s">
        <v>64</v>
      </c>
      <c r="AE166" s="59" t="s">
        <v>63</v>
      </c>
      <c r="AF166" s="59" t="s">
        <v>64</v>
      </c>
      <c r="AG166" s="59" t="s">
        <v>64</v>
      </c>
      <c r="AH166" s="59"/>
      <c r="AI166" s="59" t="s">
        <v>63</v>
      </c>
      <c r="AJ166" s="59" t="s">
        <v>64</v>
      </c>
      <c r="AK166" s="59"/>
      <c r="AL166" s="59" t="s">
        <v>64</v>
      </c>
      <c r="AM166" s="59" t="s">
        <v>64</v>
      </c>
      <c r="AN166" s="59" t="s">
        <v>63</v>
      </c>
      <c r="AO166" s="59" t="s">
        <v>63</v>
      </c>
      <c r="AP166" s="59" t="s">
        <v>64</v>
      </c>
      <c r="AQ166" s="59" t="s">
        <v>63</v>
      </c>
      <c r="AR166" s="59" t="s">
        <v>64</v>
      </c>
      <c r="AS166" s="59" t="s">
        <v>64</v>
      </c>
      <c r="AT166" s="59" t="s">
        <v>64</v>
      </c>
      <c r="AU166" s="59" t="s">
        <v>64</v>
      </c>
      <c r="AV166" s="24">
        <v>0</v>
      </c>
      <c r="AW166" s="59" t="s">
        <v>63</v>
      </c>
      <c r="AX166" s="59" t="s">
        <v>63</v>
      </c>
      <c r="AY166" s="59" t="s">
        <v>64</v>
      </c>
      <c r="AZ166" s="24" t="s">
        <v>64</v>
      </c>
      <c r="BA166" s="24">
        <v>0</v>
      </c>
      <c r="BB166" s="24">
        <v>0</v>
      </c>
      <c r="BC166" s="24">
        <v>0</v>
      </c>
      <c r="BD166" s="24">
        <f t="shared" si="55"/>
        <v>-109.96000000000001</v>
      </c>
      <c r="BE166" s="25" t="s">
        <v>48</v>
      </c>
    </row>
    <row r="167" spans="1:57" ht="25.5" customHeight="1" x14ac:dyDescent="0.25">
      <c r="A167" s="22">
        <v>4</v>
      </c>
      <c r="B167" s="22" t="s">
        <v>74</v>
      </c>
      <c r="C167" s="23">
        <v>22</v>
      </c>
      <c r="D167" s="23">
        <v>349</v>
      </c>
      <c r="E167" s="23" t="s">
        <v>125</v>
      </c>
      <c r="F167" s="59" t="s">
        <v>60</v>
      </c>
      <c r="G167" s="59">
        <v>-25.35</v>
      </c>
      <c r="H167" s="59" t="s">
        <v>64</v>
      </c>
      <c r="I167" s="59" t="s">
        <v>63</v>
      </c>
      <c r="J167" s="59" t="s">
        <v>63</v>
      </c>
      <c r="K167" s="59" t="s">
        <v>64</v>
      </c>
      <c r="L167" s="59" t="s">
        <v>63</v>
      </c>
      <c r="M167" s="59" t="s">
        <v>64</v>
      </c>
      <c r="N167" s="59" t="s">
        <v>60</v>
      </c>
      <c r="O167" s="59" t="s">
        <v>64</v>
      </c>
      <c r="P167" s="59" t="s">
        <v>63</v>
      </c>
      <c r="Q167" s="59" t="s">
        <v>64</v>
      </c>
      <c r="R167" s="59" t="s">
        <v>64</v>
      </c>
      <c r="S167" s="59" t="s">
        <v>63</v>
      </c>
      <c r="T167" s="59" t="s">
        <v>63</v>
      </c>
      <c r="U167" s="59" t="s">
        <v>63</v>
      </c>
      <c r="V167" s="59"/>
      <c r="W167" s="59" t="s">
        <v>64</v>
      </c>
      <c r="X167" s="59"/>
      <c r="Y167" s="59">
        <v>3</v>
      </c>
      <c r="Z167" s="59" t="s">
        <v>64</v>
      </c>
      <c r="AA167" s="59"/>
      <c r="AB167" s="59" t="s">
        <v>64</v>
      </c>
      <c r="AC167" s="59" t="s">
        <v>64</v>
      </c>
      <c r="AD167" s="59" t="s">
        <v>64</v>
      </c>
      <c r="AE167" s="59" t="s">
        <v>63</v>
      </c>
      <c r="AF167" s="59" t="s">
        <v>64</v>
      </c>
      <c r="AG167" s="59">
        <v>-56.29</v>
      </c>
      <c r="AH167" s="59"/>
      <c r="AI167" s="59" t="s">
        <v>63</v>
      </c>
      <c r="AJ167" s="59" t="s">
        <v>64</v>
      </c>
      <c r="AK167" s="59"/>
      <c r="AL167" s="59" t="s">
        <v>64</v>
      </c>
      <c r="AM167" s="59" t="s">
        <v>64</v>
      </c>
      <c r="AN167" s="59" t="s">
        <v>63</v>
      </c>
      <c r="AO167" s="59" t="s">
        <v>63</v>
      </c>
      <c r="AP167" s="59" t="s">
        <v>64</v>
      </c>
      <c r="AQ167" s="59" t="s">
        <v>63</v>
      </c>
      <c r="AR167" s="59" t="s">
        <v>64</v>
      </c>
      <c r="AS167" s="59" t="s">
        <v>64</v>
      </c>
      <c r="AT167" s="59" t="s">
        <v>64</v>
      </c>
      <c r="AU167" s="59" t="s">
        <v>64</v>
      </c>
      <c r="AV167" s="24">
        <v>0</v>
      </c>
      <c r="AW167" s="59" t="s">
        <v>63</v>
      </c>
      <c r="AX167" s="59" t="s">
        <v>63</v>
      </c>
      <c r="AY167" s="59" t="s">
        <v>64</v>
      </c>
      <c r="AZ167" s="24" t="s">
        <v>64</v>
      </c>
      <c r="BA167" s="24">
        <v>0</v>
      </c>
      <c r="BB167" s="24">
        <v>0</v>
      </c>
      <c r="BC167" s="24">
        <v>0</v>
      </c>
      <c r="BD167" s="24">
        <f t="shared" si="55"/>
        <v>-78.64</v>
      </c>
      <c r="BE167" s="25"/>
    </row>
    <row r="168" spans="1:57" ht="25.5" customHeight="1" x14ac:dyDescent="0.25">
      <c r="A168" s="22">
        <v>4</v>
      </c>
      <c r="B168" s="22" t="s">
        <v>74</v>
      </c>
      <c r="C168" s="23">
        <v>22</v>
      </c>
      <c r="D168" s="23">
        <v>350</v>
      </c>
      <c r="E168" s="23" t="s">
        <v>126</v>
      </c>
      <c r="F168" s="59" t="s">
        <v>64</v>
      </c>
      <c r="G168" s="59" t="s">
        <v>64</v>
      </c>
      <c r="H168" s="59" t="s">
        <v>64</v>
      </c>
      <c r="I168" s="59" t="s">
        <v>63</v>
      </c>
      <c r="J168" s="59" t="s">
        <v>63</v>
      </c>
      <c r="K168" s="59" t="s">
        <v>64</v>
      </c>
      <c r="L168" s="59" t="s">
        <v>63</v>
      </c>
      <c r="M168" s="59" t="s">
        <v>64</v>
      </c>
      <c r="N168" s="59" t="s">
        <v>64</v>
      </c>
      <c r="O168" s="59" t="s">
        <v>64</v>
      </c>
      <c r="P168" s="59" t="s">
        <v>63</v>
      </c>
      <c r="Q168" s="59" t="s">
        <v>64</v>
      </c>
      <c r="R168" s="59" t="s">
        <v>64</v>
      </c>
      <c r="S168" s="59" t="s">
        <v>63</v>
      </c>
      <c r="T168" s="59" t="s">
        <v>63</v>
      </c>
      <c r="U168" s="59" t="s">
        <v>63</v>
      </c>
      <c r="V168" s="59"/>
      <c r="W168" s="59" t="s">
        <v>64</v>
      </c>
      <c r="X168" s="59"/>
      <c r="Y168" s="59" t="s">
        <v>64</v>
      </c>
      <c r="Z168" s="59" t="s">
        <v>64</v>
      </c>
      <c r="AA168" s="59"/>
      <c r="AB168" s="59" t="s">
        <v>64</v>
      </c>
      <c r="AC168" s="59" t="s">
        <v>64</v>
      </c>
      <c r="AD168" s="59" t="s">
        <v>64</v>
      </c>
      <c r="AE168" s="59" t="s">
        <v>63</v>
      </c>
      <c r="AF168" s="59" t="s">
        <v>64</v>
      </c>
      <c r="AG168" s="59" t="s">
        <v>64</v>
      </c>
      <c r="AH168" s="59"/>
      <c r="AI168" s="59" t="s">
        <v>63</v>
      </c>
      <c r="AJ168" s="59" t="s">
        <v>64</v>
      </c>
      <c r="AK168" s="59"/>
      <c r="AL168" s="59" t="s">
        <v>64</v>
      </c>
      <c r="AM168" s="59" t="s">
        <v>64</v>
      </c>
      <c r="AN168" s="59" t="s">
        <v>63</v>
      </c>
      <c r="AO168" s="59" t="s">
        <v>63</v>
      </c>
      <c r="AP168" s="59" t="s">
        <v>64</v>
      </c>
      <c r="AQ168" s="59" t="s">
        <v>63</v>
      </c>
      <c r="AR168" s="59" t="s">
        <v>64</v>
      </c>
      <c r="AS168" s="59" t="s">
        <v>64</v>
      </c>
      <c r="AT168" s="59" t="s">
        <v>64</v>
      </c>
      <c r="AU168" s="59" t="s">
        <v>64</v>
      </c>
      <c r="AV168" s="24">
        <v>0</v>
      </c>
      <c r="AW168" s="59" t="s">
        <v>63</v>
      </c>
      <c r="AX168" s="59" t="s">
        <v>63</v>
      </c>
      <c r="AY168" s="59" t="s">
        <v>64</v>
      </c>
      <c r="AZ168" s="24" t="s">
        <v>64</v>
      </c>
      <c r="BA168" s="24">
        <v>0</v>
      </c>
      <c r="BB168" s="24">
        <v>0</v>
      </c>
      <c r="BC168" s="24">
        <v>0</v>
      </c>
      <c r="BD168" s="24">
        <f t="shared" si="55"/>
        <v>0</v>
      </c>
      <c r="BE168" s="25"/>
    </row>
    <row r="169" spans="1:57" ht="25.5" customHeight="1" x14ac:dyDescent="0.25">
      <c r="A169" s="22">
        <v>4</v>
      </c>
      <c r="B169" s="22" t="s">
        <v>74</v>
      </c>
      <c r="C169" s="23">
        <v>22</v>
      </c>
      <c r="D169" s="23">
        <v>351</v>
      </c>
      <c r="E169" s="23" t="s">
        <v>127</v>
      </c>
      <c r="F169" s="59" t="s">
        <v>64</v>
      </c>
      <c r="G169" s="59" t="s">
        <v>64</v>
      </c>
      <c r="H169" s="59" t="s">
        <v>60</v>
      </c>
      <c r="I169" s="59" t="s">
        <v>63</v>
      </c>
      <c r="J169" s="59" t="s">
        <v>63</v>
      </c>
      <c r="K169" s="59" t="s">
        <v>64</v>
      </c>
      <c r="L169" s="59" t="s">
        <v>63</v>
      </c>
      <c r="M169" s="59">
        <v>-0.92</v>
      </c>
      <c r="N169" s="59" t="s">
        <v>64</v>
      </c>
      <c r="O169" s="59" t="s">
        <v>64</v>
      </c>
      <c r="P169" s="59" t="s">
        <v>63</v>
      </c>
      <c r="Q169" s="59" t="s">
        <v>64</v>
      </c>
      <c r="R169" s="59" t="s">
        <v>64</v>
      </c>
      <c r="S169" s="59" t="s">
        <v>63</v>
      </c>
      <c r="T169" s="59" t="s">
        <v>63</v>
      </c>
      <c r="U169" s="59" t="s">
        <v>63</v>
      </c>
      <c r="V169" s="59"/>
      <c r="W169" s="59" t="s">
        <v>64</v>
      </c>
      <c r="X169" s="59"/>
      <c r="Y169" s="59" t="s">
        <v>64</v>
      </c>
      <c r="Z169" s="59" t="s">
        <v>64</v>
      </c>
      <c r="AA169" s="59"/>
      <c r="AB169" s="59" t="s">
        <v>64</v>
      </c>
      <c r="AC169" s="59" t="s">
        <v>64</v>
      </c>
      <c r="AD169" s="59" t="s">
        <v>64</v>
      </c>
      <c r="AE169" s="59" t="s">
        <v>63</v>
      </c>
      <c r="AF169" s="59" t="s">
        <v>64</v>
      </c>
      <c r="AG169" s="59" t="s">
        <v>64</v>
      </c>
      <c r="AH169" s="59"/>
      <c r="AI169" s="59" t="s">
        <v>63</v>
      </c>
      <c r="AJ169" s="59" t="s">
        <v>64</v>
      </c>
      <c r="AK169" s="59"/>
      <c r="AL169" s="59" t="s">
        <v>64</v>
      </c>
      <c r="AM169" s="59" t="s">
        <v>64</v>
      </c>
      <c r="AN169" s="59" t="s">
        <v>63</v>
      </c>
      <c r="AO169" s="59" t="s">
        <v>63</v>
      </c>
      <c r="AP169" s="59" t="s">
        <v>64</v>
      </c>
      <c r="AQ169" s="59" t="s">
        <v>63</v>
      </c>
      <c r="AR169" s="59" t="s">
        <v>64</v>
      </c>
      <c r="AS169" s="59">
        <v>-18.5</v>
      </c>
      <c r="AT169" s="59" t="s">
        <v>64</v>
      </c>
      <c r="AU169" s="59" t="s">
        <v>64</v>
      </c>
      <c r="AV169" s="24">
        <v>0</v>
      </c>
      <c r="AW169" s="59" t="s">
        <v>63</v>
      </c>
      <c r="AX169" s="59" t="s">
        <v>63</v>
      </c>
      <c r="AY169" s="59" t="s">
        <v>64</v>
      </c>
      <c r="AZ169" s="24" t="s">
        <v>64</v>
      </c>
      <c r="BA169" s="24">
        <v>0</v>
      </c>
      <c r="BB169" s="24">
        <v>0</v>
      </c>
      <c r="BC169" s="24">
        <v>0</v>
      </c>
      <c r="BD169" s="24">
        <f t="shared" si="55"/>
        <v>-19.420000000000002</v>
      </c>
      <c r="BE169" s="25"/>
    </row>
    <row r="170" spans="1:57" ht="25.5" customHeight="1" x14ac:dyDescent="0.25">
      <c r="A170" s="22">
        <v>4</v>
      </c>
      <c r="B170" s="23" t="s">
        <v>84</v>
      </c>
      <c r="C170" s="23">
        <v>22</v>
      </c>
      <c r="D170" s="23">
        <v>181</v>
      </c>
      <c r="E170" s="23" t="s">
        <v>181</v>
      </c>
      <c r="F170" s="59">
        <v>-131.13</v>
      </c>
      <c r="G170" s="59">
        <v>-79</v>
      </c>
      <c r="H170" s="59">
        <v>-404.1</v>
      </c>
      <c r="I170" s="59">
        <v>-139.71</v>
      </c>
      <c r="J170" s="59" t="s">
        <v>58</v>
      </c>
      <c r="K170" s="59">
        <v>-285.55</v>
      </c>
      <c r="L170" s="59">
        <v>-362.84</v>
      </c>
      <c r="M170" s="59">
        <v>-3362.61</v>
      </c>
      <c r="N170" s="59" t="s">
        <v>59</v>
      </c>
      <c r="O170" s="59" t="s">
        <v>59</v>
      </c>
      <c r="P170" s="59">
        <v>-352.36</v>
      </c>
      <c r="Q170" s="59">
        <v>1499.84</v>
      </c>
      <c r="R170" s="59" t="s">
        <v>124</v>
      </c>
      <c r="S170" s="59">
        <v>-157.5</v>
      </c>
      <c r="T170" s="59">
        <v>12.35</v>
      </c>
      <c r="U170" s="59">
        <v>-76.87</v>
      </c>
      <c r="V170" s="59"/>
      <c r="W170" s="59">
        <v>-112.78</v>
      </c>
      <c r="X170" s="59"/>
      <c r="Y170" s="59">
        <f>232.62+14.62+0.06+197.59+31.82+-3.43+0.07+3.46+65.45</f>
        <v>542.26</v>
      </c>
      <c r="Z170" s="59">
        <v>-128.76</v>
      </c>
      <c r="AA170" s="59"/>
      <c r="AB170" s="59">
        <v>-457.05</v>
      </c>
      <c r="AC170" s="59">
        <v>189.72</v>
      </c>
      <c r="AD170" s="59">
        <v>-399.97</v>
      </c>
      <c r="AE170" s="59">
        <v>-169.22</v>
      </c>
      <c r="AF170" s="59">
        <v>-461.4</v>
      </c>
      <c r="AG170" s="59">
        <v>74.180000000000007</v>
      </c>
      <c r="AH170" s="59"/>
      <c r="AI170" s="59">
        <v>-26.28</v>
      </c>
      <c r="AJ170" s="59">
        <v>-119.78</v>
      </c>
      <c r="AK170" s="59"/>
      <c r="AL170" s="59">
        <v>-89.63</v>
      </c>
      <c r="AM170" s="59">
        <v>10.62</v>
      </c>
      <c r="AN170" s="59">
        <v>-0.28000000000000003</v>
      </c>
      <c r="AO170" s="59">
        <v>-93.31</v>
      </c>
      <c r="AP170" s="59" t="s">
        <v>124</v>
      </c>
      <c r="AQ170" s="59" t="s">
        <v>58</v>
      </c>
      <c r="AR170" s="59">
        <v>-224.99</v>
      </c>
      <c r="AS170" s="59">
        <v>2336.39</v>
      </c>
      <c r="AT170" s="59" t="s">
        <v>59</v>
      </c>
      <c r="AU170" s="59" t="s">
        <v>59</v>
      </c>
      <c r="AV170" s="24">
        <v>0</v>
      </c>
      <c r="AW170" s="59">
        <v>-72.77</v>
      </c>
      <c r="AX170" s="59">
        <v>218.91</v>
      </c>
      <c r="AY170" s="59" t="s">
        <v>60</v>
      </c>
      <c r="AZ170" s="24">
        <v>-52.43</v>
      </c>
      <c r="BA170" s="24">
        <v>0</v>
      </c>
      <c r="BB170" s="24">
        <v>0</v>
      </c>
      <c r="BC170" s="24">
        <v>0</v>
      </c>
      <c r="BD170" s="24">
        <f t="shared" si="55"/>
        <v>-2876.0499999999997</v>
      </c>
      <c r="BE170" s="25"/>
    </row>
    <row r="171" spans="1:57" ht="25.5" customHeight="1" x14ac:dyDescent="0.25">
      <c r="A171" s="22">
        <v>4</v>
      </c>
      <c r="B171" s="22" t="s">
        <v>84</v>
      </c>
      <c r="C171" s="23">
        <v>10</v>
      </c>
      <c r="D171" s="23">
        <v>169</v>
      </c>
      <c r="E171" s="23" t="s">
        <v>182</v>
      </c>
      <c r="F171" s="59">
        <v>37.840000000000003</v>
      </c>
      <c r="G171" s="59" t="s">
        <v>64</v>
      </c>
      <c r="H171" s="59">
        <v>-640.77</v>
      </c>
      <c r="I171" s="59" t="s">
        <v>63</v>
      </c>
      <c r="J171" s="59" t="s">
        <v>63</v>
      </c>
      <c r="K171" s="59" t="s">
        <v>64</v>
      </c>
      <c r="L171" s="59" t="s">
        <v>63</v>
      </c>
      <c r="M171" s="59" t="s">
        <v>64</v>
      </c>
      <c r="N171" s="59" t="s">
        <v>64</v>
      </c>
      <c r="O171" s="59" t="s">
        <v>64</v>
      </c>
      <c r="P171" s="59" t="s">
        <v>63</v>
      </c>
      <c r="Q171" s="59" t="s">
        <v>64</v>
      </c>
      <c r="R171" s="59" t="s">
        <v>64</v>
      </c>
      <c r="S171" s="59" t="s">
        <v>63</v>
      </c>
      <c r="T171" s="59" t="s">
        <v>63</v>
      </c>
      <c r="U171" s="59" t="s">
        <v>63</v>
      </c>
      <c r="V171" s="59"/>
      <c r="W171" s="59" t="s">
        <v>64</v>
      </c>
      <c r="X171" s="59"/>
      <c r="Y171" s="59">
        <v>-81.03</v>
      </c>
      <c r="Z171" s="59" t="s">
        <v>64</v>
      </c>
      <c r="AA171" s="59"/>
      <c r="AB171" s="59" t="s">
        <v>64</v>
      </c>
      <c r="AC171" s="59" t="s">
        <v>64</v>
      </c>
      <c r="AD171" s="59" t="s">
        <v>64</v>
      </c>
      <c r="AE171" s="59" t="s">
        <v>63</v>
      </c>
      <c r="AF171" s="59" t="s">
        <v>64</v>
      </c>
      <c r="AG171" s="59" t="s">
        <v>64</v>
      </c>
      <c r="AH171" s="59"/>
      <c r="AI171" s="59" t="s">
        <v>63</v>
      </c>
      <c r="AJ171" s="59" t="s">
        <v>64</v>
      </c>
      <c r="AK171" s="59"/>
      <c r="AL171" s="59" t="s">
        <v>64</v>
      </c>
      <c r="AM171" s="59" t="s">
        <v>64</v>
      </c>
      <c r="AN171" s="59" t="s">
        <v>63</v>
      </c>
      <c r="AO171" s="59" t="s">
        <v>63</v>
      </c>
      <c r="AP171" s="59" t="s">
        <v>64</v>
      </c>
      <c r="AQ171" s="59" t="s">
        <v>63</v>
      </c>
      <c r="AR171" s="59" t="s">
        <v>64</v>
      </c>
      <c r="AS171" s="59" t="s">
        <v>64</v>
      </c>
      <c r="AT171" s="59" t="s">
        <v>64</v>
      </c>
      <c r="AU171" s="59" t="s">
        <v>64</v>
      </c>
      <c r="AV171" s="24">
        <v>0</v>
      </c>
      <c r="AW171" s="59" t="s">
        <v>63</v>
      </c>
      <c r="AX171" s="59" t="s">
        <v>63</v>
      </c>
      <c r="AY171" s="59" t="s">
        <v>64</v>
      </c>
      <c r="AZ171" s="24" t="s">
        <v>64</v>
      </c>
      <c r="BA171" s="24">
        <v>0</v>
      </c>
      <c r="BB171" s="24">
        <v>0</v>
      </c>
      <c r="BC171" s="24">
        <v>0</v>
      </c>
      <c r="BD171" s="24">
        <f t="shared" si="55"/>
        <v>-683.95999999999992</v>
      </c>
      <c r="BE171" s="25"/>
    </row>
    <row r="172" spans="1:57" ht="25.5" customHeight="1" x14ac:dyDescent="0.25">
      <c r="A172" s="22">
        <v>4</v>
      </c>
      <c r="B172" s="39" t="s">
        <v>84</v>
      </c>
      <c r="C172" s="39">
        <v>13</v>
      </c>
      <c r="D172" s="39">
        <v>147</v>
      </c>
      <c r="E172" s="39" t="s">
        <v>183</v>
      </c>
      <c r="F172" s="59">
        <v>81.66</v>
      </c>
      <c r="G172" s="59">
        <v>-75.59</v>
      </c>
      <c r="H172" s="59">
        <v>321.64999999999998</v>
      </c>
      <c r="I172" s="59">
        <v>-359.26</v>
      </c>
      <c r="J172" s="59">
        <v>-31.2</v>
      </c>
      <c r="K172" s="59">
        <v>170.9</v>
      </c>
      <c r="L172" s="59">
        <v>-164.4</v>
      </c>
      <c r="M172" s="59" t="s">
        <v>59</v>
      </c>
      <c r="N172" s="59">
        <v>130.66</v>
      </c>
      <c r="O172" s="59">
        <v>198.23</v>
      </c>
      <c r="P172" s="59">
        <v>-219.02</v>
      </c>
      <c r="Q172" s="59">
        <v>-1623.99</v>
      </c>
      <c r="R172" s="59" t="s">
        <v>124</v>
      </c>
      <c r="S172" s="59">
        <v>-120.43</v>
      </c>
      <c r="T172" s="59">
        <v>21.83</v>
      </c>
      <c r="U172" s="59">
        <v>233.22</v>
      </c>
      <c r="V172" s="59"/>
      <c r="W172" s="59" t="s">
        <v>59</v>
      </c>
      <c r="X172" s="59"/>
      <c r="Y172" s="59">
        <f>-63.97+0.68</f>
        <v>-63.29</v>
      </c>
      <c r="Z172" s="59">
        <v>-36.479999999999997</v>
      </c>
      <c r="AA172" s="59"/>
      <c r="AB172" s="59">
        <v>-56.75</v>
      </c>
      <c r="AC172" s="59">
        <v>-38.17</v>
      </c>
      <c r="AD172" s="59">
        <v>399.61</v>
      </c>
      <c r="AE172" s="59">
        <v>1.58</v>
      </c>
      <c r="AF172" s="59" t="s">
        <v>59</v>
      </c>
      <c r="AG172" s="59">
        <v>94.85</v>
      </c>
      <c r="AH172" s="59"/>
      <c r="AI172" s="59">
        <v>-0.91</v>
      </c>
      <c r="AJ172" s="59">
        <v>5.84</v>
      </c>
      <c r="AK172" s="59"/>
      <c r="AL172" s="59">
        <v>-56.23</v>
      </c>
      <c r="AM172" s="59">
        <v>-21.44</v>
      </c>
      <c r="AN172" s="59">
        <v>-21.38</v>
      </c>
      <c r="AO172" s="59">
        <v>2.14</v>
      </c>
      <c r="AP172" s="59" t="s">
        <v>124</v>
      </c>
      <c r="AQ172" s="59" t="s">
        <v>58</v>
      </c>
      <c r="AR172" s="59" t="s">
        <v>59</v>
      </c>
      <c r="AS172" s="59">
        <v>-308.82</v>
      </c>
      <c r="AT172" s="59">
        <v>111.52</v>
      </c>
      <c r="AU172" s="59">
        <v>-337.06</v>
      </c>
      <c r="AV172" s="24">
        <v>0</v>
      </c>
      <c r="AW172" s="59">
        <v>95.03</v>
      </c>
      <c r="AX172" s="59">
        <v>21.85</v>
      </c>
      <c r="AY172" s="59">
        <v>313.24</v>
      </c>
      <c r="AZ172" s="24">
        <v>134.53</v>
      </c>
      <c r="BA172" s="24">
        <v>0</v>
      </c>
      <c r="BB172" s="24">
        <v>0</v>
      </c>
      <c r="BC172" s="24">
        <v>0</v>
      </c>
      <c r="BD172" s="24">
        <f t="shared" si="55"/>
        <v>-1196.0800000000006</v>
      </c>
      <c r="BE172" s="25"/>
    </row>
    <row r="173" spans="1:57" ht="25.5" customHeight="1" x14ac:dyDescent="0.25">
      <c r="A173" s="22">
        <v>4</v>
      </c>
      <c r="B173" s="39" t="s">
        <v>84</v>
      </c>
      <c r="C173" s="39">
        <v>13</v>
      </c>
      <c r="D173" s="39">
        <v>33</v>
      </c>
      <c r="E173" s="39" t="s">
        <v>184</v>
      </c>
      <c r="F173" s="59">
        <v>-213.06</v>
      </c>
      <c r="G173" s="59">
        <v>-99.38</v>
      </c>
      <c r="H173" s="59">
        <v>-180.97</v>
      </c>
      <c r="I173" s="59" t="s">
        <v>58</v>
      </c>
      <c r="J173" s="59">
        <v>-141.12</v>
      </c>
      <c r="K173" s="59">
        <v>-331.92</v>
      </c>
      <c r="L173" s="59">
        <v>-20.89</v>
      </c>
      <c r="M173" s="59" t="s">
        <v>59</v>
      </c>
      <c r="N173" s="59" t="s">
        <v>59</v>
      </c>
      <c r="O173" s="59">
        <v>410.09</v>
      </c>
      <c r="P173" s="59">
        <v>-451.04</v>
      </c>
      <c r="Q173" s="59">
        <v>-569.65</v>
      </c>
      <c r="R173" s="59" t="s">
        <v>124</v>
      </c>
      <c r="S173" s="59">
        <v>-74.94</v>
      </c>
      <c r="T173" s="59">
        <v>-23.94</v>
      </c>
      <c r="U173" s="59">
        <v>120.56</v>
      </c>
      <c r="V173" s="59"/>
      <c r="W173" s="59">
        <v>59.34</v>
      </c>
      <c r="X173" s="59"/>
      <c r="Y173" s="59" t="s">
        <v>64</v>
      </c>
      <c r="Z173" s="59">
        <v>-154.74</v>
      </c>
      <c r="AA173" s="59"/>
      <c r="AB173" s="59">
        <v>-24.26</v>
      </c>
      <c r="AC173" s="59">
        <v>-112.74</v>
      </c>
      <c r="AD173" s="59">
        <v>-4.38</v>
      </c>
      <c r="AE173" s="59">
        <v>74.92</v>
      </c>
      <c r="AF173" s="59">
        <v>230.25</v>
      </c>
      <c r="AG173" s="59">
        <v>111.72</v>
      </c>
      <c r="AH173" s="59"/>
      <c r="AI173" s="59">
        <v>0.79</v>
      </c>
      <c r="AJ173" s="59">
        <v>-103.35</v>
      </c>
      <c r="AK173" s="59"/>
      <c r="AL173" s="59">
        <v>81.37</v>
      </c>
      <c r="AM173" s="59">
        <v>-74.84</v>
      </c>
      <c r="AN173" s="59">
        <v>2.95</v>
      </c>
      <c r="AO173" s="59">
        <v>-32.08</v>
      </c>
      <c r="AP173" s="59" t="s">
        <v>124</v>
      </c>
      <c r="AQ173" s="59">
        <v>-47.04</v>
      </c>
      <c r="AR173" s="59">
        <v>-29.52</v>
      </c>
      <c r="AS173" s="59">
        <v>1056.73</v>
      </c>
      <c r="AT173" s="59">
        <v>-100.7</v>
      </c>
      <c r="AU173" s="59">
        <v>-438.03</v>
      </c>
      <c r="AV173" s="24">
        <v>0</v>
      </c>
      <c r="AW173" s="59">
        <v>297.31</v>
      </c>
      <c r="AX173" s="59">
        <v>-9.06</v>
      </c>
      <c r="AY173" s="59">
        <v>-88.87</v>
      </c>
      <c r="AZ173" s="24">
        <v>-38.67</v>
      </c>
      <c r="BA173" s="24">
        <v>0</v>
      </c>
      <c r="BB173" s="24">
        <v>0</v>
      </c>
      <c r="BC173" s="24">
        <v>0</v>
      </c>
      <c r="BD173" s="24">
        <f t="shared" si="55"/>
        <v>-919.15999999999985</v>
      </c>
      <c r="BE173" s="25"/>
    </row>
    <row r="174" spans="1:57" ht="25.5" customHeight="1" x14ac:dyDescent="0.25">
      <c r="A174" s="22">
        <v>4</v>
      </c>
      <c r="B174" s="22" t="s">
        <v>84</v>
      </c>
      <c r="C174" s="23">
        <v>12</v>
      </c>
      <c r="D174" s="23">
        <v>283</v>
      </c>
      <c r="E174" s="23" t="s">
        <v>185</v>
      </c>
      <c r="F174" s="59">
        <v>-418.32</v>
      </c>
      <c r="G174" s="59">
        <v>-71.010000000000005</v>
      </c>
      <c r="H174" s="59" t="s">
        <v>59</v>
      </c>
      <c r="I174" s="59" t="s">
        <v>58</v>
      </c>
      <c r="J174" s="59">
        <v>-225.9</v>
      </c>
      <c r="K174" s="59">
        <v>459.2</v>
      </c>
      <c r="L174" s="59">
        <v>-386.9</v>
      </c>
      <c r="M174" s="59">
        <v>-396.99</v>
      </c>
      <c r="N174" s="59">
        <v>-757.12</v>
      </c>
      <c r="O174" s="59">
        <v>431.58</v>
      </c>
      <c r="P174" s="59">
        <v>-117.11</v>
      </c>
      <c r="Q174" s="59">
        <v>-49.87</v>
      </c>
      <c r="R174" s="59" t="s">
        <v>124</v>
      </c>
      <c r="S174" s="59">
        <v>-59.58</v>
      </c>
      <c r="T174" s="59">
        <v>-27.64</v>
      </c>
      <c r="U174" s="59">
        <v>-294.39999999999998</v>
      </c>
      <c r="V174" s="59"/>
      <c r="W174" s="59">
        <v>113.97</v>
      </c>
      <c r="X174" s="59"/>
      <c r="Y174" s="59">
        <v>180.85</v>
      </c>
      <c r="Z174" s="59" t="s">
        <v>59</v>
      </c>
      <c r="AA174" s="59"/>
      <c r="AB174" s="59">
        <v>62.65</v>
      </c>
      <c r="AC174" s="59">
        <v>2.4500000000000002</v>
      </c>
      <c r="AD174" s="59" t="s">
        <v>60</v>
      </c>
      <c r="AE174" s="59">
        <v>33.119999999999997</v>
      </c>
      <c r="AF174" s="59" t="s">
        <v>59</v>
      </c>
      <c r="AG174" s="59">
        <v>-24.6</v>
      </c>
      <c r="AH174" s="59"/>
      <c r="AI174" s="59">
        <v>-83.69</v>
      </c>
      <c r="AJ174" s="59">
        <v>-193.52</v>
      </c>
      <c r="AK174" s="59"/>
      <c r="AL174" s="59">
        <v>-74.319999999999993</v>
      </c>
      <c r="AM174" s="59">
        <v>18.39</v>
      </c>
      <c r="AN174" s="59">
        <v>-6.97</v>
      </c>
      <c r="AO174" s="59">
        <v>-132.38999999999999</v>
      </c>
      <c r="AP174" s="59" t="s">
        <v>124</v>
      </c>
      <c r="AQ174" s="59" t="s">
        <v>63</v>
      </c>
      <c r="AR174" s="59">
        <v>-427.2</v>
      </c>
      <c r="AS174" s="59">
        <v>-860.13</v>
      </c>
      <c r="AT174" s="59">
        <v>140.72999999999999</v>
      </c>
      <c r="AU174" s="59" t="s">
        <v>59</v>
      </c>
      <c r="AV174" s="24">
        <v>0</v>
      </c>
      <c r="AW174" s="59">
        <v>-14.85</v>
      </c>
      <c r="AX174" s="59">
        <v>28.58</v>
      </c>
      <c r="AY174" s="59">
        <v>-468.7</v>
      </c>
      <c r="AZ174" s="24">
        <v>3.96</v>
      </c>
      <c r="BA174" s="24">
        <v>0</v>
      </c>
      <c r="BB174" s="24">
        <v>0</v>
      </c>
      <c r="BC174" s="24">
        <v>0</v>
      </c>
      <c r="BD174" s="24">
        <f t="shared" si="55"/>
        <v>-3615.7299999999996</v>
      </c>
      <c r="BE174" s="25"/>
    </row>
    <row r="175" spans="1:57" ht="25.5" customHeight="1" x14ac:dyDescent="0.25">
      <c r="A175" s="42">
        <v>4</v>
      </c>
      <c r="B175" s="42">
        <v>0</v>
      </c>
      <c r="C175" s="23" t="s">
        <v>48</v>
      </c>
      <c r="D175" s="23" t="s">
        <v>48</v>
      </c>
      <c r="E175" s="23" t="s">
        <v>90</v>
      </c>
      <c r="F175" s="59">
        <v>-215.1</v>
      </c>
      <c r="G175" s="59">
        <v>-289.75</v>
      </c>
      <c r="H175" s="59">
        <v>0</v>
      </c>
      <c r="I175" s="59">
        <v>0</v>
      </c>
      <c r="J175" s="59">
        <v>0</v>
      </c>
      <c r="K175" s="59">
        <v>244.81</v>
      </c>
      <c r="L175" s="59">
        <v>-8.7200000000000006</v>
      </c>
      <c r="M175" s="59">
        <v>0</v>
      </c>
      <c r="N175" s="59">
        <v>-406.14</v>
      </c>
      <c r="O175" s="59">
        <v>0</v>
      </c>
      <c r="P175" s="59">
        <v>253.01</v>
      </c>
      <c r="Q175" s="59">
        <v>-167.3</v>
      </c>
      <c r="R175" s="59">
        <v>0</v>
      </c>
      <c r="S175" s="59">
        <v>-24.85</v>
      </c>
      <c r="T175" s="59">
        <v>126.51</v>
      </c>
      <c r="U175" s="59">
        <v>244.19</v>
      </c>
      <c r="V175" s="59"/>
      <c r="W175" s="59">
        <v>-13.38</v>
      </c>
      <c r="X175" s="59"/>
      <c r="Y175" s="59">
        <v>35.78</v>
      </c>
      <c r="Z175" s="59">
        <v>-123.52</v>
      </c>
      <c r="AA175" s="59"/>
      <c r="AB175" s="59">
        <v>-114.7</v>
      </c>
      <c r="AC175" s="59">
        <v>-24.87</v>
      </c>
      <c r="AD175" s="59">
        <v>-57.7</v>
      </c>
      <c r="AE175" s="59">
        <v>-199.18</v>
      </c>
      <c r="AF175" s="59" t="s">
        <v>59</v>
      </c>
      <c r="AG175" s="59">
        <v>168.64</v>
      </c>
      <c r="AH175" s="59"/>
      <c r="AI175" s="59">
        <v>-297.52999999999997</v>
      </c>
      <c r="AJ175" s="59">
        <v>26.45</v>
      </c>
      <c r="AK175" s="59"/>
      <c r="AL175" s="59">
        <v>28.74</v>
      </c>
      <c r="AM175" s="59">
        <v>89.28</v>
      </c>
      <c r="AN175" s="59">
        <v>54.04</v>
      </c>
      <c r="AO175" s="59">
        <v>-34.64</v>
      </c>
      <c r="AP175" s="59" t="s">
        <v>124</v>
      </c>
      <c r="AQ175" s="59">
        <v>0</v>
      </c>
      <c r="AR175" s="59">
        <v>0</v>
      </c>
      <c r="AS175" s="59">
        <v>-804.08</v>
      </c>
      <c r="AT175" s="59">
        <v>0</v>
      </c>
      <c r="AU175" s="59">
        <v>0</v>
      </c>
      <c r="AV175" s="24">
        <v>0</v>
      </c>
      <c r="AW175" s="59">
        <v>-2.2999999999999998</v>
      </c>
      <c r="AX175" s="59">
        <v>0</v>
      </c>
      <c r="AY175" s="59">
        <v>0</v>
      </c>
      <c r="AZ175" s="24">
        <v>0</v>
      </c>
      <c r="BA175" s="24">
        <v>0</v>
      </c>
      <c r="BB175" s="24">
        <v>0</v>
      </c>
      <c r="BC175" s="24">
        <v>0</v>
      </c>
      <c r="BD175" s="24">
        <f t="shared" si="55"/>
        <v>-1512.3100000000002</v>
      </c>
      <c r="BE175" s="25"/>
    </row>
    <row r="176" spans="1:57" ht="25.5" customHeight="1" x14ac:dyDescent="0.25">
      <c r="A176" s="22">
        <v>4</v>
      </c>
      <c r="B176" s="22">
        <v>0</v>
      </c>
      <c r="C176" s="23" t="s">
        <v>48</v>
      </c>
      <c r="D176" s="23" t="s">
        <v>48</v>
      </c>
      <c r="E176" s="23" t="s">
        <v>90</v>
      </c>
      <c r="F176" s="59">
        <v>-128.55000000000001</v>
      </c>
      <c r="G176" s="59">
        <v>-279.89999999999998</v>
      </c>
      <c r="H176" s="59">
        <v>0</v>
      </c>
      <c r="I176" s="59">
        <v>0</v>
      </c>
      <c r="J176" s="59">
        <v>0</v>
      </c>
      <c r="K176" s="59">
        <v>-24.5</v>
      </c>
      <c r="L176" s="59">
        <v>19.57</v>
      </c>
      <c r="M176" s="59">
        <v>0</v>
      </c>
      <c r="N176" s="59">
        <v>3.71</v>
      </c>
      <c r="O176" s="59">
        <v>0</v>
      </c>
      <c r="P176" s="59">
        <v>-177.44</v>
      </c>
      <c r="Q176" s="59">
        <v>126.64</v>
      </c>
      <c r="R176" s="59">
        <v>0</v>
      </c>
      <c r="S176" s="59">
        <v>-157.5</v>
      </c>
      <c r="T176" s="59">
        <v>206.65</v>
      </c>
      <c r="U176" s="59">
        <v>0</v>
      </c>
      <c r="V176" s="59"/>
      <c r="W176" s="59" t="s">
        <v>64</v>
      </c>
      <c r="X176" s="59"/>
      <c r="Y176" s="59" t="s">
        <v>59</v>
      </c>
      <c r="Z176" s="59" t="s">
        <v>60</v>
      </c>
      <c r="AA176" s="59"/>
      <c r="AB176" s="59">
        <f>276.09-162.16-231.37+97.55</f>
        <v>-19.890000000000029</v>
      </c>
      <c r="AC176" s="59">
        <v>0</v>
      </c>
      <c r="AD176" s="59">
        <v>41.93</v>
      </c>
      <c r="AE176" s="59" t="s">
        <v>62</v>
      </c>
      <c r="AF176" s="59" t="s">
        <v>64</v>
      </c>
      <c r="AG176" s="59">
        <v>-517.79999999999995</v>
      </c>
      <c r="AH176" s="59"/>
      <c r="AI176" s="59" t="s">
        <v>48</v>
      </c>
      <c r="AJ176" s="59">
        <v>-5.9</v>
      </c>
      <c r="AK176" s="59"/>
      <c r="AL176" s="59">
        <v>95.51</v>
      </c>
      <c r="AM176" s="59">
        <v>-255.99</v>
      </c>
      <c r="AN176" s="59">
        <v>0</v>
      </c>
      <c r="AO176" s="59">
        <v>-72</v>
      </c>
      <c r="AP176" s="59" t="s">
        <v>124</v>
      </c>
      <c r="AQ176" s="59">
        <v>0</v>
      </c>
      <c r="AR176" s="59">
        <v>0</v>
      </c>
      <c r="AS176" s="59">
        <v>0</v>
      </c>
      <c r="AT176" s="59">
        <v>0</v>
      </c>
      <c r="AU176" s="59">
        <v>0</v>
      </c>
      <c r="AV176" s="24">
        <v>0</v>
      </c>
      <c r="AW176" s="59">
        <v>46.51</v>
      </c>
      <c r="AX176" s="59">
        <v>0</v>
      </c>
      <c r="AY176" s="59">
        <v>0</v>
      </c>
      <c r="AZ176" s="24">
        <v>0</v>
      </c>
      <c r="BA176" s="24">
        <v>0</v>
      </c>
      <c r="BB176" s="24">
        <v>0</v>
      </c>
      <c r="BC176" s="24">
        <v>0</v>
      </c>
      <c r="BD176" s="24">
        <f t="shared" si="55"/>
        <v>-1098.95</v>
      </c>
      <c r="BE176" s="25"/>
    </row>
    <row r="177" spans="1:57" ht="25.5" customHeight="1" x14ac:dyDescent="0.25">
      <c r="A177" s="22">
        <v>4</v>
      </c>
      <c r="B177" s="22">
        <v>0</v>
      </c>
      <c r="C177" s="23" t="s">
        <v>48</v>
      </c>
      <c r="D177" s="23" t="s">
        <v>48</v>
      </c>
      <c r="E177" s="23" t="s">
        <v>90</v>
      </c>
      <c r="F177" s="59">
        <v>402.32</v>
      </c>
      <c r="G177" s="59">
        <v>-204.97</v>
      </c>
      <c r="H177" s="59">
        <v>0</v>
      </c>
      <c r="I177" s="59">
        <v>-44.47</v>
      </c>
      <c r="J177" s="59">
        <v>0</v>
      </c>
      <c r="K177" s="59">
        <v>-1058.1600000000001</v>
      </c>
      <c r="L177" s="59">
        <v>0</v>
      </c>
      <c r="M177" s="59">
        <v>0</v>
      </c>
      <c r="N177" s="59" t="s">
        <v>60</v>
      </c>
      <c r="O177" s="59">
        <v>-49.03</v>
      </c>
      <c r="P177" s="59">
        <v>-66.75</v>
      </c>
      <c r="Q177" s="59">
        <v>-19.170000000000002</v>
      </c>
      <c r="R177" s="59">
        <v>0</v>
      </c>
      <c r="S177" s="59">
        <v>-32.24</v>
      </c>
      <c r="T177" s="59">
        <v>-246.28</v>
      </c>
      <c r="U177" s="59">
        <v>0</v>
      </c>
      <c r="V177" s="59"/>
      <c r="W177" s="59" t="s">
        <v>64</v>
      </c>
      <c r="X177" s="59"/>
      <c r="Y177" s="59">
        <v>0</v>
      </c>
      <c r="Z177" s="59">
        <v>-31.3</v>
      </c>
      <c r="AA177" s="59"/>
      <c r="AB177" s="59">
        <v>-64.52</v>
      </c>
      <c r="AC177" s="59">
        <v>0</v>
      </c>
      <c r="AD177" s="59">
        <v>0</v>
      </c>
      <c r="AE177" s="59">
        <v>-96.45</v>
      </c>
      <c r="AF177" s="59" t="s">
        <v>64</v>
      </c>
      <c r="AG177" s="59">
        <v>-46.74</v>
      </c>
      <c r="AH177" s="59"/>
      <c r="AI177" s="59">
        <v>0</v>
      </c>
      <c r="AJ177" s="59">
        <v>1.93</v>
      </c>
      <c r="AK177" s="59"/>
      <c r="AL177" s="59">
        <v>-20.82</v>
      </c>
      <c r="AM177" s="59">
        <v>-109</v>
      </c>
      <c r="AN177" s="59">
        <v>0</v>
      </c>
      <c r="AO177" s="59">
        <v>-197.32</v>
      </c>
      <c r="AP177" s="59" t="s">
        <v>124</v>
      </c>
      <c r="AQ177" s="59">
        <v>0</v>
      </c>
      <c r="AR177" s="59">
        <v>0</v>
      </c>
      <c r="AS177" s="59">
        <v>0</v>
      </c>
      <c r="AT177" s="59">
        <v>0</v>
      </c>
      <c r="AU177" s="59">
        <v>0</v>
      </c>
      <c r="AV177" s="24">
        <v>0</v>
      </c>
      <c r="AW177" s="59">
        <v>5</v>
      </c>
      <c r="AX177" s="59">
        <v>0</v>
      </c>
      <c r="AY177" s="59">
        <v>0</v>
      </c>
      <c r="AZ177" s="24">
        <v>0</v>
      </c>
      <c r="BA177" s="24">
        <v>0</v>
      </c>
      <c r="BB177" s="24">
        <v>0</v>
      </c>
      <c r="BC177" s="24">
        <v>0</v>
      </c>
      <c r="BD177" s="24">
        <f t="shared" si="55"/>
        <v>-1877.9699999999998</v>
      </c>
      <c r="BE177" s="25"/>
    </row>
    <row r="178" spans="1:57" ht="25.5" customHeight="1" x14ac:dyDescent="0.25">
      <c r="A178" s="22">
        <v>4</v>
      </c>
      <c r="B178" s="22" t="s">
        <v>91</v>
      </c>
      <c r="C178" s="23">
        <v>10</v>
      </c>
      <c r="D178" s="23">
        <v>120</v>
      </c>
      <c r="E178" s="23" t="s">
        <v>186</v>
      </c>
      <c r="F178" s="59">
        <v>-358.08</v>
      </c>
      <c r="G178" s="59">
        <v>-72.53</v>
      </c>
      <c r="H178" s="59">
        <v>-76.02</v>
      </c>
      <c r="I178" s="59" t="s">
        <v>63</v>
      </c>
      <c r="J178" s="59" t="s">
        <v>62</v>
      </c>
      <c r="K178" s="59" t="s">
        <v>60</v>
      </c>
      <c r="L178" s="59" t="s">
        <v>62</v>
      </c>
      <c r="M178" s="59">
        <v>-91.94</v>
      </c>
      <c r="N178" s="59">
        <v>185.04</v>
      </c>
      <c r="O178" s="59" t="s">
        <v>64</v>
      </c>
      <c r="P178" s="59">
        <v>-30.84</v>
      </c>
      <c r="Q178" s="59">
        <v>-2.1</v>
      </c>
      <c r="R178" s="59" t="s">
        <v>124</v>
      </c>
      <c r="S178" s="59" t="s">
        <v>63</v>
      </c>
      <c r="T178" s="59">
        <v>65.52</v>
      </c>
      <c r="U178" s="59">
        <v>51.38</v>
      </c>
      <c r="V178" s="59"/>
      <c r="W178" s="59">
        <v>-40.049999999999997</v>
      </c>
      <c r="X178" s="59"/>
      <c r="Y178" s="59">
        <v>0</v>
      </c>
      <c r="Z178" s="59">
        <v>10.49</v>
      </c>
      <c r="AA178" s="59"/>
      <c r="AB178" s="59" t="s">
        <v>60</v>
      </c>
      <c r="AC178" s="59" t="s">
        <v>60</v>
      </c>
      <c r="AD178" s="59" t="s">
        <v>64</v>
      </c>
      <c r="AE178" s="59" t="s">
        <v>63</v>
      </c>
      <c r="AF178" s="59" t="s">
        <v>64</v>
      </c>
      <c r="AG178" s="59" t="s">
        <v>60</v>
      </c>
      <c r="AH178" s="59"/>
      <c r="AI178" s="59" t="s">
        <v>62</v>
      </c>
      <c r="AJ178" s="59" t="s">
        <v>60</v>
      </c>
      <c r="AK178" s="59"/>
      <c r="AL178" s="59" t="s">
        <v>64</v>
      </c>
      <c r="AM178" s="59" t="s">
        <v>64</v>
      </c>
      <c r="AN178" s="59" t="s">
        <v>62</v>
      </c>
      <c r="AO178" s="59">
        <v>20.22</v>
      </c>
      <c r="AP178" s="59" t="s">
        <v>124</v>
      </c>
      <c r="AQ178" s="59">
        <v>-115.43</v>
      </c>
      <c r="AR178" s="59">
        <v>31.68</v>
      </c>
      <c r="AS178" s="59" t="s">
        <v>60</v>
      </c>
      <c r="AT178" s="59" t="s">
        <v>64</v>
      </c>
      <c r="AU178" s="59" t="s">
        <v>59</v>
      </c>
      <c r="AV178" s="24">
        <v>0</v>
      </c>
      <c r="AW178" s="59">
        <v>-19.559999999999999</v>
      </c>
      <c r="AX178" s="59">
        <v>-92.18</v>
      </c>
      <c r="AY178" s="59" t="s">
        <v>60</v>
      </c>
      <c r="AZ178" s="24" t="s">
        <v>60</v>
      </c>
      <c r="BA178" s="24">
        <v>0</v>
      </c>
      <c r="BB178" s="24">
        <v>0</v>
      </c>
      <c r="BC178" s="24">
        <v>0</v>
      </c>
      <c r="BD178" s="24">
        <f t="shared" si="55"/>
        <v>-534.4</v>
      </c>
      <c r="BE178" s="25"/>
    </row>
    <row r="179" spans="1:57" ht="25.5" customHeight="1" x14ac:dyDescent="0.25">
      <c r="A179" s="22">
        <v>4</v>
      </c>
      <c r="B179" s="22" t="s">
        <v>91</v>
      </c>
      <c r="C179" s="23">
        <v>18</v>
      </c>
      <c r="D179" s="23">
        <v>113</v>
      </c>
      <c r="E179" s="23" t="s">
        <v>187</v>
      </c>
      <c r="F179" s="59">
        <v>95.29</v>
      </c>
      <c r="G179" s="59">
        <v>-36.1</v>
      </c>
      <c r="H179" s="59">
        <v>317.85000000000002</v>
      </c>
      <c r="I179" s="59">
        <v>-34.700000000000003</v>
      </c>
      <c r="J179" s="59">
        <v>-202.27</v>
      </c>
      <c r="K179" s="59">
        <v>106.48</v>
      </c>
      <c r="L179" s="59">
        <v>33.020000000000003</v>
      </c>
      <c r="M179" s="59">
        <v>-131.76</v>
      </c>
      <c r="N179" s="59">
        <v>-26.77</v>
      </c>
      <c r="O179" s="59">
        <v>-10.74</v>
      </c>
      <c r="P179" s="59">
        <v>-116.93</v>
      </c>
      <c r="Q179" s="59">
        <v>-87.16</v>
      </c>
      <c r="R179" s="59" t="s">
        <v>124</v>
      </c>
      <c r="S179" s="59">
        <v>-52.72</v>
      </c>
      <c r="T179" s="59">
        <v>-76.75</v>
      </c>
      <c r="U179" s="59">
        <v>-4.4400000000000004</v>
      </c>
      <c r="V179" s="59"/>
      <c r="W179" s="59">
        <v>-105.54</v>
      </c>
      <c r="X179" s="59"/>
      <c r="Y179" s="59">
        <v>-92.98</v>
      </c>
      <c r="Z179" s="59" t="s">
        <v>60</v>
      </c>
      <c r="AA179" s="59"/>
      <c r="AB179" s="59">
        <v>-202.97</v>
      </c>
      <c r="AC179" s="59">
        <v>-5.09</v>
      </c>
      <c r="AD179" s="59">
        <v>-43.1</v>
      </c>
      <c r="AE179" s="59">
        <v>8.4499999999999993</v>
      </c>
      <c r="AF179" s="59">
        <v>-33.17</v>
      </c>
      <c r="AG179" s="59">
        <v>-14.74</v>
      </c>
      <c r="AH179" s="59"/>
      <c r="AI179" s="59">
        <v>-12.08</v>
      </c>
      <c r="AJ179" s="59">
        <v>-15.5</v>
      </c>
      <c r="AK179" s="59"/>
      <c r="AL179" s="59">
        <v>3.62</v>
      </c>
      <c r="AM179" s="59">
        <v>-104.79</v>
      </c>
      <c r="AN179" s="59" t="s">
        <v>62</v>
      </c>
      <c r="AO179" s="59">
        <v>9.0500000000000007</v>
      </c>
      <c r="AP179" s="59" t="s">
        <v>124</v>
      </c>
      <c r="AQ179" s="59">
        <v>-29.53</v>
      </c>
      <c r="AR179" s="59">
        <v>-310.86</v>
      </c>
      <c r="AS179" s="59">
        <v>-141</v>
      </c>
      <c r="AT179" s="59" t="s">
        <v>59</v>
      </c>
      <c r="AU179" s="59" t="s">
        <v>59</v>
      </c>
      <c r="AV179" s="24">
        <v>0</v>
      </c>
      <c r="AW179" s="59" t="s">
        <v>60</v>
      </c>
      <c r="AX179" s="59">
        <v>-395.16</v>
      </c>
      <c r="AY179" s="59" t="s">
        <v>60</v>
      </c>
      <c r="AZ179" s="24" t="s">
        <v>60</v>
      </c>
      <c r="BA179" s="24">
        <v>0</v>
      </c>
      <c r="BB179" s="24">
        <v>0</v>
      </c>
      <c r="BC179" s="24">
        <v>0</v>
      </c>
      <c r="BD179" s="24">
        <f t="shared" si="55"/>
        <v>-1713.0900000000001</v>
      </c>
      <c r="BE179" s="25"/>
    </row>
    <row r="180" spans="1:57" ht="25.5" customHeight="1" x14ac:dyDescent="0.25">
      <c r="A180" s="22">
        <v>4</v>
      </c>
      <c r="B180" s="22" t="s">
        <v>91</v>
      </c>
      <c r="C180" s="23">
        <v>11</v>
      </c>
      <c r="D180" s="23">
        <v>249</v>
      </c>
      <c r="E180" s="23" t="s">
        <v>188</v>
      </c>
      <c r="F180" s="59">
        <v>-279.47000000000003</v>
      </c>
      <c r="G180" s="59">
        <v>272.8</v>
      </c>
      <c r="H180" s="59">
        <v>-222.13</v>
      </c>
      <c r="I180" s="59" t="s">
        <v>58</v>
      </c>
      <c r="J180" s="59">
        <v>114.46</v>
      </c>
      <c r="K180" s="59">
        <v>-34.450000000000003</v>
      </c>
      <c r="L180" s="59">
        <v>-32.49</v>
      </c>
      <c r="M180" s="59">
        <v>17.62</v>
      </c>
      <c r="N180" s="59">
        <v>-233.56</v>
      </c>
      <c r="O180" s="59">
        <v>-27.82</v>
      </c>
      <c r="P180" s="59">
        <v>-209.83</v>
      </c>
      <c r="Q180" s="59">
        <v>-46.07</v>
      </c>
      <c r="R180" s="59" t="s">
        <v>124</v>
      </c>
      <c r="S180" s="59">
        <v>-80.540000000000006</v>
      </c>
      <c r="T180" s="59">
        <v>-62.56</v>
      </c>
      <c r="U180" s="59">
        <v>30.55</v>
      </c>
      <c r="V180" s="59"/>
      <c r="W180" s="59">
        <v>19.98</v>
      </c>
      <c r="X180" s="59"/>
      <c r="Y180" s="59">
        <v>-254.29</v>
      </c>
      <c r="Z180" s="59" t="s">
        <v>59</v>
      </c>
      <c r="AA180" s="59"/>
      <c r="AB180" s="59">
        <v>-124.05</v>
      </c>
      <c r="AC180" s="59">
        <v>9.31</v>
      </c>
      <c r="AD180" s="59">
        <v>-195.13</v>
      </c>
      <c r="AE180" s="59">
        <v>-9.15</v>
      </c>
      <c r="AF180" s="59">
        <v>29.05</v>
      </c>
      <c r="AG180" s="59">
        <v>235.46</v>
      </c>
      <c r="AH180" s="59"/>
      <c r="AI180" s="59">
        <v>-88.35</v>
      </c>
      <c r="AJ180" s="59" t="s">
        <v>60</v>
      </c>
      <c r="AK180" s="59"/>
      <c r="AL180" s="59">
        <v>6.54</v>
      </c>
      <c r="AM180" s="59">
        <v>-19.260000000000002</v>
      </c>
      <c r="AN180" s="59">
        <v>24.56</v>
      </c>
      <c r="AO180" s="59" t="s">
        <v>58</v>
      </c>
      <c r="AP180" s="59" t="s">
        <v>124</v>
      </c>
      <c r="AQ180" s="59">
        <v>-66.790000000000006</v>
      </c>
      <c r="AR180" s="59">
        <v>-244.4</v>
      </c>
      <c r="AS180" s="59">
        <v>-955.81</v>
      </c>
      <c r="AT180" s="59" t="s">
        <v>59</v>
      </c>
      <c r="AU180" s="59" t="s">
        <v>59</v>
      </c>
      <c r="AV180" s="24">
        <v>0</v>
      </c>
      <c r="AW180" s="59">
        <v>-16.809999999999999</v>
      </c>
      <c r="AX180" s="59">
        <v>-130.94999999999999</v>
      </c>
      <c r="AY180" s="59">
        <v>141.41999999999999</v>
      </c>
      <c r="AZ180" s="24" t="s">
        <v>60</v>
      </c>
      <c r="BA180" s="24">
        <v>0</v>
      </c>
      <c r="BB180" s="24">
        <v>0</v>
      </c>
      <c r="BC180" s="24">
        <v>0</v>
      </c>
      <c r="BD180" s="24">
        <f t="shared" si="55"/>
        <v>-2432.16</v>
      </c>
      <c r="BE180" s="25"/>
    </row>
    <row r="181" spans="1:57" ht="25.5" customHeight="1" x14ac:dyDescent="0.25">
      <c r="A181" s="22">
        <v>4</v>
      </c>
      <c r="B181" s="22" t="s">
        <v>93</v>
      </c>
      <c r="C181" s="23">
        <v>11</v>
      </c>
      <c r="D181" s="23">
        <v>255</v>
      </c>
      <c r="E181" s="23" t="s">
        <v>189</v>
      </c>
      <c r="F181" s="59">
        <v>-299.77999999999997</v>
      </c>
      <c r="G181" s="59">
        <v>-263.81</v>
      </c>
      <c r="H181" s="59">
        <v>-181.57</v>
      </c>
      <c r="I181" s="59">
        <v>-192.33</v>
      </c>
      <c r="J181" s="59">
        <v>-238.28</v>
      </c>
      <c r="K181" s="59">
        <v>-3.14</v>
      </c>
      <c r="L181" s="59">
        <v>-288.42</v>
      </c>
      <c r="M181" s="59">
        <v>-141.22999999999999</v>
      </c>
      <c r="N181" s="59">
        <v>350.3</v>
      </c>
      <c r="O181" s="59">
        <v>3.44</v>
      </c>
      <c r="P181" s="59">
        <v>-411.11</v>
      </c>
      <c r="Q181" s="59">
        <v>-12.38</v>
      </c>
      <c r="R181" s="59" t="s">
        <v>124</v>
      </c>
      <c r="S181" s="59">
        <v>-61.67</v>
      </c>
      <c r="T181" s="59">
        <v>-128.41999999999999</v>
      </c>
      <c r="U181" s="59">
        <v>-646.82000000000005</v>
      </c>
      <c r="V181" s="59"/>
      <c r="W181" s="59">
        <v>-15.04</v>
      </c>
      <c r="X181" s="59"/>
      <c r="Y181" s="59">
        <v>-75.48</v>
      </c>
      <c r="Z181" s="59">
        <v>593.80999999999995</v>
      </c>
      <c r="AA181" s="59"/>
      <c r="AB181" s="59">
        <v>-156.34</v>
      </c>
      <c r="AC181" s="59">
        <v>-27.08</v>
      </c>
      <c r="AD181" s="59">
        <v>-13.94</v>
      </c>
      <c r="AE181" s="59">
        <v>-7.4</v>
      </c>
      <c r="AF181" s="59">
        <v>6.75</v>
      </c>
      <c r="AG181" s="59">
        <v>52.72</v>
      </c>
      <c r="AH181" s="59"/>
      <c r="AI181" s="59">
        <v>39.32</v>
      </c>
      <c r="AJ181" s="59">
        <v>2.21</v>
      </c>
      <c r="AK181" s="59"/>
      <c r="AL181" s="59">
        <v>-28.01</v>
      </c>
      <c r="AM181" s="59">
        <v>-95.77</v>
      </c>
      <c r="AN181" s="59">
        <v>2.27</v>
      </c>
      <c r="AO181" s="59">
        <v>-69.48</v>
      </c>
      <c r="AP181" s="59" t="s">
        <v>124</v>
      </c>
      <c r="AQ181" s="59" t="s">
        <v>62</v>
      </c>
      <c r="AR181" s="59">
        <v>-56.26</v>
      </c>
      <c r="AS181" s="59">
        <v>-357.5</v>
      </c>
      <c r="AT181" s="59" t="s">
        <v>59</v>
      </c>
      <c r="AU181" s="59" t="s">
        <v>59</v>
      </c>
      <c r="AV181" s="24">
        <v>0</v>
      </c>
      <c r="AW181" s="59">
        <v>-0.56999999999999995</v>
      </c>
      <c r="AX181" s="59">
        <v>10.51</v>
      </c>
      <c r="AY181" s="59">
        <v>-30.92</v>
      </c>
      <c r="AZ181" s="24" t="s">
        <v>60</v>
      </c>
      <c r="BA181" s="24">
        <v>0</v>
      </c>
      <c r="BB181" s="24">
        <v>0</v>
      </c>
      <c r="BC181" s="24">
        <v>0</v>
      </c>
      <c r="BD181" s="24">
        <f t="shared" si="55"/>
        <v>-2741.4200000000014</v>
      </c>
      <c r="BE181" s="25"/>
    </row>
    <row r="182" spans="1:57" ht="25.5" customHeight="1" x14ac:dyDescent="0.25">
      <c r="A182" s="22">
        <v>4</v>
      </c>
      <c r="B182" s="22" t="s">
        <v>93</v>
      </c>
      <c r="C182" s="23">
        <v>26</v>
      </c>
      <c r="D182" s="23">
        <v>131</v>
      </c>
      <c r="E182" s="23" t="s">
        <v>190</v>
      </c>
      <c r="F182" s="59">
        <v>131.72</v>
      </c>
      <c r="G182" s="59" t="s">
        <v>64</v>
      </c>
      <c r="H182" s="59">
        <v>-178.11</v>
      </c>
      <c r="I182" s="59" t="s">
        <v>63</v>
      </c>
      <c r="J182" s="59" t="s">
        <v>63</v>
      </c>
      <c r="K182" s="59" t="s">
        <v>64</v>
      </c>
      <c r="L182" s="59" t="s">
        <v>63</v>
      </c>
      <c r="M182" s="59" t="s">
        <v>64</v>
      </c>
      <c r="N182" s="59" t="s">
        <v>64</v>
      </c>
      <c r="O182" s="59" t="s">
        <v>64</v>
      </c>
      <c r="P182" s="59" t="s">
        <v>63</v>
      </c>
      <c r="Q182" s="59" t="s">
        <v>64</v>
      </c>
      <c r="R182" s="59" t="s">
        <v>124</v>
      </c>
      <c r="S182" s="59" t="s">
        <v>63</v>
      </c>
      <c r="T182" s="59" t="s">
        <v>63</v>
      </c>
      <c r="U182" s="59" t="s">
        <v>63</v>
      </c>
      <c r="V182" s="59"/>
      <c r="W182" s="59" t="s">
        <v>64</v>
      </c>
      <c r="X182" s="59"/>
      <c r="Y182" s="59" t="s">
        <v>64</v>
      </c>
      <c r="Z182" s="59" t="s">
        <v>64</v>
      </c>
      <c r="AA182" s="59"/>
      <c r="AB182" s="59" t="s">
        <v>64</v>
      </c>
      <c r="AC182" s="59" t="s">
        <v>64</v>
      </c>
      <c r="AD182" s="59" t="s">
        <v>64</v>
      </c>
      <c r="AE182" s="59" t="s">
        <v>63</v>
      </c>
      <c r="AF182" s="59" t="s">
        <v>64</v>
      </c>
      <c r="AG182" s="59">
        <v>-54.23</v>
      </c>
      <c r="AH182" s="59"/>
      <c r="AI182" s="59" t="s">
        <v>64</v>
      </c>
      <c r="AJ182" s="59" t="s">
        <v>64</v>
      </c>
      <c r="AK182" s="59"/>
      <c r="AL182" s="59" t="s">
        <v>64</v>
      </c>
      <c r="AM182" s="59" t="s">
        <v>64</v>
      </c>
      <c r="AN182" s="59" t="s">
        <v>63</v>
      </c>
      <c r="AO182" s="59" t="s">
        <v>63</v>
      </c>
      <c r="AP182" s="59" t="s">
        <v>124</v>
      </c>
      <c r="AQ182" s="59" t="s">
        <v>63</v>
      </c>
      <c r="AR182" s="59" t="s">
        <v>64</v>
      </c>
      <c r="AS182" s="59" t="s">
        <v>64</v>
      </c>
      <c r="AT182" s="59" t="s">
        <v>64</v>
      </c>
      <c r="AU182" s="59" t="s">
        <v>64</v>
      </c>
      <c r="AV182" s="24">
        <v>0</v>
      </c>
      <c r="AW182" s="59" t="s">
        <v>63</v>
      </c>
      <c r="AX182" s="59" t="s">
        <v>63</v>
      </c>
      <c r="AY182" s="59" t="s">
        <v>64</v>
      </c>
      <c r="AZ182" s="24" t="s">
        <v>64</v>
      </c>
      <c r="BA182" s="24">
        <v>0</v>
      </c>
      <c r="BB182" s="24">
        <v>0</v>
      </c>
      <c r="BC182" s="24">
        <v>0</v>
      </c>
      <c r="BD182" s="24">
        <f t="shared" si="55"/>
        <v>-100.62</v>
      </c>
      <c r="BE182" s="25"/>
    </row>
    <row r="183" spans="1:57" ht="25.5" customHeight="1" x14ac:dyDescent="0.25">
      <c r="A183" s="22">
        <v>4</v>
      </c>
      <c r="B183" s="22" t="s">
        <v>93</v>
      </c>
      <c r="C183" s="23">
        <v>10</v>
      </c>
      <c r="D183" s="23">
        <v>14</v>
      </c>
      <c r="E183" s="23" t="s">
        <v>191</v>
      </c>
      <c r="F183" s="59">
        <v>-452.73</v>
      </c>
      <c r="G183" s="59">
        <v>-73.900000000000006</v>
      </c>
      <c r="H183" s="59">
        <v>-1159.33</v>
      </c>
      <c r="I183" s="59" t="s">
        <v>58</v>
      </c>
      <c r="J183" s="59" t="s">
        <v>63</v>
      </c>
      <c r="K183" s="59">
        <v>-3.19</v>
      </c>
      <c r="L183" s="59">
        <v>-14.53</v>
      </c>
      <c r="M183" s="59">
        <v>-55.55</v>
      </c>
      <c r="N183" s="59">
        <v>53.87</v>
      </c>
      <c r="O183" s="59" t="s">
        <v>64</v>
      </c>
      <c r="P183" s="59">
        <v>223.31</v>
      </c>
      <c r="Q183" s="59">
        <v>-68.02</v>
      </c>
      <c r="R183" s="59" t="s">
        <v>124</v>
      </c>
      <c r="S183" s="59">
        <v>-52.65</v>
      </c>
      <c r="T183" s="59" t="s">
        <v>63</v>
      </c>
      <c r="U183" s="59">
        <v>-46.9</v>
      </c>
      <c r="V183" s="59"/>
      <c r="W183" s="59">
        <v>-131.33000000000001</v>
      </c>
      <c r="X183" s="59"/>
      <c r="Y183" s="59">
        <v>-2.66</v>
      </c>
      <c r="Z183" s="59">
        <v>-16.38</v>
      </c>
      <c r="AA183" s="59"/>
      <c r="AB183" s="59">
        <v>21.95</v>
      </c>
      <c r="AC183" s="59" t="s">
        <v>60</v>
      </c>
      <c r="AD183" s="59" t="s">
        <v>64</v>
      </c>
      <c r="AE183" s="59" t="s">
        <v>62</v>
      </c>
      <c r="AF183" s="59" t="s">
        <v>60</v>
      </c>
      <c r="AG183" s="59" t="s">
        <v>60</v>
      </c>
      <c r="AH183" s="59"/>
      <c r="AI183" s="59" t="s">
        <v>62</v>
      </c>
      <c r="AJ183" s="59">
        <v>-15.6</v>
      </c>
      <c r="AK183" s="59"/>
      <c r="AL183" s="59">
        <v>-189.8</v>
      </c>
      <c r="AM183" s="59" t="s">
        <v>64</v>
      </c>
      <c r="AN183" s="59" t="s">
        <v>62</v>
      </c>
      <c r="AO183" s="59">
        <v>-52.04</v>
      </c>
      <c r="AP183" s="59" t="s">
        <v>124</v>
      </c>
      <c r="AQ183" s="59">
        <v>3.16</v>
      </c>
      <c r="AR183" s="59">
        <v>23.13</v>
      </c>
      <c r="AS183" s="59" t="s">
        <v>64</v>
      </c>
      <c r="AT183" s="59" t="s">
        <v>59</v>
      </c>
      <c r="AU183" s="59" t="s">
        <v>59</v>
      </c>
      <c r="AV183" s="24">
        <v>0</v>
      </c>
      <c r="AW183" s="59" t="s">
        <v>63</v>
      </c>
      <c r="AX183" s="59">
        <v>-9.36</v>
      </c>
      <c r="AY183" s="59">
        <v>37.9</v>
      </c>
      <c r="AZ183" s="24" t="s">
        <v>60</v>
      </c>
      <c r="BA183" s="24">
        <v>0</v>
      </c>
      <c r="BB183" s="24">
        <v>0</v>
      </c>
      <c r="BC183" s="24">
        <v>0</v>
      </c>
      <c r="BD183" s="24">
        <f t="shared" si="55"/>
        <v>-1980.6499999999999</v>
      </c>
      <c r="BE183" s="25"/>
    </row>
    <row r="184" spans="1:57" ht="25.5" customHeight="1" x14ac:dyDescent="0.25">
      <c r="A184" s="22">
        <v>4</v>
      </c>
      <c r="B184" s="54" t="s">
        <v>100</v>
      </c>
      <c r="C184" s="55">
        <v>18</v>
      </c>
      <c r="D184" s="55">
        <v>341</v>
      </c>
      <c r="E184" s="55" t="s">
        <v>192</v>
      </c>
      <c r="F184" s="59">
        <v>-74.12</v>
      </c>
      <c r="G184" s="59">
        <v>51.13</v>
      </c>
      <c r="H184" s="59">
        <v>42.54</v>
      </c>
      <c r="I184" s="59">
        <v>-322.82</v>
      </c>
      <c r="J184" s="59">
        <v>-71.209999999999994</v>
      </c>
      <c r="K184" s="59">
        <v>-32.33</v>
      </c>
      <c r="L184" s="59">
        <v>-119.93</v>
      </c>
      <c r="M184" s="59">
        <v>-251.3</v>
      </c>
      <c r="N184" s="59">
        <v>-36.29</v>
      </c>
      <c r="O184" s="59">
        <v>-65.17</v>
      </c>
      <c r="P184" s="59">
        <v>-42.64</v>
      </c>
      <c r="Q184" s="59">
        <v>-144.74</v>
      </c>
      <c r="R184" s="59" t="s">
        <v>124</v>
      </c>
      <c r="S184" s="59">
        <v>-294.36</v>
      </c>
      <c r="T184" s="59">
        <v>-69.03</v>
      </c>
      <c r="U184" s="59">
        <v>-130.53</v>
      </c>
      <c r="V184" s="59"/>
      <c r="W184" s="59">
        <v>-51.83</v>
      </c>
      <c r="X184" s="59"/>
      <c r="Y184" s="59">
        <v>112.13</v>
      </c>
      <c r="Z184" s="59">
        <v>-197.56</v>
      </c>
      <c r="AA184" s="59"/>
      <c r="AB184" s="59">
        <v>-134.80000000000001</v>
      </c>
      <c r="AC184" s="59">
        <v>-33.71</v>
      </c>
      <c r="AD184" s="59">
        <v>-203.26</v>
      </c>
      <c r="AE184" s="59">
        <v>-21.46</v>
      </c>
      <c r="AF184" s="59">
        <v>-105.66</v>
      </c>
      <c r="AG184" s="59">
        <v>54.69</v>
      </c>
      <c r="AH184" s="59"/>
      <c r="AI184" s="59">
        <v>-7.64</v>
      </c>
      <c r="AJ184" s="59" t="s">
        <v>64</v>
      </c>
      <c r="AK184" s="59"/>
      <c r="AL184" s="59">
        <v>-61.15</v>
      </c>
      <c r="AM184" s="59">
        <v>13.45</v>
      </c>
      <c r="AN184" s="59">
        <v>-6.43</v>
      </c>
      <c r="AO184" s="59">
        <v>22</v>
      </c>
      <c r="AP184" s="59" t="s">
        <v>124</v>
      </c>
      <c r="AQ184" s="59">
        <v>17.97</v>
      </c>
      <c r="AR184" s="59">
        <v>-264.93</v>
      </c>
      <c r="AS184" s="59">
        <v>-1235.5999999999999</v>
      </c>
      <c r="AT184" s="59" t="s">
        <v>59</v>
      </c>
      <c r="AU184" s="59" t="s">
        <v>59</v>
      </c>
      <c r="AV184" s="24">
        <v>0</v>
      </c>
      <c r="AW184" s="59">
        <v>-13.97</v>
      </c>
      <c r="AX184" s="59">
        <v>-185.1</v>
      </c>
      <c r="AY184" s="59">
        <v>-97.75</v>
      </c>
      <c r="AZ184" s="24" t="s">
        <v>64</v>
      </c>
      <c r="BA184" s="24">
        <v>0</v>
      </c>
      <c r="BB184" s="24">
        <v>0</v>
      </c>
      <c r="BC184" s="24">
        <v>0</v>
      </c>
      <c r="BD184" s="24">
        <f t="shared" si="55"/>
        <v>-3961.4099999999989</v>
      </c>
      <c r="BE184" s="25"/>
    </row>
    <row r="185" spans="1:57" ht="25.5" customHeight="1" x14ac:dyDescent="0.25">
      <c r="A185" s="22">
        <v>4</v>
      </c>
      <c r="B185" s="22" t="s">
        <v>96</v>
      </c>
      <c r="C185" s="27">
        <v>17</v>
      </c>
      <c r="D185" s="27">
        <v>335</v>
      </c>
      <c r="E185" s="27" t="s">
        <v>193</v>
      </c>
      <c r="F185" s="59">
        <v>36.72</v>
      </c>
      <c r="G185" s="59" t="s">
        <v>64</v>
      </c>
      <c r="H185" s="59">
        <v>-652.11</v>
      </c>
      <c r="I185" s="59" t="s">
        <v>63</v>
      </c>
      <c r="J185" s="59" t="s">
        <v>63</v>
      </c>
      <c r="K185" s="59" t="s">
        <v>64</v>
      </c>
      <c r="L185" s="59">
        <v>-99.36</v>
      </c>
      <c r="M185" s="59" t="s">
        <v>64</v>
      </c>
      <c r="N185" s="59" t="s">
        <v>64</v>
      </c>
      <c r="O185" s="59" t="s">
        <v>64</v>
      </c>
      <c r="P185" s="59" t="s">
        <v>63</v>
      </c>
      <c r="Q185" s="59" t="s">
        <v>60</v>
      </c>
      <c r="R185" s="59" t="s">
        <v>124</v>
      </c>
      <c r="S185" s="59" t="s">
        <v>60</v>
      </c>
      <c r="T185" s="59" t="s">
        <v>63</v>
      </c>
      <c r="U185" s="59" t="s">
        <v>63</v>
      </c>
      <c r="V185" s="59"/>
      <c r="W185" s="59" t="s">
        <v>64</v>
      </c>
      <c r="X185" s="59"/>
      <c r="Y185" s="59">
        <v>2.29</v>
      </c>
      <c r="Z185" s="59" t="s">
        <v>60</v>
      </c>
      <c r="AA185" s="59"/>
      <c r="AB185" s="59" t="s">
        <v>64</v>
      </c>
      <c r="AC185" s="59" t="s">
        <v>64</v>
      </c>
      <c r="AD185" s="59">
        <v>-143.28</v>
      </c>
      <c r="AE185" s="59" t="s">
        <v>63</v>
      </c>
      <c r="AF185" s="59" t="s">
        <v>64</v>
      </c>
      <c r="AG185" s="59" t="s">
        <v>64</v>
      </c>
      <c r="AH185" s="59"/>
      <c r="AI185" s="59" t="s">
        <v>64</v>
      </c>
      <c r="AJ185" s="59" t="s">
        <v>64</v>
      </c>
      <c r="AK185" s="59"/>
      <c r="AL185" s="59" t="s">
        <v>60</v>
      </c>
      <c r="AM185" s="59">
        <v>-36.72</v>
      </c>
      <c r="AN185" s="59" t="s">
        <v>63</v>
      </c>
      <c r="AO185" s="59" t="s">
        <v>63</v>
      </c>
      <c r="AP185" s="59" t="s">
        <v>124</v>
      </c>
      <c r="AQ185" s="59">
        <v>198.72</v>
      </c>
      <c r="AR185" s="59" t="s">
        <v>64</v>
      </c>
      <c r="AS185" s="59">
        <v>-169.2</v>
      </c>
      <c r="AT185" s="59" t="s">
        <v>64</v>
      </c>
      <c r="AU185" s="59" t="s">
        <v>64</v>
      </c>
      <c r="AV185" s="24">
        <v>0</v>
      </c>
      <c r="AW185" s="59" t="s">
        <v>63</v>
      </c>
      <c r="AX185" s="59" t="s">
        <v>63</v>
      </c>
      <c r="AY185" s="59" t="s">
        <v>60</v>
      </c>
      <c r="AZ185" s="24" t="s">
        <v>64</v>
      </c>
      <c r="BA185" s="24">
        <v>0</v>
      </c>
      <c r="BB185" s="24">
        <v>0</v>
      </c>
      <c r="BC185" s="24">
        <v>0</v>
      </c>
      <c r="BD185" s="24">
        <f t="shared" si="55"/>
        <v>-862.94</v>
      </c>
      <c r="BE185" s="25"/>
    </row>
    <row r="186" spans="1:57" ht="25.5" customHeight="1" x14ac:dyDescent="0.25">
      <c r="A186" s="22">
        <v>4</v>
      </c>
      <c r="B186" s="22" t="s">
        <v>96</v>
      </c>
      <c r="C186" s="27">
        <v>18</v>
      </c>
      <c r="D186" s="27">
        <v>76</v>
      </c>
      <c r="E186" s="27" t="s">
        <v>194</v>
      </c>
      <c r="F186" s="59">
        <v>-97.1</v>
      </c>
      <c r="G186" s="59">
        <v>-483.49</v>
      </c>
      <c r="H186" s="59" t="s">
        <v>59</v>
      </c>
      <c r="I186" s="59">
        <v>-215.76</v>
      </c>
      <c r="J186" s="59" t="s">
        <v>58</v>
      </c>
      <c r="K186" s="59">
        <v>105.79</v>
      </c>
      <c r="L186" s="59">
        <v>-279.33</v>
      </c>
      <c r="M186" s="59" t="s">
        <v>59</v>
      </c>
      <c r="N186" s="59" t="s">
        <v>60</v>
      </c>
      <c r="O186" s="59">
        <v>410.89</v>
      </c>
      <c r="P186" s="59">
        <v>39.69</v>
      </c>
      <c r="Q186" s="59" t="s">
        <v>58</v>
      </c>
      <c r="R186" s="59" t="s">
        <v>124</v>
      </c>
      <c r="S186" s="59">
        <v>242.87</v>
      </c>
      <c r="T186" s="59">
        <v>-45.22</v>
      </c>
      <c r="U186" s="59" t="s">
        <v>58</v>
      </c>
      <c r="V186" s="59"/>
      <c r="W186" s="59">
        <v>-146.15</v>
      </c>
      <c r="X186" s="59"/>
      <c r="Y186" s="59">
        <v>178.57</v>
      </c>
      <c r="Z186" s="59" t="s">
        <v>59</v>
      </c>
      <c r="AA186" s="59"/>
      <c r="AB186" s="59">
        <v>-146.79</v>
      </c>
      <c r="AC186" s="59" t="s">
        <v>59</v>
      </c>
      <c r="AD186" s="59">
        <v>-34.47</v>
      </c>
      <c r="AE186" s="59" t="s">
        <v>58</v>
      </c>
      <c r="AF186" s="59">
        <v>-491.98</v>
      </c>
      <c r="AG186" s="59" t="s">
        <v>60</v>
      </c>
      <c r="AH186" s="59"/>
      <c r="AI186" s="59">
        <v>131.28</v>
      </c>
      <c r="AJ186" s="59">
        <v>103.86</v>
      </c>
      <c r="AK186" s="59"/>
      <c r="AL186" s="59">
        <v>-239.26</v>
      </c>
      <c r="AM186" s="59">
        <v>249.47</v>
      </c>
      <c r="AN186" s="59">
        <v>-10.46</v>
      </c>
      <c r="AO186" s="59" t="s">
        <v>58</v>
      </c>
      <c r="AP186" s="59" t="s">
        <v>124</v>
      </c>
      <c r="AQ186" s="59">
        <v>-252.14</v>
      </c>
      <c r="AR186" s="59">
        <v>-86.14</v>
      </c>
      <c r="AS186" s="59">
        <v>1834.67</v>
      </c>
      <c r="AT186" s="59" t="s">
        <v>59</v>
      </c>
      <c r="AU186" s="59" t="s">
        <v>59</v>
      </c>
      <c r="AV186" s="24">
        <v>0</v>
      </c>
      <c r="AW186" s="59">
        <v>-276.18</v>
      </c>
      <c r="AX186" s="59">
        <v>699.87</v>
      </c>
      <c r="AY186" s="59" t="s">
        <v>60</v>
      </c>
      <c r="AZ186" s="24" t="s">
        <v>60</v>
      </c>
      <c r="BA186" s="24">
        <v>0</v>
      </c>
      <c r="BB186" s="24">
        <v>0</v>
      </c>
      <c r="BC186" s="24">
        <v>0</v>
      </c>
      <c r="BD186" s="24">
        <f t="shared" si="55"/>
        <v>1192.4899999999998</v>
      </c>
      <c r="BE186" s="25"/>
    </row>
    <row r="187" spans="1:57" ht="25.5" customHeight="1" x14ac:dyDescent="0.25">
      <c r="A187" s="22">
        <v>4</v>
      </c>
      <c r="B187" s="22" t="s">
        <v>96</v>
      </c>
      <c r="C187" s="23">
        <v>10</v>
      </c>
      <c r="D187" s="23">
        <v>10</v>
      </c>
      <c r="E187" s="23" t="s">
        <v>195</v>
      </c>
      <c r="F187" s="59">
        <v>156.85</v>
      </c>
      <c r="G187" s="59" t="s">
        <v>64</v>
      </c>
      <c r="H187" s="59">
        <v>-90.59</v>
      </c>
      <c r="I187" s="59" t="s">
        <v>63</v>
      </c>
      <c r="J187" s="59" t="s">
        <v>62</v>
      </c>
      <c r="K187" s="59" t="s">
        <v>64</v>
      </c>
      <c r="L187" s="59" t="s">
        <v>63</v>
      </c>
      <c r="M187" s="59">
        <v>-75.37</v>
      </c>
      <c r="N187" s="59" t="s">
        <v>64</v>
      </c>
      <c r="O187" s="59" t="s">
        <v>64</v>
      </c>
      <c r="P187" s="59" t="s">
        <v>63</v>
      </c>
      <c r="Q187" s="59" t="s">
        <v>63</v>
      </c>
      <c r="R187" s="59" t="s">
        <v>124</v>
      </c>
      <c r="S187" s="59" t="s">
        <v>63</v>
      </c>
      <c r="T187" s="59" t="s">
        <v>63</v>
      </c>
      <c r="U187" s="59" t="s">
        <v>63</v>
      </c>
      <c r="V187" s="59"/>
      <c r="W187" s="59" t="s">
        <v>64</v>
      </c>
      <c r="X187" s="59"/>
      <c r="Y187" s="59">
        <v>-3.03</v>
      </c>
      <c r="Z187" s="59" t="s">
        <v>59</v>
      </c>
      <c r="AA187" s="59"/>
      <c r="AB187" s="59" t="s">
        <v>64</v>
      </c>
      <c r="AC187" s="59" t="s">
        <v>64</v>
      </c>
      <c r="AD187" s="59" t="s">
        <v>64</v>
      </c>
      <c r="AE187" s="59" t="s">
        <v>63</v>
      </c>
      <c r="AF187" s="59" t="s">
        <v>64</v>
      </c>
      <c r="AG187" s="59" t="s">
        <v>64</v>
      </c>
      <c r="AH187" s="59"/>
      <c r="AI187" s="59" t="s">
        <v>63</v>
      </c>
      <c r="AJ187" s="59" t="s">
        <v>64</v>
      </c>
      <c r="AK187" s="59"/>
      <c r="AL187" s="59" t="s">
        <v>64</v>
      </c>
      <c r="AM187" s="59" t="s">
        <v>64</v>
      </c>
      <c r="AN187" s="59" t="s">
        <v>63</v>
      </c>
      <c r="AO187" s="59">
        <v>5.66</v>
      </c>
      <c r="AP187" s="59" t="s">
        <v>124</v>
      </c>
      <c r="AQ187" s="59" t="s">
        <v>63</v>
      </c>
      <c r="AR187" s="59">
        <v>-5.7</v>
      </c>
      <c r="AS187" s="59" t="s">
        <v>64</v>
      </c>
      <c r="AT187" s="59" t="s">
        <v>59</v>
      </c>
      <c r="AU187" s="59" t="s">
        <v>64</v>
      </c>
      <c r="AV187" s="24">
        <v>0</v>
      </c>
      <c r="AW187" s="59" t="s">
        <v>63</v>
      </c>
      <c r="AX187" s="59" t="s">
        <v>63</v>
      </c>
      <c r="AY187" s="59" t="s">
        <v>64</v>
      </c>
      <c r="AZ187" s="24">
        <v>52.76</v>
      </c>
      <c r="BA187" s="24">
        <v>0</v>
      </c>
      <c r="BB187" s="24">
        <v>0</v>
      </c>
      <c r="BC187" s="24">
        <v>0</v>
      </c>
      <c r="BD187" s="24">
        <f t="shared" si="55"/>
        <v>40.579999999999984</v>
      </c>
      <c r="BE187" s="25"/>
    </row>
    <row r="188" spans="1:57" ht="25.5" customHeight="1" x14ac:dyDescent="0.25">
      <c r="A188" s="22">
        <v>4</v>
      </c>
      <c r="B188" s="22" t="s">
        <v>100</v>
      </c>
      <c r="C188" s="23">
        <v>20</v>
      </c>
      <c r="D188" s="23">
        <v>37</v>
      </c>
      <c r="E188" s="23" t="s">
        <v>196</v>
      </c>
      <c r="F188" s="59">
        <v>-601.03</v>
      </c>
      <c r="G188" s="59">
        <v>85.96</v>
      </c>
      <c r="H188" s="59">
        <v>-270.05</v>
      </c>
      <c r="I188" s="59">
        <v>-215.76</v>
      </c>
      <c r="J188" s="59">
        <v>-52.28</v>
      </c>
      <c r="K188" s="59">
        <v>-101.38</v>
      </c>
      <c r="L188" s="59">
        <v>-289.69</v>
      </c>
      <c r="M188" s="59">
        <v>31.78</v>
      </c>
      <c r="N188" s="59" t="s">
        <v>59</v>
      </c>
      <c r="O188" s="59">
        <v>-134.54</v>
      </c>
      <c r="P188" s="59">
        <v>-318.23</v>
      </c>
      <c r="Q188" s="59">
        <v>-187.25</v>
      </c>
      <c r="R188" s="59" t="s">
        <v>124</v>
      </c>
      <c r="S188" s="59">
        <v>-91.2</v>
      </c>
      <c r="T188" s="59">
        <v>-244.38</v>
      </c>
      <c r="U188" s="59">
        <v>-325.51</v>
      </c>
      <c r="V188" s="59"/>
      <c r="W188" s="59">
        <v>45.76</v>
      </c>
      <c r="X188" s="59"/>
      <c r="Y188" s="59">
        <v>-341.62</v>
      </c>
      <c r="Z188" s="59" t="s">
        <v>59</v>
      </c>
      <c r="AA188" s="59"/>
      <c r="AB188" s="59">
        <v>-91.56</v>
      </c>
      <c r="AC188" s="59">
        <v>-192.09</v>
      </c>
      <c r="AD188" s="59">
        <v>-277.52999999999997</v>
      </c>
      <c r="AE188" s="59">
        <v>-119.91</v>
      </c>
      <c r="AF188" s="59">
        <v>-140.79</v>
      </c>
      <c r="AG188" s="59">
        <v>-42.37</v>
      </c>
      <c r="AH188" s="59"/>
      <c r="AI188" s="59">
        <v>-8.39</v>
      </c>
      <c r="AJ188" s="59">
        <v>-11.77</v>
      </c>
      <c r="AK188" s="59"/>
      <c r="AL188" s="59">
        <v>-88.5</v>
      </c>
      <c r="AM188" s="59">
        <v>-18.73</v>
      </c>
      <c r="AN188" s="59">
        <v>28.16</v>
      </c>
      <c r="AO188" s="59">
        <v>-144.32</v>
      </c>
      <c r="AP188" s="59" t="s">
        <v>124</v>
      </c>
      <c r="AQ188" s="59" t="s">
        <v>62</v>
      </c>
      <c r="AR188" s="59">
        <v>-62.91</v>
      </c>
      <c r="AS188" s="59">
        <v>95.01</v>
      </c>
      <c r="AT188" s="59">
        <v>18.64</v>
      </c>
      <c r="AU188" s="59" t="s">
        <v>59</v>
      </c>
      <c r="AV188" s="24">
        <v>0</v>
      </c>
      <c r="AW188" s="59">
        <v>-177</v>
      </c>
      <c r="AX188" s="59">
        <v>-193.11</v>
      </c>
      <c r="AY188" s="59">
        <v>-137.38</v>
      </c>
      <c r="AZ188" s="24">
        <v>-163.87</v>
      </c>
      <c r="BA188" s="24">
        <v>0</v>
      </c>
      <c r="BB188" s="24">
        <v>0</v>
      </c>
      <c r="BC188" s="24">
        <v>0</v>
      </c>
      <c r="BD188" s="24">
        <f t="shared" si="55"/>
        <v>-4737.8399999999992</v>
      </c>
      <c r="BE188" s="25"/>
    </row>
    <row r="189" spans="1:57" ht="25.5" customHeight="1" x14ac:dyDescent="0.25">
      <c r="A189" s="22">
        <v>4</v>
      </c>
      <c r="B189" s="22" t="s">
        <v>103</v>
      </c>
      <c r="C189" s="23">
        <v>11</v>
      </c>
      <c r="D189" s="23">
        <v>49</v>
      </c>
      <c r="E189" s="23" t="s">
        <v>197</v>
      </c>
      <c r="F189" s="59">
        <v>708.68</v>
      </c>
      <c r="G189" s="59">
        <v>122.44</v>
      </c>
      <c r="H189" s="59" t="s">
        <v>58</v>
      </c>
      <c r="I189" s="59" t="s">
        <v>58</v>
      </c>
      <c r="J189" s="59">
        <v>41.9</v>
      </c>
      <c r="K189" s="59">
        <v>20.14</v>
      </c>
      <c r="L189" s="59">
        <v>-142.38</v>
      </c>
      <c r="M189" s="59">
        <v>-571.74</v>
      </c>
      <c r="N189" s="59">
        <v>219.37</v>
      </c>
      <c r="O189" s="59">
        <v>6.05</v>
      </c>
      <c r="P189" s="59">
        <v>-303.39999999999998</v>
      </c>
      <c r="Q189" s="59">
        <v>-296.55</v>
      </c>
      <c r="R189" s="59" t="s">
        <v>124</v>
      </c>
      <c r="S189" s="59">
        <v>129.5</v>
      </c>
      <c r="T189" s="59">
        <v>-186.47</v>
      </c>
      <c r="U189" s="59">
        <v>-629.55999999999995</v>
      </c>
      <c r="V189" s="59"/>
      <c r="W189" s="59">
        <v>273.81</v>
      </c>
      <c r="X189" s="59"/>
      <c r="Y189" s="59" t="s">
        <v>59</v>
      </c>
      <c r="Z189" s="59" t="s">
        <v>59</v>
      </c>
      <c r="AA189" s="59"/>
      <c r="AB189" s="59">
        <v>28.31</v>
      </c>
      <c r="AC189" s="59">
        <v>-116.43</v>
      </c>
      <c r="AD189" s="59">
        <v>223.52</v>
      </c>
      <c r="AE189" s="59">
        <v>-49.84</v>
      </c>
      <c r="AF189" s="59">
        <v>-2522.88</v>
      </c>
      <c r="AG189" s="59">
        <v>-230.85</v>
      </c>
      <c r="AH189" s="59"/>
      <c r="AI189" s="59" t="s">
        <v>60</v>
      </c>
      <c r="AJ189" s="59">
        <v>38.97</v>
      </c>
      <c r="AK189" s="59"/>
      <c r="AL189" s="59">
        <v>-177.05</v>
      </c>
      <c r="AM189" s="59">
        <v>144.29</v>
      </c>
      <c r="AN189" s="59">
        <v>-4.4800000000000004</v>
      </c>
      <c r="AO189" s="59">
        <v>-182.24</v>
      </c>
      <c r="AP189" s="59" t="s">
        <v>124</v>
      </c>
      <c r="AQ189" s="59" t="s">
        <v>58</v>
      </c>
      <c r="AR189" s="59">
        <v>-78.84</v>
      </c>
      <c r="AS189" s="59">
        <v>-463.22</v>
      </c>
      <c r="AT189" s="59">
        <v>55.12</v>
      </c>
      <c r="AU189" s="59" t="s">
        <v>59</v>
      </c>
      <c r="AV189" s="24">
        <v>0</v>
      </c>
      <c r="AW189" s="59">
        <v>-59.96</v>
      </c>
      <c r="AX189" s="59">
        <f>-155.46+-873.68</f>
        <v>-1029.1399999999999</v>
      </c>
      <c r="AY189" s="59">
        <v>-33.090000000000003</v>
      </c>
      <c r="AZ189" s="24" t="s">
        <v>60</v>
      </c>
      <c r="BA189" s="24">
        <v>0</v>
      </c>
      <c r="BB189" s="24">
        <v>0</v>
      </c>
      <c r="BC189" s="24">
        <v>0</v>
      </c>
      <c r="BD189" s="24">
        <f t="shared" si="55"/>
        <v>-5066.0200000000004</v>
      </c>
      <c r="BE189" s="25"/>
    </row>
    <row r="190" spans="1:57" ht="25.5" customHeight="1" x14ac:dyDescent="0.25">
      <c r="A190" s="22">
        <v>4</v>
      </c>
      <c r="B190" s="22" t="s">
        <v>110</v>
      </c>
      <c r="C190" s="23">
        <v>24</v>
      </c>
      <c r="D190" s="23">
        <v>212</v>
      </c>
      <c r="E190" s="23" t="s">
        <v>198</v>
      </c>
      <c r="F190" s="59">
        <v>-257.27999999999997</v>
      </c>
      <c r="G190" s="59">
        <v>-51.6</v>
      </c>
      <c r="H190" s="59">
        <v>-242.9</v>
      </c>
      <c r="I190" s="59">
        <v>-4.7300000000000004</v>
      </c>
      <c r="J190" s="59">
        <v>-615.78</v>
      </c>
      <c r="K190" s="59">
        <v>-28.36</v>
      </c>
      <c r="L190" s="59">
        <v>-203.96</v>
      </c>
      <c r="M190" s="59">
        <v>-822.3</v>
      </c>
      <c r="N190" s="59">
        <v>-369.1</v>
      </c>
      <c r="O190" s="59">
        <v>-283.32</v>
      </c>
      <c r="P190" s="59">
        <v>-480.48</v>
      </c>
      <c r="Q190" s="59">
        <v>-47.9</v>
      </c>
      <c r="R190" s="59" t="s">
        <v>124</v>
      </c>
      <c r="S190" s="59">
        <v>-281.92</v>
      </c>
      <c r="T190" s="59">
        <v>-113.8</v>
      </c>
      <c r="U190" s="59">
        <v>119.76</v>
      </c>
      <c r="V190" s="59"/>
      <c r="W190" s="59" t="s">
        <v>59</v>
      </c>
      <c r="X190" s="59"/>
      <c r="Y190" s="59">
        <v>82.17</v>
      </c>
      <c r="Z190" s="59">
        <v>-85.5</v>
      </c>
      <c r="AA190" s="59"/>
      <c r="AB190" s="59">
        <v>518.26</v>
      </c>
      <c r="AC190" s="59" t="s">
        <v>60</v>
      </c>
      <c r="AD190" s="59">
        <v>173.71</v>
      </c>
      <c r="AE190" s="59">
        <v>-45.53</v>
      </c>
      <c r="AF190" s="59" t="s">
        <v>59</v>
      </c>
      <c r="AG190" s="59">
        <v>10.5</v>
      </c>
      <c r="AH190" s="59"/>
      <c r="AI190" s="59">
        <v>-11.64</v>
      </c>
      <c r="AJ190" s="59">
        <v>-127.22</v>
      </c>
      <c r="AK190" s="59"/>
      <c r="AL190" s="59">
        <v>-160.59</v>
      </c>
      <c r="AM190" s="59">
        <v>-461.71</v>
      </c>
      <c r="AN190" s="59">
        <v>-38.03</v>
      </c>
      <c r="AO190" s="59">
        <v>110.1</v>
      </c>
      <c r="AP190" s="59" t="s">
        <v>124</v>
      </c>
      <c r="AQ190" s="59" t="s">
        <v>58</v>
      </c>
      <c r="AR190" s="59" t="s">
        <v>59</v>
      </c>
      <c r="AS190" s="59">
        <v>-334.64</v>
      </c>
      <c r="AT190" s="59">
        <v>-68.87</v>
      </c>
      <c r="AU190" s="59">
        <v>0</v>
      </c>
      <c r="AV190" s="24">
        <v>0</v>
      </c>
      <c r="AW190" s="59">
        <v>-42.26</v>
      </c>
      <c r="AX190" s="59">
        <f>75.61+-249.51</f>
        <v>-173.89999999999998</v>
      </c>
      <c r="AY190" s="59">
        <v>-38.72</v>
      </c>
      <c r="AZ190" s="24" t="s">
        <v>59</v>
      </c>
      <c r="BA190" s="24">
        <v>0</v>
      </c>
      <c r="BB190" s="24">
        <v>0</v>
      </c>
      <c r="BC190" s="24">
        <v>0</v>
      </c>
      <c r="BD190" s="24">
        <f t="shared" si="55"/>
        <v>-4377.54</v>
      </c>
      <c r="BE190" s="25"/>
    </row>
    <row r="191" spans="1:57" ht="25.5" customHeight="1" x14ac:dyDescent="0.25">
      <c r="A191" s="22">
        <v>4</v>
      </c>
      <c r="B191" s="22" t="s">
        <v>110</v>
      </c>
      <c r="C191" s="23">
        <v>15</v>
      </c>
      <c r="D191" s="23">
        <v>142</v>
      </c>
      <c r="E191" s="23" t="s">
        <v>199</v>
      </c>
      <c r="F191" s="59">
        <v>-459</v>
      </c>
      <c r="G191" s="59">
        <v>222.76</v>
      </c>
      <c r="H191" s="59" t="s">
        <v>59</v>
      </c>
      <c r="I191" s="59">
        <v>-49.74</v>
      </c>
      <c r="J191" s="59" t="s">
        <v>63</v>
      </c>
      <c r="K191" s="59" t="s">
        <v>64</v>
      </c>
      <c r="L191" s="59" t="s">
        <v>63</v>
      </c>
      <c r="M191" s="59">
        <v>-31.8</v>
      </c>
      <c r="N191" s="59" t="s">
        <v>60</v>
      </c>
      <c r="O191" s="59" t="s">
        <v>64</v>
      </c>
      <c r="P191" s="59">
        <v>-61.05</v>
      </c>
      <c r="Q191" s="59">
        <v>19.149999999999999</v>
      </c>
      <c r="R191" s="59" t="s">
        <v>124</v>
      </c>
      <c r="S191" s="59" t="s">
        <v>63</v>
      </c>
      <c r="T191" s="59" t="s">
        <v>63</v>
      </c>
      <c r="U191" s="59">
        <v>-248.31</v>
      </c>
      <c r="V191" s="59"/>
      <c r="W191" s="59" t="s">
        <v>64</v>
      </c>
      <c r="X191" s="59"/>
      <c r="Y191" s="59">
        <v>-362.69</v>
      </c>
      <c r="Z191" s="59" t="s">
        <v>64</v>
      </c>
      <c r="AA191" s="59"/>
      <c r="AB191" s="59">
        <v>-13.22</v>
      </c>
      <c r="AC191" s="59" t="s">
        <v>64</v>
      </c>
      <c r="AD191" s="59" t="s">
        <v>64</v>
      </c>
      <c r="AE191" s="59">
        <v>-6.25</v>
      </c>
      <c r="AF191" s="59" t="s">
        <v>64</v>
      </c>
      <c r="AG191" s="59" t="s">
        <v>64</v>
      </c>
      <c r="AH191" s="59"/>
      <c r="AI191" s="59" t="s">
        <v>62</v>
      </c>
      <c r="AJ191" s="59">
        <v>-5.84</v>
      </c>
      <c r="AK191" s="59"/>
      <c r="AL191" s="59">
        <v>-46.39</v>
      </c>
      <c r="AM191" s="59" t="s">
        <v>64</v>
      </c>
      <c r="AN191" s="59" t="s">
        <v>63</v>
      </c>
      <c r="AO191" s="59">
        <v>-14.21</v>
      </c>
      <c r="AP191" s="59" t="s">
        <v>124</v>
      </c>
      <c r="AQ191" s="59" t="s">
        <v>63</v>
      </c>
      <c r="AR191" s="59">
        <v>-7.11</v>
      </c>
      <c r="AS191" s="59">
        <v>143.97999999999999</v>
      </c>
      <c r="AT191" s="59">
        <v>-23.68</v>
      </c>
      <c r="AU191" s="59" t="s">
        <v>59</v>
      </c>
      <c r="AV191" s="24">
        <v>0</v>
      </c>
      <c r="AW191" s="59">
        <v>-98.62</v>
      </c>
      <c r="AX191" s="59">
        <v>-88.49</v>
      </c>
      <c r="AY191" s="59" t="s">
        <v>64</v>
      </c>
      <c r="AZ191" s="24" t="s">
        <v>60</v>
      </c>
      <c r="BA191" s="24">
        <v>0</v>
      </c>
      <c r="BB191" s="24">
        <v>0</v>
      </c>
      <c r="BC191" s="24">
        <v>0</v>
      </c>
      <c r="BD191" s="24">
        <f t="shared" si="55"/>
        <v>-1130.51</v>
      </c>
      <c r="BE191" s="25"/>
    </row>
    <row r="192" spans="1:57" ht="25.5" customHeight="1" x14ac:dyDescent="0.25">
      <c r="A192" s="22">
        <v>4</v>
      </c>
      <c r="B192" s="22" t="s">
        <v>110</v>
      </c>
      <c r="C192" s="23">
        <v>24</v>
      </c>
      <c r="D192" s="23">
        <v>77</v>
      </c>
      <c r="E192" s="23" t="s">
        <v>200</v>
      </c>
      <c r="F192" s="59">
        <v>-100.09</v>
      </c>
      <c r="G192" s="59">
        <v>167.04</v>
      </c>
      <c r="H192" s="59">
        <v>-200.26</v>
      </c>
      <c r="I192" s="59" t="s">
        <v>58</v>
      </c>
      <c r="J192" s="59" t="s">
        <v>58</v>
      </c>
      <c r="K192" s="59" t="s">
        <v>59</v>
      </c>
      <c r="L192" s="59">
        <v>-54.34</v>
      </c>
      <c r="M192" s="59">
        <v>-460.61</v>
      </c>
      <c r="N192" s="59">
        <v>-386.59</v>
      </c>
      <c r="O192" s="59">
        <v>-318.76</v>
      </c>
      <c r="P192" s="59">
        <v>-102.12</v>
      </c>
      <c r="Q192" s="59">
        <v>-42.55</v>
      </c>
      <c r="R192" s="59" t="s">
        <v>124</v>
      </c>
      <c r="S192" s="59">
        <v>-130.13999999999999</v>
      </c>
      <c r="T192" s="59">
        <v>-69.3</v>
      </c>
      <c r="U192" s="59">
        <v>-19.78</v>
      </c>
      <c r="V192" s="59"/>
      <c r="W192" s="59" t="s">
        <v>59</v>
      </c>
      <c r="X192" s="59"/>
      <c r="Y192" s="59">
        <v>165.81</v>
      </c>
      <c r="Z192" s="59">
        <v>-219.92</v>
      </c>
      <c r="AA192" s="59"/>
      <c r="AB192" s="59">
        <v>-728.13</v>
      </c>
      <c r="AC192" s="59" t="s">
        <v>59</v>
      </c>
      <c r="AD192" s="59">
        <v>-162.44</v>
      </c>
      <c r="AE192" s="59">
        <v>-148.55000000000001</v>
      </c>
      <c r="AF192" s="59" t="s">
        <v>59</v>
      </c>
      <c r="AG192" s="59">
        <v>-64.25</v>
      </c>
      <c r="AH192" s="59"/>
      <c r="AI192" s="59">
        <v>35.25</v>
      </c>
      <c r="AJ192" s="59">
        <v>-16.34</v>
      </c>
      <c r="AK192" s="59"/>
      <c r="AL192" s="59">
        <v>-248.69</v>
      </c>
      <c r="AM192" s="59">
        <v>-223.3</v>
      </c>
      <c r="AN192" s="59">
        <v>-63.86</v>
      </c>
      <c r="AO192" s="59">
        <v>-4.13</v>
      </c>
      <c r="AP192" s="59">
        <v>-113.27</v>
      </c>
      <c r="AQ192" s="59" t="s">
        <v>58</v>
      </c>
      <c r="AR192" s="59" t="s">
        <v>59</v>
      </c>
      <c r="AS192" s="59">
        <v>-591.04</v>
      </c>
      <c r="AT192" s="59" t="s">
        <v>59</v>
      </c>
      <c r="AU192" s="59" t="s">
        <v>59</v>
      </c>
      <c r="AV192" s="24">
        <v>0</v>
      </c>
      <c r="AW192" s="59">
        <v>277.52999999999997</v>
      </c>
      <c r="AX192" s="59">
        <v>25.05</v>
      </c>
      <c r="AY192" s="59">
        <v>-101.19</v>
      </c>
      <c r="AZ192" s="24">
        <v>86.49</v>
      </c>
      <c r="BA192" s="24">
        <v>0</v>
      </c>
      <c r="BB192" s="24">
        <v>0</v>
      </c>
      <c r="BC192" s="24">
        <v>0</v>
      </c>
      <c r="BD192" s="24">
        <f t="shared" si="55"/>
        <v>-3812.4800000000009</v>
      </c>
      <c r="BE192" s="25"/>
    </row>
    <row r="193" spans="1:57" ht="25.5" customHeight="1" x14ac:dyDescent="0.25">
      <c r="A193" s="29"/>
      <c r="B193" s="29"/>
      <c r="C193" s="30"/>
      <c r="D193" s="30"/>
      <c r="E193" s="23" t="s">
        <v>116</v>
      </c>
      <c r="F193" s="37">
        <f t="shared" ref="F193:AK193" si="56">SUM(F153:F192)</f>
        <v>-4009.1600000000008</v>
      </c>
      <c r="G193" s="37">
        <f t="shared" si="56"/>
        <v>-2382.329999999999</v>
      </c>
      <c r="H193" s="37">
        <f t="shared" si="56"/>
        <v>-6152.99</v>
      </c>
      <c r="I193" s="37">
        <f t="shared" si="56"/>
        <v>-2474.6799999999998</v>
      </c>
      <c r="J193" s="37">
        <f t="shared" si="56"/>
        <v>-2454.6900000000005</v>
      </c>
      <c r="K193" s="37">
        <f t="shared" si="56"/>
        <v>-2293.7199999999998</v>
      </c>
      <c r="L193" s="37">
        <f t="shared" si="56"/>
        <v>-3950.8799999999997</v>
      </c>
      <c r="M193" s="37">
        <f t="shared" si="56"/>
        <v>-10367.789999999999</v>
      </c>
      <c r="N193" s="37">
        <f t="shared" si="56"/>
        <v>-2869.8599999999997</v>
      </c>
      <c r="O193" s="37">
        <f t="shared" si="56"/>
        <v>-484.76000000000033</v>
      </c>
      <c r="P193" s="37">
        <f t="shared" si="56"/>
        <v>-2416.4400000000005</v>
      </c>
      <c r="Q193" s="37">
        <f t="shared" si="56"/>
        <v>-2344.7200000000003</v>
      </c>
      <c r="R193" s="37">
        <f t="shared" si="56"/>
        <v>-2061.29</v>
      </c>
      <c r="S193" s="37">
        <f t="shared" si="56"/>
        <v>-2913.6099999999997</v>
      </c>
      <c r="T193" s="37">
        <f t="shared" si="56"/>
        <v>-2018.9200000000003</v>
      </c>
      <c r="U193" s="37">
        <f t="shared" si="56"/>
        <v>-345.50999999999988</v>
      </c>
      <c r="V193" s="37"/>
      <c r="W193" s="37">
        <f t="shared" si="56"/>
        <v>-3502.78</v>
      </c>
      <c r="X193" s="37"/>
      <c r="Y193" s="37">
        <f t="shared" si="56"/>
        <v>-1558.81</v>
      </c>
      <c r="Z193" s="37">
        <f t="shared" si="56"/>
        <v>-920.29999999999984</v>
      </c>
      <c r="AA193" s="37"/>
      <c r="AB193" s="37">
        <f t="shared" si="56"/>
        <v>-4430.67</v>
      </c>
      <c r="AC193" s="37">
        <f t="shared" si="56"/>
        <v>-1226.18</v>
      </c>
      <c r="AD193" s="37">
        <f t="shared" si="56"/>
        <v>1455.5699999999997</v>
      </c>
      <c r="AE193" s="37">
        <f t="shared" si="56"/>
        <v>-2012.6400000000003</v>
      </c>
      <c r="AF193" s="37">
        <f t="shared" si="56"/>
        <v>-5347.05</v>
      </c>
      <c r="AG193" s="37">
        <f t="shared" si="56"/>
        <v>-809.85999999999979</v>
      </c>
      <c r="AH193" s="37"/>
      <c r="AI193" s="37">
        <f t="shared" si="56"/>
        <v>425.37</v>
      </c>
      <c r="AJ193" s="37">
        <f t="shared" si="56"/>
        <v>-398.07</v>
      </c>
      <c r="AK193" s="37"/>
      <c r="AL193" s="37">
        <f t="shared" ref="AL193:BC193" si="57">SUM(AL153:AL192)</f>
        <v>-2836.3</v>
      </c>
      <c r="AM193" s="37">
        <f t="shared" si="57"/>
        <v>-2257.8599999999997</v>
      </c>
      <c r="AN193" s="37">
        <f t="shared" si="57"/>
        <v>-880.43</v>
      </c>
      <c r="AO193" s="37">
        <f t="shared" si="57"/>
        <v>-3685.1600000000003</v>
      </c>
      <c r="AP193" s="37">
        <f t="shared" si="57"/>
        <v>-1126.0900000000001</v>
      </c>
      <c r="AQ193" s="37">
        <f t="shared" si="57"/>
        <v>172.90999999999997</v>
      </c>
      <c r="AR193" s="37">
        <f t="shared" si="57"/>
        <v>-3515.46</v>
      </c>
      <c r="AS193" s="37">
        <f t="shared" si="57"/>
        <v>-5454.68</v>
      </c>
      <c r="AT193" s="37">
        <f t="shared" si="57"/>
        <v>-255.84000000000009</v>
      </c>
      <c r="AU193" s="37">
        <f t="shared" si="57"/>
        <v>-4888.25</v>
      </c>
      <c r="AV193" s="37">
        <f t="shared" si="57"/>
        <v>0</v>
      </c>
      <c r="AW193" s="37">
        <f t="shared" si="57"/>
        <v>-638.90000000000009</v>
      </c>
      <c r="AX193" s="37">
        <f t="shared" si="57"/>
        <v>-1824.5</v>
      </c>
      <c r="AY193" s="37">
        <f t="shared" si="57"/>
        <v>-209.05999999999997</v>
      </c>
      <c r="AZ193" s="37">
        <f t="shared" si="57"/>
        <v>945.14999999999986</v>
      </c>
      <c r="BA193" s="37">
        <f t="shared" si="57"/>
        <v>0</v>
      </c>
      <c r="BB193" s="37">
        <f t="shared" si="57"/>
        <v>0</v>
      </c>
      <c r="BC193" s="37">
        <f t="shared" si="57"/>
        <v>0</v>
      </c>
      <c r="BD193" s="24">
        <f t="shared" si="55"/>
        <v>-94321.24000000002</v>
      </c>
      <c r="BE193" s="110"/>
    </row>
    <row r="194" spans="1:57" ht="25.5" customHeight="1" x14ac:dyDescent="0.25">
      <c r="A194" s="29"/>
      <c r="B194" s="29"/>
      <c r="C194" s="30"/>
      <c r="D194" s="30"/>
      <c r="E194" s="23" t="s">
        <v>117</v>
      </c>
      <c r="F194" s="33">
        <f t="shared" ref="F194:AK194" si="58">COUNTA(F153:F192)</f>
        <v>40</v>
      </c>
      <c r="G194" s="33">
        <f t="shared" si="58"/>
        <v>40</v>
      </c>
      <c r="H194" s="33">
        <f t="shared" si="58"/>
        <v>40</v>
      </c>
      <c r="I194" s="33">
        <f t="shared" si="58"/>
        <v>40</v>
      </c>
      <c r="J194" s="33">
        <f t="shared" si="58"/>
        <v>40</v>
      </c>
      <c r="K194" s="33">
        <f t="shared" si="58"/>
        <v>40</v>
      </c>
      <c r="L194" s="33">
        <f t="shared" si="58"/>
        <v>40</v>
      </c>
      <c r="M194" s="33">
        <f t="shared" si="58"/>
        <v>40</v>
      </c>
      <c r="N194" s="33">
        <f t="shared" si="58"/>
        <v>40</v>
      </c>
      <c r="O194" s="33">
        <f t="shared" si="58"/>
        <v>40</v>
      </c>
      <c r="P194" s="33">
        <f t="shared" si="58"/>
        <v>40</v>
      </c>
      <c r="Q194" s="33">
        <f t="shared" si="58"/>
        <v>40</v>
      </c>
      <c r="R194" s="33">
        <f t="shared" si="58"/>
        <v>40</v>
      </c>
      <c r="S194" s="33">
        <f t="shared" si="58"/>
        <v>40</v>
      </c>
      <c r="T194" s="33">
        <f t="shared" si="58"/>
        <v>40</v>
      </c>
      <c r="U194" s="33">
        <f t="shared" si="58"/>
        <v>40</v>
      </c>
      <c r="V194" s="33"/>
      <c r="W194" s="33">
        <f t="shared" si="58"/>
        <v>40</v>
      </c>
      <c r="X194" s="33"/>
      <c r="Y194" s="33">
        <f t="shared" si="58"/>
        <v>40</v>
      </c>
      <c r="Z194" s="33">
        <f t="shared" si="58"/>
        <v>40</v>
      </c>
      <c r="AA194" s="33"/>
      <c r="AB194" s="33">
        <f t="shared" si="58"/>
        <v>40</v>
      </c>
      <c r="AC194" s="33">
        <f t="shared" si="58"/>
        <v>40</v>
      </c>
      <c r="AD194" s="33">
        <f t="shared" si="58"/>
        <v>40</v>
      </c>
      <c r="AE194" s="33">
        <f t="shared" si="58"/>
        <v>40</v>
      </c>
      <c r="AF194" s="33">
        <f t="shared" si="58"/>
        <v>40</v>
      </c>
      <c r="AG194" s="33">
        <f t="shared" si="58"/>
        <v>40</v>
      </c>
      <c r="AH194" s="33"/>
      <c r="AI194" s="33">
        <f t="shared" si="58"/>
        <v>40</v>
      </c>
      <c r="AJ194" s="33">
        <f t="shared" si="58"/>
        <v>40</v>
      </c>
      <c r="AK194" s="33"/>
      <c r="AL194" s="33">
        <f t="shared" ref="AL194:BC194" si="59">COUNTA(AL153:AL192)</f>
        <v>40</v>
      </c>
      <c r="AM194" s="33">
        <f t="shared" si="59"/>
        <v>40</v>
      </c>
      <c r="AN194" s="33">
        <f t="shared" si="59"/>
        <v>40</v>
      </c>
      <c r="AO194" s="33">
        <f t="shared" si="59"/>
        <v>40</v>
      </c>
      <c r="AP194" s="33">
        <f t="shared" si="59"/>
        <v>40</v>
      </c>
      <c r="AQ194" s="33">
        <f t="shared" si="59"/>
        <v>40</v>
      </c>
      <c r="AR194" s="33">
        <f t="shared" si="59"/>
        <v>40</v>
      </c>
      <c r="AS194" s="33">
        <f t="shared" si="59"/>
        <v>40</v>
      </c>
      <c r="AT194" s="33">
        <f t="shared" si="59"/>
        <v>40</v>
      </c>
      <c r="AU194" s="33">
        <f t="shared" si="59"/>
        <v>40</v>
      </c>
      <c r="AV194" s="33">
        <f t="shared" si="59"/>
        <v>40</v>
      </c>
      <c r="AW194" s="33">
        <f t="shared" si="59"/>
        <v>40</v>
      </c>
      <c r="AX194" s="33">
        <f t="shared" si="59"/>
        <v>40</v>
      </c>
      <c r="AY194" s="33">
        <f t="shared" si="59"/>
        <v>40</v>
      </c>
      <c r="AZ194" s="33">
        <f t="shared" si="59"/>
        <v>40</v>
      </c>
      <c r="BA194" s="33">
        <f t="shared" si="59"/>
        <v>40</v>
      </c>
      <c r="BB194" s="33">
        <f t="shared" si="59"/>
        <v>40</v>
      </c>
      <c r="BC194" s="33">
        <f t="shared" si="59"/>
        <v>40</v>
      </c>
      <c r="BD194" s="33">
        <f t="shared" si="55"/>
        <v>1800</v>
      </c>
      <c r="BE194" s="110"/>
    </row>
    <row r="195" spans="1:57" ht="25.5" customHeight="1" x14ac:dyDescent="0.25">
      <c r="A195" s="29"/>
      <c r="B195" s="29"/>
      <c r="C195" s="30"/>
      <c r="D195" s="30"/>
      <c r="E195" s="23" t="s">
        <v>64</v>
      </c>
      <c r="F195" s="34">
        <f t="shared" ref="F195:AK195" si="60">COUNTIF(F153:F192,"NS")</f>
        <v>3</v>
      </c>
      <c r="G195" s="34">
        <f t="shared" si="60"/>
        <v>7</v>
      </c>
      <c r="H195" s="34">
        <f t="shared" si="60"/>
        <v>3</v>
      </c>
      <c r="I195" s="34">
        <f t="shared" si="60"/>
        <v>9</v>
      </c>
      <c r="J195" s="34">
        <f t="shared" si="60"/>
        <v>9</v>
      </c>
      <c r="K195" s="34">
        <f t="shared" si="60"/>
        <v>9</v>
      </c>
      <c r="L195" s="34">
        <f t="shared" si="60"/>
        <v>10</v>
      </c>
      <c r="M195" s="34">
        <f t="shared" si="60"/>
        <v>8</v>
      </c>
      <c r="N195" s="34">
        <f t="shared" si="60"/>
        <v>10</v>
      </c>
      <c r="O195" s="34">
        <f t="shared" si="60"/>
        <v>11</v>
      </c>
      <c r="P195" s="34">
        <f t="shared" si="60"/>
        <v>8</v>
      </c>
      <c r="Q195" s="34">
        <f t="shared" si="60"/>
        <v>7</v>
      </c>
      <c r="R195" s="34">
        <f t="shared" si="60"/>
        <v>5</v>
      </c>
      <c r="S195" s="34">
        <f t="shared" si="60"/>
        <v>10</v>
      </c>
      <c r="T195" s="34">
        <f t="shared" si="60"/>
        <v>10</v>
      </c>
      <c r="U195" s="34">
        <f t="shared" si="60"/>
        <v>8</v>
      </c>
      <c r="V195" s="34"/>
      <c r="W195" s="34">
        <f t="shared" si="60"/>
        <v>11</v>
      </c>
      <c r="X195" s="34"/>
      <c r="Y195" s="34">
        <f t="shared" si="60"/>
        <v>4</v>
      </c>
      <c r="Z195" s="34">
        <f t="shared" si="60"/>
        <v>7</v>
      </c>
      <c r="AA195" s="34"/>
      <c r="AB195" s="34">
        <f t="shared" si="60"/>
        <v>8</v>
      </c>
      <c r="AC195" s="34">
        <f t="shared" si="60"/>
        <v>9</v>
      </c>
      <c r="AD195" s="34">
        <f t="shared" si="60"/>
        <v>10</v>
      </c>
      <c r="AE195" s="34">
        <f t="shared" si="60"/>
        <v>9</v>
      </c>
      <c r="AF195" s="34">
        <f t="shared" si="60"/>
        <v>13</v>
      </c>
      <c r="AG195" s="34">
        <f t="shared" si="60"/>
        <v>7</v>
      </c>
      <c r="AH195" s="34"/>
      <c r="AI195" s="34">
        <f t="shared" si="60"/>
        <v>8</v>
      </c>
      <c r="AJ195" s="34">
        <f t="shared" si="60"/>
        <v>9</v>
      </c>
      <c r="AK195" s="34"/>
      <c r="AL195" s="34">
        <f t="shared" ref="AL195:BC195" si="61">COUNTIF(AL153:AL192,"NS")</f>
        <v>8</v>
      </c>
      <c r="AM195" s="34">
        <f t="shared" si="61"/>
        <v>10</v>
      </c>
      <c r="AN195" s="34">
        <f t="shared" si="61"/>
        <v>10</v>
      </c>
      <c r="AO195" s="34">
        <f t="shared" si="61"/>
        <v>7</v>
      </c>
      <c r="AP195" s="34">
        <f t="shared" si="61"/>
        <v>7</v>
      </c>
      <c r="AQ195" s="34">
        <f t="shared" si="61"/>
        <v>9</v>
      </c>
      <c r="AR195" s="34">
        <f t="shared" si="61"/>
        <v>7</v>
      </c>
      <c r="AS195" s="34">
        <f t="shared" si="61"/>
        <v>10</v>
      </c>
      <c r="AT195" s="34">
        <f t="shared" si="61"/>
        <v>8</v>
      </c>
      <c r="AU195" s="34">
        <f t="shared" si="61"/>
        <v>8</v>
      </c>
      <c r="AV195" s="34">
        <f t="shared" si="61"/>
        <v>0</v>
      </c>
      <c r="AW195" s="34">
        <f t="shared" si="61"/>
        <v>9</v>
      </c>
      <c r="AX195" s="34">
        <f t="shared" si="61"/>
        <v>8</v>
      </c>
      <c r="AY195" s="34">
        <f t="shared" si="61"/>
        <v>10</v>
      </c>
      <c r="AZ195" s="34">
        <f t="shared" si="61"/>
        <v>8</v>
      </c>
      <c r="BA195" s="34">
        <f t="shared" si="61"/>
        <v>0</v>
      </c>
      <c r="BB195" s="34">
        <f t="shared" si="61"/>
        <v>0</v>
      </c>
      <c r="BC195" s="34">
        <f t="shared" si="61"/>
        <v>0</v>
      </c>
      <c r="BD195" s="33">
        <f t="shared" si="55"/>
        <v>341</v>
      </c>
      <c r="BE195" s="110"/>
    </row>
    <row r="196" spans="1:57" ht="25.5" customHeight="1" x14ac:dyDescent="0.25">
      <c r="A196" s="29"/>
      <c r="B196" s="29"/>
      <c r="C196" s="30"/>
      <c r="D196" s="30"/>
      <c r="E196" s="23" t="s">
        <v>59</v>
      </c>
      <c r="F196" s="34">
        <f t="shared" ref="F196:AK196" si="62">COUNTIF(F153:F192,"NC")</f>
        <v>0</v>
      </c>
      <c r="G196" s="34">
        <f t="shared" si="62"/>
        <v>2</v>
      </c>
      <c r="H196" s="34">
        <f t="shared" si="62"/>
        <v>4</v>
      </c>
      <c r="I196" s="34">
        <f t="shared" si="62"/>
        <v>8</v>
      </c>
      <c r="J196" s="34">
        <f t="shared" si="62"/>
        <v>3</v>
      </c>
      <c r="K196" s="34">
        <f t="shared" si="62"/>
        <v>1</v>
      </c>
      <c r="L196" s="34">
        <f t="shared" si="62"/>
        <v>0</v>
      </c>
      <c r="M196" s="34">
        <f t="shared" si="62"/>
        <v>5</v>
      </c>
      <c r="N196" s="34">
        <f t="shared" si="62"/>
        <v>4</v>
      </c>
      <c r="O196" s="34">
        <f t="shared" si="62"/>
        <v>3</v>
      </c>
      <c r="P196" s="34">
        <f t="shared" si="62"/>
        <v>0</v>
      </c>
      <c r="Q196" s="34">
        <f t="shared" si="62"/>
        <v>4</v>
      </c>
      <c r="R196" s="34">
        <f t="shared" si="62"/>
        <v>4</v>
      </c>
      <c r="S196" s="34">
        <f t="shared" si="62"/>
        <v>0</v>
      </c>
      <c r="T196" s="34">
        <f t="shared" si="62"/>
        <v>0</v>
      </c>
      <c r="U196" s="34">
        <f t="shared" si="62"/>
        <v>1</v>
      </c>
      <c r="V196" s="34"/>
      <c r="W196" s="34">
        <f t="shared" si="62"/>
        <v>5</v>
      </c>
      <c r="X196" s="34"/>
      <c r="Y196" s="34">
        <f t="shared" si="62"/>
        <v>3</v>
      </c>
      <c r="Z196" s="34">
        <f t="shared" si="62"/>
        <v>6</v>
      </c>
      <c r="AA196" s="34"/>
      <c r="AB196" s="34">
        <f t="shared" si="62"/>
        <v>0</v>
      </c>
      <c r="AC196" s="34">
        <f t="shared" si="62"/>
        <v>3</v>
      </c>
      <c r="AD196" s="34">
        <f t="shared" si="62"/>
        <v>0</v>
      </c>
      <c r="AE196" s="34">
        <f t="shared" si="62"/>
        <v>1</v>
      </c>
      <c r="AF196" s="34">
        <f t="shared" si="62"/>
        <v>5</v>
      </c>
      <c r="AG196" s="34">
        <f t="shared" si="62"/>
        <v>1</v>
      </c>
      <c r="AH196" s="34"/>
      <c r="AI196" s="34">
        <f t="shared" si="62"/>
        <v>0</v>
      </c>
      <c r="AJ196" s="34">
        <f t="shared" si="62"/>
        <v>0</v>
      </c>
      <c r="AK196" s="34"/>
      <c r="AL196" s="34">
        <f t="shared" ref="AL196:BC196" si="63">COUNTIF(AL153:AL192,"NC")</f>
        <v>0</v>
      </c>
      <c r="AM196" s="34">
        <f t="shared" si="63"/>
        <v>0</v>
      </c>
      <c r="AN196" s="34">
        <f t="shared" si="63"/>
        <v>0</v>
      </c>
      <c r="AO196" s="34">
        <f t="shared" si="63"/>
        <v>3</v>
      </c>
      <c r="AP196" s="34">
        <f t="shared" si="63"/>
        <v>2</v>
      </c>
      <c r="AQ196" s="34">
        <f t="shared" si="63"/>
        <v>8</v>
      </c>
      <c r="AR196" s="34">
        <f t="shared" si="63"/>
        <v>3</v>
      </c>
      <c r="AS196" s="34">
        <f t="shared" si="63"/>
        <v>1</v>
      </c>
      <c r="AT196" s="34">
        <f t="shared" si="63"/>
        <v>11</v>
      </c>
      <c r="AU196" s="34">
        <f t="shared" si="63"/>
        <v>18</v>
      </c>
      <c r="AV196" s="34">
        <f t="shared" si="63"/>
        <v>0</v>
      </c>
      <c r="AW196" s="34">
        <f t="shared" si="63"/>
        <v>0</v>
      </c>
      <c r="AX196" s="34">
        <f t="shared" si="63"/>
        <v>0</v>
      </c>
      <c r="AY196" s="34">
        <f t="shared" si="63"/>
        <v>0</v>
      </c>
      <c r="AZ196" s="34">
        <f t="shared" si="63"/>
        <v>1</v>
      </c>
      <c r="BA196" s="34">
        <f t="shared" si="63"/>
        <v>0</v>
      </c>
      <c r="BB196" s="34">
        <f t="shared" si="63"/>
        <v>0</v>
      </c>
      <c r="BC196" s="34">
        <f t="shared" si="63"/>
        <v>0</v>
      </c>
      <c r="BD196" s="33">
        <f t="shared" si="55"/>
        <v>110</v>
      </c>
      <c r="BE196" s="110"/>
    </row>
    <row r="197" spans="1:57" ht="25.5" customHeight="1" x14ac:dyDescent="0.25">
      <c r="A197" s="29"/>
      <c r="B197" s="29"/>
      <c r="C197" s="30"/>
      <c r="D197" s="30"/>
      <c r="E197" s="23" t="s">
        <v>118</v>
      </c>
      <c r="F197" s="35">
        <f t="shared" ref="F197:AK197" si="64">1-F196/(F194-F195)</f>
        <v>1</v>
      </c>
      <c r="G197" s="35">
        <f t="shared" si="64"/>
        <v>0.93939393939393945</v>
      </c>
      <c r="H197" s="35">
        <f t="shared" si="64"/>
        <v>0.89189189189189189</v>
      </c>
      <c r="I197" s="35">
        <f t="shared" si="64"/>
        <v>0.74193548387096775</v>
      </c>
      <c r="J197" s="35">
        <f t="shared" si="64"/>
        <v>0.90322580645161288</v>
      </c>
      <c r="K197" s="35">
        <f t="shared" si="64"/>
        <v>0.967741935483871</v>
      </c>
      <c r="L197" s="35">
        <f t="shared" si="64"/>
        <v>1</v>
      </c>
      <c r="M197" s="35">
        <f t="shared" si="64"/>
        <v>0.84375</v>
      </c>
      <c r="N197" s="35">
        <f t="shared" si="64"/>
        <v>0.8666666666666667</v>
      </c>
      <c r="O197" s="35">
        <f t="shared" si="64"/>
        <v>0.89655172413793105</v>
      </c>
      <c r="P197" s="35">
        <f t="shared" si="64"/>
        <v>1</v>
      </c>
      <c r="Q197" s="35">
        <f t="shared" si="64"/>
        <v>0.87878787878787878</v>
      </c>
      <c r="R197" s="35">
        <f t="shared" si="64"/>
        <v>0.88571428571428568</v>
      </c>
      <c r="S197" s="35">
        <f t="shared" si="64"/>
        <v>1</v>
      </c>
      <c r="T197" s="35">
        <f t="shared" si="64"/>
        <v>1</v>
      </c>
      <c r="U197" s="35">
        <f t="shared" si="64"/>
        <v>0.96875</v>
      </c>
      <c r="V197" s="35"/>
      <c r="W197" s="35">
        <f t="shared" si="64"/>
        <v>0.82758620689655171</v>
      </c>
      <c r="X197" s="35"/>
      <c r="Y197" s="35">
        <f t="shared" si="64"/>
        <v>0.91666666666666663</v>
      </c>
      <c r="Z197" s="35">
        <f t="shared" si="64"/>
        <v>0.81818181818181812</v>
      </c>
      <c r="AA197" s="35"/>
      <c r="AB197" s="35">
        <f t="shared" si="64"/>
        <v>1</v>
      </c>
      <c r="AC197" s="35">
        <f t="shared" si="64"/>
        <v>0.90322580645161288</v>
      </c>
      <c r="AD197" s="35">
        <f t="shared" si="64"/>
        <v>1</v>
      </c>
      <c r="AE197" s="35">
        <f t="shared" si="64"/>
        <v>0.967741935483871</v>
      </c>
      <c r="AF197" s="35">
        <f t="shared" si="64"/>
        <v>0.81481481481481488</v>
      </c>
      <c r="AG197" s="35">
        <f t="shared" si="64"/>
        <v>0.96969696969696972</v>
      </c>
      <c r="AH197" s="35"/>
      <c r="AI197" s="35">
        <f t="shared" si="64"/>
        <v>1</v>
      </c>
      <c r="AJ197" s="35">
        <f t="shared" si="64"/>
        <v>1</v>
      </c>
      <c r="AK197" s="35"/>
      <c r="AL197" s="35">
        <f t="shared" ref="AL197:BD197" si="65">1-AL196/(AL194-AL195)</f>
        <v>1</v>
      </c>
      <c r="AM197" s="35">
        <f t="shared" si="65"/>
        <v>1</v>
      </c>
      <c r="AN197" s="35">
        <f t="shared" si="65"/>
        <v>1</v>
      </c>
      <c r="AO197" s="35">
        <f t="shared" si="65"/>
        <v>0.90909090909090906</v>
      </c>
      <c r="AP197" s="35">
        <f t="shared" si="65"/>
        <v>0.93939393939393945</v>
      </c>
      <c r="AQ197" s="35">
        <f t="shared" si="65"/>
        <v>0.74193548387096775</v>
      </c>
      <c r="AR197" s="35">
        <f t="shared" si="65"/>
        <v>0.90909090909090906</v>
      </c>
      <c r="AS197" s="35">
        <f t="shared" si="65"/>
        <v>0.96666666666666667</v>
      </c>
      <c r="AT197" s="35">
        <f t="shared" si="65"/>
        <v>0.65625</v>
      </c>
      <c r="AU197" s="35">
        <f t="shared" si="65"/>
        <v>0.4375</v>
      </c>
      <c r="AV197" s="35">
        <f t="shared" si="65"/>
        <v>1</v>
      </c>
      <c r="AW197" s="35">
        <f t="shared" si="65"/>
        <v>1</v>
      </c>
      <c r="AX197" s="35">
        <f t="shared" si="65"/>
        <v>1</v>
      </c>
      <c r="AY197" s="35">
        <f t="shared" si="65"/>
        <v>1</v>
      </c>
      <c r="AZ197" s="35">
        <f t="shared" si="65"/>
        <v>0.96875</v>
      </c>
      <c r="BA197" s="35">
        <f t="shared" si="65"/>
        <v>1</v>
      </c>
      <c r="BB197" s="35">
        <f t="shared" si="65"/>
        <v>1</v>
      </c>
      <c r="BC197" s="35">
        <f t="shared" si="65"/>
        <v>1</v>
      </c>
      <c r="BD197" s="35">
        <f t="shared" si="65"/>
        <v>0.92460589444825225</v>
      </c>
      <c r="BE197" s="110"/>
    </row>
    <row r="198" spans="1:57" ht="25.5" customHeight="1" x14ac:dyDescent="0.25">
      <c r="A198" s="29"/>
      <c r="B198" s="29"/>
      <c r="C198" s="30"/>
      <c r="D198" s="30"/>
      <c r="E198" s="23" t="s">
        <v>152</v>
      </c>
      <c r="F198" s="34">
        <f t="shared" ref="F198:AK198" si="66">F194+F147</f>
        <v>159</v>
      </c>
      <c r="G198" s="34">
        <f t="shared" si="66"/>
        <v>160</v>
      </c>
      <c r="H198" s="34">
        <f t="shared" si="66"/>
        <v>160</v>
      </c>
      <c r="I198" s="34">
        <f t="shared" si="66"/>
        <v>160</v>
      </c>
      <c r="J198" s="34">
        <f t="shared" si="66"/>
        <v>160</v>
      </c>
      <c r="K198" s="34">
        <f t="shared" si="66"/>
        <v>160</v>
      </c>
      <c r="L198" s="34">
        <f t="shared" si="66"/>
        <v>160</v>
      </c>
      <c r="M198" s="34">
        <f t="shared" si="66"/>
        <v>160</v>
      </c>
      <c r="N198" s="34">
        <f t="shared" si="66"/>
        <v>159</v>
      </c>
      <c r="O198" s="34">
        <f t="shared" si="66"/>
        <v>160</v>
      </c>
      <c r="P198" s="34">
        <f t="shared" si="66"/>
        <v>160</v>
      </c>
      <c r="Q198" s="34">
        <f t="shared" si="66"/>
        <v>160</v>
      </c>
      <c r="R198" s="34">
        <f t="shared" si="66"/>
        <v>159</v>
      </c>
      <c r="S198" s="34">
        <f t="shared" si="66"/>
        <v>159</v>
      </c>
      <c r="T198" s="34">
        <f t="shared" si="66"/>
        <v>160</v>
      </c>
      <c r="U198" s="34">
        <f t="shared" si="66"/>
        <v>160</v>
      </c>
      <c r="V198" s="34"/>
      <c r="W198" s="34">
        <f t="shared" si="66"/>
        <v>160</v>
      </c>
      <c r="X198" s="34"/>
      <c r="Y198" s="34">
        <f t="shared" si="66"/>
        <v>160</v>
      </c>
      <c r="Z198" s="34">
        <f t="shared" si="66"/>
        <v>160</v>
      </c>
      <c r="AA198" s="34"/>
      <c r="AB198" s="34">
        <f t="shared" si="66"/>
        <v>160</v>
      </c>
      <c r="AC198" s="34">
        <f t="shared" si="66"/>
        <v>160</v>
      </c>
      <c r="AD198" s="34">
        <f t="shared" si="66"/>
        <v>160</v>
      </c>
      <c r="AE198" s="34">
        <f t="shared" si="66"/>
        <v>160</v>
      </c>
      <c r="AF198" s="34">
        <f t="shared" si="66"/>
        <v>160</v>
      </c>
      <c r="AG198" s="34">
        <f t="shared" si="66"/>
        <v>160</v>
      </c>
      <c r="AH198" s="34"/>
      <c r="AI198" s="34">
        <f t="shared" si="66"/>
        <v>160</v>
      </c>
      <c r="AJ198" s="34">
        <f t="shared" si="66"/>
        <v>159</v>
      </c>
      <c r="AK198" s="34"/>
      <c r="AL198" s="34">
        <f t="shared" ref="AL198:BD198" si="67">AL194+AL147</f>
        <v>160</v>
      </c>
      <c r="AM198" s="34">
        <f t="shared" si="67"/>
        <v>160</v>
      </c>
      <c r="AN198" s="34">
        <f t="shared" si="67"/>
        <v>160</v>
      </c>
      <c r="AO198" s="34">
        <f t="shared" si="67"/>
        <v>160</v>
      </c>
      <c r="AP198" s="34">
        <f t="shared" si="67"/>
        <v>160</v>
      </c>
      <c r="AQ198" s="34">
        <f t="shared" si="67"/>
        <v>159</v>
      </c>
      <c r="AR198" s="34">
        <f t="shared" si="67"/>
        <v>160</v>
      </c>
      <c r="AS198" s="34">
        <f t="shared" si="67"/>
        <v>160</v>
      </c>
      <c r="AT198" s="34">
        <f t="shared" si="67"/>
        <v>160</v>
      </c>
      <c r="AU198" s="34">
        <f t="shared" si="67"/>
        <v>160</v>
      </c>
      <c r="AV198" s="34">
        <f t="shared" si="67"/>
        <v>160</v>
      </c>
      <c r="AW198" s="34">
        <f t="shared" si="67"/>
        <v>158</v>
      </c>
      <c r="AX198" s="34">
        <f t="shared" si="67"/>
        <v>160</v>
      </c>
      <c r="AY198" s="34">
        <f t="shared" si="67"/>
        <v>160</v>
      </c>
      <c r="AZ198" s="34">
        <f t="shared" si="67"/>
        <v>160</v>
      </c>
      <c r="BA198" s="34">
        <f t="shared" si="67"/>
        <v>160</v>
      </c>
      <c r="BB198" s="34">
        <f t="shared" si="67"/>
        <v>160</v>
      </c>
      <c r="BC198" s="34">
        <f t="shared" si="67"/>
        <v>160</v>
      </c>
      <c r="BD198" s="34">
        <f t="shared" si="67"/>
        <v>7192</v>
      </c>
      <c r="BE198" s="110"/>
    </row>
    <row r="199" spans="1:57" ht="25.5" customHeight="1" x14ac:dyDescent="0.25">
      <c r="A199" s="29"/>
      <c r="B199" s="29"/>
      <c r="C199" s="30"/>
      <c r="D199" s="30"/>
      <c r="E199" s="23" t="s">
        <v>153</v>
      </c>
      <c r="F199" s="34">
        <f t="shared" ref="F199:AK199" si="68">F195+F148</f>
        <v>13</v>
      </c>
      <c r="G199" s="34">
        <f t="shared" si="68"/>
        <v>21</v>
      </c>
      <c r="H199" s="34">
        <f t="shared" si="68"/>
        <v>14</v>
      </c>
      <c r="I199" s="34">
        <f t="shared" si="68"/>
        <v>28</v>
      </c>
      <c r="J199" s="34">
        <f t="shared" si="68"/>
        <v>27</v>
      </c>
      <c r="K199" s="34">
        <f t="shared" si="68"/>
        <v>30</v>
      </c>
      <c r="L199" s="34">
        <f t="shared" si="68"/>
        <v>33</v>
      </c>
      <c r="M199" s="34">
        <f t="shared" si="68"/>
        <v>25</v>
      </c>
      <c r="N199" s="34">
        <f t="shared" si="68"/>
        <v>35</v>
      </c>
      <c r="O199" s="34">
        <f t="shared" si="68"/>
        <v>31</v>
      </c>
      <c r="P199" s="34">
        <f t="shared" si="68"/>
        <v>30</v>
      </c>
      <c r="Q199" s="34">
        <f t="shared" si="68"/>
        <v>31</v>
      </c>
      <c r="R199" s="34">
        <f t="shared" si="68"/>
        <v>22</v>
      </c>
      <c r="S199" s="34">
        <f t="shared" si="68"/>
        <v>28</v>
      </c>
      <c r="T199" s="34">
        <f t="shared" si="68"/>
        <v>27</v>
      </c>
      <c r="U199" s="34">
        <f t="shared" si="68"/>
        <v>22</v>
      </c>
      <c r="V199" s="34"/>
      <c r="W199" s="34">
        <f t="shared" si="68"/>
        <v>30</v>
      </c>
      <c r="X199" s="34"/>
      <c r="Y199" s="34">
        <f t="shared" si="68"/>
        <v>20</v>
      </c>
      <c r="Z199" s="34">
        <f t="shared" si="68"/>
        <v>27</v>
      </c>
      <c r="AA199" s="34"/>
      <c r="AB199" s="34">
        <f t="shared" si="68"/>
        <v>22</v>
      </c>
      <c r="AC199" s="34">
        <f t="shared" si="68"/>
        <v>28</v>
      </c>
      <c r="AD199" s="34">
        <f t="shared" si="68"/>
        <v>29</v>
      </c>
      <c r="AE199" s="34">
        <f t="shared" si="68"/>
        <v>31</v>
      </c>
      <c r="AF199" s="34">
        <f t="shared" si="68"/>
        <v>36</v>
      </c>
      <c r="AG199" s="34">
        <f t="shared" si="68"/>
        <v>19</v>
      </c>
      <c r="AH199" s="34"/>
      <c r="AI199" s="34">
        <f t="shared" si="68"/>
        <v>26</v>
      </c>
      <c r="AJ199" s="34">
        <f t="shared" si="68"/>
        <v>22</v>
      </c>
      <c r="AK199" s="34"/>
      <c r="AL199" s="34">
        <f t="shared" ref="AL199:BD199" si="69">AL195+AL148</f>
        <v>25</v>
      </c>
      <c r="AM199" s="34">
        <f t="shared" si="69"/>
        <v>29</v>
      </c>
      <c r="AN199" s="34">
        <f t="shared" si="69"/>
        <v>32</v>
      </c>
      <c r="AO199" s="34">
        <f t="shared" si="69"/>
        <v>25</v>
      </c>
      <c r="AP199" s="34">
        <f t="shared" si="69"/>
        <v>28</v>
      </c>
      <c r="AQ199" s="34">
        <f t="shared" si="69"/>
        <v>12</v>
      </c>
      <c r="AR199" s="34">
        <f t="shared" si="69"/>
        <v>25</v>
      </c>
      <c r="AS199" s="34">
        <f t="shared" si="69"/>
        <v>39</v>
      </c>
      <c r="AT199" s="34">
        <f t="shared" si="69"/>
        <v>26</v>
      </c>
      <c r="AU199" s="34">
        <f t="shared" si="69"/>
        <v>20</v>
      </c>
      <c r="AV199" s="34">
        <f t="shared" si="69"/>
        <v>0</v>
      </c>
      <c r="AW199" s="34">
        <f t="shared" si="69"/>
        <v>33</v>
      </c>
      <c r="AX199" s="34">
        <f t="shared" si="69"/>
        <v>15</v>
      </c>
      <c r="AY199" s="34">
        <f t="shared" si="69"/>
        <v>33</v>
      </c>
      <c r="AZ199" s="34">
        <f t="shared" si="69"/>
        <v>22</v>
      </c>
      <c r="BA199" s="34">
        <f t="shared" si="69"/>
        <v>0</v>
      </c>
      <c r="BB199" s="34">
        <f t="shared" si="69"/>
        <v>0</v>
      </c>
      <c r="BC199" s="34">
        <f t="shared" si="69"/>
        <v>0</v>
      </c>
      <c r="BD199" s="34">
        <f t="shared" si="69"/>
        <v>1071</v>
      </c>
      <c r="BE199" s="110"/>
    </row>
    <row r="200" spans="1:57" ht="25.5" customHeight="1" x14ac:dyDescent="0.25">
      <c r="A200" s="29"/>
      <c r="B200" s="29"/>
      <c r="C200" s="30"/>
      <c r="D200" s="30"/>
      <c r="E200" s="23" t="s">
        <v>154</v>
      </c>
      <c r="F200" s="34">
        <f t="shared" ref="F200:AK200" si="70">F196+F149</f>
        <v>1</v>
      </c>
      <c r="G200" s="34">
        <f t="shared" si="70"/>
        <v>5</v>
      </c>
      <c r="H200" s="34">
        <f t="shared" si="70"/>
        <v>24</v>
      </c>
      <c r="I200" s="34">
        <f t="shared" si="70"/>
        <v>25</v>
      </c>
      <c r="J200" s="34">
        <f t="shared" si="70"/>
        <v>28</v>
      </c>
      <c r="K200" s="34">
        <f t="shared" si="70"/>
        <v>4</v>
      </c>
      <c r="L200" s="34">
        <f t="shared" si="70"/>
        <v>23</v>
      </c>
      <c r="M200" s="34">
        <f t="shared" si="70"/>
        <v>16</v>
      </c>
      <c r="N200" s="34">
        <f t="shared" si="70"/>
        <v>22</v>
      </c>
      <c r="O200" s="34">
        <f t="shared" si="70"/>
        <v>21</v>
      </c>
      <c r="P200" s="34">
        <f t="shared" si="70"/>
        <v>3</v>
      </c>
      <c r="Q200" s="34">
        <f t="shared" si="70"/>
        <v>30</v>
      </c>
      <c r="R200" s="34">
        <f t="shared" si="70"/>
        <v>23</v>
      </c>
      <c r="S200" s="34">
        <f t="shared" si="70"/>
        <v>21</v>
      </c>
      <c r="T200" s="34">
        <f t="shared" si="70"/>
        <v>9</v>
      </c>
      <c r="U200" s="34">
        <f t="shared" si="70"/>
        <v>20</v>
      </c>
      <c r="V200" s="34"/>
      <c r="W200" s="34">
        <f t="shared" si="70"/>
        <v>20</v>
      </c>
      <c r="X200" s="34"/>
      <c r="Y200" s="34">
        <f t="shared" si="70"/>
        <v>15</v>
      </c>
      <c r="Z200" s="34">
        <f t="shared" si="70"/>
        <v>22</v>
      </c>
      <c r="AA200" s="34"/>
      <c r="AB200" s="34">
        <f t="shared" si="70"/>
        <v>0</v>
      </c>
      <c r="AC200" s="34">
        <f t="shared" si="70"/>
        <v>19</v>
      </c>
      <c r="AD200" s="34">
        <f t="shared" si="70"/>
        <v>3</v>
      </c>
      <c r="AE200" s="34">
        <f t="shared" si="70"/>
        <v>5</v>
      </c>
      <c r="AF200" s="34">
        <f t="shared" si="70"/>
        <v>14</v>
      </c>
      <c r="AG200" s="34">
        <f t="shared" si="70"/>
        <v>5</v>
      </c>
      <c r="AH200" s="34"/>
      <c r="AI200" s="34">
        <f t="shared" si="70"/>
        <v>12</v>
      </c>
      <c r="AJ200" s="34">
        <f t="shared" si="70"/>
        <v>15</v>
      </c>
      <c r="AK200" s="34"/>
      <c r="AL200" s="34">
        <f t="shared" ref="AL200:BD200" si="71">AL196+AL149</f>
        <v>0</v>
      </c>
      <c r="AM200" s="34">
        <f t="shared" si="71"/>
        <v>5</v>
      </c>
      <c r="AN200" s="34">
        <f t="shared" si="71"/>
        <v>1</v>
      </c>
      <c r="AO200" s="34">
        <f t="shared" si="71"/>
        <v>35</v>
      </c>
      <c r="AP200" s="34">
        <f t="shared" si="71"/>
        <v>3</v>
      </c>
      <c r="AQ200" s="34">
        <f t="shared" si="71"/>
        <v>73</v>
      </c>
      <c r="AR200" s="34">
        <f t="shared" si="71"/>
        <v>39</v>
      </c>
      <c r="AS200" s="34">
        <f t="shared" si="71"/>
        <v>36</v>
      </c>
      <c r="AT200" s="34">
        <f t="shared" si="71"/>
        <v>26</v>
      </c>
      <c r="AU200" s="34">
        <f t="shared" si="71"/>
        <v>86</v>
      </c>
      <c r="AV200" s="34">
        <f t="shared" si="71"/>
        <v>0</v>
      </c>
      <c r="AW200" s="34">
        <f t="shared" si="71"/>
        <v>20</v>
      </c>
      <c r="AX200" s="34">
        <f t="shared" si="71"/>
        <v>18</v>
      </c>
      <c r="AY200" s="34">
        <f t="shared" si="71"/>
        <v>3</v>
      </c>
      <c r="AZ200" s="34">
        <f t="shared" si="71"/>
        <v>5</v>
      </c>
      <c r="BA200" s="34">
        <f t="shared" si="71"/>
        <v>0</v>
      </c>
      <c r="BB200" s="34">
        <f t="shared" si="71"/>
        <v>0</v>
      </c>
      <c r="BC200" s="34">
        <f t="shared" si="71"/>
        <v>0</v>
      </c>
      <c r="BD200" s="34">
        <f t="shared" si="71"/>
        <v>755</v>
      </c>
      <c r="BE200" s="110"/>
    </row>
    <row r="201" spans="1:57" ht="25.5" customHeight="1" x14ac:dyDescent="0.25">
      <c r="A201" s="29"/>
      <c r="B201" s="29"/>
      <c r="C201" s="30"/>
      <c r="D201" s="30"/>
      <c r="E201" s="23" t="s">
        <v>155</v>
      </c>
      <c r="F201" s="35">
        <f t="shared" ref="F201:AK201" si="72">1-F200/(F198-F199)</f>
        <v>0.99315068493150682</v>
      </c>
      <c r="G201" s="35">
        <f t="shared" si="72"/>
        <v>0.96402877697841727</v>
      </c>
      <c r="H201" s="35">
        <f t="shared" si="72"/>
        <v>0.83561643835616439</v>
      </c>
      <c r="I201" s="35">
        <f t="shared" si="72"/>
        <v>0.81060606060606055</v>
      </c>
      <c r="J201" s="35">
        <f t="shared" si="72"/>
        <v>0.78947368421052633</v>
      </c>
      <c r="K201" s="35">
        <f t="shared" si="72"/>
        <v>0.96923076923076923</v>
      </c>
      <c r="L201" s="35">
        <f t="shared" si="72"/>
        <v>0.81889763779527558</v>
      </c>
      <c r="M201" s="35">
        <f t="shared" si="72"/>
        <v>0.88148148148148153</v>
      </c>
      <c r="N201" s="35">
        <f t="shared" si="72"/>
        <v>0.82258064516129026</v>
      </c>
      <c r="O201" s="35">
        <f t="shared" si="72"/>
        <v>0.83720930232558133</v>
      </c>
      <c r="P201" s="35">
        <f t="shared" si="72"/>
        <v>0.97692307692307689</v>
      </c>
      <c r="Q201" s="35">
        <f t="shared" si="72"/>
        <v>0.76744186046511631</v>
      </c>
      <c r="R201" s="35">
        <f t="shared" si="72"/>
        <v>0.83211678832116787</v>
      </c>
      <c r="S201" s="35">
        <f t="shared" si="72"/>
        <v>0.83969465648854968</v>
      </c>
      <c r="T201" s="35">
        <f t="shared" si="72"/>
        <v>0.93233082706766912</v>
      </c>
      <c r="U201" s="35">
        <f t="shared" si="72"/>
        <v>0.85507246376811596</v>
      </c>
      <c r="V201" s="35"/>
      <c r="W201" s="35">
        <f t="shared" si="72"/>
        <v>0.84615384615384615</v>
      </c>
      <c r="X201" s="35"/>
      <c r="Y201" s="35">
        <f t="shared" si="72"/>
        <v>0.8928571428571429</v>
      </c>
      <c r="Z201" s="35">
        <f t="shared" si="72"/>
        <v>0.83458646616541354</v>
      </c>
      <c r="AA201" s="35"/>
      <c r="AB201" s="35">
        <f t="shared" si="72"/>
        <v>1</v>
      </c>
      <c r="AC201" s="35">
        <f t="shared" si="72"/>
        <v>0.85606060606060608</v>
      </c>
      <c r="AD201" s="35">
        <f t="shared" si="72"/>
        <v>0.97709923664122134</v>
      </c>
      <c r="AE201" s="35">
        <f t="shared" si="72"/>
        <v>0.96124031007751942</v>
      </c>
      <c r="AF201" s="35">
        <f t="shared" si="72"/>
        <v>0.88709677419354838</v>
      </c>
      <c r="AG201" s="35">
        <f t="shared" si="72"/>
        <v>0.96453900709219853</v>
      </c>
      <c r="AH201" s="35"/>
      <c r="AI201" s="35">
        <f t="shared" si="72"/>
        <v>0.91044776119402981</v>
      </c>
      <c r="AJ201" s="35">
        <f t="shared" si="72"/>
        <v>0.89051094890510951</v>
      </c>
      <c r="AK201" s="35"/>
      <c r="AL201" s="35">
        <f t="shared" ref="AL201:BD201" si="73">1-AL200/(AL198-AL199)</f>
        <v>1</v>
      </c>
      <c r="AM201" s="35">
        <f t="shared" si="73"/>
        <v>0.96183206106870234</v>
      </c>
      <c r="AN201" s="35">
        <f t="shared" si="73"/>
        <v>0.9921875</v>
      </c>
      <c r="AO201" s="35">
        <f t="shared" si="73"/>
        <v>0.7407407407407407</v>
      </c>
      <c r="AP201" s="35">
        <f t="shared" si="73"/>
        <v>0.97727272727272729</v>
      </c>
      <c r="AQ201" s="35">
        <f t="shared" si="73"/>
        <v>0.50340136054421769</v>
      </c>
      <c r="AR201" s="35">
        <f t="shared" si="73"/>
        <v>0.71111111111111114</v>
      </c>
      <c r="AS201" s="35">
        <f t="shared" si="73"/>
        <v>0.7024793388429752</v>
      </c>
      <c r="AT201" s="35">
        <f t="shared" si="73"/>
        <v>0.80597014925373134</v>
      </c>
      <c r="AU201" s="35">
        <f t="shared" si="73"/>
        <v>0.38571428571428568</v>
      </c>
      <c r="AV201" s="35">
        <f t="shared" si="73"/>
        <v>1</v>
      </c>
      <c r="AW201" s="35">
        <f t="shared" si="73"/>
        <v>0.84</v>
      </c>
      <c r="AX201" s="35">
        <f t="shared" si="73"/>
        <v>0.87586206896551722</v>
      </c>
      <c r="AY201" s="35">
        <f t="shared" si="73"/>
        <v>0.97637795275590555</v>
      </c>
      <c r="AZ201" s="35">
        <f t="shared" si="73"/>
        <v>0.96376811594202894</v>
      </c>
      <c r="BA201" s="35">
        <f t="shared" si="73"/>
        <v>1</v>
      </c>
      <c r="BB201" s="35">
        <f t="shared" si="73"/>
        <v>1</v>
      </c>
      <c r="BC201" s="35">
        <f t="shared" si="73"/>
        <v>1</v>
      </c>
      <c r="BD201" s="35">
        <f t="shared" si="73"/>
        <v>0.87665414148015031</v>
      </c>
      <c r="BE201" s="110"/>
    </row>
    <row r="202" spans="1:57" ht="25.5" customHeight="1" x14ac:dyDescent="0.25">
      <c r="A202" s="19" t="s">
        <v>44</v>
      </c>
      <c r="B202" s="19" t="s">
        <v>45</v>
      </c>
      <c r="C202" s="36">
        <f>C151+7</f>
        <v>43498</v>
      </c>
      <c r="D202" s="19">
        <v>5</v>
      </c>
      <c r="E202" s="19" t="s">
        <v>46</v>
      </c>
      <c r="F202" s="19">
        <f t="shared" ref="F202:AK202" si="74">F151</f>
        <v>14</v>
      </c>
      <c r="G202" s="19">
        <f t="shared" si="74"/>
        <v>23</v>
      </c>
      <c r="H202" s="19">
        <f t="shared" si="74"/>
        <v>42</v>
      </c>
      <c r="I202" s="19">
        <f t="shared" si="74"/>
        <v>47</v>
      </c>
      <c r="J202" s="19">
        <f t="shared" si="74"/>
        <v>48</v>
      </c>
      <c r="K202" s="19">
        <f t="shared" si="74"/>
        <v>59</v>
      </c>
      <c r="L202" s="19">
        <f t="shared" si="74"/>
        <v>64</v>
      </c>
      <c r="M202" s="19">
        <f t="shared" si="74"/>
        <v>65</v>
      </c>
      <c r="N202" s="19">
        <f t="shared" si="74"/>
        <v>66</v>
      </c>
      <c r="O202" s="19">
        <f t="shared" si="74"/>
        <v>72</v>
      </c>
      <c r="P202" s="19">
        <f t="shared" si="74"/>
        <v>76</v>
      </c>
      <c r="Q202" s="19">
        <f t="shared" si="74"/>
        <v>78</v>
      </c>
      <c r="R202" s="19">
        <f t="shared" si="74"/>
        <v>79</v>
      </c>
      <c r="S202" s="19">
        <f t="shared" si="74"/>
        <v>83</v>
      </c>
      <c r="T202" s="19">
        <f t="shared" si="74"/>
        <v>84</v>
      </c>
      <c r="U202" s="19">
        <f t="shared" si="74"/>
        <v>86</v>
      </c>
      <c r="V202" s="19"/>
      <c r="W202" s="19">
        <f t="shared" si="74"/>
        <v>411</v>
      </c>
      <c r="X202" s="19"/>
      <c r="Y202" s="19">
        <f t="shared" si="74"/>
        <v>413</v>
      </c>
      <c r="Z202" s="19">
        <f t="shared" si="74"/>
        <v>415</v>
      </c>
      <c r="AA202" s="19"/>
      <c r="AB202" s="19">
        <f t="shared" si="74"/>
        <v>417</v>
      </c>
      <c r="AC202" s="19">
        <f t="shared" si="74"/>
        <v>418</v>
      </c>
      <c r="AD202" s="19">
        <f t="shared" si="74"/>
        <v>419</v>
      </c>
      <c r="AE202" s="19">
        <f t="shared" si="74"/>
        <v>420</v>
      </c>
      <c r="AF202" s="19">
        <f t="shared" si="74"/>
        <v>421</v>
      </c>
      <c r="AG202" s="19">
        <f t="shared" si="74"/>
        <v>422</v>
      </c>
      <c r="AH202" s="19"/>
      <c r="AI202" s="19">
        <f t="shared" si="74"/>
        <v>425</v>
      </c>
      <c r="AJ202" s="19">
        <f t="shared" si="74"/>
        <v>426</v>
      </c>
      <c r="AK202" s="19"/>
      <c r="AL202" s="19">
        <f t="shared" ref="AL202:BD202" si="75">AL151</f>
        <v>430</v>
      </c>
      <c r="AM202" s="19">
        <f t="shared" si="75"/>
        <v>431</v>
      </c>
      <c r="AN202" s="19">
        <f t="shared" si="75"/>
        <v>433</v>
      </c>
      <c r="AO202" s="19">
        <f t="shared" si="75"/>
        <v>446</v>
      </c>
      <c r="AP202" s="19">
        <f t="shared" si="75"/>
        <v>449</v>
      </c>
      <c r="AQ202" s="19">
        <f t="shared" si="75"/>
        <v>450</v>
      </c>
      <c r="AR202" s="19">
        <f t="shared" si="75"/>
        <v>451</v>
      </c>
      <c r="AS202" s="19">
        <f t="shared" si="75"/>
        <v>453</v>
      </c>
      <c r="AT202" s="19">
        <f t="shared" si="75"/>
        <v>454</v>
      </c>
      <c r="AU202" s="19">
        <f t="shared" si="75"/>
        <v>455</v>
      </c>
      <c r="AV202" s="19">
        <f t="shared" si="75"/>
        <v>0</v>
      </c>
      <c r="AW202" s="19">
        <f t="shared" si="75"/>
        <v>457</v>
      </c>
      <c r="AX202" s="19">
        <f t="shared" si="75"/>
        <v>458</v>
      </c>
      <c r="AY202" s="19">
        <f t="shared" si="75"/>
        <v>460</v>
      </c>
      <c r="AZ202" s="19">
        <f t="shared" si="75"/>
        <v>461</v>
      </c>
      <c r="BA202" s="19">
        <f t="shared" si="75"/>
        <v>463</v>
      </c>
      <c r="BB202" s="19">
        <f t="shared" si="75"/>
        <v>0</v>
      </c>
      <c r="BC202" s="19">
        <f t="shared" si="75"/>
        <v>0</v>
      </c>
      <c r="BD202" s="19" t="str">
        <f t="shared" si="75"/>
        <v>TOTALS</v>
      </c>
      <c r="BE202" s="19" t="s">
        <v>47</v>
      </c>
    </row>
    <row r="203" spans="1:57" ht="25.5" customHeight="1" x14ac:dyDescent="0.25">
      <c r="A203" s="19" t="s">
        <v>48</v>
      </c>
      <c r="B203" s="19"/>
      <c r="C203" s="21" t="s">
        <v>49</v>
      </c>
      <c r="D203" s="21" t="s">
        <v>50</v>
      </c>
      <c r="E203" s="21" t="s">
        <v>51</v>
      </c>
      <c r="F203" s="19" t="s">
        <v>52</v>
      </c>
      <c r="G203" s="19" t="s">
        <v>52</v>
      </c>
      <c r="H203" s="19" t="s">
        <v>52</v>
      </c>
      <c r="I203" s="19" t="s">
        <v>52</v>
      </c>
      <c r="J203" s="19" t="s">
        <v>52</v>
      </c>
      <c r="K203" s="19" t="s">
        <v>52</v>
      </c>
      <c r="L203" s="19" t="s">
        <v>52</v>
      </c>
      <c r="M203" s="19" t="s">
        <v>52</v>
      </c>
      <c r="N203" s="19" t="s">
        <v>52</v>
      </c>
      <c r="O203" s="19" t="s">
        <v>52</v>
      </c>
      <c r="P203" s="19" t="s">
        <v>52</v>
      </c>
      <c r="Q203" s="19" t="s">
        <v>52</v>
      </c>
      <c r="R203" s="19" t="s">
        <v>52</v>
      </c>
      <c r="S203" s="19" t="s">
        <v>52</v>
      </c>
      <c r="T203" s="19" t="s">
        <v>52</v>
      </c>
      <c r="U203" s="19" t="s">
        <v>52</v>
      </c>
      <c r="V203" s="19"/>
      <c r="W203" s="19" t="s">
        <v>52</v>
      </c>
      <c r="X203" s="19"/>
      <c r="Y203" s="19" t="s">
        <v>52</v>
      </c>
      <c r="Z203" s="19" t="s">
        <v>52</v>
      </c>
      <c r="AA203" s="19"/>
      <c r="AB203" s="19" t="s">
        <v>52</v>
      </c>
      <c r="AC203" s="19" t="s">
        <v>52</v>
      </c>
      <c r="AD203" s="19" t="s">
        <v>52</v>
      </c>
      <c r="AE203" s="19" t="s">
        <v>52</v>
      </c>
      <c r="AF203" s="19" t="s">
        <v>52</v>
      </c>
      <c r="AG203" s="19" t="s">
        <v>52</v>
      </c>
      <c r="AH203" s="19"/>
      <c r="AI203" s="19" t="s">
        <v>52</v>
      </c>
      <c r="AJ203" s="19" t="s">
        <v>52</v>
      </c>
      <c r="AK203" s="19"/>
      <c r="AL203" s="19" t="s">
        <v>52</v>
      </c>
      <c r="AM203" s="19" t="s">
        <v>52</v>
      </c>
      <c r="AN203" s="19" t="s">
        <v>52</v>
      </c>
      <c r="AO203" s="19" t="s">
        <v>52</v>
      </c>
      <c r="AP203" s="19" t="s">
        <v>52</v>
      </c>
      <c r="AQ203" s="19" t="s">
        <v>52</v>
      </c>
      <c r="AR203" s="19" t="s">
        <v>52</v>
      </c>
      <c r="AS203" s="19" t="s">
        <v>52</v>
      </c>
      <c r="AT203" s="19" t="s">
        <v>52</v>
      </c>
      <c r="AU203" s="19" t="s">
        <v>52</v>
      </c>
      <c r="AV203" s="19" t="s">
        <v>52</v>
      </c>
      <c r="AW203" s="19" t="s">
        <v>52</v>
      </c>
      <c r="AX203" s="19" t="s">
        <v>52</v>
      </c>
      <c r="AY203" s="19" t="s">
        <v>52</v>
      </c>
      <c r="AZ203" s="19" t="s">
        <v>52</v>
      </c>
      <c r="BA203" s="19" t="s">
        <v>52</v>
      </c>
      <c r="BB203" s="19" t="s">
        <v>52</v>
      </c>
      <c r="BC203" s="19" t="s">
        <v>52</v>
      </c>
      <c r="BD203" s="19" t="s">
        <v>52</v>
      </c>
      <c r="BE203" s="19" t="s">
        <v>53</v>
      </c>
    </row>
    <row r="204" spans="1:57" ht="25.5" customHeight="1" x14ac:dyDescent="0.25">
      <c r="A204" s="22">
        <v>5</v>
      </c>
      <c r="B204" s="23" t="s">
        <v>54</v>
      </c>
      <c r="C204" s="23">
        <v>25</v>
      </c>
      <c r="D204" s="23" t="s">
        <v>55</v>
      </c>
      <c r="E204" s="23" t="s">
        <v>56</v>
      </c>
      <c r="F204" s="65">
        <v>-398.89</v>
      </c>
      <c r="G204" s="65">
        <v>-281.98</v>
      </c>
      <c r="H204" s="59">
        <v>-577.6</v>
      </c>
      <c r="I204" s="65">
        <v>-339.27</v>
      </c>
      <c r="J204" s="65">
        <v>-313.83999999999997</v>
      </c>
      <c r="K204" s="59">
        <v>-116.76</v>
      </c>
      <c r="L204" s="59">
        <v>-669.16</v>
      </c>
      <c r="M204" s="65">
        <v>-1966.06</v>
      </c>
      <c r="N204" s="65">
        <v>-984.28</v>
      </c>
      <c r="O204" s="65">
        <v>-390.88</v>
      </c>
      <c r="P204" s="65">
        <v>-189.43</v>
      </c>
      <c r="Q204" s="65">
        <v>-75.73</v>
      </c>
      <c r="R204" s="59">
        <v>-441.14</v>
      </c>
      <c r="S204" s="59">
        <v>114.24</v>
      </c>
      <c r="T204" s="59">
        <v>-703.81</v>
      </c>
      <c r="U204" s="59">
        <v>-506.29</v>
      </c>
      <c r="V204" s="65"/>
      <c r="W204" s="59">
        <v>-1398.18</v>
      </c>
      <c r="X204" s="59"/>
      <c r="Y204" s="59">
        <f>-5.32+-827.8</f>
        <v>-833.12</v>
      </c>
      <c r="Z204" s="65">
        <v>311.99</v>
      </c>
      <c r="AA204" s="65"/>
      <c r="AB204" s="65">
        <v>-504.76</v>
      </c>
      <c r="AC204" s="65">
        <v>-575.54</v>
      </c>
      <c r="AD204" s="59">
        <v>227.11</v>
      </c>
      <c r="AE204" s="65">
        <v>-432.16</v>
      </c>
      <c r="AF204" s="65">
        <v>-129.61000000000001</v>
      </c>
      <c r="AG204" s="65">
        <v>-76.38</v>
      </c>
      <c r="AH204" s="64"/>
      <c r="AI204" s="65">
        <v>-395.84</v>
      </c>
      <c r="AJ204" s="59">
        <v>-303.41000000000003</v>
      </c>
      <c r="AK204" s="59"/>
      <c r="AL204" s="65">
        <v>-456.67</v>
      </c>
      <c r="AM204" s="65">
        <v>-255.43</v>
      </c>
      <c r="AN204" s="59">
        <v>-679.09</v>
      </c>
      <c r="AO204" s="65" t="s">
        <v>58</v>
      </c>
      <c r="AP204" s="59">
        <v>-666.86</v>
      </c>
      <c r="AQ204" s="65">
        <v>-1602.74</v>
      </c>
      <c r="AR204" s="65">
        <v>-269.68</v>
      </c>
      <c r="AS204" s="65">
        <v>-174.85</v>
      </c>
      <c r="AT204" s="65">
        <v>-109.54</v>
      </c>
      <c r="AU204" s="65">
        <v>-833.55</v>
      </c>
      <c r="AV204" s="24">
        <v>0</v>
      </c>
      <c r="AW204" s="65">
        <v>-197.15</v>
      </c>
      <c r="AX204" s="65">
        <v>-327</v>
      </c>
      <c r="AY204" s="59">
        <f>107.31-21.94</f>
        <v>85.37</v>
      </c>
      <c r="AZ204" s="65">
        <v>-117.28</v>
      </c>
      <c r="BA204" s="24">
        <v>0</v>
      </c>
      <c r="BB204" s="24">
        <v>0</v>
      </c>
      <c r="BC204" s="24">
        <v>0</v>
      </c>
      <c r="BD204" s="24">
        <f t="shared" ref="BD204:BD247" si="76">SUM(F204:BC204)</f>
        <v>-17555.250000000004</v>
      </c>
      <c r="BE204" s="25"/>
    </row>
    <row r="205" spans="1:57" ht="25.5" customHeight="1" x14ac:dyDescent="0.25">
      <c r="A205" s="22">
        <v>5</v>
      </c>
      <c r="B205" s="23" t="s">
        <v>54</v>
      </c>
      <c r="C205" s="23">
        <v>66</v>
      </c>
      <c r="D205" s="23" t="s">
        <v>55</v>
      </c>
      <c r="E205" s="26" t="s">
        <v>57</v>
      </c>
      <c r="F205" s="65">
        <v>-321.11</v>
      </c>
      <c r="G205" s="65">
        <v>334.43</v>
      </c>
      <c r="H205" s="59">
        <v>-227.91</v>
      </c>
      <c r="I205" s="65">
        <v>-97.7</v>
      </c>
      <c r="J205" s="65">
        <v>-10.02</v>
      </c>
      <c r="K205" s="59">
        <v>-313.56</v>
      </c>
      <c r="L205" s="59">
        <v>-26.29</v>
      </c>
      <c r="M205" s="65">
        <v>237.49</v>
      </c>
      <c r="N205" s="65">
        <v>-117.33</v>
      </c>
      <c r="O205" s="65">
        <v>-579.16999999999996</v>
      </c>
      <c r="P205" s="65">
        <v>-284.27</v>
      </c>
      <c r="Q205" s="65">
        <v>-130</v>
      </c>
      <c r="R205" s="59">
        <v>-384.58</v>
      </c>
      <c r="S205" s="59">
        <v>-125.1</v>
      </c>
      <c r="T205" s="59">
        <v>-49.26</v>
      </c>
      <c r="U205" s="59">
        <v>137.77000000000001</v>
      </c>
      <c r="V205" s="65"/>
      <c r="W205" s="59">
        <v>-21.77</v>
      </c>
      <c r="X205" s="59"/>
      <c r="Y205" s="59">
        <v>-330.4</v>
      </c>
      <c r="Z205" s="65">
        <v>-40.590000000000003</v>
      </c>
      <c r="AA205" s="65"/>
      <c r="AB205" s="65">
        <v>-821.68</v>
      </c>
      <c r="AC205" s="65">
        <v>178.95</v>
      </c>
      <c r="AD205" s="59">
        <v>-26.46</v>
      </c>
      <c r="AE205" s="65">
        <v>-42.95</v>
      </c>
      <c r="AF205" s="65">
        <v>-20.55</v>
      </c>
      <c r="AG205" s="65">
        <v>-343.44</v>
      </c>
      <c r="AH205" s="64"/>
      <c r="AI205" s="65">
        <v>-293.83999999999997</v>
      </c>
      <c r="AJ205" s="59">
        <v>-129.19</v>
      </c>
      <c r="AK205" s="59"/>
      <c r="AL205" s="65">
        <v>18.920000000000002</v>
      </c>
      <c r="AM205" s="65">
        <v>39.93</v>
      </c>
      <c r="AN205" s="59">
        <v>-9.75</v>
      </c>
      <c r="AO205" s="65">
        <v>-84.54</v>
      </c>
      <c r="AP205" s="59">
        <v>-135.41999999999999</v>
      </c>
      <c r="AQ205" s="65">
        <v>-534.64</v>
      </c>
      <c r="AR205" s="65">
        <v>-84.19</v>
      </c>
      <c r="AS205" s="65">
        <v>-71.17</v>
      </c>
      <c r="AT205" s="65">
        <v>-93.67</v>
      </c>
      <c r="AU205" s="65" t="s">
        <v>59</v>
      </c>
      <c r="AV205" s="24">
        <v>0</v>
      </c>
      <c r="AW205" s="65">
        <v>104.66</v>
      </c>
      <c r="AX205" s="65">
        <v>-81.150000000000006</v>
      </c>
      <c r="AY205" s="59">
        <v>-47.57</v>
      </c>
      <c r="AZ205" s="65">
        <v>223.35</v>
      </c>
      <c r="BA205" s="24">
        <v>0</v>
      </c>
      <c r="BB205" s="24">
        <v>0</v>
      </c>
      <c r="BC205" s="24">
        <v>0</v>
      </c>
      <c r="BD205" s="24">
        <f t="shared" si="76"/>
        <v>-4603.7699999999995</v>
      </c>
      <c r="BE205" s="25"/>
    </row>
    <row r="206" spans="1:57" ht="25.5" customHeight="1" x14ac:dyDescent="0.25">
      <c r="A206" s="22">
        <v>5</v>
      </c>
      <c r="B206" s="23" t="s">
        <v>54</v>
      </c>
      <c r="C206" s="23">
        <v>27</v>
      </c>
      <c r="D206" s="23">
        <v>269</v>
      </c>
      <c r="E206" s="23" t="s">
        <v>61</v>
      </c>
      <c r="F206" s="65" t="s">
        <v>60</v>
      </c>
      <c r="G206" s="65" t="s">
        <v>60</v>
      </c>
      <c r="H206" s="59" t="s">
        <v>60</v>
      </c>
      <c r="I206" s="65" t="s">
        <v>62</v>
      </c>
      <c r="J206" s="65" t="s">
        <v>62</v>
      </c>
      <c r="K206" s="59" t="s">
        <v>60</v>
      </c>
      <c r="L206" s="59" t="s">
        <v>63</v>
      </c>
      <c r="M206" s="65" t="s">
        <v>64</v>
      </c>
      <c r="N206" s="65" t="s">
        <v>64</v>
      </c>
      <c r="O206" s="65" t="s">
        <v>60</v>
      </c>
      <c r="P206" s="65" t="s">
        <v>62</v>
      </c>
      <c r="Q206" s="65" t="s">
        <v>60</v>
      </c>
      <c r="R206" s="59" t="s">
        <v>60</v>
      </c>
      <c r="S206" s="59" t="s">
        <v>62</v>
      </c>
      <c r="T206" s="59" t="s">
        <v>62</v>
      </c>
      <c r="U206" s="59" t="s">
        <v>62</v>
      </c>
      <c r="V206" s="65"/>
      <c r="W206" s="59" t="s">
        <v>60</v>
      </c>
      <c r="X206" s="59"/>
      <c r="Y206" s="59" t="s">
        <v>60</v>
      </c>
      <c r="Z206" s="65" t="s">
        <v>62</v>
      </c>
      <c r="AA206" s="65"/>
      <c r="AB206" s="65" t="s">
        <v>60</v>
      </c>
      <c r="AC206" s="65" t="s">
        <v>60</v>
      </c>
      <c r="AD206" s="59" t="s">
        <v>60</v>
      </c>
      <c r="AE206" s="65" t="s">
        <v>62</v>
      </c>
      <c r="AF206" s="65" t="s">
        <v>60</v>
      </c>
      <c r="AG206" s="65" t="s">
        <v>60</v>
      </c>
      <c r="AH206" s="64"/>
      <c r="AI206" s="65" t="s">
        <v>62</v>
      </c>
      <c r="AJ206" s="59" t="s">
        <v>60</v>
      </c>
      <c r="AK206" s="59"/>
      <c r="AL206" s="65" t="s">
        <v>60</v>
      </c>
      <c r="AM206" s="65" t="s">
        <v>60</v>
      </c>
      <c r="AN206" s="59" t="s">
        <v>63</v>
      </c>
      <c r="AO206" s="65" t="s">
        <v>62</v>
      </c>
      <c r="AP206" s="59" t="s">
        <v>64</v>
      </c>
      <c r="AQ206" s="65" t="s">
        <v>62</v>
      </c>
      <c r="AR206" s="65" t="s">
        <v>62</v>
      </c>
      <c r="AS206" s="65" t="s">
        <v>64</v>
      </c>
      <c r="AT206" s="65" t="s">
        <v>60</v>
      </c>
      <c r="AU206" s="65" t="s">
        <v>60</v>
      </c>
      <c r="AV206" s="24">
        <v>0</v>
      </c>
      <c r="AW206" s="65" t="s">
        <v>63</v>
      </c>
      <c r="AX206" s="65" t="s">
        <v>62</v>
      </c>
      <c r="AY206" s="59" t="s">
        <v>64</v>
      </c>
      <c r="AZ206" s="65" t="s">
        <v>60</v>
      </c>
      <c r="BA206" s="24">
        <v>0</v>
      </c>
      <c r="BB206" s="24">
        <v>0</v>
      </c>
      <c r="BC206" s="24">
        <v>0</v>
      </c>
      <c r="BD206" s="24">
        <f t="shared" si="76"/>
        <v>0</v>
      </c>
      <c r="BE206" s="25"/>
    </row>
    <row r="207" spans="1:57" ht="25.5" customHeight="1" x14ac:dyDescent="0.25">
      <c r="A207" s="22">
        <v>5</v>
      </c>
      <c r="B207" s="23" t="s">
        <v>54</v>
      </c>
      <c r="C207" s="23">
        <v>27</v>
      </c>
      <c r="D207" s="23">
        <v>273</v>
      </c>
      <c r="E207" s="23" t="s">
        <v>65</v>
      </c>
      <c r="F207" s="65" t="s">
        <v>60</v>
      </c>
      <c r="G207" s="65" t="s">
        <v>60</v>
      </c>
      <c r="H207" s="59" t="s">
        <v>60</v>
      </c>
      <c r="I207" s="65" t="s">
        <v>62</v>
      </c>
      <c r="J207" s="65" t="s">
        <v>62</v>
      </c>
      <c r="K207" s="59" t="s">
        <v>60</v>
      </c>
      <c r="L207" s="59" t="s">
        <v>62</v>
      </c>
      <c r="M207" s="65" t="s">
        <v>64</v>
      </c>
      <c r="N207" s="65" t="s">
        <v>64</v>
      </c>
      <c r="O207" s="65" t="s">
        <v>60</v>
      </c>
      <c r="P207" s="65" t="s">
        <v>62</v>
      </c>
      <c r="Q207" s="65" t="s">
        <v>60</v>
      </c>
      <c r="R207" s="59" t="s">
        <v>60</v>
      </c>
      <c r="S207" s="59" t="s">
        <v>63</v>
      </c>
      <c r="T207" s="59" t="s">
        <v>62</v>
      </c>
      <c r="U207" s="59" t="s">
        <v>62</v>
      </c>
      <c r="V207" s="65"/>
      <c r="W207" s="59" t="s">
        <v>60</v>
      </c>
      <c r="X207" s="59"/>
      <c r="Y207" s="59" t="s">
        <v>60</v>
      </c>
      <c r="Z207" s="65" t="s">
        <v>62</v>
      </c>
      <c r="AA207" s="65"/>
      <c r="AB207" s="65" t="s">
        <v>60</v>
      </c>
      <c r="AC207" s="65" t="s">
        <v>60</v>
      </c>
      <c r="AD207" s="59" t="s">
        <v>60</v>
      </c>
      <c r="AE207" s="65" t="s">
        <v>62</v>
      </c>
      <c r="AF207" s="65" t="s">
        <v>60</v>
      </c>
      <c r="AG207" s="65" t="s">
        <v>60</v>
      </c>
      <c r="AH207" s="64"/>
      <c r="AI207" s="65" t="s">
        <v>62</v>
      </c>
      <c r="AJ207" s="59" t="s">
        <v>60</v>
      </c>
      <c r="AK207" s="59"/>
      <c r="AL207" s="65" t="s">
        <v>60</v>
      </c>
      <c r="AM207" s="65" t="s">
        <v>60</v>
      </c>
      <c r="AN207" s="59" t="s">
        <v>62</v>
      </c>
      <c r="AO207" s="65" t="s">
        <v>62</v>
      </c>
      <c r="AP207" s="59" t="s">
        <v>64</v>
      </c>
      <c r="AQ207" s="65" t="s">
        <v>62</v>
      </c>
      <c r="AR207" s="65" t="s">
        <v>62</v>
      </c>
      <c r="AS207" s="65" t="s">
        <v>64</v>
      </c>
      <c r="AT207" s="65" t="s">
        <v>60</v>
      </c>
      <c r="AU207" s="65" t="s">
        <v>60</v>
      </c>
      <c r="AV207" s="24">
        <v>0</v>
      </c>
      <c r="AW207" s="65" t="s">
        <v>63</v>
      </c>
      <c r="AX207" s="65" t="s">
        <v>62</v>
      </c>
      <c r="AY207" s="59" t="s">
        <v>64</v>
      </c>
      <c r="AZ207" s="65" t="s">
        <v>60</v>
      </c>
      <c r="BA207" s="24">
        <v>0</v>
      </c>
      <c r="BB207" s="24">
        <v>0</v>
      </c>
      <c r="BC207" s="24">
        <v>0</v>
      </c>
      <c r="BD207" s="24">
        <f t="shared" si="76"/>
        <v>0</v>
      </c>
      <c r="BE207" s="25"/>
    </row>
    <row r="208" spans="1:57" ht="25.5" customHeight="1" x14ac:dyDescent="0.25">
      <c r="A208" s="22">
        <v>5</v>
      </c>
      <c r="B208" s="23" t="s">
        <v>54</v>
      </c>
      <c r="C208" s="23">
        <v>27</v>
      </c>
      <c r="D208" s="23">
        <v>274</v>
      </c>
      <c r="E208" s="23" t="s">
        <v>66</v>
      </c>
      <c r="F208" s="65" t="s">
        <v>60</v>
      </c>
      <c r="G208" s="65" t="s">
        <v>60</v>
      </c>
      <c r="H208" s="59" t="s">
        <v>60</v>
      </c>
      <c r="I208" s="65" t="s">
        <v>62</v>
      </c>
      <c r="J208" s="65" t="s">
        <v>62</v>
      </c>
      <c r="K208" s="59" t="s">
        <v>60</v>
      </c>
      <c r="L208" s="59" t="s">
        <v>63</v>
      </c>
      <c r="M208" s="65" t="s">
        <v>60</v>
      </c>
      <c r="N208" s="65" t="s">
        <v>64</v>
      </c>
      <c r="O208" s="65" t="s">
        <v>60</v>
      </c>
      <c r="P208" s="65" t="s">
        <v>62</v>
      </c>
      <c r="Q208" s="65" t="s">
        <v>60</v>
      </c>
      <c r="R208" s="59" t="s">
        <v>60</v>
      </c>
      <c r="S208" s="59" t="s">
        <v>62</v>
      </c>
      <c r="T208" s="59" t="s">
        <v>62</v>
      </c>
      <c r="U208" s="59" t="s">
        <v>62</v>
      </c>
      <c r="V208" s="65"/>
      <c r="W208" s="59" t="s">
        <v>60</v>
      </c>
      <c r="X208" s="59"/>
      <c r="Y208" s="59" t="s">
        <v>60</v>
      </c>
      <c r="Z208" s="65" t="s">
        <v>62</v>
      </c>
      <c r="AA208" s="65"/>
      <c r="AB208" s="65" t="s">
        <v>60</v>
      </c>
      <c r="AC208" s="65" t="s">
        <v>60</v>
      </c>
      <c r="AD208" s="59" t="s">
        <v>60</v>
      </c>
      <c r="AE208" s="65" t="s">
        <v>62</v>
      </c>
      <c r="AF208" s="65" t="s">
        <v>60</v>
      </c>
      <c r="AG208" s="65" t="s">
        <v>60</v>
      </c>
      <c r="AH208" s="64"/>
      <c r="AI208" s="65" t="s">
        <v>62</v>
      </c>
      <c r="AJ208" s="59" t="s">
        <v>60</v>
      </c>
      <c r="AK208" s="59"/>
      <c r="AL208" s="65" t="s">
        <v>60</v>
      </c>
      <c r="AM208" s="65">
        <v>4.18</v>
      </c>
      <c r="AN208" s="59" t="s">
        <v>62</v>
      </c>
      <c r="AO208" s="65" t="s">
        <v>62</v>
      </c>
      <c r="AP208" s="59" t="s">
        <v>60</v>
      </c>
      <c r="AQ208" s="65" t="s">
        <v>62</v>
      </c>
      <c r="AR208" s="65" t="s">
        <v>62</v>
      </c>
      <c r="AS208" s="65" t="s">
        <v>64</v>
      </c>
      <c r="AT208" s="65" t="s">
        <v>60</v>
      </c>
      <c r="AU208" s="65" t="s">
        <v>60</v>
      </c>
      <c r="AV208" s="24">
        <v>0</v>
      </c>
      <c r="AW208" s="65" t="s">
        <v>63</v>
      </c>
      <c r="AX208" s="65" t="s">
        <v>62</v>
      </c>
      <c r="AY208" s="59" t="s">
        <v>60</v>
      </c>
      <c r="AZ208" s="65" t="s">
        <v>60</v>
      </c>
      <c r="BA208" s="24">
        <v>0</v>
      </c>
      <c r="BB208" s="24">
        <v>0</v>
      </c>
      <c r="BC208" s="24">
        <v>0</v>
      </c>
      <c r="BD208" s="24">
        <f t="shared" si="76"/>
        <v>4.18</v>
      </c>
      <c r="BE208" s="25" t="s">
        <v>48</v>
      </c>
    </row>
    <row r="209" spans="1:57" ht="25.5" customHeight="1" x14ac:dyDescent="0.25">
      <c r="A209" s="22">
        <v>5</v>
      </c>
      <c r="B209" s="23" t="s">
        <v>54</v>
      </c>
      <c r="C209" s="23">
        <v>23</v>
      </c>
      <c r="D209" s="23">
        <v>243</v>
      </c>
      <c r="E209" s="23" t="s">
        <v>67</v>
      </c>
      <c r="F209" s="65">
        <v>-243.25</v>
      </c>
      <c r="G209" s="65">
        <v>-222.96</v>
      </c>
      <c r="H209" s="59" t="s">
        <v>59</v>
      </c>
      <c r="I209" s="65">
        <v>-228.38</v>
      </c>
      <c r="J209" s="65">
        <v>-109.63</v>
      </c>
      <c r="K209" s="59">
        <v>-259.62</v>
      </c>
      <c r="L209" s="59">
        <v>-0.36</v>
      </c>
      <c r="M209" s="65">
        <v>-10199.86</v>
      </c>
      <c r="N209" s="65">
        <v>-91.53</v>
      </c>
      <c r="O209" s="65" t="s">
        <v>59</v>
      </c>
      <c r="P209" s="65">
        <v>-158.01</v>
      </c>
      <c r="Q209" s="65">
        <v>-178.73</v>
      </c>
      <c r="R209" s="59" t="s">
        <v>59</v>
      </c>
      <c r="S209" s="59">
        <v>-65.75</v>
      </c>
      <c r="T209" s="59">
        <v>-171.91</v>
      </c>
      <c r="U209" s="59">
        <v>-278.91000000000003</v>
      </c>
      <c r="V209" s="65"/>
      <c r="W209" s="59">
        <v>-1.79</v>
      </c>
      <c r="X209" s="59"/>
      <c r="Y209" s="59">
        <v>-381.55</v>
      </c>
      <c r="Z209" s="65">
        <v>-591.26</v>
      </c>
      <c r="AA209" s="65"/>
      <c r="AB209" s="65" t="s">
        <v>59</v>
      </c>
      <c r="AC209" s="65">
        <v>-245.78</v>
      </c>
      <c r="AD209" s="59">
        <v>-18.12</v>
      </c>
      <c r="AE209" s="65">
        <v>-186.29</v>
      </c>
      <c r="AF209" s="65">
        <v>-47.37</v>
      </c>
      <c r="AG209" s="65">
        <v>-66.650000000000006</v>
      </c>
      <c r="AH209" s="64"/>
      <c r="AI209" s="65">
        <v>149.32</v>
      </c>
      <c r="AJ209" s="59">
        <v>-276.82</v>
      </c>
      <c r="AK209" s="59"/>
      <c r="AL209" s="65">
        <v>-169.72</v>
      </c>
      <c r="AM209" s="65">
        <v>23.46</v>
      </c>
      <c r="AN209" s="59">
        <v>-35.99</v>
      </c>
      <c r="AO209" s="65">
        <v>-288.68</v>
      </c>
      <c r="AP209" s="59">
        <v>-173.21</v>
      </c>
      <c r="AQ209" s="65" t="s">
        <v>58</v>
      </c>
      <c r="AR209" s="65">
        <v>-187.4</v>
      </c>
      <c r="AS209" s="65">
        <v>-312.38</v>
      </c>
      <c r="AT209" s="65">
        <v>-195.14</v>
      </c>
      <c r="AU209" s="65" t="s">
        <v>59</v>
      </c>
      <c r="AV209" s="24">
        <v>0</v>
      </c>
      <c r="AW209" s="65">
        <v>231.14</v>
      </c>
      <c r="AX209" s="65">
        <v>285.5</v>
      </c>
      <c r="AY209" s="59">
        <v>143.94</v>
      </c>
      <c r="AZ209" s="65">
        <v>-321.14999999999998</v>
      </c>
      <c r="BA209" s="24">
        <v>0</v>
      </c>
      <c r="BB209" s="24">
        <v>0</v>
      </c>
      <c r="BC209" s="24">
        <v>0</v>
      </c>
      <c r="BD209" s="24">
        <f t="shared" si="76"/>
        <v>-14874.840000000002</v>
      </c>
      <c r="BE209" s="25" t="s">
        <v>48</v>
      </c>
    </row>
    <row r="210" spans="1:57" ht="25.5" customHeight="1" x14ac:dyDescent="0.25">
      <c r="A210" s="22">
        <v>5</v>
      </c>
      <c r="B210" s="23" t="s">
        <v>54</v>
      </c>
      <c r="C210" s="23">
        <v>23</v>
      </c>
      <c r="D210" s="23">
        <v>332</v>
      </c>
      <c r="E210" s="23" t="s">
        <v>68</v>
      </c>
      <c r="F210" s="65">
        <v>-106.89</v>
      </c>
      <c r="G210" s="65">
        <v>-458.63</v>
      </c>
      <c r="H210" s="59">
        <v>-28.81</v>
      </c>
      <c r="I210" s="65" t="s">
        <v>58</v>
      </c>
      <c r="J210" s="65">
        <v>-66.8</v>
      </c>
      <c r="K210" s="59">
        <v>-142.78</v>
      </c>
      <c r="L210" s="59">
        <v>-151.97</v>
      </c>
      <c r="M210" s="65" t="s">
        <v>59</v>
      </c>
      <c r="N210" s="65">
        <v>-47.63</v>
      </c>
      <c r="O210" s="65" t="s">
        <v>59</v>
      </c>
      <c r="P210" s="65">
        <v>-389.85</v>
      </c>
      <c r="Q210" s="65">
        <v>-434.76</v>
      </c>
      <c r="R210" s="59" t="s">
        <v>59</v>
      </c>
      <c r="S210" s="59">
        <v>15.76</v>
      </c>
      <c r="T210" s="59">
        <v>-57.68</v>
      </c>
      <c r="U210" s="59">
        <v>-349.32</v>
      </c>
      <c r="V210" s="65"/>
      <c r="W210" s="59" t="s">
        <v>59</v>
      </c>
      <c r="X210" s="59"/>
      <c r="Y210" s="59">
        <v>-18.440000000000001</v>
      </c>
      <c r="Z210" s="65">
        <v>-418.23</v>
      </c>
      <c r="AA210" s="65"/>
      <c r="AB210" s="65">
        <v>-371.01</v>
      </c>
      <c r="AC210" s="65">
        <v>-76.7</v>
      </c>
      <c r="AD210" s="59">
        <v>-195</v>
      </c>
      <c r="AE210" s="65">
        <v>-183.34</v>
      </c>
      <c r="AF210" s="65">
        <v>-110.25</v>
      </c>
      <c r="AG210" s="65">
        <v>-2.3199999999999998</v>
      </c>
      <c r="AH210" s="64"/>
      <c r="AI210" s="65">
        <v>7.17</v>
      </c>
      <c r="AJ210" s="59">
        <v>-513.02</v>
      </c>
      <c r="AK210" s="59"/>
      <c r="AL210" s="65">
        <v>-188.82</v>
      </c>
      <c r="AM210" s="65">
        <v>-103.9</v>
      </c>
      <c r="AN210" s="59">
        <v>-49.9</v>
      </c>
      <c r="AO210" s="65">
        <v>-196.05</v>
      </c>
      <c r="AP210" s="59">
        <v>-235.6</v>
      </c>
      <c r="AQ210" s="65">
        <v>30.58</v>
      </c>
      <c r="AR210" s="65">
        <v>-79.709999999999994</v>
      </c>
      <c r="AS210" s="65">
        <v>-245.64</v>
      </c>
      <c r="AT210" s="65" t="s">
        <v>59</v>
      </c>
      <c r="AU210" s="65" t="s">
        <v>59</v>
      </c>
      <c r="AV210" s="24">
        <v>0</v>
      </c>
      <c r="AW210" s="65">
        <v>174.21</v>
      </c>
      <c r="AX210" s="65">
        <v>-227.71</v>
      </c>
      <c r="AY210" s="59">
        <v>492.9</v>
      </c>
      <c r="AZ210" s="65">
        <v>-46.94</v>
      </c>
      <c r="BA210" s="24">
        <v>0</v>
      </c>
      <c r="BB210" s="24">
        <v>0</v>
      </c>
      <c r="BC210" s="24">
        <v>0</v>
      </c>
      <c r="BD210" s="24">
        <f t="shared" si="76"/>
        <v>-4777.08</v>
      </c>
      <c r="BE210" s="25" t="s">
        <v>48</v>
      </c>
    </row>
    <row r="211" spans="1:57" ht="25.5" customHeight="1" x14ac:dyDescent="0.25">
      <c r="A211" s="22">
        <v>5</v>
      </c>
      <c r="B211" s="23" t="s">
        <v>54</v>
      </c>
      <c r="C211" s="23">
        <v>22</v>
      </c>
      <c r="D211" s="23">
        <v>175</v>
      </c>
      <c r="E211" s="23" t="s">
        <v>69</v>
      </c>
      <c r="F211" s="65">
        <v>-477.76</v>
      </c>
      <c r="G211" s="65">
        <v>136.27000000000001</v>
      </c>
      <c r="H211" s="59">
        <v>-86.65</v>
      </c>
      <c r="I211" s="65">
        <v>233.23</v>
      </c>
      <c r="J211" s="65">
        <v>140.6</v>
      </c>
      <c r="K211" s="59">
        <v>2.84</v>
      </c>
      <c r="L211" s="59">
        <v>323.66000000000003</v>
      </c>
      <c r="M211" s="65">
        <v>-795.45</v>
      </c>
      <c r="N211" s="65">
        <v>308.01</v>
      </c>
      <c r="O211" s="65">
        <v>-3105.06</v>
      </c>
      <c r="P211" s="65">
        <v>216.22</v>
      </c>
      <c r="Q211" s="65">
        <v>-386.01</v>
      </c>
      <c r="R211" s="59">
        <v>76.86</v>
      </c>
      <c r="S211" s="59">
        <v>-49.05</v>
      </c>
      <c r="T211" s="59">
        <v>-560.91</v>
      </c>
      <c r="U211" s="59">
        <v>-883.54</v>
      </c>
      <c r="V211" s="65"/>
      <c r="W211" s="59">
        <v>-429.12</v>
      </c>
      <c r="X211" s="59"/>
      <c r="Y211" s="59">
        <v>-47.55</v>
      </c>
      <c r="Z211" s="65">
        <v>173.9</v>
      </c>
      <c r="AA211" s="65"/>
      <c r="AB211" s="65">
        <v>-78.86</v>
      </c>
      <c r="AC211" s="65">
        <v>-94.58</v>
      </c>
      <c r="AD211" s="59">
        <v>-172.83</v>
      </c>
      <c r="AE211" s="65">
        <v>-117.3</v>
      </c>
      <c r="AF211" s="65">
        <v>-539.91</v>
      </c>
      <c r="AG211" s="65">
        <v>-60.62</v>
      </c>
      <c r="AH211" s="64"/>
      <c r="AI211" s="65" t="s">
        <v>58</v>
      </c>
      <c r="AJ211" s="59">
        <v>-93.65</v>
      </c>
      <c r="AK211" s="59"/>
      <c r="AL211" s="65">
        <v>136.81</v>
      </c>
      <c r="AM211" s="65">
        <v>-369.32</v>
      </c>
      <c r="AN211" s="59" t="s">
        <v>62</v>
      </c>
      <c r="AO211" s="65">
        <v>-491.75</v>
      </c>
      <c r="AP211" s="59">
        <v>-16.329999999999998</v>
      </c>
      <c r="AQ211" s="65">
        <v>-459.16</v>
      </c>
      <c r="AR211" s="65">
        <v>-442.5</v>
      </c>
      <c r="AS211" s="65">
        <v>305.62</v>
      </c>
      <c r="AT211" s="65">
        <v>221.5</v>
      </c>
      <c r="AU211" s="65">
        <v>-385.36</v>
      </c>
      <c r="AV211" s="24">
        <v>0</v>
      </c>
      <c r="AW211" s="65">
        <v>-41.03</v>
      </c>
      <c r="AX211" s="65">
        <v>-207.28</v>
      </c>
      <c r="AY211" s="59">
        <v>-40</v>
      </c>
      <c r="AZ211" s="65">
        <v>-21.38</v>
      </c>
      <c r="BA211" s="24">
        <v>0</v>
      </c>
      <c r="BB211" s="24">
        <v>0</v>
      </c>
      <c r="BC211" s="24">
        <v>0</v>
      </c>
      <c r="BD211" s="24">
        <f t="shared" si="76"/>
        <v>-8177.4399999999978</v>
      </c>
      <c r="BE211" s="25" t="s">
        <v>48</v>
      </c>
    </row>
    <row r="212" spans="1:57" ht="25.5" customHeight="1" x14ac:dyDescent="0.25">
      <c r="A212" s="22">
        <v>5</v>
      </c>
      <c r="B212" s="23" t="s">
        <v>54</v>
      </c>
      <c r="C212" s="23">
        <v>22</v>
      </c>
      <c r="D212" s="23">
        <v>347</v>
      </c>
      <c r="E212" s="23" t="s">
        <v>70</v>
      </c>
      <c r="F212" s="65">
        <v>74.819999999999993</v>
      </c>
      <c r="G212" s="65">
        <v>-307.83999999999997</v>
      </c>
      <c r="H212" s="59">
        <v>-16.649999999999999</v>
      </c>
      <c r="I212" s="65">
        <v>-818.42</v>
      </c>
      <c r="J212" s="65">
        <v>-85.02</v>
      </c>
      <c r="K212" s="59">
        <v>-144.63999999999999</v>
      </c>
      <c r="L212" s="59">
        <v>-404.64</v>
      </c>
      <c r="M212" s="65">
        <v>126.27</v>
      </c>
      <c r="N212" s="65">
        <v>146.63999999999999</v>
      </c>
      <c r="O212" s="65">
        <v>-1211.8</v>
      </c>
      <c r="P212" s="65">
        <v>-190.18</v>
      </c>
      <c r="Q212" s="65">
        <v>-84.51</v>
      </c>
      <c r="R212" s="59">
        <v>100.26</v>
      </c>
      <c r="S212" s="59">
        <v>-204.79</v>
      </c>
      <c r="T212" s="59">
        <v>259.52</v>
      </c>
      <c r="U212" s="59">
        <v>-304.25</v>
      </c>
      <c r="V212" s="65"/>
      <c r="W212" s="59">
        <v>101.8</v>
      </c>
      <c r="X212" s="59"/>
      <c r="Y212" s="59">
        <v>-81.03</v>
      </c>
      <c r="Z212" s="65">
        <v>-620.22</v>
      </c>
      <c r="AA212" s="65"/>
      <c r="AB212" s="65">
        <v>-67.47</v>
      </c>
      <c r="AC212" s="65">
        <v>-221.6</v>
      </c>
      <c r="AD212" s="59">
        <v>-333.66</v>
      </c>
      <c r="AE212" s="65">
        <v>-47.33</v>
      </c>
      <c r="AF212" s="65">
        <v>355.27</v>
      </c>
      <c r="AG212" s="65">
        <v>-189.81</v>
      </c>
      <c r="AH212" s="64"/>
      <c r="AI212" s="65" t="s">
        <v>58</v>
      </c>
      <c r="AJ212" s="59">
        <v>-82.75</v>
      </c>
      <c r="AK212" s="59"/>
      <c r="AL212" s="65">
        <v>195.21</v>
      </c>
      <c r="AM212" s="65">
        <v>-154.83000000000001</v>
      </c>
      <c r="AN212" s="59">
        <v>0.6</v>
      </c>
      <c r="AO212" s="65">
        <v>-416.58</v>
      </c>
      <c r="AP212" s="59">
        <v>-158.26</v>
      </c>
      <c r="AQ212" s="65">
        <v>-127.13</v>
      </c>
      <c r="AR212" s="65">
        <v>-420.29</v>
      </c>
      <c r="AS212" s="65">
        <v>-1000.05</v>
      </c>
      <c r="AT212" s="65">
        <v>-281.22000000000003</v>
      </c>
      <c r="AU212" s="65">
        <v>-1265.4100000000001</v>
      </c>
      <c r="AV212" s="24">
        <v>0</v>
      </c>
      <c r="AW212" s="65">
        <v>-132.13</v>
      </c>
      <c r="AX212" s="65">
        <v>-33.799999999999997</v>
      </c>
      <c r="AY212" s="59">
        <v>0.3</v>
      </c>
      <c r="AZ212" s="65">
        <v>-28.25</v>
      </c>
      <c r="BA212" s="24">
        <v>0</v>
      </c>
      <c r="BB212" s="24">
        <v>0</v>
      </c>
      <c r="BC212" s="24">
        <v>0</v>
      </c>
      <c r="BD212" s="24">
        <f t="shared" si="76"/>
        <v>-8073.869999999999</v>
      </c>
      <c r="BE212" s="25" t="s">
        <v>48</v>
      </c>
    </row>
    <row r="213" spans="1:57" ht="25.5" customHeight="1" x14ac:dyDescent="0.25">
      <c r="A213" s="40">
        <v>5</v>
      </c>
      <c r="B213" s="23" t="s">
        <v>54</v>
      </c>
      <c r="C213" s="23">
        <v>12</v>
      </c>
      <c r="D213" s="23" t="s">
        <v>71</v>
      </c>
      <c r="E213" s="23" t="s">
        <v>72</v>
      </c>
      <c r="F213" s="65">
        <v>-71.95</v>
      </c>
      <c r="G213" s="65">
        <v>246.72</v>
      </c>
      <c r="H213" s="59" t="s">
        <v>59</v>
      </c>
      <c r="I213" s="65">
        <v>-163.4</v>
      </c>
      <c r="J213" s="65" t="s">
        <v>58</v>
      </c>
      <c r="K213" s="59">
        <v>-207.09</v>
      </c>
      <c r="L213" s="59">
        <v>-175.81</v>
      </c>
      <c r="M213" s="65">
        <v>-421.59</v>
      </c>
      <c r="N213" s="65" t="s">
        <v>59</v>
      </c>
      <c r="O213" s="65">
        <v>128.04</v>
      </c>
      <c r="P213" s="65">
        <v>-17.71</v>
      </c>
      <c r="Q213" s="65" t="s">
        <v>59</v>
      </c>
      <c r="R213" s="59">
        <v>-29.91</v>
      </c>
      <c r="S213" s="59">
        <v>-666.39</v>
      </c>
      <c r="T213" s="59">
        <v>-23.78</v>
      </c>
      <c r="U213" s="59">
        <v>168.78</v>
      </c>
      <c r="V213" s="65"/>
      <c r="W213" s="59">
        <v>118.54</v>
      </c>
      <c r="X213" s="59"/>
      <c r="Y213" s="59" t="s">
        <v>59</v>
      </c>
      <c r="Z213" s="65">
        <v>14.52</v>
      </c>
      <c r="AA213" s="65"/>
      <c r="AB213" s="65">
        <f>-226.2-129.25-175.58-78.68</f>
        <v>-609.71</v>
      </c>
      <c r="AC213" s="65">
        <v>76.66</v>
      </c>
      <c r="AD213" s="59">
        <v>16.68</v>
      </c>
      <c r="AE213" s="65">
        <v>-34.11</v>
      </c>
      <c r="AF213" s="65" t="s">
        <v>64</v>
      </c>
      <c r="AG213" s="65">
        <v>53.86</v>
      </c>
      <c r="AH213" s="64"/>
      <c r="AI213" s="65" t="s">
        <v>58</v>
      </c>
      <c r="AJ213" s="59">
        <v>372.5</v>
      </c>
      <c r="AK213" s="59"/>
      <c r="AL213" s="65">
        <v>-280.2</v>
      </c>
      <c r="AM213" s="65">
        <v>-86.25</v>
      </c>
      <c r="AN213" s="59">
        <v>78.84</v>
      </c>
      <c r="AO213" s="65" t="s">
        <v>58</v>
      </c>
      <c r="AP213" s="59">
        <v>-122.81</v>
      </c>
      <c r="AQ213" s="65">
        <v>-325.22000000000003</v>
      </c>
      <c r="AR213" s="65">
        <v>-167.23</v>
      </c>
      <c r="AS213" s="65">
        <v>-141.96</v>
      </c>
      <c r="AT213" s="65" t="s">
        <v>59</v>
      </c>
      <c r="AU213" s="65" t="s">
        <v>59</v>
      </c>
      <c r="AV213" s="24">
        <v>0</v>
      </c>
      <c r="AW213" s="65">
        <v>16.93</v>
      </c>
      <c r="AX213" s="65">
        <f>-41.77</f>
        <v>-41.77</v>
      </c>
      <c r="AY213" s="59">
        <f>193.2-20.9-43.61</f>
        <v>128.69</v>
      </c>
      <c r="AZ213" s="65">
        <v>-312.06</v>
      </c>
      <c r="BA213" s="24">
        <v>0</v>
      </c>
      <c r="BB213" s="24">
        <v>0</v>
      </c>
      <c r="BC213" s="24">
        <v>0</v>
      </c>
      <c r="BD213" s="24">
        <f t="shared" si="76"/>
        <v>-2478.19</v>
      </c>
      <c r="BE213" s="25"/>
    </row>
    <row r="214" spans="1:57" ht="25.5" customHeight="1" x14ac:dyDescent="0.25">
      <c r="A214" s="40">
        <v>5</v>
      </c>
      <c r="B214" s="23" t="s">
        <v>54</v>
      </c>
      <c r="C214" s="23">
        <v>22</v>
      </c>
      <c r="D214" s="23" t="s">
        <v>55</v>
      </c>
      <c r="E214" s="23" t="s">
        <v>73</v>
      </c>
      <c r="F214" s="65">
        <v>20.239999999999998</v>
      </c>
      <c r="G214" s="65">
        <v>-88.27</v>
      </c>
      <c r="H214" s="59" t="s">
        <v>59</v>
      </c>
      <c r="I214" s="65">
        <v>-325.13</v>
      </c>
      <c r="J214" s="65">
        <v>-33.799999999999997</v>
      </c>
      <c r="K214" s="59">
        <v>-214.23</v>
      </c>
      <c r="L214" s="59">
        <v>-56.74</v>
      </c>
      <c r="M214" s="65">
        <v>235.9</v>
      </c>
      <c r="N214" s="65">
        <v>-467.5</v>
      </c>
      <c r="O214" s="65">
        <v>52.88</v>
      </c>
      <c r="P214" s="65">
        <v>207.09</v>
      </c>
      <c r="Q214" s="65">
        <v>-209.31</v>
      </c>
      <c r="R214" s="59">
        <v>-41.63</v>
      </c>
      <c r="S214" s="59">
        <v>-665.28</v>
      </c>
      <c r="T214" s="59">
        <v>-186.51</v>
      </c>
      <c r="U214" s="59" t="s">
        <v>58</v>
      </c>
      <c r="V214" s="65"/>
      <c r="W214" s="59">
        <v>269.76</v>
      </c>
      <c r="X214" s="59"/>
      <c r="Y214" s="59">
        <f>482.31+132.73</f>
        <v>615.04</v>
      </c>
      <c r="Z214" s="65" t="s">
        <v>63</v>
      </c>
      <c r="AA214" s="65"/>
      <c r="AB214" s="65">
        <f>-1782.33-158.37-93.7-54.34</f>
        <v>-2088.7399999999998</v>
      </c>
      <c r="AC214" s="65" t="s">
        <v>64</v>
      </c>
      <c r="AD214" s="59" t="s">
        <v>64</v>
      </c>
      <c r="AE214" s="65">
        <v>-46.03</v>
      </c>
      <c r="AF214" s="65">
        <v>-26.21</v>
      </c>
      <c r="AG214" s="65">
        <v>111.62</v>
      </c>
      <c r="AH214" s="64"/>
      <c r="AI214" s="65" t="s">
        <v>58</v>
      </c>
      <c r="AJ214" s="59" t="s">
        <v>64</v>
      </c>
      <c r="AK214" s="59"/>
      <c r="AL214" s="65" t="s">
        <v>59</v>
      </c>
      <c r="AM214" s="65">
        <v>-8.19</v>
      </c>
      <c r="AN214" s="59">
        <v>-52.35</v>
      </c>
      <c r="AO214" s="65">
        <v>39.22</v>
      </c>
      <c r="AP214" s="59">
        <v>-183.54</v>
      </c>
      <c r="AQ214" s="65">
        <v>68.319999999999993</v>
      </c>
      <c r="AR214" s="65">
        <v>-32.43</v>
      </c>
      <c r="AS214" s="65">
        <v>-93.59</v>
      </c>
      <c r="AT214" s="65">
        <v>47.19</v>
      </c>
      <c r="AU214" s="65" t="s">
        <v>59</v>
      </c>
      <c r="AV214" s="24">
        <v>0</v>
      </c>
      <c r="AW214" s="65">
        <v>109.38</v>
      </c>
      <c r="AX214" s="65">
        <f>-280.49+490.59</f>
        <v>210.09999999999997</v>
      </c>
      <c r="AY214" s="59">
        <f>4.26-31.92</f>
        <v>-27.660000000000004</v>
      </c>
      <c r="AZ214" s="65">
        <v>126.34</v>
      </c>
      <c r="BA214" s="24">
        <v>0</v>
      </c>
      <c r="BB214" s="24">
        <v>0</v>
      </c>
      <c r="BC214" s="24">
        <v>0</v>
      </c>
      <c r="BD214" s="24">
        <f t="shared" si="76"/>
        <v>-2734.0599999999995</v>
      </c>
      <c r="BE214" s="25"/>
    </row>
    <row r="215" spans="1:57" ht="25.5" customHeight="1" x14ac:dyDescent="0.25">
      <c r="A215" s="22">
        <v>5</v>
      </c>
      <c r="B215" s="22" t="s">
        <v>74</v>
      </c>
      <c r="C215" s="23">
        <v>22</v>
      </c>
      <c r="D215" s="23">
        <v>35</v>
      </c>
      <c r="E215" s="23" t="s">
        <v>75</v>
      </c>
      <c r="F215" s="65">
        <v>619.11</v>
      </c>
      <c r="G215" s="65">
        <v>25.9</v>
      </c>
      <c r="H215" s="59">
        <v>-211.09</v>
      </c>
      <c r="I215" s="65">
        <v>-258.39999999999998</v>
      </c>
      <c r="J215" s="65">
        <v>125.42</v>
      </c>
      <c r="K215" s="59">
        <v>-221.95</v>
      </c>
      <c r="L215" s="59">
        <v>-334.8</v>
      </c>
      <c r="M215" s="65">
        <v>-1199.1199999999999</v>
      </c>
      <c r="N215" s="65">
        <v>535.12</v>
      </c>
      <c r="O215" s="65">
        <v>-260.73</v>
      </c>
      <c r="P215" s="65">
        <v>416.32</v>
      </c>
      <c r="Q215" s="65">
        <v>-538.17999999999995</v>
      </c>
      <c r="R215" s="59" t="s">
        <v>59</v>
      </c>
      <c r="S215" s="59">
        <v>-10.14</v>
      </c>
      <c r="T215" s="59">
        <v>-102.43</v>
      </c>
      <c r="U215" s="59">
        <v>-695.91</v>
      </c>
      <c r="V215" s="65"/>
      <c r="W215" s="59">
        <v>-27.78</v>
      </c>
      <c r="X215" s="59"/>
      <c r="Y215" s="59">
        <v>-561.25</v>
      </c>
      <c r="Z215" s="65">
        <v>475.99</v>
      </c>
      <c r="AA215" s="65"/>
      <c r="AB215" s="65">
        <v>143.83000000000001</v>
      </c>
      <c r="AC215" s="65">
        <v>96.64</v>
      </c>
      <c r="AD215" s="59">
        <v>-276.07</v>
      </c>
      <c r="AE215" s="65">
        <v>-294.29000000000002</v>
      </c>
      <c r="AF215" s="65">
        <v>-883.8</v>
      </c>
      <c r="AG215" s="65">
        <v>-284.79000000000002</v>
      </c>
      <c r="AH215" s="64"/>
      <c r="AI215" s="65">
        <v>-39.22</v>
      </c>
      <c r="AJ215" s="59">
        <v>60.53</v>
      </c>
      <c r="AK215" s="59"/>
      <c r="AL215" s="65">
        <v>-511.35</v>
      </c>
      <c r="AM215" s="65">
        <v>-783.85</v>
      </c>
      <c r="AN215" s="59">
        <v>231.55</v>
      </c>
      <c r="AO215" s="65">
        <v>-424.45</v>
      </c>
      <c r="AP215" s="59">
        <v>-232.39</v>
      </c>
      <c r="AQ215" s="65">
        <v>-1253.5</v>
      </c>
      <c r="AR215" s="65">
        <v>-200</v>
      </c>
      <c r="AS215" s="65">
        <v>-869.94</v>
      </c>
      <c r="AT215" s="65">
        <v>69.349999999999994</v>
      </c>
      <c r="AU215" s="65">
        <v>-242.21</v>
      </c>
      <c r="AV215" s="24">
        <v>0</v>
      </c>
      <c r="AW215" s="65">
        <v>107.09</v>
      </c>
      <c r="AX215" s="65">
        <v>-882.63</v>
      </c>
      <c r="AY215" s="59">
        <f>287.06-378.13-33.48+0.04-0.01</f>
        <v>-124.51999999999998</v>
      </c>
      <c r="AZ215" s="65">
        <v>126.34</v>
      </c>
      <c r="BA215" s="24">
        <v>0</v>
      </c>
      <c r="BB215" s="24">
        <v>0</v>
      </c>
      <c r="BC215" s="24">
        <v>0</v>
      </c>
      <c r="BD215" s="24">
        <f t="shared" si="76"/>
        <v>-8691.6</v>
      </c>
      <c r="BE215" s="25" t="s">
        <v>48</v>
      </c>
    </row>
    <row r="216" spans="1:57" ht="25.5" customHeight="1" x14ac:dyDescent="0.25">
      <c r="A216" s="22">
        <v>5</v>
      </c>
      <c r="B216" s="22" t="s">
        <v>74</v>
      </c>
      <c r="C216" s="23">
        <v>22</v>
      </c>
      <c r="D216" s="23">
        <v>342</v>
      </c>
      <c r="E216" s="23" t="s">
        <v>76</v>
      </c>
      <c r="F216" s="65">
        <v>85.29</v>
      </c>
      <c r="G216" s="65">
        <v>23.75</v>
      </c>
      <c r="H216" s="59">
        <v>-13.15</v>
      </c>
      <c r="I216" s="65">
        <v>-50.77</v>
      </c>
      <c r="J216" s="65">
        <v>7.43</v>
      </c>
      <c r="K216" s="59">
        <v>61.73</v>
      </c>
      <c r="L216" s="59">
        <v>19.760000000000002</v>
      </c>
      <c r="M216" s="65">
        <v>189.52</v>
      </c>
      <c r="N216" s="65">
        <v>-16.670000000000002</v>
      </c>
      <c r="O216" s="65">
        <v>293.43</v>
      </c>
      <c r="P216" s="65">
        <v>-49.8</v>
      </c>
      <c r="Q216" s="65">
        <v>3.84</v>
      </c>
      <c r="R216" s="59" t="s">
        <v>59</v>
      </c>
      <c r="S216" s="59">
        <v>42.76</v>
      </c>
      <c r="T216" s="59">
        <v>4.12</v>
      </c>
      <c r="U216" s="59">
        <v>-157.07</v>
      </c>
      <c r="V216" s="65"/>
      <c r="W216" s="59">
        <v>-58.7</v>
      </c>
      <c r="X216" s="59"/>
      <c r="Y216" s="59">
        <v>-18.8</v>
      </c>
      <c r="Z216" s="65">
        <v>-179.55</v>
      </c>
      <c r="AA216" s="65"/>
      <c r="AB216" s="65">
        <v>-720.77</v>
      </c>
      <c r="AC216" s="65">
        <v>4.3099999999999996</v>
      </c>
      <c r="AD216" s="59">
        <v>-37.9</v>
      </c>
      <c r="AE216" s="65" t="s">
        <v>63</v>
      </c>
      <c r="AF216" s="65">
        <v>115.04</v>
      </c>
      <c r="AG216" s="65">
        <v>21.97</v>
      </c>
      <c r="AH216" s="64"/>
      <c r="AI216" s="65" t="s">
        <v>58</v>
      </c>
      <c r="AJ216" s="59">
        <v>1.43</v>
      </c>
      <c r="AK216" s="59"/>
      <c r="AL216" s="65">
        <v>-34.130000000000003</v>
      </c>
      <c r="AM216" s="65">
        <v>-89.95</v>
      </c>
      <c r="AN216" s="59">
        <v>-0.28000000000000003</v>
      </c>
      <c r="AO216" s="65" t="s">
        <v>62</v>
      </c>
      <c r="AP216" s="59">
        <v>-24.58</v>
      </c>
      <c r="AQ216" s="65">
        <v>275.47000000000003</v>
      </c>
      <c r="AR216" s="65">
        <v>9.85</v>
      </c>
      <c r="AS216" s="65">
        <v>-7.04</v>
      </c>
      <c r="AT216" s="65">
        <v>-47.07</v>
      </c>
      <c r="AU216" s="65">
        <v>-14.37</v>
      </c>
      <c r="AV216" s="24">
        <v>0</v>
      </c>
      <c r="AW216" s="65">
        <v>1.04</v>
      </c>
      <c r="AX216" s="65">
        <v>250.25</v>
      </c>
      <c r="AY216" s="59" t="s">
        <v>60</v>
      </c>
      <c r="AZ216" s="65">
        <v>18.77</v>
      </c>
      <c r="BA216" s="24">
        <v>0</v>
      </c>
      <c r="BB216" s="24">
        <v>0</v>
      </c>
      <c r="BC216" s="24">
        <v>0</v>
      </c>
      <c r="BD216" s="24">
        <f t="shared" si="76"/>
        <v>-90.839999999999961</v>
      </c>
      <c r="BE216" s="25" t="s">
        <v>48</v>
      </c>
    </row>
    <row r="217" spans="1:57" ht="25.5" customHeight="1" x14ac:dyDescent="0.25">
      <c r="A217" s="22">
        <v>5</v>
      </c>
      <c r="B217" s="22" t="s">
        <v>74</v>
      </c>
      <c r="C217" s="23">
        <v>22</v>
      </c>
      <c r="D217" s="23">
        <v>343</v>
      </c>
      <c r="E217" s="23" t="s">
        <v>77</v>
      </c>
      <c r="F217" s="65">
        <v>11.45</v>
      </c>
      <c r="G217" s="65">
        <v>-100.68</v>
      </c>
      <c r="H217" s="59">
        <v>-18.86</v>
      </c>
      <c r="I217" s="65">
        <v>-190.65</v>
      </c>
      <c r="J217" s="65">
        <v>-13.2</v>
      </c>
      <c r="K217" s="59">
        <v>-75.33</v>
      </c>
      <c r="L217" s="59">
        <v>-20.89</v>
      </c>
      <c r="M217" s="65">
        <v>-60.76</v>
      </c>
      <c r="N217" s="65">
        <v>113.83</v>
      </c>
      <c r="O217" s="65">
        <v>-82.67</v>
      </c>
      <c r="P217" s="65">
        <v>-144.97</v>
      </c>
      <c r="Q217" s="65">
        <v>-255.31</v>
      </c>
      <c r="R217" s="59">
        <v>-258.04000000000002</v>
      </c>
      <c r="S217" s="59" t="s">
        <v>63</v>
      </c>
      <c r="T217" s="59">
        <v>-212.67</v>
      </c>
      <c r="U217" s="59">
        <v>763.5</v>
      </c>
      <c r="V217" s="65"/>
      <c r="W217" s="59">
        <v>-13.48</v>
      </c>
      <c r="X217" s="59"/>
      <c r="Y217" s="59">
        <v>-296.8</v>
      </c>
      <c r="Z217" s="65">
        <v>-340.33</v>
      </c>
      <c r="AA217" s="65"/>
      <c r="AB217" s="65">
        <v>4.5599999999999996</v>
      </c>
      <c r="AC217" s="65">
        <v>108.37</v>
      </c>
      <c r="AD217" s="59">
        <v>-117.98</v>
      </c>
      <c r="AE217" s="65">
        <v>24.91</v>
      </c>
      <c r="AF217" s="65">
        <v>333.31</v>
      </c>
      <c r="AG217" s="65">
        <v>26.28</v>
      </c>
      <c r="AH217" s="64"/>
      <c r="AI217" s="65" t="s">
        <v>58</v>
      </c>
      <c r="AJ217" s="59">
        <v>-11.07</v>
      </c>
      <c r="AK217" s="59"/>
      <c r="AL217" s="65">
        <v>156.78</v>
      </c>
      <c r="AM217" s="65">
        <v>-0.06</v>
      </c>
      <c r="AN217" s="59">
        <v>-18.54</v>
      </c>
      <c r="AO217" s="65">
        <v>1.6</v>
      </c>
      <c r="AP217" s="59">
        <v>19.61</v>
      </c>
      <c r="AQ217" s="65">
        <v>71.87</v>
      </c>
      <c r="AR217" s="65">
        <v>45.28</v>
      </c>
      <c r="AS217" s="65">
        <v>-305.61</v>
      </c>
      <c r="AT217" s="65" t="s">
        <v>64</v>
      </c>
      <c r="AU217" s="65">
        <v>-5.57</v>
      </c>
      <c r="AV217" s="24">
        <v>0</v>
      </c>
      <c r="AW217" s="65">
        <v>-0.19</v>
      </c>
      <c r="AX217" s="65">
        <v>-77.72</v>
      </c>
      <c r="AY217" s="59" t="s">
        <v>60</v>
      </c>
      <c r="AZ217" s="65">
        <v>-17.510000000000002</v>
      </c>
      <c r="BA217" s="24">
        <v>0</v>
      </c>
      <c r="BB217" s="24">
        <v>0</v>
      </c>
      <c r="BC217" s="24">
        <v>0</v>
      </c>
      <c r="BD217" s="24">
        <f t="shared" si="76"/>
        <v>-957.54</v>
      </c>
      <c r="BE217" s="25" t="s">
        <v>48</v>
      </c>
    </row>
    <row r="218" spans="1:57" ht="25.5" customHeight="1" x14ac:dyDescent="0.25">
      <c r="A218" s="22">
        <v>5</v>
      </c>
      <c r="B218" s="22" t="s">
        <v>74</v>
      </c>
      <c r="C218" s="23">
        <v>22</v>
      </c>
      <c r="D218" s="23">
        <v>344</v>
      </c>
      <c r="E218" s="23" t="s">
        <v>79</v>
      </c>
      <c r="F218" s="65">
        <v>110.84</v>
      </c>
      <c r="G218" s="65" t="s">
        <v>64</v>
      </c>
      <c r="H218" s="59">
        <v>-29.5</v>
      </c>
      <c r="I218" s="65" t="s">
        <v>62</v>
      </c>
      <c r="J218" s="65" t="s">
        <v>63</v>
      </c>
      <c r="K218" s="59">
        <v>-42.7</v>
      </c>
      <c r="L218" s="59">
        <v>46.93</v>
      </c>
      <c r="M218" s="65">
        <v>-220</v>
      </c>
      <c r="N218" s="65">
        <v>-29.52</v>
      </c>
      <c r="O218" s="65">
        <v>307.33999999999997</v>
      </c>
      <c r="P218" s="65">
        <v>-246.41</v>
      </c>
      <c r="Q218" s="65">
        <v>-109.32</v>
      </c>
      <c r="R218" s="59" t="s">
        <v>59</v>
      </c>
      <c r="S218" s="59" t="s">
        <v>63</v>
      </c>
      <c r="T218" s="59" t="s">
        <v>62</v>
      </c>
      <c r="U218" s="59">
        <v>-85</v>
      </c>
      <c r="V218" s="65"/>
      <c r="W218" s="59" t="s">
        <v>59</v>
      </c>
      <c r="X218" s="59"/>
      <c r="Y218" s="59">
        <v>2.58</v>
      </c>
      <c r="Z218" s="65">
        <v>-29.01</v>
      </c>
      <c r="AA218" s="65"/>
      <c r="AB218" s="65">
        <v>-132.6</v>
      </c>
      <c r="AC218" s="65" t="s">
        <v>60</v>
      </c>
      <c r="AD218" s="59">
        <v>-84.09</v>
      </c>
      <c r="AE218" s="65" t="s">
        <v>62</v>
      </c>
      <c r="AF218" s="65" t="s">
        <v>60</v>
      </c>
      <c r="AG218" s="65" t="s">
        <v>60</v>
      </c>
      <c r="AH218" s="64"/>
      <c r="AI218" s="65" t="s">
        <v>58</v>
      </c>
      <c r="AJ218" s="59" t="s">
        <v>60</v>
      </c>
      <c r="AK218" s="59"/>
      <c r="AL218" s="65">
        <v>-205.71</v>
      </c>
      <c r="AM218" s="65" t="s">
        <v>60</v>
      </c>
      <c r="AN218" s="59" t="s">
        <v>62</v>
      </c>
      <c r="AO218" s="65">
        <v>-56.19</v>
      </c>
      <c r="AP218" s="59">
        <v>-165.39</v>
      </c>
      <c r="AQ218" s="65">
        <v>-142.13999999999999</v>
      </c>
      <c r="AR218" s="65" t="s">
        <v>62</v>
      </c>
      <c r="AS218" s="65">
        <v>76.260000000000005</v>
      </c>
      <c r="AT218" s="65" t="s">
        <v>64</v>
      </c>
      <c r="AU218" s="65">
        <v>-69.56</v>
      </c>
      <c r="AV218" s="24">
        <v>0</v>
      </c>
      <c r="AW218" s="65">
        <v>-87.9</v>
      </c>
      <c r="AX218" s="65">
        <v>1.67</v>
      </c>
      <c r="AY218" s="59">
        <v>150.61000000000001</v>
      </c>
      <c r="AZ218" s="65">
        <v>-68.47</v>
      </c>
      <c r="BA218" s="24">
        <v>0</v>
      </c>
      <c r="BB218" s="24">
        <v>0</v>
      </c>
      <c r="BC218" s="24">
        <v>0</v>
      </c>
      <c r="BD218" s="24">
        <f t="shared" si="76"/>
        <v>-1107.28</v>
      </c>
      <c r="BE218" s="25"/>
    </row>
    <row r="219" spans="1:57" ht="25.5" customHeight="1" x14ac:dyDescent="0.25">
      <c r="A219" s="22">
        <v>5</v>
      </c>
      <c r="B219" s="22" t="s">
        <v>74</v>
      </c>
      <c r="C219" s="23">
        <v>22</v>
      </c>
      <c r="D219" s="23">
        <v>345</v>
      </c>
      <c r="E219" s="23" t="s">
        <v>80</v>
      </c>
      <c r="F219" s="65" t="s">
        <v>64</v>
      </c>
      <c r="G219" s="65" t="s">
        <v>64</v>
      </c>
      <c r="H219" s="59" t="s">
        <v>64</v>
      </c>
      <c r="I219" s="65" t="s">
        <v>63</v>
      </c>
      <c r="J219" s="65" t="s">
        <v>63</v>
      </c>
      <c r="K219" s="59" t="s">
        <v>64</v>
      </c>
      <c r="L219" s="59" t="s">
        <v>63</v>
      </c>
      <c r="M219" s="65" t="s">
        <v>64</v>
      </c>
      <c r="N219" s="65" t="s">
        <v>64</v>
      </c>
      <c r="O219" s="65" t="s">
        <v>64</v>
      </c>
      <c r="P219" s="65" t="s">
        <v>63</v>
      </c>
      <c r="Q219" s="65" t="s">
        <v>64</v>
      </c>
      <c r="R219" s="59" t="s">
        <v>64</v>
      </c>
      <c r="S219" s="59" t="s">
        <v>63</v>
      </c>
      <c r="T219" s="59" t="s">
        <v>63</v>
      </c>
      <c r="U219" s="59" t="s">
        <v>63</v>
      </c>
      <c r="V219" s="65"/>
      <c r="W219" s="59" t="s">
        <v>64</v>
      </c>
      <c r="X219" s="59"/>
      <c r="Y219" s="59" t="s">
        <v>64</v>
      </c>
      <c r="Z219" s="65" t="s">
        <v>63</v>
      </c>
      <c r="AA219" s="65"/>
      <c r="AB219" s="65" t="s">
        <v>64</v>
      </c>
      <c r="AC219" s="65" t="s">
        <v>64</v>
      </c>
      <c r="AD219" s="59" t="s">
        <v>64</v>
      </c>
      <c r="AE219" s="65" t="s">
        <v>63</v>
      </c>
      <c r="AF219" s="65" t="s">
        <v>64</v>
      </c>
      <c r="AG219" s="65" t="s">
        <v>64</v>
      </c>
      <c r="AH219" s="64"/>
      <c r="AI219" s="65" t="s">
        <v>63</v>
      </c>
      <c r="AJ219" s="59" t="s">
        <v>64</v>
      </c>
      <c r="AK219" s="59"/>
      <c r="AL219" s="65" t="s">
        <v>64</v>
      </c>
      <c r="AM219" s="65" t="s">
        <v>64</v>
      </c>
      <c r="AN219" s="59" t="s">
        <v>63</v>
      </c>
      <c r="AO219" s="65" t="s">
        <v>63</v>
      </c>
      <c r="AP219" s="59" t="s">
        <v>64</v>
      </c>
      <c r="AQ219" s="65" t="s">
        <v>63</v>
      </c>
      <c r="AR219" s="65" t="s">
        <v>64</v>
      </c>
      <c r="AS219" s="65" t="s">
        <v>64</v>
      </c>
      <c r="AT219" s="65" t="s">
        <v>64</v>
      </c>
      <c r="AU219" s="65" t="s">
        <v>64</v>
      </c>
      <c r="AV219" s="24">
        <v>0</v>
      </c>
      <c r="AW219" s="65" t="s">
        <v>63</v>
      </c>
      <c r="AX219" s="65" t="s">
        <v>63</v>
      </c>
      <c r="AY219" s="59" t="s">
        <v>64</v>
      </c>
      <c r="AZ219" s="65" t="s">
        <v>64</v>
      </c>
      <c r="BA219" s="24">
        <v>0</v>
      </c>
      <c r="BB219" s="24">
        <v>0</v>
      </c>
      <c r="BC219" s="24">
        <v>0</v>
      </c>
      <c r="BD219" s="24">
        <f t="shared" si="76"/>
        <v>0</v>
      </c>
      <c r="BE219" s="25"/>
    </row>
    <row r="220" spans="1:57" ht="25.5" customHeight="1" x14ac:dyDescent="0.25">
      <c r="A220" s="22">
        <v>5</v>
      </c>
      <c r="B220" s="22" t="s">
        <v>74</v>
      </c>
      <c r="C220" s="23">
        <v>22</v>
      </c>
      <c r="D220" s="23">
        <v>352</v>
      </c>
      <c r="E220" s="23" t="s">
        <v>81</v>
      </c>
      <c r="F220" s="65" t="s">
        <v>64</v>
      </c>
      <c r="G220" s="65" t="s">
        <v>64</v>
      </c>
      <c r="H220" s="59" t="s">
        <v>64</v>
      </c>
      <c r="I220" s="65" t="s">
        <v>63</v>
      </c>
      <c r="J220" s="65" t="s">
        <v>63</v>
      </c>
      <c r="K220" s="59" t="s">
        <v>64</v>
      </c>
      <c r="L220" s="59" t="s">
        <v>63</v>
      </c>
      <c r="M220" s="65" t="s">
        <v>64</v>
      </c>
      <c r="N220" s="65" t="s">
        <v>64</v>
      </c>
      <c r="O220" s="65" t="s">
        <v>64</v>
      </c>
      <c r="P220" s="65" t="s">
        <v>63</v>
      </c>
      <c r="Q220" s="65" t="s">
        <v>64</v>
      </c>
      <c r="R220" s="59" t="s">
        <v>64</v>
      </c>
      <c r="S220" s="59" t="s">
        <v>63</v>
      </c>
      <c r="T220" s="59" t="s">
        <v>63</v>
      </c>
      <c r="U220" s="59" t="s">
        <v>63</v>
      </c>
      <c r="V220" s="65"/>
      <c r="W220" s="59" t="s">
        <v>64</v>
      </c>
      <c r="X220" s="59"/>
      <c r="Y220" s="59" t="s">
        <v>64</v>
      </c>
      <c r="Z220" s="65" t="s">
        <v>63</v>
      </c>
      <c r="AA220" s="65"/>
      <c r="AB220" s="65" t="s">
        <v>64</v>
      </c>
      <c r="AC220" s="65" t="s">
        <v>64</v>
      </c>
      <c r="AD220" s="59" t="s">
        <v>64</v>
      </c>
      <c r="AE220" s="65" t="s">
        <v>63</v>
      </c>
      <c r="AF220" s="65" t="s">
        <v>64</v>
      </c>
      <c r="AG220" s="65" t="s">
        <v>64</v>
      </c>
      <c r="AH220" s="64"/>
      <c r="AI220" s="65" t="s">
        <v>63</v>
      </c>
      <c r="AJ220" s="59" t="s">
        <v>64</v>
      </c>
      <c r="AK220" s="59"/>
      <c r="AL220" s="65" t="s">
        <v>64</v>
      </c>
      <c r="AM220" s="65" t="s">
        <v>64</v>
      </c>
      <c r="AN220" s="59" t="s">
        <v>63</v>
      </c>
      <c r="AO220" s="65" t="s">
        <v>63</v>
      </c>
      <c r="AP220" s="59" t="s">
        <v>64</v>
      </c>
      <c r="AQ220" s="65" t="s">
        <v>63</v>
      </c>
      <c r="AR220" s="65" t="s">
        <v>64</v>
      </c>
      <c r="AS220" s="65" t="s">
        <v>64</v>
      </c>
      <c r="AT220" s="65" t="s">
        <v>64</v>
      </c>
      <c r="AU220" s="65" t="s">
        <v>64</v>
      </c>
      <c r="AV220" s="24">
        <v>0</v>
      </c>
      <c r="AW220" s="65" t="s">
        <v>63</v>
      </c>
      <c r="AX220" s="65" t="s">
        <v>63</v>
      </c>
      <c r="AY220" s="59" t="s">
        <v>64</v>
      </c>
      <c r="AZ220" s="65" t="s">
        <v>64</v>
      </c>
      <c r="BA220" s="24">
        <v>0</v>
      </c>
      <c r="BB220" s="24">
        <v>0</v>
      </c>
      <c r="BC220" s="24">
        <v>0</v>
      </c>
      <c r="BD220" s="24">
        <f t="shared" si="76"/>
        <v>0</v>
      </c>
      <c r="BE220" s="25"/>
    </row>
    <row r="221" spans="1:57" ht="25.5" customHeight="1" x14ac:dyDescent="0.25">
      <c r="A221" s="22">
        <v>5</v>
      </c>
      <c r="B221" s="22" t="s">
        <v>74</v>
      </c>
      <c r="C221" s="23">
        <v>12</v>
      </c>
      <c r="D221" s="23">
        <v>144</v>
      </c>
      <c r="E221" s="23" t="s">
        <v>82</v>
      </c>
      <c r="F221" s="65">
        <v>-1171.25</v>
      </c>
      <c r="G221" s="65">
        <v>-317.05</v>
      </c>
      <c r="H221" s="59" t="s">
        <v>59</v>
      </c>
      <c r="I221" s="65" t="s">
        <v>58</v>
      </c>
      <c r="J221" s="65" t="s">
        <v>58</v>
      </c>
      <c r="K221" s="59">
        <v>-1552.93</v>
      </c>
      <c r="L221" s="59" t="s">
        <v>58</v>
      </c>
      <c r="M221" s="65">
        <v>-421.59</v>
      </c>
      <c r="N221" s="65" t="s">
        <v>59</v>
      </c>
      <c r="O221" s="65">
        <v>-10.53</v>
      </c>
      <c r="P221" s="65">
        <v>-901.84</v>
      </c>
      <c r="Q221" s="65" t="s">
        <v>59</v>
      </c>
      <c r="R221" s="59" t="s">
        <v>59</v>
      </c>
      <c r="S221" s="59">
        <v>-157.5</v>
      </c>
      <c r="T221" s="59">
        <f>T210-111.9</f>
        <v>-169.58</v>
      </c>
      <c r="U221" s="59">
        <v>168.78</v>
      </c>
      <c r="V221" s="65"/>
      <c r="W221" s="59">
        <v>-91.04</v>
      </c>
      <c r="X221" s="59"/>
      <c r="Y221" s="59">
        <f>-47.45+105.44+-96.94+-78.19</f>
        <v>-117.14</v>
      </c>
      <c r="Z221" s="65">
        <v>-949.77</v>
      </c>
      <c r="AA221" s="65"/>
      <c r="AB221" s="65">
        <v>-86.07</v>
      </c>
      <c r="AC221" s="65" t="s">
        <v>59</v>
      </c>
      <c r="AD221" s="59">
        <v>-364.74</v>
      </c>
      <c r="AE221" s="65">
        <v>-101.76</v>
      </c>
      <c r="AF221" s="65">
        <v>-3578.63</v>
      </c>
      <c r="AG221" s="65" t="s">
        <v>59</v>
      </c>
      <c r="AH221" s="64"/>
      <c r="AI221" s="65" t="s">
        <v>58</v>
      </c>
      <c r="AJ221" s="59">
        <v>75.47</v>
      </c>
      <c r="AK221" s="59"/>
      <c r="AL221" s="65">
        <v>-294.63</v>
      </c>
      <c r="AM221" s="65">
        <v>-127.2</v>
      </c>
      <c r="AN221" s="59">
        <v>-153.31</v>
      </c>
      <c r="AO221" s="65">
        <v>-864.32</v>
      </c>
      <c r="AP221" s="59">
        <v>-235.75</v>
      </c>
      <c r="AQ221" s="65">
        <v>-279.31</v>
      </c>
      <c r="AR221" s="65" t="s">
        <v>59</v>
      </c>
      <c r="AS221" s="65" t="s">
        <v>59</v>
      </c>
      <c r="AT221" s="65" t="s">
        <v>59</v>
      </c>
      <c r="AU221" s="65" t="s">
        <v>59</v>
      </c>
      <c r="AV221" s="24">
        <v>0</v>
      </c>
      <c r="AW221" s="65">
        <v>-195.95</v>
      </c>
      <c r="AX221" s="65">
        <v>-41.77</v>
      </c>
      <c r="AY221" s="59">
        <v>201.36</v>
      </c>
      <c r="AZ221" s="65">
        <v>-622.33000000000004</v>
      </c>
      <c r="BA221" s="24">
        <v>0</v>
      </c>
      <c r="BB221" s="24">
        <v>0</v>
      </c>
      <c r="BC221" s="24">
        <v>0</v>
      </c>
      <c r="BD221" s="24">
        <f t="shared" si="76"/>
        <v>-12360.38</v>
      </c>
      <c r="BE221" s="25"/>
    </row>
    <row r="222" spans="1:57" ht="25.5" customHeight="1" x14ac:dyDescent="0.25">
      <c r="A222" s="42">
        <v>5</v>
      </c>
      <c r="B222" s="42" t="s">
        <v>74</v>
      </c>
      <c r="C222" s="23">
        <v>22</v>
      </c>
      <c r="D222" s="23">
        <v>357</v>
      </c>
      <c r="E222" s="23" t="s">
        <v>83</v>
      </c>
      <c r="F222" s="65" t="s">
        <v>60</v>
      </c>
      <c r="G222" s="65">
        <v>-32.94</v>
      </c>
      <c r="H222" s="59">
        <v>4.8099999999999996</v>
      </c>
      <c r="I222" s="65">
        <v>16.68</v>
      </c>
      <c r="J222" s="65">
        <v>49.84</v>
      </c>
      <c r="K222" s="59">
        <v>-97.94</v>
      </c>
      <c r="L222" s="59" t="s">
        <v>62</v>
      </c>
      <c r="M222" s="65" t="s">
        <v>60</v>
      </c>
      <c r="N222" s="65">
        <v>58.56</v>
      </c>
      <c r="O222" s="65">
        <v>-82.67</v>
      </c>
      <c r="P222" s="65">
        <v>-116.48</v>
      </c>
      <c r="Q222" s="65">
        <v>100.28</v>
      </c>
      <c r="R222" s="59" t="s">
        <v>59</v>
      </c>
      <c r="S222" s="59" t="s">
        <v>63</v>
      </c>
      <c r="T222" s="59" t="s">
        <v>62</v>
      </c>
      <c r="U222" s="59" t="s">
        <v>62</v>
      </c>
      <c r="V222" s="65"/>
      <c r="W222" s="59">
        <v>281.51</v>
      </c>
      <c r="X222" s="59"/>
      <c r="Y222" s="59">
        <v>-265.87</v>
      </c>
      <c r="Z222" s="65">
        <v>-535.9</v>
      </c>
      <c r="AA222" s="65"/>
      <c r="AB222" s="65">
        <v>-19.190000000000001</v>
      </c>
      <c r="AC222" s="65" t="s">
        <v>60</v>
      </c>
      <c r="AD222" s="59" t="s">
        <v>62</v>
      </c>
      <c r="AE222" s="65" t="s">
        <v>63</v>
      </c>
      <c r="AF222" s="65" t="s">
        <v>64</v>
      </c>
      <c r="AG222" s="65">
        <v>65.709999999999994</v>
      </c>
      <c r="AH222" s="64"/>
      <c r="AI222" s="65" t="s">
        <v>62</v>
      </c>
      <c r="AJ222" s="59">
        <v>100.61</v>
      </c>
      <c r="AK222" s="59"/>
      <c r="AL222" s="65">
        <v>-154.38999999999999</v>
      </c>
      <c r="AM222" s="65" t="s">
        <v>62</v>
      </c>
      <c r="AN222" s="59" t="s">
        <v>62</v>
      </c>
      <c r="AO222" s="65">
        <v>-297.95</v>
      </c>
      <c r="AP222" s="59" t="s">
        <v>60</v>
      </c>
      <c r="AQ222" s="65">
        <v>-167.75</v>
      </c>
      <c r="AR222" s="65" t="s">
        <v>60</v>
      </c>
      <c r="AS222" s="65" t="s">
        <v>64</v>
      </c>
      <c r="AT222" s="65" t="s">
        <v>64</v>
      </c>
      <c r="AU222" s="65" t="s">
        <v>59</v>
      </c>
      <c r="AV222" s="24">
        <v>0</v>
      </c>
      <c r="AW222" s="65" t="s">
        <v>60</v>
      </c>
      <c r="AX222" s="65" t="s">
        <v>58</v>
      </c>
      <c r="AY222" s="59" t="s">
        <v>60</v>
      </c>
      <c r="AZ222" s="65" t="s">
        <v>60</v>
      </c>
      <c r="BA222" s="24">
        <v>0</v>
      </c>
      <c r="BB222" s="24">
        <v>0</v>
      </c>
      <c r="BC222" s="24">
        <v>0</v>
      </c>
      <c r="BD222" s="24">
        <f t="shared" si="76"/>
        <v>-1093.08</v>
      </c>
      <c r="BE222" s="25"/>
    </row>
    <row r="223" spans="1:57" ht="25.5" customHeight="1" x14ac:dyDescent="0.25">
      <c r="A223" s="22">
        <v>5</v>
      </c>
      <c r="B223" s="22" t="s">
        <v>84</v>
      </c>
      <c r="C223" s="23">
        <v>22</v>
      </c>
      <c r="D223" s="23">
        <v>285</v>
      </c>
      <c r="E223" s="23" t="s">
        <v>85</v>
      </c>
      <c r="F223" s="65">
        <v>-187.14</v>
      </c>
      <c r="G223" s="65">
        <v>-113.04</v>
      </c>
      <c r="H223" s="59" t="s">
        <v>59</v>
      </c>
      <c r="I223" s="65">
        <v>-177.3</v>
      </c>
      <c r="J223" s="65">
        <v>-95.82</v>
      </c>
      <c r="K223" s="59">
        <v>-173.43</v>
      </c>
      <c r="L223" s="59">
        <v>-148.19999999999999</v>
      </c>
      <c r="M223" s="65">
        <v>-1074.23</v>
      </c>
      <c r="N223" s="65" t="s">
        <v>59</v>
      </c>
      <c r="O223" s="65" t="s">
        <v>59</v>
      </c>
      <c r="P223" s="65">
        <v>-220.77</v>
      </c>
      <c r="Q223" s="65" t="s">
        <v>59</v>
      </c>
      <c r="R223" s="59">
        <v>44.02</v>
      </c>
      <c r="S223" s="59">
        <v>-120.43</v>
      </c>
      <c r="T223" s="59">
        <v>-58.08</v>
      </c>
      <c r="U223" s="59">
        <v>282.13</v>
      </c>
      <c r="V223" s="65"/>
      <c r="W223" s="59">
        <v>15.79</v>
      </c>
      <c r="X223" s="59"/>
      <c r="Y223" s="59">
        <v>99.23</v>
      </c>
      <c r="Z223" s="65">
        <v>-346.94</v>
      </c>
      <c r="AA223" s="65"/>
      <c r="AB223" s="65">
        <v>-255.13</v>
      </c>
      <c r="AC223" s="65">
        <v>57.49</v>
      </c>
      <c r="AD223" s="59">
        <v>-171.25</v>
      </c>
      <c r="AE223" s="65">
        <v>-107.83</v>
      </c>
      <c r="AF223" s="65" t="s">
        <v>59</v>
      </c>
      <c r="AG223" s="65">
        <v>-21.7</v>
      </c>
      <c r="AH223" s="64"/>
      <c r="AI223" s="65" t="s">
        <v>58</v>
      </c>
      <c r="AJ223" s="59">
        <v>-129.51</v>
      </c>
      <c r="AK223" s="59"/>
      <c r="AL223" s="65">
        <v>-324.31</v>
      </c>
      <c r="AM223" s="65" t="s">
        <v>59</v>
      </c>
      <c r="AN223" s="59">
        <v>35.770000000000003</v>
      </c>
      <c r="AO223" s="65">
        <v>-104.39</v>
      </c>
      <c r="AP223" s="59">
        <v>-227.21</v>
      </c>
      <c r="AQ223" s="65">
        <v>-33.85</v>
      </c>
      <c r="AR223" s="65" t="s">
        <v>59</v>
      </c>
      <c r="AS223" s="65">
        <v>-2452.1</v>
      </c>
      <c r="AT223" s="65">
        <v>111.52</v>
      </c>
      <c r="AU223" s="65" t="s">
        <v>59</v>
      </c>
      <c r="AV223" s="24">
        <v>0</v>
      </c>
      <c r="AW223" s="65">
        <v>230.34</v>
      </c>
      <c r="AX223" s="65" t="s">
        <v>58</v>
      </c>
      <c r="AY223" s="59" t="s">
        <v>60</v>
      </c>
      <c r="AZ223" s="65">
        <v>-1.51</v>
      </c>
      <c r="BA223" s="24">
        <v>0</v>
      </c>
      <c r="BB223" s="24">
        <v>0</v>
      </c>
      <c r="BC223" s="24">
        <v>0</v>
      </c>
      <c r="BD223" s="24">
        <f t="shared" si="76"/>
        <v>-5667.8799999999992</v>
      </c>
      <c r="BE223" s="25"/>
    </row>
    <row r="224" spans="1:57" ht="25.5" customHeight="1" x14ac:dyDescent="0.25">
      <c r="A224" s="22">
        <v>5</v>
      </c>
      <c r="B224" s="22" t="s">
        <v>84</v>
      </c>
      <c r="C224" s="23">
        <v>13</v>
      </c>
      <c r="D224" s="23">
        <v>353</v>
      </c>
      <c r="E224" s="23" t="s">
        <v>86</v>
      </c>
      <c r="F224" s="65" t="s">
        <v>64</v>
      </c>
      <c r="G224" s="65" t="s">
        <v>64</v>
      </c>
      <c r="H224" s="59" t="s">
        <v>64</v>
      </c>
      <c r="I224" s="65" t="s">
        <v>63</v>
      </c>
      <c r="J224" s="65" t="s">
        <v>63</v>
      </c>
      <c r="K224" s="59" t="s">
        <v>64</v>
      </c>
      <c r="L224" s="59" t="s">
        <v>63</v>
      </c>
      <c r="M224" s="65" t="s">
        <v>64</v>
      </c>
      <c r="N224" s="65" t="s">
        <v>64</v>
      </c>
      <c r="O224" s="65" t="s">
        <v>64</v>
      </c>
      <c r="P224" s="65">
        <v>4.7</v>
      </c>
      <c r="Q224" s="65" t="s">
        <v>64</v>
      </c>
      <c r="R224" s="59" t="s">
        <v>64</v>
      </c>
      <c r="S224" s="59">
        <v>-74.94</v>
      </c>
      <c r="T224" s="59" t="s">
        <v>63</v>
      </c>
      <c r="U224" s="59" t="s">
        <v>63</v>
      </c>
      <c r="V224" s="65"/>
      <c r="W224" s="59" t="s">
        <v>64</v>
      </c>
      <c r="X224" s="59"/>
      <c r="Y224" s="59" t="s">
        <v>64</v>
      </c>
      <c r="Z224" s="65" t="s">
        <v>63</v>
      </c>
      <c r="AA224" s="65"/>
      <c r="AB224" s="65" t="s">
        <v>64</v>
      </c>
      <c r="AC224" s="65" t="s">
        <v>64</v>
      </c>
      <c r="AD224" s="59" t="s">
        <v>64</v>
      </c>
      <c r="AE224" s="65" t="s">
        <v>63</v>
      </c>
      <c r="AF224" s="65" t="s">
        <v>64</v>
      </c>
      <c r="AG224" s="65" t="s">
        <v>64</v>
      </c>
      <c r="AH224" s="64"/>
      <c r="AI224" s="65" t="s">
        <v>63</v>
      </c>
      <c r="AJ224" s="59" t="s">
        <v>64</v>
      </c>
      <c r="AK224" s="59"/>
      <c r="AL224" s="65" t="s">
        <v>64</v>
      </c>
      <c r="AM224" s="65" t="s">
        <v>64</v>
      </c>
      <c r="AN224" s="59" t="s">
        <v>63</v>
      </c>
      <c r="AO224" s="65" t="s">
        <v>63</v>
      </c>
      <c r="AP224" s="59" t="s">
        <v>64</v>
      </c>
      <c r="AQ224" s="65" t="s">
        <v>63</v>
      </c>
      <c r="AR224" s="65" t="s">
        <v>60</v>
      </c>
      <c r="AS224" s="65" t="s">
        <v>64</v>
      </c>
      <c r="AT224" s="65">
        <v>-100.7</v>
      </c>
      <c r="AU224" s="65" t="s">
        <v>64</v>
      </c>
      <c r="AV224" s="24">
        <v>0</v>
      </c>
      <c r="AW224" s="65" t="s">
        <v>63</v>
      </c>
      <c r="AX224" s="65" t="s">
        <v>63</v>
      </c>
      <c r="AY224" s="59" t="s">
        <v>64</v>
      </c>
      <c r="AZ224" s="65" t="s">
        <v>64</v>
      </c>
      <c r="BA224" s="24">
        <v>0</v>
      </c>
      <c r="BB224" s="24">
        <v>0</v>
      </c>
      <c r="BC224" s="24">
        <v>0</v>
      </c>
      <c r="BD224" s="24">
        <f t="shared" si="76"/>
        <v>-170.94</v>
      </c>
      <c r="BE224" s="25"/>
    </row>
    <row r="225" spans="1:57" ht="25.5" customHeight="1" x14ac:dyDescent="0.25">
      <c r="A225" s="22">
        <v>5</v>
      </c>
      <c r="B225" s="22" t="s">
        <v>84</v>
      </c>
      <c r="C225" s="23">
        <v>23</v>
      </c>
      <c r="D225" s="23">
        <v>287</v>
      </c>
      <c r="E225" s="23" t="s">
        <v>87</v>
      </c>
      <c r="F225" s="65">
        <v>-46.81</v>
      </c>
      <c r="G225" s="65" t="s">
        <v>59</v>
      </c>
      <c r="H225" s="59" t="s">
        <v>59</v>
      </c>
      <c r="I225" s="65" t="s">
        <v>58</v>
      </c>
      <c r="J225" s="65" t="s">
        <v>58</v>
      </c>
      <c r="K225" s="59">
        <v>-131.59</v>
      </c>
      <c r="L225" s="59">
        <v>-96.74</v>
      </c>
      <c r="M225" s="65" t="s">
        <v>59</v>
      </c>
      <c r="N225" s="65">
        <v>-57.97</v>
      </c>
      <c r="O225" s="65" t="s">
        <v>59</v>
      </c>
      <c r="P225" s="65">
        <v>-62.36</v>
      </c>
      <c r="Q225" s="65">
        <v>-181.98</v>
      </c>
      <c r="R225" s="59" t="s">
        <v>59</v>
      </c>
      <c r="S225" s="59">
        <v>-59.58</v>
      </c>
      <c r="T225" s="59">
        <v>-164.72</v>
      </c>
      <c r="U225" s="59">
        <v>30</v>
      </c>
      <c r="V225" s="65"/>
      <c r="W225" s="59">
        <v>-44.12</v>
      </c>
      <c r="X225" s="59"/>
      <c r="Y225" s="59" t="s">
        <v>59</v>
      </c>
      <c r="Z225" s="65">
        <v>355.56</v>
      </c>
      <c r="AA225" s="65"/>
      <c r="AB225" s="65" t="s">
        <v>59</v>
      </c>
      <c r="AC225" s="65">
        <v>223.01</v>
      </c>
      <c r="AD225" s="59">
        <v>-231.87</v>
      </c>
      <c r="AE225" s="65">
        <v>-163.11000000000001</v>
      </c>
      <c r="AF225" s="65" t="s">
        <v>59</v>
      </c>
      <c r="AG225" s="65">
        <v>-393.56</v>
      </c>
      <c r="AH225" s="64"/>
      <c r="AI225" s="65" t="s">
        <v>58</v>
      </c>
      <c r="AJ225" s="59">
        <v>-212.46</v>
      </c>
      <c r="AK225" s="59"/>
      <c r="AL225" s="65">
        <v>-249.34</v>
      </c>
      <c r="AM225" s="65">
        <v>-157.05000000000001</v>
      </c>
      <c r="AN225" s="59">
        <v>-101.2</v>
      </c>
      <c r="AO225" s="65">
        <v>-42.71</v>
      </c>
      <c r="AP225" s="59">
        <v>-195.54</v>
      </c>
      <c r="AQ225" s="65">
        <v>-375.43</v>
      </c>
      <c r="AR225" s="65" t="s">
        <v>59</v>
      </c>
      <c r="AS225" s="65">
        <v>692.26</v>
      </c>
      <c r="AT225" s="65">
        <v>140.72999999999999</v>
      </c>
      <c r="AU225" s="65" t="s">
        <v>59</v>
      </c>
      <c r="AV225" s="24">
        <v>0</v>
      </c>
      <c r="AW225" s="65">
        <v>404.35</v>
      </c>
      <c r="AX225" s="65">
        <v>-50.71</v>
      </c>
      <c r="AY225" s="59">
        <v>-4.1500000000000004</v>
      </c>
      <c r="AZ225" s="65">
        <v>-46.11</v>
      </c>
      <c r="BA225" s="24">
        <v>0</v>
      </c>
      <c r="BB225" s="24">
        <v>0</v>
      </c>
      <c r="BC225" s="24">
        <v>0</v>
      </c>
      <c r="BD225" s="24">
        <f t="shared" si="76"/>
        <v>-1223.2</v>
      </c>
      <c r="BE225" s="25"/>
    </row>
    <row r="226" spans="1:57" ht="25.5" customHeight="1" x14ac:dyDescent="0.25">
      <c r="A226" s="22">
        <v>5</v>
      </c>
      <c r="B226" s="22" t="s">
        <v>84</v>
      </c>
      <c r="C226" s="23">
        <v>13</v>
      </c>
      <c r="D226" s="23">
        <v>145</v>
      </c>
      <c r="E226" s="23" t="s">
        <v>88</v>
      </c>
      <c r="F226" s="65">
        <v>-362.03</v>
      </c>
      <c r="G226" s="65">
        <v>-332.03</v>
      </c>
      <c r="H226" s="59">
        <v>23.89</v>
      </c>
      <c r="I226" s="65" t="s">
        <v>58</v>
      </c>
      <c r="J226" s="65">
        <v>-613.4</v>
      </c>
      <c r="K226" s="59">
        <v>-69.64</v>
      </c>
      <c r="L226" s="59">
        <v>-69.27</v>
      </c>
      <c r="M226" s="65" t="s">
        <v>59</v>
      </c>
      <c r="N226" s="65">
        <v>-408.74</v>
      </c>
      <c r="O226" s="65" t="s">
        <v>59</v>
      </c>
      <c r="P226" s="65">
        <v>-71.02</v>
      </c>
      <c r="Q226" s="65">
        <v>-90.65</v>
      </c>
      <c r="R226" s="59" t="s">
        <v>59</v>
      </c>
      <c r="S226" s="59">
        <v>-24.85</v>
      </c>
      <c r="T226" s="59" t="s">
        <v>58</v>
      </c>
      <c r="U226" s="59">
        <v>50.1</v>
      </c>
      <c r="V226" s="65"/>
      <c r="W226" s="59">
        <v>26.58</v>
      </c>
      <c r="X226" s="59"/>
      <c r="Y226" s="59">
        <f>-199.11+-314.96</f>
        <v>-514.06999999999994</v>
      </c>
      <c r="Z226" s="65">
        <v>121.32</v>
      </c>
      <c r="AA226" s="65"/>
      <c r="AB226" s="65">
        <v>-520.55999999999995</v>
      </c>
      <c r="AC226" s="65" t="s">
        <v>59</v>
      </c>
      <c r="AD226" s="59">
        <v>-184.53</v>
      </c>
      <c r="AE226" s="65">
        <v>-147.72999999999999</v>
      </c>
      <c r="AF226" s="65">
        <v>-445.68</v>
      </c>
      <c r="AG226" s="65">
        <v>-157.68</v>
      </c>
      <c r="AH226" s="64"/>
      <c r="AI226" s="65" t="s">
        <v>58</v>
      </c>
      <c r="AJ226" s="59">
        <v>-184.99</v>
      </c>
      <c r="AK226" s="59"/>
      <c r="AL226" s="65">
        <v>-87.45</v>
      </c>
      <c r="AM226" s="65">
        <v>-162.54</v>
      </c>
      <c r="AN226" s="59">
        <v>2.2599999999999998</v>
      </c>
      <c r="AO226" s="65" t="s">
        <v>58</v>
      </c>
      <c r="AP226" s="59">
        <v>-244.14</v>
      </c>
      <c r="AQ226" s="65">
        <v>-469.09</v>
      </c>
      <c r="AR226" s="65">
        <v>-380.99</v>
      </c>
      <c r="AS226" s="65">
        <v>1205.21</v>
      </c>
      <c r="AT226" s="65">
        <v>0</v>
      </c>
      <c r="AU226" s="65" t="s">
        <v>59</v>
      </c>
      <c r="AV226" s="24">
        <v>0</v>
      </c>
      <c r="AW226" s="65">
        <v>-172.76</v>
      </c>
      <c r="AX226" s="65">
        <v>154.75</v>
      </c>
      <c r="AY226" s="59">
        <f>108.42-150.57</f>
        <v>-42.149999999999991</v>
      </c>
      <c r="AZ226" s="65">
        <v>-151.77000000000001</v>
      </c>
      <c r="BA226" s="24">
        <v>0</v>
      </c>
      <c r="BB226" s="24">
        <v>0</v>
      </c>
      <c r="BC226" s="24">
        <v>0</v>
      </c>
      <c r="BD226" s="24">
        <f t="shared" si="76"/>
        <v>-4323.6499999999996</v>
      </c>
      <c r="BE226" s="25"/>
    </row>
    <row r="227" spans="1:57" ht="25.5" customHeight="1" x14ac:dyDescent="0.25">
      <c r="A227" s="22">
        <v>5</v>
      </c>
      <c r="B227" s="22" t="s">
        <v>84</v>
      </c>
      <c r="C227" s="23">
        <v>13</v>
      </c>
      <c r="D227" s="23">
        <v>32</v>
      </c>
      <c r="E227" s="23" t="s">
        <v>89</v>
      </c>
      <c r="F227" s="65">
        <v>-27.93</v>
      </c>
      <c r="G227" s="65">
        <v>-44.2</v>
      </c>
      <c r="H227" s="59">
        <v>-87.35</v>
      </c>
      <c r="I227" s="65" t="s">
        <v>62</v>
      </c>
      <c r="J227" s="65" t="s">
        <v>63</v>
      </c>
      <c r="K227" s="59">
        <v>6.6</v>
      </c>
      <c r="L227" s="59">
        <v>-3.35</v>
      </c>
      <c r="M227" s="65">
        <v>-370.12</v>
      </c>
      <c r="N227" s="65" t="s">
        <v>59</v>
      </c>
      <c r="O227" s="65" t="s">
        <v>64</v>
      </c>
      <c r="P227" s="65" t="s">
        <v>63</v>
      </c>
      <c r="Q227" s="65">
        <v>-205.77</v>
      </c>
      <c r="R227" s="59" t="s">
        <v>59</v>
      </c>
      <c r="S227" s="59">
        <v>-157.5</v>
      </c>
      <c r="T227" s="59" t="s">
        <v>63</v>
      </c>
      <c r="U227" s="59" t="s">
        <v>58</v>
      </c>
      <c r="V227" s="65"/>
      <c r="W227" s="59">
        <v>240.74</v>
      </c>
      <c r="X227" s="59"/>
      <c r="Y227" s="59">
        <v>-3.59</v>
      </c>
      <c r="Z227" s="65">
        <v>-4.0999999999999996</v>
      </c>
      <c r="AA227" s="65"/>
      <c r="AB227" s="65" t="s">
        <v>60</v>
      </c>
      <c r="AC227" s="65" t="s">
        <v>60</v>
      </c>
      <c r="AD227" s="59" t="s">
        <v>63</v>
      </c>
      <c r="AE227" s="65" t="s">
        <v>62</v>
      </c>
      <c r="AF227" s="65" t="s">
        <v>60</v>
      </c>
      <c r="AG227" s="65" t="s">
        <v>60</v>
      </c>
      <c r="AH227" s="64"/>
      <c r="AI227" s="65" t="s">
        <v>58</v>
      </c>
      <c r="AJ227" s="59" t="s">
        <v>59</v>
      </c>
      <c r="AK227" s="59"/>
      <c r="AL227" s="65">
        <v>-6.66</v>
      </c>
      <c r="AM227" s="65" t="s">
        <v>60</v>
      </c>
      <c r="AN227" s="59" t="s">
        <v>62</v>
      </c>
      <c r="AO227" s="65">
        <v>-97.57</v>
      </c>
      <c r="AP227" s="59">
        <v>-18.920000000000002</v>
      </c>
      <c r="AQ227" s="65">
        <v>-168.93</v>
      </c>
      <c r="AR227" s="65">
        <v>-45.01</v>
      </c>
      <c r="AS227" s="65" t="s">
        <v>64</v>
      </c>
      <c r="AT227" s="65">
        <v>0</v>
      </c>
      <c r="AU227" s="65" t="s">
        <v>59</v>
      </c>
      <c r="AV227" s="24">
        <v>0</v>
      </c>
      <c r="AW227" s="65" t="s">
        <v>63</v>
      </c>
      <c r="AX227" s="65" t="s">
        <v>62</v>
      </c>
      <c r="AY227" s="59" t="s">
        <v>60</v>
      </c>
      <c r="AZ227" s="65" t="s">
        <v>60</v>
      </c>
      <c r="BA227" s="24">
        <v>0</v>
      </c>
      <c r="BB227" s="24">
        <v>0</v>
      </c>
      <c r="BC227" s="24">
        <v>0</v>
      </c>
      <c r="BD227" s="24">
        <f t="shared" si="76"/>
        <v>-993.65999999999985</v>
      </c>
      <c r="BE227" s="25"/>
    </row>
    <row r="228" spans="1:57" ht="25.5" customHeight="1" x14ac:dyDescent="0.25">
      <c r="A228" s="22">
        <v>5</v>
      </c>
      <c r="B228" s="22" t="s">
        <v>91</v>
      </c>
      <c r="C228" s="23">
        <v>10</v>
      </c>
      <c r="D228" s="23">
        <v>7</v>
      </c>
      <c r="E228" s="23" t="s">
        <v>201</v>
      </c>
      <c r="F228" s="65">
        <v>-289.11</v>
      </c>
      <c r="G228" s="65" t="s">
        <v>64</v>
      </c>
      <c r="H228" s="59">
        <v>13.2</v>
      </c>
      <c r="I228" s="65" t="s">
        <v>63</v>
      </c>
      <c r="J228" s="65" t="s">
        <v>63</v>
      </c>
      <c r="K228" s="59" t="s">
        <v>64</v>
      </c>
      <c r="L228" s="59" t="s">
        <v>63</v>
      </c>
      <c r="M228" s="65" t="s">
        <v>64</v>
      </c>
      <c r="N228" s="65" t="s">
        <v>64</v>
      </c>
      <c r="O228" s="65" t="s">
        <v>64</v>
      </c>
      <c r="P228" s="65" t="s">
        <v>63</v>
      </c>
      <c r="Q228" s="65" t="s">
        <v>64</v>
      </c>
      <c r="R228" s="59" t="s">
        <v>64</v>
      </c>
      <c r="S228" s="59">
        <v>-32.24</v>
      </c>
      <c r="T228" s="59" t="s">
        <v>63</v>
      </c>
      <c r="U228" s="59" t="s">
        <v>63</v>
      </c>
      <c r="V228" s="65"/>
      <c r="W228" s="59" t="s">
        <v>64</v>
      </c>
      <c r="X228" s="59"/>
      <c r="Y228" s="59" t="s">
        <v>64</v>
      </c>
      <c r="Z228" s="65" t="s">
        <v>63</v>
      </c>
      <c r="AA228" s="65"/>
      <c r="AB228" s="65" t="s">
        <v>60</v>
      </c>
      <c r="AC228" s="65" t="s">
        <v>64</v>
      </c>
      <c r="AD228" s="59" t="s">
        <v>64</v>
      </c>
      <c r="AE228" s="65" t="s">
        <v>63</v>
      </c>
      <c r="AF228" s="65" t="s">
        <v>64</v>
      </c>
      <c r="AG228" s="65" t="s">
        <v>64</v>
      </c>
      <c r="AH228" s="64"/>
      <c r="AI228" s="65" t="s">
        <v>63</v>
      </c>
      <c r="AJ228" s="59" t="s">
        <v>64</v>
      </c>
      <c r="AK228" s="59"/>
      <c r="AL228" s="65" t="s">
        <v>64</v>
      </c>
      <c r="AM228" s="65" t="s">
        <v>64</v>
      </c>
      <c r="AN228" s="59" t="s">
        <v>63</v>
      </c>
      <c r="AO228" s="65" t="s">
        <v>63</v>
      </c>
      <c r="AP228" s="59" t="s">
        <v>64</v>
      </c>
      <c r="AQ228" s="65" t="s">
        <v>63</v>
      </c>
      <c r="AR228" s="65" t="s">
        <v>64</v>
      </c>
      <c r="AS228" s="65" t="s">
        <v>64</v>
      </c>
      <c r="AT228" s="65">
        <v>0</v>
      </c>
      <c r="AU228" s="65" t="s">
        <v>64</v>
      </c>
      <c r="AV228" s="24">
        <v>0</v>
      </c>
      <c r="AW228" s="65" t="s">
        <v>63</v>
      </c>
      <c r="AX228" s="65" t="s">
        <v>63</v>
      </c>
      <c r="AY228" s="59" t="s">
        <v>64</v>
      </c>
      <c r="AZ228" s="65" t="s">
        <v>64</v>
      </c>
      <c r="BA228" s="24">
        <v>0</v>
      </c>
      <c r="BB228" s="24">
        <v>0</v>
      </c>
      <c r="BC228" s="24">
        <v>0</v>
      </c>
      <c r="BD228" s="24">
        <f t="shared" si="76"/>
        <v>-308.15000000000003</v>
      </c>
      <c r="BE228" s="25"/>
    </row>
    <row r="229" spans="1:57" ht="25.5" customHeight="1" x14ac:dyDescent="0.25">
      <c r="A229" s="22">
        <v>5</v>
      </c>
      <c r="B229" s="22" t="s">
        <v>91</v>
      </c>
      <c r="C229" s="23">
        <v>10</v>
      </c>
      <c r="D229" s="23">
        <v>12</v>
      </c>
      <c r="E229" s="23" t="s">
        <v>202</v>
      </c>
      <c r="F229" s="65">
        <v>-223.37</v>
      </c>
      <c r="G229" s="65" t="s">
        <v>64</v>
      </c>
      <c r="H229" s="59" t="s">
        <v>59</v>
      </c>
      <c r="I229" s="65" t="s">
        <v>63</v>
      </c>
      <c r="J229" s="65" t="s">
        <v>63</v>
      </c>
      <c r="K229" s="59" t="s">
        <v>64</v>
      </c>
      <c r="L229" s="59" t="s">
        <v>63</v>
      </c>
      <c r="M229" s="65" t="s">
        <v>64</v>
      </c>
      <c r="N229" s="65" t="s">
        <v>64</v>
      </c>
      <c r="O229" s="65" t="s">
        <v>64</v>
      </c>
      <c r="P229" s="65" t="s">
        <v>63</v>
      </c>
      <c r="Q229" s="65" t="s">
        <v>64</v>
      </c>
      <c r="R229" s="59" t="s">
        <v>64</v>
      </c>
      <c r="S229" s="59" t="s">
        <v>63</v>
      </c>
      <c r="T229" s="59" t="s">
        <v>63</v>
      </c>
      <c r="U229" s="59" t="s">
        <v>63</v>
      </c>
      <c r="V229" s="65"/>
      <c r="W229" s="59" t="s">
        <v>64</v>
      </c>
      <c r="X229" s="59"/>
      <c r="Y229" s="59" t="s">
        <v>64</v>
      </c>
      <c r="Z229" s="65" t="s">
        <v>63</v>
      </c>
      <c r="AA229" s="65"/>
      <c r="AB229" s="65" t="s">
        <v>64</v>
      </c>
      <c r="AC229" s="65" t="s">
        <v>64</v>
      </c>
      <c r="AD229" s="59" t="s">
        <v>64</v>
      </c>
      <c r="AE229" s="65" t="s">
        <v>63</v>
      </c>
      <c r="AF229" s="65" t="s">
        <v>64</v>
      </c>
      <c r="AG229" s="65">
        <v>-7.29</v>
      </c>
      <c r="AH229" s="64"/>
      <c r="AI229" s="65" t="s">
        <v>63</v>
      </c>
      <c r="AJ229" s="59" t="s">
        <v>64</v>
      </c>
      <c r="AK229" s="59"/>
      <c r="AL229" s="65" t="s">
        <v>64</v>
      </c>
      <c r="AM229" s="65" t="s">
        <v>64</v>
      </c>
      <c r="AN229" s="59" t="s">
        <v>62</v>
      </c>
      <c r="AO229" s="65" t="s">
        <v>63</v>
      </c>
      <c r="AP229" s="59" t="s">
        <v>64</v>
      </c>
      <c r="AQ229" s="65" t="s">
        <v>63</v>
      </c>
      <c r="AR229" s="65" t="s">
        <v>60</v>
      </c>
      <c r="AS229" s="65" t="s">
        <v>64</v>
      </c>
      <c r="AT229" s="65" t="s">
        <v>64</v>
      </c>
      <c r="AU229" s="65" t="s">
        <v>64</v>
      </c>
      <c r="AV229" s="24">
        <v>0</v>
      </c>
      <c r="AW229" s="65" t="s">
        <v>63</v>
      </c>
      <c r="AX229" s="65" t="s">
        <v>63</v>
      </c>
      <c r="AY229" s="59" t="s">
        <v>64</v>
      </c>
      <c r="AZ229" s="65" t="s">
        <v>64</v>
      </c>
      <c r="BA229" s="24">
        <v>0</v>
      </c>
      <c r="BB229" s="24">
        <v>0</v>
      </c>
      <c r="BC229" s="24">
        <v>0</v>
      </c>
      <c r="BD229" s="24">
        <f t="shared" si="76"/>
        <v>-230.66</v>
      </c>
      <c r="BE229" s="25"/>
    </row>
    <row r="230" spans="1:57" ht="25.5" customHeight="1" x14ac:dyDescent="0.25">
      <c r="A230" s="22">
        <v>5</v>
      </c>
      <c r="B230" s="22" t="s">
        <v>91</v>
      </c>
      <c r="C230" s="23">
        <v>11</v>
      </c>
      <c r="D230" s="23">
        <v>250</v>
      </c>
      <c r="E230" s="23" t="s">
        <v>203</v>
      </c>
      <c r="F230" s="65">
        <v>-160.56</v>
      </c>
      <c r="G230" s="65">
        <v>-116.55</v>
      </c>
      <c r="H230" s="59">
        <v>-210.7</v>
      </c>
      <c r="I230" s="65">
        <v>-13.69</v>
      </c>
      <c r="J230" s="65">
        <v>-38.700000000000003</v>
      </c>
      <c r="K230" s="59">
        <v>-41.46</v>
      </c>
      <c r="L230" s="59">
        <v>-22.31</v>
      </c>
      <c r="M230" s="65">
        <v>-44.77</v>
      </c>
      <c r="N230" s="65">
        <v>-258.47000000000003</v>
      </c>
      <c r="O230" s="65">
        <v>10.46</v>
      </c>
      <c r="P230" s="65">
        <v>-351.64</v>
      </c>
      <c r="Q230" s="65">
        <v>-53.74</v>
      </c>
      <c r="R230" s="59" t="s">
        <v>60</v>
      </c>
      <c r="S230" s="59">
        <v>-52.72</v>
      </c>
      <c r="T230" s="59">
        <v>-26.83</v>
      </c>
      <c r="U230" s="59">
        <v>-217.44</v>
      </c>
      <c r="V230" s="65"/>
      <c r="W230" s="59">
        <v>-53.32</v>
      </c>
      <c r="X230" s="59"/>
      <c r="Y230" s="59">
        <v>-5.91</v>
      </c>
      <c r="Z230" s="65">
        <v>65.290000000000006</v>
      </c>
      <c r="AA230" s="65"/>
      <c r="AB230" s="65">
        <v>2.59</v>
      </c>
      <c r="AC230" s="65">
        <v>-28.66</v>
      </c>
      <c r="AD230" s="59">
        <v>-20.07</v>
      </c>
      <c r="AE230" s="65" t="s">
        <v>62</v>
      </c>
      <c r="AF230" s="65">
        <v>-131.41</v>
      </c>
      <c r="AG230" s="65">
        <v>5.76</v>
      </c>
      <c r="AH230" s="64"/>
      <c r="AI230" s="65">
        <v>-49.06</v>
      </c>
      <c r="AJ230" s="59">
        <v>-35.340000000000003</v>
      </c>
      <c r="AK230" s="59"/>
      <c r="AL230" s="65">
        <v>340.12</v>
      </c>
      <c r="AM230" s="65">
        <v>58.5</v>
      </c>
      <c r="AN230" s="59" t="s">
        <v>62</v>
      </c>
      <c r="AO230" s="65">
        <v>-147.59</v>
      </c>
      <c r="AP230" s="59">
        <v>-90.07</v>
      </c>
      <c r="AQ230" s="65">
        <v>-326.56</v>
      </c>
      <c r="AR230" s="65">
        <v>19.809999999999999</v>
      </c>
      <c r="AS230" s="65">
        <v>2.19</v>
      </c>
      <c r="AT230" s="65" t="s">
        <v>59</v>
      </c>
      <c r="AU230" s="65">
        <v>113.18</v>
      </c>
      <c r="AV230" s="24">
        <v>0</v>
      </c>
      <c r="AW230" s="65">
        <v>-9.6300000000000008</v>
      </c>
      <c r="AX230" s="65">
        <v>91.52</v>
      </c>
      <c r="AY230" s="59">
        <v>-2.0699999999999998</v>
      </c>
      <c r="AZ230" s="65" t="s">
        <v>60</v>
      </c>
      <c r="BA230" s="24">
        <v>0</v>
      </c>
      <c r="BB230" s="24">
        <v>0</v>
      </c>
      <c r="BC230" s="24">
        <v>0</v>
      </c>
      <c r="BD230" s="24">
        <f t="shared" si="76"/>
        <v>-1799.85</v>
      </c>
      <c r="BE230" s="25"/>
    </row>
    <row r="231" spans="1:57" ht="25.5" customHeight="1" x14ac:dyDescent="0.25">
      <c r="A231" s="22">
        <v>5</v>
      </c>
      <c r="B231" s="22" t="s">
        <v>93</v>
      </c>
      <c r="C231" s="23">
        <v>10</v>
      </c>
      <c r="D231" s="23">
        <v>6</v>
      </c>
      <c r="E231" s="23" t="s">
        <v>167</v>
      </c>
      <c r="F231" s="65">
        <v>-162.38</v>
      </c>
      <c r="G231" s="65" t="s">
        <v>64</v>
      </c>
      <c r="H231" s="59">
        <v>-47.09</v>
      </c>
      <c r="I231" s="65" t="s">
        <v>63</v>
      </c>
      <c r="J231" s="65" t="s">
        <v>62</v>
      </c>
      <c r="K231" s="59" t="s">
        <v>64</v>
      </c>
      <c r="L231" s="59" t="s">
        <v>63</v>
      </c>
      <c r="M231" s="65" t="s">
        <v>64</v>
      </c>
      <c r="N231" s="65" t="s">
        <v>64</v>
      </c>
      <c r="O231" s="65" t="s">
        <v>64</v>
      </c>
      <c r="P231" s="65" t="s">
        <v>63</v>
      </c>
      <c r="Q231" s="65" t="s">
        <v>64</v>
      </c>
      <c r="R231" s="59" t="s">
        <v>64</v>
      </c>
      <c r="S231" s="59">
        <v>-80.540000000000006</v>
      </c>
      <c r="T231" s="59" t="s">
        <v>63</v>
      </c>
      <c r="U231" s="59" t="s">
        <v>63</v>
      </c>
      <c r="V231" s="65"/>
      <c r="W231" s="59" t="s">
        <v>64</v>
      </c>
      <c r="X231" s="59"/>
      <c r="Y231" s="59" t="s">
        <v>64</v>
      </c>
      <c r="Z231" s="65" t="s">
        <v>63</v>
      </c>
      <c r="AA231" s="65"/>
      <c r="AB231" s="65" t="s">
        <v>64</v>
      </c>
      <c r="AC231" s="65" t="s">
        <v>64</v>
      </c>
      <c r="AD231" s="59" t="s">
        <v>64</v>
      </c>
      <c r="AE231" s="65" t="s">
        <v>63</v>
      </c>
      <c r="AF231" s="65" t="s">
        <v>64</v>
      </c>
      <c r="AG231" s="65" t="s">
        <v>64</v>
      </c>
      <c r="AH231" s="64"/>
      <c r="AI231" s="65" t="s">
        <v>63</v>
      </c>
      <c r="AJ231" s="59" t="s">
        <v>64</v>
      </c>
      <c r="AK231" s="59"/>
      <c r="AL231" s="65" t="s">
        <v>64</v>
      </c>
      <c r="AM231" s="65" t="s">
        <v>64</v>
      </c>
      <c r="AN231" s="59" t="s">
        <v>63</v>
      </c>
      <c r="AO231" s="65" t="s">
        <v>63</v>
      </c>
      <c r="AP231" s="59" t="s">
        <v>64</v>
      </c>
      <c r="AQ231" s="65" t="s">
        <v>63</v>
      </c>
      <c r="AR231" s="65" t="s">
        <v>64</v>
      </c>
      <c r="AS231" s="65" t="s">
        <v>64</v>
      </c>
      <c r="AT231" s="65" t="s">
        <v>59</v>
      </c>
      <c r="AU231" s="65" t="s">
        <v>64</v>
      </c>
      <c r="AV231" s="24">
        <v>0</v>
      </c>
      <c r="AW231" s="65" t="s">
        <v>63</v>
      </c>
      <c r="AX231" s="65" t="s">
        <v>63</v>
      </c>
      <c r="AY231" s="59" t="s">
        <v>64</v>
      </c>
      <c r="AZ231" s="65" t="s">
        <v>64</v>
      </c>
      <c r="BA231" s="24">
        <v>0</v>
      </c>
      <c r="BB231" s="24">
        <v>0</v>
      </c>
      <c r="BC231" s="24">
        <v>0</v>
      </c>
      <c r="BD231" s="24">
        <f t="shared" si="76"/>
        <v>-290.01</v>
      </c>
      <c r="BE231" s="25"/>
    </row>
    <row r="232" spans="1:57" ht="25.5" customHeight="1" x14ac:dyDescent="0.25">
      <c r="A232" s="22">
        <v>5</v>
      </c>
      <c r="B232" s="22" t="s">
        <v>93</v>
      </c>
      <c r="C232" s="23">
        <v>10</v>
      </c>
      <c r="D232" s="23">
        <v>17</v>
      </c>
      <c r="E232" s="23" t="s">
        <v>204</v>
      </c>
      <c r="F232" s="65">
        <v>-153.1</v>
      </c>
      <c r="G232" s="65">
        <v>-40.04</v>
      </c>
      <c r="H232" s="59">
        <v>-81.3</v>
      </c>
      <c r="I232" s="65">
        <v>-13.95</v>
      </c>
      <c r="J232" s="65">
        <v>-156.24</v>
      </c>
      <c r="K232" s="59" t="s">
        <v>60</v>
      </c>
      <c r="L232" s="59" t="s">
        <v>63</v>
      </c>
      <c r="M232" s="65">
        <v>-18.690000000000001</v>
      </c>
      <c r="N232" s="65">
        <v>-138.29</v>
      </c>
      <c r="O232" s="65">
        <v>-6.49</v>
      </c>
      <c r="P232" s="65">
        <v>-42.85</v>
      </c>
      <c r="Q232" s="65">
        <v>-15.16</v>
      </c>
      <c r="R232" s="59" t="s">
        <v>60</v>
      </c>
      <c r="S232" s="59">
        <v>-61.67</v>
      </c>
      <c r="T232" s="59" t="s">
        <v>62</v>
      </c>
      <c r="U232" s="59">
        <v>2.1800000000000002</v>
      </c>
      <c r="V232" s="65"/>
      <c r="W232" s="59" t="s">
        <v>64</v>
      </c>
      <c r="X232" s="59"/>
      <c r="Y232" s="59">
        <v>2.1800000000000002</v>
      </c>
      <c r="Z232" s="65">
        <v>-8.68</v>
      </c>
      <c r="AA232" s="65"/>
      <c r="AB232" s="65">
        <v>26.37</v>
      </c>
      <c r="AC232" s="65">
        <v>-13.75</v>
      </c>
      <c r="AD232" s="59">
        <v>9.1</v>
      </c>
      <c r="AE232" s="65" t="s">
        <v>62</v>
      </c>
      <c r="AF232" s="65" t="s">
        <v>64</v>
      </c>
      <c r="AG232" s="65">
        <v>1.85</v>
      </c>
      <c r="AH232" s="64"/>
      <c r="AI232" s="65" t="s">
        <v>62</v>
      </c>
      <c r="AJ232" s="59">
        <v>-17.45</v>
      </c>
      <c r="AK232" s="59"/>
      <c r="AL232" s="65">
        <v>28.58</v>
      </c>
      <c r="AM232" s="65">
        <v>-8.1199999999999992</v>
      </c>
      <c r="AN232" s="59" t="s">
        <v>62</v>
      </c>
      <c r="AO232" s="65" t="s">
        <v>63</v>
      </c>
      <c r="AP232" s="59" t="s">
        <v>64</v>
      </c>
      <c r="AQ232" s="65">
        <v>-6.57</v>
      </c>
      <c r="AR232" s="65">
        <v>-8.0399999999999991</v>
      </c>
      <c r="AS232" s="65" t="s">
        <v>60</v>
      </c>
      <c r="AT232" s="65" t="s">
        <v>59</v>
      </c>
      <c r="AU232" s="65" t="s">
        <v>59</v>
      </c>
      <c r="AV232" s="24">
        <v>0</v>
      </c>
      <c r="AW232" s="65">
        <v>89.05</v>
      </c>
      <c r="AX232" s="65">
        <v>-23.07</v>
      </c>
      <c r="AY232" s="59" t="s">
        <v>60</v>
      </c>
      <c r="AZ232" s="65" t="s">
        <v>60</v>
      </c>
      <c r="BA232" s="24">
        <v>0</v>
      </c>
      <c r="BB232" s="24">
        <v>0</v>
      </c>
      <c r="BC232" s="24">
        <v>0</v>
      </c>
      <c r="BD232" s="24">
        <f t="shared" si="76"/>
        <v>-654.15000000000009</v>
      </c>
      <c r="BE232" s="25"/>
    </row>
    <row r="233" spans="1:57" ht="25.5" customHeight="1" x14ac:dyDescent="0.25">
      <c r="A233" s="22">
        <v>5</v>
      </c>
      <c r="B233" s="22" t="s">
        <v>93</v>
      </c>
      <c r="C233" s="23">
        <v>26</v>
      </c>
      <c r="D233" s="23">
        <v>133</v>
      </c>
      <c r="E233" s="23" t="s">
        <v>205</v>
      </c>
      <c r="F233" s="65">
        <v>-13.31</v>
      </c>
      <c r="G233" s="65" t="s">
        <v>64</v>
      </c>
      <c r="H233" s="59">
        <v>-33.299999999999997</v>
      </c>
      <c r="I233" s="65" t="s">
        <v>63</v>
      </c>
      <c r="J233" s="65" t="s">
        <v>63</v>
      </c>
      <c r="K233" s="59" t="s">
        <v>64</v>
      </c>
      <c r="L233" s="59" t="s">
        <v>63</v>
      </c>
      <c r="M233" s="65" t="s">
        <v>64</v>
      </c>
      <c r="N233" s="65" t="s">
        <v>64</v>
      </c>
      <c r="O233" s="65" t="s">
        <v>64</v>
      </c>
      <c r="P233" s="65" t="s">
        <v>63</v>
      </c>
      <c r="Q233" s="65" t="s">
        <v>64</v>
      </c>
      <c r="R233" s="59" t="s">
        <v>64</v>
      </c>
      <c r="S233" s="59" t="s">
        <v>63</v>
      </c>
      <c r="T233" s="59" t="s">
        <v>63</v>
      </c>
      <c r="U233" s="59" t="s">
        <v>63</v>
      </c>
      <c r="V233" s="65"/>
      <c r="W233" s="59" t="s">
        <v>64</v>
      </c>
      <c r="X233" s="59"/>
      <c r="Y233" s="59" t="s">
        <v>64</v>
      </c>
      <c r="Z233" s="65" t="s">
        <v>63</v>
      </c>
      <c r="AA233" s="65"/>
      <c r="AB233" s="65" t="s">
        <v>64</v>
      </c>
      <c r="AC233" s="65" t="s">
        <v>64</v>
      </c>
      <c r="AD233" s="59" t="s">
        <v>64</v>
      </c>
      <c r="AE233" s="65" t="s">
        <v>63</v>
      </c>
      <c r="AF233" s="65" t="s">
        <v>64</v>
      </c>
      <c r="AG233" s="65" t="s">
        <v>64</v>
      </c>
      <c r="AH233" s="64"/>
      <c r="AI233" s="65" t="s">
        <v>63</v>
      </c>
      <c r="AJ233" s="59" t="s">
        <v>64</v>
      </c>
      <c r="AK233" s="59"/>
      <c r="AL233" s="65" t="s">
        <v>64</v>
      </c>
      <c r="AM233" s="65" t="s">
        <v>64</v>
      </c>
      <c r="AN233" s="59" t="s">
        <v>63</v>
      </c>
      <c r="AO233" s="65" t="s">
        <v>63</v>
      </c>
      <c r="AP233" s="59" t="s">
        <v>64</v>
      </c>
      <c r="AQ233" s="65" t="s">
        <v>63</v>
      </c>
      <c r="AR233" s="65" t="s">
        <v>64</v>
      </c>
      <c r="AS233" s="65" t="s">
        <v>64</v>
      </c>
      <c r="AT233" s="65" t="s">
        <v>64</v>
      </c>
      <c r="AU233" s="65" t="s">
        <v>64</v>
      </c>
      <c r="AV233" s="24">
        <v>0</v>
      </c>
      <c r="AW233" s="65" t="s">
        <v>63</v>
      </c>
      <c r="AX233" s="65" t="s">
        <v>63</v>
      </c>
      <c r="AY233" s="59" t="s">
        <v>64</v>
      </c>
      <c r="AZ233" s="65" t="s">
        <v>64</v>
      </c>
      <c r="BA233" s="24">
        <v>0</v>
      </c>
      <c r="BB233" s="24">
        <v>0</v>
      </c>
      <c r="BC233" s="24">
        <v>0</v>
      </c>
      <c r="BD233" s="24">
        <f t="shared" si="76"/>
        <v>-46.61</v>
      </c>
      <c r="BE233" s="25"/>
    </row>
    <row r="234" spans="1:57" ht="25.5" customHeight="1" x14ac:dyDescent="0.25">
      <c r="A234" s="22">
        <v>5</v>
      </c>
      <c r="B234" s="22" t="s">
        <v>93</v>
      </c>
      <c r="C234" s="23">
        <v>20</v>
      </c>
      <c r="D234" s="23">
        <v>155</v>
      </c>
      <c r="E234" s="23" t="s">
        <v>206</v>
      </c>
      <c r="F234" s="65">
        <v>-214.83</v>
      </c>
      <c r="G234" s="65">
        <v>-10.76</v>
      </c>
      <c r="H234" s="59">
        <v>-332.96</v>
      </c>
      <c r="I234" s="65" t="s">
        <v>62</v>
      </c>
      <c r="J234" s="65">
        <v>-13.32</v>
      </c>
      <c r="K234" s="59">
        <v>-13.32</v>
      </c>
      <c r="L234" s="59">
        <v>105.48</v>
      </c>
      <c r="M234" s="65" t="s">
        <v>60</v>
      </c>
      <c r="N234" s="65" t="s">
        <v>59</v>
      </c>
      <c r="O234" s="65">
        <v>-13.05</v>
      </c>
      <c r="P234" s="65">
        <v>-100.5</v>
      </c>
      <c r="Q234" s="65">
        <v>13.32</v>
      </c>
      <c r="R234" s="59" t="s">
        <v>60</v>
      </c>
      <c r="S234" s="59">
        <v>-52.65</v>
      </c>
      <c r="T234" s="59" t="s">
        <v>58</v>
      </c>
      <c r="U234" s="59">
        <v>-26.64</v>
      </c>
      <c r="V234" s="65"/>
      <c r="W234" s="59">
        <v>-27.18</v>
      </c>
      <c r="X234" s="59"/>
      <c r="Y234" s="59">
        <v>-26.64</v>
      </c>
      <c r="Z234" s="65">
        <v>-39.69</v>
      </c>
      <c r="AA234" s="65"/>
      <c r="AB234" s="65">
        <v>-26.64</v>
      </c>
      <c r="AC234" s="65" t="s">
        <v>60</v>
      </c>
      <c r="AD234" s="59" t="s">
        <v>62</v>
      </c>
      <c r="AE234" s="65" t="s">
        <v>62</v>
      </c>
      <c r="AF234" s="65">
        <v>0.27</v>
      </c>
      <c r="AG234" s="65">
        <v>-53.28</v>
      </c>
      <c r="AH234" s="64"/>
      <c r="AI234" s="65" t="s">
        <v>62</v>
      </c>
      <c r="AJ234" s="59">
        <v>-26.1</v>
      </c>
      <c r="AK234" s="59"/>
      <c r="AL234" s="65" t="s">
        <v>60</v>
      </c>
      <c r="AM234" s="65">
        <v>-26.63</v>
      </c>
      <c r="AN234" s="59" t="s">
        <v>62</v>
      </c>
      <c r="AO234" s="65">
        <v>121.48</v>
      </c>
      <c r="AP234" s="59" t="s">
        <v>60</v>
      </c>
      <c r="AQ234" s="65">
        <v>57.32</v>
      </c>
      <c r="AR234" s="65" t="s">
        <v>60</v>
      </c>
      <c r="AS234" s="65">
        <v>53.01</v>
      </c>
      <c r="AT234" s="65" t="s">
        <v>59</v>
      </c>
      <c r="AU234" s="65" t="s">
        <v>59</v>
      </c>
      <c r="AV234" s="24">
        <v>0</v>
      </c>
      <c r="AW234" s="65">
        <v>-26.28</v>
      </c>
      <c r="AX234" s="65" t="s">
        <v>58</v>
      </c>
      <c r="AY234" s="59">
        <v>-270.63</v>
      </c>
      <c r="AZ234" s="65" t="s">
        <v>59</v>
      </c>
      <c r="BA234" s="24">
        <v>0</v>
      </c>
      <c r="BB234" s="24">
        <v>0</v>
      </c>
      <c r="BC234" s="24">
        <v>0</v>
      </c>
      <c r="BD234" s="24">
        <f t="shared" si="76"/>
        <v>-950.21999999999969</v>
      </c>
      <c r="BE234" s="25"/>
    </row>
    <row r="235" spans="1:57" ht="25.5" customHeight="1" x14ac:dyDescent="0.25">
      <c r="A235" s="22">
        <v>5</v>
      </c>
      <c r="B235" s="22" t="s">
        <v>93</v>
      </c>
      <c r="C235" s="23">
        <v>11</v>
      </c>
      <c r="D235" s="23">
        <v>253</v>
      </c>
      <c r="E235" s="23" t="s">
        <v>207</v>
      </c>
      <c r="F235" s="65">
        <v>-100.52</v>
      </c>
      <c r="G235" s="65">
        <v>-61.6</v>
      </c>
      <c r="H235" s="59">
        <v>-69.27</v>
      </c>
      <c r="I235" s="65">
        <v>12.96</v>
      </c>
      <c r="J235" s="65">
        <v>-54.43</v>
      </c>
      <c r="K235" s="59">
        <v>-17.190000000000001</v>
      </c>
      <c r="L235" s="59">
        <v>-18.600000000000001</v>
      </c>
      <c r="M235" s="65">
        <v>-132.56</v>
      </c>
      <c r="N235" s="65" t="s">
        <v>60</v>
      </c>
      <c r="O235" s="65">
        <v>-22.64</v>
      </c>
      <c r="P235" s="65">
        <v>-131.85</v>
      </c>
      <c r="Q235" s="65">
        <v>-7.74</v>
      </c>
      <c r="R235" s="59" t="s">
        <v>60</v>
      </c>
      <c r="S235" s="59">
        <v>-294.36</v>
      </c>
      <c r="T235" s="59">
        <v>-34.39</v>
      </c>
      <c r="U235" s="59">
        <v>-2.4700000000000002</v>
      </c>
      <c r="V235" s="65"/>
      <c r="W235" s="59">
        <v>-108.11</v>
      </c>
      <c r="X235" s="59"/>
      <c r="Y235" s="59">
        <v>20.16</v>
      </c>
      <c r="Z235" s="65">
        <v>-232.57</v>
      </c>
      <c r="AA235" s="65"/>
      <c r="AB235" s="65">
        <v>123.01</v>
      </c>
      <c r="AC235" s="65" t="s">
        <v>60</v>
      </c>
      <c r="AD235" s="59">
        <v>-71.739999999999995</v>
      </c>
      <c r="AE235" s="65">
        <v>-36.81</v>
      </c>
      <c r="AF235" s="65">
        <v>34.520000000000003</v>
      </c>
      <c r="AG235" s="65">
        <v>-20.36</v>
      </c>
      <c r="AH235" s="64"/>
      <c r="AI235" s="65" t="s">
        <v>62</v>
      </c>
      <c r="AJ235" s="59">
        <v>-137.5</v>
      </c>
      <c r="AK235" s="59"/>
      <c r="AL235" s="65">
        <v>77.430000000000007</v>
      </c>
      <c r="AM235" s="65">
        <v>-12.44</v>
      </c>
      <c r="AN235" s="59">
        <v>-6.18</v>
      </c>
      <c r="AO235" s="65">
        <v>-46.33</v>
      </c>
      <c r="AP235" s="59">
        <v>19.46</v>
      </c>
      <c r="AQ235" s="65" t="s">
        <v>58</v>
      </c>
      <c r="AR235" s="65">
        <v>30.8</v>
      </c>
      <c r="AS235" s="65">
        <v>-58.26</v>
      </c>
      <c r="AT235" s="65" t="s">
        <v>59</v>
      </c>
      <c r="AU235" s="65">
        <v>-28.67</v>
      </c>
      <c r="AV235" s="24">
        <v>0</v>
      </c>
      <c r="AW235" s="65">
        <v>3.44</v>
      </c>
      <c r="AX235" s="65">
        <v>134.28</v>
      </c>
      <c r="AY235" s="59" t="s">
        <v>60</v>
      </c>
      <c r="AZ235" s="65">
        <v>-2.64</v>
      </c>
      <c r="BA235" s="24">
        <v>0</v>
      </c>
      <c r="BB235" s="24">
        <v>0</v>
      </c>
      <c r="BC235" s="24">
        <v>0</v>
      </c>
      <c r="BD235" s="24">
        <f t="shared" si="76"/>
        <v>-1253.17</v>
      </c>
      <c r="BE235" s="25"/>
    </row>
    <row r="236" spans="1:57" ht="25.5" customHeight="1" x14ac:dyDescent="0.25">
      <c r="A236" s="22">
        <v>5</v>
      </c>
      <c r="B236" s="22" t="s">
        <v>169</v>
      </c>
      <c r="C236" s="23">
        <v>24</v>
      </c>
      <c r="D236" s="23">
        <v>317</v>
      </c>
      <c r="E236" s="23" t="s">
        <v>208</v>
      </c>
      <c r="F236" s="65">
        <v>-145.24</v>
      </c>
      <c r="G236" s="65">
        <v>-202.11</v>
      </c>
      <c r="H236" s="59">
        <v>-184.64</v>
      </c>
      <c r="I236" s="65">
        <v>-48.78</v>
      </c>
      <c r="J236" s="65">
        <v>-151.03</v>
      </c>
      <c r="K236" s="59" t="s">
        <v>59</v>
      </c>
      <c r="L236" s="59">
        <v>-48.81</v>
      </c>
      <c r="M236" s="65">
        <v>-245.67</v>
      </c>
      <c r="N236" s="65">
        <v>-404.09</v>
      </c>
      <c r="O236" s="65">
        <v>-117.61</v>
      </c>
      <c r="P236" s="65">
        <v>-61.39</v>
      </c>
      <c r="Q236" s="65">
        <v>-93.3</v>
      </c>
      <c r="R236" s="59">
        <v>18.18</v>
      </c>
      <c r="S236" s="59" t="s">
        <v>60</v>
      </c>
      <c r="T236" s="59">
        <v>-51.8</v>
      </c>
      <c r="U236" s="59">
        <v>-10.06</v>
      </c>
      <c r="V236" s="65"/>
      <c r="W236" s="59">
        <v>3.07</v>
      </c>
      <c r="X236" s="59"/>
      <c r="Y236" s="59">
        <v>-112.91</v>
      </c>
      <c r="Z236" s="65">
        <v>-85.81</v>
      </c>
      <c r="AA236" s="65"/>
      <c r="AB236" s="65">
        <v>-477.61</v>
      </c>
      <c r="AC236" s="65">
        <v>-72.55</v>
      </c>
      <c r="AD236" s="59">
        <v>352.42</v>
      </c>
      <c r="AE236" s="65">
        <v>-21.62</v>
      </c>
      <c r="AF236" s="65">
        <v>-299.95</v>
      </c>
      <c r="AG236" s="65">
        <v>2.4700000000000002</v>
      </c>
      <c r="AH236" s="64"/>
      <c r="AI236" s="65">
        <v>-13.14</v>
      </c>
      <c r="AJ236" s="59">
        <v>6.61</v>
      </c>
      <c r="AK236" s="59"/>
      <c r="AL236" s="65">
        <v>-270.85000000000002</v>
      </c>
      <c r="AM236" s="65">
        <v>-110.05</v>
      </c>
      <c r="AN236" s="59">
        <v>-21.33</v>
      </c>
      <c r="AO236" s="65">
        <v>-251.67</v>
      </c>
      <c r="AP236" s="59" t="s">
        <v>60</v>
      </c>
      <c r="AQ236" s="65">
        <v>-135.31</v>
      </c>
      <c r="AR236" s="65">
        <v>-45.7</v>
      </c>
      <c r="AS236" s="65">
        <v>-425.13</v>
      </c>
      <c r="AT236" s="65" t="s">
        <v>64</v>
      </c>
      <c r="AU236" s="65" t="s">
        <v>63</v>
      </c>
      <c r="AV236" s="24">
        <v>0</v>
      </c>
      <c r="AW236" s="65">
        <v>-6.36</v>
      </c>
      <c r="AX236" s="65" t="s">
        <v>58</v>
      </c>
      <c r="AY236" s="59">
        <v>-65.63</v>
      </c>
      <c r="AZ236" s="65">
        <v>24.99</v>
      </c>
      <c r="BA236" s="24">
        <v>0</v>
      </c>
      <c r="BB236" s="24">
        <v>0</v>
      </c>
      <c r="BC236" s="24">
        <v>0</v>
      </c>
      <c r="BD236" s="24">
        <f t="shared" si="76"/>
        <v>-3772.41</v>
      </c>
      <c r="BE236" s="25"/>
    </row>
    <row r="237" spans="1:57" ht="25.5" customHeight="1" x14ac:dyDescent="0.25">
      <c r="A237" s="22">
        <v>5</v>
      </c>
      <c r="B237" s="22" t="s">
        <v>169</v>
      </c>
      <c r="C237" s="23">
        <v>24</v>
      </c>
      <c r="D237" s="23">
        <v>318</v>
      </c>
      <c r="E237" s="23" t="s">
        <v>209</v>
      </c>
      <c r="F237" s="65">
        <v>-70.930000000000007</v>
      </c>
      <c r="G237" s="65">
        <v>-92.79</v>
      </c>
      <c r="H237" s="59">
        <v>11.92</v>
      </c>
      <c r="I237" s="65">
        <v>-47.13</v>
      </c>
      <c r="J237" s="65">
        <v>49.04</v>
      </c>
      <c r="K237" s="59">
        <v>-119.01</v>
      </c>
      <c r="L237" s="59">
        <v>-59.89</v>
      </c>
      <c r="M237" s="65">
        <v>53.86</v>
      </c>
      <c r="N237" s="65">
        <v>-44.25</v>
      </c>
      <c r="O237" s="65">
        <v>-242.99</v>
      </c>
      <c r="P237" s="65">
        <v>-51.89</v>
      </c>
      <c r="Q237" s="65">
        <v>37.36</v>
      </c>
      <c r="R237" s="59">
        <v>4.82</v>
      </c>
      <c r="S237" s="59">
        <v>242.87</v>
      </c>
      <c r="T237" s="59">
        <v>84.98</v>
      </c>
      <c r="U237" s="59">
        <v>-12.34</v>
      </c>
      <c r="V237" s="65"/>
      <c r="W237" s="59">
        <v>-23.06</v>
      </c>
      <c r="X237" s="59"/>
      <c r="Y237" s="59">
        <v>10.64</v>
      </c>
      <c r="Z237" s="65">
        <v>33.92</v>
      </c>
      <c r="AA237" s="65"/>
      <c r="AB237" s="65">
        <v>-325.86</v>
      </c>
      <c r="AC237" s="65">
        <v>-25.44</v>
      </c>
      <c r="AD237" s="59">
        <v>-65.58</v>
      </c>
      <c r="AE237" s="65">
        <v>-8.18</v>
      </c>
      <c r="AF237" s="65">
        <v>-97.82</v>
      </c>
      <c r="AG237" s="65">
        <v>-5.81</v>
      </c>
      <c r="AH237" s="64"/>
      <c r="AI237" s="65">
        <v>-8.17</v>
      </c>
      <c r="AJ237" s="59" t="s">
        <v>59</v>
      </c>
      <c r="AK237" s="59"/>
      <c r="AL237" s="65">
        <v>-213.84</v>
      </c>
      <c r="AM237" s="65">
        <v>-73.819999999999993</v>
      </c>
      <c r="AN237" s="59">
        <v>-87.5</v>
      </c>
      <c r="AO237" s="65">
        <v>-17.14</v>
      </c>
      <c r="AP237" s="59">
        <v>-16.600000000000001</v>
      </c>
      <c r="AQ237" s="65">
        <v>185.84</v>
      </c>
      <c r="AR237" s="65">
        <v>-254.1</v>
      </c>
      <c r="AS237" s="65">
        <v>483.15</v>
      </c>
      <c r="AT237" s="65" t="s">
        <v>59</v>
      </c>
      <c r="AU237" s="65" t="s">
        <v>63</v>
      </c>
      <c r="AV237" s="24">
        <v>0</v>
      </c>
      <c r="AW237" s="65">
        <v>10.65</v>
      </c>
      <c r="AX237" s="65" t="s">
        <v>58</v>
      </c>
      <c r="AY237" s="59">
        <v>-53.67</v>
      </c>
      <c r="AZ237" s="65" t="s">
        <v>59</v>
      </c>
      <c r="BA237" s="24">
        <v>0</v>
      </c>
      <c r="BB237" s="24">
        <v>0</v>
      </c>
      <c r="BC237" s="24">
        <v>0</v>
      </c>
      <c r="BD237" s="24">
        <f t="shared" si="76"/>
        <v>-808.75999999999988</v>
      </c>
      <c r="BE237" s="25"/>
    </row>
    <row r="238" spans="1:57" ht="25.5" customHeight="1" x14ac:dyDescent="0.25">
      <c r="A238" s="22">
        <v>5</v>
      </c>
      <c r="B238" s="22" t="s">
        <v>169</v>
      </c>
      <c r="C238" s="23">
        <v>18</v>
      </c>
      <c r="D238" s="23">
        <v>114</v>
      </c>
      <c r="E238" s="23" t="s">
        <v>210</v>
      </c>
      <c r="F238" s="65">
        <v>101.79</v>
      </c>
      <c r="G238" s="65">
        <v>-214.6</v>
      </c>
      <c r="H238" s="59" t="s">
        <v>59</v>
      </c>
      <c r="I238" s="65">
        <v>-237.73</v>
      </c>
      <c r="J238" s="65" t="s">
        <v>58</v>
      </c>
      <c r="K238" s="59">
        <v>-214.79</v>
      </c>
      <c r="L238" s="59">
        <v>-353.73</v>
      </c>
      <c r="M238" s="65">
        <v>283.12</v>
      </c>
      <c r="N238" s="65">
        <v>-107.21</v>
      </c>
      <c r="O238" s="65">
        <v>319.02</v>
      </c>
      <c r="P238" s="65">
        <v>17.3</v>
      </c>
      <c r="Q238" s="65">
        <v>-118.28</v>
      </c>
      <c r="R238" s="59">
        <v>-87.72</v>
      </c>
      <c r="S238" s="59" t="s">
        <v>63</v>
      </c>
      <c r="T238" s="59">
        <v>-109.2</v>
      </c>
      <c r="U238" s="59">
        <v>-227.17</v>
      </c>
      <c r="V238" s="65"/>
      <c r="W238" s="59">
        <v>199.77</v>
      </c>
      <c r="X238" s="59"/>
      <c r="Y238" s="59">
        <v>212.07</v>
      </c>
      <c r="Z238" s="65">
        <v>-112.51</v>
      </c>
      <c r="AA238" s="65"/>
      <c r="AB238" s="65">
        <v>227</v>
      </c>
      <c r="AC238" s="65" t="s">
        <v>59</v>
      </c>
      <c r="AD238" s="59">
        <v>-330.28</v>
      </c>
      <c r="AE238" s="65" t="s">
        <v>58</v>
      </c>
      <c r="AF238" s="65">
        <v>280.12</v>
      </c>
      <c r="AG238" s="65">
        <v>-211.23</v>
      </c>
      <c r="AH238" s="64"/>
      <c r="AI238" s="65" t="s">
        <v>58</v>
      </c>
      <c r="AJ238" s="59">
        <v>53.49</v>
      </c>
      <c r="AK238" s="59"/>
      <c r="AL238" s="65">
        <v>-285.56</v>
      </c>
      <c r="AM238" s="65" t="s">
        <v>59</v>
      </c>
      <c r="AN238" s="59">
        <v>0.77</v>
      </c>
      <c r="AO238" s="65">
        <v>-68.63</v>
      </c>
      <c r="AP238" s="59">
        <v>52.08</v>
      </c>
      <c r="AQ238" s="65">
        <v>-17.73</v>
      </c>
      <c r="AR238" s="65">
        <v>-118.4</v>
      </c>
      <c r="AS238" s="65">
        <v>-1445.31</v>
      </c>
      <c r="AT238" s="65" t="s">
        <v>59</v>
      </c>
      <c r="AU238" s="65">
        <v>-498.97</v>
      </c>
      <c r="AV238" s="24">
        <v>0</v>
      </c>
      <c r="AW238" s="65">
        <v>-2.83</v>
      </c>
      <c r="AX238" s="65">
        <v>-24.06</v>
      </c>
      <c r="AY238" s="59">
        <v>50.98</v>
      </c>
      <c r="AZ238" s="65" t="s">
        <v>60</v>
      </c>
      <c r="BA238" s="24">
        <v>0</v>
      </c>
      <c r="BB238" s="24">
        <v>0</v>
      </c>
      <c r="BC238" s="24">
        <v>0</v>
      </c>
      <c r="BD238" s="24">
        <f t="shared" si="76"/>
        <v>-2988.4300000000003</v>
      </c>
      <c r="BE238" s="25"/>
    </row>
    <row r="239" spans="1:57" ht="25.5" customHeight="1" x14ac:dyDescent="0.25">
      <c r="A239" s="22">
        <v>5</v>
      </c>
      <c r="B239" s="22" t="s">
        <v>96</v>
      </c>
      <c r="C239" s="27">
        <v>18</v>
      </c>
      <c r="D239" s="27">
        <v>329</v>
      </c>
      <c r="E239" s="27" t="s">
        <v>211</v>
      </c>
      <c r="F239" s="65">
        <v>-107.2</v>
      </c>
      <c r="G239" s="65">
        <v>-251.68</v>
      </c>
      <c r="H239" s="59" t="s">
        <v>59</v>
      </c>
      <c r="I239" s="65">
        <v>-144.62</v>
      </c>
      <c r="J239" s="65">
        <v>-632.47</v>
      </c>
      <c r="K239" s="59">
        <v>-40.32</v>
      </c>
      <c r="L239" s="59">
        <v>-139.55000000000001</v>
      </c>
      <c r="M239" s="65">
        <v>-261.57</v>
      </c>
      <c r="N239" s="65">
        <v>629.66</v>
      </c>
      <c r="O239" s="65">
        <v>119.19</v>
      </c>
      <c r="P239" s="65">
        <v>267.63</v>
      </c>
      <c r="Q239" s="65" t="s">
        <v>59</v>
      </c>
      <c r="R239" s="59">
        <v>34.880000000000003</v>
      </c>
      <c r="S239" s="59">
        <v>-91.2</v>
      </c>
      <c r="T239" s="59">
        <v>-100.67</v>
      </c>
      <c r="U239" s="59">
        <v>-905.19</v>
      </c>
      <c r="V239" s="65"/>
      <c r="W239" s="59">
        <v>92.18</v>
      </c>
      <c r="X239" s="59"/>
      <c r="Y239" s="59">
        <v>360.76</v>
      </c>
      <c r="Z239" s="65">
        <v>-377.47</v>
      </c>
      <c r="AA239" s="65"/>
      <c r="AB239" s="65">
        <v>-580.54999999999995</v>
      </c>
      <c r="AC239" s="65">
        <v>61.51</v>
      </c>
      <c r="AD239" s="59">
        <v>-288.39</v>
      </c>
      <c r="AE239" s="65" t="s">
        <v>58</v>
      </c>
      <c r="AF239" s="65">
        <v>-1081.5</v>
      </c>
      <c r="AG239" s="65">
        <v>-515.17999999999995</v>
      </c>
      <c r="AH239" s="64"/>
      <c r="AI239" s="65">
        <v>-247.86</v>
      </c>
      <c r="AJ239" s="59">
        <v>-68.19</v>
      </c>
      <c r="AK239" s="59"/>
      <c r="AL239" s="65">
        <v>-455.22</v>
      </c>
      <c r="AM239" s="65">
        <v>78</v>
      </c>
      <c r="AN239" s="59">
        <v>-159.86000000000001</v>
      </c>
      <c r="AO239" s="65">
        <v>-248.08</v>
      </c>
      <c r="AP239" s="59">
        <v>-321.89999999999998</v>
      </c>
      <c r="AQ239" s="65" t="s">
        <v>58</v>
      </c>
      <c r="AR239" s="65">
        <v>-135.47999999999999</v>
      </c>
      <c r="AS239" s="65">
        <v>-355.96</v>
      </c>
      <c r="AT239" s="65">
        <v>18.64</v>
      </c>
      <c r="AU239" s="65">
        <v>-2047.46</v>
      </c>
      <c r="AV239" s="24">
        <v>0</v>
      </c>
      <c r="AW239" s="65">
        <v>-58.04</v>
      </c>
      <c r="AX239" s="65">
        <v>-343.41</v>
      </c>
      <c r="AY239" s="59">
        <v>-25.71</v>
      </c>
      <c r="AZ239" s="65" t="s">
        <v>60</v>
      </c>
      <c r="BA239" s="24">
        <v>0</v>
      </c>
      <c r="BB239" s="24">
        <v>0</v>
      </c>
      <c r="BC239" s="24">
        <v>0</v>
      </c>
      <c r="BD239" s="24">
        <f t="shared" si="76"/>
        <v>-8322.279999999997</v>
      </c>
      <c r="BE239" s="25"/>
    </row>
    <row r="240" spans="1:57" ht="25.5" customHeight="1" x14ac:dyDescent="0.25">
      <c r="A240" s="22">
        <v>5</v>
      </c>
      <c r="B240" s="22" t="s">
        <v>96</v>
      </c>
      <c r="C240" s="27">
        <v>18</v>
      </c>
      <c r="D240" s="27">
        <v>339</v>
      </c>
      <c r="E240" s="27" t="s">
        <v>212</v>
      </c>
      <c r="F240" s="65">
        <v>-156.05000000000001</v>
      </c>
      <c r="G240" s="65">
        <v>-50.87</v>
      </c>
      <c r="H240" s="59">
        <v>-93.92</v>
      </c>
      <c r="I240" s="65">
        <v>-5.99</v>
      </c>
      <c r="J240" s="65">
        <v>-103.17</v>
      </c>
      <c r="K240" s="59">
        <v>47.2</v>
      </c>
      <c r="L240" s="59">
        <v>84.75</v>
      </c>
      <c r="M240" s="65">
        <v>256.22000000000003</v>
      </c>
      <c r="N240" s="65">
        <v>-295.58999999999997</v>
      </c>
      <c r="O240" s="65">
        <v>-466.08</v>
      </c>
      <c r="P240" s="65">
        <v>121.31</v>
      </c>
      <c r="Q240" s="65">
        <v>-205.66</v>
      </c>
      <c r="R240" s="59">
        <v>-10.67</v>
      </c>
      <c r="S240" s="59">
        <v>129.5</v>
      </c>
      <c r="T240" s="59">
        <v>-123.74</v>
      </c>
      <c r="U240" s="59">
        <v>184</v>
      </c>
      <c r="V240" s="65"/>
      <c r="W240" s="59">
        <v>-153.21</v>
      </c>
      <c r="X240" s="59"/>
      <c r="Y240" s="59">
        <v>20.149999999999999</v>
      </c>
      <c r="Z240" s="65">
        <v>-178.5</v>
      </c>
      <c r="AA240" s="65"/>
      <c r="AB240" s="65">
        <v>-204.69</v>
      </c>
      <c r="AC240" s="65">
        <v>-43.63</v>
      </c>
      <c r="AD240" s="59">
        <v>44.91</v>
      </c>
      <c r="AE240" s="65">
        <v>14.92</v>
      </c>
      <c r="AF240" s="65">
        <v>-96.19</v>
      </c>
      <c r="AG240" s="65">
        <v>-3.91</v>
      </c>
      <c r="AH240" s="64"/>
      <c r="AI240" s="65" t="s">
        <v>62</v>
      </c>
      <c r="AJ240" s="59">
        <v>-26.92</v>
      </c>
      <c r="AK240" s="59"/>
      <c r="AL240" s="65">
        <v>-203.08</v>
      </c>
      <c r="AM240" s="65">
        <v>-36.270000000000003</v>
      </c>
      <c r="AN240" s="59">
        <v>-26.57</v>
      </c>
      <c r="AO240" s="65">
        <v>-26.65</v>
      </c>
      <c r="AP240" s="59">
        <v>-26.26</v>
      </c>
      <c r="AQ240" s="65">
        <v>185.24</v>
      </c>
      <c r="AR240" s="65">
        <v>-19.809999999999999</v>
      </c>
      <c r="AS240" s="65">
        <v>99.19</v>
      </c>
      <c r="AT240" s="65">
        <v>55.12</v>
      </c>
      <c r="AU240" s="65">
        <v>6.75</v>
      </c>
      <c r="AV240" s="24">
        <v>0</v>
      </c>
      <c r="AW240" s="65">
        <v>-111.62</v>
      </c>
      <c r="AX240" s="65">
        <v>-135.78</v>
      </c>
      <c r="AY240" s="59">
        <v>-7.2</v>
      </c>
      <c r="AZ240" s="65" t="s">
        <v>60</v>
      </c>
      <c r="BA240" s="24">
        <v>0</v>
      </c>
      <c r="BB240" s="24">
        <v>0</v>
      </c>
      <c r="BC240" s="24">
        <v>0</v>
      </c>
      <c r="BD240" s="24">
        <f t="shared" si="76"/>
        <v>-1562.77</v>
      </c>
      <c r="BE240" s="25"/>
    </row>
    <row r="241" spans="1:57" ht="25.5" customHeight="1" x14ac:dyDescent="0.25">
      <c r="A241" s="22">
        <v>5</v>
      </c>
      <c r="B241" s="22" t="s">
        <v>103</v>
      </c>
      <c r="C241" s="23">
        <v>10</v>
      </c>
      <c r="D241" s="23">
        <v>15</v>
      </c>
      <c r="E241" s="23" t="s">
        <v>213</v>
      </c>
      <c r="F241" s="65">
        <v>-105.29</v>
      </c>
      <c r="G241" s="65" t="s">
        <v>64</v>
      </c>
      <c r="H241" s="59" t="s">
        <v>59</v>
      </c>
      <c r="I241" s="65" t="s">
        <v>63</v>
      </c>
      <c r="J241" s="65" t="s">
        <v>63</v>
      </c>
      <c r="K241" s="59" t="s">
        <v>64</v>
      </c>
      <c r="L241" s="59" t="s">
        <v>63</v>
      </c>
      <c r="M241" s="65" t="s">
        <v>64</v>
      </c>
      <c r="N241" s="65" t="s">
        <v>64</v>
      </c>
      <c r="O241" s="65" t="s">
        <v>64</v>
      </c>
      <c r="P241" s="65" t="s">
        <v>63</v>
      </c>
      <c r="Q241" s="65" t="s">
        <v>64</v>
      </c>
      <c r="R241" s="59" t="s">
        <v>64</v>
      </c>
      <c r="S241" s="59">
        <v>-281.92</v>
      </c>
      <c r="T241" s="59" t="s">
        <v>63</v>
      </c>
      <c r="U241" s="59" t="s">
        <v>63</v>
      </c>
      <c r="V241" s="65"/>
      <c r="W241" s="59" t="s">
        <v>64</v>
      </c>
      <c r="X241" s="59"/>
      <c r="Y241" s="59" t="s">
        <v>64</v>
      </c>
      <c r="Z241" s="65" t="s">
        <v>63</v>
      </c>
      <c r="AA241" s="65"/>
      <c r="AB241" s="65" t="s">
        <v>64</v>
      </c>
      <c r="AC241" s="65" t="s">
        <v>64</v>
      </c>
      <c r="AD241" s="59" t="s">
        <v>64</v>
      </c>
      <c r="AE241" s="65" t="s">
        <v>63</v>
      </c>
      <c r="AF241" s="65" t="s">
        <v>64</v>
      </c>
      <c r="AG241" s="65" t="s">
        <v>64</v>
      </c>
      <c r="AH241" s="64"/>
      <c r="AI241" s="65" t="s">
        <v>63</v>
      </c>
      <c r="AJ241" s="59" t="s">
        <v>64</v>
      </c>
      <c r="AK241" s="59"/>
      <c r="AL241" s="65" t="s">
        <v>64</v>
      </c>
      <c r="AM241" s="65" t="s">
        <v>64</v>
      </c>
      <c r="AN241" s="59" t="s">
        <v>63</v>
      </c>
      <c r="AO241" s="65" t="s">
        <v>63</v>
      </c>
      <c r="AP241" s="59" t="s">
        <v>64</v>
      </c>
      <c r="AQ241" s="65" t="s">
        <v>63</v>
      </c>
      <c r="AR241" s="65" t="s">
        <v>60</v>
      </c>
      <c r="AS241" s="65" t="s">
        <v>64</v>
      </c>
      <c r="AT241" s="65">
        <v>-68.87</v>
      </c>
      <c r="AU241" s="65" t="s">
        <v>64</v>
      </c>
      <c r="AV241" s="24">
        <v>0</v>
      </c>
      <c r="AW241" s="65" t="s">
        <v>63</v>
      </c>
      <c r="AX241" s="65" t="s">
        <v>63</v>
      </c>
      <c r="AY241" s="59" t="s">
        <v>64</v>
      </c>
      <c r="AZ241" s="65" t="s">
        <v>64</v>
      </c>
      <c r="BA241" s="24">
        <v>0</v>
      </c>
      <c r="BB241" s="24">
        <v>0</v>
      </c>
      <c r="BC241" s="24">
        <v>0</v>
      </c>
      <c r="BD241" s="24">
        <f t="shared" si="76"/>
        <v>-456.08000000000004</v>
      </c>
      <c r="BE241" s="25"/>
    </row>
    <row r="242" spans="1:57" ht="25.5" customHeight="1" x14ac:dyDescent="0.25">
      <c r="A242" s="22">
        <v>5</v>
      </c>
      <c r="B242" s="22" t="s">
        <v>103</v>
      </c>
      <c r="C242" s="23">
        <v>26</v>
      </c>
      <c r="D242" s="23">
        <v>50</v>
      </c>
      <c r="E242" s="23" t="s">
        <v>214</v>
      </c>
      <c r="F242" s="65">
        <v>-448.87</v>
      </c>
      <c r="G242" s="65" t="s">
        <v>64</v>
      </c>
      <c r="H242" s="59">
        <v>-740.28</v>
      </c>
      <c r="I242" s="65" t="s">
        <v>63</v>
      </c>
      <c r="J242" s="65" t="s">
        <v>63</v>
      </c>
      <c r="K242" s="59" t="s">
        <v>64</v>
      </c>
      <c r="L242" s="59" t="s">
        <v>63</v>
      </c>
      <c r="M242" s="65" t="s">
        <v>64</v>
      </c>
      <c r="N242" s="65" t="s">
        <v>64</v>
      </c>
      <c r="O242" s="65" t="s">
        <v>64</v>
      </c>
      <c r="P242" s="65" t="s">
        <v>63</v>
      </c>
      <c r="Q242" s="65" t="s">
        <v>64</v>
      </c>
      <c r="R242" s="59" t="s">
        <v>64</v>
      </c>
      <c r="S242" s="59" t="s">
        <v>63</v>
      </c>
      <c r="T242" s="59" t="s">
        <v>63</v>
      </c>
      <c r="U242" s="59" t="s">
        <v>63</v>
      </c>
      <c r="V242" s="65"/>
      <c r="W242" s="59" t="s">
        <v>64</v>
      </c>
      <c r="X242" s="59"/>
      <c r="Y242" s="59" t="s">
        <v>64</v>
      </c>
      <c r="Z242" s="65" t="s">
        <v>63</v>
      </c>
      <c r="AA242" s="65"/>
      <c r="AB242" s="65" t="s">
        <v>64</v>
      </c>
      <c r="AC242" s="65" t="s">
        <v>64</v>
      </c>
      <c r="AD242" s="59" t="s">
        <v>64</v>
      </c>
      <c r="AE242" s="65" t="s">
        <v>63</v>
      </c>
      <c r="AF242" s="65" t="s">
        <v>215</v>
      </c>
      <c r="AG242" s="65" t="s">
        <v>64</v>
      </c>
      <c r="AH242" s="64"/>
      <c r="AI242" s="65" t="s">
        <v>63</v>
      </c>
      <c r="AJ242" s="59" t="s">
        <v>64</v>
      </c>
      <c r="AK242" s="59"/>
      <c r="AL242" s="65" t="s">
        <v>64</v>
      </c>
      <c r="AM242" s="65" t="s">
        <v>64</v>
      </c>
      <c r="AN242" s="59" t="s">
        <v>63</v>
      </c>
      <c r="AO242" s="65" t="s">
        <v>63</v>
      </c>
      <c r="AP242" s="59" t="s">
        <v>64</v>
      </c>
      <c r="AQ242" s="65" t="s">
        <v>63</v>
      </c>
      <c r="AR242" s="65" t="s">
        <v>64</v>
      </c>
      <c r="AS242" s="65" t="s">
        <v>64</v>
      </c>
      <c r="AT242" s="65">
        <v>-23.68</v>
      </c>
      <c r="AU242" s="65" t="s">
        <v>64</v>
      </c>
      <c r="AV242" s="24">
        <v>0</v>
      </c>
      <c r="AW242" s="65" t="s">
        <v>63</v>
      </c>
      <c r="AX242" s="65" t="s">
        <v>63</v>
      </c>
      <c r="AY242" s="59" t="s">
        <v>64</v>
      </c>
      <c r="AZ242" s="65" t="s">
        <v>64</v>
      </c>
      <c r="BA242" s="24">
        <v>0</v>
      </c>
      <c r="BB242" s="24">
        <v>0</v>
      </c>
      <c r="BC242" s="24">
        <v>0</v>
      </c>
      <c r="BD242" s="24">
        <f t="shared" si="76"/>
        <v>-1212.8300000000002</v>
      </c>
      <c r="BE242" s="25"/>
    </row>
    <row r="243" spans="1:57" ht="25.5" customHeight="1" x14ac:dyDescent="0.25">
      <c r="A243" s="22">
        <v>5</v>
      </c>
      <c r="B243" s="22" t="s">
        <v>103</v>
      </c>
      <c r="C243" s="23">
        <v>12</v>
      </c>
      <c r="D243" s="23">
        <v>152</v>
      </c>
      <c r="E243" s="23" t="s">
        <v>216</v>
      </c>
      <c r="F243" s="65">
        <v>-176.29</v>
      </c>
      <c r="G243" s="65">
        <v>50.58</v>
      </c>
      <c r="H243" s="59">
        <v>-64.69</v>
      </c>
      <c r="I243" s="65">
        <v>-138.78</v>
      </c>
      <c r="J243" s="65">
        <v>-453.48</v>
      </c>
      <c r="K243" s="59">
        <v>-39.25</v>
      </c>
      <c r="L243" s="59">
        <v>450.11</v>
      </c>
      <c r="M243" s="65">
        <v>-325.36</v>
      </c>
      <c r="N243" s="65" t="s">
        <v>59</v>
      </c>
      <c r="O243" s="65">
        <v>-418.75</v>
      </c>
      <c r="P243" s="65">
        <v>145.38999999999999</v>
      </c>
      <c r="Q243" s="65">
        <v>-92.23</v>
      </c>
      <c r="R243" s="59">
        <v>-26.57</v>
      </c>
      <c r="S243" s="59">
        <v>-130.13999999999999</v>
      </c>
      <c r="T243" s="59">
        <v>-12.06</v>
      </c>
      <c r="U243" s="59" t="s">
        <v>58</v>
      </c>
      <c r="V243" s="65"/>
      <c r="W243" s="59">
        <v>8.3800000000000008</v>
      </c>
      <c r="X243" s="59"/>
      <c r="Y243" s="59">
        <v>19.5</v>
      </c>
      <c r="Z243" s="65">
        <v>-107.65</v>
      </c>
      <c r="AA243" s="65"/>
      <c r="AB243" s="65">
        <f>101-62.11-135.05</f>
        <v>-96.160000000000011</v>
      </c>
      <c r="AC243" s="65">
        <v>-151.71</v>
      </c>
      <c r="AD243" s="59">
        <v>-378.93</v>
      </c>
      <c r="AE243" s="65">
        <v>-55.97</v>
      </c>
      <c r="AF243" s="65">
        <v>-484.15</v>
      </c>
      <c r="AG243" s="65" t="s">
        <v>60</v>
      </c>
      <c r="AH243" s="64"/>
      <c r="AI243" s="65">
        <v>-250.59</v>
      </c>
      <c r="AJ243" s="59">
        <v>-40.950000000000003</v>
      </c>
      <c r="AK243" s="59"/>
      <c r="AL243" s="65">
        <v>-112.28</v>
      </c>
      <c r="AM243" s="65">
        <v>-156.33000000000001</v>
      </c>
      <c r="AN243" s="59">
        <v>-15.86</v>
      </c>
      <c r="AO243" s="65">
        <v>-396.92</v>
      </c>
      <c r="AP243" s="59">
        <v>-105.34</v>
      </c>
      <c r="AQ243" s="65">
        <v>-279.31</v>
      </c>
      <c r="AR243" s="65">
        <v>-85.38</v>
      </c>
      <c r="AS243" s="65">
        <v>-485.26</v>
      </c>
      <c r="AT243" s="65" t="s">
        <v>59</v>
      </c>
      <c r="AU243" s="65" t="s">
        <v>59</v>
      </c>
      <c r="AV243" s="24">
        <v>0</v>
      </c>
      <c r="AW243" s="65">
        <v>19.05</v>
      </c>
      <c r="AX243" s="65">
        <v>36.340000000000003</v>
      </c>
      <c r="AY243" s="59">
        <v>-312.44</v>
      </c>
      <c r="AZ243" s="65" t="s">
        <v>59</v>
      </c>
      <c r="BA243" s="24">
        <v>0</v>
      </c>
      <c r="BB243" s="24">
        <v>0</v>
      </c>
      <c r="BC243" s="24">
        <v>0</v>
      </c>
      <c r="BD243" s="24">
        <f t="shared" si="76"/>
        <v>-4663.4799999999996</v>
      </c>
      <c r="BE243" s="25"/>
    </row>
    <row r="244" spans="1:57" ht="25.5" customHeight="1" x14ac:dyDescent="0.25">
      <c r="A244" s="29"/>
      <c r="B244" s="29"/>
      <c r="C244" s="30"/>
      <c r="D244" s="30"/>
      <c r="E244" s="23" t="s">
        <v>116</v>
      </c>
      <c r="F244" s="37">
        <f t="shared" ref="F244:AK244" si="77">SUM(F204:F243)</f>
        <v>-4918.5199999999986</v>
      </c>
      <c r="G244" s="37">
        <f t="shared" si="77"/>
        <v>-2522.9699999999993</v>
      </c>
      <c r="H244" s="37">
        <f t="shared" si="77"/>
        <v>-3101.8999999999992</v>
      </c>
      <c r="I244" s="37">
        <f t="shared" si="77"/>
        <v>-3037.2200000000007</v>
      </c>
      <c r="J244" s="37">
        <f t="shared" si="77"/>
        <v>-2572.04</v>
      </c>
      <c r="K244" s="37">
        <f t="shared" si="77"/>
        <v>-4131.1600000000008</v>
      </c>
      <c r="L244" s="37">
        <f t="shared" si="77"/>
        <v>-1770.4199999999996</v>
      </c>
      <c r="M244" s="37">
        <f t="shared" si="77"/>
        <v>-16375.020000000002</v>
      </c>
      <c r="N244" s="37">
        <f t="shared" si="77"/>
        <v>-1677.2499999999998</v>
      </c>
      <c r="O244" s="37">
        <f t="shared" si="77"/>
        <v>-5780.7599999999993</v>
      </c>
      <c r="P244" s="37">
        <f t="shared" si="77"/>
        <v>-2387.2599999999998</v>
      </c>
      <c r="Q244" s="37">
        <f t="shared" si="77"/>
        <v>-3311.5699999999997</v>
      </c>
      <c r="R244" s="37">
        <f t="shared" si="77"/>
        <v>-1001.2400000000001</v>
      </c>
      <c r="S244" s="37">
        <f t="shared" si="77"/>
        <v>-2913.6099999999997</v>
      </c>
      <c r="T244" s="37">
        <f t="shared" si="77"/>
        <v>-2571.4099999999994</v>
      </c>
      <c r="U244" s="37">
        <f t="shared" si="77"/>
        <v>-2874.3600000000006</v>
      </c>
      <c r="V244" s="37"/>
      <c r="W244" s="37">
        <f t="shared" si="77"/>
        <v>-1092.74</v>
      </c>
      <c r="X244" s="37"/>
      <c r="Y244" s="37">
        <f t="shared" si="77"/>
        <v>-2252.7599999999998</v>
      </c>
      <c r="Z244" s="37">
        <f t="shared" si="77"/>
        <v>-3646.2900000000004</v>
      </c>
      <c r="AA244" s="37"/>
      <c r="AB244" s="37">
        <f t="shared" si="77"/>
        <v>-7460.6999999999989</v>
      </c>
      <c r="AC244" s="37">
        <f t="shared" si="77"/>
        <v>-743.00000000000023</v>
      </c>
      <c r="AD244" s="37">
        <f t="shared" si="77"/>
        <v>-2719.2699999999995</v>
      </c>
      <c r="AE244" s="37">
        <f t="shared" si="77"/>
        <v>-1986.9799999999996</v>
      </c>
      <c r="AF244" s="37">
        <f t="shared" si="77"/>
        <v>-6854.4999999999982</v>
      </c>
      <c r="AG244" s="37">
        <f t="shared" si="77"/>
        <v>-2124.4899999999998</v>
      </c>
      <c r="AH244" s="37"/>
      <c r="AI244" s="37">
        <f t="shared" si="77"/>
        <v>-1141.23</v>
      </c>
      <c r="AJ244" s="37">
        <f t="shared" si="77"/>
        <v>-1618.6800000000003</v>
      </c>
      <c r="AK244" s="37"/>
      <c r="AL244" s="37">
        <f t="shared" ref="AL244:BC244" si="78">SUM(AL204:AL243)</f>
        <v>-3550.36</v>
      </c>
      <c r="AM244" s="37">
        <f t="shared" si="78"/>
        <v>-2518.1600000000003</v>
      </c>
      <c r="AN244" s="37">
        <f t="shared" si="78"/>
        <v>-1067.9199999999996</v>
      </c>
      <c r="AO244" s="37">
        <f t="shared" si="78"/>
        <v>-4405.8900000000003</v>
      </c>
      <c r="AP244" s="37">
        <f t="shared" si="78"/>
        <v>-3504.9700000000003</v>
      </c>
      <c r="AQ244" s="37">
        <f t="shared" si="78"/>
        <v>-5829.7300000000014</v>
      </c>
      <c r="AR244" s="37">
        <f t="shared" si="78"/>
        <v>-2870.6</v>
      </c>
      <c r="AS244" s="37">
        <f t="shared" si="78"/>
        <v>-5527.3600000000006</v>
      </c>
      <c r="AT244" s="37">
        <f t="shared" si="78"/>
        <v>-255.84000000000009</v>
      </c>
      <c r="AU244" s="37">
        <f t="shared" si="78"/>
        <v>-5271.2</v>
      </c>
      <c r="AV244" s="37">
        <f t="shared" si="78"/>
        <v>0</v>
      </c>
      <c r="AW244" s="37">
        <f t="shared" si="78"/>
        <v>459.46000000000009</v>
      </c>
      <c r="AX244" s="37">
        <f t="shared" si="78"/>
        <v>-1333.45</v>
      </c>
      <c r="AY244" s="37">
        <f t="shared" si="78"/>
        <v>230.74999999999994</v>
      </c>
      <c r="AZ244" s="37">
        <f t="shared" si="78"/>
        <v>-1237.6100000000001</v>
      </c>
      <c r="BA244" s="37">
        <f t="shared" si="78"/>
        <v>0</v>
      </c>
      <c r="BB244" s="37">
        <f t="shared" si="78"/>
        <v>0</v>
      </c>
      <c r="BC244" s="37">
        <f t="shared" si="78"/>
        <v>0</v>
      </c>
      <c r="BD244" s="24">
        <f t="shared" si="76"/>
        <v>-129270.23</v>
      </c>
      <c r="BE244" s="110"/>
    </row>
    <row r="245" spans="1:57" ht="25.5" customHeight="1" x14ac:dyDescent="0.25">
      <c r="A245" s="29"/>
      <c r="B245" s="29"/>
      <c r="C245" s="30"/>
      <c r="D245" s="30"/>
      <c r="E245" s="23" t="s">
        <v>117</v>
      </c>
      <c r="F245" s="33">
        <f t="shared" ref="F245:AK245" si="79">COUNTA(F204:F243)</f>
        <v>40</v>
      </c>
      <c r="G245" s="33">
        <f t="shared" si="79"/>
        <v>40</v>
      </c>
      <c r="H245" s="33">
        <f t="shared" si="79"/>
        <v>40</v>
      </c>
      <c r="I245" s="33">
        <f t="shared" si="79"/>
        <v>40</v>
      </c>
      <c r="J245" s="33">
        <f t="shared" si="79"/>
        <v>40</v>
      </c>
      <c r="K245" s="33">
        <f t="shared" si="79"/>
        <v>40</v>
      </c>
      <c r="L245" s="33">
        <f t="shared" si="79"/>
        <v>40</v>
      </c>
      <c r="M245" s="33">
        <f t="shared" si="79"/>
        <v>40</v>
      </c>
      <c r="N245" s="33">
        <f t="shared" si="79"/>
        <v>40</v>
      </c>
      <c r="O245" s="33">
        <f t="shared" si="79"/>
        <v>40</v>
      </c>
      <c r="P245" s="33">
        <f t="shared" si="79"/>
        <v>40</v>
      </c>
      <c r="Q245" s="33">
        <f t="shared" si="79"/>
        <v>40</v>
      </c>
      <c r="R245" s="33">
        <f t="shared" si="79"/>
        <v>40</v>
      </c>
      <c r="S245" s="33">
        <f t="shared" si="79"/>
        <v>40</v>
      </c>
      <c r="T245" s="33">
        <f t="shared" si="79"/>
        <v>40</v>
      </c>
      <c r="U245" s="33">
        <f t="shared" si="79"/>
        <v>40</v>
      </c>
      <c r="V245" s="33"/>
      <c r="W245" s="33">
        <f t="shared" si="79"/>
        <v>40</v>
      </c>
      <c r="X245" s="33"/>
      <c r="Y245" s="33">
        <f t="shared" si="79"/>
        <v>40</v>
      </c>
      <c r="Z245" s="33">
        <f t="shared" si="79"/>
        <v>40</v>
      </c>
      <c r="AA245" s="33"/>
      <c r="AB245" s="33">
        <f t="shared" si="79"/>
        <v>40</v>
      </c>
      <c r="AC245" s="33">
        <f t="shared" si="79"/>
        <v>40</v>
      </c>
      <c r="AD245" s="33">
        <f t="shared" si="79"/>
        <v>40</v>
      </c>
      <c r="AE245" s="33">
        <f t="shared" si="79"/>
        <v>40</v>
      </c>
      <c r="AF245" s="33">
        <f t="shared" si="79"/>
        <v>40</v>
      </c>
      <c r="AG245" s="33">
        <f t="shared" si="79"/>
        <v>40</v>
      </c>
      <c r="AH245" s="33"/>
      <c r="AI245" s="33">
        <f t="shared" si="79"/>
        <v>40</v>
      </c>
      <c r="AJ245" s="33">
        <f t="shared" si="79"/>
        <v>40</v>
      </c>
      <c r="AK245" s="33"/>
      <c r="AL245" s="33">
        <f t="shared" ref="AL245:BC245" si="80">COUNTA(AL204:AL243)</f>
        <v>40</v>
      </c>
      <c r="AM245" s="33">
        <f t="shared" si="80"/>
        <v>40</v>
      </c>
      <c r="AN245" s="33">
        <f t="shared" si="80"/>
        <v>40</v>
      </c>
      <c r="AO245" s="33">
        <f t="shared" si="80"/>
        <v>40</v>
      </c>
      <c r="AP245" s="33">
        <f t="shared" si="80"/>
        <v>40</v>
      </c>
      <c r="AQ245" s="33">
        <f t="shared" si="80"/>
        <v>40</v>
      </c>
      <c r="AR245" s="33">
        <f t="shared" si="80"/>
        <v>40</v>
      </c>
      <c r="AS245" s="33">
        <f t="shared" si="80"/>
        <v>40</v>
      </c>
      <c r="AT245" s="33">
        <f t="shared" si="80"/>
        <v>40</v>
      </c>
      <c r="AU245" s="33">
        <f t="shared" si="80"/>
        <v>40</v>
      </c>
      <c r="AV245" s="33">
        <f t="shared" si="80"/>
        <v>40</v>
      </c>
      <c r="AW245" s="33">
        <f t="shared" si="80"/>
        <v>40</v>
      </c>
      <c r="AX245" s="33">
        <f t="shared" si="80"/>
        <v>40</v>
      </c>
      <c r="AY245" s="33">
        <f t="shared" si="80"/>
        <v>40</v>
      </c>
      <c r="AZ245" s="33">
        <f t="shared" si="80"/>
        <v>40</v>
      </c>
      <c r="BA245" s="33">
        <f t="shared" si="80"/>
        <v>40</v>
      </c>
      <c r="BB245" s="33">
        <f t="shared" si="80"/>
        <v>40</v>
      </c>
      <c r="BC245" s="33">
        <f t="shared" si="80"/>
        <v>40</v>
      </c>
      <c r="BD245" s="33">
        <f t="shared" si="76"/>
        <v>1800</v>
      </c>
      <c r="BE245" s="110"/>
    </row>
    <row r="246" spans="1:57" ht="25.5" customHeight="1" x14ac:dyDescent="0.25">
      <c r="A246" s="29"/>
      <c r="B246" s="29"/>
      <c r="C246" s="30"/>
      <c r="D246" s="30"/>
      <c r="E246" s="23" t="s">
        <v>64</v>
      </c>
      <c r="F246" s="34">
        <f t="shared" ref="F246:AK246" si="81">COUNTIF(F204:F243,"NS")</f>
        <v>3</v>
      </c>
      <c r="G246" s="34">
        <f t="shared" si="81"/>
        <v>10</v>
      </c>
      <c r="H246" s="34">
        <f t="shared" si="81"/>
        <v>3</v>
      </c>
      <c r="I246" s="34">
        <f t="shared" si="81"/>
        <v>9</v>
      </c>
      <c r="J246" s="34">
        <f t="shared" si="81"/>
        <v>10</v>
      </c>
      <c r="K246" s="34">
        <f t="shared" si="81"/>
        <v>9</v>
      </c>
      <c r="L246" s="34">
        <f t="shared" si="81"/>
        <v>12</v>
      </c>
      <c r="M246" s="34">
        <f t="shared" si="81"/>
        <v>11</v>
      </c>
      <c r="N246" s="34">
        <f t="shared" si="81"/>
        <v>12</v>
      </c>
      <c r="O246" s="34">
        <f t="shared" si="81"/>
        <v>10</v>
      </c>
      <c r="P246" s="34">
        <f t="shared" si="81"/>
        <v>9</v>
      </c>
      <c r="Q246" s="34">
        <f t="shared" si="81"/>
        <v>9</v>
      </c>
      <c r="R246" s="34">
        <f t="shared" si="81"/>
        <v>9</v>
      </c>
      <c r="S246" s="34">
        <f t="shared" si="81"/>
        <v>10</v>
      </c>
      <c r="T246" s="34">
        <f t="shared" si="81"/>
        <v>10</v>
      </c>
      <c r="U246" s="34">
        <f t="shared" si="81"/>
        <v>9</v>
      </c>
      <c r="V246" s="34"/>
      <c r="W246" s="34">
        <f t="shared" si="81"/>
        <v>10</v>
      </c>
      <c r="X246" s="34"/>
      <c r="Y246" s="34">
        <f t="shared" si="81"/>
        <v>9</v>
      </c>
      <c r="Z246" s="34">
        <f t="shared" si="81"/>
        <v>10</v>
      </c>
      <c r="AA246" s="34"/>
      <c r="AB246" s="34">
        <f t="shared" si="81"/>
        <v>8</v>
      </c>
      <c r="AC246" s="34">
        <f t="shared" si="81"/>
        <v>10</v>
      </c>
      <c r="AD246" s="34">
        <f t="shared" si="81"/>
        <v>11</v>
      </c>
      <c r="AE246" s="34">
        <f t="shared" si="81"/>
        <v>11</v>
      </c>
      <c r="AF246" s="34">
        <f t="shared" si="81"/>
        <v>12</v>
      </c>
      <c r="AG246" s="34">
        <f t="shared" si="81"/>
        <v>8</v>
      </c>
      <c r="AH246" s="34"/>
      <c r="AI246" s="34">
        <f t="shared" si="81"/>
        <v>9</v>
      </c>
      <c r="AJ246" s="34">
        <f t="shared" si="81"/>
        <v>10</v>
      </c>
      <c r="AK246" s="34"/>
      <c r="AL246" s="34">
        <f t="shared" ref="AL246:BC246" si="82">COUNTIF(AL204:AL243,"NS")</f>
        <v>9</v>
      </c>
      <c r="AM246" s="34">
        <f t="shared" si="82"/>
        <v>9</v>
      </c>
      <c r="AN246" s="34">
        <f t="shared" si="82"/>
        <v>9</v>
      </c>
      <c r="AO246" s="34">
        <f t="shared" si="82"/>
        <v>10</v>
      </c>
      <c r="AP246" s="34">
        <f t="shared" si="82"/>
        <v>12</v>
      </c>
      <c r="AQ246" s="34">
        <f t="shared" si="82"/>
        <v>9</v>
      </c>
      <c r="AR246" s="34">
        <f t="shared" si="82"/>
        <v>6</v>
      </c>
      <c r="AS246" s="34">
        <f t="shared" si="82"/>
        <v>14</v>
      </c>
      <c r="AT246" s="34">
        <f t="shared" si="82"/>
        <v>8</v>
      </c>
      <c r="AU246" s="34">
        <f t="shared" si="82"/>
        <v>11</v>
      </c>
      <c r="AV246" s="34">
        <f t="shared" si="82"/>
        <v>0</v>
      </c>
      <c r="AW246" s="34">
        <f t="shared" si="82"/>
        <v>13</v>
      </c>
      <c r="AX246" s="34">
        <f t="shared" si="82"/>
        <v>9</v>
      </c>
      <c r="AY246" s="34">
        <f t="shared" si="82"/>
        <v>11</v>
      </c>
      <c r="AZ246" s="34">
        <f t="shared" si="82"/>
        <v>9</v>
      </c>
      <c r="BA246" s="34">
        <f t="shared" si="82"/>
        <v>0</v>
      </c>
      <c r="BB246" s="34">
        <f t="shared" si="82"/>
        <v>0</v>
      </c>
      <c r="BC246" s="34">
        <f t="shared" si="82"/>
        <v>0</v>
      </c>
      <c r="BD246" s="33">
        <f t="shared" si="76"/>
        <v>392</v>
      </c>
      <c r="BE246" s="110"/>
    </row>
    <row r="247" spans="1:57" ht="25.5" customHeight="1" x14ac:dyDescent="0.25">
      <c r="A247" s="29"/>
      <c r="B247" s="29"/>
      <c r="C247" s="30"/>
      <c r="D247" s="30"/>
      <c r="E247" s="23" t="s">
        <v>59</v>
      </c>
      <c r="F247" s="34">
        <f t="shared" ref="F247:AK247" si="83">COUNTIF(F204:F243,"NC")</f>
        <v>0</v>
      </c>
      <c r="G247" s="34">
        <f t="shared" si="83"/>
        <v>1</v>
      </c>
      <c r="H247" s="34">
        <f t="shared" si="83"/>
        <v>10</v>
      </c>
      <c r="I247" s="34">
        <f t="shared" si="83"/>
        <v>4</v>
      </c>
      <c r="J247" s="34">
        <f t="shared" si="83"/>
        <v>4</v>
      </c>
      <c r="K247" s="34">
        <f t="shared" si="83"/>
        <v>1</v>
      </c>
      <c r="L247" s="34">
        <f t="shared" si="83"/>
        <v>1</v>
      </c>
      <c r="M247" s="34">
        <f t="shared" si="83"/>
        <v>3</v>
      </c>
      <c r="N247" s="34">
        <f t="shared" si="83"/>
        <v>6</v>
      </c>
      <c r="O247" s="34">
        <f t="shared" si="83"/>
        <v>5</v>
      </c>
      <c r="P247" s="34">
        <f t="shared" si="83"/>
        <v>0</v>
      </c>
      <c r="Q247" s="34">
        <f t="shared" si="83"/>
        <v>4</v>
      </c>
      <c r="R247" s="34">
        <f t="shared" si="83"/>
        <v>10</v>
      </c>
      <c r="S247" s="34">
        <f t="shared" si="83"/>
        <v>0</v>
      </c>
      <c r="T247" s="34">
        <f t="shared" si="83"/>
        <v>2</v>
      </c>
      <c r="U247" s="34">
        <f t="shared" si="83"/>
        <v>3</v>
      </c>
      <c r="V247" s="34"/>
      <c r="W247" s="34">
        <f t="shared" si="83"/>
        <v>2</v>
      </c>
      <c r="X247" s="34"/>
      <c r="Y247" s="34">
        <f t="shared" si="83"/>
        <v>2</v>
      </c>
      <c r="Z247" s="34">
        <f t="shared" si="83"/>
        <v>0</v>
      </c>
      <c r="AA247" s="34"/>
      <c r="AB247" s="34">
        <f t="shared" si="83"/>
        <v>2</v>
      </c>
      <c r="AC247" s="34">
        <f t="shared" si="83"/>
        <v>3</v>
      </c>
      <c r="AD247" s="34">
        <f t="shared" si="83"/>
        <v>0</v>
      </c>
      <c r="AE247" s="34">
        <f t="shared" si="83"/>
        <v>2</v>
      </c>
      <c r="AF247" s="34">
        <f t="shared" si="83"/>
        <v>2</v>
      </c>
      <c r="AG247" s="34">
        <f t="shared" si="83"/>
        <v>1</v>
      </c>
      <c r="AH247" s="34"/>
      <c r="AI247" s="34">
        <f t="shared" si="83"/>
        <v>13</v>
      </c>
      <c r="AJ247" s="34">
        <f t="shared" si="83"/>
        <v>2</v>
      </c>
      <c r="AK247" s="34"/>
      <c r="AL247" s="34">
        <f t="shared" ref="AL247:BC247" si="84">COUNTIF(AL204:AL243,"NC")</f>
        <v>1</v>
      </c>
      <c r="AM247" s="34">
        <f t="shared" si="84"/>
        <v>2</v>
      </c>
      <c r="AN247" s="34">
        <f t="shared" si="84"/>
        <v>0</v>
      </c>
      <c r="AO247" s="34">
        <f t="shared" si="84"/>
        <v>3</v>
      </c>
      <c r="AP247" s="34">
        <f t="shared" si="84"/>
        <v>0</v>
      </c>
      <c r="AQ247" s="34">
        <f t="shared" si="84"/>
        <v>3</v>
      </c>
      <c r="AR247" s="34">
        <f t="shared" si="84"/>
        <v>3</v>
      </c>
      <c r="AS247" s="34">
        <f t="shared" si="84"/>
        <v>1</v>
      </c>
      <c r="AT247" s="34">
        <f t="shared" si="84"/>
        <v>11</v>
      </c>
      <c r="AU247" s="34">
        <f t="shared" si="84"/>
        <v>14</v>
      </c>
      <c r="AV247" s="34">
        <f t="shared" si="84"/>
        <v>0</v>
      </c>
      <c r="AW247" s="34">
        <f t="shared" si="84"/>
        <v>0</v>
      </c>
      <c r="AX247" s="34">
        <f t="shared" si="84"/>
        <v>5</v>
      </c>
      <c r="AY247" s="34">
        <f t="shared" si="84"/>
        <v>0</v>
      </c>
      <c r="AZ247" s="34">
        <f t="shared" si="84"/>
        <v>3</v>
      </c>
      <c r="BA247" s="34">
        <f t="shared" si="84"/>
        <v>0</v>
      </c>
      <c r="BB247" s="34">
        <f t="shared" si="84"/>
        <v>0</v>
      </c>
      <c r="BC247" s="34">
        <f t="shared" si="84"/>
        <v>0</v>
      </c>
      <c r="BD247" s="33">
        <f t="shared" si="76"/>
        <v>129</v>
      </c>
      <c r="BE247" s="110"/>
    </row>
    <row r="248" spans="1:57" ht="25.5" customHeight="1" x14ac:dyDescent="0.25">
      <c r="A248" s="29"/>
      <c r="B248" s="29"/>
      <c r="C248" s="30"/>
      <c r="D248" s="30"/>
      <c r="E248" s="23" t="s">
        <v>118</v>
      </c>
      <c r="F248" s="35">
        <f t="shared" ref="F248:AK248" si="85">1-F247/(F245-F246)</f>
        <v>1</v>
      </c>
      <c r="G248" s="35">
        <f t="shared" si="85"/>
        <v>0.96666666666666667</v>
      </c>
      <c r="H248" s="35">
        <f t="shared" si="85"/>
        <v>0.72972972972972971</v>
      </c>
      <c r="I248" s="35">
        <f t="shared" si="85"/>
        <v>0.87096774193548387</v>
      </c>
      <c r="J248" s="35">
        <f t="shared" si="85"/>
        <v>0.8666666666666667</v>
      </c>
      <c r="K248" s="35">
        <f t="shared" si="85"/>
        <v>0.967741935483871</v>
      </c>
      <c r="L248" s="35">
        <f t="shared" si="85"/>
        <v>0.9642857142857143</v>
      </c>
      <c r="M248" s="35">
        <f t="shared" si="85"/>
        <v>0.89655172413793105</v>
      </c>
      <c r="N248" s="35">
        <f t="shared" si="85"/>
        <v>0.7857142857142857</v>
      </c>
      <c r="O248" s="35">
        <f t="shared" si="85"/>
        <v>0.83333333333333337</v>
      </c>
      <c r="P248" s="35">
        <f t="shared" si="85"/>
        <v>1</v>
      </c>
      <c r="Q248" s="35">
        <f t="shared" si="85"/>
        <v>0.87096774193548387</v>
      </c>
      <c r="R248" s="35">
        <f t="shared" si="85"/>
        <v>0.67741935483870974</v>
      </c>
      <c r="S248" s="35">
        <f t="shared" si="85"/>
        <v>1</v>
      </c>
      <c r="T248" s="35">
        <f t="shared" si="85"/>
        <v>0.93333333333333335</v>
      </c>
      <c r="U248" s="35">
        <f t="shared" si="85"/>
        <v>0.90322580645161288</v>
      </c>
      <c r="V248" s="35"/>
      <c r="W248" s="35">
        <f t="shared" si="85"/>
        <v>0.93333333333333335</v>
      </c>
      <c r="X248" s="35"/>
      <c r="Y248" s="35">
        <f t="shared" si="85"/>
        <v>0.93548387096774199</v>
      </c>
      <c r="Z248" s="35">
        <f t="shared" si="85"/>
        <v>1</v>
      </c>
      <c r="AA248" s="35"/>
      <c r="AB248" s="35">
        <f t="shared" si="85"/>
        <v>0.9375</v>
      </c>
      <c r="AC248" s="35">
        <f t="shared" si="85"/>
        <v>0.9</v>
      </c>
      <c r="AD248" s="35">
        <f t="shared" si="85"/>
        <v>1</v>
      </c>
      <c r="AE248" s="35">
        <f t="shared" si="85"/>
        <v>0.93103448275862066</v>
      </c>
      <c r="AF248" s="35">
        <f t="shared" si="85"/>
        <v>0.9285714285714286</v>
      </c>
      <c r="AG248" s="35">
        <f t="shared" si="85"/>
        <v>0.96875</v>
      </c>
      <c r="AH248" s="35"/>
      <c r="AI248" s="35">
        <f t="shared" si="85"/>
        <v>0.58064516129032251</v>
      </c>
      <c r="AJ248" s="35">
        <f t="shared" si="85"/>
        <v>0.93333333333333335</v>
      </c>
      <c r="AK248" s="35"/>
      <c r="AL248" s="35">
        <f t="shared" ref="AL248:BD248" si="86">1-AL247/(AL245-AL246)</f>
        <v>0.967741935483871</v>
      </c>
      <c r="AM248" s="35">
        <f t="shared" si="86"/>
        <v>0.93548387096774199</v>
      </c>
      <c r="AN248" s="35">
        <f t="shared" si="86"/>
        <v>1</v>
      </c>
      <c r="AO248" s="35">
        <f t="shared" si="86"/>
        <v>0.9</v>
      </c>
      <c r="AP248" s="35">
        <f t="shared" si="86"/>
        <v>1</v>
      </c>
      <c r="AQ248" s="35">
        <f t="shared" si="86"/>
        <v>0.90322580645161288</v>
      </c>
      <c r="AR248" s="35">
        <f t="shared" si="86"/>
        <v>0.91176470588235292</v>
      </c>
      <c r="AS248" s="35">
        <f t="shared" si="86"/>
        <v>0.96153846153846156</v>
      </c>
      <c r="AT248" s="35">
        <f t="shared" si="86"/>
        <v>0.65625</v>
      </c>
      <c r="AU248" s="35">
        <f t="shared" si="86"/>
        <v>0.51724137931034475</v>
      </c>
      <c r="AV248" s="35">
        <f t="shared" si="86"/>
        <v>1</v>
      </c>
      <c r="AW248" s="35">
        <f t="shared" si="86"/>
        <v>1</v>
      </c>
      <c r="AX248" s="35">
        <f t="shared" si="86"/>
        <v>0.83870967741935487</v>
      </c>
      <c r="AY248" s="35">
        <f t="shared" si="86"/>
        <v>1</v>
      </c>
      <c r="AZ248" s="35">
        <f t="shared" si="86"/>
        <v>0.90322580645161288</v>
      </c>
      <c r="BA248" s="35">
        <f t="shared" si="86"/>
        <v>1</v>
      </c>
      <c r="BB248" s="35">
        <f t="shared" si="86"/>
        <v>1</v>
      </c>
      <c r="BC248" s="35">
        <f t="shared" si="86"/>
        <v>1</v>
      </c>
      <c r="BD248" s="35">
        <f t="shared" si="86"/>
        <v>0.90838068181818188</v>
      </c>
      <c r="BE248" s="110"/>
    </row>
    <row r="249" spans="1:57" ht="25.5" customHeight="1" x14ac:dyDescent="0.25">
      <c r="A249" s="29"/>
      <c r="B249" s="29"/>
      <c r="C249" s="30"/>
      <c r="D249" s="30"/>
      <c r="E249" s="23" t="s">
        <v>152</v>
      </c>
      <c r="F249" s="34">
        <f t="shared" ref="F249:AK249" si="87">F245+F198</f>
        <v>199</v>
      </c>
      <c r="G249" s="34">
        <f t="shared" si="87"/>
        <v>200</v>
      </c>
      <c r="H249" s="34">
        <f t="shared" si="87"/>
        <v>200</v>
      </c>
      <c r="I249" s="34">
        <f t="shared" si="87"/>
        <v>200</v>
      </c>
      <c r="J249" s="34">
        <f t="shared" si="87"/>
        <v>200</v>
      </c>
      <c r="K249" s="34">
        <f t="shared" si="87"/>
        <v>200</v>
      </c>
      <c r="L249" s="34">
        <f t="shared" si="87"/>
        <v>200</v>
      </c>
      <c r="M249" s="34">
        <f t="shared" si="87"/>
        <v>200</v>
      </c>
      <c r="N249" s="34">
        <f t="shared" si="87"/>
        <v>199</v>
      </c>
      <c r="O249" s="34">
        <f t="shared" si="87"/>
        <v>200</v>
      </c>
      <c r="P249" s="34">
        <f t="shared" si="87"/>
        <v>200</v>
      </c>
      <c r="Q249" s="34">
        <f t="shared" si="87"/>
        <v>200</v>
      </c>
      <c r="R249" s="34">
        <f t="shared" si="87"/>
        <v>199</v>
      </c>
      <c r="S249" s="34">
        <f t="shared" si="87"/>
        <v>199</v>
      </c>
      <c r="T249" s="34">
        <f t="shared" si="87"/>
        <v>200</v>
      </c>
      <c r="U249" s="34">
        <f t="shared" si="87"/>
        <v>200</v>
      </c>
      <c r="V249" s="34"/>
      <c r="W249" s="34">
        <f t="shared" si="87"/>
        <v>200</v>
      </c>
      <c r="X249" s="34"/>
      <c r="Y249" s="34">
        <f t="shared" si="87"/>
        <v>200</v>
      </c>
      <c r="Z249" s="34">
        <f t="shared" si="87"/>
        <v>200</v>
      </c>
      <c r="AA249" s="34"/>
      <c r="AB249" s="34">
        <f t="shared" si="87"/>
        <v>200</v>
      </c>
      <c r="AC249" s="34">
        <f t="shared" si="87"/>
        <v>200</v>
      </c>
      <c r="AD249" s="34">
        <f t="shared" si="87"/>
        <v>200</v>
      </c>
      <c r="AE249" s="34">
        <f t="shared" si="87"/>
        <v>200</v>
      </c>
      <c r="AF249" s="34">
        <f t="shared" si="87"/>
        <v>200</v>
      </c>
      <c r="AG249" s="34">
        <f t="shared" si="87"/>
        <v>200</v>
      </c>
      <c r="AH249" s="34"/>
      <c r="AI249" s="34">
        <f t="shared" si="87"/>
        <v>200</v>
      </c>
      <c r="AJ249" s="34">
        <f t="shared" si="87"/>
        <v>199</v>
      </c>
      <c r="AK249" s="34"/>
      <c r="AL249" s="34">
        <f t="shared" ref="AL249:BD249" si="88">AL245+AL198</f>
        <v>200</v>
      </c>
      <c r="AM249" s="34">
        <f t="shared" si="88"/>
        <v>200</v>
      </c>
      <c r="AN249" s="34">
        <f t="shared" si="88"/>
        <v>200</v>
      </c>
      <c r="AO249" s="34">
        <f t="shared" si="88"/>
        <v>200</v>
      </c>
      <c r="AP249" s="34">
        <f t="shared" si="88"/>
        <v>200</v>
      </c>
      <c r="AQ249" s="34">
        <f t="shared" si="88"/>
        <v>199</v>
      </c>
      <c r="AR249" s="34">
        <f t="shared" si="88"/>
        <v>200</v>
      </c>
      <c r="AS249" s="34">
        <f t="shared" si="88"/>
        <v>200</v>
      </c>
      <c r="AT249" s="34">
        <f t="shared" si="88"/>
        <v>200</v>
      </c>
      <c r="AU249" s="34">
        <f t="shared" si="88"/>
        <v>200</v>
      </c>
      <c r="AV249" s="34">
        <f t="shared" si="88"/>
        <v>200</v>
      </c>
      <c r="AW249" s="34">
        <f t="shared" si="88"/>
        <v>198</v>
      </c>
      <c r="AX249" s="34">
        <f t="shared" si="88"/>
        <v>200</v>
      </c>
      <c r="AY249" s="34">
        <f t="shared" si="88"/>
        <v>200</v>
      </c>
      <c r="AZ249" s="34">
        <f t="shared" si="88"/>
        <v>200</v>
      </c>
      <c r="BA249" s="34">
        <f t="shared" si="88"/>
        <v>200</v>
      </c>
      <c r="BB249" s="34">
        <f t="shared" si="88"/>
        <v>200</v>
      </c>
      <c r="BC249" s="34">
        <f t="shared" si="88"/>
        <v>200</v>
      </c>
      <c r="BD249" s="34">
        <f t="shared" si="88"/>
        <v>8992</v>
      </c>
      <c r="BE249" s="110"/>
    </row>
    <row r="250" spans="1:57" ht="25.5" customHeight="1" x14ac:dyDescent="0.25">
      <c r="A250" s="29"/>
      <c r="B250" s="29"/>
      <c r="C250" s="30"/>
      <c r="D250" s="30"/>
      <c r="E250" s="23" t="s">
        <v>153</v>
      </c>
      <c r="F250" s="34">
        <f t="shared" ref="F250:AK250" si="89">F246+F199</f>
        <v>16</v>
      </c>
      <c r="G250" s="34">
        <f t="shared" si="89"/>
        <v>31</v>
      </c>
      <c r="H250" s="34">
        <f t="shared" si="89"/>
        <v>17</v>
      </c>
      <c r="I250" s="34">
        <f t="shared" si="89"/>
        <v>37</v>
      </c>
      <c r="J250" s="34">
        <f t="shared" si="89"/>
        <v>37</v>
      </c>
      <c r="K250" s="34">
        <f t="shared" si="89"/>
        <v>39</v>
      </c>
      <c r="L250" s="34">
        <f t="shared" si="89"/>
        <v>45</v>
      </c>
      <c r="M250" s="34">
        <f t="shared" si="89"/>
        <v>36</v>
      </c>
      <c r="N250" s="34">
        <f t="shared" si="89"/>
        <v>47</v>
      </c>
      <c r="O250" s="34">
        <f t="shared" si="89"/>
        <v>41</v>
      </c>
      <c r="P250" s="34">
        <f t="shared" si="89"/>
        <v>39</v>
      </c>
      <c r="Q250" s="34">
        <f t="shared" si="89"/>
        <v>40</v>
      </c>
      <c r="R250" s="34">
        <f t="shared" si="89"/>
        <v>31</v>
      </c>
      <c r="S250" s="34">
        <f t="shared" si="89"/>
        <v>38</v>
      </c>
      <c r="T250" s="34">
        <f t="shared" si="89"/>
        <v>37</v>
      </c>
      <c r="U250" s="34">
        <f t="shared" si="89"/>
        <v>31</v>
      </c>
      <c r="V250" s="34"/>
      <c r="W250" s="34">
        <f t="shared" si="89"/>
        <v>40</v>
      </c>
      <c r="X250" s="34"/>
      <c r="Y250" s="34">
        <f t="shared" si="89"/>
        <v>29</v>
      </c>
      <c r="Z250" s="34">
        <f t="shared" si="89"/>
        <v>37</v>
      </c>
      <c r="AA250" s="34"/>
      <c r="AB250" s="34">
        <f t="shared" si="89"/>
        <v>30</v>
      </c>
      <c r="AC250" s="34">
        <f t="shared" si="89"/>
        <v>38</v>
      </c>
      <c r="AD250" s="34">
        <f t="shared" si="89"/>
        <v>40</v>
      </c>
      <c r="AE250" s="34">
        <f t="shared" si="89"/>
        <v>42</v>
      </c>
      <c r="AF250" s="34">
        <f t="shared" si="89"/>
        <v>48</v>
      </c>
      <c r="AG250" s="34">
        <f t="shared" si="89"/>
        <v>27</v>
      </c>
      <c r="AH250" s="34"/>
      <c r="AI250" s="34">
        <f t="shared" si="89"/>
        <v>35</v>
      </c>
      <c r="AJ250" s="34">
        <f t="shared" si="89"/>
        <v>32</v>
      </c>
      <c r="AK250" s="34"/>
      <c r="AL250" s="34">
        <f t="shared" ref="AL250:BD250" si="90">AL246+AL199</f>
        <v>34</v>
      </c>
      <c r="AM250" s="34">
        <f t="shared" si="90"/>
        <v>38</v>
      </c>
      <c r="AN250" s="34">
        <f t="shared" si="90"/>
        <v>41</v>
      </c>
      <c r="AO250" s="34">
        <f t="shared" si="90"/>
        <v>35</v>
      </c>
      <c r="AP250" s="34">
        <f t="shared" si="90"/>
        <v>40</v>
      </c>
      <c r="AQ250" s="34">
        <f t="shared" si="90"/>
        <v>21</v>
      </c>
      <c r="AR250" s="34">
        <f t="shared" si="90"/>
        <v>31</v>
      </c>
      <c r="AS250" s="34">
        <f t="shared" si="90"/>
        <v>53</v>
      </c>
      <c r="AT250" s="34">
        <f t="shared" si="90"/>
        <v>34</v>
      </c>
      <c r="AU250" s="34">
        <f t="shared" si="90"/>
        <v>31</v>
      </c>
      <c r="AV250" s="34">
        <f t="shared" si="90"/>
        <v>0</v>
      </c>
      <c r="AW250" s="34">
        <f t="shared" si="90"/>
        <v>46</v>
      </c>
      <c r="AX250" s="34">
        <f t="shared" si="90"/>
        <v>24</v>
      </c>
      <c r="AY250" s="34">
        <f t="shared" si="90"/>
        <v>44</v>
      </c>
      <c r="AZ250" s="34">
        <f t="shared" si="90"/>
        <v>31</v>
      </c>
      <c r="BA250" s="34">
        <f t="shared" si="90"/>
        <v>0</v>
      </c>
      <c r="BB250" s="34">
        <f t="shared" si="90"/>
        <v>0</v>
      </c>
      <c r="BC250" s="34">
        <f t="shared" si="90"/>
        <v>0</v>
      </c>
      <c r="BD250" s="34">
        <f t="shared" si="90"/>
        <v>1463</v>
      </c>
      <c r="BE250" s="110"/>
    </row>
    <row r="251" spans="1:57" ht="25.5" customHeight="1" x14ac:dyDescent="0.25">
      <c r="A251" s="29"/>
      <c r="B251" s="29"/>
      <c r="C251" s="30"/>
      <c r="D251" s="30"/>
      <c r="E251" s="23" t="s">
        <v>154</v>
      </c>
      <c r="F251" s="34">
        <f t="shared" ref="F251:AK251" si="91">F247+F200</f>
        <v>1</v>
      </c>
      <c r="G251" s="34">
        <f t="shared" si="91"/>
        <v>6</v>
      </c>
      <c r="H251" s="34">
        <f t="shared" si="91"/>
        <v>34</v>
      </c>
      <c r="I251" s="34">
        <f t="shared" si="91"/>
        <v>29</v>
      </c>
      <c r="J251" s="34">
        <f t="shared" si="91"/>
        <v>32</v>
      </c>
      <c r="K251" s="34">
        <f t="shared" si="91"/>
        <v>5</v>
      </c>
      <c r="L251" s="34">
        <f t="shared" si="91"/>
        <v>24</v>
      </c>
      <c r="M251" s="34">
        <f t="shared" si="91"/>
        <v>19</v>
      </c>
      <c r="N251" s="34">
        <f t="shared" si="91"/>
        <v>28</v>
      </c>
      <c r="O251" s="34">
        <f t="shared" si="91"/>
        <v>26</v>
      </c>
      <c r="P251" s="34">
        <f t="shared" si="91"/>
        <v>3</v>
      </c>
      <c r="Q251" s="34">
        <f t="shared" si="91"/>
        <v>34</v>
      </c>
      <c r="R251" s="34">
        <f t="shared" si="91"/>
        <v>33</v>
      </c>
      <c r="S251" s="34">
        <f t="shared" si="91"/>
        <v>21</v>
      </c>
      <c r="T251" s="34">
        <f t="shared" si="91"/>
        <v>11</v>
      </c>
      <c r="U251" s="34">
        <f t="shared" si="91"/>
        <v>23</v>
      </c>
      <c r="V251" s="34"/>
      <c r="W251" s="34">
        <f t="shared" si="91"/>
        <v>22</v>
      </c>
      <c r="X251" s="34"/>
      <c r="Y251" s="34">
        <f t="shared" si="91"/>
        <v>17</v>
      </c>
      <c r="Z251" s="34">
        <f t="shared" si="91"/>
        <v>22</v>
      </c>
      <c r="AA251" s="34"/>
      <c r="AB251" s="34">
        <f t="shared" si="91"/>
        <v>2</v>
      </c>
      <c r="AC251" s="34">
        <f t="shared" si="91"/>
        <v>22</v>
      </c>
      <c r="AD251" s="34">
        <f t="shared" si="91"/>
        <v>3</v>
      </c>
      <c r="AE251" s="34">
        <f t="shared" si="91"/>
        <v>7</v>
      </c>
      <c r="AF251" s="34">
        <f t="shared" si="91"/>
        <v>16</v>
      </c>
      <c r="AG251" s="34">
        <f t="shared" si="91"/>
        <v>6</v>
      </c>
      <c r="AH251" s="34"/>
      <c r="AI251" s="34">
        <f t="shared" si="91"/>
        <v>25</v>
      </c>
      <c r="AJ251" s="34">
        <f t="shared" si="91"/>
        <v>17</v>
      </c>
      <c r="AK251" s="34"/>
      <c r="AL251" s="34">
        <f t="shared" ref="AL251:BD251" si="92">AL247+AL200</f>
        <v>1</v>
      </c>
      <c r="AM251" s="34">
        <f t="shared" si="92"/>
        <v>7</v>
      </c>
      <c r="AN251" s="34">
        <f t="shared" si="92"/>
        <v>1</v>
      </c>
      <c r="AO251" s="34">
        <f t="shared" si="92"/>
        <v>38</v>
      </c>
      <c r="AP251" s="34">
        <f t="shared" si="92"/>
        <v>3</v>
      </c>
      <c r="AQ251" s="34">
        <f t="shared" si="92"/>
        <v>76</v>
      </c>
      <c r="AR251" s="34">
        <f t="shared" si="92"/>
        <v>42</v>
      </c>
      <c r="AS251" s="34">
        <f t="shared" si="92"/>
        <v>37</v>
      </c>
      <c r="AT251" s="34">
        <f t="shared" si="92"/>
        <v>37</v>
      </c>
      <c r="AU251" s="34">
        <f t="shared" si="92"/>
        <v>100</v>
      </c>
      <c r="AV251" s="34">
        <f t="shared" si="92"/>
        <v>0</v>
      </c>
      <c r="AW251" s="34">
        <f t="shared" si="92"/>
        <v>20</v>
      </c>
      <c r="AX251" s="34">
        <f t="shared" si="92"/>
        <v>23</v>
      </c>
      <c r="AY251" s="34">
        <f t="shared" si="92"/>
        <v>3</v>
      </c>
      <c r="AZ251" s="34">
        <f t="shared" si="92"/>
        <v>8</v>
      </c>
      <c r="BA251" s="34">
        <f t="shared" si="92"/>
        <v>0</v>
      </c>
      <c r="BB251" s="34">
        <f t="shared" si="92"/>
        <v>0</v>
      </c>
      <c r="BC251" s="34">
        <f t="shared" si="92"/>
        <v>0</v>
      </c>
      <c r="BD251" s="34">
        <f t="shared" si="92"/>
        <v>884</v>
      </c>
      <c r="BE251" s="110"/>
    </row>
    <row r="252" spans="1:57" ht="25.5" customHeight="1" x14ac:dyDescent="0.25">
      <c r="A252" s="29"/>
      <c r="B252" s="29"/>
      <c r="C252" s="30"/>
      <c r="D252" s="30"/>
      <c r="E252" s="23" t="s">
        <v>155</v>
      </c>
      <c r="F252" s="35">
        <f t="shared" ref="F252:AK252" si="93">1-F251/(F249-F250)</f>
        <v>0.99453551912568305</v>
      </c>
      <c r="G252" s="35">
        <f t="shared" si="93"/>
        <v>0.96449704142011838</v>
      </c>
      <c r="H252" s="35">
        <f t="shared" si="93"/>
        <v>0.81420765027322406</v>
      </c>
      <c r="I252" s="35">
        <f t="shared" si="93"/>
        <v>0.82208588957055218</v>
      </c>
      <c r="J252" s="35">
        <f t="shared" si="93"/>
        <v>0.80368098159509205</v>
      </c>
      <c r="K252" s="35">
        <f t="shared" si="93"/>
        <v>0.96894409937888204</v>
      </c>
      <c r="L252" s="35">
        <f t="shared" si="93"/>
        <v>0.84516129032258069</v>
      </c>
      <c r="M252" s="35">
        <f t="shared" si="93"/>
        <v>0.88414634146341464</v>
      </c>
      <c r="N252" s="35">
        <f t="shared" si="93"/>
        <v>0.81578947368421051</v>
      </c>
      <c r="O252" s="35">
        <f t="shared" si="93"/>
        <v>0.83647798742138368</v>
      </c>
      <c r="P252" s="35">
        <f t="shared" si="93"/>
        <v>0.98136645962732916</v>
      </c>
      <c r="Q252" s="35">
        <f t="shared" si="93"/>
        <v>0.78749999999999998</v>
      </c>
      <c r="R252" s="35">
        <f t="shared" si="93"/>
        <v>0.8035714285714286</v>
      </c>
      <c r="S252" s="35">
        <f t="shared" si="93"/>
        <v>0.86956521739130432</v>
      </c>
      <c r="T252" s="35">
        <f t="shared" si="93"/>
        <v>0.93251533742331283</v>
      </c>
      <c r="U252" s="35">
        <f t="shared" si="93"/>
        <v>0.86390532544378695</v>
      </c>
      <c r="V252" s="35"/>
      <c r="W252" s="35">
        <f t="shared" si="93"/>
        <v>0.86250000000000004</v>
      </c>
      <c r="X252" s="35"/>
      <c r="Y252" s="35">
        <f t="shared" si="93"/>
        <v>0.90058479532163749</v>
      </c>
      <c r="Z252" s="35">
        <f t="shared" si="93"/>
        <v>0.86503067484662577</v>
      </c>
      <c r="AA252" s="35"/>
      <c r="AB252" s="35">
        <f t="shared" si="93"/>
        <v>0.9882352941176471</v>
      </c>
      <c r="AC252" s="35">
        <f t="shared" si="93"/>
        <v>0.86419753086419759</v>
      </c>
      <c r="AD252" s="35">
        <f t="shared" si="93"/>
        <v>0.98124999999999996</v>
      </c>
      <c r="AE252" s="35">
        <f t="shared" si="93"/>
        <v>0.95569620253164556</v>
      </c>
      <c r="AF252" s="35">
        <f t="shared" si="93"/>
        <v>0.89473684210526316</v>
      </c>
      <c r="AG252" s="35">
        <f t="shared" si="93"/>
        <v>0.96531791907514453</v>
      </c>
      <c r="AH252" s="35"/>
      <c r="AI252" s="35">
        <f t="shared" si="93"/>
        <v>0.84848484848484851</v>
      </c>
      <c r="AJ252" s="35">
        <f t="shared" si="93"/>
        <v>0.89820359281437123</v>
      </c>
      <c r="AK252" s="35"/>
      <c r="AL252" s="35">
        <f t="shared" ref="AL252:BD252" si="94">1-AL251/(AL249-AL250)</f>
        <v>0.99397590361445787</v>
      </c>
      <c r="AM252" s="35">
        <f t="shared" si="94"/>
        <v>0.95679012345679015</v>
      </c>
      <c r="AN252" s="35">
        <f t="shared" si="94"/>
        <v>0.99371069182389937</v>
      </c>
      <c r="AO252" s="35">
        <f t="shared" si="94"/>
        <v>0.76969696969696966</v>
      </c>
      <c r="AP252" s="35">
        <f t="shared" si="94"/>
        <v>0.98124999999999996</v>
      </c>
      <c r="AQ252" s="35">
        <f t="shared" si="94"/>
        <v>0.57303370786516861</v>
      </c>
      <c r="AR252" s="35">
        <f t="shared" si="94"/>
        <v>0.75147928994082847</v>
      </c>
      <c r="AS252" s="35">
        <f t="shared" si="94"/>
        <v>0.7482993197278911</v>
      </c>
      <c r="AT252" s="35">
        <f t="shared" si="94"/>
        <v>0.77710843373493976</v>
      </c>
      <c r="AU252" s="35">
        <f t="shared" si="94"/>
        <v>0.40828402366863903</v>
      </c>
      <c r="AV252" s="35">
        <f t="shared" si="94"/>
        <v>1</v>
      </c>
      <c r="AW252" s="35">
        <f t="shared" si="94"/>
        <v>0.86842105263157898</v>
      </c>
      <c r="AX252" s="35">
        <f t="shared" si="94"/>
        <v>0.86931818181818188</v>
      </c>
      <c r="AY252" s="35">
        <f t="shared" si="94"/>
        <v>0.98076923076923073</v>
      </c>
      <c r="AZ252" s="35">
        <f t="shared" si="94"/>
        <v>0.9526627218934911</v>
      </c>
      <c r="BA252" s="35">
        <f t="shared" si="94"/>
        <v>1</v>
      </c>
      <c r="BB252" s="35">
        <f t="shared" si="94"/>
        <v>1</v>
      </c>
      <c r="BC252" s="35">
        <f t="shared" si="94"/>
        <v>1</v>
      </c>
      <c r="BD252" s="35">
        <f t="shared" si="94"/>
        <v>0.88258732899455439</v>
      </c>
      <c r="BE252" s="110"/>
    </row>
    <row r="253" spans="1:57" ht="25.5" customHeight="1" x14ac:dyDescent="0.25">
      <c r="A253" s="19" t="s">
        <v>44</v>
      </c>
      <c r="B253" s="19" t="s">
        <v>45</v>
      </c>
      <c r="C253" s="36">
        <f>C202+7</f>
        <v>43505</v>
      </c>
      <c r="D253" s="19">
        <v>6</v>
      </c>
      <c r="E253" s="19" t="s">
        <v>46</v>
      </c>
      <c r="F253" s="19">
        <f t="shared" ref="F253:AK253" si="95">F202</f>
        <v>14</v>
      </c>
      <c r="G253" s="19">
        <f t="shared" si="95"/>
        <v>23</v>
      </c>
      <c r="H253" s="19">
        <f t="shared" si="95"/>
        <v>42</v>
      </c>
      <c r="I253" s="19">
        <f t="shared" si="95"/>
        <v>47</v>
      </c>
      <c r="J253" s="19">
        <f t="shared" si="95"/>
        <v>48</v>
      </c>
      <c r="K253" s="19">
        <f t="shared" si="95"/>
        <v>59</v>
      </c>
      <c r="L253" s="19">
        <f t="shared" si="95"/>
        <v>64</v>
      </c>
      <c r="M253" s="19">
        <f t="shared" si="95"/>
        <v>65</v>
      </c>
      <c r="N253" s="19">
        <f t="shared" si="95"/>
        <v>66</v>
      </c>
      <c r="O253" s="19">
        <f t="shared" si="95"/>
        <v>72</v>
      </c>
      <c r="P253" s="19">
        <f t="shared" si="95"/>
        <v>76</v>
      </c>
      <c r="Q253" s="19">
        <f t="shared" si="95"/>
        <v>78</v>
      </c>
      <c r="R253" s="19">
        <f t="shared" si="95"/>
        <v>79</v>
      </c>
      <c r="S253" s="19">
        <f t="shared" si="95"/>
        <v>83</v>
      </c>
      <c r="T253" s="19">
        <f t="shared" si="95"/>
        <v>84</v>
      </c>
      <c r="U253" s="19">
        <f t="shared" si="95"/>
        <v>86</v>
      </c>
      <c r="V253" s="19"/>
      <c r="W253" s="19">
        <f t="shared" si="95"/>
        <v>411</v>
      </c>
      <c r="X253" s="19"/>
      <c r="Y253" s="19">
        <f t="shared" si="95"/>
        <v>413</v>
      </c>
      <c r="Z253" s="19">
        <f t="shared" si="95"/>
        <v>415</v>
      </c>
      <c r="AA253" s="19"/>
      <c r="AB253" s="19">
        <f t="shared" si="95"/>
        <v>417</v>
      </c>
      <c r="AC253" s="19">
        <f t="shared" si="95"/>
        <v>418</v>
      </c>
      <c r="AD253" s="19">
        <f t="shared" si="95"/>
        <v>419</v>
      </c>
      <c r="AE253" s="19">
        <f t="shared" si="95"/>
        <v>420</v>
      </c>
      <c r="AF253" s="19">
        <f t="shared" si="95"/>
        <v>421</v>
      </c>
      <c r="AG253" s="19">
        <f t="shared" si="95"/>
        <v>422</v>
      </c>
      <c r="AH253" s="19"/>
      <c r="AI253" s="19">
        <f t="shared" si="95"/>
        <v>425</v>
      </c>
      <c r="AJ253" s="19">
        <f t="shared" si="95"/>
        <v>426</v>
      </c>
      <c r="AK253" s="19"/>
      <c r="AL253" s="19">
        <f t="shared" ref="AL253:BD253" si="96">AL202</f>
        <v>430</v>
      </c>
      <c r="AM253" s="19">
        <f t="shared" si="96"/>
        <v>431</v>
      </c>
      <c r="AN253" s="19">
        <f t="shared" si="96"/>
        <v>433</v>
      </c>
      <c r="AO253" s="19">
        <f t="shared" si="96"/>
        <v>446</v>
      </c>
      <c r="AP253" s="19">
        <f t="shared" si="96"/>
        <v>449</v>
      </c>
      <c r="AQ253" s="19">
        <f t="shared" si="96"/>
        <v>450</v>
      </c>
      <c r="AR253" s="19">
        <f t="shared" si="96"/>
        <v>451</v>
      </c>
      <c r="AS253" s="19">
        <f t="shared" si="96"/>
        <v>453</v>
      </c>
      <c r="AT253" s="19">
        <f t="shared" si="96"/>
        <v>454</v>
      </c>
      <c r="AU253" s="19">
        <f t="shared" si="96"/>
        <v>455</v>
      </c>
      <c r="AV253" s="19">
        <f t="shared" si="96"/>
        <v>0</v>
      </c>
      <c r="AW253" s="19">
        <f t="shared" si="96"/>
        <v>457</v>
      </c>
      <c r="AX253" s="19">
        <f t="shared" si="96"/>
        <v>458</v>
      </c>
      <c r="AY253" s="19">
        <f t="shared" si="96"/>
        <v>460</v>
      </c>
      <c r="AZ253" s="19">
        <f t="shared" si="96"/>
        <v>461</v>
      </c>
      <c r="BA253" s="19">
        <f t="shared" si="96"/>
        <v>463</v>
      </c>
      <c r="BB253" s="19">
        <f t="shared" si="96"/>
        <v>0</v>
      </c>
      <c r="BC253" s="19">
        <f t="shared" si="96"/>
        <v>0</v>
      </c>
      <c r="BD253" s="19" t="str">
        <f t="shared" si="96"/>
        <v>TOTALS</v>
      </c>
      <c r="BE253" s="19" t="s">
        <v>47</v>
      </c>
    </row>
    <row r="254" spans="1:57" ht="25.5" customHeight="1" x14ac:dyDescent="0.25">
      <c r="A254" s="19" t="s">
        <v>48</v>
      </c>
      <c r="B254" s="19"/>
      <c r="C254" s="21" t="s">
        <v>49</v>
      </c>
      <c r="D254" s="21" t="s">
        <v>50</v>
      </c>
      <c r="E254" s="21" t="s">
        <v>51</v>
      </c>
      <c r="F254" s="19" t="s">
        <v>52</v>
      </c>
      <c r="G254" s="19" t="s">
        <v>52</v>
      </c>
      <c r="H254" s="19" t="s">
        <v>52</v>
      </c>
      <c r="I254" s="19" t="s">
        <v>52</v>
      </c>
      <c r="J254" s="19" t="s">
        <v>52</v>
      </c>
      <c r="K254" s="19" t="s">
        <v>52</v>
      </c>
      <c r="L254" s="19" t="s">
        <v>52</v>
      </c>
      <c r="M254" s="19" t="s">
        <v>52</v>
      </c>
      <c r="N254" s="19" t="s">
        <v>52</v>
      </c>
      <c r="O254" s="19" t="s">
        <v>52</v>
      </c>
      <c r="P254" s="19" t="s">
        <v>52</v>
      </c>
      <c r="Q254" s="19" t="s">
        <v>52</v>
      </c>
      <c r="R254" s="19" t="s">
        <v>52</v>
      </c>
      <c r="S254" s="19" t="s">
        <v>52</v>
      </c>
      <c r="T254" s="19" t="s">
        <v>52</v>
      </c>
      <c r="U254" s="19" t="s">
        <v>52</v>
      </c>
      <c r="V254" s="19"/>
      <c r="W254" s="19" t="s">
        <v>52</v>
      </c>
      <c r="X254" s="19"/>
      <c r="Y254" s="19" t="s">
        <v>52</v>
      </c>
      <c r="Z254" s="19" t="s">
        <v>52</v>
      </c>
      <c r="AA254" s="19"/>
      <c r="AB254" s="19" t="s">
        <v>52</v>
      </c>
      <c r="AC254" s="19" t="s">
        <v>52</v>
      </c>
      <c r="AD254" s="19" t="s">
        <v>52</v>
      </c>
      <c r="AE254" s="19" t="s">
        <v>52</v>
      </c>
      <c r="AF254" s="19" t="s">
        <v>52</v>
      </c>
      <c r="AG254" s="19" t="s">
        <v>52</v>
      </c>
      <c r="AH254" s="19"/>
      <c r="AI254" s="19" t="s">
        <v>52</v>
      </c>
      <c r="AJ254" s="19" t="s">
        <v>52</v>
      </c>
      <c r="AK254" s="19"/>
      <c r="AL254" s="19" t="s">
        <v>52</v>
      </c>
      <c r="AM254" s="19" t="s">
        <v>52</v>
      </c>
      <c r="AN254" s="19" t="s">
        <v>52</v>
      </c>
      <c r="AO254" s="19" t="s">
        <v>52</v>
      </c>
      <c r="AP254" s="19" t="s">
        <v>52</v>
      </c>
      <c r="AQ254" s="19" t="s">
        <v>52</v>
      </c>
      <c r="AR254" s="19" t="s">
        <v>52</v>
      </c>
      <c r="AS254" s="19" t="s">
        <v>52</v>
      </c>
      <c r="AT254" s="19" t="s">
        <v>52</v>
      </c>
      <c r="AU254" s="19" t="s">
        <v>52</v>
      </c>
      <c r="AV254" s="19" t="s">
        <v>52</v>
      </c>
      <c r="AW254" s="19" t="s">
        <v>52</v>
      </c>
      <c r="AX254" s="19" t="s">
        <v>52</v>
      </c>
      <c r="AY254" s="19" t="s">
        <v>52</v>
      </c>
      <c r="AZ254" s="19" t="s">
        <v>52</v>
      </c>
      <c r="BA254" s="19" t="s">
        <v>52</v>
      </c>
      <c r="BB254" s="19" t="s">
        <v>52</v>
      </c>
      <c r="BC254" s="19" t="s">
        <v>52</v>
      </c>
      <c r="BD254" s="19" t="s">
        <v>52</v>
      </c>
      <c r="BE254" s="19" t="s">
        <v>53</v>
      </c>
    </row>
    <row r="255" spans="1:57" ht="25.5" customHeight="1" x14ac:dyDescent="0.25">
      <c r="A255" s="22">
        <v>6</v>
      </c>
      <c r="B255" s="23" t="s">
        <v>54</v>
      </c>
      <c r="C255" s="23">
        <v>25</v>
      </c>
      <c r="D255" s="23" t="s">
        <v>55</v>
      </c>
      <c r="E255" s="23" t="s">
        <v>56</v>
      </c>
      <c r="F255" s="66">
        <v>-305.48</v>
      </c>
      <c r="G255" s="67">
        <v>-298.08</v>
      </c>
      <c r="H255" s="67">
        <v>-590.94000000000005</v>
      </c>
      <c r="I255" s="67">
        <v>-407.83</v>
      </c>
      <c r="J255" s="66">
        <v>-88.47</v>
      </c>
      <c r="K255" s="65">
        <v>-55.23</v>
      </c>
      <c r="L255" s="66">
        <v>-883.97</v>
      </c>
      <c r="M255" s="66">
        <v>-385.66</v>
      </c>
      <c r="N255" s="66">
        <v>181.08</v>
      </c>
      <c r="O255" s="66">
        <v>490.92</v>
      </c>
      <c r="P255" s="66">
        <v>-251.14</v>
      </c>
      <c r="Q255" s="67">
        <v>-443.4</v>
      </c>
      <c r="R255" s="67">
        <v>166.01</v>
      </c>
      <c r="S255" s="65">
        <v>-146.9</v>
      </c>
      <c r="T255" s="65">
        <v>-647.54</v>
      </c>
      <c r="U255" s="66">
        <v>-339.28</v>
      </c>
      <c r="V255" s="67"/>
      <c r="W255" s="67">
        <v>-2326.58</v>
      </c>
      <c r="X255" s="65"/>
      <c r="Y255" s="67">
        <f>-237.54-532.39</f>
        <v>-769.93</v>
      </c>
      <c r="Z255" s="67">
        <v>-612.47</v>
      </c>
      <c r="AA255" s="67"/>
      <c r="AB255" s="66">
        <v>-483.25</v>
      </c>
      <c r="AC255" s="65">
        <v>-478.44</v>
      </c>
      <c r="AD255" s="67">
        <v>-347.91</v>
      </c>
      <c r="AE255" s="67">
        <v>-298.89</v>
      </c>
      <c r="AF255" s="66">
        <v>-294.17</v>
      </c>
      <c r="AG255" s="65">
        <v>-261.58</v>
      </c>
      <c r="AH255" s="66"/>
      <c r="AI255" s="66">
        <v>-614.01</v>
      </c>
      <c r="AJ255" s="66">
        <v>-23.28</v>
      </c>
      <c r="AK255" s="66"/>
      <c r="AL255" s="66">
        <v>-501</v>
      </c>
      <c r="AM255" s="67">
        <v>-201.66</v>
      </c>
      <c r="AN255" s="65">
        <v>-248</v>
      </c>
      <c r="AO255" s="67">
        <v>-769.81</v>
      </c>
      <c r="AP255" s="67">
        <v>-530.79999999999995</v>
      </c>
      <c r="AQ255" s="66">
        <v>-1316.69</v>
      </c>
      <c r="AR255" s="67">
        <v>-100.72</v>
      </c>
      <c r="AS255" s="60">
        <v>1255.17</v>
      </c>
      <c r="AT255" s="66">
        <v>177.57</v>
      </c>
      <c r="AU255" s="67">
        <v>286.72000000000003</v>
      </c>
      <c r="AV255" s="24">
        <v>0</v>
      </c>
      <c r="AW255" s="67">
        <v>-592.62</v>
      </c>
      <c r="AX255" s="66">
        <v>-53.66</v>
      </c>
      <c r="AY255" s="65">
        <f>-12.29+179.4+66.93</f>
        <v>234.04000000000002</v>
      </c>
      <c r="AZ255" s="66">
        <v>-265</v>
      </c>
      <c r="BA255" s="24">
        <v>0</v>
      </c>
      <c r="BB255" s="24">
        <v>0</v>
      </c>
      <c r="BC255" s="24">
        <v>0</v>
      </c>
      <c r="BD255" s="24">
        <f t="shared" ref="BD255:BD298" si="97">SUM(F255:BC255)</f>
        <v>-13142.88</v>
      </c>
      <c r="BE255" s="25"/>
    </row>
    <row r="256" spans="1:57" ht="25.5" customHeight="1" x14ac:dyDescent="0.25">
      <c r="A256" s="22">
        <v>6</v>
      </c>
      <c r="B256" s="23" t="s">
        <v>54</v>
      </c>
      <c r="C256" s="23">
        <v>66</v>
      </c>
      <c r="D256" s="23" t="s">
        <v>55</v>
      </c>
      <c r="E256" s="26" t="s">
        <v>57</v>
      </c>
      <c r="F256" s="66">
        <v>-392.71</v>
      </c>
      <c r="G256" s="67">
        <v>-194.33</v>
      </c>
      <c r="H256" s="67">
        <v>-440.48</v>
      </c>
      <c r="I256" s="67" t="s">
        <v>59</v>
      </c>
      <c r="J256" s="66" t="s">
        <v>60</v>
      </c>
      <c r="K256" s="65">
        <v>-407.07</v>
      </c>
      <c r="L256" s="66">
        <v>10.24</v>
      </c>
      <c r="M256" s="66">
        <v>96.09</v>
      </c>
      <c r="N256" s="66">
        <v>-1010.89</v>
      </c>
      <c r="O256" s="66">
        <v>-26.96</v>
      </c>
      <c r="P256" s="66">
        <v>-190.13</v>
      </c>
      <c r="Q256" s="67">
        <v>51.86</v>
      </c>
      <c r="R256" s="67" t="s">
        <v>62</v>
      </c>
      <c r="S256" s="65">
        <v>-21.25</v>
      </c>
      <c r="T256" s="65">
        <v>-94.23</v>
      </c>
      <c r="U256" s="66">
        <v>-1264.43</v>
      </c>
      <c r="V256" s="67"/>
      <c r="W256" s="67">
        <v>-645.39</v>
      </c>
      <c r="X256" s="65"/>
      <c r="Y256" s="67">
        <f>-39+-19.89+10.88</f>
        <v>-48.01</v>
      </c>
      <c r="Z256" s="67">
        <v>29.35</v>
      </c>
      <c r="AA256" s="67"/>
      <c r="AB256" s="66">
        <v>510.78</v>
      </c>
      <c r="AC256" s="65">
        <v>-267.11</v>
      </c>
      <c r="AD256" s="67">
        <v>-37.57</v>
      </c>
      <c r="AE256" s="67">
        <v>-78.989999999999995</v>
      </c>
      <c r="AF256" s="66">
        <v>-209.78</v>
      </c>
      <c r="AG256" s="65">
        <v>118.84</v>
      </c>
      <c r="AH256" s="66"/>
      <c r="AI256" s="66">
        <v>-281.33</v>
      </c>
      <c r="AJ256" s="66">
        <v>-91</v>
      </c>
      <c r="AK256" s="66"/>
      <c r="AL256" s="66">
        <v>6.62</v>
      </c>
      <c r="AM256" s="67">
        <v>13.59</v>
      </c>
      <c r="AN256" s="65" t="s">
        <v>62</v>
      </c>
      <c r="AO256" s="67">
        <v>-45.53</v>
      </c>
      <c r="AP256" s="67">
        <v>-182.2</v>
      </c>
      <c r="AQ256" s="66">
        <v>-67.239999999999995</v>
      </c>
      <c r="AR256" s="67">
        <v>-426.18</v>
      </c>
      <c r="AS256" s="60">
        <v>-454.37</v>
      </c>
      <c r="AT256" s="66">
        <v>-233.63</v>
      </c>
      <c r="AU256" s="67">
        <v>-662.14</v>
      </c>
      <c r="AV256" s="24">
        <v>0</v>
      </c>
      <c r="AW256" s="67">
        <v>111.97</v>
      </c>
      <c r="AX256" s="66">
        <v>147.82</v>
      </c>
      <c r="AY256" s="65">
        <v>-216.8</v>
      </c>
      <c r="AZ256" s="66">
        <v>-471.2</v>
      </c>
      <c r="BA256" s="24">
        <v>0</v>
      </c>
      <c r="BB256" s="24">
        <v>0</v>
      </c>
      <c r="BC256" s="24">
        <v>0</v>
      </c>
      <c r="BD256" s="24">
        <f t="shared" si="97"/>
        <v>-7363.7899999999991</v>
      </c>
      <c r="BE256" s="25"/>
    </row>
    <row r="257" spans="1:57" ht="25.5" customHeight="1" x14ac:dyDescent="0.25">
      <c r="A257" s="22">
        <v>6</v>
      </c>
      <c r="B257" s="23" t="s">
        <v>54</v>
      </c>
      <c r="C257" s="23">
        <v>27</v>
      </c>
      <c r="D257" s="23">
        <v>269</v>
      </c>
      <c r="E257" s="23" t="s">
        <v>61</v>
      </c>
      <c r="F257" s="66" t="s">
        <v>60</v>
      </c>
      <c r="G257" s="67" t="s">
        <v>60</v>
      </c>
      <c r="H257" s="67" t="s">
        <v>60</v>
      </c>
      <c r="I257" s="67" t="s">
        <v>60</v>
      </c>
      <c r="J257" s="66" t="s">
        <v>60</v>
      </c>
      <c r="K257" s="65" t="s">
        <v>60</v>
      </c>
      <c r="L257" s="66" t="s">
        <v>63</v>
      </c>
      <c r="M257" s="66" t="s">
        <v>64</v>
      </c>
      <c r="N257" s="66" t="s">
        <v>64</v>
      </c>
      <c r="O257" s="66" t="s">
        <v>60</v>
      </c>
      <c r="P257" s="66" t="s">
        <v>62</v>
      </c>
      <c r="Q257" s="67" t="s">
        <v>60</v>
      </c>
      <c r="R257" s="67" t="s">
        <v>60</v>
      </c>
      <c r="S257" s="65" t="s">
        <v>62</v>
      </c>
      <c r="T257" s="65" t="s">
        <v>62</v>
      </c>
      <c r="U257" s="66" t="s">
        <v>62</v>
      </c>
      <c r="V257" s="67"/>
      <c r="W257" s="67" t="s">
        <v>60</v>
      </c>
      <c r="X257" s="65"/>
      <c r="Y257" s="67" t="s">
        <v>60</v>
      </c>
      <c r="Z257" s="67" t="s">
        <v>62</v>
      </c>
      <c r="AA257" s="67"/>
      <c r="AB257" s="66" t="s">
        <v>60</v>
      </c>
      <c r="AC257" s="65" t="s">
        <v>60</v>
      </c>
      <c r="AD257" s="67" t="s">
        <v>60</v>
      </c>
      <c r="AE257" s="67" t="s">
        <v>63</v>
      </c>
      <c r="AF257" s="66" t="s">
        <v>60</v>
      </c>
      <c r="AG257" s="65">
        <v>0.03</v>
      </c>
      <c r="AH257" s="66"/>
      <c r="AI257" s="66" t="s">
        <v>62</v>
      </c>
      <c r="AJ257" s="66" t="s">
        <v>60</v>
      </c>
      <c r="AK257" s="66"/>
      <c r="AL257" s="66" t="s">
        <v>60</v>
      </c>
      <c r="AM257" s="67" t="s">
        <v>60</v>
      </c>
      <c r="AN257" s="65" t="s">
        <v>63</v>
      </c>
      <c r="AO257" s="67" t="s">
        <v>62</v>
      </c>
      <c r="AP257" s="67" t="s">
        <v>64</v>
      </c>
      <c r="AQ257" s="66" t="s">
        <v>62</v>
      </c>
      <c r="AR257" s="67" t="s">
        <v>58</v>
      </c>
      <c r="AS257" s="60" t="s">
        <v>64</v>
      </c>
      <c r="AT257" s="66" t="s">
        <v>60</v>
      </c>
      <c r="AU257" s="67" t="s">
        <v>60</v>
      </c>
      <c r="AV257" s="24">
        <v>0</v>
      </c>
      <c r="AW257" s="67" t="s">
        <v>64</v>
      </c>
      <c r="AX257" s="66" t="s">
        <v>60</v>
      </c>
      <c r="AY257" s="65" t="s">
        <v>64</v>
      </c>
      <c r="AZ257" s="66" t="s">
        <v>60</v>
      </c>
      <c r="BA257" s="24">
        <v>0</v>
      </c>
      <c r="BB257" s="24">
        <v>0</v>
      </c>
      <c r="BC257" s="24">
        <v>0</v>
      </c>
      <c r="BD257" s="24">
        <f t="shared" si="97"/>
        <v>0.03</v>
      </c>
      <c r="BE257" s="25"/>
    </row>
    <row r="258" spans="1:57" ht="25.5" customHeight="1" x14ac:dyDescent="0.25">
      <c r="A258" s="22">
        <v>6</v>
      </c>
      <c r="B258" s="23" t="s">
        <v>54</v>
      </c>
      <c r="C258" s="23">
        <v>27</v>
      </c>
      <c r="D258" s="23">
        <v>273</v>
      </c>
      <c r="E258" s="23" t="s">
        <v>65</v>
      </c>
      <c r="F258" s="66" t="s">
        <v>60</v>
      </c>
      <c r="G258" s="67" t="s">
        <v>60</v>
      </c>
      <c r="H258" s="67" t="s">
        <v>60</v>
      </c>
      <c r="I258" s="67" t="s">
        <v>60</v>
      </c>
      <c r="J258" s="66" t="s">
        <v>60</v>
      </c>
      <c r="K258" s="65" t="s">
        <v>60</v>
      </c>
      <c r="L258" s="66" t="s">
        <v>62</v>
      </c>
      <c r="M258" s="66" t="s">
        <v>64</v>
      </c>
      <c r="N258" s="66" t="s">
        <v>64</v>
      </c>
      <c r="O258" s="66" t="s">
        <v>60</v>
      </c>
      <c r="P258" s="66" t="s">
        <v>62</v>
      </c>
      <c r="Q258" s="67" t="s">
        <v>60</v>
      </c>
      <c r="R258" s="67" t="s">
        <v>60</v>
      </c>
      <c r="S258" s="65" t="s">
        <v>63</v>
      </c>
      <c r="T258" s="65">
        <v>-15.28</v>
      </c>
      <c r="U258" s="66" t="s">
        <v>62</v>
      </c>
      <c r="V258" s="67"/>
      <c r="W258" s="67" t="s">
        <v>60</v>
      </c>
      <c r="X258" s="65"/>
      <c r="Y258" s="67" t="s">
        <v>60</v>
      </c>
      <c r="Z258" s="67" t="s">
        <v>62</v>
      </c>
      <c r="AA258" s="67"/>
      <c r="AB258" s="66" t="s">
        <v>60</v>
      </c>
      <c r="AC258" s="65" t="s">
        <v>60</v>
      </c>
      <c r="AD258" s="67" t="s">
        <v>60</v>
      </c>
      <c r="AE258" s="67" t="s">
        <v>63</v>
      </c>
      <c r="AF258" s="66" t="s">
        <v>60</v>
      </c>
      <c r="AG258" s="65" t="s">
        <v>60</v>
      </c>
      <c r="AH258" s="66"/>
      <c r="AI258" s="66" t="s">
        <v>62</v>
      </c>
      <c r="AJ258" s="66" t="s">
        <v>60</v>
      </c>
      <c r="AK258" s="66"/>
      <c r="AL258" s="66" t="s">
        <v>60</v>
      </c>
      <c r="AM258" s="67" t="s">
        <v>60</v>
      </c>
      <c r="AN258" s="65" t="s">
        <v>62</v>
      </c>
      <c r="AO258" s="67" t="s">
        <v>62</v>
      </c>
      <c r="AP258" s="67" t="s">
        <v>64</v>
      </c>
      <c r="AQ258" s="66" t="s">
        <v>62</v>
      </c>
      <c r="AR258" s="67" t="s">
        <v>58</v>
      </c>
      <c r="AS258" s="60" t="s">
        <v>64</v>
      </c>
      <c r="AT258" s="66" t="s">
        <v>60</v>
      </c>
      <c r="AU258" s="67" t="s">
        <v>60</v>
      </c>
      <c r="AV258" s="24">
        <v>0</v>
      </c>
      <c r="AW258" s="67" t="s">
        <v>59</v>
      </c>
      <c r="AX258" s="66" t="s">
        <v>60</v>
      </c>
      <c r="AY258" s="65" t="s">
        <v>64</v>
      </c>
      <c r="AZ258" s="66" t="s">
        <v>60</v>
      </c>
      <c r="BA258" s="24">
        <v>0</v>
      </c>
      <c r="BB258" s="24">
        <v>0</v>
      </c>
      <c r="BC258" s="24">
        <v>0</v>
      </c>
      <c r="BD258" s="24">
        <f t="shared" si="97"/>
        <v>-15.28</v>
      </c>
      <c r="BE258" s="25"/>
    </row>
    <row r="259" spans="1:57" ht="25.5" customHeight="1" x14ac:dyDescent="0.25">
      <c r="A259" s="22">
        <v>6</v>
      </c>
      <c r="B259" s="23" t="s">
        <v>54</v>
      </c>
      <c r="C259" s="23">
        <v>27</v>
      </c>
      <c r="D259" s="23">
        <v>274</v>
      </c>
      <c r="E259" s="23" t="s">
        <v>66</v>
      </c>
      <c r="F259" s="66" t="s">
        <v>60</v>
      </c>
      <c r="G259" s="67" t="s">
        <v>60</v>
      </c>
      <c r="H259" s="67" t="s">
        <v>60</v>
      </c>
      <c r="I259" s="67" t="s">
        <v>60</v>
      </c>
      <c r="J259" s="66" t="s">
        <v>60</v>
      </c>
      <c r="K259" s="65" t="s">
        <v>60</v>
      </c>
      <c r="L259" s="66" t="s">
        <v>63</v>
      </c>
      <c r="M259" s="66" t="s">
        <v>60</v>
      </c>
      <c r="N259" s="66" t="s">
        <v>64</v>
      </c>
      <c r="O259" s="66" t="s">
        <v>60</v>
      </c>
      <c r="P259" s="66" t="s">
        <v>62</v>
      </c>
      <c r="Q259" s="67" t="s">
        <v>60</v>
      </c>
      <c r="R259" s="67" t="s">
        <v>60</v>
      </c>
      <c r="S259" s="65">
        <v>-178.7</v>
      </c>
      <c r="T259" s="65">
        <v>10</v>
      </c>
      <c r="U259" s="66" t="s">
        <v>62</v>
      </c>
      <c r="V259" s="67"/>
      <c r="W259" s="67" t="s">
        <v>60</v>
      </c>
      <c r="X259" s="65"/>
      <c r="Y259" s="67" t="s">
        <v>60</v>
      </c>
      <c r="Z259" s="67" t="s">
        <v>62</v>
      </c>
      <c r="AA259" s="67"/>
      <c r="AB259" s="66" t="s">
        <v>60</v>
      </c>
      <c r="AC259" s="65" t="s">
        <v>60</v>
      </c>
      <c r="AD259" s="67" t="s">
        <v>60</v>
      </c>
      <c r="AE259" s="67" t="s">
        <v>63</v>
      </c>
      <c r="AF259" s="66" t="s">
        <v>60</v>
      </c>
      <c r="AG259" s="65" t="s">
        <v>60</v>
      </c>
      <c r="AH259" s="66"/>
      <c r="AI259" s="66" t="s">
        <v>62</v>
      </c>
      <c r="AJ259" s="66" t="s">
        <v>60</v>
      </c>
      <c r="AK259" s="66"/>
      <c r="AL259" s="66" t="s">
        <v>60</v>
      </c>
      <c r="AM259" s="67">
        <v>-12.24</v>
      </c>
      <c r="AN259" s="65" t="s">
        <v>62</v>
      </c>
      <c r="AO259" s="67" t="s">
        <v>62</v>
      </c>
      <c r="AP259" s="67" t="s">
        <v>60</v>
      </c>
      <c r="AQ259" s="66" t="s">
        <v>62</v>
      </c>
      <c r="AR259" s="67" t="s">
        <v>58</v>
      </c>
      <c r="AS259" s="60" t="s">
        <v>64</v>
      </c>
      <c r="AT259" s="66" t="s">
        <v>60</v>
      </c>
      <c r="AU259" s="67" t="s">
        <v>60</v>
      </c>
      <c r="AV259" s="24">
        <v>0</v>
      </c>
      <c r="AW259" s="67" t="s">
        <v>59</v>
      </c>
      <c r="AX259" s="66" t="s">
        <v>60</v>
      </c>
      <c r="AY259" s="65" t="s">
        <v>60</v>
      </c>
      <c r="AZ259" s="66" t="s">
        <v>60</v>
      </c>
      <c r="BA259" s="24">
        <v>0</v>
      </c>
      <c r="BB259" s="24">
        <v>0</v>
      </c>
      <c r="BC259" s="24">
        <v>0</v>
      </c>
      <c r="BD259" s="24">
        <f t="shared" si="97"/>
        <v>-180.94</v>
      </c>
      <c r="BE259" s="25" t="s">
        <v>48</v>
      </c>
    </row>
    <row r="260" spans="1:57" ht="25.5" customHeight="1" x14ac:dyDescent="0.25">
      <c r="A260" s="22">
        <v>6</v>
      </c>
      <c r="B260" s="23" t="s">
        <v>54</v>
      </c>
      <c r="C260" s="23">
        <v>23</v>
      </c>
      <c r="D260" s="23">
        <v>243</v>
      </c>
      <c r="E260" s="23" t="s">
        <v>67</v>
      </c>
      <c r="F260" s="66">
        <v>-114.12</v>
      </c>
      <c r="G260" s="67">
        <v>-236.32</v>
      </c>
      <c r="H260" s="67">
        <v>-344.83</v>
      </c>
      <c r="I260" s="67">
        <v>-219.49</v>
      </c>
      <c r="J260" s="66">
        <v>-70.62</v>
      </c>
      <c r="K260" s="65">
        <v>-238.44</v>
      </c>
      <c r="L260" s="66">
        <v>133.79</v>
      </c>
      <c r="M260" s="66">
        <v>175.24</v>
      </c>
      <c r="N260" s="66" t="s">
        <v>59</v>
      </c>
      <c r="O260" s="66" t="s">
        <v>59</v>
      </c>
      <c r="P260" s="66">
        <v>29.7</v>
      </c>
      <c r="Q260" s="67">
        <v>-37.67</v>
      </c>
      <c r="R260" s="67">
        <v>-262.89999999999998</v>
      </c>
      <c r="S260" s="65">
        <v>631.23</v>
      </c>
      <c r="T260" s="65">
        <v>-16.32</v>
      </c>
      <c r="U260" s="66">
        <v>59.58</v>
      </c>
      <c r="V260" s="67"/>
      <c r="W260" s="67">
        <v>-23.94</v>
      </c>
      <c r="X260" s="65"/>
      <c r="Y260" s="67">
        <v>78</v>
      </c>
      <c r="Z260" s="67">
        <v>-180.94</v>
      </c>
      <c r="AA260" s="67"/>
      <c r="AB260" s="66">
        <v>-4.04</v>
      </c>
      <c r="AC260" s="65">
        <v>-177.26</v>
      </c>
      <c r="AD260" s="67">
        <v>57.43</v>
      </c>
      <c r="AE260" s="67">
        <v>-144.33000000000001</v>
      </c>
      <c r="AF260" s="66">
        <v>-117.14</v>
      </c>
      <c r="AG260" s="65">
        <v>-105.04</v>
      </c>
      <c r="AH260" s="66"/>
      <c r="AI260" s="66">
        <v>-43.93</v>
      </c>
      <c r="AJ260" s="66" t="s">
        <v>60</v>
      </c>
      <c r="AK260" s="66"/>
      <c r="AL260" s="66">
        <v>-185.23</v>
      </c>
      <c r="AM260" s="67">
        <v>-24.82</v>
      </c>
      <c r="AN260" s="65">
        <v>-6.33</v>
      </c>
      <c r="AO260" s="67">
        <v>-118.21</v>
      </c>
      <c r="AP260" s="67">
        <v>-211.04</v>
      </c>
      <c r="AQ260" s="66">
        <v>-151.34</v>
      </c>
      <c r="AR260" s="67" t="s">
        <v>58</v>
      </c>
      <c r="AS260" s="60">
        <v>-395.88</v>
      </c>
      <c r="AT260" s="66">
        <v>-163.35</v>
      </c>
      <c r="AU260" s="67">
        <v>-1126</v>
      </c>
      <c r="AV260" s="24">
        <v>0</v>
      </c>
      <c r="AW260" s="67">
        <v>274.66000000000003</v>
      </c>
      <c r="AX260" s="66">
        <v>-47.17</v>
      </c>
      <c r="AY260" s="65" t="s">
        <v>60</v>
      </c>
      <c r="AZ260" s="66">
        <v>-107.99</v>
      </c>
      <c r="BA260" s="24">
        <v>0</v>
      </c>
      <c r="BB260" s="24">
        <v>0</v>
      </c>
      <c r="BC260" s="24">
        <v>0</v>
      </c>
      <c r="BD260" s="24">
        <f t="shared" si="97"/>
        <v>-3435.06</v>
      </c>
      <c r="BE260" s="25" t="s">
        <v>48</v>
      </c>
    </row>
    <row r="261" spans="1:57" ht="25.5" customHeight="1" x14ac:dyDescent="0.25">
      <c r="A261" s="22">
        <v>6</v>
      </c>
      <c r="B261" s="23" t="s">
        <v>54</v>
      </c>
      <c r="C261" s="23">
        <v>23</v>
      </c>
      <c r="D261" s="23">
        <v>332</v>
      </c>
      <c r="E261" s="23" t="s">
        <v>68</v>
      </c>
      <c r="F261" s="66">
        <v>-162</v>
      </c>
      <c r="G261" s="67" t="s">
        <v>59</v>
      </c>
      <c r="H261" s="67">
        <v>-394.79</v>
      </c>
      <c r="I261" s="67" t="s">
        <v>59</v>
      </c>
      <c r="J261" s="66">
        <v>-161.72</v>
      </c>
      <c r="K261" s="65">
        <v>-71.87</v>
      </c>
      <c r="L261" s="66">
        <v>-131.63999999999999</v>
      </c>
      <c r="M261" s="66">
        <v>-2035.52</v>
      </c>
      <c r="N261" s="66" t="s">
        <v>59</v>
      </c>
      <c r="O261" s="66" t="s">
        <v>59</v>
      </c>
      <c r="P261" s="66">
        <v>-290.82</v>
      </c>
      <c r="Q261" s="67">
        <v>-317.91000000000003</v>
      </c>
      <c r="R261" s="67">
        <v>181.39</v>
      </c>
      <c r="S261" s="65">
        <v>-163.93</v>
      </c>
      <c r="T261" s="65">
        <v>16.53</v>
      </c>
      <c r="U261" s="66">
        <v>28.77</v>
      </c>
      <c r="V261" s="67"/>
      <c r="W261" s="67">
        <v>-291.83999999999997</v>
      </c>
      <c r="X261" s="65"/>
      <c r="Y261" s="67">
        <v>103.28</v>
      </c>
      <c r="Z261" s="67">
        <v>18.47</v>
      </c>
      <c r="AA261" s="67"/>
      <c r="AB261" s="66">
        <v>-286.77999999999997</v>
      </c>
      <c r="AC261" s="65">
        <v>-183.04</v>
      </c>
      <c r="AD261" s="67">
        <v>-223.74</v>
      </c>
      <c r="AE261" s="67">
        <v>-138.66999999999999</v>
      </c>
      <c r="AF261" s="66">
        <v>-21.49</v>
      </c>
      <c r="AG261" s="65" t="s">
        <v>59</v>
      </c>
      <c r="AH261" s="66"/>
      <c r="AI261" s="66">
        <v>70.19</v>
      </c>
      <c r="AJ261" s="66">
        <v>44.49</v>
      </c>
      <c r="AK261" s="66"/>
      <c r="AL261" s="66">
        <v>-341.49</v>
      </c>
      <c r="AM261" s="67">
        <v>-173.54</v>
      </c>
      <c r="AN261" s="65">
        <v>-105.6</v>
      </c>
      <c r="AO261" s="67">
        <v>-415.16</v>
      </c>
      <c r="AP261" s="67">
        <v>-247.09</v>
      </c>
      <c r="AQ261" s="66">
        <v>-894.5</v>
      </c>
      <c r="AR261" s="67">
        <v>-373.27</v>
      </c>
      <c r="AS261" s="60">
        <v>-205.08</v>
      </c>
      <c r="AT261" s="66" t="s">
        <v>59</v>
      </c>
      <c r="AU261" s="67">
        <v>-288.69</v>
      </c>
      <c r="AV261" s="24">
        <v>0</v>
      </c>
      <c r="AW261" s="67">
        <v>-369.21</v>
      </c>
      <c r="AX261" s="66">
        <v>67.55</v>
      </c>
      <c r="AY261" s="65">
        <v>141.24</v>
      </c>
      <c r="AZ261" s="66">
        <v>-38.799999999999997</v>
      </c>
      <c r="BA261" s="24">
        <v>0</v>
      </c>
      <c r="BB261" s="24">
        <v>0</v>
      </c>
      <c r="BC261" s="24">
        <v>0</v>
      </c>
      <c r="BD261" s="24">
        <f t="shared" si="97"/>
        <v>-7656.2800000000007</v>
      </c>
      <c r="BE261" s="25" t="s">
        <v>48</v>
      </c>
    </row>
    <row r="262" spans="1:57" ht="25.5" customHeight="1" x14ac:dyDescent="0.25">
      <c r="A262" s="22">
        <v>6</v>
      </c>
      <c r="B262" s="23" t="s">
        <v>54</v>
      </c>
      <c r="C262" s="23">
        <v>22</v>
      </c>
      <c r="D262" s="23">
        <v>175</v>
      </c>
      <c r="E262" s="23" t="s">
        <v>69</v>
      </c>
      <c r="F262" s="66">
        <v>-5.32</v>
      </c>
      <c r="G262" s="67">
        <v>-103.86</v>
      </c>
      <c r="H262" s="67">
        <v>-52.92</v>
      </c>
      <c r="I262" s="67">
        <v>13.72</v>
      </c>
      <c r="J262" s="66">
        <v>-350.37</v>
      </c>
      <c r="K262" s="65">
        <v>-244.66</v>
      </c>
      <c r="L262" s="66">
        <v>-373.58</v>
      </c>
      <c r="M262" s="66">
        <v>-1249.69</v>
      </c>
      <c r="N262" s="66">
        <v>-112.21</v>
      </c>
      <c r="O262" s="66">
        <v>-94.03</v>
      </c>
      <c r="P262" s="66">
        <v>-84.56</v>
      </c>
      <c r="Q262" s="67">
        <v>-121.96</v>
      </c>
      <c r="R262" s="67">
        <v>78.62</v>
      </c>
      <c r="S262" s="65">
        <v>-153.9</v>
      </c>
      <c r="T262" s="65">
        <v>-17.5</v>
      </c>
      <c r="U262" s="66">
        <v>308.77</v>
      </c>
      <c r="V262" s="67"/>
      <c r="W262" s="67">
        <v>-4.43</v>
      </c>
      <c r="X262" s="65"/>
      <c r="Y262" s="67">
        <f>-69.36+-168.06</f>
        <v>-237.42000000000002</v>
      </c>
      <c r="Z262" s="67">
        <v>-35.42</v>
      </c>
      <c r="AA262" s="67"/>
      <c r="AB262" s="66">
        <v>-315.27999999999997</v>
      </c>
      <c r="AC262" s="65">
        <v>76.09</v>
      </c>
      <c r="AD262" s="67">
        <v>-215.36</v>
      </c>
      <c r="AE262" s="67">
        <v>-238.95</v>
      </c>
      <c r="AF262" s="66">
        <v>897.71</v>
      </c>
      <c r="AG262" s="65">
        <v>-4.6500000000000004</v>
      </c>
      <c r="AH262" s="66"/>
      <c r="AI262" s="66">
        <v>-189.73</v>
      </c>
      <c r="AJ262" s="66">
        <v>-483.72</v>
      </c>
      <c r="AK262" s="66"/>
      <c r="AL262" s="66">
        <v>-676.64</v>
      </c>
      <c r="AM262" s="67">
        <v>-74.33</v>
      </c>
      <c r="AN262" s="65" t="s">
        <v>62</v>
      </c>
      <c r="AO262" s="67">
        <v>-195.24</v>
      </c>
      <c r="AP262" s="67">
        <v>-56.61</v>
      </c>
      <c r="AQ262" s="66">
        <v>22.92</v>
      </c>
      <c r="AR262" s="67">
        <v>5.98</v>
      </c>
      <c r="AS262" s="60">
        <v>241.94</v>
      </c>
      <c r="AT262" s="66">
        <v>-147.24</v>
      </c>
      <c r="AU262" s="67">
        <v>-64.27</v>
      </c>
      <c r="AV262" s="24">
        <v>0</v>
      </c>
      <c r="AW262" s="67">
        <v>15.52</v>
      </c>
      <c r="AX262" s="66">
        <v>-52.22</v>
      </c>
      <c r="AY262" s="65" t="s">
        <v>60</v>
      </c>
      <c r="AZ262" s="66">
        <v>40.68</v>
      </c>
      <c r="BA262" s="24">
        <v>0</v>
      </c>
      <c r="BB262" s="24">
        <v>0</v>
      </c>
      <c r="BC262" s="24">
        <v>0</v>
      </c>
      <c r="BD262" s="24">
        <f t="shared" si="97"/>
        <v>-4254.1200000000008</v>
      </c>
      <c r="BE262" s="25" t="s">
        <v>48</v>
      </c>
    </row>
    <row r="263" spans="1:57" ht="25.5" customHeight="1" x14ac:dyDescent="0.25">
      <c r="A263" s="22">
        <v>6</v>
      </c>
      <c r="B263" s="23" t="s">
        <v>54</v>
      </c>
      <c r="C263" s="23">
        <v>22</v>
      </c>
      <c r="D263" s="23">
        <v>347</v>
      </c>
      <c r="E263" s="23" t="s">
        <v>70</v>
      </c>
      <c r="F263" s="66">
        <v>-686.75</v>
      </c>
      <c r="G263" s="67">
        <v>-572.19000000000005</v>
      </c>
      <c r="H263" s="67">
        <v>240.38</v>
      </c>
      <c r="I263" s="67">
        <v>160.72</v>
      </c>
      <c r="J263" s="66">
        <v>-128.75</v>
      </c>
      <c r="K263" s="65">
        <v>1.3</v>
      </c>
      <c r="L263" s="66">
        <v>35.67</v>
      </c>
      <c r="M263" s="66">
        <v>-795.49</v>
      </c>
      <c r="N263" s="66">
        <v>-185.63</v>
      </c>
      <c r="O263" s="66">
        <v>16.7</v>
      </c>
      <c r="P263" s="66">
        <v>131.13</v>
      </c>
      <c r="Q263" s="67">
        <v>-276.88</v>
      </c>
      <c r="R263" s="67">
        <v>-141.65</v>
      </c>
      <c r="S263" s="65">
        <v>-107.2</v>
      </c>
      <c r="T263" s="65">
        <v>127.29</v>
      </c>
      <c r="U263" s="66">
        <v>177.66</v>
      </c>
      <c r="V263" s="67"/>
      <c r="W263" s="67">
        <v>-112.64</v>
      </c>
      <c r="X263" s="65"/>
      <c r="Y263" s="67">
        <f>-169.75+-9.64</f>
        <v>-179.39</v>
      </c>
      <c r="Z263" s="67">
        <v>357.98</v>
      </c>
      <c r="AA263" s="67"/>
      <c r="AB263" s="66">
        <v>-333.57</v>
      </c>
      <c r="AC263" s="65">
        <v>-224.99</v>
      </c>
      <c r="AD263" s="67">
        <v>-103.73</v>
      </c>
      <c r="AE263" s="67">
        <v>-76.900000000000006</v>
      </c>
      <c r="AF263" s="66">
        <v>-482.69</v>
      </c>
      <c r="AG263" s="65">
        <v>169.91</v>
      </c>
      <c r="AH263" s="66"/>
      <c r="AI263" s="66">
        <v>13.78</v>
      </c>
      <c r="AJ263" s="66">
        <v>73.709999999999994</v>
      </c>
      <c r="AK263" s="66"/>
      <c r="AL263" s="66">
        <v>239.57</v>
      </c>
      <c r="AM263" s="67">
        <v>-51.41</v>
      </c>
      <c r="AN263" s="65">
        <v>-93.22</v>
      </c>
      <c r="AO263" s="67">
        <v>-1665.71</v>
      </c>
      <c r="AP263" s="67">
        <v>-118.67</v>
      </c>
      <c r="AQ263" s="66">
        <v>-122.95</v>
      </c>
      <c r="AR263" s="67">
        <v>-292.7</v>
      </c>
      <c r="AS263" s="60">
        <v>-242.37</v>
      </c>
      <c r="AT263" s="66">
        <v>-129.26</v>
      </c>
      <c r="AU263" s="67">
        <v>28.3</v>
      </c>
      <c r="AV263" s="24">
        <v>0</v>
      </c>
      <c r="AW263" s="67">
        <v>60.77</v>
      </c>
      <c r="AX263" s="66">
        <v>206.78</v>
      </c>
      <c r="AY263" s="65">
        <f>7.38+31.26</f>
        <v>38.64</v>
      </c>
      <c r="AZ263" s="66">
        <v>194.74</v>
      </c>
      <c r="BA263" s="24">
        <v>0</v>
      </c>
      <c r="BB263" s="24">
        <v>0</v>
      </c>
      <c r="BC263" s="24">
        <v>0</v>
      </c>
      <c r="BD263" s="24">
        <f t="shared" si="97"/>
        <v>-4849.7099999999991</v>
      </c>
      <c r="BE263" s="25" t="s">
        <v>48</v>
      </c>
    </row>
    <row r="264" spans="1:57" ht="25.5" customHeight="1" x14ac:dyDescent="0.25">
      <c r="A264" s="40">
        <v>6</v>
      </c>
      <c r="B264" s="23" t="s">
        <v>54</v>
      </c>
      <c r="C264" s="23">
        <v>12</v>
      </c>
      <c r="D264" s="23" t="s">
        <v>71</v>
      </c>
      <c r="E264" s="23" t="s">
        <v>72</v>
      </c>
      <c r="F264" s="66">
        <v>-106.98</v>
      </c>
      <c r="G264" s="67">
        <v>-49.52</v>
      </c>
      <c r="H264" s="67">
        <v>-238.8</v>
      </c>
      <c r="I264" s="67">
        <v>-20.03</v>
      </c>
      <c r="J264" s="66" t="s">
        <v>58</v>
      </c>
      <c r="K264" s="65">
        <v>-273.52999999999997</v>
      </c>
      <c r="L264" s="66">
        <v>-30.64</v>
      </c>
      <c r="M264" s="66">
        <v>-3762.82</v>
      </c>
      <c r="N264" s="66" t="s">
        <v>59</v>
      </c>
      <c r="O264" s="66">
        <v>-19.579999999999998</v>
      </c>
      <c r="P264" s="66">
        <v>-199.31</v>
      </c>
      <c r="Q264" s="67">
        <v>-10.47</v>
      </c>
      <c r="R264" s="67" t="s">
        <v>59</v>
      </c>
      <c r="S264" s="65">
        <v>-212.32</v>
      </c>
      <c r="T264" s="65">
        <v>-31.99</v>
      </c>
      <c r="U264" s="66">
        <v>-717.93</v>
      </c>
      <c r="V264" s="67"/>
      <c r="W264" s="67" t="s">
        <v>59</v>
      </c>
      <c r="X264" s="65"/>
      <c r="Y264" s="67" t="s">
        <v>59</v>
      </c>
      <c r="Z264" s="67">
        <v>-48.59</v>
      </c>
      <c r="AA264" s="67"/>
      <c r="AB264" s="66">
        <f>-457.43-178.77</f>
        <v>-636.20000000000005</v>
      </c>
      <c r="AC264" s="65">
        <v>83.23</v>
      </c>
      <c r="AD264" s="67">
        <v>61.01</v>
      </c>
      <c r="AE264" s="67">
        <v>-81.260000000000005</v>
      </c>
      <c r="AF264" s="66" t="s">
        <v>64</v>
      </c>
      <c r="AG264" s="65" t="s">
        <v>60</v>
      </c>
      <c r="AH264" s="66"/>
      <c r="AI264" s="66">
        <v>-21.63</v>
      </c>
      <c r="AJ264" s="66">
        <v>-72.77</v>
      </c>
      <c r="AK264" s="66"/>
      <c r="AL264" s="66">
        <v>-499.52</v>
      </c>
      <c r="AM264" s="67">
        <v>-22.73</v>
      </c>
      <c r="AN264" s="65">
        <v>-13.53</v>
      </c>
      <c r="AO264" s="67" t="s">
        <v>58</v>
      </c>
      <c r="AP264" s="67">
        <v>-190.46</v>
      </c>
      <c r="AQ264" s="66">
        <v>-159.5</v>
      </c>
      <c r="AR264" s="67">
        <v>-2057.48</v>
      </c>
      <c r="AS264" s="60" t="s">
        <v>59</v>
      </c>
      <c r="AT264" s="66">
        <v>84.17</v>
      </c>
      <c r="AU264" s="67" t="s">
        <v>59</v>
      </c>
      <c r="AV264" s="24">
        <v>0</v>
      </c>
      <c r="AW264" s="67">
        <v>-13.96</v>
      </c>
      <c r="AX264" s="66">
        <f>-207.9+0.93</f>
        <v>-206.97</v>
      </c>
      <c r="AY264" s="65">
        <f>110.1</f>
        <v>110.1</v>
      </c>
      <c r="AZ264" s="66">
        <v>137.44999999999999</v>
      </c>
      <c r="BA264" s="24">
        <v>0</v>
      </c>
      <c r="BB264" s="24">
        <v>0</v>
      </c>
      <c r="BC264" s="24">
        <v>0</v>
      </c>
      <c r="BD264" s="24">
        <f t="shared" si="97"/>
        <v>-9222.5599999999977</v>
      </c>
      <c r="BE264" s="25"/>
    </row>
    <row r="265" spans="1:57" ht="25.5" customHeight="1" x14ac:dyDescent="0.25">
      <c r="A265" s="40">
        <v>6</v>
      </c>
      <c r="B265" s="23" t="s">
        <v>54</v>
      </c>
      <c r="C265" s="23">
        <v>22</v>
      </c>
      <c r="D265" s="23" t="s">
        <v>55</v>
      </c>
      <c r="E265" s="23" t="s">
        <v>120</v>
      </c>
      <c r="F265" s="66">
        <v>303.77999999999997</v>
      </c>
      <c r="G265" s="67">
        <v>-279.56</v>
      </c>
      <c r="H265" s="67">
        <v>-65.010000000000005</v>
      </c>
      <c r="I265" s="67">
        <v>-321.29000000000002</v>
      </c>
      <c r="J265" s="66" t="s">
        <v>58</v>
      </c>
      <c r="K265" s="65">
        <v>-147.07</v>
      </c>
      <c r="L265" s="66">
        <v>-171.63</v>
      </c>
      <c r="M265" s="66">
        <v>46.36</v>
      </c>
      <c r="N265" s="66">
        <v>-129.71</v>
      </c>
      <c r="O265" s="66">
        <v>-291.16000000000003</v>
      </c>
      <c r="P265" s="66">
        <v>270.49</v>
      </c>
      <c r="Q265" s="67">
        <v>-50.17</v>
      </c>
      <c r="R265" s="67" t="s">
        <v>59</v>
      </c>
      <c r="S265" s="65">
        <v>-1111.33</v>
      </c>
      <c r="T265" s="65">
        <v>-162.88</v>
      </c>
      <c r="U265" s="66">
        <v>-4673.78</v>
      </c>
      <c r="V265" s="67"/>
      <c r="W265" s="67">
        <v>-1532.21</v>
      </c>
      <c r="X265" s="65"/>
      <c r="Y265" s="67">
        <v>-1170.74</v>
      </c>
      <c r="Z265" s="67">
        <v>-34.93</v>
      </c>
      <c r="AA265" s="67"/>
      <c r="AB265" s="66">
        <f>-783.63-260.28-210.2-168.08</f>
        <v>-1422.1899999999998</v>
      </c>
      <c r="AC265" s="65">
        <v>-4.1100000000000003</v>
      </c>
      <c r="AD265" s="67">
        <v>131.41</v>
      </c>
      <c r="AE265" s="67">
        <v>-89.29</v>
      </c>
      <c r="AF265" s="66">
        <v>-460.87</v>
      </c>
      <c r="AG265" s="65">
        <v>214.29</v>
      </c>
      <c r="AH265" s="66"/>
      <c r="AI265" s="66">
        <v>-368.86</v>
      </c>
      <c r="AJ265" s="66" t="s">
        <v>64</v>
      </c>
      <c r="AK265" s="66"/>
      <c r="AL265" s="66">
        <v>-152.47</v>
      </c>
      <c r="AM265" s="67">
        <f>-26.41-235.19+-107.99</f>
        <v>-369.59000000000003</v>
      </c>
      <c r="AN265" s="65">
        <v>-30.1</v>
      </c>
      <c r="AO265" s="67">
        <v>-343.01</v>
      </c>
      <c r="AP265" s="67">
        <v>-52.65</v>
      </c>
      <c r="AQ265" s="66">
        <v>-84.24</v>
      </c>
      <c r="AR265" s="67">
        <v>-636.97</v>
      </c>
      <c r="AS265" s="60">
        <v>-1078.69</v>
      </c>
      <c r="AT265" s="66">
        <v>-1650.3</v>
      </c>
      <c r="AU265" s="67">
        <v>-742.3</v>
      </c>
      <c r="AV265" s="24">
        <v>0</v>
      </c>
      <c r="AW265" s="67">
        <v>-255.86</v>
      </c>
      <c r="AX265" s="66">
        <f>-349.52+-11.17+-267.72+-434.13</f>
        <v>-1062.54</v>
      </c>
      <c r="AY265" s="65">
        <f>-147.54-90.99-99.61+34.62+55.16</f>
        <v>-248.35999999999999</v>
      </c>
      <c r="AZ265" s="66">
        <v>-457.82</v>
      </c>
      <c r="BA265" s="24">
        <v>0</v>
      </c>
      <c r="BB265" s="24">
        <v>0</v>
      </c>
      <c r="BC265" s="24">
        <v>0</v>
      </c>
      <c r="BD265" s="24">
        <f t="shared" si="97"/>
        <v>-18685.36</v>
      </c>
      <c r="BE265" s="25"/>
    </row>
    <row r="266" spans="1:57" ht="25.5" customHeight="1" x14ac:dyDescent="0.25">
      <c r="A266" s="22">
        <v>6</v>
      </c>
      <c r="B266" s="22" t="s">
        <v>74</v>
      </c>
      <c r="C266" s="23">
        <v>22</v>
      </c>
      <c r="D266" s="23">
        <v>176</v>
      </c>
      <c r="E266" s="23" t="s">
        <v>121</v>
      </c>
      <c r="F266" s="66">
        <v>174.07</v>
      </c>
      <c r="G266" s="67">
        <v>17.32</v>
      </c>
      <c r="H266" s="67">
        <v>-6.34</v>
      </c>
      <c r="I266" s="67">
        <v>159.81</v>
      </c>
      <c r="J266" s="66">
        <v>-28.84</v>
      </c>
      <c r="K266" s="65">
        <v>-58.64</v>
      </c>
      <c r="L266" s="66">
        <v>-309.51</v>
      </c>
      <c r="M266" s="66">
        <v>-405.57</v>
      </c>
      <c r="N266" s="66">
        <v>209.67</v>
      </c>
      <c r="O266" s="66">
        <v>198.38</v>
      </c>
      <c r="P266" s="66">
        <v>-861.11</v>
      </c>
      <c r="Q266" s="67">
        <v>-173.89</v>
      </c>
      <c r="R266" s="67">
        <v>7.33</v>
      </c>
      <c r="S266" s="65">
        <v>-2.5499999999999998</v>
      </c>
      <c r="T266" s="65">
        <v>11.61</v>
      </c>
      <c r="U266" s="66">
        <v>903.67</v>
      </c>
      <c r="V266" s="67"/>
      <c r="W266" s="67">
        <v>-101.7</v>
      </c>
      <c r="X266" s="65"/>
      <c r="Y266" s="67">
        <v>-91.57</v>
      </c>
      <c r="Z266" s="67">
        <v>-214.29</v>
      </c>
      <c r="AA266" s="67"/>
      <c r="AB266" s="66">
        <v>-54.72</v>
      </c>
      <c r="AC266" s="65">
        <v>91.77</v>
      </c>
      <c r="AD266" s="67">
        <v>30.83</v>
      </c>
      <c r="AE266" s="67">
        <v>55.05</v>
      </c>
      <c r="AF266" s="66">
        <v>-136.77000000000001</v>
      </c>
      <c r="AG266" s="65">
        <v>-33.11</v>
      </c>
      <c r="AH266" s="66"/>
      <c r="AI266" s="66">
        <v>71.61</v>
      </c>
      <c r="AJ266" s="66">
        <v>-11.19</v>
      </c>
      <c r="AK266" s="66"/>
      <c r="AL266" s="66">
        <v>182.59</v>
      </c>
      <c r="AM266" s="67">
        <v>-302.76</v>
      </c>
      <c r="AN266" s="65">
        <v>4.05</v>
      </c>
      <c r="AO266" s="67">
        <v>-14.97</v>
      </c>
      <c r="AP266" s="67">
        <v>-202.08</v>
      </c>
      <c r="AQ266" s="66">
        <v>3.5</v>
      </c>
      <c r="AR266" s="67">
        <v>9.07</v>
      </c>
      <c r="AS266" s="60">
        <v>186.91</v>
      </c>
      <c r="AT266" s="66">
        <v>-160.4</v>
      </c>
      <c r="AU266" s="67">
        <v>-223.02</v>
      </c>
      <c r="AV266" s="24">
        <v>0</v>
      </c>
      <c r="AW266" s="67">
        <v>-24.7</v>
      </c>
      <c r="AX266" s="66">
        <v>9.15</v>
      </c>
      <c r="AY266" s="65">
        <v>-66.540000000000006</v>
      </c>
      <c r="AZ266" s="66">
        <v>96.09</v>
      </c>
      <c r="BA266" s="24">
        <v>0</v>
      </c>
      <c r="BB266" s="24">
        <v>0</v>
      </c>
      <c r="BC266" s="24">
        <v>0</v>
      </c>
      <c r="BD266" s="24">
        <f t="shared" si="97"/>
        <v>-1061.7900000000004</v>
      </c>
      <c r="BE266" s="25" t="s">
        <v>48</v>
      </c>
    </row>
    <row r="267" spans="1:57" ht="25.5" customHeight="1" x14ac:dyDescent="0.25">
      <c r="A267" s="22">
        <v>6</v>
      </c>
      <c r="B267" s="22" t="s">
        <v>74</v>
      </c>
      <c r="C267" s="23">
        <v>22</v>
      </c>
      <c r="D267" s="23">
        <v>346</v>
      </c>
      <c r="E267" s="23" t="s">
        <v>122</v>
      </c>
      <c r="F267" s="66">
        <v>-55.94</v>
      </c>
      <c r="G267" s="67">
        <v>103.36</v>
      </c>
      <c r="H267" s="67">
        <v>3.35</v>
      </c>
      <c r="I267" s="67">
        <v>-193.46</v>
      </c>
      <c r="J267" s="66">
        <v>1.1399999999999999</v>
      </c>
      <c r="K267" s="65">
        <v>7.23</v>
      </c>
      <c r="L267" s="66">
        <v>233.22</v>
      </c>
      <c r="M267" s="66">
        <v>339.7</v>
      </c>
      <c r="N267" s="66">
        <v>-54.31</v>
      </c>
      <c r="O267" s="66">
        <v>275.67</v>
      </c>
      <c r="P267" s="66">
        <v>1170.32</v>
      </c>
      <c r="Q267" s="67">
        <v>-99.97</v>
      </c>
      <c r="R267" s="67">
        <v>-240.02</v>
      </c>
      <c r="S267" s="65">
        <v>15.03</v>
      </c>
      <c r="T267" s="65">
        <v>175.34</v>
      </c>
      <c r="U267" s="66">
        <v>-829.02</v>
      </c>
      <c r="V267" s="67"/>
      <c r="W267" s="67">
        <v>-62.37</v>
      </c>
      <c r="X267" s="65"/>
      <c r="Y267" s="67">
        <v>50.61</v>
      </c>
      <c r="Z267" s="67">
        <v>-34.020000000000003</v>
      </c>
      <c r="AA267" s="67"/>
      <c r="AB267" s="66">
        <v>-37.549999999999997</v>
      </c>
      <c r="AC267" s="65">
        <v>10.55</v>
      </c>
      <c r="AD267" s="67">
        <v>-44.07</v>
      </c>
      <c r="AE267" s="67">
        <v>27.79</v>
      </c>
      <c r="AF267" s="66">
        <v>77.349999999999994</v>
      </c>
      <c r="AG267" s="65" t="s">
        <v>60</v>
      </c>
      <c r="AH267" s="66"/>
      <c r="AI267" s="66">
        <v>-158.72999999999999</v>
      </c>
      <c r="AJ267" s="66">
        <v>37.69</v>
      </c>
      <c r="AK267" s="66"/>
      <c r="AL267" s="66">
        <v>-77.010000000000005</v>
      </c>
      <c r="AM267" s="67">
        <v>167.43</v>
      </c>
      <c r="AN267" s="65">
        <v>53.52</v>
      </c>
      <c r="AO267" s="67">
        <v>-29.17</v>
      </c>
      <c r="AP267" s="67">
        <v>-285.45999999999998</v>
      </c>
      <c r="AQ267" s="66">
        <v>-3.26</v>
      </c>
      <c r="AR267" s="67">
        <v>9.7100000000000009</v>
      </c>
      <c r="AS267" s="60">
        <v>-181.9</v>
      </c>
      <c r="AT267" s="66">
        <v>207.07</v>
      </c>
      <c r="AU267" s="67">
        <v>-40.090000000000003</v>
      </c>
      <c r="AV267" s="24">
        <v>0</v>
      </c>
      <c r="AW267" s="67">
        <v>46.72</v>
      </c>
      <c r="AX267" s="66">
        <v>-58.97</v>
      </c>
      <c r="AY267" s="65">
        <v>3.46</v>
      </c>
      <c r="AZ267" s="66">
        <v>-102.28</v>
      </c>
      <c r="BA267" s="24">
        <v>0</v>
      </c>
      <c r="BB267" s="24">
        <v>0</v>
      </c>
      <c r="BC267" s="24">
        <v>0</v>
      </c>
      <c r="BD267" s="24">
        <f t="shared" si="97"/>
        <v>428.6600000000002</v>
      </c>
      <c r="BE267" s="25" t="s">
        <v>48</v>
      </c>
    </row>
    <row r="268" spans="1:57" ht="25.5" customHeight="1" x14ac:dyDescent="0.25">
      <c r="A268" s="22">
        <v>6</v>
      </c>
      <c r="B268" s="22" t="s">
        <v>74</v>
      </c>
      <c r="C268" s="23">
        <v>22</v>
      </c>
      <c r="D268" s="23">
        <v>348</v>
      </c>
      <c r="E268" s="23" t="s">
        <v>123</v>
      </c>
      <c r="F268" s="66" t="s">
        <v>64</v>
      </c>
      <c r="G268" s="67" t="s">
        <v>64</v>
      </c>
      <c r="H268" s="67" t="s">
        <v>64</v>
      </c>
      <c r="I268" s="67" t="s">
        <v>64</v>
      </c>
      <c r="J268" s="66" t="s">
        <v>64</v>
      </c>
      <c r="K268" s="65" t="s">
        <v>64</v>
      </c>
      <c r="L268" s="66" t="s">
        <v>63</v>
      </c>
      <c r="M268" s="66" t="s">
        <v>64</v>
      </c>
      <c r="N268" s="66" t="s">
        <v>64</v>
      </c>
      <c r="O268" s="66" t="s">
        <v>64</v>
      </c>
      <c r="P268" s="66" t="s">
        <v>63</v>
      </c>
      <c r="Q268" s="67" t="s">
        <v>64</v>
      </c>
      <c r="R268" s="67" t="s">
        <v>64</v>
      </c>
      <c r="S268" s="65" t="s">
        <v>63</v>
      </c>
      <c r="T268" s="65" t="s">
        <v>63</v>
      </c>
      <c r="U268" s="66" t="s">
        <v>63</v>
      </c>
      <c r="V268" s="67"/>
      <c r="W268" s="67" t="s">
        <v>64</v>
      </c>
      <c r="X268" s="65"/>
      <c r="Y268" s="67" t="s">
        <v>64</v>
      </c>
      <c r="Z268" s="67" t="s">
        <v>63</v>
      </c>
      <c r="AA268" s="67"/>
      <c r="AB268" s="66" t="s">
        <v>64</v>
      </c>
      <c r="AC268" s="65" t="s">
        <v>64</v>
      </c>
      <c r="AD268" s="67" t="s">
        <v>64</v>
      </c>
      <c r="AE268" s="67" t="s">
        <v>63</v>
      </c>
      <c r="AF268" s="66" t="s">
        <v>64</v>
      </c>
      <c r="AG268" s="65" t="s">
        <v>64</v>
      </c>
      <c r="AH268" s="66"/>
      <c r="AI268" s="66" t="s">
        <v>63</v>
      </c>
      <c r="AJ268" s="66" t="s">
        <v>64</v>
      </c>
      <c r="AK268" s="66"/>
      <c r="AL268" s="66" t="s">
        <v>64</v>
      </c>
      <c r="AM268" s="67" t="s">
        <v>64</v>
      </c>
      <c r="AN268" s="65" t="s">
        <v>63</v>
      </c>
      <c r="AO268" s="67" t="s">
        <v>63</v>
      </c>
      <c r="AP268" s="67" t="s">
        <v>64</v>
      </c>
      <c r="AQ268" s="66" t="s">
        <v>63</v>
      </c>
      <c r="AR268" s="67" t="s">
        <v>63</v>
      </c>
      <c r="AS268" s="60" t="s">
        <v>64</v>
      </c>
      <c r="AT268" s="66" t="s">
        <v>64</v>
      </c>
      <c r="AU268" s="67" t="s">
        <v>64</v>
      </c>
      <c r="AV268" s="24">
        <v>0</v>
      </c>
      <c r="AW268" s="67" t="s">
        <v>63</v>
      </c>
      <c r="AX268" s="66" t="s">
        <v>64</v>
      </c>
      <c r="AY268" s="65" t="s">
        <v>64</v>
      </c>
      <c r="AZ268" s="66" t="s">
        <v>64</v>
      </c>
      <c r="BA268" s="24">
        <v>0</v>
      </c>
      <c r="BB268" s="24">
        <v>0</v>
      </c>
      <c r="BC268" s="24">
        <v>0</v>
      </c>
      <c r="BD268" s="24">
        <f t="shared" si="97"/>
        <v>0</v>
      </c>
      <c r="BE268" s="25" t="s">
        <v>48</v>
      </c>
    </row>
    <row r="269" spans="1:57" ht="25.5" customHeight="1" x14ac:dyDescent="0.25">
      <c r="A269" s="22">
        <v>6</v>
      </c>
      <c r="B269" s="22" t="s">
        <v>74</v>
      </c>
      <c r="C269" s="23">
        <v>22</v>
      </c>
      <c r="D269" s="23">
        <v>349</v>
      </c>
      <c r="E269" s="23" t="s">
        <v>125</v>
      </c>
      <c r="F269" s="66" t="s">
        <v>60</v>
      </c>
      <c r="G269" s="67">
        <v>-106.67</v>
      </c>
      <c r="H269" s="67" t="s">
        <v>64</v>
      </c>
      <c r="I269" s="67" t="s">
        <v>64</v>
      </c>
      <c r="J269" s="66" t="s">
        <v>64</v>
      </c>
      <c r="K269" s="65" t="s">
        <v>64</v>
      </c>
      <c r="L269" s="66" t="s">
        <v>63</v>
      </c>
      <c r="M269" s="66" t="s">
        <v>64</v>
      </c>
      <c r="N269" s="66" t="s">
        <v>60</v>
      </c>
      <c r="O269" s="66" t="s">
        <v>64</v>
      </c>
      <c r="P269" s="66" t="s">
        <v>63</v>
      </c>
      <c r="Q269" s="67" t="s">
        <v>64</v>
      </c>
      <c r="R269" s="67" t="s">
        <v>64</v>
      </c>
      <c r="S269" s="65" t="s">
        <v>63</v>
      </c>
      <c r="T269" s="65" t="s">
        <v>63</v>
      </c>
      <c r="U269" s="66" t="s">
        <v>63</v>
      </c>
      <c r="V269" s="67"/>
      <c r="W269" s="67" t="s">
        <v>64</v>
      </c>
      <c r="X269" s="65"/>
      <c r="Y269" s="67" t="s">
        <v>64</v>
      </c>
      <c r="Z269" s="67" t="s">
        <v>63</v>
      </c>
      <c r="AA269" s="67"/>
      <c r="AB269" s="66" t="s">
        <v>64</v>
      </c>
      <c r="AC269" s="65" t="s">
        <v>64</v>
      </c>
      <c r="AD269" s="67" t="s">
        <v>64</v>
      </c>
      <c r="AE269" s="67" t="s">
        <v>63</v>
      </c>
      <c r="AF269" s="66" t="s">
        <v>64</v>
      </c>
      <c r="AG269" s="65" t="s">
        <v>60</v>
      </c>
      <c r="AH269" s="66"/>
      <c r="AI269" s="66" t="s">
        <v>63</v>
      </c>
      <c r="AJ269" s="66" t="s">
        <v>64</v>
      </c>
      <c r="AK269" s="66"/>
      <c r="AL269" s="66" t="s">
        <v>64</v>
      </c>
      <c r="AM269" s="67" t="s">
        <v>64</v>
      </c>
      <c r="AN269" s="65" t="s">
        <v>63</v>
      </c>
      <c r="AO269" s="67" t="s">
        <v>63</v>
      </c>
      <c r="AP269" s="67" t="s">
        <v>64</v>
      </c>
      <c r="AQ269" s="66" t="s">
        <v>63</v>
      </c>
      <c r="AR269" s="67" t="s">
        <v>63</v>
      </c>
      <c r="AS269" s="60" t="s">
        <v>64</v>
      </c>
      <c r="AT269" s="66" t="s">
        <v>64</v>
      </c>
      <c r="AU269" s="67" t="s">
        <v>64</v>
      </c>
      <c r="AV269" s="24">
        <v>0</v>
      </c>
      <c r="AW269" s="67" t="s">
        <v>63</v>
      </c>
      <c r="AX269" s="66" t="s">
        <v>64</v>
      </c>
      <c r="AY269" s="65" t="s">
        <v>64</v>
      </c>
      <c r="AZ269" s="66" t="s">
        <v>64</v>
      </c>
      <c r="BA269" s="24">
        <v>0</v>
      </c>
      <c r="BB269" s="24">
        <v>0</v>
      </c>
      <c r="BC269" s="24">
        <v>0</v>
      </c>
      <c r="BD269" s="24">
        <f t="shared" si="97"/>
        <v>-106.67</v>
      </c>
      <c r="BE269" s="25"/>
    </row>
    <row r="270" spans="1:57" ht="25.5" customHeight="1" x14ac:dyDescent="0.25">
      <c r="A270" s="22">
        <v>6</v>
      </c>
      <c r="B270" s="22" t="s">
        <v>74</v>
      </c>
      <c r="C270" s="23">
        <v>22</v>
      </c>
      <c r="D270" s="23">
        <v>350</v>
      </c>
      <c r="E270" s="23" t="s">
        <v>126</v>
      </c>
      <c r="F270" s="66" t="s">
        <v>64</v>
      </c>
      <c r="G270" s="67" t="s">
        <v>64</v>
      </c>
      <c r="H270" s="67" t="s">
        <v>64</v>
      </c>
      <c r="I270" s="67" t="s">
        <v>64</v>
      </c>
      <c r="J270" s="66" t="s">
        <v>64</v>
      </c>
      <c r="K270" s="65" t="s">
        <v>64</v>
      </c>
      <c r="L270" s="66" t="s">
        <v>63</v>
      </c>
      <c r="M270" s="66" t="s">
        <v>64</v>
      </c>
      <c r="N270" s="66" t="s">
        <v>64</v>
      </c>
      <c r="O270" s="66" t="s">
        <v>64</v>
      </c>
      <c r="P270" s="66" t="s">
        <v>63</v>
      </c>
      <c r="Q270" s="67" t="s">
        <v>64</v>
      </c>
      <c r="R270" s="67" t="s">
        <v>64</v>
      </c>
      <c r="S270" s="65" t="s">
        <v>63</v>
      </c>
      <c r="T270" s="65" t="s">
        <v>63</v>
      </c>
      <c r="U270" s="66" t="s">
        <v>63</v>
      </c>
      <c r="V270" s="67"/>
      <c r="W270" s="67" t="s">
        <v>64</v>
      </c>
      <c r="X270" s="65"/>
      <c r="Y270" s="67" t="s">
        <v>64</v>
      </c>
      <c r="Z270" s="67" t="s">
        <v>63</v>
      </c>
      <c r="AA270" s="67"/>
      <c r="AB270" s="66" t="s">
        <v>64</v>
      </c>
      <c r="AC270" s="65" t="s">
        <v>64</v>
      </c>
      <c r="AD270" s="67" t="s">
        <v>64</v>
      </c>
      <c r="AE270" s="67" t="s">
        <v>63</v>
      </c>
      <c r="AF270" s="66" t="s">
        <v>64</v>
      </c>
      <c r="AG270" s="65" t="s">
        <v>64</v>
      </c>
      <c r="AH270" s="66"/>
      <c r="AI270" s="66" t="s">
        <v>63</v>
      </c>
      <c r="AJ270" s="66" t="s">
        <v>64</v>
      </c>
      <c r="AK270" s="66"/>
      <c r="AL270" s="66" t="s">
        <v>64</v>
      </c>
      <c r="AM270" s="67" t="s">
        <v>64</v>
      </c>
      <c r="AN270" s="65" t="s">
        <v>63</v>
      </c>
      <c r="AO270" s="67" t="s">
        <v>63</v>
      </c>
      <c r="AP270" s="67" t="s">
        <v>64</v>
      </c>
      <c r="AQ270" s="66" t="s">
        <v>63</v>
      </c>
      <c r="AR270" s="67" t="s">
        <v>63</v>
      </c>
      <c r="AS270" s="60" t="s">
        <v>64</v>
      </c>
      <c r="AT270" s="66" t="s">
        <v>64</v>
      </c>
      <c r="AU270" s="67" t="s">
        <v>64</v>
      </c>
      <c r="AV270" s="24">
        <v>0</v>
      </c>
      <c r="AW270" s="67" t="s">
        <v>63</v>
      </c>
      <c r="AX270" s="66" t="s">
        <v>64</v>
      </c>
      <c r="AY270" s="65" t="s">
        <v>64</v>
      </c>
      <c r="AZ270" s="66" t="s">
        <v>64</v>
      </c>
      <c r="BA270" s="24">
        <v>0</v>
      </c>
      <c r="BB270" s="24">
        <v>0</v>
      </c>
      <c r="BC270" s="24">
        <v>0</v>
      </c>
      <c r="BD270" s="24">
        <f t="shared" si="97"/>
        <v>0</v>
      </c>
      <c r="BE270" s="25"/>
    </row>
    <row r="271" spans="1:57" ht="25.5" customHeight="1" x14ac:dyDescent="0.25">
      <c r="A271" s="22">
        <v>6</v>
      </c>
      <c r="B271" s="22" t="s">
        <v>74</v>
      </c>
      <c r="C271" s="23">
        <v>22</v>
      </c>
      <c r="D271" s="23">
        <v>351</v>
      </c>
      <c r="E271" s="23" t="s">
        <v>127</v>
      </c>
      <c r="F271" s="66" t="s">
        <v>64</v>
      </c>
      <c r="G271" s="67" t="s">
        <v>64</v>
      </c>
      <c r="H271" s="67" t="s">
        <v>64</v>
      </c>
      <c r="I271" s="67" t="s">
        <v>64</v>
      </c>
      <c r="J271" s="66" t="s">
        <v>64</v>
      </c>
      <c r="K271" s="65" t="s">
        <v>64</v>
      </c>
      <c r="L271" s="66" t="s">
        <v>63</v>
      </c>
      <c r="M271" s="66" t="s">
        <v>60</v>
      </c>
      <c r="N271" s="66" t="s">
        <v>60</v>
      </c>
      <c r="O271" s="66" t="s">
        <v>64</v>
      </c>
      <c r="P271" s="66" t="s">
        <v>63</v>
      </c>
      <c r="Q271" s="67" t="s">
        <v>64</v>
      </c>
      <c r="R271" s="67" t="s">
        <v>64</v>
      </c>
      <c r="S271" s="65" t="s">
        <v>63</v>
      </c>
      <c r="T271" s="65" t="s">
        <v>63</v>
      </c>
      <c r="U271" s="66" t="s">
        <v>63</v>
      </c>
      <c r="V271" s="67"/>
      <c r="W271" s="67" t="s">
        <v>64</v>
      </c>
      <c r="X271" s="65"/>
      <c r="Y271" s="67" t="s">
        <v>64</v>
      </c>
      <c r="Z271" s="67" t="s">
        <v>63</v>
      </c>
      <c r="AA271" s="67"/>
      <c r="AB271" s="66" t="s">
        <v>64</v>
      </c>
      <c r="AC271" s="65" t="s">
        <v>60</v>
      </c>
      <c r="AD271" s="67" t="s">
        <v>64</v>
      </c>
      <c r="AE271" s="67" t="s">
        <v>63</v>
      </c>
      <c r="AF271" s="66" t="s">
        <v>64</v>
      </c>
      <c r="AG271" s="65" t="s">
        <v>64</v>
      </c>
      <c r="AH271" s="66"/>
      <c r="AI271" s="66" t="s">
        <v>63</v>
      </c>
      <c r="AJ271" s="66" t="s">
        <v>64</v>
      </c>
      <c r="AK271" s="66"/>
      <c r="AL271" s="66" t="s">
        <v>64</v>
      </c>
      <c r="AM271" s="67" t="s">
        <v>64</v>
      </c>
      <c r="AN271" s="65" t="s">
        <v>63</v>
      </c>
      <c r="AO271" s="67" t="s">
        <v>63</v>
      </c>
      <c r="AP271" s="67" t="s">
        <v>64</v>
      </c>
      <c r="AQ271" s="66" t="s">
        <v>63</v>
      </c>
      <c r="AR271" s="67" t="s">
        <v>63</v>
      </c>
      <c r="AS271" s="60" t="s">
        <v>60</v>
      </c>
      <c r="AT271" s="66" t="s">
        <v>64</v>
      </c>
      <c r="AU271" s="67" t="s">
        <v>64</v>
      </c>
      <c r="AV271" s="24">
        <v>0</v>
      </c>
      <c r="AW271" s="67" t="s">
        <v>63</v>
      </c>
      <c r="AX271" s="66" t="s">
        <v>64</v>
      </c>
      <c r="AY271" s="65" t="s">
        <v>64</v>
      </c>
      <c r="AZ271" s="66" t="s">
        <v>60</v>
      </c>
      <c r="BA271" s="24">
        <v>0</v>
      </c>
      <c r="BB271" s="24">
        <v>0</v>
      </c>
      <c r="BC271" s="24">
        <v>0</v>
      </c>
      <c r="BD271" s="24">
        <f t="shared" si="97"/>
        <v>0</v>
      </c>
      <c r="BE271" s="25"/>
    </row>
    <row r="272" spans="1:57" ht="25.5" customHeight="1" x14ac:dyDescent="0.25">
      <c r="A272" s="22">
        <v>6</v>
      </c>
      <c r="B272" s="22" t="s">
        <v>84</v>
      </c>
      <c r="C272" s="23">
        <v>22</v>
      </c>
      <c r="D272" s="23">
        <v>34</v>
      </c>
      <c r="E272" s="23" t="s">
        <v>128</v>
      </c>
      <c r="F272" s="66">
        <v>25.56</v>
      </c>
      <c r="G272" s="67">
        <v>-851.89</v>
      </c>
      <c r="H272" s="67">
        <v>0.44</v>
      </c>
      <c r="I272" s="67" t="s">
        <v>59</v>
      </c>
      <c r="J272" s="66" t="s">
        <v>58</v>
      </c>
      <c r="K272" s="65">
        <v>88.59</v>
      </c>
      <c r="L272" s="66">
        <v>-275.54000000000002</v>
      </c>
      <c r="M272" s="66" t="s">
        <v>59</v>
      </c>
      <c r="N272" s="66">
        <v>-118.36</v>
      </c>
      <c r="O272" s="66" t="s">
        <v>59</v>
      </c>
      <c r="P272" s="66">
        <v>-958.82</v>
      </c>
      <c r="Q272" s="67" t="s">
        <v>58</v>
      </c>
      <c r="R272" s="67">
        <v>97.5</v>
      </c>
      <c r="S272" s="65">
        <v>-377.72</v>
      </c>
      <c r="T272" s="65" t="s">
        <v>58</v>
      </c>
      <c r="U272" s="66">
        <v>-393.65</v>
      </c>
      <c r="V272" s="67"/>
      <c r="W272" s="67" t="s">
        <v>59</v>
      </c>
      <c r="X272" s="65"/>
      <c r="Y272" s="67">
        <f>-447.92+-34.09+118.88</f>
        <v>-363.13</v>
      </c>
      <c r="Z272" s="67">
        <v>-120.74</v>
      </c>
      <c r="AA272" s="67"/>
      <c r="AB272" s="66">
        <f>-201.59</f>
        <v>-201.59</v>
      </c>
      <c r="AC272" s="65">
        <v>-457.16</v>
      </c>
      <c r="AD272" s="67">
        <v>249.19</v>
      </c>
      <c r="AE272" s="67">
        <v>-17.04</v>
      </c>
      <c r="AF272" s="66" t="s">
        <v>59</v>
      </c>
      <c r="AG272" s="65">
        <v>-305.58</v>
      </c>
      <c r="AH272" s="66"/>
      <c r="AI272" s="66">
        <v>24.58</v>
      </c>
      <c r="AJ272" s="66">
        <v>536.46</v>
      </c>
      <c r="AK272" s="66"/>
      <c r="AL272" s="66">
        <v>-125.36</v>
      </c>
      <c r="AM272" s="67">
        <v>-292.76</v>
      </c>
      <c r="AN272" s="65">
        <v>-46.02</v>
      </c>
      <c r="AO272" s="67">
        <v>-531.82000000000005</v>
      </c>
      <c r="AP272" s="67">
        <v>-239.38</v>
      </c>
      <c r="AQ272" s="66">
        <v>-387.52</v>
      </c>
      <c r="AR272" s="67">
        <v>5.21</v>
      </c>
      <c r="AS272" s="60">
        <v>1817.32</v>
      </c>
      <c r="AT272" s="66">
        <v>-330.94</v>
      </c>
      <c r="AU272" s="67" t="s">
        <v>124</v>
      </c>
      <c r="AV272" s="24">
        <v>0</v>
      </c>
      <c r="AW272" s="67">
        <v>-227.55</v>
      </c>
      <c r="AX272" s="66">
        <v>-5.27</v>
      </c>
      <c r="AY272" s="65">
        <v>228.26</v>
      </c>
      <c r="AZ272" s="66">
        <v>-85.6</v>
      </c>
      <c r="BA272" s="24">
        <v>0</v>
      </c>
      <c r="BB272" s="24">
        <v>0</v>
      </c>
      <c r="BC272" s="24">
        <v>0</v>
      </c>
      <c r="BD272" s="24">
        <f t="shared" si="97"/>
        <v>-3640.3300000000004</v>
      </c>
      <c r="BE272" s="25"/>
    </row>
    <row r="273" spans="1:57" ht="25.5" customHeight="1" x14ac:dyDescent="0.25">
      <c r="A273" s="22">
        <v>6</v>
      </c>
      <c r="B273" s="22" t="s">
        <v>84</v>
      </c>
      <c r="C273" s="23">
        <v>13</v>
      </c>
      <c r="D273" s="23">
        <v>354</v>
      </c>
      <c r="E273" s="23" t="s">
        <v>130</v>
      </c>
      <c r="F273" s="66" t="s">
        <v>64</v>
      </c>
      <c r="G273" s="67" t="s">
        <v>64</v>
      </c>
      <c r="H273" s="67" t="s">
        <v>64</v>
      </c>
      <c r="I273" s="67" t="s">
        <v>64</v>
      </c>
      <c r="J273" s="66" t="s">
        <v>64</v>
      </c>
      <c r="K273" s="65" t="s">
        <v>64</v>
      </c>
      <c r="L273" s="66" t="s">
        <v>63</v>
      </c>
      <c r="M273" s="66" t="s">
        <v>64</v>
      </c>
      <c r="N273" s="66" t="s">
        <v>64</v>
      </c>
      <c r="O273" s="66" t="s">
        <v>64</v>
      </c>
      <c r="P273" s="66" t="s">
        <v>63</v>
      </c>
      <c r="Q273" s="67" t="s">
        <v>64</v>
      </c>
      <c r="R273" s="67" t="s">
        <v>64</v>
      </c>
      <c r="S273" s="65" t="s">
        <v>63</v>
      </c>
      <c r="T273" s="65" t="s">
        <v>63</v>
      </c>
      <c r="U273" s="66" t="s">
        <v>63</v>
      </c>
      <c r="V273" s="67"/>
      <c r="W273" s="67" t="s">
        <v>59</v>
      </c>
      <c r="X273" s="65"/>
      <c r="Y273" s="67" t="s">
        <v>64</v>
      </c>
      <c r="Z273" s="67" t="s">
        <v>63</v>
      </c>
      <c r="AA273" s="67"/>
      <c r="AB273" s="66" t="s">
        <v>64</v>
      </c>
      <c r="AC273" s="65" t="s">
        <v>64</v>
      </c>
      <c r="AD273" s="67" t="s">
        <v>64</v>
      </c>
      <c r="AE273" s="67" t="s">
        <v>63</v>
      </c>
      <c r="AF273" s="66" t="s">
        <v>64</v>
      </c>
      <c r="AG273" s="65" t="s">
        <v>64</v>
      </c>
      <c r="AH273" s="66"/>
      <c r="AI273" s="66" t="s">
        <v>63</v>
      </c>
      <c r="AJ273" s="66" t="s">
        <v>63</v>
      </c>
      <c r="AK273" s="66"/>
      <c r="AL273" s="66" t="s">
        <v>64</v>
      </c>
      <c r="AM273" s="67" t="s">
        <v>64</v>
      </c>
      <c r="AN273" s="65" t="s">
        <v>63</v>
      </c>
      <c r="AO273" s="67" t="s">
        <v>63</v>
      </c>
      <c r="AP273" s="67" t="s">
        <v>64</v>
      </c>
      <c r="AQ273" s="66" t="s">
        <v>58</v>
      </c>
      <c r="AR273" s="67" t="s">
        <v>58</v>
      </c>
      <c r="AS273" s="60" t="s">
        <v>64</v>
      </c>
      <c r="AT273" s="66" t="s">
        <v>64</v>
      </c>
      <c r="AU273" s="67" t="s">
        <v>124</v>
      </c>
      <c r="AV273" s="24">
        <v>0</v>
      </c>
      <c r="AW273" s="67" t="s">
        <v>63</v>
      </c>
      <c r="AX273" s="66" t="s">
        <v>64</v>
      </c>
      <c r="AY273" s="65" t="s">
        <v>64</v>
      </c>
      <c r="AZ273" s="66" t="s">
        <v>64</v>
      </c>
      <c r="BA273" s="24">
        <v>0</v>
      </c>
      <c r="BB273" s="24">
        <v>0</v>
      </c>
      <c r="BC273" s="24">
        <v>0</v>
      </c>
      <c r="BD273" s="24">
        <f t="shared" si="97"/>
        <v>0</v>
      </c>
      <c r="BE273" s="25"/>
    </row>
    <row r="274" spans="1:57" ht="25.5" customHeight="1" x14ac:dyDescent="0.25">
      <c r="A274" s="22">
        <v>6</v>
      </c>
      <c r="B274" s="22" t="s">
        <v>84</v>
      </c>
      <c r="C274" s="23">
        <v>23</v>
      </c>
      <c r="D274" s="23">
        <v>242</v>
      </c>
      <c r="E274" s="23" t="s">
        <v>131</v>
      </c>
      <c r="F274" s="66">
        <v>-1080.5999999999999</v>
      </c>
      <c r="G274" s="67">
        <v>-653.24</v>
      </c>
      <c r="H274" s="67">
        <v>0</v>
      </c>
      <c r="I274" s="67" t="s">
        <v>59</v>
      </c>
      <c r="J274" s="66">
        <v>-317.3</v>
      </c>
      <c r="K274" s="65">
        <v>-43.2</v>
      </c>
      <c r="L274" s="66">
        <v>-775.79</v>
      </c>
      <c r="M274" s="66">
        <v>-662.14</v>
      </c>
      <c r="N274" s="66">
        <v>403.28</v>
      </c>
      <c r="O274" s="66" t="s">
        <v>59</v>
      </c>
      <c r="P274" s="66">
        <v>-1095.3599999999999</v>
      </c>
      <c r="Q274" s="67" t="s">
        <v>58</v>
      </c>
      <c r="R274" s="67">
        <v>368.08</v>
      </c>
      <c r="S274" s="65">
        <v>-177.79</v>
      </c>
      <c r="T274" s="65">
        <v>-180.68</v>
      </c>
      <c r="U274" s="66" t="s">
        <v>58</v>
      </c>
      <c r="V274" s="67"/>
      <c r="W274" s="67" t="s">
        <v>60</v>
      </c>
      <c r="X274" s="65"/>
      <c r="Y274" s="67">
        <v>660.05</v>
      </c>
      <c r="Z274" s="67">
        <v>463.64</v>
      </c>
      <c r="AA274" s="67"/>
      <c r="AB274" s="66">
        <v>-673.08</v>
      </c>
      <c r="AC274" s="65" t="s">
        <v>59</v>
      </c>
      <c r="AD274" s="67">
        <v>-490.22</v>
      </c>
      <c r="AE274" s="67">
        <v>-144.33000000000001</v>
      </c>
      <c r="AF274" s="66">
        <v>-784.71</v>
      </c>
      <c r="AG274" s="65" t="s">
        <v>59</v>
      </c>
      <c r="AH274" s="66"/>
      <c r="AI274" s="66">
        <v>-350.65</v>
      </c>
      <c r="AJ274" s="66">
        <v>-220.01</v>
      </c>
      <c r="AK274" s="66"/>
      <c r="AL274" s="66">
        <v>-562.57000000000005</v>
      </c>
      <c r="AM274" s="67">
        <v>22.35</v>
      </c>
      <c r="AN274" s="65">
        <v>-10.96</v>
      </c>
      <c r="AO274" s="67" t="s">
        <v>58</v>
      </c>
      <c r="AP274" s="67">
        <v>-228.74</v>
      </c>
      <c r="AQ274" s="66" t="s">
        <v>58</v>
      </c>
      <c r="AR274" s="67">
        <v>344.7</v>
      </c>
      <c r="AS274" s="60">
        <v>-1280.9000000000001</v>
      </c>
      <c r="AT274" s="66">
        <v>125.56</v>
      </c>
      <c r="AU274" s="67">
        <v>96.68</v>
      </c>
      <c r="AV274" s="24">
        <v>0</v>
      </c>
      <c r="AW274" s="67">
        <v>167.25</v>
      </c>
      <c r="AX274" s="66">
        <v>-50.71</v>
      </c>
      <c r="AY274" s="65">
        <v>618.63</v>
      </c>
      <c r="AZ274" s="66" t="s">
        <v>59</v>
      </c>
      <c r="BA274" s="24">
        <v>0</v>
      </c>
      <c r="BB274" s="24">
        <v>0</v>
      </c>
      <c r="BC274" s="24">
        <v>0</v>
      </c>
      <c r="BD274" s="24">
        <f t="shared" si="97"/>
        <v>-6512.7599999999975</v>
      </c>
      <c r="BE274" s="25"/>
    </row>
    <row r="275" spans="1:57" ht="25.5" customHeight="1" x14ac:dyDescent="0.25">
      <c r="A275" s="22">
        <v>6</v>
      </c>
      <c r="B275" s="22" t="s">
        <v>84</v>
      </c>
      <c r="C275" s="23">
        <v>13</v>
      </c>
      <c r="D275" s="23">
        <v>150</v>
      </c>
      <c r="E275" s="23" t="s">
        <v>132</v>
      </c>
      <c r="F275" s="66">
        <v>-1.03</v>
      </c>
      <c r="G275" s="67">
        <v>-112.79</v>
      </c>
      <c r="H275" s="67" t="s">
        <v>59</v>
      </c>
      <c r="I275" s="67">
        <v>-88.78</v>
      </c>
      <c r="J275" s="66">
        <v>-97.98</v>
      </c>
      <c r="K275" s="65">
        <v>-64.510000000000005</v>
      </c>
      <c r="L275" s="66">
        <v>-214.41</v>
      </c>
      <c r="M275" s="66">
        <v>26.27</v>
      </c>
      <c r="N275" s="66">
        <v>-443.56</v>
      </c>
      <c r="O275" s="66">
        <v>152.13</v>
      </c>
      <c r="P275" s="66">
        <v>-172.87</v>
      </c>
      <c r="Q275" s="67">
        <v>-394.18</v>
      </c>
      <c r="R275" s="67" t="s">
        <v>59</v>
      </c>
      <c r="S275" s="65">
        <v>-73.58</v>
      </c>
      <c r="T275" s="65">
        <v>-12.12</v>
      </c>
      <c r="U275" s="66">
        <v>0.75</v>
      </c>
      <c r="V275" s="67"/>
      <c r="W275" s="67" t="s">
        <v>59</v>
      </c>
      <c r="X275" s="65"/>
      <c r="Y275" s="67">
        <v>-249.69</v>
      </c>
      <c r="Z275" s="67">
        <v>-172.51</v>
      </c>
      <c r="AA275" s="67"/>
      <c r="AB275" s="66">
        <v>19.39</v>
      </c>
      <c r="AC275" s="65">
        <v>141.29</v>
      </c>
      <c r="AD275" s="67">
        <v>271.43</v>
      </c>
      <c r="AE275" s="67">
        <v>-163.49</v>
      </c>
      <c r="AF275" s="66">
        <v>72.599999999999994</v>
      </c>
      <c r="AG275" s="65">
        <v>25.95</v>
      </c>
      <c r="AH275" s="66"/>
      <c r="AI275" s="66">
        <v>-129.13</v>
      </c>
      <c r="AJ275" s="66">
        <v>73.17</v>
      </c>
      <c r="AK275" s="66"/>
      <c r="AL275" s="66">
        <v>-154.34</v>
      </c>
      <c r="AM275" s="67">
        <v>158.63</v>
      </c>
      <c r="AN275" s="65">
        <v>27.19</v>
      </c>
      <c r="AO275" s="67">
        <v>-186.26</v>
      </c>
      <c r="AP275" s="67">
        <v>-247.74</v>
      </c>
      <c r="AQ275" s="66">
        <v>30.09</v>
      </c>
      <c r="AR275" s="67">
        <v>-51.21</v>
      </c>
      <c r="AS275" s="60">
        <v>182.54</v>
      </c>
      <c r="AT275" s="66">
        <v>-44.32</v>
      </c>
      <c r="AU275" s="67">
        <v>-441.66</v>
      </c>
      <c r="AV275" s="24">
        <v>0</v>
      </c>
      <c r="AW275" s="67">
        <v>-134.15</v>
      </c>
      <c r="AX275" s="66" t="s">
        <v>59</v>
      </c>
      <c r="AY275" s="65">
        <f>22.74+32.45+13.23+29.74-175.22+136.27-153.81+68.13-52.02-0.01</f>
        <v>-78.500000000000014</v>
      </c>
      <c r="AZ275" s="66" t="s">
        <v>59</v>
      </c>
      <c r="BA275" s="24">
        <v>0</v>
      </c>
      <c r="BB275" s="24">
        <v>0</v>
      </c>
      <c r="BC275" s="24">
        <v>0</v>
      </c>
      <c r="BD275" s="24">
        <f t="shared" si="97"/>
        <v>-2547.3799999999997</v>
      </c>
      <c r="BE275" s="25"/>
    </row>
    <row r="276" spans="1:57" ht="25.5" customHeight="1" x14ac:dyDescent="0.25">
      <c r="A276" s="22">
        <v>6</v>
      </c>
      <c r="B276" s="22" t="s">
        <v>84</v>
      </c>
      <c r="C276" s="23">
        <v>13</v>
      </c>
      <c r="D276" s="23">
        <v>149</v>
      </c>
      <c r="E276" s="23" t="s">
        <v>133</v>
      </c>
      <c r="F276" s="66">
        <v>-175.96</v>
      </c>
      <c r="G276" s="67">
        <v>-25.01</v>
      </c>
      <c r="H276" s="67">
        <v>142.81</v>
      </c>
      <c r="I276" s="67">
        <v>46.11</v>
      </c>
      <c r="J276" s="66">
        <v>-25.64</v>
      </c>
      <c r="K276" s="65">
        <v>-97.1</v>
      </c>
      <c r="L276" s="66">
        <v>-125.13</v>
      </c>
      <c r="M276" s="66">
        <v>-297.19</v>
      </c>
      <c r="N276" s="66">
        <v>-196</v>
      </c>
      <c r="O276" s="66">
        <v>-179.8</v>
      </c>
      <c r="P276" s="66">
        <v>-288.7</v>
      </c>
      <c r="Q276" s="67">
        <v>-165.66</v>
      </c>
      <c r="R276" s="67" t="s">
        <v>59</v>
      </c>
      <c r="S276" s="65">
        <v>-51.91</v>
      </c>
      <c r="T276" s="65">
        <v>-186.67</v>
      </c>
      <c r="U276" s="66">
        <v>164.69</v>
      </c>
      <c r="V276" s="67"/>
      <c r="W276" s="67" t="s">
        <v>59</v>
      </c>
      <c r="X276" s="65"/>
      <c r="Y276" s="67">
        <v>430.96</v>
      </c>
      <c r="Z276" s="67">
        <v>-156.94</v>
      </c>
      <c r="AA276" s="67"/>
      <c r="AB276" s="66">
        <v>-100.49</v>
      </c>
      <c r="AC276" s="65">
        <v>73.91</v>
      </c>
      <c r="AD276" s="67">
        <v>-55.48</v>
      </c>
      <c r="AE276" s="67">
        <v>60.6</v>
      </c>
      <c r="AF276" s="66">
        <v>-55.67</v>
      </c>
      <c r="AG276" s="65">
        <v>11.78</v>
      </c>
      <c r="AH276" s="66"/>
      <c r="AI276" s="66">
        <v>-102.81</v>
      </c>
      <c r="AJ276" s="66">
        <v>283.64</v>
      </c>
      <c r="AK276" s="66"/>
      <c r="AL276" s="66">
        <v>-147.26</v>
      </c>
      <c r="AM276" s="67">
        <v>74.849999999999994</v>
      </c>
      <c r="AN276" s="65">
        <v>-91.41</v>
      </c>
      <c r="AO276" s="67">
        <v>-124.68</v>
      </c>
      <c r="AP276" s="67">
        <v>-242.57</v>
      </c>
      <c r="AQ276" s="66">
        <v>-26.2</v>
      </c>
      <c r="AR276" s="67">
        <v>5.0199999999999996</v>
      </c>
      <c r="AS276" s="60">
        <v>-354.71</v>
      </c>
      <c r="AT276" s="66">
        <v>-172.09</v>
      </c>
      <c r="AU276" s="67">
        <v>-90.68</v>
      </c>
      <c r="AV276" s="24">
        <v>0</v>
      </c>
      <c r="AW276" s="67">
        <v>-61.21</v>
      </c>
      <c r="AX276" s="66">
        <v>19.88</v>
      </c>
      <c r="AY276" s="65">
        <f>-29.33-0.41+64.26+245.13-0.44+85.53+0.81+46.93+0.3-64.28+88.88-29.43-31.57+15.34</f>
        <v>391.71999999999997</v>
      </c>
      <c r="AZ276" s="66">
        <v>-176.55</v>
      </c>
      <c r="BA276" s="24">
        <v>0</v>
      </c>
      <c r="BB276" s="24">
        <v>0</v>
      </c>
      <c r="BC276" s="24">
        <v>0</v>
      </c>
      <c r="BD276" s="24">
        <f t="shared" si="97"/>
        <v>-2067.5500000000002</v>
      </c>
      <c r="BE276" s="25"/>
    </row>
    <row r="277" spans="1:57" ht="25.5" customHeight="1" x14ac:dyDescent="0.25">
      <c r="A277" s="42">
        <v>6</v>
      </c>
      <c r="B277" s="42">
        <v>0</v>
      </c>
      <c r="C277" s="23" t="s">
        <v>48</v>
      </c>
      <c r="D277" s="23" t="s">
        <v>48</v>
      </c>
      <c r="E277" s="23" t="s">
        <v>90</v>
      </c>
      <c r="F277" s="66">
        <v>538.95000000000005</v>
      </c>
      <c r="G277" s="67">
        <v>-246.62</v>
      </c>
      <c r="H277" s="67">
        <v>0</v>
      </c>
      <c r="I277" s="67">
        <v>0</v>
      </c>
      <c r="J277" s="66">
        <v>-376.91</v>
      </c>
      <c r="K277" s="65">
        <v>-13.72</v>
      </c>
      <c r="L277" s="66">
        <v>-38.76</v>
      </c>
      <c r="M277" s="66">
        <v>0</v>
      </c>
      <c r="N277" s="66">
        <v>-372.46</v>
      </c>
      <c r="O277" s="66" t="s">
        <v>59</v>
      </c>
      <c r="P277" s="66">
        <v>-97.19</v>
      </c>
      <c r="Q277" s="67" t="s">
        <v>64</v>
      </c>
      <c r="R277" s="67">
        <v>85.9</v>
      </c>
      <c r="S277" s="65">
        <v>-64.12</v>
      </c>
      <c r="T277" s="65">
        <v>33.67</v>
      </c>
      <c r="U277" s="66">
        <v>-315.38</v>
      </c>
      <c r="V277" s="67"/>
      <c r="W277" s="67">
        <v>-56.74</v>
      </c>
      <c r="X277" s="65"/>
      <c r="Y277" s="67">
        <v>-194.76</v>
      </c>
      <c r="Z277" s="67">
        <v>-6.37</v>
      </c>
      <c r="AA277" s="67"/>
      <c r="AB277" s="66">
        <f>-192.22-2.06+13.68+253.46</f>
        <v>72.860000000000014</v>
      </c>
      <c r="AC277" s="65">
        <v>-22.66</v>
      </c>
      <c r="AD277" s="67">
        <v>-67.099999999999994</v>
      </c>
      <c r="AE277" s="67">
        <v>-138.68</v>
      </c>
      <c r="AF277" s="66">
        <v>-31.57</v>
      </c>
      <c r="AG277" s="65">
        <v>-210.14</v>
      </c>
      <c r="AH277" s="66"/>
      <c r="AI277" s="66">
        <v>-9</v>
      </c>
      <c r="AJ277" s="66">
        <v>-15.98</v>
      </c>
      <c r="AK277" s="66"/>
      <c r="AL277" s="66">
        <v>-207.23</v>
      </c>
      <c r="AM277" s="67">
        <v>-1.31</v>
      </c>
      <c r="AN277" s="65">
        <v>-56.84</v>
      </c>
      <c r="AO277" s="67">
        <v>22.86</v>
      </c>
      <c r="AP277" s="67">
        <v>-258.11</v>
      </c>
      <c r="AQ277" s="66">
        <v>0</v>
      </c>
      <c r="AR277" s="67"/>
      <c r="AS277" s="60">
        <v>0</v>
      </c>
      <c r="AT277" s="66">
        <v>0</v>
      </c>
      <c r="AU277" s="67">
        <v>-175.45</v>
      </c>
      <c r="AV277" s="24">
        <v>0</v>
      </c>
      <c r="AW277" s="67">
        <v>0</v>
      </c>
      <c r="AX277" s="66">
        <v>0</v>
      </c>
      <c r="AY277" s="65">
        <f>10.73+0.25+39.8+26.44+41.4-55.73+43.89+30.94+16.47+81.28</f>
        <v>235.47</v>
      </c>
      <c r="AZ277" s="66">
        <v>-175.39</v>
      </c>
      <c r="BA277" s="24">
        <v>0</v>
      </c>
      <c r="BB277" s="24">
        <v>0</v>
      </c>
      <c r="BC277" s="24">
        <v>0</v>
      </c>
      <c r="BD277" s="24">
        <f t="shared" si="97"/>
        <v>-2162.7800000000002</v>
      </c>
      <c r="BE277" s="25"/>
    </row>
    <row r="278" spans="1:57" ht="25.5" customHeight="1" x14ac:dyDescent="0.25">
      <c r="A278" s="22">
        <v>6</v>
      </c>
      <c r="B278" s="22">
        <v>0</v>
      </c>
      <c r="C278" s="23" t="s">
        <v>48</v>
      </c>
      <c r="D278" s="23" t="s">
        <v>48</v>
      </c>
      <c r="E278" s="23" t="s">
        <v>90</v>
      </c>
      <c r="F278" s="66">
        <v>-1622.36</v>
      </c>
      <c r="G278" s="67">
        <v>-113.58</v>
      </c>
      <c r="H278" s="67">
        <v>0</v>
      </c>
      <c r="I278" s="67">
        <v>0</v>
      </c>
      <c r="J278" s="66">
        <v>0</v>
      </c>
      <c r="K278" s="65">
        <v>-19.18</v>
      </c>
      <c r="L278" s="66" t="s">
        <v>62</v>
      </c>
      <c r="M278" s="66">
        <v>0</v>
      </c>
      <c r="N278" s="66">
        <v>0</v>
      </c>
      <c r="O278" s="66">
        <v>0</v>
      </c>
      <c r="P278" s="66">
        <v>-640.6</v>
      </c>
      <c r="Q278" s="67" t="s">
        <v>64</v>
      </c>
      <c r="R278" s="67">
        <v>0</v>
      </c>
      <c r="S278" s="65">
        <v>26.44</v>
      </c>
      <c r="T278" s="65">
        <v>-95.65</v>
      </c>
      <c r="U278" s="66">
        <v>0</v>
      </c>
      <c r="V278" s="67"/>
      <c r="W278" s="67">
        <v>-284.12</v>
      </c>
      <c r="X278" s="65"/>
      <c r="Y278" s="67">
        <v>-143.61000000000001</v>
      </c>
      <c r="Z278" s="67">
        <v>-60.17</v>
      </c>
      <c r="AA278" s="67"/>
      <c r="AB278" s="66">
        <v>-376.44</v>
      </c>
      <c r="AC278" s="65">
        <v>0</v>
      </c>
      <c r="AD278" s="67">
        <v>-13.45</v>
      </c>
      <c r="AE278" s="67">
        <v>-5.08</v>
      </c>
      <c r="AF278" s="66" t="s">
        <v>64</v>
      </c>
      <c r="AG278" s="65">
        <v>4.51</v>
      </c>
      <c r="AH278" s="66"/>
      <c r="AI278" s="66">
        <v>-19.809999999999999</v>
      </c>
      <c r="AJ278" s="66">
        <v>69.94</v>
      </c>
      <c r="AK278" s="66"/>
      <c r="AL278" s="66">
        <v>38.19</v>
      </c>
      <c r="AM278" s="67">
        <v>-107.38</v>
      </c>
      <c r="AN278" s="65">
        <v>0</v>
      </c>
      <c r="AO278" s="67">
        <v>0</v>
      </c>
      <c r="AP278" s="67">
        <v>-224.45</v>
      </c>
      <c r="AQ278" s="66">
        <v>0</v>
      </c>
      <c r="AR278" s="67">
        <v>0</v>
      </c>
      <c r="AS278" s="60">
        <v>0</v>
      </c>
      <c r="AT278" s="66">
        <v>0</v>
      </c>
      <c r="AU278" s="67">
        <v>-1653.81</v>
      </c>
      <c r="AV278" s="24">
        <v>0</v>
      </c>
      <c r="AW278" s="67">
        <v>0</v>
      </c>
      <c r="AX278" s="66">
        <v>0</v>
      </c>
      <c r="AY278" s="65"/>
      <c r="AZ278" s="66">
        <v>-39.9</v>
      </c>
      <c r="BA278" s="24">
        <v>0</v>
      </c>
      <c r="BB278" s="24">
        <v>0</v>
      </c>
      <c r="BC278" s="24">
        <v>0</v>
      </c>
      <c r="BD278" s="24">
        <f t="shared" si="97"/>
        <v>-5280.5099999999984</v>
      </c>
      <c r="BE278" s="25"/>
    </row>
    <row r="279" spans="1:57" ht="25.5" customHeight="1" x14ac:dyDescent="0.25">
      <c r="A279" s="22">
        <v>6</v>
      </c>
      <c r="B279" s="22">
        <v>0</v>
      </c>
      <c r="C279" s="23" t="s">
        <v>48</v>
      </c>
      <c r="D279" s="23" t="s">
        <v>48</v>
      </c>
      <c r="E279" s="23" t="s">
        <v>90</v>
      </c>
      <c r="F279" s="66">
        <v>0</v>
      </c>
      <c r="G279" s="67">
        <v>-245.75</v>
      </c>
      <c r="H279" s="67">
        <v>0</v>
      </c>
      <c r="I279" s="67">
        <v>0</v>
      </c>
      <c r="J279" s="66">
        <v>0</v>
      </c>
      <c r="K279" s="65">
        <v>-255.53</v>
      </c>
      <c r="L279" s="66">
        <v>-302.95999999999998</v>
      </c>
      <c r="M279" s="66">
        <v>0</v>
      </c>
      <c r="N279" s="66">
        <v>0</v>
      </c>
      <c r="O279" s="66">
        <v>0</v>
      </c>
      <c r="P279" s="66">
        <v>-71.16</v>
      </c>
      <c r="Q279" s="67" t="s">
        <v>64</v>
      </c>
      <c r="R279" s="67">
        <v>0</v>
      </c>
      <c r="S279" s="65">
        <v>-65.56</v>
      </c>
      <c r="T279" s="65">
        <v>-62.5</v>
      </c>
      <c r="U279" s="66">
        <v>0</v>
      </c>
      <c r="V279" s="67"/>
      <c r="W279" s="67" t="s">
        <v>59</v>
      </c>
      <c r="X279" s="65"/>
      <c r="Y279" s="67">
        <v>-26.77</v>
      </c>
      <c r="Z279" s="67">
        <v>-328.8</v>
      </c>
      <c r="AA279" s="67"/>
      <c r="AB279" s="66">
        <v>0</v>
      </c>
      <c r="AC279" s="65">
        <v>0</v>
      </c>
      <c r="AD279" s="67">
        <v>0</v>
      </c>
      <c r="AE279" s="67" t="s">
        <v>62</v>
      </c>
      <c r="AF279" s="66" t="s">
        <v>64</v>
      </c>
      <c r="AG279" s="65">
        <v>387.26</v>
      </c>
      <c r="AH279" s="66"/>
      <c r="AI279" s="66">
        <v>-70.06</v>
      </c>
      <c r="AJ279" s="66">
        <v>-30.79</v>
      </c>
      <c r="AK279" s="66"/>
      <c r="AL279" s="66">
        <v>3.38</v>
      </c>
      <c r="AM279" s="67" t="s">
        <v>60</v>
      </c>
      <c r="AN279" s="65">
        <v>0</v>
      </c>
      <c r="AO279" s="67">
        <v>0</v>
      </c>
      <c r="AP279" s="67">
        <v>-19.399999999999999</v>
      </c>
      <c r="AQ279" s="66">
        <v>0</v>
      </c>
      <c r="AR279" s="67">
        <v>0</v>
      </c>
      <c r="AS279" s="60">
        <v>0</v>
      </c>
      <c r="AT279" s="66">
        <v>0</v>
      </c>
      <c r="AU279" s="67">
        <v>-377.2</v>
      </c>
      <c r="AV279" s="24">
        <v>0</v>
      </c>
      <c r="AW279" s="67">
        <v>0</v>
      </c>
      <c r="AX279" s="66">
        <v>0</v>
      </c>
      <c r="AY279" s="65">
        <v>0</v>
      </c>
      <c r="AZ279" s="66">
        <v>-154.78</v>
      </c>
      <c r="BA279" s="24">
        <v>0</v>
      </c>
      <c r="BB279" s="24">
        <v>0</v>
      </c>
      <c r="BC279" s="24">
        <v>0</v>
      </c>
      <c r="BD279" s="24">
        <f t="shared" si="97"/>
        <v>-1620.62</v>
      </c>
      <c r="BE279" s="25"/>
    </row>
    <row r="280" spans="1:57" ht="25.5" customHeight="1" x14ac:dyDescent="0.25">
      <c r="A280" s="22">
        <v>6</v>
      </c>
      <c r="B280" s="22">
        <v>0</v>
      </c>
      <c r="C280" s="23" t="s">
        <v>48</v>
      </c>
      <c r="D280" s="23" t="s">
        <v>48</v>
      </c>
      <c r="E280" s="23" t="s">
        <v>90</v>
      </c>
      <c r="F280" s="66">
        <v>0</v>
      </c>
      <c r="G280" s="67">
        <v>2.97</v>
      </c>
      <c r="H280" s="67">
        <v>0</v>
      </c>
      <c r="I280" s="67">
        <v>0</v>
      </c>
      <c r="J280" s="66">
        <v>0</v>
      </c>
      <c r="K280" s="65">
        <v>-111.61</v>
      </c>
      <c r="L280" s="66">
        <v>0</v>
      </c>
      <c r="M280" s="66">
        <v>0</v>
      </c>
      <c r="N280" s="66">
        <v>0</v>
      </c>
      <c r="O280" s="66">
        <v>0</v>
      </c>
      <c r="P280" s="66">
        <v>-121.16</v>
      </c>
      <c r="Q280" s="67" t="s">
        <v>64</v>
      </c>
      <c r="R280" s="67">
        <v>0</v>
      </c>
      <c r="S280" s="65">
        <v>-46.38</v>
      </c>
      <c r="T280" s="65">
        <v>96.15</v>
      </c>
      <c r="U280" s="66">
        <v>0</v>
      </c>
      <c r="V280" s="67"/>
      <c r="W280" s="67" t="s">
        <v>59</v>
      </c>
      <c r="X280" s="65"/>
      <c r="Y280" s="67">
        <v>-9.9700000000000006</v>
      </c>
      <c r="Z280" s="67">
        <v>216.25</v>
      </c>
      <c r="AA280" s="67"/>
      <c r="AB280" s="66">
        <v>0</v>
      </c>
      <c r="AC280" s="65">
        <v>0</v>
      </c>
      <c r="AD280" s="67">
        <v>0</v>
      </c>
      <c r="AE280" s="67">
        <v>29.66</v>
      </c>
      <c r="AF280" s="66" t="s">
        <v>64</v>
      </c>
      <c r="AG280" s="65">
        <v>-111.01</v>
      </c>
      <c r="AH280" s="66"/>
      <c r="AI280" s="66">
        <v>-10.47</v>
      </c>
      <c r="AJ280" s="66">
        <v>187.89</v>
      </c>
      <c r="AK280" s="66"/>
      <c r="AL280" s="66">
        <v>-882.82</v>
      </c>
      <c r="AM280" s="67" t="s">
        <v>60</v>
      </c>
      <c r="AN280" s="65">
        <v>0</v>
      </c>
      <c r="AO280" s="67">
        <v>0</v>
      </c>
      <c r="AP280" s="67" t="s">
        <v>60</v>
      </c>
      <c r="AQ280" s="66">
        <v>0</v>
      </c>
      <c r="AR280" s="67">
        <v>0</v>
      </c>
      <c r="AS280" s="60">
        <v>0</v>
      </c>
      <c r="AT280" s="66">
        <v>0</v>
      </c>
      <c r="AU280" s="67">
        <v>-2796.72</v>
      </c>
      <c r="AV280" s="24">
        <v>0</v>
      </c>
      <c r="AW280" s="67">
        <v>0</v>
      </c>
      <c r="AX280" s="66">
        <v>0</v>
      </c>
      <c r="AY280" s="65">
        <v>0</v>
      </c>
      <c r="AZ280" s="66">
        <v>0</v>
      </c>
      <c r="BA280" s="24">
        <v>0</v>
      </c>
      <c r="BB280" s="24">
        <v>0</v>
      </c>
      <c r="BC280" s="24">
        <v>0</v>
      </c>
      <c r="BD280" s="24">
        <f t="shared" si="97"/>
        <v>-3557.22</v>
      </c>
      <c r="BE280" s="25"/>
    </row>
    <row r="281" spans="1:57" ht="25.5" customHeight="1" x14ac:dyDescent="0.25">
      <c r="A281" s="22">
        <v>6</v>
      </c>
      <c r="B281" s="22" t="s">
        <v>217</v>
      </c>
      <c r="C281" s="23">
        <v>10</v>
      </c>
      <c r="D281" s="23">
        <v>16</v>
      </c>
      <c r="E281" s="23" t="s">
        <v>218</v>
      </c>
      <c r="F281" s="66">
        <v>-63.6</v>
      </c>
      <c r="G281" s="67" t="s">
        <v>60</v>
      </c>
      <c r="H281" s="67">
        <v>-72.459999999999994</v>
      </c>
      <c r="I281" s="67" t="s">
        <v>64</v>
      </c>
      <c r="J281" s="66" t="s">
        <v>64</v>
      </c>
      <c r="K281" s="65" t="s">
        <v>64</v>
      </c>
      <c r="L281" s="66" t="s">
        <v>63</v>
      </c>
      <c r="M281" s="66" t="s">
        <v>64</v>
      </c>
      <c r="N281" s="66" t="s">
        <v>64</v>
      </c>
      <c r="O281" s="66" t="s">
        <v>64</v>
      </c>
      <c r="P281" s="66">
        <v>57.83</v>
      </c>
      <c r="Q281" s="67" t="s">
        <v>64</v>
      </c>
      <c r="R281" s="67" t="s">
        <v>64</v>
      </c>
      <c r="S281" s="65" t="s">
        <v>63</v>
      </c>
      <c r="T281" s="65" t="s">
        <v>63</v>
      </c>
      <c r="U281" s="66">
        <v>-2.9</v>
      </c>
      <c r="V281" s="67"/>
      <c r="W281" s="67" t="s">
        <v>59</v>
      </c>
      <c r="X281" s="65"/>
      <c r="Y281" s="67" t="s">
        <v>60</v>
      </c>
      <c r="Z281" s="67" t="s">
        <v>63</v>
      </c>
      <c r="AA281" s="67"/>
      <c r="AB281" s="66" t="s">
        <v>64</v>
      </c>
      <c r="AC281" s="65" t="s">
        <v>60</v>
      </c>
      <c r="AD281" s="67" t="s">
        <v>64</v>
      </c>
      <c r="AE281" s="67" t="s">
        <v>63</v>
      </c>
      <c r="AF281" s="66" t="s">
        <v>64</v>
      </c>
      <c r="AG281" s="65">
        <v>-14.49</v>
      </c>
      <c r="AH281" s="66"/>
      <c r="AI281" s="66" t="s">
        <v>62</v>
      </c>
      <c r="AJ281" s="66" t="s">
        <v>60</v>
      </c>
      <c r="AK281" s="66"/>
      <c r="AL281" s="66" t="s">
        <v>64</v>
      </c>
      <c r="AM281" s="67" t="s">
        <v>64</v>
      </c>
      <c r="AN281" s="65" t="s">
        <v>63</v>
      </c>
      <c r="AO281" s="67" t="s">
        <v>63</v>
      </c>
      <c r="AP281" s="67" t="s">
        <v>64</v>
      </c>
      <c r="AQ281" s="66" t="s">
        <v>63</v>
      </c>
      <c r="AR281" s="67" t="s">
        <v>58</v>
      </c>
      <c r="AS281" s="60" t="s">
        <v>64</v>
      </c>
      <c r="AT281" s="66" t="s">
        <v>64</v>
      </c>
      <c r="AU281" s="67" t="s">
        <v>64</v>
      </c>
      <c r="AV281" s="24">
        <v>0</v>
      </c>
      <c r="AW281" s="67" t="s">
        <v>63</v>
      </c>
      <c r="AX281" s="66" t="s">
        <v>60</v>
      </c>
      <c r="AY281" s="65" t="s">
        <v>64</v>
      </c>
      <c r="AZ281" s="66" t="s">
        <v>64</v>
      </c>
      <c r="BA281" s="24">
        <v>0</v>
      </c>
      <c r="BB281" s="24">
        <v>0</v>
      </c>
      <c r="BC281" s="24">
        <v>0</v>
      </c>
      <c r="BD281" s="24">
        <f t="shared" si="97"/>
        <v>-95.62</v>
      </c>
      <c r="BE281" s="25"/>
    </row>
    <row r="282" spans="1:57" ht="25.5" customHeight="1" x14ac:dyDescent="0.25">
      <c r="A282" s="22">
        <v>6</v>
      </c>
      <c r="B282" s="22" t="s">
        <v>217</v>
      </c>
      <c r="C282" s="23">
        <v>10</v>
      </c>
      <c r="D282" s="23">
        <v>19</v>
      </c>
      <c r="E282" s="23" t="s">
        <v>219</v>
      </c>
      <c r="F282" s="66">
        <v>-124.81</v>
      </c>
      <c r="G282" s="67">
        <v>-39.31</v>
      </c>
      <c r="H282" s="67">
        <v>-34.54</v>
      </c>
      <c r="I282" s="67">
        <v>-68.97</v>
      </c>
      <c r="J282" s="66" t="s">
        <v>62</v>
      </c>
      <c r="K282" s="65">
        <v>-6.92</v>
      </c>
      <c r="L282" s="66">
        <v>-42.09</v>
      </c>
      <c r="M282" s="66">
        <v>10.38</v>
      </c>
      <c r="N282" s="66">
        <v>-18.38</v>
      </c>
      <c r="O282" s="66" t="s">
        <v>60</v>
      </c>
      <c r="P282" s="66">
        <v>-87.83</v>
      </c>
      <c r="Q282" s="67">
        <v>33.299999999999997</v>
      </c>
      <c r="R282" s="67" t="s">
        <v>60</v>
      </c>
      <c r="S282" s="65">
        <v>36.56</v>
      </c>
      <c r="T282" s="65">
        <v>-5.45</v>
      </c>
      <c r="U282" s="66">
        <v>-139.81</v>
      </c>
      <c r="V282" s="67"/>
      <c r="W282" s="67">
        <v>282.02</v>
      </c>
      <c r="X282" s="65"/>
      <c r="Y282" s="67">
        <v>7.01</v>
      </c>
      <c r="Z282" s="67">
        <v>-24.72</v>
      </c>
      <c r="AA282" s="67"/>
      <c r="AB282" s="66">
        <v>-263.16000000000003</v>
      </c>
      <c r="AC282" s="65">
        <v>8.1</v>
      </c>
      <c r="AD282" s="67" t="s">
        <v>64</v>
      </c>
      <c r="AE282" s="67">
        <v>-5.17</v>
      </c>
      <c r="AF282" s="66">
        <v>60.19</v>
      </c>
      <c r="AG282" s="65">
        <v>-2.46</v>
      </c>
      <c r="AH282" s="66"/>
      <c r="AI282" s="66">
        <v>38.17</v>
      </c>
      <c r="AJ282" s="66">
        <v>-258.39</v>
      </c>
      <c r="AK282" s="66"/>
      <c r="AL282" s="66">
        <v>4</v>
      </c>
      <c r="AM282" s="67">
        <v>-2.89</v>
      </c>
      <c r="AN282" s="65">
        <v>-2.1800000000000002</v>
      </c>
      <c r="AO282" s="67">
        <v>-32.729999999999997</v>
      </c>
      <c r="AP282" s="67">
        <v>-215.16</v>
      </c>
      <c r="AQ282" s="66">
        <v>-252.78</v>
      </c>
      <c r="AR282" s="67" t="s">
        <v>58</v>
      </c>
      <c r="AS282" s="60">
        <v>-7.63</v>
      </c>
      <c r="AT282" s="66">
        <v>-3.02</v>
      </c>
      <c r="AU282" s="67" t="s">
        <v>124</v>
      </c>
      <c r="AV282" s="24">
        <v>0</v>
      </c>
      <c r="AW282" s="67">
        <v>5.97</v>
      </c>
      <c r="AX282" s="66">
        <v>-25.89</v>
      </c>
      <c r="AY282" s="65" t="s">
        <v>64</v>
      </c>
      <c r="AZ282" s="66">
        <v>-6.24</v>
      </c>
      <c r="BA282" s="24">
        <v>0</v>
      </c>
      <c r="BB282" s="24">
        <v>0</v>
      </c>
      <c r="BC282" s="24">
        <v>0</v>
      </c>
      <c r="BD282" s="24">
        <f t="shared" si="97"/>
        <v>-1184.8300000000002</v>
      </c>
      <c r="BE282" s="25"/>
    </row>
    <row r="283" spans="1:57" ht="25.5" customHeight="1" x14ac:dyDescent="0.25">
      <c r="A283" s="22">
        <v>6</v>
      </c>
      <c r="B283" s="22" t="s">
        <v>93</v>
      </c>
      <c r="C283" s="23">
        <v>11</v>
      </c>
      <c r="D283" s="23">
        <v>252</v>
      </c>
      <c r="E283" s="23" t="s">
        <v>220</v>
      </c>
      <c r="F283" s="66">
        <v>-42.63</v>
      </c>
      <c r="G283" s="67">
        <v>-25.27</v>
      </c>
      <c r="H283" s="67">
        <v>-853.13</v>
      </c>
      <c r="I283" s="67">
        <v>-277.08999999999997</v>
      </c>
      <c r="J283" s="66">
        <v>-147.88</v>
      </c>
      <c r="K283" s="65">
        <v>-86.39</v>
      </c>
      <c r="L283" s="66">
        <v>-281.35000000000002</v>
      </c>
      <c r="M283" s="66">
        <v>-342.33</v>
      </c>
      <c r="N283" s="66">
        <v>-57.25</v>
      </c>
      <c r="O283" s="66">
        <v>-68.400000000000006</v>
      </c>
      <c r="P283" s="66">
        <v>-475.71</v>
      </c>
      <c r="Q283" s="67">
        <v>-71.81</v>
      </c>
      <c r="R283" s="67">
        <v>-52.58</v>
      </c>
      <c r="S283" s="65">
        <v>-269.92</v>
      </c>
      <c r="T283" s="65">
        <v>-205.61</v>
      </c>
      <c r="U283" s="66">
        <v>-439.75</v>
      </c>
      <c r="V283" s="67"/>
      <c r="W283" s="67">
        <v>-81.33</v>
      </c>
      <c r="X283" s="65"/>
      <c r="Y283" s="67">
        <v>-114.62</v>
      </c>
      <c r="Z283" s="67">
        <v>-190.08</v>
      </c>
      <c r="AA283" s="67"/>
      <c r="AB283" s="66">
        <f>15.63</f>
        <v>15.63</v>
      </c>
      <c r="AC283" s="65">
        <v>-82.45</v>
      </c>
      <c r="AD283" s="67">
        <v>-755.03</v>
      </c>
      <c r="AE283" s="67">
        <v>-222.86</v>
      </c>
      <c r="AF283" s="66">
        <v>-219.09</v>
      </c>
      <c r="AG283" s="65">
        <v>-96.16</v>
      </c>
      <c r="AH283" s="66"/>
      <c r="AI283" s="66">
        <v>-69.55</v>
      </c>
      <c r="AJ283" s="66">
        <v>5.6</v>
      </c>
      <c r="AK283" s="66"/>
      <c r="AL283" s="66">
        <v>51.07</v>
      </c>
      <c r="AM283" s="67">
        <v>-69.36</v>
      </c>
      <c r="AN283" s="65">
        <v>17.850000000000001</v>
      </c>
      <c r="AO283" s="67">
        <v>181.2</v>
      </c>
      <c r="AP283" s="67">
        <v>18.3</v>
      </c>
      <c r="AQ283" s="66">
        <v>-316.43</v>
      </c>
      <c r="AR283" s="67" t="s">
        <v>58</v>
      </c>
      <c r="AS283" s="60">
        <v>158.13999999999999</v>
      </c>
      <c r="AT283" s="66">
        <v>-610.12</v>
      </c>
      <c r="AU283" s="67" t="s">
        <v>124</v>
      </c>
      <c r="AV283" s="24">
        <v>0</v>
      </c>
      <c r="AW283" s="67">
        <v>-55.55</v>
      </c>
      <c r="AX283" s="66">
        <v>-15539</v>
      </c>
      <c r="AY283" s="65">
        <v>-2.12</v>
      </c>
      <c r="AZ283" s="66" t="s">
        <v>60</v>
      </c>
      <c r="BA283" s="24">
        <v>0</v>
      </c>
      <c r="BB283" s="24">
        <v>0</v>
      </c>
      <c r="BC283" s="24">
        <v>0</v>
      </c>
      <c r="BD283" s="24">
        <f t="shared" si="97"/>
        <v>-21673.059999999998</v>
      </c>
      <c r="BE283" s="25"/>
    </row>
    <row r="284" spans="1:57" ht="25.5" customHeight="1" x14ac:dyDescent="0.25">
      <c r="A284" s="22">
        <v>6</v>
      </c>
      <c r="B284" s="22" t="s">
        <v>93</v>
      </c>
      <c r="C284" s="23">
        <v>26</v>
      </c>
      <c r="D284" s="23">
        <v>134</v>
      </c>
      <c r="E284" s="23" t="s">
        <v>221</v>
      </c>
      <c r="F284" s="66">
        <v>-158.69999999999999</v>
      </c>
      <c r="G284" s="67" t="s">
        <v>64</v>
      </c>
      <c r="H284" s="67">
        <v>168.58</v>
      </c>
      <c r="I284" s="67" t="s">
        <v>64</v>
      </c>
      <c r="J284" s="66" t="s">
        <v>64</v>
      </c>
      <c r="K284" s="65" t="s">
        <v>64</v>
      </c>
      <c r="L284" s="66" t="s">
        <v>63</v>
      </c>
      <c r="M284" s="66" t="s">
        <v>64</v>
      </c>
      <c r="N284" s="66" t="s">
        <v>64</v>
      </c>
      <c r="O284" s="66" t="s">
        <v>64</v>
      </c>
      <c r="P284" s="66" t="s">
        <v>63</v>
      </c>
      <c r="Q284" s="67" t="s">
        <v>64</v>
      </c>
      <c r="R284" s="67" t="s">
        <v>64</v>
      </c>
      <c r="S284" s="65" t="s">
        <v>63</v>
      </c>
      <c r="T284" s="65" t="s">
        <v>63</v>
      </c>
      <c r="U284" s="66" t="s">
        <v>63</v>
      </c>
      <c r="V284" s="67"/>
      <c r="W284" s="67" t="s">
        <v>64</v>
      </c>
      <c r="X284" s="65"/>
      <c r="Y284" s="67" t="s">
        <v>64</v>
      </c>
      <c r="Z284" s="67" t="s">
        <v>63</v>
      </c>
      <c r="AA284" s="67"/>
      <c r="AB284" s="66" t="s">
        <v>64</v>
      </c>
      <c r="AC284" s="65" t="s">
        <v>64</v>
      </c>
      <c r="AD284" s="67" t="s">
        <v>64</v>
      </c>
      <c r="AE284" s="67" t="s">
        <v>63</v>
      </c>
      <c r="AF284" s="66" t="s">
        <v>64</v>
      </c>
      <c r="AG284" s="65" t="s">
        <v>64</v>
      </c>
      <c r="AH284" s="66"/>
      <c r="AI284" s="66" t="s">
        <v>63</v>
      </c>
      <c r="AJ284" s="66" t="s">
        <v>64</v>
      </c>
      <c r="AK284" s="66"/>
      <c r="AL284" s="66" t="s">
        <v>64</v>
      </c>
      <c r="AM284" s="67" t="s">
        <v>64</v>
      </c>
      <c r="AN284" s="65" t="s">
        <v>63</v>
      </c>
      <c r="AO284" s="67" t="s">
        <v>63</v>
      </c>
      <c r="AP284" s="67" t="s">
        <v>64</v>
      </c>
      <c r="AQ284" s="66" t="s">
        <v>63</v>
      </c>
      <c r="AR284" s="67" t="s">
        <v>63</v>
      </c>
      <c r="AS284" s="60" t="s">
        <v>64</v>
      </c>
      <c r="AT284" s="66" t="s">
        <v>64</v>
      </c>
      <c r="AU284" s="67" t="s">
        <v>64</v>
      </c>
      <c r="AV284" s="24">
        <v>0</v>
      </c>
      <c r="AW284" s="67" t="s">
        <v>63</v>
      </c>
      <c r="AX284" s="66" t="s">
        <v>64</v>
      </c>
      <c r="AY284" s="65" t="s">
        <v>64</v>
      </c>
      <c r="AZ284" s="66" t="s">
        <v>64</v>
      </c>
      <c r="BA284" s="24">
        <v>0</v>
      </c>
      <c r="BB284" s="24">
        <v>0</v>
      </c>
      <c r="BC284" s="24">
        <v>0</v>
      </c>
      <c r="BD284" s="24">
        <f t="shared" si="97"/>
        <v>9.8800000000000239</v>
      </c>
      <c r="BE284" s="25"/>
    </row>
    <row r="285" spans="1:57" ht="25.5" customHeight="1" x14ac:dyDescent="0.25">
      <c r="A285" s="22">
        <v>6</v>
      </c>
      <c r="B285" s="22" t="s">
        <v>93</v>
      </c>
      <c r="C285" s="23">
        <v>10</v>
      </c>
      <c r="D285" s="23">
        <v>21</v>
      </c>
      <c r="E285" s="23" t="s">
        <v>222</v>
      </c>
      <c r="F285" s="66">
        <v>-144.63999999999999</v>
      </c>
      <c r="G285" s="67">
        <v>-34.93</v>
      </c>
      <c r="H285" s="67">
        <v>250.04</v>
      </c>
      <c r="I285" s="67">
        <v>-0.45</v>
      </c>
      <c r="J285" s="66">
        <v>-14.85</v>
      </c>
      <c r="K285" s="65">
        <v>-7.8</v>
      </c>
      <c r="L285" s="66">
        <v>-75.3</v>
      </c>
      <c r="M285" s="66">
        <v>-7.24</v>
      </c>
      <c r="N285" s="66">
        <v>-7.25</v>
      </c>
      <c r="O285" s="66" t="s">
        <v>60</v>
      </c>
      <c r="P285" s="66">
        <v>173.87</v>
      </c>
      <c r="Q285" s="67">
        <v>-119.85</v>
      </c>
      <c r="R285" s="67" t="s">
        <v>60</v>
      </c>
      <c r="S285" s="65">
        <v>4.95</v>
      </c>
      <c r="T285" s="65" t="s">
        <v>62</v>
      </c>
      <c r="U285" s="66">
        <v>39.57</v>
      </c>
      <c r="V285" s="67"/>
      <c r="W285" s="67" t="s">
        <v>60</v>
      </c>
      <c r="X285" s="65"/>
      <c r="Y285" s="67" t="s">
        <v>59</v>
      </c>
      <c r="Z285" s="67">
        <v>-54.87</v>
      </c>
      <c r="AA285" s="67"/>
      <c r="AB285" s="66">
        <v>-130.97</v>
      </c>
      <c r="AC285" s="65">
        <v>-19.8</v>
      </c>
      <c r="AD285" s="67" t="s">
        <v>60</v>
      </c>
      <c r="AE285" s="67">
        <v>-4.95</v>
      </c>
      <c r="AF285" s="66">
        <v>-51.78</v>
      </c>
      <c r="AG285" s="65">
        <v>-7.14</v>
      </c>
      <c r="AH285" s="66"/>
      <c r="AI285" s="66" t="s">
        <v>62</v>
      </c>
      <c r="AJ285" s="66" t="s">
        <v>60</v>
      </c>
      <c r="AK285" s="66"/>
      <c r="AL285" s="66">
        <v>-2.85</v>
      </c>
      <c r="AM285" s="67" t="s">
        <v>60</v>
      </c>
      <c r="AN285" s="65" t="s">
        <v>62</v>
      </c>
      <c r="AO285" s="67">
        <v>62.7</v>
      </c>
      <c r="AP285" s="67" t="s">
        <v>60</v>
      </c>
      <c r="AQ285" s="66">
        <v>0</v>
      </c>
      <c r="AR285" s="67" t="s">
        <v>58</v>
      </c>
      <c r="AS285" s="60">
        <v>5.7</v>
      </c>
      <c r="AT285" s="66">
        <v>-37</v>
      </c>
      <c r="AU285" s="67" t="s">
        <v>124</v>
      </c>
      <c r="AV285" s="24">
        <v>0</v>
      </c>
      <c r="AW285" s="67" t="s">
        <v>62</v>
      </c>
      <c r="AX285" s="66">
        <v>-19.21</v>
      </c>
      <c r="AY285" s="65" t="s">
        <v>64</v>
      </c>
      <c r="AZ285" s="66" t="s">
        <v>60</v>
      </c>
      <c r="BA285" s="24">
        <v>0</v>
      </c>
      <c r="BB285" s="24">
        <v>0</v>
      </c>
      <c r="BC285" s="24">
        <v>0</v>
      </c>
      <c r="BD285" s="24">
        <f t="shared" si="97"/>
        <v>-204.04999999999998</v>
      </c>
      <c r="BE285" s="25"/>
    </row>
    <row r="286" spans="1:57" ht="25.5" customHeight="1" x14ac:dyDescent="0.25">
      <c r="A286" s="22">
        <v>6</v>
      </c>
      <c r="B286" s="22" t="s">
        <v>96</v>
      </c>
      <c r="C286" s="27">
        <v>19</v>
      </c>
      <c r="D286" s="27">
        <v>310</v>
      </c>
      <c r="E286" s="27" t="s">
        <v>223</v>
      </c>
      <c r="F286" s="66">
        <v>-364.84</v>
      </c>
      <c r="G286" s="67">
        <v>-38.53</v>
      </c>
      <c r="H286" s="67">
        <v>286.2</v>
      </c>
      <c r="I286" s="67">
        <v>-147.38999999999999</v>
      </c>
      <c r="J286" s="66">
        <v>-90.56</v>
      </c>
      <c r="K286" s="65">
        <v>-228.01</v>
      </c>
      <c r="L286" s="66">
        <v>-147.27000000000001</v>
      </c>
      <c r="M286" s="66">
        <v>-168.71</v>
      </c>
      <c r="N286" s="66">
        <v>-939.61</v>
      </c>
      <c r="O286" s="66">
        <v>-113.52</v>
      </c>
      <c r="P286" s="66">
        <v>-710.84</v>
      </c>
      <c r="Q286" s="67">
        <v>-184.76</v>
      </c>
      <c r="R286" s="67">
        <v>-206.2</v>
      </c>
      <c r="S286" s="65">
        <v>20.079999999999998</v>
      </c>
      <c r="T286" s="65">
        <v>-102.66</v>
      </c>
      <c r="U286" s="66">
        <v>-563.4</v>
      </c>
      <c r="V286" s="67"/>
      <c r="W286" s="67" t="s">
        <v>59</v>
      </c>
      <c r="X286" s="65"/>
      <c r="Y286" s="67">
        <f>-418.83+76.25</f>
        <v>-342.58</v>
      </c>
      <c r="Z286" s="67">
        <v>-173.13</v>
      </c>
      <c r="AA286" s="67"/>
      <c r="AB286" s="66">
        <v>191.24</v>
      </c>
      <c r="AC286" s="65">
        <v>35.89</v>
      </c>
      <c r="AD286" s="67">
        <v>-284.29000000000002</v>
      </c>
      <c r="AE286" s="67">
        <v>-77.98</v>
      </c>
      <c r="AF286" s="66">
        <v>809.8</v>
      </c>
      <c r="AG286" s="65">
        <v>-234.53</v>
      </c>
      <c r="AH286" s="66"/>
      <c r="AI286" s="66">
        <v>6.35</v>
      </c>
      <c r="AJ286" s="66">
        <v>-445.69</v>
      </c>
      <c r="AK286" s="66"/>
      <c r="AL286" s="66">
        <v>67.849999999999994</v>
      </c>
      <c r="AM286" s="67">
        <v>-44.43</v>
      </c>
      <c r="AN286" s="65">
        <v>-110.63</v>
      </c>
      <c r="AO286" s="67">
        <v>-267.45</v>
      </c>
      <c r="AP286" s="67">
        <v>-486.24</v>
      </c>
      <c r="AQ286" s="66">
        <v>-174.65</v>
      </c>
      <c r="AR286" s="67">
        <v>-272.89</v>
      </c>
      <c r="AS286" s="60">
        <v>22.12</v>
      </c>
      <c r="AT286" s="66">
        <v>-83.62</v>
      </c>
      <c r="AU286" s="67" t="s">
        <v>124</v>
      </c>
      <c r="AV286" s="24">
        <v>0</v>
      </c>
      <c r="AW286" s="67">
        <v>-42.76</v>
      </c>
      <c r="AX286" s="66">
        <v>-126.87</v>
      </c>
      <c r="AY286" s="65">
        <v>-215.23</v>
      </c>
      <c r="AZ286" s="66" t="s">
        <v>60</v>
      </c>
      <c r="BA286" s="24">
        <v>0</v>
      </c>
      <c r="BB286" s="24">
        <v>0</v>
      </c>
      <c r="BC286" s="24">
        <v>0</v>
      </c>
      <c r="BD286" s="24">
        <f t="shared" si="97"/>
        <v>-5949.7399999999989</v>
      </c>
      <c r="BE286" s="25"/>
    </row>
    <row r="287" spans="1:57" ht="25.5" customHeight="1" x14ac:dyDescent="0.25">
      <c r="A287" s="22">
        <v>6</v>
      </c>
      <c r="B287" s="22" t="s">
        <v>96</v>
      </c>
      <c r="C287" s="27">
        <v>23</v>
      </c>
      <c r="D287" s="27">
        <v>307</v>
      </c>
      <c r="E287" s="27" t="s">
        <v>224</v>
      </c>
      <c r="F287" s="66" t="s">
        <v>64</v>
      </c>
      <c r="G287" s="67" t="s">
        <v>64</v>
      </c>
      <c r="H287" s="67" t="s">
        <v>64</v>
      </c>
      <c r="I287" s="67" t="s">
        <v>64</v>
      </c>
      <c r="J287" s="66" t="s">
        <v>64</v>
      </c>
      <c r="K287" s="65" t="s">
        <v>64</v>
      </c>
      <c r="L287" s="66" t="s">
        <v>63</v>
      </c>
      <c r="M287" s="66" t="s">
        <v>64</v>
      </c>
      <c r="N287" s="66" t="s">
        <v>64</v>
      </c>
      <c r="O287" s="66" t="s">
        <v>64</v>
      </c>
      <c r="P287" s="66" t="s">
        <v>63</v>
      </c>
      <c r="Q287" s="67" t="s">
        <v>64</v>
      </c>
      <c r="R287" s="67" t="s">
        <v>64</v>
      </c>
      <c r="S287" s="65" t="s">
        <v>63</v>
      </c>
      <c r="T287" s="65" t="s">
        <v>63</v>
      </c>
      <c r="U287" s="66" t="s">
        <v>63</v>
      </c>
      <c r="V287" s="67"/>
      <c r="W287" s="67" t="s">
        <v>64</v>
      </c>
      <c r="X287" s="65"/>
      <c r="Y287" s="67" t="s">
        <v>64</v>
      </c>
      <c r="Z287" s="67" t="s">
        <v>63</v>
      </c>
      <c r="AA287" s="67"/>
      <c r="AB287" s="66" t="s">
        <v>64</v>
      </c>
      <c r="AC287" s="65" t="s">
        <v>64</v>
      </c>
      <c r="AD287" s="67" t="s">
        <v>64</v>
      </c>
      <c r="AE287" s="67" t="s">
        <v>63</v>
      </c>
      <c r="AF287" s="66" t="s">
        <v>64</v>
      </c>
      <c r="AG287" s="65" t="s">
        <v>64</v>
      </c>
      <c r="AH287" s="66"/>
      <c r="AI287" s="66" t="s">
        <v>63</v>
      </c>
      <c r="AJ287" s="66" t="s">
        <v>64</v>
      </c>
      <c r="AK287" s="66"/>
      <c r="AL287" s="66" t="s">
        <v>64</v>
      </c>
      <c r="AM287" s="67" t="s">
        <v>64</v>
      </c>
      <c r="AN287" s="65" t="s">
        <v>63</v>
      </c>
      <c r="AO287" s="67" t="s">
        <v>63</v>
      </c>
      <c r="AP287" s="67" t="s">
        <v>64</v>
      </c>
      <c r="AQ287" s="66" t="s">
        <v>63</v>
      </c>
      <c r="AR287" s="67" t="s">
        <v>63</v>
      </c>
      <c r="AS287" s="60" t="s">
        <v>64</v>
      </c>
      <c r="AT287" s="66" t="s">
        <v>64</v>
      </c>
      <c r="AU287" s="67" t="s">
        <v>64</v>
      </c>
      <c r="AV287" s="24">
        <v>0</v>
      </c>
      <c r="AW287" s="67" t="s">
        <v>63</v>
      </c>
      <c r="AX287" s="66" t="s">
        <v>64</v>
      </c>
      <c r="AY287" s="65" t="s">
        <v>64</v>
      </c>
      <c r="AZ287" s="66" t="s">
        <v>64</v>
      </c>
      <c r="BA287" s="24">
        <v>0</v>
      </c>
      <c r="BB287" s="24">
        <v>0</v>
      </c>
      <c r="BC287" s="24">
        <v>0</v>
      </c>
      <c r="BD287" s="24">
        <f t="shared" si="97"/>
        <v>0</v>
      </c>
      <c r="BE287" s="25"/>
    </row>
    <row r="288" spans="1:57" ht="25.5" customHeight="1" x14ac:dyDescent="0.25">
      <c r="A288" s="22">
        <v>6</v>
      </c>
      <c r="B288" s="22" t="s">
        <v>100</v>
      </c>
      <c r="C288" s="23">
        <v>10</v>
      </c>
      <c r="D288" s="23">
        <v>57</v>
      </c>
      <c r="E288" s="23" t="s">
        <v>225</v>
      </c>
      <c r="F288" s="66">
        <v>-273.68</v>
      </c>
      <c r="G288" s="67" t="s">
        <v>64</v>
      </c>
      <c r="H288" s="67">
        <v>603.48</v>
      </c>
      <c r="I288" s="67" t="s">
        <v>64</v>
      </c>
      <c r="J288" s="66" t="s">
        <v>64</v>
      </c>
      <c r="K288" s="65" t="s">
        <v>64</v>
      </c>
      <c r="L288" s="66" t="s">
        <v>63</v>
      </c>
      <c r="M288" s="66" t="s">
        <v>64</v>
      </c>
      <c r="N288" s="66" t="s">
        <v>64</v>
      </c>
      <c r="O288" s="66" t="s">
        <v>64</v>
      </c>
      <c r="P288" s="66" t="s">
        <v>63</v>
      </c>
      <c r="Q288" s="67" t="s">
        <v>64</v>
      </c>
      <c r="R288" s="67" t="s">
        <v>64</v>
      </c>
      <c r="S288" s="65" t="s">
        <v>63</v>
      </c>
      <c r="T288" s="65" t="s">
        <v>63</v>
      </c>
      <c r="U288" s="66" t="s">
        <v>63</v>
      </c>
      <c r="V288" s="67"/>
      <c r="W288" s="67" t="s">
        <v>64</v>
      </c>
      <c r="X288" s="65"/>
      <c r="Y288" s="67" t="s">
        <v>64</v>
      </c>
      <c r="Z288" s="67" t="s">
        <v>63</v>
      </c>
      <c r="AA288" s="67"/>
      <c r="AB288" s="66" t="s">
        <v>64</v>
      </c>
      <c r="AC288" s="65" t="s">
        <v>64</v>
      </c>
      <c r="AD288" s="67" t="s">
        <v>64</v>
      </c>
      <c r="AE288" s="67" t="s">
        <v>63</v>
      </c>
      <c r="AF288" s="66" t="s">
        <v>64</v>
      </c>
      <c r="AG288" s="65" t="s">
        <v>64</v>
      </c>
      <c r="AH288" s="66"/>
      <c r="AI288" s="66" t="s">
        <v>63</v>
      </c>
      <c r="AJ288" s="66" t="s">
        <v>64</v>
      </c>
      <c r="AK288" s="66"/>
      <c r="AL288" s="66" t="s">
        <v>64</v>
      </c>
      <c r="AM288" s="67" t="s">
        <v>64</v>
      </c>
      <c r="AN288" s="65" t="s">
        <v>63</v>
      </c>
      <c r="AO288" s="67" t="s">
        <v>63</v>
      </c>
      <c r="AP288" s="67" t="s">
        <v>64</v>
      </c>
      <c r="AQ288" s="66" t="s">
        <v>63</v>
      </c>
      <c r="AR288" s="67" t="s">
        <v>63</v>
      </c>
      <c r="AS288" s="60" t="s">
        <v>64</v>
      </c>
      <c r="AT288" s="66" t="s">
        <v>64</v>
      </c>
      <c r="AU288" s="67" t="s">
        <v>64</v>
      </c>
      <c r="AV288" s="24">
        <v>0</v>
      </c>
      <c r="AW288" s="67" t="s">
        <v>63</v>
      </c>
      <c r="AX288" s="66" t="s">
        <v>64</v>
      </c>
      <c r="AY288" s="65" t="s">
        <v>64</v>
      </c>
      <c r="AZ288" s="66" t="s">
        <v>64</v>
      </c>
      <c r="BA288" s="24">
        <v>0</v>
      </c>
      <c r="BB288" s="24">
        <v>0</v>
      </c>
      <c r="BC288" s="24">
        <v>0</v>
      </c>
      <c r="BD288" s="24">
        <f t="shared" si="97"/>
        <v>329.8</v>
      </c>
      <c r="BE288" s="25"/>
    </row>
    <row r="289" spans="1:57" ht="25.5" customHeight="1" x14ac:dyDescent="0.25">
      <c r="A289" s="22">
        <v>6</v>
      </c>
      <c r="B289" s="22" t="s">
        <v>100</v>
      </c>
      <c r="C289" s="23">
        <v>14</v>
      </c>
      <c r="D289" s="23">
        <v>67</v>
      </c>
      <c r="E289" s="23" t="s">
        <v>226</v>
      </c>
      <c r="F289" s="66" t="s">
        <v>59</v>
      </c>
      <c r="G289" s="67" t="s">
        <v>59</v>
      </c>
      <c r="H289" s="67" t="s">
        <v>59</v>
      </c>
      <c r="I289" s="67" t="s">
        <v>59</v>
      </c>
      <c r="J289" s="66">
        <v>-510.55</v>
      </c>
      <c r="K289" s="65">
        <v>-15.24</v>
      </c>
      <c r="L289" s="66">
        <v>-317.66000000000003</v>
      </c>
      <c r="M289" s="66" t="s">
        <v>59</v>
      </c>
      <c r="N289" s="66">
        <v>-47.75</v>
      </c>
      <c r="O289" s="66" t="s">
        <v>59</v>
      </c>
      <c r="P289" s="66">
        <v>-636.03</v>
      </c>
      <c r="Q289" s="67" t="s">
        <v>58</v>
      </c>
      <c r="R289" s="67">
        <v>-588.98</v>
      </c>
      <c r="S289" s="65">
        <v>-157.02000000000001</v>
      </c>
      <c r="T289" s="65">
        <v>-189.11</v>
      </c>
      <c r="U289" s="66">
        <v>257.67</v>
      </c>
      <c r="V289" s="67"/>
      <c r="W289" s="67" t="s">
        <v>59</v>
      </c>
      <c r="X289" s="65"/>
      <c r="Y289" s="67">
        <f>76.68+101.5</f>
        <v>178.18</v>
      </c>
      <c r="Z289" s="67">
        <v>269.99</v>
      </c>
      <c r="AA289" s="67"/>
      <c r="AB289" s="66">
        <v>-585.63</v>
      </c>
      <c r="AC289" s="65">
        <v>-220.96</v>
      </c>
      <c r="AD289" s="67">
        <v>-323.33</v>
      </c>
      <c r="AE289" s="67">
        <v>-69.67</v>
      </c>
      <c r="AF289" s="66">
        <v>-930.41</v>
      </c>
      <c r="AG289" s="65" t="s">
        <v>59</v>
      </c>
      <c r="AH289" s="66"/>
      <c r="AI289" s="66" t="s">
        <v>58</v>
      </c>
      <c r="AJ289" s="66">
        <v>-346.55</v>
      </c>
      <c r="AK289" s="66"/>
      <c r="AL289" s="66">
        <v>-238.06</v>
      </c>
      <c r="AM289" s="67">
        <v>-283.8</v>
      </c>
      <c r="AN289" s="65">
        <v>53.02</v>
      </c>
      <c r="AO289" s="67">
        <v>24.28</v>
      </c>
      <c r="AP289" s="67">
        <v>-219</v>
      </c>
      <c r="AQ289" s="66" t="s">
        <v>58</v>
      </c>
      <c r="AR289" s="67">
        <v>-291.58</v>
      </c>
      <c r="AS289" s="60">
        <v>1444.87</v>
      </c>
      <c r="AT289" s="66">
        <v>138.77000000000001</v>
      </c>
      <c r="AU289" s="67" t="s">
        <v>124</v>
      </c>
      <c r="AV289" s="24">
        <v>0</v>
      </c>
      <c r="AW289" s="67" t="s">
        <v>58</v>
      </c>
      <c r="AX289" s="66" t="s">
        <v>59</v>
      </c>
      <c r="AY289" s="65">
        <v>-71.36</v>
      </c>
      <c r="AZ289" s="66">
        <v>-44.05</v>
      </c>
      <c r="BA289" s="24">
        <v>0</v>
      </c>
      <c r="BB289" s="24">
        <v>0</v>
      </c>
      <c r="BC289" s="24">
        <v>0</v>
      </c>
      <c r="BD289" s="24">
        <f t="shared" si="97"/>
        <v>-3719.9600000000009</v>
      </c>
      <c r="BE289" s="25"/>
    </row>
    <row r="290" spans="1:57" ht="25.5" customHeight="1" x14ac:dyDescent="0.25">
      <c r="A290" s="22">
        <v>6</v>
      </c>
      <c r="B290" s="22" t="s">
        <v>100</v>
      </c>
      <c r="C290" s="23">
        <v>18</v>
      </c>
      <c r="D290" s="23">
        <v>216</v>
      </c>
      <c r="E290" s="23" t="s">
        <v>227</v>
      </c>
      <c r="F290" s="66">
        <v>-89.34</v>
      </c>
      <c r="G290" s="67">
        <v>-106.79</v>
      </c>
      <c r="H290" s="67">
        <v>134.01</v>
      </c>
      <c r="I290" s="67">
        <v>-164.64</v>
      </c>
      <c r="J290" s="66">
        <v>-336.82</v>
      </c>
      <c r="K290" s="65">
        <v>-317.02999999999997</v>
      </c>
      <c r="L290" s="66" t="s">
        <v>58</v>
      </c>
      <c r="M290" s="66">
        <v>-307.33</v>
      </c>
      <c r="N290" s="66">
        <v>-387.45</v>
      </c>
      <c r="O290" s="66">
        <v>586.94000000000005</v>
      </c>
      <c r="P290" s="66">
        <v>311.58</v>
      </c>
      <c r="Q290" s="67">
        <v>-244.22</v>
      </c>
      <c r="R290" s="67">
        <v>-231.55</v>
      </c>
      <c r="S290" s="65">
        <v>-167.27</v>
      </c>
      <c r="T290" s="65">
        <v>-4.83</v>
      </c>
      <c r="U290" s="66" t="s">
        <v>58</v>
      </c>
      <c r="V290" s="67"/>
      <c r="W290" s="67" t="s">
        <v>59</v>
      </c>
      <c r="X290" s="65"/>
      <c r="Y290" s="67">
        <v>-349.86</v>
      </c>
      <c r="Z290" s="67" t="s">
        <v>58</v>
      </c>
      <c r="AA290" s="67"/>
      <c r="AB290" s="66">
        <f>207.72</f>
        <v>207.72</v>
      </c>
      <c r="AC290" s="65" t="s">
        <v>59</v>
      </c>
      <c r="AD290" s="67">
        <v>-253.53</v>
      </c>
      <c r="AE290" s="67" t="s">
        <v>58</v>
      </c>
      <c r="AF290" s="66">
        <v>-356.93</v>
      </c>
      <c r="AG290" s="65">
        <v>245.02</v>
      </c>
      <c r="AH290" s="66"/>
      <c r="AI290" s="66">
        <v>-28.22</v>
      </c>
      <c r="AJ290" s="66">
        <v>-580.38</v>
      </c>
      <c r="AK290" s="66"/>
      <c r="AL290" s="66">
        <v>-328.21</v>
      </c>
      <c r="AM290" s="67">
        <v>11.12</v>
      </c>
      <c r="AN290" s="65">
        <v>31.05</v>
      </c>
      <c r="AO290" s="67" t="s">
        <v>58</v>
      </c>
      <c r="AP290" s="67">
        <v>419.63</v>
      </c>
      <c r="AQ290" s="66">
        <v>49.3</v>
      </c>
      <c r="AR290" s="67">
        <v>-282.67</v>
      </c>
      <c r="AS290" s="60">
        <v>29.16</v>
      </c>
      <c r="AT290" s="66">
        <v>-538.6</v>
      </c>
      <c r="AU290" s="67" t="s">
        <v>124</v>
      </c>
      <c r="AV290" s="24">
        <v>0</v>
      </c>
      <c r="AW290" s="67">
        <v>-31.95</v>
      </c>
      <c r="AX290" s="66" t="s">
        <v>59</v>
      </c>
      <c r="AY290" s="65">
        <v>-26.43</v>
      </c>
      <c r="AZ290" s="66" t="s">
        <v>60</v>
      </c>
      <c r="BA290" s="24">
        <v>0</v>
      </c>
      <c r="BB290" s="24">
        <v>0</v>
      </c>
      <c r="BC290" s="24">
        <v>0</v>
      </c>
      <c r="BD290" s="24">
        <f t="shared" si="97"/>
        <v>-3108.5199999999991</v>
      </c>
      <c r="BE290" s="25"/>
    </row>
    <row r="291" spans="1:57" ht="25.5" customHeight="1" x14ac:dyDescent="0.25">
      <c r="A291" s="22">
        <v>6</v>
      </c>
      <c r="B291" s="22" t="s">
        <v>103</v>
      </c>
      <c r="C291" s="23">
        <v>24</v>
      </c>
      <c r="D291" s="23">
        <v>213</v>
      </c>
      <c r="E291" s="23" t="s">
        <v>228</v>
      </c>
      <c r="F291" s="66">
        <v>-289.88</v>
      </c>
      <c r="G291" s="67">
        <v>15.53</v>
      </c>
      <c r="H291" s="67">
        <v>9.0500000000000007</v>
      </c>
      <c r="I291" s="67">
        <v>-13</v>
      </c>
      <c r="J291" s="66">
        <v>-134</v>
      </c>
      <c r="K291" s="65" t="s">
        <v>59</v>
      </c>
      <c r="L291" s="66">
        <v>-108.41</v>
      </c>
      <c r="M291" s="66">
        <v>-71.84</v>
      </c>
      <c r="N291" s="66">
        <v>-143.16999999999999</v>
      </c>
      <c r="O291" s="66">
        <v>-190.49</v>
      </c>
      <c r="P291" s="66">
        <v>-80.86</v>
      </c>
      <c r="Q291" s="67">
        <v>-136.27000000000001</v>
      </c>
      <c r="R291" s="67">
        <v>-60.31</v>
      </c>
      <c r="S291" s="65">
        <v>249.12</v>
      </c>
      <c r="T291" s="65">
        <v>92.48</v>
      </c>
      <c r="U291" s="66">
        <v>-40.5</v>
      </c>
      <c r="V291" s="67"/>
      <c r="W291" s="67" t="s">
        <v>59</v>
      </c>
      <c r="X291" s="65"/>
      <c r="Y291" s="67">
        <v>-24.43</v>
      </c>
      <c r="Z291" s="67">
        <v>-113.14</v>
      </c>
      <c r="AA291" s="67"/>
      <c r="AB291" s="66">
        <v>415.88</v>
      </c>
      <c r="AC291" s="65">
        <v>-99.34</v>
      </c>
      <c r="AD291" s="67">
        <v>-93.16</v>
      </c>
      <c r="AE291" s="67">
        <v>-120.9</v>
      </c>
      <c r="AF291" s="66">
        <v>-442.21</v>
      </c>
      <c r="AG291" s="65">
        <v>111.62</v>
      </c>
      <c r="AH291" s="66"/>
      <c r="AI291" s="66">
        <v>-30.2</v>
      </c>
      <c r="AJ291" s="66">
        <v>32.11</v>
      </c>
      <c r="AK291" s="66"/>
      <c r="AL291" s="66">
        <v>-225.46</v>
      </c>
      <c r="AM291" s="67">
        <v>43.18</v>
      </c>
      <c r="AN291" s="65">
        <v>-8.02</v>
      </c>
      <c r="AO291" s="67">
        <v>46.93</v>
      </c>
      <c r="AP291" s="67">
        <v>-12.53</v>
      </c>
      <c r="AQ291" s="66">
        <v>-149.54</v>
      </c>
      <c r="AR291" s="67">
        <v>-1.92</v>
      </c>
      <c r="AS291" s="60">
        <v>-645.93299999999999</v>
      </c>
      <c r="AT291" s="66">
        <v>-132.24</v>
      </c>
      <c r="AU291" s="67" t="s">
        <v>124</v>
      </c>
      <c r="AV291" s="24">
        <v>0</v>
      </c>
      <c r="AW291" s="67">
        <v>-63.65</v>
      </c>
      <c r="AX291" s="66" t="s">
        <v>59</v>
      </c>
      <c r="AY291" s="65">
        <v>-104.38</v>
      </c>
      <c r="AZ291" s="66">
        <v>-4.7300000000000004</v>
      </c>
      <c r="BA291" s="24">
        <v>0</v>
      </c>
      <c r="BB291" s="24">
        <v>0</v>
      </c>
      <c r="BC291" s="24">
        <v>0</v>
      </c>
      <c r="BD291" s="24">
        <f t="shared" si="97"/>
        <v>-2524.6130000000003</v>
      </c>
      <c r="BE291" s="25"/>
    </row>
    <row r="292" spans="1:57" ht="25.5" customHeight="1" x14ac:dyDescent="0.25">
      <c r="A292" s="22">
        <v>6</v>
      </c>
      <c r="B292" s="22" t="s">
        <v>103</v>
      </c>
      <c r="C292" s="23">
        <v>18</v>
      </c>
      <c r="D292" s="23">
        <v>90</v>
      </c>
      <c r="E292" s="23" t="s">
        <v>229</v>
      </c>
      <c r="F292" s="66">
        <v>-14.96</v>
      </c>
      <c r="G292" s="67">
        <v>108.2</v>
      </c>
      <c r="H292" s="67">
        <v>-598.91</v>
      </c>
      <c r="I292" s="67">
        <v>-204.15</v>
      </c>
      <c r="J292" s="66">
        <v>-88.16</v>
      </c>
      <c r="K292" s="65">
        <v>-156.01</v>
      </c>
      <c r="L292" s="66">
        <v>-42.04</v>
      </c>
      <c r="M292" s="66">
        <v>-64.56</v>
      </c>
      <c r="N292" s="66">
        <v>-120.08</v>
      </c>
      <c r="O292" s="66">
        <v>-71.12</v>
      </c>
      <c r="P292" s="66">
        <v>-94.72</v>
      </c>
      <c r="Q292" s="67">
        <v>-184.75</v>
      </c>
      <c r="R292" s="67">
        <v>6.4</v>
      </c>
      <c r="S292" s="65">
        <v>162.1</v>
      </c>
      <c r="T292" s="65">
        <v>-104.17</v>
      </c>
      <c r="U292" s="66">
        <v>-59.99</v>
      </c>
      <c r="V292" s="67"/>
      <c r="W292" s="67" t="s">
        <v>59</v>
      </c>
      <c r="X292" s="65"/>
      <c r="Y292" s="67" t="s">
        <v>59</v>
      </c>
      <c r="Z292" s="67">
        <v>-46.52</v>
      </c>
      <c r="AA292" s="67"/>
      <c r="AB292" s="66">
        <f>59.24</f>
        <v>59.24</v>
      </c>
      <c r="AC292" s="65">
        <v>7.63</v>
      </c>
      <c r="AD292" s="67">
        <v>-139.41</v>
      </c>
      <c r="AE292" s="67">
        <v>-120.25</v>
      </c>
      <c r="AF292" s="66">
        <f>-234.95+-3.38</f>
        <v>-238.32999999999998</v>
      </c>
      <c r="AG292" s="65">
        <v>45.69</v>
      </c>
      <c r="AH292" s="66"/>
      <c r="AI292" s="66">
        <v>13.24</v>
      </c>
      <c r="AJ292" s="66">
        <v>-80.11</v>
      </c>
      <c r="AK292" s="66"/>
      <c r="AL292" s="66">
        <v>-203.63</v>
      </c>
      <c r="AM292" s="67">
        <v>3.23</v>
      </c>
      <c r="AN292" s="65">
        <v>0.37</v>
      </c>
      <c r="AO292" s="67">
        <v>84.3</v>
      </c>
      <c r="AP292" s="67">
        <v>-47.33</v>
      </c>
      <c r="AQ292" s="66">
        <v>-125.63</v>
      </c>
      <c r="AR292" s="67" t="s">
        <v>58</v>
      </c>
      <c r="AS292" s="60">
        <v>74.88</v>
      </c>
      <c r="AT292" s="66">
        <v>-631.32000000000005</v>
      </c>
      <c r="AU292" s="67" t="s">
        <v>124</v>
      </c>
      <c r="AV292" s="24">
        <v>0</v>
      </c>
      <c r="AW292" s="67" t="s">
        <v>58</v>
      </c>
      <c r="AX292" s="66">
        <v>20.28</v>
      </c>
      <c r="AY292" s="65">
        <v>-91.48</v>
      </c>
      <c r="AZ292" s="66" t="s">
        <v>60</v>
      </c>
      <c r="BA292" s="24">
        <v>0</v>
      </c>
      <c r="BB292" s="24">
        <v>0</v>
      </c>
      <c r="BC292" s="24">
        <v>0</v>
      </c>
      <c r="BD292" s="24">
        <f t="shared" si="97"/>
        <v>-2942.0699999999997</v>
      </c>
      <c r="BE292" s="25"/>
    </row>
    <row r="293" spans="1:57" ht="25.5" customHeight="1" x14ac:dyDescent="0.25">
      <c r="A293" s="22">
        <v>6</v>
      </c>
      <c r="B293" s="22" t="s">
        <v>103</v>
      </c>
      <c r="C293" s="23">
        <v>11</v>
      </c>
      <c r="D293" s="23">
        <v>201</v>
      </c>
      <c r="E293" s="23" t="s">
        <v>230</v>
      </c>
      <c r="F293" s="66">
        <v>-242.31</v>
      </c>
      <c r="G293" s="67">
        <v>-492.37</v>
      </c>
      <c r="H293" s="67">
        <v>-500.18</v>
      </c>
      <c r="I293" s="67">
        <v>-533.11</v>
      </c>
      <c r="J293" s="66">
        <v>-89.46</v>
      </c>
      <c r="K293" s="65">
        <v>-105.83</v>
      </c>
      <c r="L293" s="66">
        <v>58.73</v>
      </c>
      <c r="M293" s="66">
        <v>-348.29</v>
      </c>
      <c r="N293" s="66">
        <v>-364.8</v>
      </c>
      <c r="O293" s="66">
        <v>-157.44</v>
      </c>
      <c r="P293" s="66" t="s">
        <v>58</v>
      </c>
      <c r="Q293" s="67">
        <v>-324.19</v>
      </c>
      <c r="R293" s="67">
        <v>-187.89</v>
      </c>
      <c r="S293" s="65">
        <v>-65.56</v>
      </c>
      <c r="T293" s="65">
        <v>-246.75</v>
      </c>
      <c r="U293" s="66">
        <v>15.31</v>
      </c>
      <c r="V293" s="67"/>
      <c r="W293" s="67" t="s">
        <v>59</v>
      </c>
      <c r="X293" s="65"/>
      <c r="Y293" s="67">
        <f>-48.45+59.87</f>
        <v>11.419999999999995</v>
      </c>
      <c r="Z293" s="67">
        <v>-309.2</v>
      </c>
      <c r="AA293" s="67"/>
      <c r="AB293" s="66">
        <v>-451.95</v>
      </c>
      <c r="AC293" s="65">
        <v>-396.28</v>
      </c>
      <c r="AD293" s="67">
        <v>-393.27</v>
      </c>
      <c r="AE293" s="67" t="s">
        <v>58</v>
      </c>
      <c r="AF293" s="66">
        <v>-284.52</v>
      </c>
      <c r="AG293" s="65">
        <v>-168.79</v>
      </c>
      <c r="AH293" s="66"/>
      <c r="AI293" s="66">
        <v>71.86</v>
      </c>
      <c r="AJ293" s="66">
        <v>-82.68</v>
      </c>
      <c r="AK293" s="66"/>
      <c r="AL293" s="66">
        <v>207.96</v>
      </c>
      <c r="AM293" s="67">
        <v>-52.89</v>
      </c>
      <c r="AN293" s="65">
        <v>-7.1</v>
      </c>
      <c r="AO293" s="67">
        <v>-390.04</v>
      </c>
      <c r="AP293" s="67">
        <v>464.37</v>
      </c>
      <c r="AQ293" s="66">
        <v>-167.1</v>
      </c>
      <c r="AR293" s="67">
        <v>-383.71</v>
      </c>
      <c r="AS293" s="60">
        <v>156.03</v>
      </c>
      <c r="AT293" s="66">
        <v>-57.94</v>
      </c>
      <c r="AU293" s="67" t="s">
        <v>124</v>
      </c>
      <c r="AV293" s="24">
        <v>0</v>
      </c>
      <c r="AW293" s="67">
        <v>59.71</v>
      </c>
      <c r="AX293" s="66">
        <v>-170.16</v>
      </c>
      <c r="AY293" s="65">
        <v>1.67</v>
      </c>
      <c r="AZ293" s="66" t="s">
        <v>60</v>
      </c>
      <c r="BA293" s="24">
        <v>0</v>
      </c>
      <c r="BB293" s="24">
        <v>0</v>
      </c>
      <c r="BC293" s="24">
        <v>0</v>
      </c>
      <c r="BD293" s="24">
        <f t="shared" si="97"/>
        <v>-5926.7500000000018</v>
      </c>
      <c r="BE293" s="25"/>
    </row>
    <row r="294" spans="1:57" ht="25.5" customHeight="1" x14ac:dyDescent="0.25">
      <c r="A294" s="22">
        <v>6</v>
      </c>
      <c r="B294" s="22" t="s">
        <v>110</v>
      </c>
      <c r="C294" s="23">
        <v>11</v>
      </c>
      <c r="D294" s="23">
        <v>87</v>
      </c>
      <c r="E294" s="23" t="s">
        <v>231</v>
      </c>
      <c r="F294" s="66">
        <v>-218.51</v>
      </c>
      <c r="G294" s="67">
        <v>-399.24</v>
      </c>
      <c r="H294" s="67">
        <v>-246.06</v>
      </c>
      <c r="I294" s="67">
        <v>-205.92</v>
      </c>
      <c r="J294" s="66">
        <v>-248.64</v>
      </c>
      <c r="K294" s="65">
        <v>-218.2</v>
      </c>
      <c r="L294" s="66">
        <v>-67.14</v>
      </c>
      <c r="M294" s="66">
        <v>-383.85</v>
      </c>
      <c r="N294" s="66">
        <v>-480.41</v>
      </c>
      <c r="O294" s="66">
        <v>-75.680000000000007</v>
      </c>
      <c r="P294" s="66">
        <v>-189.14</v>
      </c>
      <c r="Q294" s="67">
        <v>-135.51</v>
      </c>
      <c r="R294" s="67">
        <v>-118.83</v>
      </c>
      <c r="S294" s="65">
        <v>102.8</v>
      </c>
      <c r="T294" s="65">
        <v>12.62</v>
      </c>
      <c r="U294" s="66">
        <v>-487.28</v>
      </c>
      <c r="V294" s="67"/>
      <c r="W294" s="67" t="s">
        <v>59</v>
      </c>
      <c r="X294" s="65"/>
      <c r="Y294" s="67">
        <v>-353.57</v>
      </c>
      <c r="Z294" s="67">
        <v>-270.08999999999997</v>
      </c>
      <c r="AA294" s="67"/>
      <c r="AB294" s="66">
        <f>-47.69-70.95</f>
        <v>-118.64</v>
      </c>
      <c r="AC294" s="65" t="s">
        <v>59</v>
      </c>
      <c r="AD294" s="67">
        <v>-283.95999999999998</v>
      </c>
      <c r="AE294" s="67">
        <v>-152.6</v>
      </c>
      <c r="AF294" s="66">
        <v>-260.36</v>
      </c>
      <c r="AG294" s="65">
        <v>-73.5</v>
      </c>
      <c r="AH294" s="66"/>
      <c r="AI294" s="66" t="s">
        <v>59</v>
      </c>
      <c r="AJ294" s="66">
        <v>135.43</v>
      </c>
      <c r="AK294" s="66"/>
      <c r="AL294" s="66">
        <v>-305.83</v>
      </c>
      <c r="AM294" s="67">
        <v>-93.57</v>
      </c>
      <c r="AN294" s="65">
        <v>-56.2</v>
      </c>
      <c r="AO294" s="67">
        <v>-656.65</v>
      </c>
      <c r="AP294" s="67">
        <v>-271.2</v>
      </c>
      <c r="AQ294" s="66">
        <v>-82.64</v>
      </c>
      <c r="AR294" s="67" t="s">
        <v>58</v>
      </c>
      <c r="AS294" s="60">
        <v>71.709999999999994</v>
      </c>
      <c r="AT294" s="66">
        <v>156.55000000000001</v>
      </c>
      <c r="AU294" s="67" t="s">
        <v>124</v>
      </c>
      <c r="AV294" s="24">
        <v>0</v>
      </c>
      <c r="AW294" s="67">
        <v>-2.77</v>
      </c>
      <c r="AX294" s="66">
        <v>-70.989999999999995</v>
      </c>
      <c r="AY294" s="65">
        <v>-44.81</v>
      </c>
      <c r="AZ294" s="66" t="s">
        <v>60</v>
      </c>
      <c r="BA294" s="24">
        <v>0</v>
      </c>
      <c r="BB294" s="24">
        <v>0</v>
      </c>
      <c r="BC294" s="24">
        <v>0</v>
      </c>
      <c r="BD294" s="24">
        <f t="shared" si="97"/>
        <v>-6092.6799999999985</v>
      </c>
      <c r="BE294" s="25"/>
    </row>
    <row r="295" spans="1:57" ht="25.5" customHeight="1" x14ac:dyDescent="0.25">
      <c r="A295" s="29"/>
      <c r="B295" s="29"/>
      <c r="C295" s="30"/>
      <c r="D295" s="30"/>
      <c r="E295" s="23" t="s">
        <v>116</v>
      </c>
      <c r="F295" s="37">
        <f t="shared" ref="F295:AK295" si="98">SUM(F255:F294)</f>
        <v>-5694.7900000000018</v>
      </c>
      <c r="G295" s="37">
        <f t="shared" si="98"/>
        <v>-4978.47</v>
      </c>
      <c r="H295" s="37">
        <f t="shared" si="98"/>
        <v>-2601.0499999999997</v>
      </c>
      <c r="I295" s="37">
        <f t="shared" si="98"/>
        <v>-2485.2400000000002</v>
      </c>
      <c r="J295" s="37">
        <f t="shared" si="98"/>
        <v>-3306.38</v>
      </c>
      <c r="K295" s="37">
        <f t="shared" si="98"/>
        <v>-3145.67</v>
      </c>
      <c r="L295" s="37">
        <f t="shared" si="98"/>
        <v>-4243.170000000001</v>
      </c>
      <c r="M295" s="37">
        <f t="shared" si="98"/>
        <v>-10594.190000000002</v>
      </c>
      <c r="N295" s="37">
        <f t="shared" si="98"/>
        <v>-4395.25</v>
      </c>
      <c r="O295" s="37">
        <f t="shared" si="98"/>
        <v>432.56000000000006</v>
      </c>
      <c r="P295" s="37">
        <f t="shared" si="98"/>
        <v>-5453.1399999999994</v>
      </c>
      <c r="Q295" s="37">
        <f t="shared" si="98"/>
        <v>-3408.3599999999997</v>
      </c>
      <c r="R295" s="37">
        <f t="shared" si="98"/>
        <v>-1099.6799999999998</v>
      </c>
      <c r="S295" s="37">
        <f t="shared" si="98"/>
        <v>-2366.6</v>
      </c>
      <c r="T295" s="37">
        <f t="shared" si="98"/>
        <v>-1806.25</v>
      </c>
      <c r="U295" s="37">
        <f t="shared" si="98"/>
        <v>-8310.66</v>
      </c>
      <c r="V295" s="37"/>
      <c r="W295" s="37">
        <f t="shared" si="98"/>
        <v>-5241.2699999999986</v>
      </c>
      <c r="X295" s="37"/>
      <c r="Y295" s="37">
        <f t="shared" si="98"/>
        <v>-3150.5399999999995</v>
      </c>
      <c r="Z295" s="37">
        <f t="shared" si="98"/>
        <v>-1832.2599999999998</v>
      </c>
      <c r="AA295" s="37"/>
      <c r="AB295" s="37">
        <f t="shared" si="98"/>
        <v>-4982.79</v>
      </c>
      <c r="AC295" s="37">
        <f t="shared" si="98"/>
        <v>-2105.14</v>
      </c>
      <c r="AD295" s="37">
        <f t="shared" si="98"/>
        <v>-3323.31</v>
      </c>
      <c r="AE295" s="37">
        <f t="shared" si="98"/>
        <v>-2217.1799999999998</v>
      </c>
      <c r="AF295" s="37">
        <f t="shared" si="98"/>
        <v>-3460.8399999999997</v>
      </c>
      <c r="AG295" s="37">
        <f t="shared" si="98"/>
        <v>-293.27999999999992</v>
      </c>
      <c r="AH295" s="37"/>
      <c r="AI295" s="37">
        <f t="shared" si="98"/>
        <v>-2188.3399999999997</v>
      </c>
      <c r="AJ295" s="37">
        <f t="shared" si="98"/>
        <v>-1262.4100000000003</v>
      </c>
      <c r="AK295" s="37"/>
      <c r="AL295" s="37">
        <f t="shared" ref="AL295:BC295" si="99">SUM(AL255:AL294)</f>
        <v>-5015.7500000000009</v>
      </c>
      <c r="AM295" s="37">
        <f t="shared" si="99"/>
        <v>-1687.0900000000004</v>
      </c>
      <c r="AN295" s="37">
        <f t="shared" si="99"/>
        <v>-699.09</v>
      </c>
      <c r="AO295" s="37">
        <f t="shared" si="99"/>
        <v>-5364.17</v>
      </c>
      <c r="AP295" s="37">
        <f t="shared" si="99"/>
        <v>-3886.61</v>
      </c>
      <c r="AQ295" s="37">
        <f t="shared" si="99"/>
        <v>-4376.3999999999996</v>
      </c>
      <c r="AR295" s="37">
        <f t="shared" si="99"/>
        <v>-4791.6100000000006</v>
      </c>
      <c r="AS295" s="37">
        <f t="shared" si="99"/>
        <v>799.02699999999993</v>
      </c>
      <c r="AT295" s="37">
        <f t="shared" si="99"/>
        <v>-4235.6999999999989</v>
      </c>
      <c r="AU295" s="37">
        <f t="shared" si="99"/>
        <v>-8270.33</v>
      </c>
      <c r="AV295" s="37">
        <f t="shared" si="99"/>
        <v>0</v>
      </c>
      <c r="AW295" s="37">
        <f t="shared" si="99"/>
        <v>-1133.3700000000001</v>
      </c>
      <c r="AX295" s="37">
        <f t="shared" si="99"/>
        <v>-17018.170000000002</v>
      </c>
      <c r="AY295" s="37">
        <f t="shared" si="99"/>
        <v>837.22000000000025</v>
      </c>
      <c r="AZ295" s="37">
        <f t="shared" si="99"/>
        <v>-1661.3700000000001</v>
      </c>
      <c r="BA295" s="37">
        <f t="shared" si="99"/>
        <v>0</v>
      </c>
      <c r="BB295" s="37">
        <f t="shared" si="99"/>
        <v>0</v>
      </c>
      <c r="BC295" s="37">
        <f t="shared" si="99"/>
        <v>0</v>
      </c>
      <c r="BD295" s="24">
        <f t="shared" si="97"/>
        <v>-150017.11299999998</v>
      </c>
      <c r="BE295" s="110"/>
    </row>
    <row r="296" spans="1:57" ht="25.5" customHeight="1" x14ac:dyDescent="0.25">
      <c r="A296" s="29"/>
      <c r="B296" s="29"/>
      <c r="C296" s="30"/>
      <c r="D296" s="30"/>
      <c r="E296" s="23" t="s">
        <v>117</v>
      </c>
      <c r="F296" s="33">
        <f t="shared" ref="F296:AK296" si="100">COUNTA(F255:F294)</f>
        <v>40</v>
      </c>
      <c r="G296" s="33">
        <f t="shared" si="100"/>
        <v>40</v>
      </c>
      <c r="H296" s="33">
        <f t="shared" si="100"/>
        <v>40</v>
      </c>
      <c r="I296" s="33">
        <f t="shared" si="100"/>
        <v>40</v>
      </c>
      <c r="J296" s="33">
        <f t="shared" si="100"/>
        <v>40</v>
      </c>
      <c r="K296" s="33">
        <f t="shared" si="100"/>
        <v>40</v>
      </c>
      <c r="L296" s="33">
        <f t="shared" si="100"/>
        <v>40</v>
      </c>
      <c r="M296" s="33">
        <f t="shared" si="100"/>
        <v>40</v>
      </c>
      <c r="N296" s="33">
        <f t="shared" si="100"/>
        <v>40</v>
      </c>
      <c r="O296" s="33">
        <f t="shared" si="100"/>
        <v>40</v>
      </c>
      <c r="P296" s="33">
        <f t="shared" si="100"/>
        <v>40</v>
      </c>
      <c r="Q296" s="33">
        <f t="shared" si="100"/>
        <v>40</v>
      </c>
      <c r="R296" s="33">
        <f t="shared" si="100"/>
        <v>40</v>
      </c>
      <c r="S296" s="33">
        <f t="shared" si="100"/>
        <v>40</v>
      </c>
      <c r="T296" s="33">
        <f t="shared" si="100"/>
        <v>40</v>
      </c>
      <c r="U296" s="33">
        <f t="shared" si="100"/>
        <v>40</v>
      </c>
      <c r="V296" s="33"/>
      <c r="W296" s="33">
        <f t="shared" si="100"/>
        <v>40</v>
      </c>
      <c r="X296" s="33"/>
      <c r="Y296" s="33">
        <f t="shared" si="100"/>
        <v>40</v>
      </c>
      <c r="Z296" s="33">
        <f t="shared" si="100"/>
        <v>40</v>
      </c>
      <c r="AA296" s="33"/>
      <c r="AB296" s="33">
        <f t="shared" si="100"/>
        <v>40</v>
      </c>
      <c r="AC296" s="33">
        <f t="shared" si="100"/>
        <v>40</v>
      </c>
      <c r="AD296" s="33">
        <f t="shared" si="100"/>
        <v>40</v>
      </c>
      <c r="AE296" s="33">
        <f t="shared" si="100"/>
        <v>40</v>
      </c>
      <c r="AF296" s="33">
        <f t="shared" si="100"/>
        <v>40</v>
      </c>
      <c r="AG296" s="33">
        <f t="shared" si="100"/>
        <v>40</v>
      </c>
      <c r="AH296" s="33"/>
      <c r="AI296" s="33">
        <f t="shared" si="100"/>
        <v>40</v>
      </c>
      <c r="AJ296" s="33">
        <f t="shared" si="100"/>
        <v>40</v>
      </c>
      <c r="AK296" s="33"/>
      <c r="AL296" s="33">
        <f t="shared" ref="AL296:BC296" si="101">COUNTA(AL255:AL294)</f>
        <v>40</v>
      </c>
      <c r="AM296" s="33">
        <f t="shared" si="101"/>
        <v>40</v>
      </c>
      <c r="AN296" s="33">
        <f t="shared" si="101"/>
        <v>40</v>
      </c>
      <c r="AO296" s="33">
        <f t="shared" si="101"/>
        <v>40</v>
      </c>
      <c r="AP296" s="33">
        <f t="shared" si="101"/>
        <v>40</v>
      </c>
      <c r="AQ296" s="33">
        <f t="shared" si="101"/>
        <v>40</v>
      </c>
      <c r="AR296" s="33">
        <f t="shared" si="101"/>
        <v>39</v>
      </c>
      <c r="AS296" s="33">
        <f t="shared" si="101"/>
        <v>40</v>
      </c>
      <c r="AT296" s="33">
        <f t="shared" si="101"/>
        <v>40</v>
      </c>
      <c r="AU296" s="33">
        <f t="shared" si="101"/>
        <v>40</v>
      </c>
      <c r="AV296" s="33">
        <f t="shared" si="101"/>
        <v>40</v>
      </c>
      <c r="AW296" s="33">
        <f t="shared" si="101"/>
        <v>40</v>
      </c>
      <c r="AX296" s="33">
        <f t="shared" si="101"/>
        <v>40</v>
      </c>
      <c r="AY296" s="33">
        <f t="shared" si="101"/>
        <v>39</v>
      </c>
      <c r="AZ296" s="33">
        <f t="shared" si="101"/>
        <v>40</v>
      </c>
      <c r="BA296" s="33">
        <f t="shared" si="101"/>
        <v>40</v>
      </c>
      <c r="BB296" s="33">
        <f t="shared" si="101"/>
        <v>40</v>
      </c>
      <c r="BC296" s="33">
        <f t="shared" si="101"/>
        <v>40</v>
      </c>
      <c r="BD296" s="33">
        <f t="shared" si="97"/>
        <v>1798</v>
      </c>
      <c r="BE296" s="110"/>
    </row>
    <row r="297" spans="1:57" ht="25.5" customHeight="1" x14ac:dyDescent="0.25">
      <c r="A297" s="29"/>
      <c r="B297" s="29"/>
      <c r="C297" s="30"/>
      <c r="D297" s="30"/>
      <c r="E297" s="23" t="s">
        <v>64</v>
      </c>
      <c r="F297" s="34">
        <f t="shared" ref="F297:AK297" si="102">COUNTIF(F255:F294,"NS")</f>
        <v>5</v>
      </c>
      <c r="G297" s="34">
        <f t="shared" si="102"/>
        <v>7</v>
      </c>
      <c r="H297" s="34">
        <f t="shared" si="102"/>
        <v>6</v>
      </c>
      <c r="I297" s="34">
        <f t="shared" si="102"/>
        <v>9</v>
      </c>
      <c r="J297" s="34">
        <f t="shared" si="102"/>
        <v>9</v>
      </c>
      <c r="K297" s="34">
        <f t="shared" si="102"/>
        <v>9</v>
      </c>
      <c r="L297" s="34">
        <f t="shared" si="102"/>
        <v>11</v>
      </c>
      <c r="M297" s="34">
        <f t="shared" si="102"/>
        <v>10</v>
      </c>
      <c r="N297" s="34">
        <f t="shared" si="102"/>
        <v>10</v>
      </c>
      <c r="O297" s="34">
        <f t="shared" si="102"/>
        <v>9</v>
      </c>
      <c r="P297" s="34">
        <f t="shared" si="102"/>
        <v>8</v>
      </c>
      <c r="Q297" s="34">
        <f t="shared" si="102"/>
        <v>13</v>
      </c>
      <c r="R297" s="34">
        <f t="shared" si="102"/>
        <v>9</v>
      </c>
      <c r="S297" s="34">
        <f t="shared" si="102"/>
        <v>10</v>
      </c>
      <c r="T297" s="34">
        <f t="shared" si="102"/>
        <v>9</v>
      </c>
      <c r="U297" s="34">
        <f t="shared" si="102"/>
        <v>8</v>
      </c>
      <c r="V297" s="34"/>
      <c r="W297" s="34">
        <f t="shared" si="102"/>
        <v>7</v>
      </c>
      <c r="X297" s="34"/>
      <c r="Y297" s="34">
        <f t="shared" si="102"/>
        <v>8</v>
      </c>
      <c r="Z297" s="34">
        <f t="shared" si="102"/>
        <v>9</v>
      </c>
      <c r="AA297" s="34"/>
      <c r="AB297" s="34">
        <f t="shared" si="102"/>
        <v>9</v>
      </c>
      <c r="AC297" s="34">
        <f t="shared" si="102"/>
        <v>7</v>
      </c>
      <c r="AD297" s="34">
        <f t="shared" si="102"/>
        <v>10</v>
      </c>
      <c r="AE297" s="34">
        <f t="shared" si="102"/>
        <v>12</v>
      </c>
      <c r="AF297" s="34">
        <f t="shared" si="102"/>
        <v>13</v>
      </c>
      <c r="AG297" s="34">
        <f t="shared" si="102"/>
        <v>7</v>
      </c>
      <c r="AH297" s="34"/>
      <c r="AI297" s="34">
        <f t="shared" si="102"/>
        <v>8</v>
      </c>
      <c r="AJ297" s="34">
        <f t="shared" si="102"/>
        <v>9</v>
      </c>
      <c r="AK297" s="34"/>
      <c r="AL297" s="34">
        <f t="shared" ref="AL297:BC297" si="103">COUNTIF(AL255:AL294,"NS")</f>
        <v>9</v>
      </c>
      <c r="AM297" s="34">
        <f t="shared" si="103"/>
        <v>9</v>
      </c>
      <c r="AN297" s="34">
        <f t="shared" si="103"/>
        <v>10</v>
      </c>
      <c r="AO297" s="34">
        <f t="shared" si="103"/>
        <v>9</v>
      </c>
      <c r="AP297" s="34">
        <f t="shared" si="103"/>
        <v>11</v>
      </c>
      <c r="AQ297" s="34">
        <f t="shared" si="103"/>
        <v>8</v>
      </c>
      <c r="AR297" s="34">
        <f t="shared" si="103"/>
        <v>7</v>
      </c>
      <c r="AS297" s="34">
        <f t="shared" si="103"/>
        <v>11</v>
      </c>
      <c r="AT297" s="34">
        <f t="shared" si="103"/>
        <v>9</v>
      </c>
      <c r="AU297" s="34">
        <f t="shared" si="103"/>
        <v>8</v>
      </c>
      <c r="AV297" s="34">
        <f t="shared" si="103"/>
        <v>0</v>
      </c>
      <c r="AW297" s="34">
        <f t="shared" si="103"/>
        <v>10</v>
      </c>
      <c r="AX297" s="34">
        <f t="shared" si="103"/>
        <v>8</v>
      </c>
      <c r="AY297" s="34">
        <f t="shared" si="103"/>
        <v>13</v>
      </c>
      <c r="AZ297" s="34">
        <f t="shared" si="103"/>
        <v>8</v>
      </c>
      <c r="BA297" s="34">
        <f t="shared" si="103"/>
        <v>0</v>
      </c>
      <c r="BB297" s="34">
        <f t="shared" si="103"/>
        <v>0</v>
      </c>
      <c r="BC297" s="34">
        <f t="shared" si="103"/>
        <v>0</v>
      </c>
      <c r="BD297" s="33">
        <f t="shared" si="97"/>
        <v>371</v>
      </c>
      <c r="BE297" s="110"/>
    </row>
    <row r="298" spans="1:57" ht="25.5" customHeight="1" x14ac:dyDescent="0.25">
      <c r="A298" s="29"/>
      <c r="B298" s="29"/>
      <c r="C298" s="30"/>
      <c r="D298" s="30"/>
      <c r="E298" s="23" t="s">
        <v>59</v>
      </c>
      <c r="F298" s="34">
        <f t="shared" ref="F298:AK298" si="104">COUNTIF(F255:F294,"NC")</f>
        <v>1</v>
      </c>
      <c r="G298" s="34">
        <f t="shared" si="104"/>
        <v>2</v>
      </c>
      <c r="H298" s="34">
        <f t="shared" si="104"/>
        <v>2</v>
      </c>
      <c r="I298" s="34">
        <f t="shared" si="104"/>
        <v>5</v>
      </c>
      <c r="J298" s="34">
        <f t="shared" si="104"/>
        <v>3</v>
      </c>
      <c r="K298" s="34">
        <f t="shared" si="104"/>
        <v>1</v>
      </c>
      <c r="L298" s="34">
        <f t="shared" si="104"/>
        <v>1</v>
      </c>
      <c r="M298" s="34">
        <f t="shared" si="104"/>
        <v>2</v>
      </c>
      <c r="N298" s="34">
        <f t="shared" si="104"/>
        <v>3</v>
      </c>
      <c r="O298" s="34">
        <f t="shared" si="104"/>
        <v>6</v>
      </c>
      <c r="P298" s="34">
        <f t="shared" si="104"/>
        <v>1</v>
      </c>
      <c r="Q298" s="34">
        <f t="shared" si="104"/>
        <v>3</v>
      </c>
      <c r="R298" s="34">
        <f t="shared" si="104"/>
        <v>4</v>
      </c>
      <c r="S298" s="34">
        <f t="shared" si="104"/>
        <v>0</v>
      </c>
      <c r="T298" s="34">
        <f t="shared" si="104"/>
        <v>1</v>
      </c>
      <c r="U298" s="34">
        <f t="shared" si="104"/>
        <v>2</v>
      </c>
      <c r="V298" s="34"/>
      <c r="W298" s="34">
        <f t="shared" si="104"/>
        <v>15</v>
      </c>
      <c r="X298" s="34"/>
      <c r="Y298" s="34">
        <f t="shared" si="104"/>
        <v>3</v>
      </c>
      <c r="Z298" s="34">
        <f t="shared" si="104"/>
        <v>1</v>
      </c>
      <c r="AA298" s="34"/>
      <c r="AB298" s="34">
        <f t="shared" si="104"/>
        <v>0</v>
      </c>
      <c r="AC298" s="34">
        <f t="shared" si="104"/>
        <v>3</v>
      </c>
      <c r="AD298" s="34">
        <f t="shared" si="104"/>
        <v>0</v>
      </c>
      <c r="AE298" s="34">
        <f t="shared" si="104"/>
        <v>2</v>
      </c>
      <c r="AF298" s="34">
        <f t="shared" si="104"/>
        <v>1</v>
      </c>
      <c r="AG298" s="34">
        <f t="shared" si="104"/>
        <v>3</v>
      </c>
      <c r="AH298" s="34"/>
      <c r="AI298" s="34">
        <f t="shared" si="104"/>
        <v>2</v>
      </c>
      <c r="AJ298" s="34">
        <f t="shared" si="104"/>
        <v>0</v>
      </c>
      <c r="AK298" s="34"/>
      <c r="AL298" s="34">
        <f t="shared" ref="AL298:BC298" si="105">COUNTIF(AL255:AL294,"NC")</f>
        <v>0</v>
      </c>
      <c r="AM298" s="34">
        <f t="shared" si="105"/>
        <v>0</v>
      </c>
      <c r="AN298" s="34">
        <f t="shared" si="105"/>
        <v>0</v>
      </c>
      <c r="AO298" s="34">
        <f t="shared" si="105"/>
        <v>3</v>
      </c>
      <c r="AP298" s="34">
        <f t="shared" si="105"/>
        <v>0</v>
      </c>
      <c r="AQ298" s="34">
        <f t="shared" si="105"/>
        <v>3</v>
      </c>
      <c r="AR298" s="34">
        <f t="shared" si="105"/>
        <v>11</v>
      </c>
      <c r="AS298" s="34">
        <f t="shared" si="105"/>
        <v>1</v>
      </c>
      <c r="AT298" s="34">
        <f t="shared" si="105"/>
        <v>1</v>
      </c>
      <c r="AU298" s="34">
        <f t="shared" si="105"/>
        <v>1</v>
      </c>
      <c r="AV298" s="34">
        <f t="shared" si="105"/>
        <v>0</v>
      </c>
      <c r="AW298" s="34">
        <f t="shared" si="105"/>
        <v>4</v>
      </c>
      <c r="AX298" s="34">
        <f t="shared" si="105"/>
        <v>4</v>
      </c>
      <c r="AY298" s="34">
        <f t="shared" si="105"/>
        <v>0</v>
      </c>
      <c r="AZ298" s="34">
        <f t="shared" si="105"/>
        <v>2</v>
      </c>
      <c r="BA298" s="34">
        <f t="shared" si="105"/>
        <v>0</v>
      </c>
      <c r="BB298" s="34">
        <f t="shared" si="105"/>
        <v>0</v>
      </c>
      <c r="BC298" s="34">
        <f t="shared" si="105"/>
        <v>0</v>
      </c>
      <c r="BD298" s="33">
        <f t="shared" si="97"/>
        <v>97</v>
      </c>
      <c r="BE298" s="110"/>
    </row>
    <row r="299" spans="1:57" ht="25.5" customHeight="1" x14ac:dyDescent="0.25">
      <c r="A299" s="29"/>
      <c r="B299" s="29"/>
      <c r="C299" s="30"/>
      <c r="D299" s="30"/>
      <c r="E299" s="23" t="s">
        <v>118</v>
      </c>
      <c r="F299" s="35">
        <f t="shared" ref="F299:AK299" si="106">1-F298/(F296-F297)</f>
        <v>0.97142857142857142</v>
      </c>
      <c r="G299" s="35">
        <f t="shared" si="106"/>
        <v>0.93939393939393945</v>
      </c>
      <c r="H299" s="35">
        <f t="shared" si="106"/>
        <v>0.94117647058823528</v>
      </c>
      <c r="I299" s="35">
        <f t="shared" si="106"/>
        <v>0.83870967741935487</v>
      </c>
      <c r="J299" s="35">
        <f t="shared" si="106"/>
        <v>0.90322580645161288</v>
      </c>
      <c r="K299" s="35">
        <f t="shared" si="106"/>
        <v>0.967741935483871</v>
      </c>
      <c r="L299" s="35">
        <f t="shared" si="106"/>
        <v>0.96551724137931039</v>
      </c>
      <c r="M299" s="35">
        <f t="shared" si="106"/>
        <v>0.93333333333333335</v>
      </c>
      <c r="N299" s="35">
        <f t="shared" si="106"/>
        <v>0.9</v>
      </c>
      <c r="O299" s="35">
        <f t="shared" si="106"/>
        <v>0.80645161290322576</v>
      </c>
      <c r="P299" s="35">
        <f t="shared" si="106"/>
        <v>0.96875</v>
      </c>
      <c r="Q299" s="35">
        <f t="shared" si="106"/>
        <v>0.88888888888888884</v>
      </c>
      <c r="R299" s="35">
        <f t="shared" si="106"/>
        <v>0.87096774193548387</v>
      </c>
      <c r="S299" s="35">
        <f t="shared" si="106"/>
        <v>1</v>
      </c>
      <c r="T299" s="35">
        <f t="shared" si="106"/>
        <v>0.967741935483871</v>
      </c>
      <c r="U299" s="35">
        <f t="shared" si="106"/>
        <v>0.9375</v>
      </c>
      <c r="V299" s="35"/>
      <c r="W299" s="35">
        <f t="shared" si="106"/>
        <v>0.54545454545454541</v>
      </c>
      <c r="X299" s="35"/>
      <c r="Y299" s="35">
        <f t="shared" si="106"/>
        <v>0.90625</v>
      </c>
      <c r="Z299" s="35">
        <f t="shared" si="106"/>
        <v>0.967741935483871</v>
      </c>
      <c r="AA299" s="35"/>
      <c r="AB299" s="35">
        <f t="shared" si="106"/>
        <v>1</v>
      </c>
      <c r="AC299" s="35">
        <f t="shared" si="106"/>
        <v>0.90909090909090906</v>
      </c>
      <c r="AD299" s="35">
        <f t="shared" si="106"/>
        <v>1</v>
      </c>
      <c r="AE299" s="35">
        <f t="shared" si="106"/>
        <v>0.9285714285714286</v>
      </c>
      <c r="AF299" s="35">
        <f t="shared" si="106"/>
        <v>0.96296296296296302</v>
      </c>
      <c r="AG299" s="35">
        <f t="shared" si="106"/>
        <v>0.90909090909090906</v>
      </c>
      <c r="AH299" s="35"/>
      <c r="AI299" s="35">
        <f t="shared" si="106"/>
        <v>0.9375</v>
      </c>
      <c r="AJ299" s="35">
        <f t="shared" si="106"/>
        <v>1</v>
      </c>
      <c r="AK299" s="35"/>
      <c r="AL299" s="35">
        <f t="shared" ref="AL299:BD299" si="107">1-AL298/(AL296-AL297)</f>
        <v>1</v>
      </c>
      <c r="AM299" s="35">
        <f t="shared" si="107"/>
        <v>1</v>
      </c>
      <c r="AN299" s="35">
        <f t="shared" si="107"/>
        <v>1</v>
      </c>
      <c r="AO299" s="35">
        <f t="shared" si="107"/>
        <v>0.90322580645161288</v>
      </c>
      <c r="AP299" s="35">
        <f t="shared" si="107"/>
        <v>1</v>
      </c>
      <c r="AQ299" s="35">
        <f t="shared" si="107"/>
        <v>0.90625</v>
      </c>
      <c r="AR299" s="35">
        <f t="shared" si="107"/>
        <v>0.65625</v>
      </c>
      <c r="AS299" s="35">
        <f t="shared" si="107"/>
        <v>0.96551724137931039</v>
      </c>
      <c r="AT299" s="35">
        <f t="shared" si="107"/>
        <v>0.967741935483871</v>
      </c>
      <c r="AU299" s="35">
        <f t="shared" si="107"/>
        <v>0.96875</v>
      </c>
      <c r="AV299" s="35">
        <f t="shared" si="107"/>
        <v>1</v>
      </c>
      <c r="AW299" s="35">
        <f t="shared" si="107"/>
        <v>0.8666666666666667</v>
      </c>
      <c r="AX299" s="35">
        <f t="shared" si="107"/>
        <v>0.875</v>
      </c>
      <c r="AY299" s="35">
        <f t="shared" si="107"/>
        <v>1</v>
      </c>
      <c r="AZ299" s="35">
        <f t="shared" si="107"/>
        <v>0.9375</v>
      </c>
      <c r="BA299" s="35">
        <f t="shared" si="107"/>
        <v>1</v>
      </c>
      <c r="BB299" s="35">
        <f t="shared" si="107"/>
        <v>1</v>
      </c>
      <c r="BC299" s="35">
        <f t="shared" si="107"/>
        <v>1</v>
      </c>
      <c r="BD299" s="35">
        <f t="shared" si="107"/>
        <v>0.93202522775052554</v>
      </c>
      <c r="BE299" s="110"/>
    </row>
    <row r="300" spans="1:57" ht="25.5" customHeight="1" x14ac:dyDescent="0.25">
      <c r="A300" s="29"/>
      <c r="B300" s="29"/>
      <c r="C300" s="30"/>
      <c r="D300" s="30"/>
      <c r="E300" s="23" t="s">
        <v>152</v>
      </c>
      <c r="F300" s="34">
        <f t="shared" ref="F300:AK300" si="108">F296+F249</f>
        <v>239</v>
      </c>
      <c r="G300" s="34">
        <f t="shared" si="108"/>
        <v>240</v>
      </c>
      <c r="H300" s="34">
        <f t="shared" si="108"/>
        <v>240</v>
      </c>
      <c r="I300" s="34">
        <f t="shared" si="108"/>
        <v>240</v>
      </c>
      <c r="J300" s="34">
        <f t="shared" si="108"/>
        <v>240</v>
      </c>
      <c r="K300" s="34">
        <f t="shared" si="108"/>
        <v>240</v>
      </c>
      <c r="L300" s="34">
        <f t="shared" si="108"/>
        <v>240</v>
      </c>
      <c r="M300" s="34">
        <f t="shared" si="108"/>
        <v>240</v>
      </c>
      <c r="N300" s="34">
        <f t="shared" si="108"/>
        <v>239</v>
      </c>
      <c r="O300" s="34">
        <f t="shared" si="108"/>
        <v>240</v>
      </c>
      <c r="P300" s="34">
        <f t="shared" si="108"/>
        <v>240</v>
      </c>
      <c r="Q300" s="34">
        <f t="shared" si="108"/>
        <v>240</v>
      </c>
      <c r="R300" s="34">
        <f t="shared" si="108"/>
        <v>239</v>
      </c>
      <c r="S300" s="34">
        <f t="shared" si="108"/>
        <v>239</v>
      </c>
      <c r="T300" s="34">
        <f t="shared" si="108"/>
        <v>240</v>
      </c>
      <c r="U300" s="34">
        <f t="shared" si="108"/>
        <v>240</v>
      </c>
      <c r="V300" s="34"/>
      <c r="W300" s="34">
        <f t="shared" si="108"/>
        <v>240</v>
      </c>
      <c r="X300" s="34"/>
      <c r="Y300" s="34">
        <f t="shared" si="108"/>
        <v>240</v>
      </c>
      <c r="Z300" s="34">
        <f t="shared" si="108"/>
        <v>240</v>
      </c>
      <c r="AA300" s="34"/>
      <c r="AB300" s="34">
        <f t="shared" si="108"/>
        <v>240</v>
      </c>
      <c r="AC300" s="34">
        <f t="shared" si="108"/>
        <v>240</v>
      </c>
      <c r="AD300" s="34">
        <f t="shared" si="108"/>
        <v>240</v>
      </c>
      <c r="AE300" s="34">
        <f t="shared" si="108"/>
        <v>240</v>
      </c>
      <c r="AF300" s="34">
        <f t="shared" si="108"/>
        <v>240</v>
      </c>
      <c r="AG300" s="34">
        <f t="shared" si="108"/>
        <v>240</v>
      </c>
      <c r="AH300" s="34"/>
      <c r="AI300" s="34">
        <f t="shared" si="108"/>
        <v>240</v>
      </c>
      <c r="AJ300" s="34">
        <f t="shared" si="108"/>
        <v>239</v>
      </c>
      <c r="AK300" s="34"/>
      <c r="AL300" s="34">
        <f t="shared" ref="AL300:BD300" si="109">AL296+AL249</f>
        <v>240</v>
      </c>
      <c r="AM300" s="34">
        <f t="shared" si="109"/>
        <v>240</v>
      </c>
      <c r="AN300" s="34">
        <f t="shared" si="109"/>
        <v>240</v>
      </c>
      <c r="AO300" s="34">
        <f t="shared" si="109"/>
        <v>240</v>
      </c>
      <c r="AP300" s="34">
        <f t="shared" si="109"/>
        <v>240</v>
      </c>
      <c r="AQ300" s="34">
        <f t="shared" si="109"/>
        <v>239</v>
      </c>
      <c r="AR300" s="34">
        <f t="shared" si="109"/>
        <v>239</v>
      </c>
      <c r="AS300" s="34">
        <f t="shared" si="109"/>
        <v>240</v>
      </c>
      <c r="AT300" s="34">
        <f t="shared" si="109"/>
        <v>240</v>
      </c>
      <c r="AU300" s="34">
        <f t="shared" si="109"/>
        <v>240</v>
      </c>
      <c r="AV300" s="34">
        <f t="shared" si="109"/>
        <v>240</v>
      </c>
      <c r="AW300" s="34">
        <f t="shared" si="109"/>
        <v>238</v>
      </c>
      <c r="AX300" s="34">
        <f t="shared" si="109"/>
        <v>240</v>
      </c>
      <c r="AY300" s="34">
        <f t="shared" si="109"/>
        <v>239</v>
      </c>
      <c r="AZ300" s="34">
        <f t="shared" si="109"/>
        <v>240</v>
      </c>
      <c r="BA300" s="34">
        <f t="shared" si="109"/>
        <v>240</v>
      </c>
      <c r="BB300" s="34">
        <f t="shared" si="109"/>
        <v>240</v>
      </c>
      <c r="BC300" s="34">
        <f t="shared" si="109"/>
        <v>240</v>
      </c>
      <c r="BD300" s="34">
        <f t="shared" si="109"/>
        <v>10790</v>
      </c>
      <c r="BE300" s="110"/>
    </row>
    <row r="301" spans="1:57" ht="25.5" customHeight="1" x14ac:dyDescent="0.25">
      <c r="A301" s="29"/>
      <c r="B301" s="29"/>
      <c r="C301" s="30"/>
      <c r="D301" s="30"/>
      <c r="E301" s="23" t="s">
        <v>153</v>
      </c>
      <c r="F301" s="34">
        <f t="shared" ref="F301:AK301" si="110">F297+F250</f>
        <v>21</v>
      </c>
      <c r="G301" s="34">
        <f t="shared" si="110"/>
        <v>38</v>
      </c>
      <c r="H301" s="34">
        <f t="shared" si="110"/>
        <v>23</v>
      </c>
      <c r="I301" s="34">
        <f t="shared" si="110"/>
        <v>46</v>
      </c>
      <c r="J301" s="34">
        <f t="shared" si="110"/>
        <v>46</v>
      </c>
      <c r="K301" s="34">
        <f t="shared" si="110"/>
        <v>48</v>
      </c>
      <c r="L301" s="34">
        <f t="shared" si="110"/>
        <v>56</v>
      </c>
      <c r="M301" s="34">
        <f t="shared" si="110"/>
        <v>46</v>
      </c>
      <c r="N301" s="34">
        <f t="shared" si="110"/>
        <v>57</v>
      </c>
      <c r="O301" s="34">
        <f t="shared" si="110"/>
        <v>50</v>
      </c>
      <c r="P301" s="34">
        <f t="shared" si="110"/>
        <v>47</v>
      </c>
      <c r="Q301" s="34">
        <f t="shared" si="110"/>
        <v>53</v>
      </c>
      <c r="R301" s="34">
        <f t="shared" si="110"/>
        <v>40</v>
      </c>
      <c r="S301" s="34">
        <f t="shared" si="110"/>
        <v>48</v>
      </c>
      <c r="T301" s="34">
        <f t="shared" si="110"/>
        <v>46</v>
      </c>
      <c r="U301" s="34">
        <f t="shared" si="110"/>
        <v>39</v>
      </c>
      <c r="V301" s="34"/>
      <c r="W301" s="34">
        <f t="shared" si="110"/>
        <v>47</v>
      </c>
      <c r="X301" s="34"/>
      <c r="Y301" s="34">
        <f t="shared" si="110"/>
        <v>37</v>
      </c>
      <c r="Z301" s="34">
        <f t="shared" si="110"/>
        <v>46</v>
      </c>
      <c r="AA301" s="34"/>
      <c r="AB301" s="34">
        <f t="shared" si="110"/>
        <v>39</v>
      </c>
      <c r="AC301" s="34">
        <f t="shared" si="110"/>
        <v>45</v>
      </c>
      <c r="AD301" s="34">
        <f t="shared" si="110"/>
        <v>50</v>
      </c>
      <c r="AE301" s="34">
        <f t="shared" si="110"/>
        <v>54</v>
      </c>
      <c r="AF301" s="34">
        <f t="shared" si="110"/>
        <v>61</v>
      </c>
      <c r="AG301" s="34">
        <f t="shared" si="110"/>
        <v>34</v>
      </c>
      <c r="AH301" s="34"/>
      <c r="AI301" s="34">
        <f t="shared" si="110"/>
        <v>43</v>
      </c>
      <c r="AJ301" s="34">
        <f t="shared" si="110"/>
        <v>41</v>
      </c>
      <c r="AK301" s="34"/>
      <c r="AL301" s="34">
        <f t="shared" ref="AL301:BD301" si="111">AL297+AL250</f>
        <v>43</v>
      </c>
      <c r="AM301" s="34">
        <f t="shared" si="111"/>
        <v>47</v>
      </c>
      <c r="AN301" s="34">
        <f t="shared" si="111"/>
        <v>51</v>
      </c>
      <c r="AO301" s="34">
        <f t="shared" si="111"/>
        <v>44</v>
      </c>
      <c r="AP301" s="34">
        <f t="shared" si="111"/>
        <v>51</v>
      </c>
      <c r="AQ301" s="34">
        <f t="shared" si="111"/>
        <v>29</v>
      </c>
      <c r="AR301" s="34">
        <f t="shared" si="111"/>
        <v>38</v>
      </c>
      <c r="AS301" s="34">
        <f t="shared" si="111"/>
        <v>64</v>
      </c>
      <c r="AT301" s="34">
        <f t="shared" si="111"/>
        <v>43</v>
      </c>
      <c r="AU301" s="34">
        <f t="shared" si="111"/>
        <v>39</v>
      </c>
      <c r="AV301" s="34">
        <f t="shared" si="111"/>
        <v>0</v>
      </c>
      <c r="AW301" s="34">
        <f t="shared" si="111"/>
        <v>56</v>
      </c>
      <c r="AX301" s="34">
        <f t="shared" si="111"/>
        <v>32</v>
      </c>
      <c r="AY301" s="34">
        <f t="shared" si="111"/>
        <v>57</v>
      </c>
      <c r="AZ301" s="34">
        <f t="shared" si="111"/>
        <v>39</v>
      </c>
      <c r="BA301" s="34">
        <f t="shared" si="111"/>
        <v>0</v>
      </c>
      <c r="BB301" s="34">
        <f t="shared" si="111"/>
        <v>0</v>
      </c>
      <c r="BC301" s="34">
        <f t="shared" si="111"/>
        <v>0</v>
      </c>
      <c r="BD301" s="34">
        <f t="shared" si="111"/>
        <v>1834</v>
      </c>
      <c r="BE301" s="110"/>
    </row>
    <row r="302" spans="1:57" ht="25.5" customHeight="1" x14ac:dyDescent="0.25">
      <c r="A302" s="29"/>
      <c r="B302" s="29"/>
      <c r="C302" s="30"/>
      <c r="D302" s="30"/>
      <c r="E302" s="23" t="s">
        <v>154</v>
      </c>
      <c r="F302" s="34">
        <f t="shared" ref="F302:AK302" si="112">F298+F251</f>
        <v>2</v>
      </c>
      <c r="G302" s="34">
        <f t="shared" si="112"/>
        <v>8</v>
      </c>
      <c r="H302" s="34">
        <f t="shared" si="112"/>
        <v>36</v>
      </c>
      <c r="I302" s="34">
        <f t="shared" si="112"/>
        <v>34</v>
      </c>
      <c r="J302" s="34">
        <f t="shared" si="112"/>
        <v>35</v>
      </c>
      <c r="K302" s="34">
        <f t="shared" si="112"/>
        <v>6</v>
      </c>
      <c r="L302" s="34">
        <f t="shared" si="112"/>
        <v>25</v>
      </c>
      <c r="M302" s="34">
        <f t="shared" si="112"/>
        <v>21</v>
      </c>
      <c r="N302" s="34">
        <f t="shared" si="112"/>
        <v>31</v>
      </c>
      <c r="O302" s="34">
        <f t="shared" si="112"/>
        <v>32</v>
      </c>
      <c r="P302" s="34">
        <f t="shared" si="112"/>
        <v>4</v>
      </c>
      <c r="Q302" s="34">
        <f t="shared" si="112"/>
        <v>37</v>
      </c>
      <c r="R302" s="34">
        <f t="shared" si="112"/>
        <v>37</v>
      </c>
      <c r="S302" s="34">
        <f t="shared" si="112"/>
        <v>21</v>
      </c>
      <c r="T302" s="34">
        <f t="shared" si="112"/>
        <v>12</v>
      </c>
      <c r="U302" s="34">
        <f t="shared" si="112"/>
        <v>25</v>
      </c>
      <c r="V302" s="34"/>
      <c r="W302" s="34">
        <f t="shared" si="112"/>
        <v>37</v>
      </c>
      <c r="X302" s="34"/>
      <c r="Y302" s="34">
        <f t="shared" si="112"/>
        <v>20</v>
      </c>
      <c r="Z302" s="34">
        <f t="shared" si="112"/>
        <v>23</v>
      </c>
      <c r="AA302" s="34"/>
      <c r="AB302" s="34">
        <f t="shared" si="112"/>
        <v>2</v>
      </c>
      <c r="AC302" s="34">
        <f t="shared" si="112"/>
        <v>25</v>
      </c>
      <c r="AD302" s="34">
        <f t="shared" si="112"/>
        <v>3</v>
      </c>
      <c r="AE302" s="34">
        <f t="shared" si="112"/>
        <v>9</v>
      </c>
      <c r="AF302" s="34">
        <f t="shared" si="112"/>
        <v>17</v>
      </c>
      <c r="AG302" s="34">
        <f t="shared" si="112"/>
        <v>9</v>
      </c>
      <c r="AH302" s="34"/>
      <c r="AI302" s="34">
        <f t="shared" si="112"/>
        <v>27</v>
      </c>
      <c r="AJ302" s="34">
        <f t="shared" si="112"/>
        <v>17</v>
      </c>
      <c r="AK302" s="34"/>
      <c r="AL302" s="34">
        <f t="shared" ref="AL302:BD302" si="113">AL298+AL251</f>
        <v>1</v>
      </c>
      <c r="AM302" s="34">
        <f t="shared" si="113"/>
        <v>7</v>
      </c>
      <c r="AN302" s="34">
        <f t="shared" si="113"/>
        <v>1</v>
      </c>
      <c r="AO302" s="34">
        <f t="shared" si="113"/>
        <v>41</v>
      </c>
      <c r="AP302" s="34">
        <f t="shared" si="113"/>
        <v>3</v>
      </c>
      <c r="AQ302" s="34">
        <f t="shared" si="113"/>
        <v>79</v>
      </c>
      <c r="AR302" s="34">
        <f t="shared" si="113"/>
        <v>53</v>
      </c>
      <c r="AS302" s="34">
        <f t="shared" si="113"/>
        <v>38</v>
      </c>
      <c r="AT302" s="34">
        <f t="shared" si="113"/>
        <v>38</v>
      </c>
      <c r="AU302" s="34">
        <f t="shared" si="113"/>
        <v>101</v>
      </c>
      <c r="AV302" s="34">
        <f t="shared" si="113"/>
        <v>0</v>
      </c>
      <c r="AW302" s="34">
        <f t="shared" si="113"/>
        <v>24</v>
      </c>
      <c r="AX302" s="34">
        <f t="shared" si="113"/>
        <v>27</v>
      </c>
      <c r="AY302" s="34">
        <f t="shared" si="113"/>
        <v>3</v>
      </c>
      <c r="AZ302" s="34">
        <f t="shared" si="113"/>
        <v>10</v>
      </c>
      <c r="BA302" s="34">
        <f t="shared" si="113"/>
        <v>0</v>
      </c>
      <c r="BB302" s="34">
        <f t="shared" si="113"/>
        <v>0</v>
      </c>
      <c r="BC302" s="34">
        <f t="shared" si="113"/>
        <v>0</v>
      </c>
      <c r="BD302" s="34">
        <f t="shared" si="113"/>
        <v>981</v>
      </c>
      <c r="BE302" s="110"/>
    </row>
    <row r="303" spans="1:57" ht="25.5" customHeight="1" x14ac:dyDescent="0.25">
      <c r="A303" s="29"/>
      <c r="B303" s="29"/>
      <c r="C303" s="30"/>
      <c r="D303" s="30"/>
      <c r="E303" s="23" t="s">
        <v>155</v>
      </c>
      <c r="F303" s="35">
        <f t="shared" ref="F303:AK303" si="114">1-F302/(F300-F301)</f>
        <v>0.99082568807339455</v>
      </c>
      <c r="G303" s="35">
        <f t="shared" si="114"/>
        <v>0.96039603960396036</v>
      </c>
      <c r="H303" s="35">
        <f t="shared" si="114"/>
        <v>0.83410138248847931</v>
      </c>
      <c r="I303" s="35">
        <f t="shared" si="114"/>
        <v>0.82474226804123707</v>
      </c>
      <c r="J303" s="35">
        <f t="shared" si="114"/>
        <v>0.81958762886597936</v>
      </c>
      <c r="K303" s="35">
        <f t="shared" si="114"/>
        <v>0.96875</v>
      </c>
      <c r="L303" s="35">
        <f t="shared" si="114"/>
        <v>0.86413043478260865</v>
      </c>
      <c r="M303" s="35">
        <f t="shared" si="114"/>
        <v>0.89175257731958757</v>
      </c>
      <c r="N303" s="35">
        <f t="shared" si="114"/>
        <v>0.82967032967032961</v>
      </c>
      <c r="O303" s="35">
        <f t="shared" si="114"/>
        <v>0.83157894736842108</v>
      </c>
      <c r="P303" s="35">
        <f t="shared" si="114"/>
        <v>0.97927461139896377</v>
      </c>
      <c r="Q303" s="35">
        <f t="shared" si="114"/>
        <v>0.80213903743315507</v>
      </c>
      <c r="R303" s="35">
        <f t="shared" si="114"/>
        <v>0.81407035175879394</v>
      </c>
      <c r="S303" s="35">
        <f t="shared" si="114"/>
        <v>0.89005235602094235</v>
      </c>
      <c r="T303" s="35">
        <f t="shared" si="114"/>
        <v>0.93814432989690721</v>
      </c>
      <c r="U303" s="35">
        <f t="shared" si="114"/>
        <v>0.87562189054726369</v>
      </c>
      <c r="V303" s="35"/>
      <c r="W303" s="35">
        <f t="shared" si="114"/>
        <v>0.80829015544041449</v>
      </c>
      <c r="X303" s="35"/>
      <c r="Y303" s="35">
        <f t="shared" si="114"/>
        <v>0.90147783251231528</v>
      </c>
      <c r="Z303" s="35">
        <f t="shared" si="114"/>
        <v>0.88144329896907214</v>
      </c>
      <c r="AA303" s="35"/>
      <c r="AB303" s="35">
        <f t="shared" si="114"/>
        <v>0.99004975124378114</v>
      </c>
      <c r="AC303" s="35">
        <f t="shared" si="114"/>
        <v>0.87179487179487181</v>
      </c>
      <c r="AD303" s="35">
        <f t="shared" si="114"/>
        <v>0.98421052631578942</v>
      </c>
      <c r="AE303" s="35">
        <f t="shared" si="114"/>
        <v>0.95161290322580649</v>
      </c>
      <c r="AF303" s="35">
        <f t="shared" si="114"/>
        <v>0.9050279329608939</v>
      </c>
      <c r="AG303" s="35">
        <f t="shared" si="114"/>
        <v>0.9563106796116505</v>
      </c>
      <c r="AH303" s="35"/>
      <c r="AI303" s="35">
        <f t="shared" si="114"/>
        <v>0.86294416243654826</v>
      </c>
      <c r="AJ303" s="35">
        <f t="shared" si="114"/>
        <v>0.91414141414141414</v>
      </c>
      <c r="AK303" s="35"/>
      <c r="AL303" s="35">
        <f t="shared" ref="AL303:BD303" si="115">1-AL302/(AL300-AL301)</f>
        <v>0.99492385786802029</v>
      </c>
      <c r="AM303" s="35">
        <f t="shared" si="115"/>
        <v>0.96373056994818651</v>
      </c>
      <c r="AN303" s="35">
        <f t="shared" si="115"/>
        <v>0.99470899470899465</v>
      </c>
      <c r="AO303" s="35">
        <f t="shared" si="115"/>
        <v>0.79081632653061229</v>
      </c>
      <c r="AP303" s="35">
        <f t="shared" si="115"/>
        <v>0.98412698412698418</v>
      </c>
      <c r="AQ303" s="35">
        <f t="shared" si="115"/>
        <v>0.62380952380952381</v>
      </c>
      <c r="AR303" s="35">
        <f t="shared" si="115"/>
        <v>0.73631840796019898</v>
      </c>
      <c r="AS303" s="35">
        <f t="shared" si="115"/>
        <v>0.78409090909090906</v>
      </c>
      <c r="AT303" s="35">
        <f t="shared" si="115"/>
        <v>0.80710659898477155</v>
      </c>
      <c r="AU303" s="35">
        <f t="shared" si="115"/>
        <v>0.49751243781094523</v>
      </c>
      <c r="AV303" s="35">
        <f t="shared" si="115"/>
        <v>1</v>
      </c>
      <c r="AW303" s="35">
        <f t="shared" si="115"/>
        <v>0.86813186813186816</v>
      </c>
      <c r="AX303" s="35">
        <f t="shared" si="115"/>
        <v>0.87019230769230771</v>
      </c>
      <c r="AY303" s="35">
        <f t="shared" si="115"/>
        <v>0.98351648351648346</v>
      </c>
      <c r="AZ303" s="35">
        <f t="shared" si="115"/>
        <v>0.95024875621890548</v>
      </c>
      <c r="BA303" s="35">
        <f t="shared" si="115"/>
        <v>1</v>
      </c>
      <c r="BB303" s="35">
        <f t="shared" si="115"/>
        <v>1</v>
      </c>
      <c r="BC303" s="35">
        <f t="shared" si="115"/>
        <v>1</v>
      </c>
      <c r="BD303" s="35">
        <f t="shared" si="115"/>
        <v>0.89046449307726661</v>
      </c>
      <c r="BE303" s="110"/>
    </row>
    <row r="304" spans="1:57" ht="25.5" customHeight="1" x14ac:dyDescent="0.25">
      <c r="A304" s="19" t="s">
        <v>44</v>
      </c>
      <c r="B304" s="19" t="s">
        <v>45</v>
      </c>
      <c r="C304" s="36">
        <f>C253+7</f>
        <v>43512</v>
      </c>
      <c r="D304" s="19">
        <v>7</v>
      </c>
      <c r="E304" s="19" t="s">
        <v>46</v>
      </c>
      <c r="F304" s="19">
        <f t="shared" ref="F304:AK304" si="116">F253</f>
        <v>14</v>
      </c>
      <c r="G304" s="19">
        <f t="shared" si="116"/>
        <v>23</v>
      </c>
      <c r="H304" s="19">
        <f t="shared" si="116"/>
        <v>42</v>
      </c>
      <c r="I304" s="19">
        <f t="shared" si="116"/>
        <v>47</v>
      </c>
      <c r="J304" s="19">
        <f t="shared" si="116"/>
        <v>48</v>
      </c>
      <c r="K304" s="19">
        <f t="shared" si="116"/>
        <v>59</v>
      </c>
      <c r="L304" s="19">
        <f t="shared" si="116"/>
        <v>64</v>
      </c>
      <c r="M304" s="19">
        <f t="shared" si="116"/>
        <v>65</v>
      </c>
      <c r="N304" s="19">
        <f t="shared" si="116"/>
        <v>66</v>
      </c>
      <c r="O304" s="19">
        <f t="shared" si="116"/>
        <v>72</v>
      </c>
      <c r="P304" s="19">
        <f t="shared" si="116"/>
        <v>76</v>
      </c>
      <c r="Q304" s="19">
        <f t="shared" si="116"/>
        <v>78</v>
      </c>
      <c r="R304" s="19">
        <f t="shared" si="116"/>
        <v>79</v>
      </c>
      <c r="S304" s="19">
        <f t="shared" si="116"/>
        <v>83</v>
      </c>
      <c r="T304" s="19">
        <f t="shared" si="116"/>
        <v>84</v>
      </c>
      <c r="U304" s="19">
        <f t="shared" si="116"/>
        <v>86</v>
      </c>
      <c r="V304" s="19"/>
      <c r="W304" s="19">
        <f t="shared" si="116"/>
        <v>411</v>
      </c>
      <c r="X304" s="19"/>
      <c r="Y304" s="19">
        <f t="shared" si="116"/>
        <v>413</v>
      </c>
      <c r="Z304" s="19">
        <f t="shared" si="116"/>
        <v>415</v>
      </c>
      <c r="AA304" s="19"/>
      <c r="AB304" s="19">
        <f t="shared" si="116"/>
        <v>417</v>
      </c>
      <c r="AC304" s="19">
        <f t="shared" si="116"/>
        <v>418</v>
      </c>
      <c r="AD304" s="19">
        <f t="shared" si="116"/>
        <v>419</v>
      </c>
      <c r="AE304" s="19">
        <f t="shared" si="116"/>
        <v>420</v>
      </c>
      <c r="AF304" s="19">
        <f t="shared" si="116"/>
        <v>421</v>
      </c>
      <c r="AG304" s="19">
        <f t="shared" si="116"/>
        <v>422</v>
      </c>
      <c r="AH304" s="19"/>
      <c r="AI304" s="19">
        <f t="shared" si="116"/>
        <v>425</v>
      </c>
      <c r="AJ304" s="19">
        <f t="shared" si="116"/>
        <v>426</v>
      </c>
      <c r="AK304" s="19"/>
      <c r="AL304" s="19">
        <f t="shared" ref="AL304:BD304" si="117">AL253</f>
        <v>430</v>
      </c>
      <c r="AM304" s="19">
        <f t="shared" si="117"/>
        <v>431</v>
      </c>
      <c r="AN304" s="19">
        <f t="shared" si="117"/>
        <v>433</v>
      </c>
      <c r="AO304" s="19">
        <f t="shared" si="117"/>
        <v>446</v>
      </c>
      <c r="AP304" s="19">
        <f t="shared" si="117"/>
        <v>449</v>
      </c>
      <c r="AQ304" s="19">
        <f t="shared" si="117"/>
        <v>450</v>
      </c>
      <c r="AR304" s="19">
        <f t="shared" si="117"/>
        <v>451</v>
      </c>
      <c r="AS304" s="19">
        <f t="shared" si="117"/>
        <v>453</v>
      </c>
      <c r="AT304" s="19">
        <f t="shared" si="117"/>
        <v>454</v>
      </c>
      <c r="AU304" s="19">
        <f t="shared" si="117"/>
        <v>455</v>
      </c>
      <c r="AV304" s="19">
        <f t="shared" si="117"/>
        <v>0</v>
      </c>
      <c r="AW304" s="19">
        <f t="shared" si="117"/>
        <v>457</v>
      </c>
      <c r="AX304" s="19">
        <f t="shared" si="117"/>
        <v>458</v>
      </c>
      <c r="AY304" s="19">
        <f t="shared" si="117"/>
        <v>460</v>
      </c>
      <c r="AZ304" s="19">
        <f t="shared" si="117"/>
        <v>461</v>
      </c>
      <c r="BA304" s="19">
        <f t="shared" si="117"/>
        <v>463</v>
      </c>
      <c r="BB304" s="19">
        <f t="shared" si="117"/>
        <v>0</v>
      </c>
      <c r="BC304" s="19">
        <f t="shared" si="117"/>
        <v>0</v>
      </c>
      <c r="BD304" s="19" t="str">
        <f t="shared" si="117"/>
        <v>TOTALS</v>
      </c>
      <c r="BE304" s="19" t="s">
        <v>47</v>
      </c>
    </row>
    <row r="305" spans="1:57" ht="25.5" customHeight="1" x14ac:dyDescent="0.25">
      <c r="A305" s="19" t="s">
        <v>48</v>
      </c>
      <c r="B305" s="19"/>
      <c r="C305" s="21" t="s">
        <v>49</v>
      </c>
      <c r="D305" s="21" t="s">
        <v>50</v>
      </c>
      <c r="E305" s="21" t="s">
        <v>51</v>
      </c>
      <c r="F305" s="19" t="s">
        <v>52</v>
      </c>
      <c r="G305" s="19" t="s">
        <v>52</v>
      </c>
      <c r="H305" s="19" t="s">
        <v>52</v>
      </c>
      <c r="I305" s="19" t="s">
        <v>52</v>
      </c>
      <c r="J305" s="19" t="s">
        <v>52</v>
      </c>
      <c r="K305" s="19" t="s">
        <v>52</v>
      </c>
      <c r="L305" s="19" t="s">
        <v>52</v>
      </c>
      <c r="M305" s="19" t="s">
        <v>52</v>
      </c>
      <c r="N305" s="19" t="s">
        <v>52</v>
      </c>
      <c r="O305" s="19" t="s">
        <v>52</v>
      </c>
      <c r="P305" s="19" t="s">
        <v>52</v>
      </c>
      <c r="Q305" s="19" t="s">
        <v>52</v>
      </c>
      <c r="R305" s="19" t="s">
        <v>52</v>
      </c>
      <c r="S305" s="19" t="s">
        <v>52</v>
      </c>
      <c r="T305" s="19" t="s">
        <v>52</v>
      </c>
      <c r="U305" s="19" t="s">
        <v>52</v>
      </c>
      <c r="V305" s="19"/>
      <c r="W305" s="19" t="s">
        <v>52</v>
      </c>
      <c r="X305" s="19"/>
      <c r="Y305" s="19" t="s">
        <v>52</v>
      </c>
      <c r="Z305" s="19" t="s">
        <v>52</v>
      </c>
      <c r="AA305" s="19"/>
      <c r="AB305" s="19" t="s">
        <v>52</v>
      </c>
      <c r="AC305" s="19" t="s">
        <v>52</v>
      </c>
      <c r="AD305" s="19" t="s">
        <v>52</v>
      </c>
      <c r="AE305" s="19" t="s">
        <v>52</v>
      </c>
      <c r="AF305" s="19" t="s">
        <v>52</v>
      </c>
      <c r="AG305" s="19" t="s">
        <v>52</v>
      </c>
      <c r="AH305" s="19"/>
      <c r="AI305" s="19" t="s">
        <v>52</v>
      </c>
      <c r="AJ305" s="19" t="s">
        <v>52</v>
      </c>
      <c r="AK305" s="19"/>
      <c r="AL305" s="19" t="s">
        <v>52</v>
      </c>
      <c r="AM305" s="19" t="s">
        <v>52</v>
      </c>
      <c r="AN305" s="19" t="s">
        <v>52</v>
      </c>
      <c r="AO305" s="19" t="s">
        <v>52</v>
      </c>
      <c r="AP305" s="19" t="s">
        <v>52</v>
      </c>
      <c r="AQ305" s="19" t="s">
        <v>52</v>
      </c>
      <c r="AR305" s="19" t="s">
        <v>52</v>
      </c>
      <c r="AS305" s="19" t="s">
        <v>52</v>
      </c>
      <c r="AT305" s="19" t="s">
        <v>52</v>
      </c>
      <c r="AU305" s="19" t="s">
        <v>52</v>
      </c>
      <c r="AV305" s="19" t="s">
        <v>52</v>
      </c>
      <c r="AW305" s="19" t="s">
        <v>52</v>
      </c>
      <c r="AX305" s="19" t="s">
        <v>52</v>
      </c>
      <c r="AY305" s="19" t="s">
        <v>52</v>
      </c>
      <c r="AZ305" s="19" t="s">
        <v>52</v>
      </c>
      <c r="BA305" s="19" t="s">
        <v>52</v>
      </c>
      <c r="BB305" s="19" t="s">
        <v>52</v>
      </c>
      <c r="BC305" s="19" t="s">
        <v>52</v>
      </c>
      <c r="BD305" s="19" t="s">
        <v>52</v>
      </c>
      <c r="BE305" s="19" t="s">
        <v>53</v>
      </c>
    </row>
    <row r="306" spans="1:57" ht="25.5" customHeight="1" x14ac:dyDescent="0.25">
      <c r="A306" s="22">
        <v>7</v>
      </c>
      <c r="B306" s="23" t="s">
        <v>54</v>
      </c>
      <c r="C306" s="23">
        <v>25</v>
      </c>
      <c r="D306" s="23" t="s">
        <v>55</v>
      </c>
      <c r="E306" s="23" t="s">
        <v>56</v>
      </c>
      <c r="F306" s="68">
        <v>356.69</v>
      </c>
      <c r="G306" s="68">
        <v>290.75</v>
      </c>
      <c r="H306" s="68">
        <v>-767.82</v>
      </c>
      <c r="I306" s="68">
        <v>-344.23</v>
      </c>
      <c r="J306" s="68">
        <v>-438.3</v>
      </c>
      <c r="K306" s="68">
        <v>-77.489999999999995</v>
      </c>
      <c r="L306" s="24">
        <v>-1017.03</v>
      </c>
      <c r="M306" s="68">
        <v>-2042.04</v>
      </c>
      <c r="N306" s="68">
        <v>-358.45</v>
      </c>
      <c r="O306" s="68">
        <v>-579</v>
      </c>
      <c r="P306" s="68">
        <v>-78.239999999999995</v>
      </c>
      <c r="Q306" s="68">
        <v>-1442.65</v>
      </c>
      <c r="R306" s="68">
        <v>-40.380000000000003</v>
      </c>
      <c r="S306" s="68">
        <v>-444.9</v>
      </c>
      <c r="T306" s="68">
        <v>-712.13</v>
      </c>
      <c r="U306" s="68">
        <v>1691.76</v>
      </c>
      <c r="V306" s="68"/>
      <c r="W306" s="68">
        <v>-1863.74</v>
      </c>
      <c r="X306" s="68"/>
      <c r="Y306" s="69">
        <f>-300+-344.74+-214.11</f>
        <v>-858.85</v>
      </c>
      <c r="Z306" s="68">
        <v>-952.89</v>
      </c>
      <c r="AA306" s="68"/>
      <c r="AB306" s="68">
        <v>-359.83</v>
      </c>
      <c r="AC306" s="68">
        <v>-437.9</v>
      </c>
      <c r="AD306" s="68">
        <v>-223.32</v>
      </c>
      <c r="AE306" s="68">
        <v>-251.65</v>
      </c>
      <c r="AF306" s="68">
        <v>-311.77</v>
      </c>
      <c r="AG306" s="68">
        <v>58.5</v>
      </c>
      <c r="AH306" s="68"/>
      <c r="AI306" s="68">
        <v>-148.21</v>
      </c>
      <c r="AJ306" s="24">
        <v>0</v>
      </c>
      <c r="AK306" s="68"/>
      <c r="AL306" s="68">
        <v>-413.42</v>
      </c>
      <c r="AM306" s="68">
        <v>-39.68</v>
      </c>
      <c r="AN306" s="68">
        <v>-302.52999999999997</v>
      </c>
      <c r="AO306" s="68">
        <v>-381.86</v>
      </c>
      <c r="AP306" s="68">
        <v>-464.55</v>
      </c>
      <c r="AQ306" s="68">
        <v>-1180.6300000000001</v>
      </c>
      <c r="AR306" s="68">
        <v>504.96</v>
      </c>
      <c r="AS306" s="68">
        <v>614.48</v>
      </c>
      <c r="AT306" s="68">
        <v>-217.59</v>
      </c>
      <c r="AU306" s="68">
        <v>-878.8</v>
      </c>
      <c r="AV306" s="24">
        <v>0</v>
      </c>
      <c r="AW306" s="68">
        <v>-488.83</v>
      </c>
      <c r="AX306" s="68">
        <v>-215.74</v>
      </c>
      <c r="AY306" s="68">
        <v>36.770000000000003</v>
      </c>
      <c r="AZ306" s="68">
        <v>123.03</v>
      </c>
      <c r="BA306" s="67">
        <v>-206.47</v>
      </c>
      <c r="BB306" s="24">
        <v>0</v>
      </c>
      <c r="BC306" s="24">
        <v>0</v>
      </c>
      <c r="BD306" s="24">
        <f t="shared" ref="BD306:BD349" si="118">SUM(F306:BC306)</f>
        <v>-14863.979999999996</v>
      </c>
      <c r="BE306" s="25"/>
    </row>
    <row r="307" spans="1:57" ht="25.5" customHeight="1" x14ac:dyDescent="0.25">
      <c r="A307" s="22">
        <v>7</v>
      </c>
      <c r="B307" s="23" t="s">
        <v>54</v>
      </c>
      <c r="C307" s="23">
        <v>66</v>
      </c>
      <c r="D307" s="23" t="s">
        <v>55</v>
      </c>
      <c r="E307" s="26" t="s">
        <v>57</v>
      </c>
      <c r="F307" s="68">
        <v>-373.69</v>
      </c>
      <c r="G307" s="68">
        <v>-169.25</v>
      </c>
      <c r="H307" s="68">
        <v>-245.75</v>
      </c>
      <c r="I307" s="68">
        <v>-52.89</v>
      </c>
      <c r="J307" s="68">
        <v>-47.14</v>
      </c>
      <c r="K307" s="68">
        <v>-294.23</v>
      </c>
      <c r="L307" s="24">
        <v>64.069999999999993</v>
      </c>
      <c r="M307" s="68">
        <v>-65.819999999999993</v>
      </c>
      <c r="N307" s="68">
        <v>2.74</v>
      </c>
      <c r="O307" s="68">
        <v>51.24</v>
      </c>
      <c r="P307" s="68">
        <v>-304.29000000000002</v>
      </c>
      <c r="Q307" s="68">
        <v>-10.26</v>
      </c>
      <c r="R307" s="68">
        <v>44.97</v>
      </c>
      <c r="S307" s="68">
        <v>-92.04</v>
      </c>
      <c r="T307" s="68">
        <v>-50.22</v>
      </c>
      <c r="U307" s="68">
        <v>-1742.53</v>
      </c>
      <c r="V307" s="68"/>
      <c r="W307" s="68">
        <v>-756.8</v>
      </c>
      <c r="X307" s="68"/>
      <c r="Y307" s="69">
        <v>-220.75</v>
      </c>
      <c r="Z307" s="68">
        <v>-227.01</v>
      </c>
      <c r="AA307" s="68"/>
      <c r="AB307" s="68">
        <v>-559.74</v>
      </c>
      <c r="AC307" s="68">
        <v>-406.94</v>
      </c>
      <c r="AD307" s="68">
        <v>37.57</v>
      </c>
      <c r="AE307" s="68">
        <v>-123.21</v>
      </c>
      <c r="AF307" s="68">
        <v>-79.81</v>
      </c>
      <c r="AG307" s="68">
        <f>-1416.88-185.02</f>
        <v>-1601.9</v>
      </c>
      <c r="AH307" s="68"/>
      <c r="AI307" s="68">
        <v>-158.09</v>
      </c>
      <c r="AJ307" s="24">
        <v>0</v>
      </c>
      <c r="AK307" s="68"/>
      <c r="AL307" s="68" t="s">
        <v>60</v>
      </c>
      <c r="AM307" s="68">
        <v>-32.83</v>
      </c>
      <c r="AN307" s="68" t="s">
        <v>62</v>
      </c>
      <c r="AO307" s="68">
        <v>-373.94</v>
      </c>
      <c r="AP307" s="68">
        <v>-37.119999999999997</v>
      </c>
      <c r="AQ307" s="68" t="s">
        <v>58</v>
      </c>
      <c r="AR307" s="68">
        <v>-124.64</v>
      </c>
      <c r="AS307" s="68">
        <v>-391.03</v>
      </c>
      <c r="AT307" s="68">
        <v>-20.56</v>
      </c>
      <c r="AU307" s="68">
        <v>168.03</v>
      </c>
      <c r="AV307" s="24">
        <v>0</v>
      </c>
      <c r="AW307" s="68">
        <v>53.93</v>
      </c>
      <c r="AX307" s="68">
        <v>143.78</v>
      </c>
      <c r="AY307" s="68" t="s">
        <v>60</v>
      </c>
      <c r="AZ307" s="68">
        <v>-28.83</v>
      </c>
      <c r="BA307" s="67" t="s">
        <v>64</v>
      </c>
      <c r="BB307" s="24">
        <v>0</v>
      </c>
      <c r="BC307" s="24">
        <v>0</v>
      </c>
      <c r="BD307" s="24">
        <f t="shared" si="118"/>
        <v>-8024.9799999999987</v>
      </c>
      <c r="BE307" s="25"/>
    </row>
    <row r="308" spans="1:57" ht="25.5" customHeight="1" x14ac:dyDescent="0.25">
      <c r="A308" s="22">
        <v>7</v>
      </c>
      <c r="B308" s="23" t="s">
        <v>54</v>
      </c>
      <c r="C308" s="23">
        <v>27</v>
      </c>
      <c r="D308" s="23">
        <v>269</v>
      </c>
      <c r="E308" s="23" t="s">
        <v>61</v>
      </c>
      <c r="F308" s="68" t="s">
        <v>60</v>
      </c>
      <c r="G308" s="68" t="s">
        <v>60</v>
      </c>
      <c r="H308" s="68" t="s">
        <v>60</v>
      </c>
      <c r="I308" s="68" t="s">
        <v>60</v>
      </c>
      <c r="J308" s="68" t="s">
        <v>62</v>
      </c>
      <c r="K308" s="68" t="s">
        <v>60</v>
      </c>
      <c r="L308" s="24" t="s">
        <v>63</v>
      </c>
      <c r="M308" s="68" t="s">
        <v>60</v>
      </c>
      <c r="N308" s="68" t="s">
        <v>64</v>
      </c>
      <c r="O308" s="68" t="s">
        <v>60</v>
      </c>
      <c r="P308" s="68" t="s">
        <v>62</v>
      </c>
      <c r="Q308" s="68" t="s">
        <v>62</v>
      </c>
      <c r="R308" s="68" t="s">
        <v>60</v>
      </c>
      <c r="S308" s="68" t="s">
        <v>62</v>
      </c>
      <c r="T308" s="68" t="s">
        <v>60</v>
      </c>
      <c r="U308" s="68" t="s">
        <v>62</v>
      </c>
      <c r="V308" s="68"/>
      <c r="W308" s="68" t="s">
        <v>60</v>
      </c>
      <c r="X308" s="68"/>
      <c r="Y308" s="69" t="s">
        <v>60</v>
      </c>
      <c r="Z308" s="68" t="s">
        <v>62</v>
      </c>
      <c r="AA308" s="68"/>
      <c r="AB308" s="68" t="s">
        <v>60</v>
      </c>
      <c r="AC308" s="68" t="s">
        <v>60</v>
      </c>
      <c r="AD308" s="68" t="s">
        <v>60</v>
      </c>
      <c r="AE308" s="68" t="s">
        <v>63</v>
      </c>
      <c r="AF308" s="68" t="s">
        <v>60</v>
      </c>
      <c r="AG308" s="68" t="s">
        <v>60</v>
      </c>
      <c r="AH308" s="68"/>
      <c r="AI308" s="68" t="s">
        <v>60</v>
      </c>
      <c r="AJ308" s="24">
        <v>0</v>
      </c>
      <c r="AK308" s="68"/>
      <c r="AL308" s="68" t="s">
        <v>60</v>
      </c>
      <c r="AM308" s="68" t="s">
        <v>62</v>
      </c>
      <c r="AN308" s="68" t="s">
        <v>63</v>
      </c>
      <c r="AO308" s="68" t="s">
        <v>62</v>
      </c>
      <c r="AP308" s="68" t="s">
        <v>64</v>
      </c>
      <c r="AQ308" s="68" t="s">
        <v>60</v>
      </c>
      <c r="AR308" s="68" t="s">
        <v>60</v>
      </c>
      <c r="AS308" s="68" t="s">
        <v>64</v>
      </c>
      <c r="AT308" s="68" t="s">
        <v>60</v>
      </c>
      <c r="AU308" s="68" t="s">
        <v>60</v>
      </c>
      <c r="AV308" s="24">
        <v>0</v>
      </c>
      <c r="AW308" s="68" t="s">
        <v>63</v>
      </c>
      <c r="AX308" s="68" t="s">
        <v>62</v>
      </c>
      <c r="AY308" s="68" t="s">
        <v>64</v>
      </c>
      <c r="AZ308" s="68" t="s">
        <v>60</v>
      </c>
      <c r="BA308" s="67" t="s">
        <v>60</v>
      </c>
      <c r="BB308" s="24">
        <v>0</v>
      </c>
      <c r="BC308" s="24">
        <v>0</v>
      </c>
      <c r="BD308" s="24">
        <f t="shared" si="118"/>
        <v>0</v>
      </c>
      <c r="BE308" s="25"/>
    </row>
    <row r="309" spans="1:57" ht="25.5" customHeight="1" x14ac:dyDescent="0.25">
      <c r="A309" s="22">
        <v>7</v>
      </c>
      <c r="B309" s="23" t="s">
        <v>54</v>
      </c>
      <c r="C309" s="23">
        <v>27</v>
      </c>
      <c r="D309" s="23">
        <v>273</v>
      </c>
      <c r="E309" s="23" t="s">
        <v>65</v>
      </c>
      <c r="F309" s="68" t="s">
        <v>60</v>
      </c>
      <c r="G309" s="68" t="s">
        <v>60</v>
      </c>
      <c r="H309" s="68" t="s">
        <v>60</v>
      </c>
      <c r="I309" s="68" t="s">
        <v>60</v>
      </c>
      <c r="J309" s="68" t="s">
        <v>62</v>
      </c>
      <c r="K309" s="68" t="s">
        <v>60</v>
      </c>
      <c r="L309" s="24" t="s">
        <v>62</v>
      </c>
      <c r="M309" s="68" t="s">
        <v>64</v>
      </c>
      <c r="N309" s="68" t="s">
        <v>64</v>
      </c>
      <c r="O309" s="68" t="s">
        <v>60</v>
      </c>
      <c r="P309" s="68">
        <v>-11.22</v>
      </c>
      <c r="Q309" s="68" t="s">
        <v>62</v>
      </c>
      <c r="R309" s="68" t="s">
        <v>60</v>
      </c>
      <c r="S309" s="68" t="s">
        <v>63</v>
      </c>
      <c r="T309" s="68" t="s">
        <v>60</v>
      </c>
      <c r="U309" s="68" t="s">
        <v>62</v>
      </c>
      <c r="V309" s="68"/>
      <c r="W309" s="68">
        <v>-4.32</v>
      </c>
      <c r="X309" s="68"/>
      <c r="Y309" s="69" t="s">
        <v>60</v>
      </c>
      <c r="Z309" s="68" t="s">
        <v>62</v>
      </c>
      <c r="AA309" s="68"/>
      <c r="AB309" s="68" t="s">
        <v>60</v>
      </c>
      <c r="AC309" s="68" t="s">
        <v>60</v>
      </c>
      <c r="AD309" s="68" t="s">
        <v>60</v>
      </c>
      <c r="AE309" s="68" t="s">
        <v>63</v>
      </c>
      <c r="AF309" s="68" t="s">
        <v>60</v>
      </c>
      <c r="AG309" s="68" t="s">
        <v>60</v>
      </c>
      <c r="AH309" s="68"/>
      <c r="AI309" s="68" t="s">
        <v>60</v>
      </c>
      <c r="AJ309" s="24">
        <v>0</v>
      </c>
      <c r="AK309" s="68"/>
      <c r="AL309" s="68" t="s">
        <v>60</v>
      </c>
      <c r="AM309" s="68" t="s">
        <v>62</v>
      </c>
      <c r="AN309" s="68" t="s">
        <v>62</v>
      </c>
      <c r="AO309" s="68" t="s">
        <v>62</v>
      </c>
      <c r="AP309" s="68" t="s">
        <v>64</v>
      </c>
      <c r="AQ309" s="68" t="s">
        <v>60</v>
      </c>
      <c r="AR309" s="68" t="s">
        <v>60</v>
      </c>
      <c r="AS309" s="68" t="s">
        <v>64</v>
      </c>
      <c r="AT309" s="68" t="s">
        <v>60</v>
      </c>
      <c r="AU309" s="68" t="s">
        <v>60</v>
      </c>
      <c r="AV309" s="24">
        <v>0</v>
      </c>
      <c r="AW309" s="68" t="s">
        <v>58</v>
      </c>
      <c r="AX309" s="68" t="s">
        <v>62</v>
      </c>
      <c r="AY309" s="68" t="s">
        <v>64</v>
      </c>
      <c r="AZ309" s="68" t="s">
        <v>60</v>
      </c>
      <c r="BA309" s="67" t="s">
        <v>60</v>
      </c>
      <c r="BB309" s="24">
        <v>0</v>
      </c>
      <c r="BC309" s="24">
        <v>0</v>
      </c>
      <c r="BD309" s="24">
        <f t="shared" si="118"/>
        <v>-15.540000000000001</v>
      </c>
      <c r="BE309" s="25"/>
    </row>
    <row r="310" spans="1:57" ht="25.5" customHeight="1" x14ac:dyDescent="0.25">
      <c r="A310" s="22">
        <v>7</v>
      </c>
      <c r="B310" s="23" t="s">
        <v>54</v>
      </c>
      <c r="C310" s="23">
        <v>27</v>
      </c>
      <c r="D310" s="23">
        <v>274</v>
      </c>
      <c r="E310" s="23" t="s">
        <v>66</v>
      </c>
      <c r="F310" s="68" t="s">
        <v>60</v>
      </c>
      <c r="G310" s="68" t="s">
        <v>60</v>
      </c>
      <c r="H310" s="68" t="s">
        <v>60</v>
      </c>
      <c r="I310" s="68" t="s">
        <v>60</v>
      </c>
      <c r="J310" s="68" t="s">
        <v>62</v>
      </c>
      <c r="K310" s="68" t="s">
        <v>60</v>
      </c>
      <c r="L310" s="24" t="s">
        <v>63</v>
      </c>
      <c r="M310" s="68" t="s">
        <v>60</v>
      </c>
      <c r="N310" s="68" t="s">
        <v>64</v>
      </c>
      <c r="O310" s="68" t="s">
        <v>60</v>
      </c>
      <c r="P310" s="68" t="s">
        <v>62</v>
      </c>
      <c r="Q310" s="68" t="s">
        <v>62</v>
      </c>
      <c r="R310" s="68" t="s">
        <v>60</v>
      </c>
      <c r="S310" s="68" t="s">
        <v>63</v>
      </c>
      <c r="T310" s="68" t="s">
        <v>60</v>
      </c>
      <c r="U310" s="68" t="s">
        <v>62</v>
      </c>
      <c r="V310" s="68"/>
      <c r="W310" s="68" t="s">
        <v>60</v>
      </c>
      <c r="X310" s="68"/>
      <c r="Y310" s="69" t="s">
        <v>60</v>
      </c>
      <c r="Z310" s="68" t="s">
        <v>62</v>
      </c>
      <c r="AA310" s="68"/>
      <c r="AB310" s="68" t="s">
        <v>60</v>
      </c>
      <c r="AC310" s="68" t="s">
        <v>60</v>
      </c>
      <c r="AD310" s="68" t="s">
        <v>60</v>
      </c>
      <c r="AE310" s="68" t="s">
        <v>63</v>
      </c>
      <c r="AF310" s="68" t="s">
        <v>60</v>
      </c>
      <c r="AG310" s="68" t="s">
        <v>60</v>
      </c>
      <c r="AH310" s="68"/>
      <c r="AI310" s="68" t="s">
        <v>60</v>
      </c>
      <c r="AJ310" s="24">
        <v>0</v>
      </c>
      <c r="AK310" s="68"/>
      <c r="AL310" s="68" t="s">
        <v>60</v>
      </c>
      <c r="AM310" s="68" t="s">
        <v>62</v>
      </c>
      <c r="AN310" s="68" t="s">
        <v>62</v>
      </c>
      <c r="AO310" s="68" t="s">
        <v>62</v>
      </c>
      <c r="AP310" s="68" t="s">
        <v>60</v>
      </c>
      <c r="AQ310" s="68" t="s">
        <v>60</v>
      </c>
      <c r="AR310" s="68" t="s">
        <v>60</v>
      </c>
      <c r="AS310" s="68" t="s">
        <v>64</v>
      </c>
      <c r="AT310" s="68" t="s">
        <v>60</v>
      </c>
      <c r="AU310" s="68" t="s">
        <v>60</v>
      </c>
      <c r="AV310" s="24">
        <v>0</v>
      </c>
      <c r="AW310" s="68">
        <v>-136.04</v>
      </c>
      <c r="AX310" s="68" t="s">
        <v>62</v>
      </c>
      <c r="AY310" s="68" t="s">
        <v>60</v>
      </c>
      <c r="AZ310" s="68" t="s">
        <v>60</v>
      </c>
      <c r="BA310" s="67" t="s">
        <v>60</v>
      </c>
      <c r="BB310" s="24">
        <v>0</v>
      </c>
      <c r="BC310" s="24">
        <v>0</v>
      </c>
      <c r="BD310" s="24">
        <f t="shared" si="118"/>
        <v>-136.04</v>
      </c>
      <c r="BE310" s="25" t="s">
        <v>48</v>
      </c>
    </row>
    <row r="311" spans="1:57" ht="25.5" customHeight="1" x14ac:dyDescent="0.25">
      <c r="A311" s="22">
        <v>7</v>
      </c>
      <c r="B311" s="23" t="s">
        <v>54</v>
      </c>
      <c r="C311" s="23">
        <v>23</v>
      </c>
      <c r="D311" s="23">
        <v>243</v>
      </c>
      <c r="E311" s="23" t="s">
        <v>67</v>
      </c>
      <c r="F311" s="68">
        <v>-296.64</v>
      </c>
      <c r="G311" s="68">
        <v>-259.25</v>
      </c>
      <c r="H311" s="68">
        <v>5.31</v>
      </c>
      <c r="I311" s="68">
        <v>-153.63999999999999</v>
      </c>
      <c r="J311" s="68">
        <v>-120.07</v>
      </c>
      <c r="K311" s="68">
        <v>-186.13</v>
      </c>
      <c r="L311" s="24">
        <v>-45.12</v>
      </c>
      <c r="M311" s="68" t="s">
        <v>59</v>
      </c>
      <c r="N311" s="68">
        <v>-127.8</v>
      </c>
      <c r="O311" s="68" t="s">
        <v>59</v>
      </c>
      <c r="P311" s="68">
        <v>-98.93</v>
      </c>
      <c r="Q311" s="68">
        <v>-193.5</v>
      </c>
      <c r="R311" s="68">
        <v>-671.03</v>
      </c>
      <c r="S311" s="68">
        <v>200.3</v>
      </c>
      <c r="T311" s="68">
        <v>-8.14</v>
      </c>
      <c r="U311" s="68">
        <v>93.42</v>
      </c>
      <c r="V311" s="68"/>
      <c r="W311" s="68" t="s">
        <v>59</v>
      </c>
      <c r="X311" s="68"/>
      <c r="Y311" s="69">
        <v>180.51</v>
      </c>
      <c r="Z311" s="68">
        <v>-285</v>
      </c>
      <c r="AA311" s="68"/>
      <c r="AB311" s="68">
        <v>-330.46</v>
      </c>
      <c r="AC311" s="68">
        <v>58.66</v>
      </c>
      <c r="AD311" s="68">
        <v>-103.2</v>
      </c>
      <c r="AE311" s="68">
        <v>-91.11</v>
      </c>
      <c r="AF311" s="68">
        <v>882.14</v>
      </c>
      <c r="AG311" s="68">
        <v>16.239999999999998</v>
      </c>
      <c r="AH311" s="68"/>
      <c r="AI311" s="68">
        <v>-18.86</v>
      </c>
      <c r="AJ311" s="24">
        <v>0</v>
      </c>
      <c r="AK311" s="68"/>
      <c r="AL311" s="68">
        <v>-465.45</v>
      </c>
      <c r="AM311" s="68">
        <v>-95.51</v>
      </c>
      <c r="AN311" s="68">
        <v>-17.16</v>
      </c>
      <c r="AO311" s="68">
        <v>-176.4</v>
      </c>
      <c r="AP311" s="68">
        <v>-212.4</v>
      </c>
      <c r="AQ311" s="68">
        <v>-1986.35</v>
      </c>
      <c r="AR311" s="68">
        <v>-221.94</v>
      </c>
      <c r="AS311" s="68">
        <v>-267.43</v>
      </c>
      <c r="AT311" s="68">
        <v>-53.93</v>
      </c>
      <c r="AU311" s="68">
        <v>8.23</v>
      </c>
      <c r="AV311" s="24">
        <v>0</v>
      </c>
      <c r="AW311" s="68">
        <v>150.66999999999999</v>
      </c>
      <c r="AX311" s="68">
        <v>-90.96</v>
      </c>
      <c r="AY311" s="68">
        <v>103.56</v>
      </c>
      <c r="AZ311" s="68">
        <v>6.03</v>
      </c>
      <c r="BA311" s="67" t="s">
        <v>60</v>
      </c>
      <c r="BB311" s="24">
        <v>0</v>
      </c>
      <c r="BC311" s="24">
        <v>0</v>
      </c>
      <c r="BD311" s="24">
        <f t="shared" si="118"/>
        <v>-4871.34</v>
      </c>
      <c r="BE311" s="25" t="s">
        <v>48</v>
      </c>
    </row>
    <row r="312" spans="1:57" ht="25.5" customHeight="1" x14ac:dyDescent="0.25">
      <c r="A312" s="22">
        <v>7</v>
      </c>
      <c r="B312" s="23" t="s">
        <v>54</v>
      </c>
      <c r="C312" s="23">
        <v>23</v>
      </c>
      <c r="D312" s="23">
        <v>332</v>
      </c>
      <c r="E312" s="23" t="s">
        <v>68</v>
      </c>
      <c r="F312" s="68">
        <v>-215.24</v>
      </c>
      <c r="G312" s="68">
        <v>-367.5</v>
      </c>
      <c r="H312" s="68">
        <v>-439.09</v>
      </c>
      <c r="I312" s="68">
        <v>-268.94</v>
      </c>
      <c r="J312" s="68">
        <v>-130.85</v>
      </c>
      <c r="K312" s="68">
        <v>-9.6199999999999992</v>
      </c>
      <c r="L312" s="24">
        <v>-150.49</v>
      </c>
      <c r="M312" s="68" t="s">
        <v>59</v>
      </c>
      <c r="N312" s="68">
        <v>580.58000000000004</v>
      </c>
      <c r="O312" s="68" t="s">
        <v>59</v>
      </c>
      <c r="P312" s="68">
        <v>-242.66</v>
      </c>
      <c r="Q312" s="68">
        <v>-33.159999999999997</v>
      </c>
      <c r="R312" s="68">
        <v>-752.1</v>
      </c>
      <c r="S312" s="68">
        <v>-299.66000000000003</v>
      </c>
      <c r="T312" s="68" t="s">
        <v>59</v>
      </c>
      <c r="U312" s="68">
        <v>-320.20999999999998</v>
      </c>
      <c r="V312" s="68"/>
      <c r="W312" s="68" t="s">
        <v>59</v>
      </c>
      <c r="X312" s="68"/>
      <c r="Y312" s="69">
        <v>88.81</v>
      </c>
      <c r="Z312" s="68">
        <v>-212.87</v>
      </c>
      <c r="AA312" s="68"/>
      <c r="AB312" s="68">
        <v>126.53</v>
      </c>
      <c r="AC312" s="68">
        <v>-16.11</v>
      </c>
      <c r="AD312" s="68">
        <v>-446.63</v>
      </c>
      <c r="AE312" s="68">
        <v>-159.11000000000001</v>
      </c>
      <c r="AF312" s="68">
        <v>-1122.3900000000001</v>
      </c>
      <c r="AG312" s="68">
        <v>-331.85</v>
      </c>
      <c r="AH312" s="68"/>
      <c r="AI312" s="68">
        <v>-170.85</v>
      </c>
      <c r="AJ312" s="24">
        <v>0</v>
      </c>
      <c r="AK312" s="68"/>
      <c r="AL312" s="68">
        <v>-295.25</v>
      </c>
      <c r="AM312" s="68">
        <v>22.3</v>
      </c>
      <c r="AN312" s="68">
        <v>-34.36</v>
      </c>
      <c r="AO312" s="68">
        <v>-206.77</v>
      </c>
      <c r="AP312" s="68">
        <v>-242.35</v>
      </c>
      <c r="AQ312" s="68">
        <v>-782.02</v>
      </c>
      <c r="AR312" s="68">
        <v>-220.16</v>
      </c>
      <c r="AS312" s="68" t="s">
        <v>59</v>
      </c>
      <c r="AT312" s="68">
        <v>138.54</v>
      </c>
      <c r="AU312" s="68">
        <v>-63.24</v>
      </c>
      <c r="AV312" s="24">
        <v>0</v>
      </c>
      <c r="AW312" s="68">
        <v>-152.91999999999999</v>
      </c>
      <c r="AX312" s="68">
        <v>-128.76</v>
      </c>
      <c r="AY312" s="68">
        <v>35.58</v>
      </c>
      <c r="AZ312" s="68">
        <v>53.91</v>
      </c>
      <c r="BA312" s="67">
        <v>-38.97</v>
      </c>
      <c r="BB312" s="24">
        <v>0</v>
      </c>
      <c r="BC312" s="24">
        <v>0</v>
      </c>
      <c r="BD312" s="24">
        <f t="shared" si="118"/>
        <v>-6807.880000000001</v>
      </c>
      <c r="BE312" s="25" t="s">
        <v>48</v>
      </c>
    </row>
    <row r="313" spans="1:57" ht="25.5" customHeight="1" x14ac:dyDescent="0.25">
      <c r="A313" s="22">
        <v>7</v>
      </c>
      <c r="B313" s="23" t="s">
        <v>54</v>
      </c>
      <c r="C313" s="23">
        <v>22</v>
      </c>
      <c r="D313" s="23">
        <v>175</v>
      </c>
      <c r="E313" s="23" t="s">
        <v>69</v>
      </c>
      <c r="F313" s="68">
        <v>-793.01</v>
      </c>
      <c r="G313" s="68">
        <v>-264.92</v>
      </c>
      <c r="H313" s="68">
        <v>96.46</v>
      </c>
      <c r="I313" s="68">
        <v>49.17</v>
      </c>
      <c r="J313" s="68">
        <v>-55.89</v>
      </c>
      <c r="K313" s="68">
        <v>-207.05</v>
      </c>
      <c r="L313" s="24">
        <v>-14.76</v>
      </c>
      <c r="M313" s="68" t="s">
        <v>59</v>
      </c>
      <c r="N313" s="68" t="s">
        <v>59</v>
      </c>
      <c r="O313" s="68">
        <v>-270.95</v>
      </c>
      <c r="P313" s="68">
        <v>-257.89</v>
      </c>
      <c r="Q313" s="68">
        <v>164.48</v>
      </c>
      <c r="R313" s="68">
        <v>56.71</v>
      </c>
      <c r="S313" s="68">
        <v>6.64</v>
      </c>
      <c r="T313" s="68">
        <v>-238.83</v>
      </c>
      <c r="U313" s="68">
        <v>-186.53</v>
      </c>
      <c r="V313" s="68"/>
      <c r="W313" s="68">
        <v>-22.67</v>
      </c>
      <c r="X313" s="68"/>
      <c r="Y313" s="69">
        <v>-187.14</v>
      </c>
      <c r="Z313" s="68">
        <v>214.43</v>
      </c>
      <c r="AA313" s="68"/>
      <c r="AB313" s="68">
        <v>-251.05</v>
      </c>
      <c r="AC313" s="68">
        <v>-321.02999999999997</v>
      </c>
      <c r="AD313" s="68">
        <v>16.149999999999999</v>
      </c>
      <c r="AE313" s="68">
        <v>-300.47000000000003</v>
      </c>
      <c r="AF313" s="68">
        <v>-920.45</v>
      </c>
      <c r="AG313" s="68">
        <v>-50.38</v>
      </c>
      <c r="AH313" s="68"/>
      <c r="AI313" s="68" t="s">
        <v>60</v>
      </c>
      <c r="AJ313" s="24">
        <v>0</v>
      </c>
      <c r="AK313" s="68"/>
      <c r="AL313" s="68">
        <v>-345.89</v>
      </c>
      <c r="AM313" s="68">
        <v>148.4</v>
      </c>
      <c r="AN313" s="68">
        <v>-82.54</v>
      </c>
      <c r="AO313" s="68">
        <v>-463.05</v>
      </c>
      <c r="AP313" s="68">
        <v>-239.78</v>
      </c>
      <c r="AQ313" s="68">
        <v>-100</v>
      </c>
      <c r="AR313" s="68">
        <v>251.23</v>
      </c>
      <c r="AS313" s="68">
        <v>-751.91</v>
      </c>
      <c r="AT313" s="68">
        <v>113.72</v>
      </c>
      <c r="AU313" s="68">
        <v>68.680000000000007</v>
      </c>
      <c r="AV313" s="24">
        <v>0</v>
      </c>
      <c r="AW313" s="68">
        <v>-117.97</v>
      </c>
      <c r="AX313" s="68">
        <v>-296.77999999999997</v>
      </c>
      <c r="AY313" s="68">
        <v>-49.72</v>
      </c>
      <c r="AZ313" s="68">
        <v>-44.05</v>
      </c>
      <c r="BA313" s="67">
        <v>76.78</v>
      </c>
      <c r="BB313" s="24">
        <v>0</v>
      </c>
      <c r="BC313" s="24">
        <v>0</v>
      </c>
      <c r="BD313" s="24">
        <f t="shared" si="118"/>
        <v>-5571.86</v>
      </c>
      <c r="BE313" s="25" t="s">
        <v>48</v>
      </c>
    </row>
    <row r="314" spans="1:57" ht="25.5" customHeight="1" x14ac:dyDescent="0.25">
      <c r="A314" s="22">
        <v>7</v>
      </c>
      <c r="B314" s="23" t="s">
        <v>54</v>
      </c>
      <c r="C314" s="23">
        <v>22</v>
      </c>
      <c r="D314" s="23">
        <v>347</v>
      </c>
      <c r="E314" s="23" t="s">
        <v>70</v>
      </c>
      <c r="F314" s="68">
        <v>-123.48</v>
      </c>
      <c r="G314" s="68">
        <v>-125.91</v>
      </c>
      <c r="H314" s="68">
        <v>-53.29</v>
      </c>
      <c r="I314" s="68">
        <v>-394.98</v>
      </c>
      <c r="J314" s="68">
        <v>-94.37</v>
      </c>
      <c r="K314" s="68">
        <v>112.59</v>
      </c>
      <c r="L314" s="24">
        <v>-183.13</v>
      </c>
      <c r="M314" s="68" t="s">
        <v>59</v>
      </c>
      <c r="N314" s="68">
        <v>-537.63</v>
      </c>
      <c r="O314" s="68">
        <v>-44.67</v>
      </c>
      <c r="P314" s="68">
        <v>154.21</v>
      </c>
      <c r="Q314" s="68">
        <v>-556.16999999999996</v>
      </c>
      <c r="R314" s="68">
        <v>-331.92</v>
      </c>
      <c r="S314" s="68">
        <v>-194.29</v>
      </c>
      <c r="T314" s="68">
        <v>-0.14000000000000001</v>
      </c>
      <c r="U314" s="68">
        <v>-409.89</v>
      </c>
      <c r="V314" s="68"/>
      <c r="W314" s="68">
        <v>256.16000000000003</v>
      </c>
      <c r="X314" s="68"/>
      <c r="Y314" s="69">
        <v>-32.229999999999997</v>
      </c>
      <c r="Z314" s="68">
        <v>135.07</v>
      </c>
      <c r="AA314" s="68"/>
      <c r="AB314" s="68">
        <v>-114.06</v>
      </c>
      <c r="AC314" s="68">
        <v>121.11</v>
      </c>
      <c r="AD314" s="68">
        <v>-1011.83</v>
      </c>
      <c r="AE314" s="68">
        <v>-175.13</v>
      </c>
      <c r="AF314" s="68">
        <v>275.14999999999998</v>
      </c>
      <c r="AG314" s="68" t="s">
        <v>60</v>
      </c>
      <c r="AH314" s="68"/>
      <c r="AI314" s="68" t="s">
        <v>60</v>
      </c>
      <c r="AJ314" s="24">
        <v>0</v>
      </c>
      <c r="AK314" s="68"/>
      <c r="AL314" s="68">
        <v>-277.45</v>
      </c>
      <c r="AM314" s="68">
        <v>-645.04</v>
      </c>
      <c r="AN314" s="68">
        <v>-24.51</v>
      </c>
      <c r="AO314" s="68">
        <v>-1822.66</v>
      </c>
      <c r="AP314" s="68">
        <v>-88.29</v>
      </c>
      <c r="AQ314" s="68">
        <v>-156.04</v>
      </c>
      <c r="AR314" s="68">
        <v>-492.39</v>
      </c>
      <c r="AS314" s="68">
        <v>-1156.73</v>
      </c>
      <c r="AT314" s="68">
        <v>-13.72</v>
      </c>
      <c r="AU314" s="68">
        <v>323.37</v>
      </c>
      <c r="AV314" s="24">
        <v>0</v>
      </c>
      <c r="AW314" s="68">
        <v>-139.63</v>
      </c>
      <c r="AX314" s="68">
        <v>570.54</v>
      </c>
      <c r="AY314" s="68">
        <v>-1.6</v>
      </c>
      <c r="AZ314" s="68">
        <v>-135.4</v>
      </c>
      <c r="BA314" s="67">
        <v>713.84</v>
      </c>
      <c r="BB314" s="24">
        <v>0</v>
      </c>
      <c r="BC314" s="24">
        <v>0</v>
      </c>
      <c r="BD314" s="24">
        <f t="shared" si="118"/>
        <v>-6674.5400000000009</v>
      </c>
      <c r="BE314" s="25" t="s">
        <v>48</v>
      </c>
    </row>
    <row r="315" spans="1:57" ht="25.5" customHeight="1" x14ac:dyDescent="0.25">
      <c r="A315" s="40">
        <v>7</v>
      </c>
      <c r="B315" s="23" t="s">
        <v>54</v>
      </c>
      <c r="C315" s="23">
        <v>12</v>
      </c>
      <c r="D315" s="23" t="s">
        <v>71</v>
      </c>
      <c r="E315" s="23" t="s">
        <v>72</v>
      </c>
      <c r="F315" s="68">
        <v>-66.290000000000006</v>
      </c>
      <c r="G315" s="68">
        <v>-241.08</v>
      </c>
      <c r="H315" s="68">
        <v>105.2</v>
      </c>
      <c r="I315" s="68">
        <v>-50.67</v>
      </c>
      <c r="J315" s="68">
        <v>-93.43</v>
      </c>
      <c r="K315" s="68">
        <v>-113.87</v>
      </c>
      <c r="L315" s="24">
        <v>-584.79999999999995</v>
      </c>
      <c r="M315" s="68" t="s">
        <v>59</v>
      </c>
      <c r="N315" s="68">
        <v>436.13</v>
      </c>
      <c r="O315" s="68" t="s">
        <v>59</v>
      </c>
      <c r="P315" s="68">
        <v>-450.79</v>
      </c>
      <c r="Q315" s="68">
        <v>-328.95</v>
      </c>
      <c r="R315" s="68" t="s">
        <v>59</v>
      </c>
      <c r="S315" s="68">
        <v>3.22</v>
      </c>
      <c r="T315" s="68">
        <v>-9.92</v>
      </c>
      <c r="U315" s="68">
        <v>90.88</v>
      </c>
      <c r="V315" s="68"/>
      <c r="W315" s="68" t="s">
        <v>59</v>
      </c>
      <c r="X315" s="68"/>
      <c r="Y315" s="69" t="s">
        <v>59</v>
      </c>
      <c r="Z315" s="68">
        <v>-14.7</v>
      </c>
      <c r="AA315" s="68"/>
      <c r="AB315" s="68">
        <f>-89.73-80.03</f>
        <v>-169.76</v>
      </c>
      <c r="AC315" s="68">
        <v>-46.59</v>
      </c>
      <c r="AD315" s="68">
        <v>-78.180000000000007</v>
      </c>
      <c r="AE315" s="68">
        <v>-91.16</v>
      </c>
      <c r="AF315" s="68" t="s">
        <v>60</v>
      </c>
      <c r="AG315" s="68">
        <v>-227.96</v>
      </c>
      <c r="AH315" s="68"/>
      <c r="AI315" s="68" t="s">
        <v>59</v>
      </c>
      <c r="AJ315" s="24">
        <v>0</v>
      </c>
      <c r="AK315" s="68"/>
      <c r="AL315" s="68">
        <v>-221.51</v>
      </c>
      <c r="AM315" s="68" t="s">
        <v>58</v>
      </c>
      <c r="AN315" s="68" t="s">
        <v>62</v>
      </c>
      <c r="AO315" s="68" t="s">
        <v>58</v>
      </c>
      <c r="AP315" s="68">
        <v>-190.46</v>
      </c>
      <c r="AQ315" s="68">
        <v>-33.75</v>
      </c>
      <c r="AR315" s="68">
        <v>-45.4</v>
      </c>
      <c r="AS315" s="68">
        <v>-130.54</v>
      </c>
      <c r="AT315" s="68">
        <v>88.1</v>
      </c>
      <c r="AU315" s="68">
        <v>-47.11</v>
      </c>
      <c r="AV315" s="24">
        <v>0</v>
      </c>
      <c r="AW315" s="68">
        <v>13.72</v>
      </c>
      <c r="AX315" s="68">
        <f>-119.94+-200.6</f>
        <v>-320.53999999999996</v>
      </c>
      <c r="AY315" s="68" t="s">
        <v>60</v>
      </c>
      <c r="AZ315" s="68">
        <v>111.52</v>
      </c>
      <c r="BA315" s="67">
        <v>-26.03</v>
      </c>
      <c r="BB315" s="24">
        <v>0</v>
      </c>
      <c r="BC315" s="24">
        <v>0</v>
      </c>
      <c r="BD315" s="24">
        <f t="shared" si="118"/>
        <v>-2734.7200000000012</v>
      </c>
      <c r="BE315" s="25"/>
    </row>
    <row r="316" spans="1:57" ht="25.5" customHeight="1" x14ac:dyDescent="0.25">
      <c r="A316" s="40">
        <v>7</v>
      </c>
      <c r="B316" s="23" t="s">
        <v>54</v>
      </c>
      <c r="C316" s="23">
        <v>22</v>
      </c>
      <c r="D316" s="23" t="s">
        <v>55</v>
      </c>
      <c r="E316" s="23" t="s">
        <v>73</v>
      </c>
      <c r="F316" s="68">
        <v>-133.97999999999999</v>
      </c>
      <c r="G316" s="68">
        <v>111.81</v>
      </c>
      <c r="H316" s="68">
        <v>22.25</v>
      </c>
      <c r="I316" s="68">
        <v>-310.22000000000003</v>
      </c>
      <c r="J316" s="68">
        <v>-20.32</v>
      </c>
      <c r="K316" s="68">
        <v>-87.16</v>
      </c>
      <c r="L316" s="24">
        <v>-92.18</v>
      </c>
      <c r="M316" s="68" t="s">
        <v>59</v>
      </c>
      <c r="N316" s="68">
        <v>-179.51</v>
      </c>
      <c r="O316" s="68">
        <v>44.94</v>
      </c>
      <c r="P316" s="68">
        <v>-328.62</v>
      </c>
      <c r="Q316" s="68">
        <v>67.02</v>
      </c>
      <c r="R316" s="68" t="s">
        <v>59</v>
      </c>
      <c r="S316" s="68">
        <v>-1411.88</v>
      </c>
      <c r="T316" s="68">
        <v>-38.200000000000003</v>
      </c>
      <c r="U316" s="68" t="s">
        <v>58</v>
      </c>
      <c r="V316" s="68"/>
      <c r="W316" s="68">
        <v>10.82</v>
      </c>
      <c r="X316" s="68"/>
      <c r="Y316" s="69">
        <v>103.29</v>
      </c>
      <c r="Z316" s="68">
        <v>580.92999999999995</v>
      </c>
      <c r="AA316" s="68"/>
      <c r="AB316" s="68">
        <f>-615.99-102.6-61.48-13.14</f>
        <v>-793.21</v>
      </c>
      <c r="AC316" s="68" t="s">
        <v>64</v>
      </c>
      <c r="AD316" s="68">
        <v>2.12</v>
      </c>
      <c r="AE316" s="68">
        <v>-85.72</v>
      </c>
      <c r="AF316" s="68">
        <v>205.75</v>
      </c>
      <c r="AG316" s="68">
        <v>4.57</v>
      </c>
      <c r="AH316" s="68"/>
      <c r="AI316" s="68" t="s">
        <v>59</v>
      </c>
      <c r="AJ316" s="24">
        <v>0</v>
      </c>
      <c r="AK316" s="68"/>
      <c r="AL316" s="68">
        <v>-54.58</v>
      </c>
      <c r="AM316" s="68">
        <f>-92.74-826.54</f>
        <v>-919.28</v>
      </c>
      <c r="AN316" s="68">
        <v>18.13</v>
      </c>
      <c r="AO316" s="68">
        <v>69.430000000000007</v>
      </c>
      <c r="AP316" s="68">
        <v>-152.83000000000001</v>
      </c>
      <c r="AQ316" s="68">
        <v>-2508.71</v>
      </c>
      <c r="AR316" s="68">
        <v>-65.7</v>
      </c>
      <c r="AS316" s="68">
        <v>176.19</v>
      </c>
      <c r="AT316" s="68">
        <v>-137.19</v>
      </c>
      <c r="AU316" s="68">
        <v>874.97</v>
      </c>
      <c r="AV316" s="24">
        <v>0</v>
      </c>
      <c r="AW316" s="68">
        <v>162.36000000000001</v>
      </c>
      <c r="AX316" s="68">
        <v>108.48</v>
      </c>
      <c r="AY316" s="68">
        <v>4.47</v>
      </c>
      <c r="AZ316" s="68">
        <v>166.13</v>
      </c>
      <c r="BA316" s="67">
        <v>-2.48</v>
      </c>
      <c r="BB316" s="24">
        <v>0</v>
      </c>
      <c r="BC316" s="24">
        <v>0</v>
      </c>
      <c r="BD316" s="24">
        <f t="shared" si="118"/>
        <v>-4588.1099999999997</v>
      </c>
      <c r="BE316" s="25"/>
    </row>
    <row r="317" spans="1:57" ht="25.5" customHeight="1" x14ac:dyDescent="0.25">
      <c r="A317" s="22">
        <v>7</v>
      </c>
      <c r="B317" s="22" t="s">
        <v>74</v>
      </c>
      <c r="C317" s="23">
        <v>22</v>
      </c>
      <c r="D317" s="23">
        <v>35</v>
      </c>
      <c r="E317" s="23" t="s">
        <v>75</v>
      </c>
      <c r="F317" s="68">
        <v>631.66999999999996</v>
      </c>
      <c r="G317" s="68">
        <v>467.39</v>
      </c>
      <c r="H317" s="68">
        <v>-391.91</v>
      </c>
      <c r="I317" s="68">
        <v>-871.78</v>
      </c>
      <c r="J317" s="68">
        <v>51.25</v>
      </c>
      <c r="K317" s="68">
        <v>-104.01</v>
      </c>
      <c r="L317" s="24">
        <v>-365.74</v>
      </c>
      <c r="M317" s="68" t="s">
        <v>59</v>
      </c>
      <c r="N317" s="68">
        <v>256.8</v>
      </c>
      <c r="O317" s="68">
        <v>237.54</v>
      </c>
      <c r="P317" s="68">
        <v>-58.07</v>
      </c>
      <c r="Q317" s="68">
        <v>-761.3</v>
      </c>
      <c r="R317" s="68">
        <v>-195.61</v>
      </c>
      <c r="S317" s="68">
        <v>-281.24</v>
      </c>
      <c r="T317" s="68">
        <v>-130.36000000000001</v>
      </c>
      <c r="U317" s="68">
        <v>-5025.9799999999996</v>
      </c>
      <c r="V317" s="68"/>
      <c r="W317" s="68">
        <v>-164.93</v>
      </c>
      <c r="X317" s="68"/>
      <c r="Y317" s="69">
        <v>-401.99</v>
      </c>
      <c r="Z317" s="68">
        <v>210.33</v>
      </c>
      <c r="AA317" s="68"/>
      <c r="AB317" s="68">
        <v>192.55</v>
      </c>
      <c r="AC317" s="68">
        <v>325.58999999999997</v>
      </c>
      <c r="AD317" s="68">
        <v>-220.37</v>
      </c>
      <c r="AE317" s="68">
        <v>-183.23</v>
      </c>
      <c r="AF317" s="68">
        <v>-2130.54</v>
      </c>
      <c r="AG317" s="68">
        <v>146.88</v>
      </c>
      <c r="AH317" s="68"/>
      <c r="AI317" s="68">
        <v>-179.05</v>
      </c>
      <c r="AJ317" s="24">
        <v>0</v>
      </c>
      <c r="AK317" s="68"/>
      <c r="AL317" s="68">
        <v>-408.56</v>
      </c>
      <c r="AM317" s="68">
        <v>-289.02</v>
      </c>
      <c r="AN317" s="68">
        <v>-69.430000000000007</v>
      </c>
      <c r="AO317" s="68">
        <v>-166.1</v>
      </c>
      <c r="AP317" s="68">
        <v>-117.19</v>
      </c>
      <c r="AQ317" s="68">
        <v>-1059.9000000000001</v>
      </c>
      <c r="AR317" s="68">
        <v>-574.96</v>
      </c>
      <c r="AS317" s="68">
        <v>-147.44999999999999</v>
      </c>
      <c r="AT317" s="68">
        <v>-56.71</v>
      </c>
      <c r="AU317" s="68">
        <v>-219.85</v>
      </c>
      <c r="AV317" s="24">
        <v>0</v>
      </c>
      <c r="AW317" s="68">
        <v>-273.76</v>
      </c>
      <c r="AX317" s="68">
        <v>-412.25</v>
      </c>
      <c r="AY317" s="68">
        <v>-307.94</v>
      </c>
      <c r="AZ317" s="68">
        <v>166.13</v>
      </c>
      <c r="BA317" s="67">
        <v>-74.53</v>
      </c>
      <c r="BB317" s="24">
        <v>0</v>
      </c>
      <c r="BC317" s="24">
        <v>0</v>
      </c>
      <c r="BD317" s="24">
        <f t="shared" si="118"/>
        <v>-12957.630000000003</v>
      </c>
      <c r="BE317" s="25" t="s">
        <v>48</v>
      </c>
    </row>
    <row r="318" spans="1:57" ht="25.5" customHeight="1" x14ac:dyDescent="0.25">
      <c r="A318" s="22">
        <v>7</v>
      </c>
      <c r="B318" s="22" t="s">
        <v>74</v>
      </c>
      <c r="C318" s="23">
        <v>22</v>
      </c>
      <c r="D318" s="23">
        <v>342</v>
      </c>
      <c r="E318" s="23" t="s">
        <v>76</v>
      </c>
      <c r="F318" s="68">
        <v>-9.82</v>
      </c>
      <c r="G318" s="68">
        <v>-41.76</v>
      </c>
      <c r="H318" s="68">
        <v>91.8</v>
      </c>
      <c r="I318" s="68">
        <v>-130.19</v>
      </c>
      <c r="J318" s="68">
        <v>2.81</v>
      </c>
      <c r="K318" s="68">
        <v>-36.99</v>
      </c>
      <c r="L318" s="24">
        <v>80.64</v>
      </c>
      <c r="M318" s="68" t="s">
        <v>59</v>
      </c>
      <c r="N318" s="68">
        <v>78.959999999999994</v>
      </c>
      <c r="O318" s="68">
        <v>-355.73</v>
      </c>
      <c r="P318" s="68">
        <v>-124.67</v>
      </c>
      <c r="Q318" s="68">
        <v>-144.69</v>
      </c>
      <c r="R318" s="68">
        <v>-255.05</v>
      </c>
      <c r="S318" s="68">
        <v>-3.51</v>
      </c>
      <c r="T318" s="68" t="s">
        <v>60</v>
      </c>
      <c r="U318" s="68">
        <v>339.21</v>
      </c>
      <c r="V318" s="68"/>
      <c r="W318" s="68">
        <v>-46.6</v>
      </c>
      <c r="X318" s="68"/>
      <c r="Y318" s="69" t="s">
        <v>60</v>
      </c>
      <c r="Z318" s="68">
        <v>127.35</v>
      </c>
      <c r="AA318" s="68"/>
      <c r="AB318" s="68">
        <v>-14.51</v>
      </c>
      <c r="AC318" s="68">
        <v>-32.020000000000003</v>
      </c>
      <c r="AD318" s="68">
        <v>-2.89</v>
      </c>
      <c r="AE318" s="68" t="s">
        <v>63</v>
      </c>
      <c r="AF318" s="68">
        <v>-90.67</v>
      </c>
      <c r="AG318" s="68">
        <v>3.68</v>
      </c>
      <c r="AH318" s="68"/>
      <c r="AI318" s="68">
        <v>7.35</v>
      </c>
      <c r="AJ318" s="24">
        <v>0</v>
      </c>
      <c r="AK318" s="68"/>
      <c r="AL318" s="68">
        <v>-132.07</v>
      </c>
      <c r="AM318" s="68">
        <v>6.49</v>
      </c>
      <c r="AN318" s="68">
        <v>0.86</v>
      </c>
      <c r="AO318" s="68">
        <v>11.63</v>
      </c>
      <c r="AP318" s="68">
        <v>-270.2</v>
      </c>
      <c r="AQ318" s="68">
        <v>-313.17</v>
      </c>
      <c r="AR318" s="68">
        <v>287.33999999999997</v>
      </c>
      <c r="AS318" s="68">
        <v>88.99</v>
      </c>
      <c r="AT318" s="68">
        <v>6.92</v>
      </c>
      <c r="AU318" s="68">
        <v>-261.89999999999998</v>
      </c>
      <c r="AV318" s="24">
        <v>0</v>
      </c>
      <c r="AW318" s="68">
        <v>-31.86</v>
      </c>
      <c r="AX318" s="68">
        <v>44.34</v>
      </c>
      <c r="AY318" s="68" t="s">
        <v>60</v>
      </c>
      <c r="AZ318" s="68">
        <v>80.010000000000005</v>
      </c>
      <c r="BA318" s="67">
        <v>0.54</v>
      </c>
      <c r="BB318" s="24">
        <v>0</v>
      </c>
      <c r="BC318" s="24">
        <v>0</v>
      </c>
      <c r="BD318" s="24">
        <f t="shared" si="118"/>
        <v>-1039.3800000000001</v>
      </c>
      <c r="BE318" s="25" t="s">
        <v>48</v>
      </c>
    </row>
    <row r="319" spans="1:57" ht="25.5" customHeight="1" x14ac:dyDescent="0.25">
      <c r="A319" s="22">
        <v>7</v>
      </c>
      <c r="B319" s="22" t="s">
        <v>74</v>
      </c>
      <c r="C319" s="23">
        <v>22</v>
      </c>
      <c r="D319" s="23">
        <v>343</v>
      </c>
      <c r="E319" s="23" t="s">
        <v>77</v>
      </c>
      <c r="F319" s="68">
        <v>275.89999999999998</v>
      </c>
      <c r="G319" s="68">
        <v>50.17</v>
      </c>
      <c r="H319" s="68">
        <v>190.88</v>
      </c>
      <c r="I319" s="68">
        <v>-33.81</v>
      </c>
      <c r="J319" s="68">
        <v>-153.03</v>
      </c>
      <c r="K319" s="68">
        <v>-149.77000000000001</v>
      </c>
      <c r="L319" s="24">
        <v>-80.11</v>
      </c>
      <c r="M319" s="68" t="s">
        <v>59</v>
      </c>
      <c r="N319" s="68">
        <v>-596.64</v>
      </c>
      <c r="O319" s="68">
        <v>-19.73</v>
      </c>
      <c r="P319" s="68">
        <v>-13.72</v>
      </c>
      <c r="Q319" s="68">
        <v>91.47</v>
      </c>
      <c r="R319" s="68">
        <v>44.5</v>
      </c>
      <c r="S319" s="68">
        <v>-18.66</v>
      </c>
      <c r="T319" s="68">
        <v>93.71</v>
      </c>
      <c r="U319" s="68">
        <v>-121.97</v>
      </c>
      <c r="V319" s="68"/>
      <c r="W319" s="68">
        <v>-11.75</v>
      </c>
      <c r="X319" s="68"/>
      <c r="Y319" s="69">
        <v>-401.99</v>
      </c>
      <c r="Z319" s="68">
        <v>-56.11</v>
      </c>
      <c r="AA319" s="68"/>
      <c r="AB319" s="68">
        <v>25.71</v>
      </c>
      <c r="AC319" s="68">
        <v>-91.53</v>
      </c>
      <c r="AD319" s="68">
        <v>7.05</v>
      </c>
      <c r="AE319" s="68">
        <v>-44.42</v>
      </c>
      <c r="AF319" s="68">
        <v>40</v>
      </c>
      <c r="AG319" s="68">
        <v>39.58</v>
      </c>
      <c r="AH319" s="68"/>
      <c r="AI319" s="68">
        <v>-17.489999999999998</v>
      </c>
      <c r="AJ319" s="24">
        <v>0</v>
      </c>
      <c r="AK319" s="68"/>
      <c r="AL319" s="68">
        <v>-311.43</v>
      </c>
      <c r="AM319" s="68">
        <v>-191.62</v>
      </c>
      <c r="AN319" s="68">
        <v>-6.25</v>
      </c>
      <c r="AO319" s="68">
        <v>-96.71</v>
      </c>
      <c r="AP319" s="68">
        <v>-79.37</v>
      </c>
      <c r="AQ319" s="68">
        <v>33.630000000000003</v>
      </c>
      <c r="AR319" s="68">
        <v>81.81</v>
      </c>
      <c r="AS319" s="68">
        <v>217.48</v>
      </c>
      <c r="AT319" s="68">
        <v>-7.55</v>
      </c>
      <c r="AU319" s="68">
        <v>-256.31</v>
      </c>
      <c r="AV319" s="24">
        <v>0</v>
      </c>
      <c r="AW319" s="68">
        <v>-13.57</v>
      </c>
      <c r="AX319" s="68">
        <v>-309.98</v>
      </c>
      <c r="AY319" s="68">
        <v>-0.17</v>
      </c>
      <c r="AZ319" s="68">
        <v>-33.22</v>
      </c>
      <c r="BA319" s="67">
        <v>-3.03</v>
      </c>
      <c r="BB319" s="24">
        <v>0</v>
      </c>
      <c r="BC319" s="24">
        <v>0</v>
      </c>
      <c r="BD319" s="24">
        <f t="shared" si="118"/>
        <v>-1928.0499999999997</v>
      </c>
      <c r="BE319" s="25" t="s">
        <v>48</v>
      </c>
    </row>
    <row r="320" spans="1:57" ht="25.5" customHeight="1" x14ac:dyDescent="0.25">
      <c r="A320" s="22">
        <v>7</v>
      </c>
      <c r="B320" s="22" t="s">
        <v>74</v>
      </c>
      <c r="C320" s="23">
        <v>22</v>
      </c>
      <c r="D320" s="23">
        <v>344</v>
      </c>
      <c r="E320" s="23" t="s">
        <v>79</v>
      </c>
      <c r="F320" s="68" t="s">
        <v>60</v>
      </c>
      <c r="G320" s="68">
        <v>-46.89</v>
      </c>
      <c r="H320" s="68">
        <v>-56.84</v>
      </c>
      <c r="I320" s="68" t="s">
        <v>60</v>
      </c>
      <c r="J320" s="68" t="s">
        <v>62</v>
      </c>
      <c r="K320" s="68">
        <v>-44.86</v>
      </c>
      <c r="L320" s="24">
        <v>-42.08</v>
      </c>
      <c r="M320" s="68" t="s">
        <v>59</v>
      </c>
      <c r="N320" s="68">
        <v>-129.94</v>
      </c>
      <c r="O320" s="68">
        <v>70.069999999999993</v>
      </c>
      <c r="P320" s="68">
        <v>69.69</v>
      </c>
      <c r="Q320" s="68">
        <v>-186.55</v>
      </c>
      <c r="R320" s="68">
        <v>-44.23</v>
      </c>
      <c r="S320" s="68">
        <v>-83.52</v>
      </c>
      <c r="T320" s="68" t="s">
        <v>64</v>
      </c>
      <c r="U320" s="68">
        <v>-54.47</v>
      </c>
      <c r="V320" s="68"/>
      <c r="W320" s="68" t="s">
        <v>59</v>
      </c>
      <c r="X320" s="68"/>
      <c r="Y320" s="69">
        <v>17.37</v>
      </c>
      <c r="Z320" s="68" t="s">
        <v>62</v>
      </c>
      <c r="AA320" s="68"/>
      <c r="AB320" s="68">
        <v>18.489999999999998</v>
      </c>
      <c r="AC320" s="68">
        <v>-55.2</v>
      </c>
      <c r="AD320" s="68">
        <v>-41.05</v>
      </c>
      <c r="AE320" s="68" t="s">
        <v>62</v>
      </c>
      <c r="AF320" s="68">
        <v>-1.79</v>
      </c>
      <c r="AG320" s="68" t="s">
        <v>60</v>
      </c>
      <c r="AH320" s="68"/>
      <c r="AI320" s="68" t="s">
        <v>62</v>
      </c>
      <c r="AJ320" s="24">
        <v>0</v>
      </c>
      <c r="AK320" s="68"/>
      <c r="AL320" s="68" t="s">
        <v>60</v>
      </c>
      <c r="AM320" s="68">
        <v>32.22</v>
      </c>
      <c r="AN320" s="68" t="s">
        <v>62</v>
      </c>
      <c r="AO320" s="68">
        <v>-9.86</v>
      </c>
      <c r="AP320" s="68" t="s">
        <v>60</v>
      </c>
      <c r="AQ320" s="68">
        <v>16.5</v>
      </c>
      <c r="AR320" s="68" t="s">
        <v>60</v>
      </c>
      <c r="AS320" s="68">
        <v>-85.68</v>
      </c>
      <c r="AT320" s="68" t="s">
        <v>60</v>
      </c>
      <c r="AU320" s="68" t="s">
        <v>60</v>
      </c>
      <c r="AV320" s="24">
        <v>0</v>
      </c>
      <c r="AW320" s="68">
        <v>2.8</v>
      </c>
      <c r="AX320" s="68" t="s">
        <v>58</v>
      </c>
      <c r="AY320" s="68" t="s">
        <v>60</v>
      </c>
      <c r="AZ320" s="68" t="s">
        <v>60</v>
      </c>
      <c r="BA320" s="67">
        <v>1.04</v>
      </c>
      <c r="BB320" s="24">
        <v>0</v>
      </c>
      <c r="BC320" s="24">
        <v>0</v>
      </c>
      <c r="BD320" s="24">
        <f t="shared" si="118"/>
        <v>-654.78</v>
      </c>
      <c r="BE320" s="25"/>
    </row>
    <row r="321" spans="1:57" ht="25.5" customHeight="1" x14ac:dyDescent="0.25">
      <c r="A321" s="22">
        <v>7</v>
      </c>
      <c r="B321" s="22" t="s">
        <v>74</v>
      </c>
      <c r="C321" s="23">
        <v>22</v>
      </c>
      <c r="D321" s="23">
        <v>345</v>
      </c>
      <c r="E321" s="23" t="s">
        <v>80</v>
      </c>
      <c r="F321" s="68" t="s">
        <v>64</v>
      </c>
      <c r="G321" s="68" t="s">
        <v>64</v>
      </c>
      <c r="H321" s="68" t="s">
        <v>64</v>
      </c>
      <c r="I321" s="68" t="s">
        <v>64</v>
      </c>
      <c r="J321" s="68" t="s">
        <v>63</v>
      </c>
      <c r="K321" s="68" t="s">
        <v>64</v>
      </c>
      <c r="L321" s="24" t="s">
        <v>63</v>
      </c>
      <c r="M321" s="68" t="s">
        <v>64</v>
      </c>
      <c r="N321" s="68" t="s">
        <v>60</v>
      </c>
      <c r="O321" s="68" t="s">
        <v>64</v>
      </c>
      <c r="P321" s="68" t="s">
        <v>63</v>
      </c>
      <c r="Q321" s="68" t="s">
        <v>64</v>
      </c>
      <c r="R321" s="68" t="s">
        <v>64</v>
      </c>
      <c r="S321" s="68" t="s">
        <v>63</v>
      </c>
      <c r="T321" s="68" t="s">
        <v>64</v>
      </c>
      <c r="U321" s="68" t="s">
        <v>63</v>
      </c>
      <c r="V321" s="68"/>
      <c r="W321" s="68" t="s">
        <v>59</v>
      </c>
      <c r="X321" s="68"/>
      <c r="Y321" s="69" t="s">
        <v>64</v>
      </c>
      <c r="Z321" s="68" t="s">
        <v>63</v>
      </c>
      <c r="AA321" s="68"/>
      <c r="AB321" s="68" t="s">
        <v>64</v>
      </c>
      <c r="AC321" s="68" t="s">
        <v>64</v>
      </c>
      <c r="AD321" s="68" t="s">
        <v>64</v>
      </c>
      <c r="AE321" s="68" t="s">
        <v>63</v>
      </c>
      <c r="AF321" s="68" t="s">
        <v>60</v>
      </c>
      <c r="AG321" s="68" t="s">
        <v>64</v>
      </c>
      <c r="AH321" s="68"/>
      <c r="AI321" s="68" t="s">
        <v>64</v>
      </c>
      <c r="AJ321" s="24">
        <v>0</v>
      </c>
      <c r="AK321" s="68"/>
      <c r="AL321" s="68" t="s">
        <v>64</v>
      </c>
      <c r="AM321" s="68" t="s">
        <v>64</v>
      </c>
      <c r="AN321" s="68" t="s">
        <v>63</v>
      </c>
      <c r="AO321" s="68" t="s">
        <v>63</v>
      </c>
      <c r="AP321" s="68" t="s">
        <v>64</v>
      </c>
      <c r="AQ321" s="68" t="s">
        <v>64</v>
      </c>
      <c r="AR321" s="68" t="s">
        <v>64</v>
      </c>
      <c r="AS321" s="68" t="s">
        <v>64</v>
      </c>
      <c r="AT321" s="68" t="s">
        <v>64</v>
      </c>
      <c r="AU321" s="68" t="s">
        <v>64</v>
      </c>
      <c r="AV321" s="24">
        <v>0</v>
      </c>
      <c r="AW321" s="68" t="s">
        <v>63</v>
      </c>
      <c r="AX321" s="68" t="s">
        <v>63</v>
      </c>
      <c r="AY321" s="68" t="s">
        <v>64</v>
      </c>
      <c r="AZ321" s="68" t="s">
        <v>64</v>
      </c>
      <c r="BA321" s="67" t="s">
        <v>64</v>
      </c>
      <c r="BB321" s="24">
        <v>0</v>
      </c>
      <c r="BC321" s="24">
        <v>0</v>
      </c>
      <c r="BD321" s="24">
        <f t="shared" si="118"/>
        <v>0</v>
      </c>
      <c r="BE321" s="25"/>
    </row>
    <row r="322" spans="1:57" ht="25.5" customHeight="1" x14ac:dyDescent="0.25">
      <c r="A322" s="22">
        <v>7</v>
      </c>
      <c r="B322" s="22" t="s">
        <v>74</v>
      </c>
      <c r="C322" s="23">
        <v>22</v>
      </c>
      <c r="D322" s="23">
        <v>352</v>
      </c>
      <c r="E322" s="23" t="s">
        <v>81</v>
      </c>
      <c r="F322" s="68" t="s">
        <v>64</v>
      </c>
      <c r="G322" s="68" t="s">
        <v>64</v>
      </c>
      <c r="H322" s="68" t="s">
        <v>64</v>
      </c>
      <c r="I322" s="68" t="s">
        <v>64</v>
      </c>
      <c r="J322" s="68" t="s">
        <v>63</v>
      </c>
      <c r="K322" s="68" t="s">
        <v>64</v>
      </c>
      <c r="L322" s="24" t="s">
        <v>63</v>
      </c>
      <c r="M322" s="68" t="s">
        <v>64</v>
      </c>
      <c r="N322" s="68" t="s">
        <v>64</v>
      </c>
      <c r="O322" s="68" t="s">
        <v>64</v>
      </c>
      <c r="P322" s="68" t="s">
        <v>63</v>
      </c>
      <c r="Q322" s="68" t="s">
        <v>64</v>
      </c>
      <c r="R322" s="68" t="s">
        <v>64</v>
      </c>
      <c r="S322" s="68" t="s">
        <v>63</v>
      </c>
      <c r="T322" s="68" t="s">
        <v>64</v>
      </c>
      <c r="U322" s="68" t="s">
        <v>63</v>
      </c>
      <c r="V322" s="68"/>
      <c r="W322" s="68" t="s">
        <v>59</v>
      </c>
      <c r="X322" s="68"/>
      <c r="Y322" s="69" t="s">
        <v>64</v>
      </c>
      <c r="Z322" s="68" t="s">
        <v>63</v>
      </c>
      <c r="AA322" s="68"/>
      <c r="AB322" s="68" t="s">
        <v>64</v>
      </c>
      <c r="AC322" s="68" t="s">
        <v>64</v>
      </c>
      <c r="AD322" s="68" t="s">
        <v>64</v>
      </c>
      <c r="AE322" s="68" t="s">
        <v>63</v>
      </c>
      <c r="AF322" s="68" t="s">
        <v>64</v>
      </c>
      <c r="AG322" s="68" t="s">
        <v>64</v>
      </c>
      <c r="AH322" s="68"/>
      <c r="AI322" s="68" t="s">
        <v>64</v>
      </c>
      <c r="AJ322" s="24">
        <v>0</v>
      </c>
      <c r="AK322" s="68"/>
      <c r="AL322" s="68" t="s">
        <v>64</v>
      </c>
      <c r="AM322" s="68" t="s">
        <v>64</v>
      </c>
      <c r="AN322" s="68" t="s">
        <v>63</v>
      </c>
      <c r="AO322" s="68" t="s">
        <v>63</v>
      </c>
      <c r="AP322" s="68" t="s">
        <v>64</v>
      </c>
      <c r="AQ322" s="68" t="s">
        <v>64</v>
      </c>
      <c r="AR322" s="68" t="s">
        <v>64</v>
      </c>
      <c r="AS322" s="68" t="s">
        <v>64</v>
      </c>
      <c r="AT322" s="68" t="s">
        <v>64</v>
      </c>
      <c r="AU322" s="68" t="s">
        <v>64</v>
      </c>
      <c r="AV322" s="24">
        <v>0</v>
      </c>
      <c r="AW322" s="68" t="s">
        <v>63</v>
      </c>
      <c r="AX322" s="68" t="s">
        <v>63</v>
      </c>
      <c r="AY322" s="68" t="s">
        <v>64</v>
      </c>
      <c r="AZ322" s="68" t="s">
        <v>64</v>
      </c>
      <c r="BA322" s="67" t="s">
        <v>64</v>
      </c>
      <c r="BB322" s="24">
        <v>0</v>
      </c>
      <c r="BC322" s="24">
        <v>0</v>
      </c>
      <c r="BD322" s="24">
        <f t="shared" si="118"/>
        <v>0</v>
      </c>
      <c r="BE322" s="25"/>
    </row>
    <row r="323" spans="1:57" ht="25.5" customHeight="1" x14ac:dyDescent="0.25">
      <c r="A323" s="22">
        <v>7</v>
      </c>
      <c r="B323" s="40" t="s">
        <v>74</v>
      </c>
      <c r="C323" s="23">
        <v>12</v>
      </c>
      <c r="D323" s="23">
        <v>31</v>
      </c>
      <c r="E323" s="23" t="s">
        <v>158</v>
      </c>
      <c r="F323" s="68">
        <v>-276.7</v>
      </c>
      <c r="G323" s="68">
        <v>-122.99</v>
      </c>
      <c r="H323" s="68">
        <v>-382.34</v>
      </c>
      <c r="I323" s="68" t="s">
        <v>59</v>
      </c>
      <c r="J323" s="68">
        <v>52.47</v>
      </c>
      <c r="K323" s="68">
        <v>-245.33</v>
      </c>
      <c r="L323" s="24">
        <v>-732.94</v>
      </c>
      <c r="M323" s="68" t="s">
        <v>59</v>
      </c>
      <c r="N323" s="68">
        <v>606.71</v>
      </c>
      <c r="O323" s="68">
        <v>53.38</v>
      </c>
      <c r="P323" s="68">
        <v>-938.85</v>
      </c>
      <c r="Q323" s="68" t="s">
        <v>59</v>
      </c>
      <c r="R323" s="68" t="s">
        <v>59</v>
      </c>
      <c r="S323" s="68">
        <v>152.72999999999999</v>
      </c>
      <c r="T323" s="68" t="s">
        <v>58</v>
      </c>
      <c r="U323" s="68">
        <v>-61.96</v>
      </c>
      <c r="V323" s="68"/>
      <c r="W323" s="68" t="s">
        <v>59</v>
      </c>
      <c r="X323" s="68"/>
      <c r="Y323" s="69">
        <f>-37.37+-88.66+-21.22+-29.21+211.13</f>
        <v>34.669999999999987</v>
      </c>
      <c r="Z323" s="68">
        <v>-95.85</v>
      </c>
      <c r="AA323" s="68"/>
      <c r="AB323" s="68">
        <v>-733.91</v>
      </c>
      <c r="AC323" s="68" t="s">
        <v>59</v>
      </c>
      <c r="AD323" s="68">
        <v>-710.67</v>
      </c>
      <c r="AE323" s="68">
        <v>-71.400000000000006</v>
      </c>
      <c r="AF323" s="68" t="s">
        <v>59</v>
      </c>
      <c r="AG323" s="68" t="s">
        <v>59</v>
      </c>
      <c r="AH323" s="68"/>
      <c r="AI323" s="68" t="s">
        <v>59</v>
      </c>
      <c r="AJ323" s="24">
        <v>0</v>
      </c>
      <c r="AK323" s="68"/>
      <c r="AL323" s="68">
        <v>-357.32</v>
      </c>
      <c r="AM323" s="68">
        <v>-202.51</v>
      </c>
      <c r="AN323" s="68">
        <v>-16.059999999999999</v>
      </c>
      <c r="AO323" s="68">
        <v>-550.64</v>
      </c>
      <c r="AP323" s="68">
        <v>-202.16</v>
      </c>
      <c r="AQ323" s="68">
        <v>-304.43</v>
      </c>
      <c r="AR323" s="68">
        <v>-451.69</v>
      </c>
      <c r="AS323" s="68" t="s">
        <v>59</v>
      </c>
      <c r="AT323" s="68">
        <v>43.08</v>
      </c>
      <c r="AU323" s="68" t="s">
        <v>59</v>
      </c>
      <c r="AV323" s="24">
        <v>0</v>
      </c>
      <c r="AW323" s="68">
        <v>-132.16</v>
      </c>
      <c r="AX323" s="68">
        <v>-200.6</v>
      </c>
      <c r="AY323" s="68">
        <v>229.95</v>
      </c>
      <c r="AZ323" s="68">
        <v>132.61000000000001</v>
      </c>
      <c r="BA323" s="67">
        <v>8.9600000000000009</v>
      </c>
      <c r="BB323" s="24">
        <v>0</v>
      </c>
      <c r="BC323" s="24">
        <v>0</v>
      </c>
      <c r="BD323" s="24">
        <f t="shared" si="118"/>
        <v>-5475.95</v>
      </c>
      <c r="BE323" s="25"/>
    </row>
    <row r="324" spans="1:57" ht="25.5" customHeight="1" x14ac:dyDescent="0.25">
      <c r="A324" s="42">
        <v>7</v>
      </c>
      <c r="B324" s="42" t="s">
        <v>74</v>
      </c>
      <c r="C324" s="23">
        <v>22</v>
      </c>
      <c r="D324" s="23">
        <v>357</v>
      </c>
      <c r="E324" s="23" t="s">
        <v>83</v>
      </c>
      <c r="F324" s="68">
        <v>-19.07</v>
      </c>
      <c r="G324" s="68">
        <v>-43.92</v>
      </c>
      <c r="H324" s="68">
        <v>-16.940000000000001</v>
      </c>
      <c r="I324" s="68">
        <v>-60.4</v>
      </c>
      <c r="J324" s="68" t="s">
        <v>62</v>
      </c>
      <c r="K324" s="68">
        <v>-97.94</v>
      </c>
      <c r="L324" s="24">
        <v>-18.89</v>
      </c>
      <c r="M324" s="68" t="s">
        <v>59</v>
      </c>
      <c r="N324" s="68">
        <v>-20.47</v>
      </c>
      <c r="O324" s="68" t="s">
        <v>60</v>
      </c>
      <c r="P324" s="68" t="s">
        <v>63</v>
      </c>
      <c r="Q324" s="68">
        <v>100.09</v>
      </c>
      <c r="R324" s="68">
        <v>128.12</v>
      </c>
      <c r="S324" s="68">
        <v>9.75</v>
      </c>
      <c r="T324" s="68">
        <v>-67.650000000000006</v>
      </c>
      <c r="U324" s="68">
        <v>-67.25</v>
      </c>
      <c r="V324" s="68"/>
      <c r="W324" s="68" t="s">
        <v>59</v>
      </c>
      <c r="X324" s="68"/>
      <c r="Y324" s="69" t="s">
        <v>48</v>
      </c>
      <c r="Z324" s="68">
        <v>-35.590000000000003</v>
      </c>
      <c r="AA324" s="68"/>
      <c r="AB324" s="68">
        <v>-33.24</v>
      </c>
      <c r="AC324" s="68" t="s">
        <v>60</v>
      </c>
      <c r="AD324" s="68" t="s">
        <v>60</v>
      </c>
      <c r="AE324" s="68" t="s">
        <v>63</v>
      </c>
      <c r="AF324" s="68" t="s">
        <v>60</v>
      </c>
      <c r="AG324" s="68" t="s">
        <v>60</v>
      </c>
      <c r="AH324" s="68"/>
      <c r="AI324" s="68">
        <v>-18.96</v>
      </c>
      <c r="AJ324" s="24">
        <v>0</v>
      </c>
      <c r="AK324" s="68"/>
      <c r="AL324" s="68">
        <v>-67.42</v>
      </c>
      <c r="AM324" s="68">
        <v>-202.02</v>
      </c>
      <c r="AN324" s="68" t="s">
        <v>62</v>
      </c>
      <c r="AO324" s="68">
        <v>-283.85000000000002</v>
      </c>
      <c r="AP324" s="68">
        <v>19.239999999999998</v>
      </c>
      <c r="AQ324" s="68" t="s">
        <v>58</v>
      </c>
      <c r="AR324" s="68">
        <v>-32.299999999999997</v>
      </c>
      <c r="AS324" s="68" t="s">
        <v>64</v>
      </c>
      <c r="AT324" s="68">
        <v>40.590000000000003</v>
      </c>
      <c r="AU324" s="68" t="s">
        <v>60</v>
      </c>
      <c r="AV324" s="24">
        <v>0</v>
      </c>
      <c r="AW324" s="68" t="s">
        <v>62</v>
      </c>
      <c r="AX324" s="68" t="s">
        <v>58</v>
      </c>
      <c r="AY324" s="68" t="s">
        <v>60</v>
      </c>
      <c r="AZ324" s="68" t="s">
        <v>60</v>
      </c>
      <c r="BA324" s="67" t="s">
        <v>62</v>
      </c>
      <c r="BB324" s="24">
        <v>0</v>
      </c>
      <c r="BC324" s="24">
        <v>0</v>
      </c>
      <c r="BD324" s="24">
        <f t="shared" si="118"/>
        <v>-788.12</v>
      </c>
      <c r="BE324" s="25"/>
    </row>
    <row r="325" spans="1:57" ht="25.5" customHeight="1" x14ac:dyDescent="0.25">
      <c r="A325" s="22">
        <v>7</v>
      </c>
      <c r="B325" s="22" t="s">
        <v>84</v>
      </c>
      <c r="C325" s="23">
        <v>22</v>
      </c>
      <c r="D325" s="23">
        <v>286</v>
      </c>
      <c r="E325" s="23" t="s">
        <v>159</v>
      </c>
      <c r="F325" s="68">
        <v>-110.1</v>
      </c>
      <c r="G325" s="68">
        <v>22.89</v>
      </c>
      <c r="H325" s="68">
        <v>49.79</v>
      </c>
      <c r="I325" s="68">
        <v>-12.46</v>
      </c>
      <c r="J325" s="68">
        <v>-207.29</v>
      </c>
      <c r="K325" s="68">
        <v>-226.08</v>
      </c>
      <c r="L325" s="24">
        <v>-36.869999999999997</v>
      </c>
      <c r="M325" s="68">
        <v>-91.04</v>
      </c>
      <c r="N325" s="68" t="s">
        <v>59</v>
      </c>
      <c r="O325" s="68">
        <v>57.84</v>
      </c>
      <c r="P325" s="68">
        <v>-217.57</v>
      </c>
      <c r="Q325" s="68" t="s">
        <v>59</v>
      </c>
      <c r="R325" s="68">
        <v>-306.08999999999997</v>
      </c>
      <c r="S325" s="68">
        <v>-25.74</v>
      </c>
      <c r="T325" s="68">
        <v>10.27</v>
      </c>
      <c r="U325" s="68" t="s">
        <v>58</v>
      </c>
      <c r="V325" s="68"/>
      <c r="W325" s="68" t="s">
        <v>59</v>
      </c>
      <c r="X325" s="68"/>
      <c r="Y325" s="69">
        <f>20.76+-551.34</f>
        <v>-530.58000000000004</v>
      </c>
      <c r="Z325" s="68">
        <v>-101.98</v>
      </c>
      <c r="AA325" s="68"/>
      <c r="AB325" s="68">
        <v>-97.85</v>
      </c>
      <c r="AC325" s="68">
        <v>63.31</v>
      </c>
      <c r="AD325" s="68">
        <v>-164</v>
      </c>
      <c r="AE325" s="68">
        <v>-286.31</v>
      </c>
      <c r="AF325" s="68">
        <v>-210.49</v>
      </c>
      <c r="AG325" s="68">
        <v>-94.98</v>
      </c>
      <c r="AH325" s="68"/>
      <c r="AI325" s="68" t="s">
        <v>60</v>
      </c>
      <c r="AJ325" s="24">
        <v>0</v>
      </c>
      <c r="AK325" s="68"/>
      <c r="AL325" s="68">
        <v>20.309999999999999</v>
      </c>
      <c r="AM325" s="68">
        <v>1023.99</v>
      </c>
      <c r="AN325" s="68">
        <v>-119.5</v>
      </c>
      <c r="AO325" s="68">
        <v>-292.17</v>
      </c>
      <c r="AP325" s="68">
        <v>16.84</v>
      </c>
      <c r="AQ325" s="68">
        <v>-397.49</v>
      </c>
      <c r="AR325" s="68">
        <v>-77.8</v>
      </c>
      <c r="AS325" s="68">
        <v>-96.95</v>
      </c>
      <c r="AT325" s="68">
        <v>-66.13</v>
      </c>
      <c r="AU325" s="68">
        <v>62.01</v>
      </c>
      <c r="AV325" s="24">
        <v>0</v>
      </c>
      <c r="AW325" s="68">
        <v>59.6</v>
      </c>
      <c r="AX325" s="68">
        <v>29.77</v>
      </c>
      <c r="AY325" s="68" t="s">
        <v>60</v>
      </c>
      <c r="AZ325" s="68">
        <v>40.57</v>
      </c>
      <c r="BA325" s="67">
        <v>2.2000000000000002</v>
      </c>
      <c r="BB325" s="24">
        <v>0</v>
      </c>
      <c r="BC325" s="24">
        <v>0</v>
      </c>
      <c r="BD325" s="24">
        <f t="shared" si="118"/>
        <v>-2310.0799999999995</v>
      </c>
      <c r="BE325" s="25"/>
    </row>
    <row r="326" spans="1:57" ht="25.5" customHeight="1" x14ac:dyDescent="0.25">
      <c r="A326" s="22">
        <v>7</v>
      </c>
      <c r="B326" s="22" t="s">
        <v>84</v>
      </c>
      <c r="C326" s="23">
        <v>13</v>
      </c>
      <c r="D326" s="23">
        <v>355</v>
      </c>
      <c r="E326" s="23" t="s">
        <v>160</v>
      </c>
      <c r="F326" s="68" t="s">
        <v>64</v>
      </c>
      <c r="G326" s="68" t="s">
        <v>64</v>
      </c>
      <c r="H326" s="68" t="s">
        <v>64</v>
      </c>
      <c r="I326" s="68" t="s">
        <v>64</v>
      </c>
      <c r="J326" s="68" t="s">
        <v>63</v>
      </c>
      <c r="K326" s="68" t="s">
        <v>64</v>
      </c>
      <c r="L326" s="24" t="s">
        <v>63</v>
      </c>
      <c r="M326" s="68" t="s">
        <v>64</v>
      </c>
      <c r="N326" s="68" t="s">
        <v>64</v>
      </c>
      <c r="O326" s="68" t="s">
        <v>64</v>
      </c>
      <c r="P326" s="68" t="s">
        <v>63</v>
      </c>
      <c r="Q326" s="68" t="s">
        <v>64</v>
      </c>
      <c r="R326" s="68" t="s">
        <v>64</v>
      </c>
      <c r="S326" s="68" t="s">
        <v>63</v>
      </c>
      <c r="T326" s="68" t="s">
        <v>64</v>
      </c>
      <c r="U326" s="68" t="s">
        <v>63</v>
      </c>
      <c r="V326" s="68"/>
      <c r="W326" s="68" t="s">
        <v>59</v>
      </c>
      <c r="X326" s="68"/>
      <c r="Y326" s="69" t="s">
        <v>64</v>
      </c>
      <c r="Z326" s="68" t="s">
        <v>63</v>
      </c>
      <c r="AA326" s="68"/>
      <c r="AB326" s="68" t="s">
        <v>64</v>
      </c>
      <c r="AC326" s="68" t="s">
        <v>64</v>
      </c>
      <c r="AD326" s="68" t="s">
        <v>64</v>
      </c>
      <c r="AE326" s="68" t="s">
        <v>63</v>
      </c>
      <c r="AF326" s="68" t="s">
        <v>64</v>
      </c>
      <c r="AG326" s="68" t="s">
        <v>64</v>
      </c>
      <c r="AH326" s="68"/>
      <c r="AI326" s="68" t="s">
        <v>64</v>
      </c>
      <c r="AJ326" s="24">
        <v>0</v>
      </c>
      <c r="AK326" s="68"/>
      <c r="AL326" s="68" t="s">
        <v>64</v>
      </c>
      <c r="AM326" s="68" t="s">
        <v>64</v>
      </c>
      <c r="AN326" s="68" t="s">
        <v>63</v>
      </c>
      <c r="AO326" s="68" t="s">
        <v>63</v>
      </c>
      <c r="AP326" s="68" t="s">
        <v>64</v>
      </c>
      <c r="AQ326" s="68" t="s">
        <v>64</v>
      </c>
      <c r="AR326" s="68" t="s">
        <v>64</v>
      </c>
      <c r="AS326" s="68" t="s">
        <v>64</v>
      </c>
      <c r="AT326" s="68" t="s">
        <v>64</v>
      </c>
      <c r="AU326" s="68" t="s">
        <v>64</v>
      </c>
      <c r="AV326" s="24">
        <v>0</v>
      </c>
      <c r="AW326" s="68" t="s">
        <v>63</v>
      </c>
      <c r="AX326" s="68" t="s">
        <v>63</v>
      </c>
      <c r="AY326" s="68" t="s">
        <v>64</v>
      </c>
      <c r="AZ326" s="68" t="s">
        <v>64</v>
      </c>
      <c r="BA326" s="67" t="s">
        <v>64</v>
      </c>
      <c r="BB326" s="24">
        <v>0</v>
      </c>
      <c r="BC326" s="24">
        <v>0</v>
      </c>
      <c r="BD326" s="24">
        <f t="shared" si="118"/>
        <v>0</v>
      </c>
      <c r="BE326" s="25"/>
    </row>
    <row r="327" spans="1:57" ht="25.5" customHeight="1" x14ac:dyDescent="0.25">
      <c r="A327" s="22">
        <v>7</v>
      </c>
      <c r="B327" s="39" t="s">
        <v>84</v>
      </c>
      <c r="C327" s="39">
        <v>13</v>
      </c>
      <c r="D327" s="39">
        <v>146</v>
      </c>
      <c r="E327" s="39" t="s">
        <v>161</v>
      </c>
      <c r="F327" s="68">
        <v>-153.29</v>
      </c>
      <c r="G327" s="68">
        <v>-582.71</v>
      </c>
      <c r="H327" s="68">
        <v>-0.22</v>
      </c>
      <c r="I327" s="68" t="s">
        <v>59</v>
      </c>
      <c r="J327" s="68">
        <v>-85.23</v>
      </c>
      <c r="K327" s="68">
        <v>217.03</v>
      </c>
      <c r="L327" s="24">
        <v>-117.21</v>
      </c>
      <c r="M327" s="68" t="s">
        <v>59</v>
      </c>
      <c r="N327" s="68" t="s">
        <v>59</v>
      </c>
      <c r="O327" s="68">
        <v>435</v>
      </c>
      <c r="P327" s="68">
        <v>-198.43</v>
      </c>
      <c r="Q327" s="68">
        <v>-162.26</v>
      </c>
      <c r="R327" s="68">
        <v>112.26</v>
      </c>
      <c r="S327" s="68">
        <v>55.5</v>
      </c>
      <c r="T327" s="68">
        <v>45</v>
      </c>
      <c r="U327" s="68">
        <v>-134.76</v>
      </c>
      <c r="V327" s="68"/>
      <c r="W327" s="68" t="s">
        <v>59</v>
      </c>
      <c r="X327" s="68"/>
      <c r="Y327" s="69">
        <v>-171.11</v>
      </c>
      <c r="Z327" s="68">
        <v>-36.29</v>
      </c>
      <c r="AA327" s="68"/>
      <c r="AB327" s="68">
        <v>-30.36</v>
      </c>
      <c r="AC327" s="68">
        <v>76.599999999999994</v>
      </c>
      <c r="AD327" s="68">
        <v>229.51</v>
      </c>
      <c r="AE327" s="68">
        <v>-9.7100000000000009</v>
      </c>
      <c r="AF327" s="68">
        <v>-220.23</v>
      </c>
      <c r="AG327" s="68">
        <v>387.26</v>
      </c>
      <c r="AH327" s="68"/>
      <c r="AI327" s="68">
        <v>15.65</v>
      </c>
      <c r="AJ327" s="24">
        <v>0</v>
      </c>
      <c r="AK327" s="68"/>
      <c r="AL327" s="68">
        <v>-316.54000000000002</v>
      </c>
      <c r="AM327" s="68">
        <v>9.8000000000000007</v>
      </c>
      <c r="AN327" s="68">
        <v>14.17</v>
      </c>
      <c r="AO327" s="68" t="s">
        <v>58</v>
      </c>
      <c r="AP327" s="68">
        <v>-234.83</v>
      </c>
      <c r="AQ327" s="68">
        <v>-232.34</v>
      </c>
      <c r="AR327" s="68">
        <v>573.77</v>
      </c>
      <c r="AS327" s="68">
        <v>-608.16999999999996</v>
      </c>
      <c r="AT327" s="68">
        <v>-116.71</v>
      </c>
      <c r="AU327" s="68">
        <v>10.97</v>
      </c>
      <c r="AV327" s="24">
        <v>0</v>
      </c>
      <c r="AW327" s="68">
        <v>-146.72999999999999</v>
      </c>
      <c r="AX327" s="68">
        <v>-555.61</v>
      </c>
      <c r="AY327" s="68">
        <v>-148.31</v>
      </c>
      <c r="AZ327" s="68">
        <v>-48.37</v>
      </c>
      <c r="BA327" s="67">
        <v>-191.48</v>
      </c>
      <c r="BB327" s="24">
        <v>0</v>
      </c>
      <c r="BC327" s="24">
        <v>0</v>
      </c>
      <c r="BD327" s="24">
        <f t="shared" si="118"/>
        <v>-2318.38</v>
      </c>
      <c r="BE327" s="25"/>
    </row>
    <row r="328" spans="1:57" ht="25.5" customHeight="1" x14ac:dyDescent="0.25">
      <c r="A328" s="22">
        <v>7</v>
      </c>
      <c r="B328" s="39" t="s">
        <v>84</v>
      </c>
      <c r="C328" s="39">
        <v>13</v>
      </c>
      <c r="D328" s="39">
        <v>154</v>
      </c>
      <c r="E328" s="39" t="s">
        <v>162</v>
      </c>
      <c r="F328" s="68">
        <v>-73.67</v>
      </c>
      <c r="G328" s="68">
        <v>-30.65</v>
      </c>
      <c r="H328" s="68">
        <v>-80.569999999999993</v>
      </c>
      <c r="I328" s="68" t="s">
        <v>59</v>
      </c>
      <c r="J328" s="68">
        <v>8.92</v>
      </c>
      <c r="K328" s="68">
        <v>17.98</v>
      </c>
      <c r="L328" s="24">
        <v>69.069999999999993</v>
      </c>
      <c r="M328" s="68">
        <v>-570.53</v>
      </c>
      <c r="N328" s="68" t="s">
        <v>59</v>
      </c>
      <c r="O328" s="68">
        <v>-110.32</v>
      </c>
      <c r="P328" s="68">
        <v>-320.76</v>
      </c>
      <c r="Q328" s="68">
        <v>-53.28</v>
      </c>
      <c r="R328" s="68">
        <v>-1.88</v>
      </c>
      <c r="S328" s="68">
        <v>-219.06</v>
      </c>
      <c r="T328" s="68">
        <v>-50.51</v>
      </c>
      <c r="U328" s="68" t="s">
        <v>58</v>
      </c>
      <c r="V328" s="68"/>
      <c r="W328" s="68" t="s">
        <v>59</v>
      </c>
      <c r="X328" s="68"/>
      <c r="Y328" s="69">
        <v>67.900000000000006</v>
      </c>
      <c r="Z328" s="68">
        <v>-128.61000000000001</v>
      </c>
      <c r="AA328" s="68"/>
      <c r="AB328" s="68">
        <v>-65.75</v>
      </c>
      <c r="AC328" s="68">
        <v>-223.08</v>
      </c>
      <c r="AD328" s="68">
        <v>182.15</v>
      </c>
      <c r="AE328" s="68">
        <v>-119.31</v>
      </c>
      <c r="AF328" s="68">
        <v>-294.32</v>
      </c>
      <c r="AG328" s="68" t="s">
        <v>60</v>
      </c>
      <c r="AH328" s="68"/>
      <c r="AI328" s="68">
        <v>-117.78</v>
      </c>
      <c r="AJ328" s="24">
        <v>0</v>
      </c>
      <c r="AK328" s="68"/>
      <c r="AL328" s="68">
        <v>-148.66</v>
      </c>
      <c r="AM328" s="68">
        <v>-10.39</v>
      </c>
      <c r="AN328" s="68">
        <v>35.869999999999997</v>
      </c>
      <c r="AO328" s="68">
        <v>-110.13</v>
      </c>
      <c r="AP328" s="68">
        <v>-243.61</v>
      </c>
      <c r="AQ328" s="68">
        <v>233.94</v>
      </c>
      <c r="AR328" s="68" t="s">
        <v>59</v>
      </c>
      <c r="AS328" s="68">
        <v>-131.01</v>
      </c>
      <c r="AT328" s="68">
        <v>-134.47</v>
      </c>
      <c r="AU328" s="68">
        <v>-103.54</v>
      </c>
      <c r="AV328" s="24">
        <v>0</v>
      </c>
      <c r="AW328" s="68">
        <v>-66.66</v>
      </c>
      <c r="AX328" s="68" t="s">
        <v>58</v>
      </c>
      <c r="AY328" s="68">
        <v>-122.71</v>
      </c>
      <c r="AZ328" s="68">
        <v>-48.92</v>
      </c>
      <c r="BA328" s="67">
        <v>-10.85</v>
      </c>
      <c r="BB328" s="24">
        <v>0</v>
      </c>
      <c r="BC328" s="24">
        <v>0</v>
      </c>
      <c r="BD328" s="24">
        <f t="shared" si="118"/>
        <v>-2975.1999999999989</v>
      </c>
      <c r="BE328" s="25"/>
    </row>
    <row r="329" spans="1:57" ht="25.5" customHeight="1" x14ac:dyDescent="0.25">
      <c r="A329" s="22">
        <v>7</v>
      </c>
      <c r="B329" s="22" t="s">
        <v>84</v>
      </c>
      <c r="C329" s="23">
        <v>13</v>
      </c>
      <c r="D329" s="23">
        <v>148</v>
      </c>
      <c r="E329" s="23" t="s">
        <v>163</v>
      </c>
      <c r="F329" s="68">
        <v>-135.4</v>
      </c>
      <c r="G329" s="68">
        <v>-132.43</v>
      </c>
      <c r="H329" s="68">
        <v>-139.87</v>
      </c>
      <c r="I329" s="68">
        <v>-205.58</v>
      </c>
      <c r="J329" s="68">
        <v>-10.65</v>
      </c>
      <c r="K329" s="68">
        <v>-200.19</v>
      </c>
      <c r="L329" s="24">
        <v>-151.16999999999999</v>
      </c>
      <c r="M329" s="68" t="s">
        <v>59</v>
      </c>
      <c r="N329" s="68">
        <v>22.74</v>
      </c>
      <c r="O329" s="68">
        <v>-304.91000000000003</v>
      </c>
      <c r="P329" s="68">
        <v>-614.38</v>
      </c>
      <c r="Q329" s="68" t="s">
        <v>59</v>
      </c>
      <c r="R329" s="68">
        <v>-128.46</v>
      </c>
      <c r="S329" s="68">
        <v>-63</v>
      </c>
      <c r="T329" s="68" t="s">
        <v>59</v>
      </c>
      <c r="U329" s="68">
        <v>-308.14</v>
      </c>
      <c r="V329" s="68"/>
      <c r="W329" s="68">
        <v>50.67</v>
      </c>
      <c r="X329" s="68"/>
      <c r="Y329" s="69">
        <v>156.76</v>
      </c>
      <c r="Z329" s="68">
        <v>-232.95</v>
      </c>
      <c r="AA329" s="68"/>
      <c r="AB329" s="68">
        <v>-362.22</v>
      </c>
      <c r="AC329" s="68">
        <v>164.91</v>
      </c>
      <c r="AD329" s="68">
        <v>350.24</v>
      </c>
      <c r="AE329" s="68">
        <v>-81.3</v>
      </c>
      <c r="AF329" s="68">
        <v>77.75</v>
      </c>
      <c r="AG329" s="68">
        <v>-23.3</v>
      </c>
      <c r="AH329" s="68"/>
      <c r="AI329" s="68">
        <v>-88.38</v>
      </c>
      <c r="AJ329" s="24">
        <v>0</v>
      </c>
      <c r="AK329" s="68"/>
      <c r="AL329" s="68">
        <v>-216.08</v>
      </c>
      <c r="AM329" s="68">
        <v>112.25</v>
      </c>
      <c r="AN329" s="68">
        <v>-48.68</v>
      </c>
      <c r="AO329" s="68">
        <v>-47.7</v>
      </c>
      <c r="AP329" s="68">
        <v>-9.1199999999999992</v>
      </c>
      <c r="AQ329" s="68">
        <v>-26.46</v>
      </c>
      <c r="AR329" s="68">
        <v>-1062.6099999999999</v>
      </c>
      <c r="AS329" s="68" t="s">
        <v>59</v>
      </c>
      <c r="AT329" s="68">
        <v>-41.87</v>
      </c>
      <c r="AU329" s="68">
        <v>129.19999999999999</v>
      </c>
      <c r="AV329" s="24">
        <v>0</v>
      </c>
      <c r="AW329" s="68">
        <v>-153.46</v>
      </c>
      <c r="AX329" s="68">
        <v>-2.8</v>
      </c>
      <c r="AY329" s="68">
        <v>-74.09</v>
      </c>
      <c r="AZ329" s="68">
        <v>-135.33000000000001</v>
      </c>
      <c r="BA329" s="67">
        <v>-3.76</v>
      </c>
      <c r="BB329" s="24">
        <v>0</v>
      </c>
      <c r="BC329" s="24">
        <v>0</v>
      </c>
      <c r="BD329" s="24">
        <f t="shared" si="118"/>
        <v>-3939.7700000000013</v>
      </c>
      <c r="BE329" s="25"/>
    </row>
    <row r="330" spans="1:57" ht="25.5" customHeight="1" x14ac:dyDescent="0.25">
      <c r="A330" s="22">
        <v>7</v>
      </c>
      <c r="B330" s="10" t="s">
        <v>110</v>
      </c>
      <c r="C330" s="11">
        <v>40</v>
      </c>
      <c r="D330" s="11">
        <v>46</v>
      </c>
      <c r="E330" s="11" t="s">
        <v>232</v>
      </c>
      <c r="F330" s="68">
        <v>-30.45</v>
      </c>
      <c r="G330" s="68" t="s">
        <v>64</v>
      </c>
      <c r="H330" s="68" t="s">
        <v>60</v>
      </c>
      <c r="I330" s="68" t="s">
        <v>64</v>
      </c>
      <c r="J330" s="68" t="s">
        <v>63</v>
      </c>
      <c r="K330" s="68" t="s">
        <v>64</v>
      </c>
      <c r="L330" s="24" t="s">
        <v>63</v>
      </c>
      <c r="M330" s="68" t="s">
        <v>64</v>
      </c>
      <c r="N330" s="68" t="s">
        <v>64</v>
      </c>
      <c r="O330" s="68" t="s">
        <v>64</v>
      </c>
      <c r="P330" s="68">
        <v>-56.52</v>
      </c>
      <c r="Q330" s="68" t="s">
        <v>64</v>
      </c>
      <c r="R330" s="68" t="s">
        <v>64</v>
      </c>
      <c r="S330" s="68" t="s">
        <v>63</v>
      </c>
      <c r="T330" s="68" t="s">
        <v>64</v>
      </c>
      <c r="U330" s="68">
        <v>-278.05</v>
      </c>
      <c r="V330" s="68"/>
      <c r="W330" s="68" t="s">
        <v>60</v>
      </c>
      <c r="X330" s="68"/>
      <c r="Y330" s="69">
        <v>-67.12</v>
      </c>
      <c r="Z330" s="68" t="s">
        <v>63</v>
      </c>
      <c r="AA330" s="68"/>
      <c r="AB330" s="68">
        <f>171.33-227.33</f>
        <v>-56</v>
      </c>
      <c r="AC330" s="68">
        <v>170.83</v>
      </c>
      <c r="AD330" s="68" t="s">
        <v>64</v>
      </c>
      <c r="AE330" s="68" t="s">
        <v>63</v>
      </c>
      <c r="AF330" s="68" t="s">
        <v>64</v>
      </c>
      <c r="AG330" s="68">
        <v>-49.87</v>
      </c>
      <c r="AH330" s="68"/>
      <c r="AI330" s="68" t="s">
        <v>63</v>
      </c>
      <c r="AJ330" s="24">
        <v>0</v>
      </c>
      <c r="AK330" s="68"/>
      <c r="AL330" s="68" t="s">
        <v>64</v>
      </c>
      <c r="AM330" s="68" t="s">
        <v>64</v>
      </c>
      <c r="AN330" s="68" t="s">
        <v>63</v>
      </c>
      <c r="AO330" s="68" t="s">
        <v>63</v>
      </c>
      <c r="AP330" s="68" t="s">
        <v>64</v>
      </c>
      <c r="AQ330" s="68" t="s">
        <v>64</v>
      </c>
      <c r="AR330" s="68" t="s">
        <v>60</v>
      </c>
      <c r="AS330" s="68" t="s">
        <v>64</v>
      </c>
      <c r="AT330" s="68" t="s">
        <v>64</v>
      </c>
      <c r="AU330" s="68" t="s">
        <v>64</v>
      </c>
      <c r="AV330" s="24">
        <v>0</v>
      </c>
      <c r="AW330" s="68" t="s">
        <v>63</v>
      </c>
      <c r="AX330" s="68">
        <v>-5.84</v>
      </c>
      <c r="AY330" s="68" t="s">
        <v>64</v>
      </c>
      <c r="AZ330" s="68" t="s">
        <v>64</v>
      </c>
      <c r="BA330" s="67" t="s">
        <v>64</v>
      </c>
      <c r="BB330" s="24">
        <v>0</v>
      </c>
      <c r="BC330" s="24">
        <v>0</v>
      </c>
      <c r="BD330" s="24">
        <f t="shared" si="118"/>
        <v>-373.01999999999992</v>
      </c>
      <c r="BE330" s="25"/>
    </row>
    <row r="331" spans="1:57" ht="25.5" customHeight="1" x14ac:dyDescent="0.25">
      <c r="A331" s="22">
        <v>7</v>
      </c>
      <c r="B331" s="22">
        <v>0</v>
      </c>
      <c r="C331" s="23" t="s">
        <v>48</v>
      </c>
      <c r="D331" s="23" t="s">
        <v>48</v>
      </c>
      <c r="E331" s="23" t="s">
        <v>90</v>
      </c>
      <c r="F331" s="68">
        <v>-24.58</v>
      </c>
      <c r="G331" s="68">
        <v>-478.12</v>
      </c>
      <c r="H331" s="68">
        <v>0</v>
      </c>
      <c r="I331" s="68">
        <v>0</v>
      </c>
      <c r="J331" s="68">
        <v>0</v>
      </c>
      <c r="K331" s="68">
        <v>-53.32</v>
      </c>
      <c r="L331" s="24">
        <v>0</v>
      </c>
      <c r="M331" s="68"/>
      <c r="N331" s="68">
        <v>0</v>
      </c>
      <c r="O331" s="68"/>
      <c r="P331" s="68">
        <v>183.78</v>
      </c>
      <c r="Q331" s="68" t="s">
        <v>64</v>
      </c>
      <c r="R331" s="68" t="s">
        <v>60</v>
      </c>
      <c r="S331" s="68">
        <v>-390.26</v>
      </c>
      <c r="T331" s="68">
        <v>-388.11</v>
      </c>
      <c r="U331" s="68">
        <v>0</v>
      </c>
      <c r="V331" s="68"/>
      <c r="W331" s="68">
        <v>-99.88</v>
      </c>
      <c r="X331" s="68"/>
      <c r="Y331" s="69">
        <v>97.11</v>
      </c>
      <c r="Z331" s="68" t="s">
        <v>58</v>
      </c>
      <c r="AA331" s="68"/>
      <c r="AB331" s="68">
        <v>-195.07</v>
      </c>
      <c r="AC331" s="68">
        <v>76.599999999999994</v>
      </c>
      <c r="AD331" s="68">
        <v>-37.61</v>
      </c>
      <c r="AE331" s="68" t="s">
        <v>62</v>
      </c>
      <c r="AF331" s="68" t="s">
        <v>64</v>
      </c>
      <c r="AG331" s="68">
        <v>65.11</v>
      </c>
      <c r="AH331" s="68"/>
      <c r="AI331" s="68">
        <v>19.95</v>
      </c>
      <c r="AJ331" s="24">
        <v>0</v>
      </c>
      <c r="AK331" s="68"/>
      <c r="AL331" s="68">
        <v>-169.67</v>
      </c>
      <c r="AM331" s="68">
        <v>-252.5</v>
      </c>
      <c r="AN331" s="68">
        <v>0</v>
      </c>
      <c r="AO331" s="68"/>
      <c r="AP331" s="68" t="s">
        <v>60</v>
      </c>
      <c r="AQ331" s="68">
        <v>0</v>
      </c>
      <c r="AR331" s="68">
        <v>0</v>
      </c>
      <c r="AS331" s="68">
        <v>0</v>
      </c>
      <c r="AT331" s="68"/>
      <c r="AU331" s="68" t="s">
        <v>64</v>
      </c>
      <c r="AV331" s="24">
        <v>0</v>
      </c>
      <c r="AW331" s="68"/>
      <c r="AX331" s="68">
        <v>0</v>
      </c>
      <c r="AY331" s="68">
        <v>0</v>
      </c>
      <c r="AZ331" s="68">
        <v>0</v>
      </c>
      <c r="BA331" s="67" t="s">
        <v>64</v>
      </c>
      <c r="BB331" s="24">
        <v>0</v>
      </c>
      <c r="BC331" s="24">
        <v>0</v>
      </c>
      <c r="BD331" s="24">
        <f t="shared" si="118"/>
        <v>-1646.5700000000004</v>
      </c>
      <c r="BE331" s="25"/>
    </row>
    <row r="332" spans="1:57" ht="25.5" customHeight="1" x14ac:dyDescent="0.25">
      <c r="A332" s="22">
        <v>7</v>
      </c>
      <c r="B332" s="22" t="s">
        <v>166</v>
      </c>
      <c r="C332" s="23">
        <v>24</v>
      </c>
      <c r="D332" s="23">
        <v>119</v>
      </c>
      <c r="E332" s="23" t="s">
        <v>233</v>
      </c>
      <c r="F332" s="68">
        <v>-214</v>
      </c>
      <c r="G332" s="68">
        <v>64.790000000000006</v>
      </c>
      <c r="H332" s="68">
        <v>-129.63999999999999</v>
      </c>
      <c r="I332" s="68" t="s">
        <v>59</v>
      </c>
      <c r="J332" s="68">
        <v>-311.76</v>
      </c>
      <c r="K332" s="68">
        <v>-14.71</v>
      </c>
      <c r="L332" s="24">
        <v>-75.349999999999994</v>
      </c>
      <c r="M332" s="68">
        <v>-318.27</v>
      </c>
      <c r="N332" s="68">
        <v>-210.4</v>
      </c>
      <c r="O332" s="68">
        <v>35.83</v>
      </c>
      <c r="P332" s="68">
        <v>-22.6</v>
      </c>
      <c r="Q332" s="68">
        <v>-125.49</v>
      </c>
      <c r="R332" s="68">
        <v>2.4300000000000002</v>
      </c>
      <c r="S332" s="68">
        <f>S306-305.09</f>
        <v>-749.99</v>
      </c>
      <c r="T332" s="68">
        <v>37.24</v>
      </c>
      <c r="U332" s="68" t="s">
        <v>58</v>
      </c>
      <c r="V332" s="68"/>
      <c r="W332" s="68" t="s">
        <v>60</v>
      </c>
      <c r="X332" s="68"/>
      <c r="Y332" s="69">
        <v>16.010000000000002</v>
      </c>
      <c r="Z332" s="68">
        <v>-68.260000000000005</v>
      </c>
      <c r="AA332" s="68"/>
      <c r="AB332" s="68">
        <v>-79.42</v>
      </c>
      <c r="AC332" s="68">
        <v>-74.91</v>
      </c>
      <c r="AD332" s="68">
        <v>38.049999999999997</v>
      </c>
      <c r="AE332" s="68">
        <v>154.54</v>
      </c>
      <c r="AF332" s="68">
        <v>-372.93</v>
      </c>
      <c r="AG332" s="68">
        <v>-83.72</v>
      </c>
      <c r="AH332" s="68"/>
      <c r="AI332" s="68">
        <v>4.33</v>
      </c>
      <c r="AJ332" s="24">
        <v>0</v>
      </c>
      <c r="AK332" s="68"/>
      <c r="AL332" s="68">
        <v>-227.89</v>
      </c>
      <c r="AM332" s="68">
        <v>-119.18</v>
      </c>
      <c r="AN332" s="68">
        <v>-42.25</v>
      </c>
      <c r="AO332" s="68">
        <v>55.75</v>
      </c>
      <c r="AP332" s="68">
        <v>-18.39</v>
      </c>
      <c r="AQ332" s="68">
        <v>158.58000000000001</v>
      </c>
      <c r="AR332" s="68" t="s">
        <v>59</v>
      </c>
      <c r="AS332" s="68">
        <v>-233.13</v>
      </c>
      <c r="AT332" s="68">
        <v>-29.27</v>
      </c>
      <c r="AU332" s="68" t="s">
        <v>59</v>
      </c>
      <c r="AV332" s="24">
        <v>0</v>
      </c>
      <c r="AW332" s="68" t="s">
        <v>58</v>
      </c>
      <c r="AX332" s="68">
        <v>-7.5</v>
      </c>
      <c r="AY332" s="68">
        <v>200.36</v>
      </c>
      <c r="AZ332" s="68">
        <v>15.07</v>
      </c>
      <c r="BA332" s="67" t="s">
        <v>60</v>
      </c>
      <c r="BB332" s="24">
        <v>0</v>
      </c>
      <c r="BC332" s="24">
        <v>0</v>
      </c>
      <c r="BD332" s="24">
        <f t="shared" si="118"/>
        <v>-2746.079999999999</v>
      </c>
      <c r="BE332" s="25"/>
    </row>
    <row r="333" spans="1:57" ht="25.5" customHeight="1" x14ac:dyDescent="0.25">
      <c r="A333" s="22">
        <v>7</v>
      </c>
      <c r="B333" s="22" t="s">
        <v>93</v>
      </c>
      <c r="C333" s="23">
        <v>26</v>
      </c>
      <c r="D333" s="23">
        <v>136</v>
      </c>
      <c r="E333" s="23" t="s">
        <v>234</v>
      </c>
      <c r="F333" s="68">
        <v>-286.58</v>
      </c>
      <c r="G333" s="68" t="s">
        <v>64</v>
      </c>
      <c r="H333" s="68" t="s">
        <v>60</v>
      </c>
      <c r="I333" s="68" t="s">
        <v>64</v>
      </c>
      <c r="J333" s="68" t="s">
        <v>63</v>
      </c>
      <c r="K333" s="68" t="s">
        <v>64</v>
      </c>
      <c r="L333" s="24" t="s">
        <v>63</v>
      </c>
      <c r="M333" s="68" t="s">
        <v>64</v>
      </c>
      <c r="N333" s="68" t="s">
        <v>64</v>
      </c>
      <c r="O333" s="68" t="s">
        <v>64</v>
      </c>
      <c r="P333" s="68" t="s">
        <v>63</v>
      </c>
      <c r="Q333" s="68" t="s">
        <v>64</v>
      </c>
      <c r="R333" s="68" t="s">
        <v>64</v>
      </c>
      <c r="S333" s="68" t="s">
        <v>63</v>
      </c>
      <c r="T333" s="68" t="s">
        <v>64</v>
      </c>
      <c r="U333" s="68" t="s">
        <v>63</v>
      </c>
      <c r="V333" s="68"/>
      <c r="W333" s="68">
        <v>-124.64</v>
      </c>
      <c r="X333" s="68"/>
      <c r="Y333" s="69" t="s">
        <v>64</v>
      </c>
      <c r="Z333" s="68" t="s">
        <v>63</v>
      </c>
      <c r="AA333" s="68"/>
      <c r="AB333" s="68" t="s">
        <v>64</v>
      </c>
      <c r="AC333" s="68" t="s">
        <v>64</v>
      </c>
      <c r="AD333" s="68" t="s">
        <v>64</v>
      </c>
      <c r="AE333" s="68" t="s">
        <v>63</v>
      </c>
      <c r="AF333" s="68" t="s">
        <v>64</v>
      </c>
      <c r="AG333" s="68" t="s">
        <v>64</v>
      </c>
      <c r="AH333" s="68"/>
      <c r="AI333" s="68" t="s">
        <v>63</v>
      </c>
      <c r="AJ333" s="24">
        <v>0</v>
      </c>
      <c r="AK333" s="68"/>
      <c r="AL333" s="68" t="s">
        <v>64</v>
      </c>
      <c r="AM333" s="68" t="s">
        <v>64</v>
      </c>
      <c r="AN333" s="68" t="s">
        <v>63</v>
      </c>
      <c r="AO333" s="68" t="s">
        <v>63</v>
      </c>
      <c r="AP333" s="68" t="s">
        <v>64</v>
      </c>
      <c r="AQ333" s="68" t="s">
        <v>64</v>
      </c>
      <c r="AR333" s="68" t="s">
        <v>64</v>
      </c>
      <c r="AS333" s="68" t="s">
        <v>64</v>
      </c>
      <c r="AT333" s="68" t="s">
        <v>64</v>
      </c>
      <c r="AU333" s="68" t="s">
        <v>64</v>
      </c>
      <c r="AV333" s="24">
        <v>0</v>
      </c>
      <c r="AW333" s="68" t="s">
        <v>63</v>
      </c>
      <c r="AX333" s="68" t="s">
        <v>63</v>
      </c>
      <c r="AY333" s="68" t="s">
        <v>64</v>
      </c>
      <c r="AZ333" s="68" t="s">
        <v>64</v>
      </c>
      <c r="BA333" s="67" t="s">
        <v>63</v>
      </c>
      <c r="BB333" s="24">
        <v>0</v>
      </c>
      <c r="BC333" s="24">
        <v>0</v>
      </c>
      <c r="BD333" s="24">
        <f t="shared" si="118"/>
        <v>-411.21999999999997</v>
      </c>
      <c r="BE333" s="25"/>
    </row>
    <row r="334" spans="1:57" ht="25.5" customHeight="1" x14ac:dyDescent="0.25">
      <c r="A334" s="22">
        <v>7</v>
      </c>
      <c r="B334" s="22" t="s">
        <v>96</v>
      </c>
      <c r="C334" s="27">
        <v>24</v>
      </c>
      <c r="D334" s="27">
        <v>323</v>
      </c>
      <c r="E334" s="27" t="s">
        <v>235</v>
      </c>
      <c r="F334" s="68">
        <v>-119.78</v>
      </c>
      <c r="G334" s="68" t="s">
        <v>60</v>
      </c>
      <c r="H334" s="68">
        <v>-14.2</v>
      </c>
      <c r="I334" s="68" t="s">
        <v>59</v>
      </c>
      <c r="J334" s="68">
        <v>-238.08</v>
      </c>
      <c r="K334" s="68">
        <v>-191.56</v>
      </c>
      <c r="L334" s="24">
        <v>-48.06</v>
      </c>
      <c r="M334" s="68">
        <v>-245.23</v>
      </c>
      <c r="N334" s="68">
        <v>-279.89</v>
      </c>
      <c r="O334" s="68">
        <v>3.48</v>
      </c>
      <c r="P334" s="68">
        <v>-94.7</v>
      </c>
      <c r="Q334" s="68">
        <v>-66.97</v>
      </c>
      <c r="R334" s="68">
        <v>8.9499999999999993</v>
      </c>
      <c r="S334" s="68">
        <v>-116.02</v>
      </c>
      <c r="T334" s="68">
        <v>-69.64</v>
      </c>
      <c r="U334" s="68" t="s">
        <v>58</v>
      </c>
      <c r="V334" s="68"/>
      <c r="W334" s="68" t="s">
        <v>60</v>
      </c>
      <c r="X334" s="68"/>
      <c r="Y334" s="69">
        <v>-16.88</v>
      </c>
      <c r="Z334" s="68">
        <v>-285.47000000000003</v>
      </c>
      <c r="AA334" s="68"/>
      <c r="AB334" s="68">
        <v>-41.88</v>
      </c>
      <c r="AC334" s="68">
        <v>-76.59</v>
      </c>
      <c r="AD334" s="68">
        <v>-98.9</v>
      </c>
      <c r="AE334" s="68">
        <v>-28</v>
      </c>
      <c r="AF334" s="68">
        <v>-288.91000000000003</v>
      </c>
      <c r="AG334" s="68">
        <v>-62.83</v>
      </c>
      <c r="AH334" s="68"/>
      <c r="AI334" s="68">
        <v>-18.28</v>
      </c>
      <c r="AJ334" s="24">
        <v>0</v>
      </c>
      <c r="AK334" s="68"/>
      <c r="AL334" s="68">
        <v>84.55</v>
      </c>
      <c r="AM334" s="68" t="s">
        <v>62</v>
      </c>
      <c r="AN334" s="68">
        <v>-68.36</v>
      </c>
      <c r="AO334" s="68">
        <v>-22.39</v>
      </c>
      <c r="AP334" s="68">
        <v>-4.4400000000000004</v>
      </c>
      <c r="AQ334" s="68">
        <v>-152.35</v>
      </c>
      <c r="AR334" s="68" t="s">
        <v>59</v>
      </c>
      <c r="AS334" s="68">
        <v>-359.74</v>
      </c>
      <c r="AT334" s="68">
        <v>-10.14</v>
      </c>
      <c r="AU334" s="68" t="s">
        <v>59</v>
      </c>
      <c r="AV334" s="24">
        <v>0</v>
      </c>
      <c r="AW334" s="68">
        <v>12.34</v>
      </c>
      <c r="AX334" s="68">
        <v>-2.71</v>
      </c>
      <c r="AY334" s="68">
        <v>-57.35</v>
      </c>
      <c r="AZ334" s="68">
        <v>2.23</v>
      </c>
      <c r="BA334" s="67">
        <v>-13.74</v>
      </c>
      <c r="BB334" s="24">
        <v>0</v>
      </c>
      <c r="BC334" s="24">
        <v>0</v>
      </c>
      <c r="BD334" s="24">
        <f t="shared" si="118"/>
        <v>-2981.5399999999995</v>
      </c>
      <c r="BE334" s="25"/>
    </row>
    <row r="335" spans="1:57" ht="25.5" customHeight="1" x14ac:dyDescent="0.25">
      <c r="A335" s="22">
        <v>7</v>
      </c>
      <c r="B335" s="22" t="s">
        <v>96</v>
      </c>
      <c r="C335" s="27">
        <v>24</v>
      </c>
      <c r="D335" s="27">
        <v>324</v>
      </c>
      <c r="E335" s="27" t="s">
        <v>236</v>
      </c>
      <c r="F335" s="68">
        <v>-33.32</v>
      </c>
      <c r="G335" s="68">
        <v>-1.49</v>
      </c>
      <c r="H335" s="68">
        <v>-31.78</v>
      </c>
      <c r="I335" s="68" t="s">
        <v>59</v>
      </c>
      <c r="J335" s="68">
        <v>-118.28</v>
      </c>
      <c r="K335" s="68" t="s">
        <v>59</v>
      </c>
      <c r="L335" s="24">
        <v>-86.84</v>
      </c>
      <c r="M335" s="68">
        <v>-167.6</v>
      </c>
      <c r="N335" s="68">
        <v>-263.57</v>
      </c>
      <c r="O335" s="68">
        <v>24.59</v>
      </c>
      <c r="P335" s="68">
        <v>-1.98</v>
      </c>
      <c r="Q335" s="68">
        <v>-19.829999999999998</v>
      </c>
      <c r="R335" s="68">
        <v>-55.23</v>
      </c>
      <c r="S335" s="68">
        <v>149.13</v>
      </c>
      <c r="T335" s="68">
        <v>30.07</v>
      </c>
      <c r="U335" s="68" t="s">
        <v>58</v>
      </c>
      <c r="V335" s="68"/>
      <c r="W335" s="68" t="s">
        <v>60</v>
      </c>
      <c r="X335" s="68"/>
      <c r="Y335" s="69">
        <v>-19.79</v>
      </c>
      <c r="Z335" s="68">
        <v>-51.57</v>
      </c>
      <c r="AA335" s="68"/>
      <c r="AB335" s="68">
        <v>51.88</v>
      </c>
      <c r="AC335" s="68">
        <v>-3.75</v>
      </c>
      <c r="AD335" s="68">
        <v>135.84</v>
      </c>
      <c r="AE335" s="68">
        <v>23.86</v>
      </c>
      <c r="AF335" s="68">
        <v>-209.25</v>
      </c>
      <c r="AG335" s="68">
        <v>30.37</v>
      </c>
      <c r="AH335" s="68"/>
      <c r="AI335" s="68">
        <v>3.96</v>
      </c>
      <c r="AJ335" s="24">
        <v>0</v>
      </c>
      <c r="AK335" s="68"/>
      <c r="AL335" s="68">
        <v>-36.450000000000003</v>
      </c>
      <c r="AM335" s="68">
        <v>28.92</v>
      </c>
      <c r="AN335" s="68">
        <v>-31.41</v>
      </c>
      <c r="AO335" s="68">
        <v>63.28</v>
      </c>
      <c r="AP335" s="68">
        <v>-3.24</v>
      </c>
      <c r="AQ335" s="68" t="s">
        <v>58</v>
      </c>
      <c r="AR335" s="68" t="s">
        <v>59</v>
      </c>
      <c r="AS335" s="68">
        <v>-125.66</v>
      </c>
      <c r="AT335" s="68">
        <v>-20.22</v>
      </c>
      <c r="AU335" s="68" t="s">
        <v>59</v>
      </c>
      <c r="AV335" s="24">
        <v>0</v>
      </c>
      <c r="AW335" s="68">
        <v>0.41</v>
      </c>
      <c r="AX335" s="68" t="s">
        <v>58</v>
      </c>
      <c r="AY335" s="68">
        <v>80.58</v>
      </c>
      <c r="AZ335" s="68">
        <v>-35.69</v>
      </c>
      <c r="BA335" s="67" t="s">
        <v>62</v>
      </c>
      <c r="BB335" s="24">
        <v>0</v>
      </c>
      <c r="BC335" s="24">
        <v>0</v>
      </c>
      <c r="BD335" s="24">
        <f t="shared" si="118"/>
        <v>-694.06000000000017</v>
      </c>
      <c r="BE335" s="25"/>
    </row>
    <row r="336" spans="1:57" ht="25.5" customHeight="1" x14ac:dyDescent="0.25">
      <c r="A336" s="22">
        <v>7</v>
      </c>
      <c r="B336" s="22" t="s">
        <v>100</v>
      </c>
      <c r="C336" s="23">
        <v>11</v>
      </c>
      <c r="D336" s="23">
        <v>103</v>
      </c>
      <c r="E336" s="23" t="s">
        <v>237</v>
      </c>
      <c r="F336" s="68">
        <v>-56.33</v>
      </c>
      <c r="G336" s="68">
        <v>-458.62</v>
      </c>
      <c r="H336" s="68">
        <v>-350.2</v>
      </c>
      <c r="I336" s="68">
        <v>-112.1</v>
      </c>
      <c r="J336" s="68">
        <v>-479.23</v>
      </c>
      <c r="K336" s="68">
        <v>-146.53</v>
      </c>
      <c r="L336" s="24">
        <v>-247.55</v>
      </c>
      <c r="M336" s="68">
        <v>-485.96</v>
      </c>
      <c r="N336" s="68">
        <v>869.41</v>
      </c>
      <c r="O336" s="68">
        <v>-411.08</v>
      </c>
      <c r="P336" s="68">
        <v>-60.36</v>
      </c>
      <c r="Q336" s="68">
        <v>-733.98</v>
      </c>
      <c r="R336" s="68">
        <v>-1168.1400000000001</v>
      </c>
      <c r="S336" s="68">
        <v>17.329999999999998</v>
      </c>
      <c r="T336" s="68">
        <v>-20.09</v>
      </c>
      <c r="U336" s="68">
        <v>-673.72</v>
      </c>
      <c r="V336" s="68"/>
      <c r="W336" s="68">
        <v>-78.95</v>
      </c>
      <c r="X336" s="68"/>
      <c r="Y336" s="69">
        <v>-89.78</v>
      </c>
      <c r="Z336" s="68">
        <v>-777.79</v>
      </c>
      <c r="AA336" s="68"/>
      <c r="AB336" s="68">
        <v>-213.2</v>
      </c>
      <c r="AC336" s="68">
        <v>-101.15</v>
      </c>
      <c r="AD336" s="68">
        <v>-509.65</v>
      </c>
      <c r="AE336" s="68">
        <v>104.98</v>
      </c>
      <c r="AF336" s="68">
        <v>-627.34</v>
      </c>
      <c r="AG336" s="68">
        <v>138.18</v>
      </c>
      <c r="AH336" s="68"/>
      <c r="AI336" s="68">
        <v>-45.19</v>
      </c>
      <c r="AJ336" s="24">
        <v>0</v>
      </c>
      <c r="AK336" s="68"/>
      <c r="AL336" s="68">
        <v>-85.93</v>
      </c>
      <c r="AM336" s="68">
        <v>-387.2</v>
      </c>
      <c r="AN336" s="68">
        <v>-1.99</v>
      </c>
      <c r="AO336" s="68">
        <v>-141.83000000000001</v>
      </c>
      <c r="AP336" s="68">
        <v>-138.06</v>
      </c>
      <c r="AQ336" s="68">
        <v>225.04</v>
      </c>
      <c r="AR336" s="68">
        <v>-232.67</v>
      </c>
      <c r="AS336" s="68">
        <v>296.19</v>
      </c>
      <c r="AT336" s="68">
        <v>-208.98</v>
      </c>
      <c r="AU336" s="68">
        <v>-59.59</v>
      </c>
      <c r="AV336" s="24">
        <v>0</v>
      </c>
      <c r="AW336" s="68">
        <v>-124.1</v>
      </c>
      <c r="AX336" s="68">
        <v>-310.31</v>
      </c>
      <c r="AY336" s="68">
        <v>12.43</v>
      </c>
      <c r="AZ336" s="68" t="s">
        <v>60</v>
      </c>
      <c r="BA336" s="67">
        <v>6.25</v>
      </c>
      <c r="BB336" s="24">
        <v>0</v>
      </c>
      <c r="BC336" s="24">
        <v>0</v>
      </c>
      <c r="BD336" s="24">
        <f t="shared" si="118"/>
        <v>-7867.79</v>
      </c>
      <c r="BE336" s="25"/>
    </row>
    <row r="337" spans="1:57" ht="25.5" customHeight="1" x14ac:dyDescent="0.25">
      <c r="A337" s="22">
        <v>7</v>
      </c>
      <c r="B337" s="22" t="s">
        <v>100</v>
      </c>
      <c r="C337" s="23">
        <v>19</v>
      </c>
      <c r="D337" s="23">
        <v>219</v>
      </c>
      <c r="E337" s="23" t="s">
        <v>238</v>
      </c>
      <c r="F337" s="68">
        <v>-250.85</v>
      </c>
      <c r="G337" s="68">
        <v>-190.85</v>
      </c>
      <c r="H337" s="68">
        <v>30.01</v>
      </c>
      <c r="I337" s="68" t="s">
        <v>59</v>
      </c>
      <c r="J337" s="68" t="s">
        <v>58</v>
      </c>
      <c r="K337" s="68">
        <v>9.15</v>
      </c>
      <c r="L337" s="24">
        <v>-151.74</v>
      </c>
      <c r="M337" s="68">
        <v>-1209.98</v>
      </c>
      <c r="N337" s="68">
        <v>518.08000000000004</v>
      </c>
      <c r="O337" s="68">
        <v>225.84</v>
      </c>
      <c r="P337" s="68">
        <v>648.04999999999995</v>
      </c>
      <c r="Q337" s="68">
        <v>254.19</v>
      </c>
      <c r="R337" s="68">
        <v>-171.42</v>
      </c>
      <c r="S337" s="68">
        <v>320.31</v>
      </c>
      <c r="T337" s="68">
        <v>-30.69</v>
      </c>
      <c r="U337" s="68">
        <v>-6.49</v>
      </c>
      <c r="V337" s="68"/>
      <c r="W337" s="68" t="s">
        <v>59</v>
      </c>
      <c r="X337" s="68"/>
      <c r="Y337" s="69">
        <v>27.75</v>
      </c>
      <c r="Z337" s="68">
        <v>-118.64</v>
      </c>
      <c r="AA337" s="68"/>
      <c r="AB337" s="68">
        <v>-347.6</v>
      </c>
      <c r="AC337" s="68">
        <v>-75.900000000000006</v>
      </c>
      <c r="AD337" s="68">
        <v>-240.93</v>
      </c>
      <c r="AE337" s="68" t="s">
        <v>58</v>
      </c>
      <c r="AF337" s="68">
        <v>-571.84</v>
      </c>
      <c r="AG337" s="68">
        <v>-402.44</v>
      </c>
      <c r="AH337" s="68"/>
      <c r="AI337" s="68">
        <v>-5.65</v>
      </c>
      <c r="AJ337" s="24">
        <v>0</v>
      </c>
      <c r="AK337" s="68"/>
      <c r="AL337" s="68">
        <v>157.08000000000001</v>
      </c>
      <c r="AM337" s="68">
        <v>6.18</v>
      </c>
      <c r="AN337" s="68">
        <v>-73.44</v>
      </c>
      <c r="AO337" s="68">
        <v>46.95</v>
      </c>
      <c r="AP337" s="68">
        <v>-294.52999999999997</v>
      </c>
      <c r="AQ337" s="68">
        <v>473.6</v>
      </c>
      <c r="AR337" s="68">
        <v>-362.57</v>
      </c>
      <c r="AS337" s="68">
        <v>365.12</v>
      </c>
      <c r="AT337" s="68">
        <v>-307.04000000000002</v>
      </c>
      <c r="AU337" s="68" t="s">
        <v>59</v>
      </c>
      <c r="AV337" s="24">
        <v>0</v>
      </c>
      <c r="AW337" s="68">
        <v>265.95</v>
      </c>
      <c r="AX337" s="68">
        <v>-66.319999999999993</v>
      </c>
      <c r="AY337" s="68">
        <v>88.38</v>
      </c>
      <c r="AZ337" s="68" t="s">
        <v>60</v>
      </c>
      <c r="BA337" s="67">
        <v>-114.5</v>
      </c>
      <c r="BB337" s="24">
        <v>0</v>
      </c>
      <c r="BC337" s="24">
        <v>0</v>
      </c>
      <c r="BD337" s="24">
        <f t="shared" si="118"/>
        <v>-1556.7799999999993</v>
      </c>
      <c r="BE337" s="25"/>
    </row>
    <row r="338" spans="1:57" ht="25.5" customHeight="1" x14ac:dyDescent="0.25">
      <c r="A338" s="22">
        <v>7</v>
      </c>
      <c r="B338" s="22" t="s">
        <v>100</v>
      </c>
      <c r="C338" s="23">
        <v>24</v>
      </c>
      <c r="D338" s="23">
        <v>214</v>
      </c>
      <c r="E338" s="23" t="s">
        <v>239</v>
      </c>
      <c r="F338" s="68">
        <v>-221.81</v>
      </c>
      <c r="G338" s="68">
        <v>3.67</v>
      </c>
      <c r="H338" s="68">
        <v>-29.46</v>
      </c>
      <c r="I338" s="68" t="s">
        <v>59</v>
      </c>
      <c r="J338" s="68">
        <v>-135.93</v>
      </c>
      <c r="K338" s="68" t="s">
        <v>59</v>
      </c>
      <c r="L338" s="24">
        <v>-152.30000000000001</v>
      </c>
      <c r="M338" s="68">
        <v>-456.1</v>
      </c>
      <c r="N338" s="68">
        <v>-217.92</v>
      </c>
      <c r="O338" s="68">
        <v>-43.69</v>
      </c>
      <c r="P338" s="68">
        <v>-87.9</v>
      </c>
      <c r="Q338" s="68">
        <v>-772.67</v>
      </c>
      <c r="R338" s="68">
        <v>0.04</v>
      </c>
      <c r="S338" s="68">
        <v>13.01</v>
      </c>
      <c r="T338" s="68">
        <v>65.86</v>
      </c>
      <c r="U338" s="68">
        <v>-151.01</v>
      </c>
      <c r="V338" s="68"/>
      <c r="W338" s="68" t="s">
        <v>60</v>
      </c>
      <c r="X338" s="68"/>
      <c r="Y338" s="69">
        <v>-26.95</v>
      </c>
      <c r="Z338" s="68">
        <v>10.46</v>
      </c>
      <c r="AA338" s="68"/>
      <c r="AB338" s="68">
        <v>13.49</v>
      </c>
      <c r="AC338" s="68">
        <v>28.74</v>
      </c>
      <c r="AD338" s="68">
        <v>-32.67</v>
      </c>
      <c r="AE338" s="68">
        <v>-118.52</v>
      </c>
      <c r="AF338" s="68">
        <v>-339.82</v>
      </c>
      <c r="AG338" s="68">
        <v>-117.84</v>
      </c>
      <c r="AH338" s="68"/>
      <c r="AI338" s="68">
        <v>-3.6</v>
      </c>
      <c r="AJ338" s="24">
        <v>0</v>
      </c>
      <c r="AK338" s="68"/>
      <c r="AL338" s="68">
        <v>25.77</v>
      </c>
      <c r="AM338" s="68">
        <v>-163.26</v>
      </c>
      <c r="AN338" s="68">
        <v>-50.96</v>
      </c>
      <c r="AO338" s="68">
        <v>-135.85</v>
      </c>
      <c r="AP338" s="68">
        <v>49.02</v>
      </c>
      <c r="AQ338" s="68">
        <v>-1639.24</v>
      </c>
      <c r="AR338" s="68" t="s">
        <v>59</v>
      </c>
      <c r="AS338" s="68">
        <v>-276.39999999999998</v>
      </c>
      <c r="AT338" s="68">
        <v>-45.62</v>
      </c>
      <c r="AU338" s="68">
        <v>-99.51</v>
      </c>
      <c r="AV338" s="24">
        <v>0</v>
      </c>
      <c r="AW338" s="68">
        <v>9.68</v>
      </c>
      <c r="AX338" s="68" t="s">
        <v>58</v>
      </c>
      <c r="AY338" s="68">
        <v>-2.37</v>
      </c>
      <c r="AZ338" s="68">
        <v>-147.65</v>
      </c>
      <c r="BA338" s="67">
        <v>-17.68</v>
      </c>
      <c r="BB338" s="24">
        <v>0</v>
      </c>
      <c r="BC338" s="24">
        <v>0</v>
      </c>
      <c r="BD338" s="24">
        <f t="shared" si="118"/>
        <v>-5266.99</v>
      </c>
      <c r="BE338" s="25"/>
    </row>
    <row r="339" spans="1:57" ht="25.5" customHeight="1" x14ac:dyDescent="0.25">
      <c r="A339" s="22">
        <v>7</v>
      </c>
      <c r="B339" s="22" t="s">
        <v>103</v>
      </c>
      <c r="C339" s="23">
        <v>20</v>
      </c>
      <c r="D339" s="23">
        <v>95</v>
      </c>
      <c r="E339" s="23" t="s">
        <v>240</v>
      </c>
      <c r="F339" s="68">
        <v>-133.6</v>
      </c>
      <c r="G339" s="68">
        <v>-278.17</v>
      </c>
      <c r="H339" s="68">
        <v>-231.11</v>
      </c>
      <c r="I339" s="68">
        <v>-184.08</v>
      </c>
      <c r="J339" s="68">
        <v>-2.56</v>
      </c>
      <c r="K339" s="68">
        <v>-37.31</v>
      </c>
      <c r="L339" s="24">
        <v>-112.33</v>
      </c>
      <c r="M339" s="68">
        <v>-19.55</v>
      </c>
      <c r="N339" s="68">
        <v>-50.09</v>
      </c>
      <c r="O339" s="68">
        <v>-103.21</v>
      </c>
      <c r="P339" s="68">
        <v>-335.4</v>
      </c>
      <c r="Q339" s="68">
        <v>-115.89</v>
      </c>
      <c r="R339" s="68">
        <v>24.44</v>
      </c>
      <c r="S339" s="68">
        <v>-143.18</v>
      </c>
      <c r="T339" s="68">
        <v>-921.17</v>
      </c>
      <c r="U339" s="68">
        <v>-17.29</v>
      </c>
      <c r="V339" s="68"/>
      <c r="W339" s="68">
        <v>-21.54</v>
      </c>
      <c r="X339" s="68"/>
      <c r="Y339" s="69">
        <v>3.31</v>
      </c>
      <c r="Z339" s="68">
        <v>-62.95</v>
      </c>
      <c r="AA339" s="68"/>
      <c r="AB339" s="68">
        <f>-106.17</f>
        <v>-106.17</v>
      </c>
      <c r="AC339" s="68">
        <v>-20.28</v>
      </c>
      <c r="AD339" s="68">
        <v>-1.38</v>
      </c>
      <c r="AE339" s="68">
        <v>-13.17</v>
      </c>
      <c r="AF339" s="68">
        <v>-28.95</v>
      </c>
      <c r="AG339" s="68">
        <v>2.62</v>
      </c>
      <c r="AH339" s="68"/>
      <c r="AI339" s="68" t="s">
        <v>60</v>
      </c>
      <c r="AJ339" s="24">
        <v>0</v>
      </c>
      <c r="AK339" s="68"/>
      <c r="AL339" s="68">
        <v>-14.77</v>
      </c>
      <c r="AM339" s="68">
        <v>-8</v>
      </c>
      <c r="AN339" s="68">
        <v>-26.95</v>
      </c>
      <c r="AO339" s="68">
        <v>-35.35</v>
      </c>
      <c r="AP339" s="68">
        <v>-166.21</v>
      </c>
      <c r="AQ339" s="68">
        <v>-16.89</v>
      </c>
      <c r="AR339" s="68">
        <v>-161.87</v>
      </c>
      <c r="AS339" s="68">
        <v>-38.450000000000003</v>
      </c>
      <c r="AT339" s="68">
        <v>-39.57</v>
      </c>
      <c r="AU339" s="68">
        <v>14.6</v>
      </c>
      <c r="AV339" s="24">
        <v>0</v>
      </c>
      <c r="AW339" s="68">
        <v>-75.16</v>
      </c>
      <c r="AX339" s="68" t="s">
        <v>58</v>
      </c>
      <c r="AY339" s="68">
        <v>-294.08999999999997</v>
      </c>
      <c r="AZ339" s="68" t="s">
        <v>60</v>
      </c>
      <c r="BA339" s="67" t="s">
        <v>60</v>
      </c>
      <c r="BB339" s="24">
        <v>0</v>
      </c>
      <c r="BC339" s="24">
        <v>0</v>
      </c>
      <c r="BD339" s="24">
        <f t="shared" si="118"/>
        <v>-3771.72</v>
      </c>
      <c r="BE339" s="25"/>
    </row>
    <row r="340" spans="1:57" ht="25.5" customHeight="1" x14ac:dyDescent="0.25">
      <c r="A340" s="22">
        <v>7</v>
      </c>
      <c r="B340" s="22" t="s">
        <v>103</v>
      </c>
      <c r="C340" s="23">
        <v>11</v>
      </c>
      <c r="D340" s="23">
        <v>205</v>
      </c>
      <c r="E340" s="23" t="s">
        <v>241</v>
      </c>
      <c r="F340" s="68">
        <v>234.76</v>
      </c>
      <c r="G340" s="68">
        <v>-246.48</v>
      </c>
      <c r="H340" s="68">
        <v>-14.55</v>
      </c>
      <c r="I340" s="68" t="s">
        <v>59</v>
      </c>
      <c r="J340" s="68">
        <v>-968.1</v>
      </c>
      <c r="K340" s="68">
        <v>-346.7</v>
      </c>
      <c r="L340" s="24">
        <v>90.17</v>
      </c>
      <c r="M340" s="68">
        <v>-80.44</v>
      </c>
      <c r="N340" s="68">
        <v>394.65</v>
      </c>
      <c r="O340" s="68">
        <v>146.91999999999999</v>
      </c>
      <c r="P340" s="68" t="s">
        <v>58</v>
      </c>
      <c r="Q340" s="68">
        <v>533.16999999999996</v>
      </c>
      <c r="R340" s="68">
        <v>-68.88</v>
      </c>
      <c r="S340" s="68">
        <v>551.54</v>
      </c>
      <c r="T340" s="68">
        <v>-486.64</v>
      </c>
      <c r="U340" s="68">
        <v>-776.77</v>
      </c>
      <c r="V340" s="68"/>
      <c r="W340" s="68" t="s">
        <v>59</v>
      </c>
      <c r="X340" s="68"/>
      <c r="Y340" s="69">
        <v>80.97</v>
      </c>
      <c r="Z340" s="68" t="s">
        <v>62</v>
      </c>
      <c r="AA340" s="68"/>
      <c r="AB340" s="68">
        <v>-297.99</v>
      </c>
      <c r="AC340" s="68" t="s">
        <v>59</v>
      </c>
      <c r="AD340" s="68">
        <v>-441.73</v>
      </c>
      <c r="AE340" s="68">
        <v>-88.45</v>
      </c>
      <c r="AF340" s="68">
        <v>31.5</v>
      </c>
      <c r="AG340" s="68">
        <v>61.86</v>
      </c>
      <c r="AH340" s="68"/>
      <c r="AI340" s="68">
        <v>-104</v>
      </c>
      <c r="AJ340" s="24">
        <v>0</v>
      </c>
      <c r="AK340" s="68"/>
      <c r="AL340" s="68">
        <v>-12.39</v>
      </c>
      <c r="AM340" s="68">
        <v>56.75</v>
      </c>
      <c r="AN340" s="68">
        <v>-76.34</v>
      </c>
      <c r="AO340" s="68">
        <v>-2.81</v>
      </c>
      <c r="AP340" s="68">
        <v>506.17</v>
      </c>
      <c r="AQ340" s="68">
        <v>1.47</v>
      </c>
      <c r="AR340" s="68" t="s">
        <v>59</v>
      </c>
      <c r="AS340" s="68">
        <v>141.65</v>
      </c>
      <c r="AT340" s="68">
        <v>-3.06</v>
      </c>
      <c r="AU340" s="68">
        <v>-207.48</v>
      </c>
      <c r="AV340" s="24">
        <v>0</v>
      </c>
      <c r="AW340" s="68">
        <v>16.059999999999999</v>
      </c>
      <c r="AX340" s="68">
        <v>-338.37</v>
      </c>
      <c r="AY340" s="68">
        <v>210.88</v>
      </c>
      <c r="AZ340" s="68" t="s">
        <v>60</v>
      </c>
      <c r="BA340" s="67">
        <v>-12.6</v>
      </c>
      <c r="BB340" s="24">
        <v>0</v>
      </c>
      <c r="BC340" s="24">
        <v>0</v>
      </c>
      <c r="BD340" s="24">
        <f t="shared" si="118"/>
        <v>-1515.2599999999998</v>
      </c>
      <c r="BE340" s="25"/>
    </row>
    <row r="341" spans="1:57" ht="25.5" customHeight="1" x14ac:dyDescent="0.25">
      <c r="A341" s="22">
        <v>7</v>
      </c>
      <c r="B341" s="22" t="s">
        <v>146</v>
      </c>
      <c r="C341" s="23">
        <v>12</v>
      </c>
      <c r="D341" s="23">
        <v>151</v>
      </c>
      <c r="E341" s="23" t="s">
        <v>242</v>
      </c>
      <c r="F341" s="68">
        <v>-218.39</v>
      </c>
      <c r="G341" s="68">
        <v>-271.19</v>
      </c>
      <c r="H341" s="68">
        <v>-21.95</v>
      </c>
      <c r="I341" s="68">
        <v>-297.14</v>
      </c>
      <c r="J341" s="68">
        <v>-51.13</v>
      </c>
      <c r="K341" s="68">
        <v>-61.17</v>
      </c>
      <c r="L341" s="24">
        <v>-78.8</v>
      </c>
      <c r="M341" s="68">
        <v>8.23</v>
      </c>
      <c r="N341" s="68">
        <v>-137.83000000000001</v>
      </c>
      <c r="O341" s="68">
        <v>-86.54</v>
      </c>
      <c r="P341" s="68">
        <v>-30.54</v>
      </c>
      <c r="Q341" s="68">
        <v>-78.430000000000007</v>
      </c>
      <c r="R341" s="68">
        <v>-136.59</v>
      </c>
      <c r="S341" s="68">
        <v>-71.61</v>
      </c>
      <c r="T341" s="68">
        <v>-108.48</v>
      </c>
      <c r="U341" s="68">
        <v>-269.08999999999997</v>
      </c>
      <c r="V341" s="68"/>
      <c r="W341" s="68" t="s">
        <v>60</v>
      </c>
      <c r="X341" s="68"/>
      <c r="Y341" s="69">
        <v>-18.05</v>
      </c>
      <c r="Z341" s="68">
        <v>94.39</v>
      </c>
      <c r="AA341" s="68"/>
      <c r="AB341" s="68">
        <v>-85.66</v>
      </c>
      <c r="AC341" s="68">
        <v>-75.14</v>
      </c>
      <c r="AD341" s="68">
        <v>5.82</v>
      </c>
      <c r="AE341" s="68">
        <v>-109.65</v>
      </c>
      <c r="AF341" s="68">
        <v>-29.45</v>
      </c>
      <c r="AG341" s="68">
        <v>-42.95</v>
      </c>
      <c r="AH341" s="68"/>
      <c r="AI341" s="68">
        <v>-19.12</v>
      </c>
      <c r="AJ341" s="24">
        <v>0</v>
      </c>
      <c r="AK341" s="68"/>
      <c r="AL341" s="68">
        <v>-33.32</v>
      </c>
      <c r="AM341" s="68">
        <v>-83.43</v>
      </c>
      <c r="AN341" s="68">
        <v>-78</v>
      </c>
      <c r="AO341" s="68">
        <v>-65.489999999999995</v>
      </c>
      <c r="AP341" s="68">
        <v>20.75</v>
      </c>
      <c r="AQ341" s="68">
        <v>-405.1</v>
      </c>
      <c r="AR341" s="68">
        <v>-65.400000000000006</v>
      </c>
      <c r="AS341" s="68" t="s">
        <v>60</v>
      </c>
      <c r="AT341" s="68">
        <v>-114.54</v>
      </c>
      <c r="AU341" s="68" t="s">
        <v>60</v>
      </c>
      <c r="AV341" s="24">
        <v>0</v>
      </c>
      <c r="AW341" s="68">
        <v>-15.79</v>
      </c>
      <c r="AX341" s="68" t="s">
        <v>58</v>
      </c>
      <c r="AY341" s="68">
        <v>138.19</v>
      </c>
      <c r="AZ341" s="68" t="s">
        <v>59</v>
      </c>
      <c r="BA341" s="67">
        <v>-24.3</v>
      </c>
      <c r="BB341" s="24">
        <v>0</v>
      </c>
      <c r="BC341" s="24">
        <v>0</v>
      </c>
      <c r="BD341" s="24">
        <f t="shared" si="118"/>
        <v>-2916.889999999999</v>
      </c>
      <c r="BE341" s="25"/>
    </row>
    <row r="342" spans="1:57" ht="25.5" customHeight="1" x14ac:dyDescent="0.25">
      <c r="A342" s="22">
        <v>7</v>
      </c>
      <c r="B342" s="22" t="s">
        <v>110</v>
      </c>
      <c r="C342" s="23">
        <v>24</v>
      </c>
      <c r="D342" s="23">
        <v>211</v>
      </c>
      <c r="E342" s="23" t="s">
        <v>243</v>
      </c>
      <c r="F342" s="68">
        <v>-376.53</v>
      </c>
      <c r="G342" s="68">
        <v>-29.2</v>
      </c>
      <c r="H342" s="68">
        <v>-164.55</v>
      </c>
      <c r="I342" s="68" t="s">
        <v>59</v>
      </c>
      <c r="J342" s="68" t="s">
        <v>58</v>
      </c>
      <c r="K342" s="68" t="s">
        <v>59</v>
      </c>
      <c r="L342" s="24">
        <v>-92.62</v>
      </c>
      <c r="M342" s="68">
        <v>-371.94</v>
      </c>
      <c r="N342" s="68">
        <v>-78.489999999999995</v>
      </c>
      <c r="O342" s="68">
        <v>80.08</v>
      </c>
      <c r="P342" s="68">
        <v>-143.63999999999999</v>
      </c>
      <c r="Q342" s="68">
        <v>-338.42</v>
      </c>
      <c r="R342" s="68">
        <v>-18.78</v>
      </c>
      <c r="S342" s="68">
        <v>433.12</v>
      </c>
      <c r="T342" s="68">
        <v>-239.38</v>
      </c>
      <c r="U342" s="68">
        <v>-39.9</v>
      </c>
      <c r="V342" s="68"/>
      <c r="W342" s="68" t="s">
        <v>60</v>
      </c>
      <c r="X342" s="68"/>
      <c r="Y342" s="69">
        <v>-37.47</v>
      </c>
      <c r="Z342" s="68">
        <v>-17.54</v>
      </c>
      <c r="AA342" s="68"/>
      <c r="AB342" s="68">
        <v>-26.82</v>
      </c>
      <c r="AC342" s="68">
        <v>-46.54</v>
      </c>
      <c r="AD342" s="68">
        <v>-153.19</v>
      </c>
      <c r="AE342" s="68">
        <v>-136.43</v>
      </c>
      <c r="AF342" s="68" t="s">
        <v>59</v>
      </c>
      <c r="AG342" s="68">
        <v>65.78</v>
      </c>
      <c r="AH342" s="68"/>
      <c r="AI342" s="68">
        <v>14.47</v>
      </c>
      <c r="AJ342" s="24">
        <v>0</v>
      </c>
      <c r="AK342" s="68"/>
      <c r="AL342" s="68">
        <v>-220.21</v>
      </c>
      <c r="AM342" s="68">
        <v>-135.91999999999999</v>
      </c>
      <c r="AN342" s="68">
        <v>8.01</v>
      </c>
      <c r="AO342" s="68">
        <v>6.1</v>
      </c>
      <c r="AP342" s="68">
        <v>-22.12</v>
      </c>
      <c r="AQ342" s="68">
        <v>-42.26</v>
      </c>
      <c r="AR342" s="68" t="s">
        <v>59</v>
      </c>
      <c r="AS342" s="68">
        <v>-41.78</v>
      </c>
      <c r="AT342" s="68">
        <v>-53.73</v>
      </c>
      <c r="AU342" s="68" t="s">
        <v>59</v>
      </c>
      <c r="AV342" s="24">
        <v>0</v>
      </c>
      <c r="AW342" s="68">
        <v>-98.85</v>
      </c>
      <c r="AX342" s="68">
        <v>-35.840000000000003</v>
      </c>
      <c r="AY342" s="68">
        <v>-75.540000000000006</v>
      </c>
      <c r="AZ342" s="68">
        <v>-1.8</v>
      </c>
      <c r="BA342" s="67" t="s">
        <v>60</v>
      </c>
      <c r="BB342" s="24">
        <v>0</v>
      </c>
      <c r="BC342" s="24">
        <v>0</v>
      </c>
      <c r="BD342" s="24">
        <f t="shared" si="118"/>
        <v>-2431.9300000000003</v>
      </c>
      <c r="BE342" s="25"/>
    </row>
    <row r="343" spans="1:57" ht="25.5" customHeight="1" x14ac:dyDescent="0.25">
      <c r="A343" s="22">
        <v>7</v>
      </c>
      <c r="B343" s="22" t="s">
        <v>110</v>
      </c>
      <c r="C343" s="23">
        <v>14</v>
      </c>
      <c r="D343" s="23">
        <v>96</v>
      </c>
      <c r="E343" s="23" t="s">
        <v>244</v>
      </c>
      <c r="F343" s="68">
        <v>-296.17</v>
      </c>
      <c r="G343" s="68">
        <v>-149.47999999999999</v>
      </c>
      <c r="H343" s="68" t="s">
        <v>59</v>
      </c>
      <c r="I343" s="68">
        <v>-400.44</v>
      </c>
      <c r="J343" s="68">
        <v>-1053.0999999999999</v>
      </c>
      <c r="K343" s="68">
        <v>-184.97</v>
      </c>
      <c r="L343" s="24">
        <v>-163.58000000000001</v>
      </c>
      <c r="M343" s="68" t="s">
        <v>59</v>
      </c>
      <c r="N343" s="68" t="s">
        <v>59</v>
      </c>
      <c r="O343" s="68">
        <v>-85.07</v>
      </c>
      <c r="P343" s="68">
        <v>-329.87</v>
      </c>
      <c r="Q343" s="68">
        <v>-92.36</v>
      </c>
      <c r="R343" s="68">
        <v>-605.99</v>
      </c>
      <c r="S343" s="68">
        <v>45.05</v>
      </c>
      <c r="T343" s="68" t="s">
        <v>59</v>
      </c>
      <c r="U343" s="68">
        <v>-61.66</v>
      </c>
      <c r="V343" s="68"/>
      <c r="W343" s="68" t="s">
        <v>60</v>
      </c>
      <c r="X343" s="68"/>
      <c r="Y343" s="69">
        <v>-88.78</v>
      </c>
      <c r="Z343" s="68">
        <v>-462.73</v>
      </c>
      <c r="AA343" s="68"/>
      <c r="AB343" s="68">
        <v>-158.22</v>
      </c>
      <c r="AC343" s="68" t="s">
        <v>59</v>
      </c>
      <c r="AD343" s="68">
        <v>453.76</v>
      </c>
      <c r="AE343" s="68">
        <v>-244.98</v>
      </c>
      <c r="AF343" s="68">
        <v>-180.84</v>
      </c>
      <c r="AG343" s="68" t="s">
        <v>59</v>
      </c>
      <c r="AH343" s="68"/>
      <c r="AI343" s="68">
        <v>30.48</v>
      </c>
      <c r="AJ343" s="24">
        <v>0</v>
      </c>
      <c r="AK343" s="68"/>
      <c r="AL343" s="68">
        <v>-265.66000000000003</v>
      </c>
      <c r="AM343" s="68">
        <v>-127.31</v>
      </c>
      <c r="AN343" s="68">
        <v>-24.64</v>
      </c>
      <c r="AO343" s="68">
        <v>-24.59</v>
      </c>
      <c r="AP343" s="68" t="s">
        <v>59</v>
      </c>
      <c r="AQ343" s="68">
        <v>-336.74</v>
      </c>
      <c r="AR343" s="68">
        <v>-115.4</v>
      </c>
      <c r="AS343" s="68">
        <v>-890.39</v>
      </c>
      <c r="AT343" s="68">
        <v>-352.09</v>
      </c>
      <c r="AU343" s="68" t="s">
        <v>59</v>
      </c>
      <c r="AV343" s="24">
        <v>0</v>
      </c>
      <c r="AW343" s="68">
        <v>-182.04</v>
      </c>
      <c r="AX343" s="68">
        <v>-9.66</v>
      </c>
      <c r="AY343" s="68">
        <v>113.64</v>
      </c>
      <c r="AZ343" s="68">
        <v>-97.66</v>
      </c>
      <c r="BA343" s="67" t="s">
        <v>60</v>
      </c>
      <c r="BB343" s="24">
        <v>0</v>
      </c>
      <c r="BC343" s="24">
        <v>0</v>
      </c>
      <c r="BD343" s="24">
        <f t="shared" si="118"/>
        <v>-6341.49</v>
      </c>
      <c r="BE343" s="25"/>
    </row>
    <row r="344" spans="1:57" ht="25.5" customHeight="1" x14ac:dyDescent="0.25">
      <c r="A344" s="22">
        <v>7</v>
      </c>
      <c r="B344" s="22" t="s">
        <v>110</v>
      </c>
      <c r="C344" s="23">
        <v>15</v>
      </c>
      <c r="D344" s="23">
        <v>27</v>
      </c>
      <c r="E344" s="23" t="s">
        <v>115</v>
      </c>
      <c r="F344" s="68">
        <v>133.68</v>
      </c>
      <c r="G344" s="68">
        <v>92.58</v>
      </c>
      <c r="H344" s="68" t="s">
        <v>59</v>
      </c>
      <c r="I344" s="68">
        <v>-186.78</v>
      </c>
      <c r="J344" s="68">
        <v>-975.92</v>
      </c>
      <c r="K344" s="68">
        <v>352.53</v>
      </c>
      <c r="L344" s="24">
        <v>-130.36000000000001</v>
      </c>
      <c r="M344" s="68">
        <v>-277.01</v>
      </c>
      <c r="N344" s="68">
        <v>24.2</v>
      </c>
      <c r="O344" s="68">
        <v>36.869999999999997</v>
      </c>
      <c r="P344" s="68">
        <v>-129.07</v>
      </c>
      <c r="Q344" s="68">
        <v>-337.44</v>
      </c>
      <c r="R344" s="68">
        <v>-263.36</v>
      </c>
      <c r="S344" s="68">
        <f>-S323</f>
        <v>-152.72999999999999</v>
      </c>
      <c r="T344" s="68">
        <v>-470.58</v>
      </c>
      <c r="U344" s="68">
        <v>-591.47</v>
      </c>
      <c r="V344" s="68"/>
      <c r="W344" s="68">
        <v>556.76</v>
      </c>
      <c r="X344" s="68"/>
      <c r="Y344" s="69">
        <v>-23.69</v>
      </c>
      <c r="Z344" s="68" t="s">
        <v>58</v>
      </c>
      <c r="AA344" s="68"/>
      <c r="AB344" s="68">
        <f>-153.25</f>
        <v>-153.25</v>
      </c>
      <c r="AC344" s="68">
        <v>-132.33000000000001</v>
      </c>
      <c r="AD344" s="68">
        <v>11.27</v>
      </c>
      <c r="AE344" s="68">
        <v>-132.21</v>
      </c>
      <c r="AF344" s="68">
        <v>-213.98</v>
      </c>
      <c r="AG344" s="68">
        <v>191.03</v>
      </c>
      <c r="AH344" s="68"/>
      <c r="AI344" s="68">
        <v>-12.73</v>
      </c>
      <c r="AJ344" s="24">
        <v>0</v>
      </c>
      <c r="AK344" s="68"/>
      <c r="AL344" s="68">
        <v>-89.45</v>
      </c>
      <c r="AM344" s="68">
        <v>-74.95</v>
      </c>
      <c r="AN344" s="68">
        <v>-25.7</v>
      </c>
      <c r="AO344" s="68" t="s">
        <v>58</v>
      </c>
      <c r="AP344" s="68">
        <v>-227.53</v>
      </c>
      <c r="AQ344" s="68">
        <v>-602.27</v>
      </c>
      <c r="AR344" s="68">
        <v>-45.4</v>
      </c>
      <c r="AS344" s="68">
        <v>-42.79</v>
      </c>
      <c r="AT344" s="68">
        <v>-281.18</v>
      </c>
      <c r="AU344" s="68">
        <v>-96.54</v>
      </c>
      <c r="AV344" s="24">
        <v>0</v>
      </c>
      <c r="AW344" s="68">
        <v>-121.12</v>
      </c>
      <c r="AX344" s="68">
        <v>-331.19</v>
      </c>
      <c r="AY344" s="68">
        <v>-66.010000000000005</v>
      </c>
      <c r="AZ344" s="68" t="s">
        <v>60</v>
      </c>
      <c r="BA344" s="67" t="s">
        <v>60</v>
      </c>
      <c r="BB344" s="24">
        <v>0</v>
      </c>
      <c r="BC344" s="24">
        <v>0</v>
      </c>
      <c r="BD344" s="24">
        <f t="shared" si="118"/>
        <v>-4788.119999999999</v>
      </c>
      <c r="BE344" s="25"/>
    </row>
    <row r="345" spans="1:57" ht="25.5" customHeight="1" x14ac:dyDescent="0.25">
      <c r="A345" s="22">
        <v>7</v>
      </c>
      <c r="B345" s="22" t="s">
        <v>110</v>
      </c>
      <c r="C345" s="22">
        <v>11</v>
      </c>
      <c r="D345" s="22">
        <v>294</v>
      </c>
      <c r="E345" s="23" t="s">
        <v>245</v>
      </c>
      <c r="F345" s="68">
        <v>-248.65</v>
      </c>
      <c r="G345" s="68">
        <v>-93</v>
      </c>
      <c r="H345" s="68">
        <v>-171.95</v>
      </c>
      <c r="I345" s="68">
        <v>-175.1</v>
      </c>
      <c r="J345" s="68">
        <v>-237.05</v>
      </c>
      <c r="K345" s="68">
        <v>-77.209999999999994</v>
      </c>
      <c r="L345" s="24" t="s">
        <v>58</v>
      </c>
      <c r="M345" s="68">
        <v>-366.83</v>
      </c>
      <c r="N345" s="68">
        <v>-402.13</v>
      </c>
      <c r="O345" s="68">
        <v>-487.87</v>
      </c>
      <c r="P345" s="68">
        <v>305.64</v>
      </c>
      <c r="Q345" s="68">
        <v>-143.75</v>
      </c>
      <c r="R345" s="68">
        <v>-134.55000000000001</v>
      </c>
      <c r="S345" s="68">
        <v>34.549999999999997</v>
      </c>
      <c r="T345" s="68">
        <v>-308.76</v>
      </c>
      <c r="U345" s="68" t="s">
        <v>58</v>
      </c>
      <c r="V345" s="68"/>
      <c r="W345" s="68" t="s">
        <v>59</v>
      </c>
      <c r="X345" s="68"/>
      <c r="Y345" s="69">
        <v>-27.77</v>
      </c>
      <c r="Z345" s="68">
        <v>-236.02</v>
      </c>
      <c r="AA345" s="68"/>
      <c r="AB345" s="68">
        <f>-462.06</f>
        <v>-462.06</v>
      </c>
      <c r="AC345" s="68">
        <v>-133.68</v>
      </c>
      <c r="AD345" s="68">
        <v>1080.99</v>
      </c>
      <c r="AE345" s="68">
        <v>47.9</v>
      </c>
      <c r="AF345" s="68">
        <v>-108.09</v>
      </c>
      <c r="AG345" s="68">
        <v>498.25</v>
      </c>
      <c r="AH345" s="68"/>
      <c r="AI345" s="68" t="s">
        <v>60</v>
      </c>
      <c r="AJ345" s="24">
        <v>0</v>
      </c>
      <c r="AK345" s="68"/>
      <c r="AL345" s="68">
        <v>-154.27000000000001</v>
      </c>
      <c r="AM345" s="68">
        <v>-49.67</v>
      </c>
      <c r="AN345" s="68">
        <v>-0.33</v>
      </c>
      <c r="AO345" s="68">
        <v>-488.14</v>
      </c>
      <c r="AP345" s="68">
        <v>-732.76</v>
      </c>
      <c r="AQ345" s="68">
        <v>-56.08</v>
      </c>
      <c r="AR345" s="68">
        <v>-224.8</v>
      </c>
      <c r="AS345" s="68">
        <v>288.45999999999998</v>
      </c>
      <c r="AT345" s="68">
        <v>-96.2</v>
      </c>
      <c r="AU345" s="68">
        <v>-157.16999999999999</v>
      </c>
      <c r="AV345" s="24">
        <v>0</v>
      </c>
      <c r="AW345" s="68">
        <v>-100.44</v>
      </c>
      <c r="AX345" s="68">
        <v>-406.04</v>
      </c>
      <c r="AY345" s="68">
        <v>-2.86</v>
      </c>
      <c r="AZ345" s="68" t="s">
        <v>60</v>
      </c>
      <c r="BA345" s="67">
        <v>-57.12</v>
      </c>
      <c r="BB345" s="24">
        <v>0</v>
      </c>
      <c r="BC345" s="24">
        <v>0</v>
      </c>
      <c r="BD345" s="24">
        <f t="shared" si="118"/>
        <v>-4084.5599999999995</v>
      </c>
      <c r="BE345" s="25"/>
    </row>
    <row r="346" spans="1:57" ht="25.5" customHeight="1" x14ac:dyDescent="0.25">
      <c r="A346" s="29"/>
      <c r="B346" s="29"/>
      <c r="C346" s="30"/>
      <c r="D346" s="30"/>
      <c r="E346" s="23" t="s">
        <v>116</v>
      </c>
      <c r="F346" s="37">
        <f t="shared" ref="F346:Y346" si="119">SUM(F306:F345)</f>
        <v>-3658.7200000000003</v>
      </c>
      <c r="G346" s="37">
        <f t="shared" si="119"/>
        <v>-3521.8100000000004</v>
      </c>
      <c r="H346" s="37">
        <f t="shared" si="119"/>
        <v>-3142.3299999999995</v>
      </c>
      <c r="I346" s="37">
        <f t="shared" si="119"/>
        <v>-4196.26</v>
      </c>
      <c r="J346" s="37">
        <f t="shared" si="119"/>
        <v>-5912.26</v>
      </c>
      <c r="K346" s="37">
        <f t="shared" si="119"/>
        <v>-2484.9199999999992</v>
      </c>
      <c r="L346" s="37">
        <f t="shared" si="119"/>
        <v>-4668.1000000000004</v>
      </c>
      <c r="M346" s="37">
        <f t="shared" si="119"/>
        <v>-6760.1100000000006</v>
      </c>
      <c r="N346" s="37">
        <f t="shared" si="119"/>
        <v>200.24000000000012</v>
      </c>
      <c r="O346" s="37">
        <f t="shared" si="119"/>
        <v>-1399.1499999999999</v>
      </c>
      <c r="P346" s="37">
        <f t="shared" si="119"/>
        <v>-4190.2999999999993</v>
      </c>
      <c r="Q346" s="37">
        <f t="shared" si="119"/>
        <v>-5487.58</v>
      </c>
      <c r="R346" s="37">
        <f t="shared" si="119"/>
        <v>-4927.2700000000013</v>
      </c>
      <c r="S346" s="37">
        <f t="shared" si="119"/>
        <v>-2769.1099999999992</v>
      </c>
      <c r="T346" s="37">
        <f t="shared" si="119"/>
        <v>-4067.49</v>
      </c>
      <c r="U346" s="37">
        <f t="shared" si="119"/>
        <v>-9083.8700000000008</v>
      </c>
      <c r="V346" s="37"/>
      <c r="W346" s="37">
        <f t="shared" si="119"/>
        <v>-2321.41</v>
      </c>
      <c r="X346" s="37"/>
      <c r="Y346" s="37">
        <f t="shared" si="119"/>
        <v>-2346.46</v>
      </c>
      <c r="Z346" s="37">
        <v>0</v>
      </c>
      <c r="AA346" s="37"/>
      <c r="AB346" s="37">
        <f t="shared" ref="AA346:BC346" si="120">SUM(AB306:AB345)</f>
        <v>-5710.64</v>
      </c>
      <c r="AC346" s="37">
        <f t="shared" si="120"/>
        <v>-1284.32</v>
      </c>
      <c r="AD346" s="37">
        <f t="shared" si="120"/>
        <v>-1967.6800000000005</v>
      </c>
      <c r="AE346" s="37">
        <f t="shared" si="120"/>
        <v>-2613.3700000000003</v>
      </c>
      <c r="AF346" s="37">
        <f t="shared" si="120"/>
        <v>-6841.57</v>
      </c>
      <c r="AG346" s="37">
        <f t="shared" si="120"/>
        <v>-1380.11</v>
      </c>
      <c r="AH346" s="37"/>
      <c r="AI346" s="37">
        <f t="shared" si="120"/>
        <v>-1030.0499999999997</v>
      </c>
      <c r="AJ346" s="37">
        <f t="shared" si="120"/>
        <v>0</v>
      </c>
      <c r="AK346" s="37"/>
      <c r="AL346" s="37">
        <f t="shared" si="120"/>
        <v>-5053.93</v>
      </c>
      <c r="AM346" s="37">
        <f t="shared" si="120"/>
        <v>-2582.0199999999995</v>
      </c>
      <c r="AN346" s="37">
        <f t="shared" si="120"/>
        <v>-1144.3500000000001</v>
      </c>
      <c r="AO346" s="37">
        <f t="shared" si="120"/>
        <v>-5645.1500000000024</v>
      </c>
      <c r="AP346" s="37">
        <f t="shared" si="120"/>
        <v>-3779.5199999999995</v>
      </c>
      <c r="AQ346" s="37">
        <f t="shared" si="120"/>
        <v>-11189.459999999997</v>
      </c>
      <c r="AR346" s="37">
        <f t="shared" si="120"/>
        <v>-2878.5900000000006</v>
      </c>
      <c r="AS346" s="37">
        <f t="shared" si="120"/>
        <v>-3586.6799999999989</v>
      </c>
      <c r="AT346" s="37">
        <f t="shared" si="120"/>
        <v>-1997.12</v>
      </c>
      <c r="AU346" s="37">
        <f t="shared" si="120"/>
        <v>-790.97999999999979</v>
      </c>
      <c r="AV346" s="37">
        <f t="shared" si="120"/>
        <v>0</v>
      </c>
      <c r="AW346" s="37">
        <f t="shared" si="120"/>
        <v>-1823.5700000000002</v>
      </c>
      <c r="AX346" s="37">
        <f t="shared" si="120"/>
        <v>-3150.89</v>
      </c>
      <c r="AY346" s="37">
        <f t="shared" si="120"/>
        <v>52.030000000000115</v>
      </c>
      <c r="AZ346" s="37">
        <f t="shared" si="120"/>
        <v>140.32000000000005</v>
      </c>
      <c r="BA346" s="37">
        <f t="shared" si="120"/>
        <v>12.070000000000128</v>
      </c>
      <c r="BB346" s="37">
        <f t="shared" si="120"/>
        <v>0</v>
      </c>
      <c r="BC346" s="37">
        <f t="shared" si="120"/>
        <v>0</v>
      </c>
      <c r="BD346" s="24">
        <f t="shared" si="118"/>
        <v>-134982.49000000002</v>
      </c>
      <c r="BE346" s="110"/>
    </row>
    <row r="347" spans="1:57" ht="25.5" customHeight="1" x14ac:dyDescent="0.25">
      <c r="A347" s="29"/>
      <c r="B347" s="29"/>
      <c r="C347" s="30"/>
      <c r="D347" s="30"/>
      <c r="E347" s="23" t="s">
        <v>117</v>
      </c>
      <c r="F347" s="33">
        <f t="shared" ref="F347:AK347" si="121">COUNTA(F306:F345)</f>
        <v>40</v>
      </c>
      <c r="G347" s="33">
        <f t="shared" si="121"/>
        <v>40</v>
      </c>
      <c r="H347" s="33">
        <f t="shared" si="121"/>
        <v>40</v>
      </c>
      <c r="I347" s="33">
        <f t="shared" si="121"/>
        <v>40</v>
      </c>
      <c r="J347" s="33">
        <f t="shared" si="121"/>
        <v>40</v>
      </c>
      <c r="K347" s="33">
        <f t="shared" si="121"/>
        <v>40</v>
      </c>
      <c r="L347" s="33">
        <f t="shared" si="121"/>
        <v>40</v>
      </c>
      <c r="M347" s="33">
        <f t="shared" si="121"/>
        <v>39</v>
      </c>
      <c r="N347" s="33">
        <f t="shared" si="121"/>
        <v>40</v>
      </c>
      <c r="O347" s="33">
        <f t="shared" si="121"/>
        <v>39</v>
      </c>
      <c r="P347" s="33">
        <f t="shared" si="121"/>
        <v>40</v>
      </c>
      <c r="Q347" s="33">
        <f t="shared" si="121"/>
        <v>40</v>
      </c>
      <c r="R347" s="33">
        <f t="shared" si="121"/>
        <v>40</v>
      </c>
      <c r="S347" s="33">
        <f t="shared" si="121"/>
        <v>40</v>
      </c>
      <c r="T347" s="33">
        <f t="shared" si="121"/>
        <v>40</v>
      </c>
      <c r="U347" s="33">
        <f t="shared" si="121"/>
        <v>40</v>
      </c>
      <c r="V347" s="33"/>
      <c r="W347" s="33">
        <f t="shared" si="121"/>
        <v>40</v>
      </c>
      <c r="X347" s="33"/>
      <c r="Y347" s="33">
        <f t="shared" si="121"/>
        <v>40</v>
      </c>
      <c r="Z347" s="33">
        <f t="shared" si="121"/>
        <v>40</v>
      </c>
      <c r="AA347" s="33"/>
      <c r="AB347" s="33">
        <f t="shared" si="121"/>
        <v>40</v>
      </c>
      <c r="AC347" s="33">
        <f t="shared" si="121"/>
        <v>40</v>
      </c>
      <c r="AD347" s="33">
        <f t="shared" si="121"/>
        <v>40</v>
      </c>
      <c r="AE347" s="33">
        <f t="shared" si="121"/>
        <v>40</v>
      </c>
      <c r="AF347" s="33">
        <f t="shared" si="121"/>
        <v>40</v>
      </c>
      <c r="AG347" s="33">
        <f t="shared" si="121"/>
        <v>40</v>
      </c>
      <c r="AH347" s="33"/>
      <c r="AI347" s="33">
        <f t="shared" si="121"/>
        <v>40</v>
      </c>
      <c r="AJ347" s="33">
        <f t="shared" si="121"/>
        <v>40</v>
      </c>
      <c r="AK347" s="33"/>
      <c r="AL347" s="33">
        <f t="shared" ref="AL347:BC347" si="122">COUNTA(AL306:AL345)</f>
        <v>40</v>
      </c>
      <c r="AM347" s="33">
        <f t="shared" si="122"/>
        <v>40</v>
      </c>
      <c r="AN347" s="33">
        <f t="shared" si="122"/>
        <v>40</v>
      </c>
      <c r="AO347" s="33">
        <f t="shared" si="122"/>
        <v>39</v>
      </c>
      <c r="AP347" s="33">
        <f t="shared" si="122"/>
        <v>40</v>
      </c>
      <c r="AQ347" s="33">
        <f t="shared" si="122"/>
        <v>40</v>
      </c>
      <c r="AR347" s="33">
        <f t="shared" si="122"/>
        <v>40</v>
      </c>
      <c r="AS347" s="33">
        <f t="shared" si="122"/>
        <v>40</v>
      </c>
      <c r="AT347" s="33">
        <f t="shared" si="122"/>
        <v>39</v>
      </c>
      <c r="AU347" s="33">
        <f t="shared" si="122"/>
        <v>40</v>
      </c>
      <c r="AV347" s="33">
        <f t="shared" si="122"/>
        <v>40</v>
      </c>
      <c r="AW347" s="33">
        <f t="shared" si="122"/>
        <v>39</v>
      </c>
      <c r="AX347" s="33">
        <f t="shared" si="122"/>
        <v>40</v>
      </c>
      <c r="AY347" s="33">
        <f t="shared" si="122"/>
        <v>40</v>
      </c>
      <c r="AZ347" s="33">
        <f t="shared" si="122"/>
        <v>40</v>
      </c>
      <c r="BA347" s="33">
        <f t="shared" si="122"/>
        <v>40</v>
      </c>
      <c r="BB347" s="33">
        <f t="shared" si="122"/>
        <v>40</v>
      </c>
      <c r="BC347" s="33">
        <f t="shared" si="122"/>
        <v>40</v>
      </c>
      <c r="BD347" s="33">
        <f t="shared" si="118"/>
        <v>1795</v>
      </c>
      <c r="BE347" s="110"/>
    </row>
    <row r="348" spans="1:57" ht="25.5" customHeight="1" x14ac:dyDescent="0.25">
      <c r="A348" s="29"/>
      <c r="B348" s="29"/>
      <c r="C348" s="30"/>
      <c r="D348" s="30"/>
      <c r="E348" s="23" t="s">
        <v>64</v>
      </c>
      <c r="F348" s="34">
        <f t="shared" ref="F348:AK348" si="123">COUNTIF(F306:F345,"NS")</f>
        <v>3</v>
      </c>
      <c r="G348" s="34">
        <f t="shared" si="123"/>
        <v>5</v>
      </c>
      <c r="H348" s="34">
        <f t="shared" si="123"/>
        <v>3</v>
      </c>
      <c r="I348" s="34">
        <f t="shared" si="123"/>
        <v>5</v>
      </c>
      <c r="J348" s="34">
        <f t="shared" si="123"/>
        <v>5</v>
      </c>
      <c r="K348" s="34">
        <f t="shared" si="123"/>
        <v>5</v>
      </c>
      <c r="L348" s="34">
        <f t="shared" si="123"/>
        <v>7</v>
      </c>
      <c r="M348" s="34">
        <f t="shared" si="123"/>
        <v>6</v>
      </c>
      <c r="N348" s="34">
        <f t="shared" si="123"/>
        <v>7</v>
      </c>
      <c r="O348" s="34">
        <f t="shared" si="123"/>
        <v>5</v>
      </c>
      <c r="P348" s="34">
        <f t="shared" si="123"/>
        <v>5</v>
      </c>
      <c r="Q348" s="34">
        <f t="shared" si="123"/>
        <v>6</v>
      </c>
      <c r="R348" s="34">
        <f t="shared" si="123"/>
        <v>5</v>
      </c>
      <c r="S348" s="34">
        <f t="shared" si="123"/>
        <v>7</v>
      </c>
      <c r="T348" s="34">
        <f t="shared" si="123"/>
        <v>6</v>
      </c>
      <c r="U348" s="34">
        <f t="shared" si="123"/>
        <v>4</v>
      </c>
      <c r="V348" s="34"/>
      <c r="W348" s="34">
        <f t="shared" si="123"/>
        <v>0</v>
      </c>
      <c r="X348" s="34"/>
      <c r="Y348" s="34">
        <f t="shared" si="123"/>
        <v>4</v>
      </c>
      <c r="Z348" s="34">
        <f t="shared" si="123"/>
        <v>5</v>
      </c>
      <c r="AA348" s="34"/>
      <c r="AB348" s="34">
        <f t="shared" si="123"/>
        <v>4</v>
      </c>
      <c r="AC348" s="34">
        <f t="shared" si="123"/>
        <v>5</v>
      </c>
      <c r="AD348" s="34">
        <f t="shared" si="123"/>
        <v>5</v>
      </c>
      <c r="AE348" s="34">
        <f t="shared" si="123"/>
        <v>10</v>
      </c>
      <c r="AF348" s="34">
        <f t="shared" si="123"/>
        <v>5</v>
      </c>
      <c r="AG348" s="34">
        <f t="shared" si="123"/>
        <v>4</v>
      </c>
      <c r="AH348" s="34"/>
      <c r="AI348" s="34">
        <f t="shared" si="123"/>
        <v>5</v>
      </c>
      <c r="AJ348" s="34">
        <f t="shared" si="123"/>
        <v>0</v>
      </c>
      <c r="AK348" s="34"/>
      <c r="AL348" s="34">
        <f t="shared" ref="AL348:BC348" si="124">COUNTIF(AL306:AL345,"NS")</f>
        <v>5</v>
      </c>
      <c r="AM348" s="34">
        <f t="shared" si="124"/>
        <v>5</v>
      </c>
      <c r="AN348" s="34">
        <f t="shared" si="124"/>
        <v>6</v>
      </c>
      <c r="AO348" s="34">
        <f t="shared" si="124"/>
        <v>5</v>
      </c>
      <c r="AP348" s="34">
        <f t="shared" si="124"/>
        <v>7</v>
      </c>
      <c r="AQ348" s="34">
        <f t="shared" si="124"/>
        <v>5</v>
      </c>
      <c r="AR348" s="34">
        <f t="shared" si="124"/>
        <v>4</v>
      </c>
      <c r="AS348" s="34">
        <f t="shared" si="124"/>
        <v>9</v>
      </c>
      <c r="AT348" s="34">
        <f t="shared" si="124"/>
        <v>5</v>
      </c>
      <c r="AU348" s="34">
        <f t="shared" si="124"/>
        <v>6</v>
      </c>
      <c r="AV348" s="34">
        <f t="shared" si="124"/>
        <v>0</v>
      </c>
      <c r="AW348" s="34">
        <f t="shared" si="124"/>
        <v>6</v>
      </c>
      <c r="AX348" s="34">
        <f t="shared" si="124"/>
        <v>4</v>
      </c>
      <c r="AY348" s="34">
        <f t="shared" si="124"/>
        <v>7</v>
      </c>
      <c r="AZ348" s="34">
        <f t="shared" si="124"/>
        <v>5</v>
      </c>
      <c r="BA348" s="34">
        <f t="shared" si="124"/>
        <v>7</v>
      </c>
      <c r="BB348" s="34">
        <f t="shared" si="124"/>
        <v>0</v>
      </c>
      <c r="BC348" s="34">
        <f t="shared" si="124"/>
        <v>0</v>
      </c>
      <c r="BD348" s="33">
        <f t="shared" si="118"/>
        <v>217</v>
      </c>
      <c r="BE348" s="110"/>
    </row>
    <row r="349" spans="1:57" ht="25.5" customHeight="1" x14ac:dyDescent="0.25">
      <c r="A349" s="29"/>
      <c r="B349" s="29"/>
      <c r="C349" s="30"/>
      <c r="D349" s="30"/>
      <c r="E349" s="23" t="s">
        <v>59</v>
      </c>
      <c r="F349" s="34">
        <f t="shared" ref="F349:AK349" si="125">COUNTIF(F306:F345,"NC")</f>
        <v>0</v>
      </c>
      <c r="G349" s="34">
        <f t="shared" si="125"/>
        <v>0</v>
      </c>
      <c r="H349" s="34">
        <f t="shared" si="125"/>
        <v>2</v>
      </c>
      <c r="I349" s="34">
        <f t="shared" si="125"/>
        <v>10</v>
      </c>
      <c r="J349" s="34">
        <f t="shared" si="125"/>
        <v>2</v>
      </c>
      <c r="K349" s="34">
        <f t="shared" si="125"/>
        <v>3</v>
      </c>
      <c r="L349" s="34">
        <f t="shared" si="125"/>
        <v>1</v>
      </c>
      <c r="M349" s="34">
        <f t="shared" si="125"/>
        <v>15</v>
      </c>
      <c r="N349" s="34">
        <f t="shared" si="125"/>
        <v>5</v>
      </c>
      <c r="O349" s="34">
        <f t="shared" si="125"/>
        <v>3</v>
      </c>
      <c r="P349" s="34">
        <f t="shared" si="125"/>
        <v>1</v>
      </c>
      <c r="Q349" s="34">
        <f t="shared" si="125"/>
        <v>3</v>
      </c>
      <c r="R349" s="34">
        <f t="shared" si="125"/>
        <v>3</v>
      </c>
      <c r="S349" s="34">
        <f t="shared" si="125"/>
        <v>0</v>
      </c>
      <c r="T349" s="34">
        <f t="shared" si="125"/>
        <v>4</v>
      </c>
      <c r="U349" s="34">
        <f t="shared" si="125"/>
        <v>7</v>
      </c>
      <c r="V349" s="34"/>
      <c r="W349" s="34">
        <f t="shared" si="125"/>
        <v>15</v>
      </c>
      <c r="X349" s="34"/>
      <c r="Y349" s="34">
        <f t="shared" si="125"/>
        <v>1</v>
      </c>
      <c r="Z349" s="34">
        <f t="shared" si="125"/>
        <v>2</v>
      </c>
      <c r="AA349" s="34"/>
      <c r="AB349" s="34">
        <f t="shared" si="125"/>
        <v>0</v>
      </c>
      <c r="AC349" s="34">
        <f t="shared" si="125"/>
        <v>3</v>
      </c>
      <c r="AD349" s="34">
        <f t="shared" si="125"/>
        <v>0</v>
      </c>
      <c r="AE349" s="34">
        <f t="shared" si="125"/>
        <v>1</v>
      </c>
      <c r="AF349" s="34">
        <f t="shared" si="125"/>
        <v>2</v>
      </c>
      <c r="AG349" s="34">
        <f t="shared" si="125"/>
        <v>2</v>
      </c>
      <c r="AH349" s="34"/>
      <c r="AI349" s="34">
        <f t="shared" si="125"/>
        <v>3</v>
      </c>
      <c r="AJ349" s="34">
        <f t="shared" si="125"/>
        <v>0</v>
      </c>
      <c r="AK349" s="34"/>
      <c r="AL349" s="34">
        <f t="shared" ref="AL349:BC349" si="126">COUNTIF(AL306:AL345,"NC")</f>
        <v>0</v>
      </c>
      <c r="AM349" s="34">
        <f t="shared" si="126"/>
        <v>1</v>
      </c>
      <c r="AN349" s="34">
        <f t="shared" si="126"/>
        <v>0</v>
      </c>
      <c r="AO349" s="34">
        <f t="shared" si="126"/>
        <v>3</v>
      </c>
      <c r="AP349" s="34">
        <f t="shared" si="126"/>
        <v>1</v>
      </c>
      <c r="AQ349" s="34">
        <f t="shared" si="126"/>
        <v>3</v>
      </c>
      <c r="AR349" s="34">
        <f t="shared" si="126"/>
        <v>7</v>
      </c>
      <c r="AS349" s="34">
        <f t="shared" si="126"/>
        <v>3</v>
      </c>
      <c r="AT349" s="34">
        <f t="shared" si="126"/>
        <v>0</v>
      </c>
      <c r="AU349" s="34">
        <f t="shared" si="126"/>
        <v>7</v>
      </c>
      <c r="AV349" s="34">
        <f t="shared" si="126"/>
        <v>0</v>
      </c>
      <c r="AW349" s="34">
        <f t="shared" si="126"/>
        <v>2</v>
      </c>
      <c r="AX349" s="34">
        <f t="shared" si="126"/>
        <v>7</v>
      </c>
      <c r="AY349" s="34">
        <f t="shared" si="126"/>
        <v>0</v>
      </c>
      <c r="AZ349" s="34">
        <f t="shared" si="126"/>
        <v>1</v>
      </c>
      <c r="BA349" s="34">
        <f t="shared" si="126"/>
        <v>0</v>
      </c>
      <c r="BB349" s="34">
        <f t="shared" si="126"/>
        <v>0</v>
      </c>
      <c r="BC349" s="34">
        <f t="shared" si="126"/>
        <v>0</v>
      </c>
      <c r="BD349" s="33">
        <f t="shared" si="118"/>
        <v>123</v>
      </c>
      <c r="BE349" s="110"/>
    </row>
    <row r="350" spans="1:57" ht="25.5" customHeight="1" x14ac:dyDescent="0.25">
      <c r="A350" s="29"/>
      <c r="B350" s="29"/>
      <c r="C350" s="30"/>
      <c r="D350" s="30"/>
      <c r="E350" s="23" t="s">
        <v>118</v>
      </c>
      <c r="F350" s="35">
        <f t="shared" ref="F350:AK350" si="127">1-F349/(F347-F348)</f>
        <v>1</v>
      </c>
      <c r="G350" s="35">
        <f t="shared" si="127"/>
        <v>1</v>
      </c>
      <c r="H350" s="35">
        <f t="shared" si="127"/>
        <v>0.94594594594594594</v>
      </c>
      <c r="I350" s="35">
        <f t="shared" si="127"/>
        <v>0.7142857142857143</v>
      </c>
      <c r="J350" s="35">
        <f t="shared" si="127"/>
        <v>0.94285714285714284</v>
      </c>
      <c r="K350" s="35">
        <f t="shared" si="127"/>
        <v>0.91428571428571426</v>
      </c>
      <c r="L350" s="35">
        <f t="shared" si="127"/>
        <v>0.96969696969696972</v>
      </c>
      <c r="M350" s="35">
        <f t="shared" si="127"/>
        <v>0.54545454545454541</v>
      </c>
      <c r="N350" s="35">
        <f t="shared" si="127"/>
        <v>0.84848484848484851</v>
      </c>
      <c r="O350" s="35">
        <f t="shared" si="127"/>
        <v>0.91176470588235292</v>
      </c>
      <c r="P350" s="35">
        <f t="shared" si="127"/>
        <v>0.97142857142857142</v>
      </c>
      <c r="Q350" s="35">
        <f t="shared" si="127"/>
        <v>0.91176470588235292</v>
      </c>
      <c r="R350" s="35">
        <f t="shared" si="127"/>
        <v>0.91428571428571426</v>
      </c>
      <c r="S350" s="35">
        <f t="shared" si="127"/>
        <v>1</v>
      </c>
      <c r="T350" s="35">
        <f t="shared" si="127"/>
        <v>0.88235294117647056</v>
      </c>
      <c r="U350" s="35">
        <f t="shared" si="127"/>
        <v>0.80555555555555558</v>
      </c>
      <c r="V350" s="35"/>
      <c r="W350" s="35">
        <f t="shared" si="127"/>
        <v>0.625</v>
      </c>
      <c r="X350" s="35"/>
      <c r="Y350" s="35">
        <f t="shared" si="127"/>
        <v>0.97222222222222221</v>
      </c>
      <c r="Z350" s="35">
        <f t="shared" si="127"/>
        <v>0.94285714285714284</v>
      </c>
      <c r="AA350" s="35"/>
      <c r="AB350" s="35">
        <f t="shared" si="127"/>
        <v>1</v>
      </c>
      <c r="AC350" s="35">
        <f t="shared" si="127"/>
        <v>0.91428571428571426</v>
      </c>
      <c r="AD350" s="35">
        <f t="shared" si="127"/>
        <v>1</v>
      </c>
      <c r="AE350" s="35">
        <f t="shared" si="127"/>
        <v>0.96666666666666667</v>
      </c>
      <c r="AF350" s="35">
        <f t="shared" si="127"/>
        <v>0.94285714285714284</v>
      </c>
      <c r="AG350" s="35">
        <f t="shared" si="127"/>
        <v>0.94444444444444442</v>
      </c>
      <c r="AH350" s="35"/>
      <c r="AI350" s="35">
        <f t="shared" si="127"/>
        <v>0.91428571428571426</v>
      </c>
      <c r="AJ350" s="35">
        <f t="shared" si="127"/>
        <v>1</v>
      </c>
      <c r="AK350" s="35"/>
      <c r="AL350" s="35">
        <f t="shared" ref="AL350:BD350" si="128">1-AL349/(AL347-AL348)</f>
        <v>1</v>
      </c>
      <c r="AM350" s="35">
        <f t="shared" si="128"/>
        <v>0.97142857142857142</v>
      </c>
      <c r="AN350" s="35">
        <f t="shared" si="128"/>
        <v>1</v>
      </c>
      <c r="AO350" s="35">
        <f t="shared" si="128"/>
        <v>0.91176470588235292</v>
      </c>
      <c r="AP350" s="35">
        <f t="shared" si="128"/>
        <v>0.96969696969696972</v>
      </c>
      <c r="AQ350" s="35">
        <f t="shared" si="128"/>
        <v>0.91428571428571426</v>
      </c>
      <c r="AR350" s="35">
        <f t="shared" si="128"/>
        <v>0.80555555555555558</v>
      </c>
      <c r="AS350" s="35">
        <f t="shared" si="128"/>
        <v>0.90322580645161288</v>
      </c>
      <c r="AT350" s="35">
        <f t="shared" si="128"/>
        <v>1</v>
      </c>
      <c r="AU350" s="35">
        <f t="shared" si="128"/>
        <v>0.79411764705882359</v>
      </c>
      <c r="AV350" s="35">
        <f t="shared" si="128"/>
        <v>1</v>
      </c>
      <c r="AW350" s="35">
        <f t="shared" si="128"/>
        <v>0.93939393939393945</v>
      </c>
      <c r="AX350" s="35">
        <f t="shared" si="128"/>
        <v>0.80555555555555558</v>
      </c>
      <c r="AY350" s="35">
        <f t="shared" si="128"/>
        <v>1</v>
      </c>
      <c r="AZ350" s="35">
        <f t="shared" si="128"/>
        <v>0.97142857142857142</v>
      </c>
      <c r="BA350" s="35">
        <f t="shared" si="128"/>
        <v>1</v>
      </c>
      <c r="BB350" s="35">
        <f t="shared" si="128"/>
        <v>1</v>
      </c>
      <c r="BC350" s="35">
        <f t="shared" si="128"/>
        <v>1</v>
      </c>
      <c r="BD350" s="35">
        <f t="shared" si="128"/>
        <v>0.92205323193916344</v>
      </c>
      <c r="BE350" s="110"/>
    </row>
    <row r="351" spans="1:57" ht="25.5" customHeight="1" x14ac:dyDescent="0.25">
      <c r="A351" s="29"/>
      <c r="B351" s="29"/>
      <c r="C351" s="30"/>
      <c r="D351" s="30"/>
      <c r="E351" s="23" t="s">
        <v>152</v>
      </c>
      <c r="F351" s="34">
        <f t="shared" ref="F351:AK351" si="129">F347+F300</f>
        <v>279</v>
      </c>
      <c r="G351" s="34">
        <f t="shared" si="129"/>
        <v>280</v>
      </c>
      <c r="H351" s="34">
        <f t="shared" si="129"/>
        <v>280</v>
      </c>
      <c r="I351" s="34">
        <f t="shared" si="129"/>
        <v>280</v>
      </c>
      <c r="J351" s="34">
        <f t="shared" si="129"/>
        <v>280</v>
      </c>
      <c r="K351" s="34">
        <f t="shared" si="129"/>
        <v>280</v>
      </c>
      <c r="L351" s="34">
        <f t="shared" si="129"/>
        <v>280</v>
      </c>
      <c r="M351" s="34">
        <f t="shared" si="129"/>
        <v>279</v>
      </c>
      <c r="N351" s="34">
        <f t="shared" si="129"/>
        <v>279</v>
      </c>
      <c r="O351" s="34">
        <f t="shared" si="129"/>
        <v>279</v>
      </c>
      <c r="P351" s="34">
        <f t="shared" si="129"/>
        <v>280</v>
      </c>
      <c r="Q351" s="34">
        <f t="shared" si="129"/>
        <v>280</v>
      </c>
      <c r="R351" s="34">
        <f t="shared" si="129"/>
        <v>279</v>
      </c>
      <c r="S351" s="34">
        <f t="shared" si="129"/>
        <v>279</v>
      </c>
      <c r="T351" s="34">
        <f t="shared" si="129"/>
        <v>280</v>
      </c>
      <c r="U351" s="34">
        <f t="shared" si="129"/>
        <v>280</v>
      </c>
      <c r="V351" s="34"/>
      <c r="W351" s="34">
        <f t="shared" si="129"/>
        <v>280</v>
      </c>
      <c r="X351" s="34"/>
      <c r="Y351" s="34">
        <f t="shared" si="129"/>
        <v>280</v>
      </c>
      <c r="Z351" s="34">
        <f t="shared" si="129"/>
        <v>280</v>
      </c>
      <c r="AA351" s="34"/>
      <c r="AB351" s="34">
        <f t="shared" si="129"/>
        <v>280</v>
      </c>
      <c r="AC351" s="34">
        <f t="shared" si="129"/>
        <v>280</v>
      </c>
      <c r="AD351" s="34">
        <f t="shared" si="129"/>
        <v>280</v>
      </c>
      <c r="AE351" s="34">
        <f t="shared" si="129"/>
        <v>280</v>
      </c>
      <c r="AF351" s="34">
        <f t="shared" si="129"/>
        <v>280</v>
      </c>
      <c r="AG351" s="34">
        <f t="shared" si="129"/>
        <v>280</v>
      </c>
      <c r="AH351" s="34"/>
      <c r="AI351" s="34">
        <f t="shared" si="129"/>
        <v>280</v>
      </c>
      <c r="AJ351" s="34">
        <f t="shared" si="129"/>
        <v>279</v>
      </c>
      <c r="AK351" s="34"/>
      <c r="AL351" s="34">
        <f t="shared" ref="AL351:BD351" si="130">AL347+AL300</f>
        <v>280</v>
      </c>
      <c r="AM351" s="34">
        <f t="shared" si="130"/>
        <v>280</v>
      </c>
      <c r="AN351" s="34">
        <f t="shared" si="130"/>
        <v>280</v>
      </c>
      <c r="AO351" s="34">
        <f t="shared" si="130"/>
        <v>279</v>
      </c>
      <c r="AP351" s="34">
        <f t="shared" si="130"/>
        <v>280</v>
      </c>
      <c r="AQ351" s="34">
        <f t="shared" si="130"/>
        <v>279</v>
      </c>
      <c r="AR351" s="34">
        <f t="shared" si="130"/>
        <v>279</v>
      </c>
      <c r="AS351" s="34">
        <f t="shared" si="130"/>
        <v>280</v>
      </c>
      <c r="AT351" s="34">
        <f t="shared" si="130"/>
        <v>279</v>
      </c>
      <c r="AU351" s="34">
        <f t="shared" si="130"/>
        <v>280</v>
      </c>
      <c r="AV351" s="34">
        <f t="shared" si="130"/>
        <v>280</v>
      </c>
      <c r="AW351" s="34">
        <f t="shared" si="130"/>
        <v>277</v>
      </c>
      <c r="AX351" s="34">
        <f t="shared" si="130"/>
        <v>280</v>
      </c>
      <c r="AY351" s="34">
        <f t="shared" si="130"/>
        <v>279</v>
      </c>
      <c r="AZ351" s="34">
        <f t="shared" si="130"/>
        <v>280</v>
      </c>
      <c r="BA351" s="34">
        <f t="shared" si="130"/>
        <v>280</v>
      </c>
      <c r="BB351" s="34">
        <f t="shared" si="130"/>
        <v>280</v>
      </c>
      <c r="BC351" s="34">
        <f t="shared" si="130"/>
        <v>280</v>
      </c>
      <c r="BD351" s="34">
        <f t="shared" si="130"/>
        <v>12585</v>
      </c>
      <c r="BE351" s="110"/>
    </row>
    <row r="352" spans="1:57" ht="25.5" customHeight="1" x14ac:dyDescent="0.25">
      <c r="A352" s="29"/>
      <c r="B352" s="29"/>
      <c r="C352" s="30"/>
      <c r="D352" s="30"/>
      <c r="E352" s="23" t="s">
        <v>153</v>
      </c>
      <c r="F352" s="34">
        <f t="shared" ref="F352:AK352" si="131">F348+F301</f>
        <v>24</v>
      </c>
      <c r="G352" s="34">
        <f t="shared" si="131"/>
        <v>43</v>
      </c>
      <c r="H352" s="34">
        <f t="shared" si="131"/>
        <v>26</v>
      </c>
      <c r="I352" s="34">
        <f t="shared" si="131"/>
        <v>51</v>
      </c>
      <c r="J352" s="34">
        <f t="shared" si="131"/>
        <v>51</v>
      </c>
      <c r="K352" s="34">
        <f t="shared" si="131"/>
        <v>53</v>
      </c>
      <c r="L352" s="34">
        <f t="shared" si="131"/>
        <v>63</v>
      </c>
      <c r="M352" s="34">
        <f t="shared" si="131"/>
        <v>52</v>
      </c>
      <c r="N352" s="34">
        <f t="shared" si="131"/>
        <v>64</v>
      </c>
      <c r="O352" s="34">
        <f t="shared" si="131"/>
        <v>55</v>
      </c>
      <c r="P352" s="34">
        <f t="shared" si="131"/>
        <v>52</v>
      </c>
      <c r="Q352" s="34">
        <f t="shared" si="131"/>
        <v>59</v>
      </c>
      <c r="R352" s="34">
        <f t="shared" si="131"/>
        <v>45</v>
      </c>
      <c r="S352" s="34">
        <f t="shared" si="131"/>
        <v>55</v>
      </c>
      <c r="T352" s="34">
        <f t="shared" si="131"/>
        <v>52</v>
      </c>
      <c r="U352" s="34">
        <f t="shared" si="131"/>
        <v>43</v>
      </c>
      <c r="V352" s="34"/>
      <c r="W352" s="34">
        <f t="shared" si="131"/>
        <v>47</v>
      </c>
      <c r="X352" s="34"/>
      <c r="Y352" s="34">
        <f t="shared" si="131"/>
        <v>41</v>
      </c>
      <c r="Z352" s="34">
        <f t="shared" si="131"/>
        <v>51</v>
      </c>
      <c r="AA352" s="34"/>
      <c r="AB352" s="34">
        <f t="shared" si="131"/>
        <v>43</v>
      </c>
      <c r="AC352" s="34">
        <f t="shared" si="131"/>
        <v>50</v>
      </c>
      <c r="AD352" s="34">
        <f t="shared" si="131"/>
        <v>55</v>
      </c>
      <c r="AE352" s="34">
        <f t="shared" si="131"/>
        <v>64</v>
      </c>
      <c r="AF352" s="34">
        <f t="shared" si="131"/>
        <v>66</v>
      </c>
      <c r="AG352" s="34">
        <f t="shared" si="131"/>
        <v>38</v>
      </c>
      <c r="AH352" s="34"/>
      <c r="AI352" s="34">
        <f t="shared" si="131"/>
        <v>48</v>
      </c>
      <c r="AJ352" s="34">
        <f t="shared" si="131"/>
        <v>41</v>
      </c>
      <c r="AK352" s="34"/>
      <c r="AL352" s="34">
        <f t="shared" ref="AL352:BD352" si="132">AL348+AL301</f>
        <v>48</v>
      </c>
      <c r="AM352" s="34">
        <f t="shared" si="132"/>
        <v>52</v>
      </c>
      <c r="AN352" s="34">
        <f t="shared" si="132"/>
        <v>57</v>
      </c>
      <c r="AO352" s="34">
        <f t="shared" si="132"/>
        <v>49</v>
      </c>
      <c r="AP352" s="34">
        <f t="shared" si="132"/>
        <v>58</v>
      </c>
      <c r="AQ352" s="34">
        <f t="shared" si="132"/>
        <v>34</v>
      </c>
      <c r="AR352" s="34">
        <f t="shared" si="132"/>
        <v>42</v>
      </c>
      <c r="AS352" s="34">
        <f t="shared" si="132"/>
        <v>73</v>
      </c>
      <c r="AT352" s="34">
        <f t="shared" si="132"/>
        <v>48</v>
      </c>
      <c r="AU352" s="34">
        <f t="shared" si="132"/>
        <v>45</v>
      </c>
      <c r="AV352" s="34">
        <f t="shared" si="132"/>
        <v>0</v>
      </c>
      <c r="AW352" s="34">
        <f t="shared" si="132"/>
        <v>62</v>
      </c>
      <c r="AX352" s="34">
        <f t="shared" si="132"/>
        <v>36</v>
      </c>
      <c r="AY352" s="34">
        <f t="shared" si="132"/>
        <v>64</v>
      </c>
      <c r="AZ352" s="34">
        <f t="shared" si="132"/>
        <v>44</v>
      </c>
      <c r="BA352" s="34">
        <f t="shared" si="132"/>
        <v>7</v>
      </c>
      <c r="BB352" s="34">
        <f t="shared" si="132"/>
        <v>0</v>
      </c>
      <c r="BC352" s="34">
        <f t="shared" si="132"/>
        <v>0</v>
      </c>
      <c r="BD352" s="34">
        <f t="shared" si="132"/>
        <v>2051</v>
      </c>
      <c r="BE352" s="110"/>
    </row>
    <row r="353" spans="1:57" ht="25.5" customHeight="1" x14ac:dyDescent="0.25">
      <c r="A353" s="29"/>
      <c r="B353" s="29"/>
      <c r="C353" s="30"/>
      <c r="D353" s="30"/>
      <c r="E353" s="23" t="s">
        <v>154</v>
      </c>
      <c r="F353" s="34">
        <f t="shared" ref="F353:AK353" si="133">F349+F302</f>
        <v>2</v>
      </c>
      <c r="G353" s="34">
        <f t="shared" si="133"/>
        <v>8</v>
      </c>
      <c r="H353" s="34">
        <f t="shared" si="133"/>
        <v>38</v>
      </c>
      <c r="I353" s="34">
        <f t="shared" si="133"/>
        <v>44</v>
      </c>
      <c r="J353" s="34">
        <f t="shared" si="133"/>
        <v>37</v>
      </c>
      <c r="K353" s="34">
        <f t="shared" si="133"/>
        <v>9</v>
      </c>
      <c r="L353" s="34">
        <f t="shared" si="133"/>
        <v>26</v>
      </c>
      <c r="M353" s="34">
        <f t="shared" si="133"/>
        <v>36</v>
      </c>
      <c r="N353" s="34">
        <f t="shared" si="133"/>
        <v>36</v>
      </c>
      <c r="O353" s="34">
        <f t="shared" si="133"/>
        <v>35</v>
      </c>
      <c r="P353" s="34">
        <f t="shared" si="133"/>
        <v>5</v>
      </c>
      <c r="Q353" s="34">
        <f t="shared" si="133"/>
        <v>40</v>
      </c>
      <c r="R353" s="34">
        <f t="shared" si="133"/>
        <v>40</v>
      </c>
      <c r="S353" s="34">
        <f t="shared" si="133"/>
        <v>21</v>
      </c>
      <c r="T353" s="34">
        <f t="shared" si="133"/>
        <v>16</v>
      </c>
      <c r="U353" s="34">
        <f t="shared" si="133"/>
        <v>32</v>
      </c>
      <c r="V353" s="34"/>
      <c r="W353" s="34">
        <f t="shared" si="133"/>
        <v>52</v>
      </c>
      <c r="X353" s="34"/>
      <c r="Y353" s="34">
        <f t="shared" si="133"/>
        <v>21</v>
      </c>
      <c r="Z353" s="34">
        <f t="shared" si="133"/>
        <v>25</v>
      </c>
      <c r="AA353" s="34"/>
      <c r="AB353" s="34">
        <f t="shared" si="133"/>
        <v>2</v>
      </c>
      <c r="AC353" s="34">
        <f t="shared" si="133"/>
        <v>28</v>
      </c>
      <c r="AD353" s="34">
        <f t="shared" si="133"/>
        <v>3</v>
      </c>
      <c r="AE353" s="34">
        <f t="shared" si="133"/>
        <v>10</v>
      </c>
      <c r="AF353" s="34">
        <f t="shared" si="133"/>
        <v>19</v>
      </c>
      <c r="AG353" s="34">
        <f t="shared" si="133"/>
        <v>11</v>
      </c>
      <c r="AH353" s="34"/>
      <c r="AI353" s="34">
        <f t="shared" si="133"/>
        <v>30</v>
      </c>
      <c r="AJ353" s="34">
        <f t="shared" si="133"/>
        <v>17</v>
      </c>
      <c r="AK353" s="34"/>
      <c r="AL353" s="34">
        <f t="shared" ref="AL353:BD353" si="134">AL349+AL302</f>
        <v>1</v>
      </c>
      <c r="AM353" s="34">
        <f t="shared" si="134"/>
        <v>8</v>
      </c>
      <c r="AN353" s="34">
        <f t="shared" si="134"/>
        <v>1</v>
      </c>
      <c r="AO353" s="34">
        <f t="shared" si="134"/>
        <v>44</v>
      </c>
      <c r="AP353" s="34">
        <f t="shared" si="134"/>
        <v>4</v>
      </c>
      <c r="AQ353" s="34">
        <f t="shared" si="134"/>
        <v>82</v>
      </c>
      <c r="AR353" s="34">
        <f t="shared" si="134"/>
        <v>60</v>
      </c>
      <c r="AS353" s="34">
        <f t="shared" si="134"/>
        <v>41</v>
      </c>
      <c r="AT353" s="34">
        <f t="shared" si="134"/>
        <v>38</v>
      </c>
      <c r="AU353" s="34">
        <f t="shared" si="134"/>
        <v>108</v>
      </c>
      <c r="AV353" s="34">
        <f t="shared" si="134"/>
        <v>0</v>
      </c>
      <c r="AW353" s="34">
        <f t="shared" si="134"/>
        <v>26</v>
      </c>
      <c r="AX353" s="34">
        <f t="shared" si="134"/>
        <v>34</v>
      </c>
      <c r="AY353" s="34">
        <f t="shared" si="134"/>
        <v>3</v>
      </c>
      <c r="AZ353" s="34">
        <f t="shared" si="134"/>
        <v>11</v>
      </c>
      <c r="BA353" s="34">
        <f t="shared" si="134"/>
        <v>0</v>
      </c>
      <c r="BB353" s="34">
        <f t="shared" si="134"/>
        <v>0</v>
      </c>
      <c r="BC353" s="34">
        <f t="shared" si="134"/>
        <v>0</v>
      </c>
      <c r="BD353" s="34">
        <f t="shared" si="134"/>
        <v>1104</v>
      </c>
      <c r="BE353" s="110"/>
    </row>
    <row r="354" spans="1:57" ht="25.5" customHeight="1" x14ac:dyDescent="0.25">
      <c r="A354" s="29"/>
      <c r="B354" s="29"/>
      <c r="C354" s="30"/>
      <c r="D354" s="30"/>
      <c r="E354" s="23" t="s">
        <v>155</v>
      </c>
      <c r="F354" s="35">
        <f t="shared" ref="F354:AK354" si="135">1-F353/(F351-F352)</f>
        <v>0.99215686274509807</v>
      </c>
      <c r="G354" s="35">
        <f t="shared" si="135"/>
        <v>0.96624472573839659</v>
      </c>
      <c r="H354" s="35">
        <f t="shared" si="135"/>
        <v>0.85039370078740162</v>
      </c>
      <c r="I354" s="35">
        <f t="shared" si="135"/>
        <v>0.80786026200873362</v>
      </c>
      <c r="J354" s="35">
        <f t="shared" si="135"/>
        <v>0.83842794759825323</v>
      </c>
      <c r="K354" s="35">
        <f t="shared" si="135"/>
        <v>0.96035242290748901</v>
      </c>
      <c r="L354" s="35">
        <f t="shared" si="135"/>
        <v>0.88018433179723499</v>
      </c>
      <c r="M354" s="35">
        <f t="shared" si="135"/>
        <v>0.84140969162995594</v>
      </c>
      <c r="N354" s="35">
        <f t="shared" si="135"/>
        <v>0.83255813953488378</v>
      </c>
      <c r="O354" s="35">
        <f t="shared" si="135"/>
        <v>0.84375</v>
      </c>
      <c r="P354" s="35">
        <f t="shared" si="135"/>
        <v>0.97807017543859653</v>
      </c>
      <c r="Q354" s="35">
        <f t="shared" si="135"/>
        <v>0.8190045248868778</v>
      </c>
      <c r="R354" s="35">
        <f t="shared" si="135"/>
        <v>0.829059829059829</v>
      </c>
      <c r="S354" s="35">
        <f t="shared" si="135"/>
        <v>0.90625</v>
      </c>
      <c r="T354" s="35">
        <f t="shared" si="135"/>
        <v>0.92982456140350878</v>
      </c>
      <c r="U354" s="35">
        <f t="shared" si="135"/>
        <v>0.86497890295358648</v>
      </c>
      <c r="V354" s="35"/>
      <c r="W354" s="35">
        <f t="shared" si="135"/>
        <v>0.77682403433476388</v>
      </c>
      <c r="X354" s="35"/>
      <c r="Y354" s="35">
        <f t="shared" si="135"/>
        <v>0.91213389121338917</v>
      </c>
      <c r="Z354" s="35">
        <f t="shared" si="135"/>
        <v>0.89082969432314407</v>
      </c>
      <c r="AA354" s="35"/>
      <c r="AB354" s="35">
        <f t="shared" si="135"/>
        <v>0.99156118143459915</v>
      </c>
      <c r="AC354" s="35">
        <f t="shared" si="135"/>
        <v>0.87826086956521743</v>
      </c>
      <c r="AD354" s="35">
        <f t="shared" si="135"/>
        <v>0.98666666666666669</v>
      </c>
      <c r="AE354" s="35">
        <f t="shared" si="135"/>
        <v>0.95370370370370372</v>
      </c>
      <c r="AF354" s="35">
        <f t="shared" si="135"/>
        <v>0.91121495327102808</v>
      </c>
      <c r="AG354" s="35">
        <f t="shared" si="135"/>
        <v>0.95454545454545459</v>
      </c>
      <c r="AH354" s="35"/>
      <c r="AI354" s="35">
        <f t="shared" si="135"/>
        <v>0.87068965517241381</v>
      </c>
      <c r="AJ354" s="35">
        <f t="shared" si="135"/>
        <v>0.9285714285714286</v>
      </c>
      <c r="AK354" s="35"/>
      <c r="AL354" s="35">
        <f t="shared" ref="AL354:BD354" si="136">1-AL353/(AL351-AL352)</f>
        <v>0.99568965517241381</v>
      </c>
      <c r="AM354" s="35">
        <f t="shared" si="136"/>
        <v>0.96491228070175439</v>
      </c>
      <c r="AN354" s="35">
        <f t="shared" si="136"/>
        <v>0.99551569506726456</v>
      </c>
      <c r="AO354" s="35">
        <f t="shared" si="136"/>
        <v>0.80869565217391304</v>
      </c>
      <c r="AP354" s="35">
        <f t="shared" si="136"/>
        <v>0.98198198198198194</v>
      </c>
      <c r="AQ354" s="35">
        <f t="shared" si="136"/>
        <v>0.66530612244897958</v>
      </c>
      <c r="AR354" s="35">
        <f t="shared" si="136"/>
        <v>0.74683544303797467</v>
      </c>
      <c r="AS354" s="35">
        <f t="shared" si="136"/>
        <v>0.80193236714975846</v>
      </c>
      <c r="AT354" s="35">
        <f t="shared" si="136"/>
        <v>0.83549783549783552</v>
      </c>
      <c r="AU354" s="35">
        <f t="shared" si="136"/>
        <v>0.54042553191489362</v>
      </c>
      <c r="AV354" s="35">
        <f t="shared" si="136"/>
        <v>1</v>
      </c>
      <c r="AW354" s="35">
        <f t="shared" si="136"/>
        <v>0.87906976744186049</v>
      </c>
      <c r="AX354" s="35">
        <f t="shared" si="136"/>
        <v>0.86065573770491799</v>
      </c>
      <c r="AY354" s="35">
        <f t="shared" si="136"/>
        <v>0.98604651162790702</v>
      </c>
      <c r="AZ354" s="35">
        <f t="shared" si="136"/>
        <v>0.95338983050847459</v>
      </c>
      <c r="BA354" s="35">
        <f t="shared" si="136"/>
        <v>1</v>
      </c>
      <c r="BB354" s="35">
        <f t="shared" si="136"/>
        <v>1</v>
      </c>
      <c r="BC354" s="35">
        <f t="shared" si="136"/>
        <v>1</v>
      </c>
      <c r="BD354" s="35">
        <f t="shared" si="136"/>
        <v>0.89519650655021832</v>
      </c>
      <c r="BE354" s="110"/>
    </row>
    <row r="355" spans="1:57" ht="25.5" customHeight="1" x14ac:dyDescent="0.25">
      <c r="A355" s="19" t="s">
        <v>44</v>
      </c>
      <c r="B355" s="19" t="s">
        <v>45</v>
      </c>
      <c r="C355" s="36">
        <f>C304+7</f>
        <v>43519</v>
      </c>
      <c r="D355" s="19">
        <v>8</v>
      </c>
      <c r="E355" s="19" t="s">
        <v>46</v>
      </c>
      <c r="F355" s="19">
        <f t="shared" ref="F355:AK355" si="137">F304</f>
        <v>14</v>
      </c>
      <c r="G355" s="19">
        <f t="shared" si="137"/>
        <v>23</v>
      </c>
      <c r="H355" s="19">
        <f t="shared" si="137"/>
        <v>42</v>
      </c>
      <c r="I355" s="19">
        <f t="shared" si="137"/>
        <v>47</v>
      </c>
      <c r="J355" s="19">
        <f t="shared" si="137"/>
        <v>48</v>
      </c>
      <c r="K355" s="19">
        <f t="shared" si="137"/>
        <v>59</v>
      </c>
      <c r="L355" s="19">
        <f t="shared" si="137"/>
        <v>64</v>
      </c>
      <c r="M355" s="19">
        <f t="shared" si="137"/>
        <v>65</v>
      </c>
      <c r="N355" s="19">
        <f t="shared" si="137"/>
        <v>66</v>
      </c>
      <c r="O355" s="19">
        <f t="shared" si="137"/>
        <v>72</v>
      </c>
      <c r="P355" s="19">
        <f t="shared" si="137"/>
        <v>76</v>
      </c>
      <c r="Q355" s="19">
        <f t="shared" si="137"/>
        <v>78</v>
      </c>
      <c r="R355" s="19">
        <f t="shared" si="137"/>
        <v>79</v>
      </c>
      <c r="S355" s="19">
        <f t="shared" si="137"/>
        <v>83</v>
      </c>
      <c r="T355" s="19">
        <f t="shared" si="137"/>
        <v>84</v>
      </c>
      <c r="U355" s="19">
        <f t="shared" si="137"/>
        <v>86</v>
      </c>
      <c r="V355" s="19"/>
      <c r="W355" s="19">
        <f t="shared" si="137"/>
        <v>411</v>
      </c>
      <c r="X355" s="19"/>
      <c r="Y355" s="19">
        <f t="shared" si="137"/>
        <v>413</v>
      </c>
      <c r="Z355" s="19">
        <f t="shared" si="137"/>
        <v>415</v>
      </c>
      <c r="AA355" s="19"/>
      <c r="AB355" s="19">
        <f t="shared" si="137"/>
        <v>417</v>
      </c>
      <c r="AC355" s="19">
        <f t="shared" si="137"/>
        <v>418</v>
      </c>
      <c r="AD355" s="19">
        <f t="shared" si="137"/>
        <v>419</v>
      </c>
      <c r="AE355" s="19">
        <f t="shared" si="137"/>
        <v>420</v>
      </c>
      <c r="AF355" s="19">
        <f t="shared" si="137"/>
        <v>421</v>
      </c>
      <c r="AG355" s="19">
        <f t="shared" si="137"/>
        <v>422</v>
      </c>
      <c r="AH355" s="19"/>
      <c r="AI355" s="19">
        <f t="shared" si="137"/>
        <v>425</v>
      </c>
      <c r="AJ355" s="19">
        <f t="shared" si="137"/>
        <v>426</v>
      </c>
      <c r="AK355" s="19"/>
      <c r="AL355" s="19">
        <f t="shared" ref="AL355:BD355" si="138">AL304</f>
        <v>430</v>
      </c>
      <c r="AM355" s="19">
        <f t="shared" si="138"/>
        <v>431</v>
      </c>
      <c r="AN355" s="19">
        <f t="shared" si="138"/>
        <v>433</v>
      </c>
      <c r="AO355" s="19">
        <f t="shared" si="138"/>
        <v>446</v>
      </c>
      <c r="AP355" s="19">
        <f t="shared" si="138"/>
        <v>449</v>
      </c>
      <c r="AQ355" s="19">
        <f t="shared" si="138"/>
        <v>450</v>
      </c>
      <c r="AR355" s="19">
        <f t="shared" si="138"/>
        <v>451</v>
      </c>
      <c r="AS355" s="19">
        <f t="shared" si="138"/>
        <v>453</v>
      </c>
      <c r="AT355" s="19">
        <f t="shared" si="138"/>
        <v>454</v>
      </c>
      <c r="AU355" s="19">
        <f t="shared" si="138"/>
        <v>455</v>
      </c>
      <c r="AV355" s="19">
        <f t="shared" si="138"/>
        <v>0</v>
      </c>
      <c r="AW355" s="19">
        <f t="shared" si="138"/>
        <v>457</v>
      </c>
      <c r="AX355" s="19">
        <f t="shared" si="138"/>
        <v>458</v>
      </c>
      <c r="AY355" s="19">
        <f t="shared" si="138"/>
        <v>460</v>
      </c>
      <c r="AZ355" s="19">
        <f t="shared" si="138"/>
        <v>461</v>
      </c>
      <c r="BA355" s="19">
        <f t="shared" si="138"/>
        <v>463</v>
      </c>
      <c r="BB355" s="19">
        <f t="shared" si="138"/>
        <v>0</v>
      </c>
      <c r="BC355" s="19">
        <f t="shared" si="138"/>
        <v>0</v>
      </c>
      <c r="BD355" s="19" t="str">
        <f t="shared" si="138"/>
        <v>TOTALS</v>
      </c>
      <c r="BE355" s="19" t="s">
        <v>47</v>
      </c>
    </row>
    <row r="356" spans="1:57" ht="25.5" customHeight="1" x14ac:dyDescent="0.25">
      <c r="A356" s="19" t="s">
        <v>48</v>
      </c>
      <c r="B356" s="19"/>
      <c r="C356" s="21" t="s">
        <v>49</v>
      </c>
      <c r="D356" s="21" t="s">
        <v>50</v>
      </c>
      <c r="E356" s="21" t="s">
        <v>51</v>
      </c>
      <c r="F356" s="19" t="s">
        <v>52</v>
      </c>
      <c r="G356" s="19" t="s">
        <v>52</v>
      </c>
      <c r="H356" s="19" t="s">
        <v>52</v>
      </c>
      <c r="I356" s="19" t="s">
        <v>52</v>
      </c>
      <c r="J356" s="19" t="s">
        <v>52</v>
      </c>
      <c r="K356" s="19" t="s">
        <v>52</v>
      </c>
      <c r="L356" s="19" t="s">
        <v>52</v>
      </c>
      <c r="M356" s="19" t="s">
        <v>52</v>
      </c>
      <c r="N356" s="19" t="s">
        <v>52</v>
      </c>
      <c r="O356" s="19" t="s">
        <v>52</v>
      </c>
      <c r="P356" s="19" t="s">
        <v>52</v>
      </c>
      <c r="Q356" s="19" t="s">
        <v>52</v>
      </c>
      <c r="R356" s="19" t="s">
        <v>52</v>
      </c>
      <c r="S356" s="19" t="s">
        <v>52</v>
      </c>
      <c r="T356" s="19" t="s">
        <v>52</v>
      </c>
      <c r="U356" s="19" t="s">
        <v>52</v>
      </c>
      <c r="V356" s="19"/>
      <c r="W356" s="19" t="s">
        <v>52</v>
      </c>
      <c r="X356" s="19"/>
      <c r="Y356" s="19" t="s">
        <v>52</v>
      </c>
      <c r="Z356" s="19" t="s">
        <v>52</v>
      </c>
      <c r="AA356" s="19"/>
      <c r="AB356" s="19" t="s">
        <v>52</v>
      </c>
      <c r="AC356" s="19" t="s">
        <v>52</v>
      </c>
      <c r="AD356" s="19" t="s">
        <v>52</v>
      </c>
      <c r="AE356" s="19" t="s">
        <v>52</v>
      </c>
      <c r="AF356" s="19" t="s">
        <v>52</v>
      </c>
      <c r="AG356" s="19" t="s">
        <v>52</v>
      </c>
      <c r="AH356" s="19"/>
      <c r="AI356" s="19" t="s">
        <v>52</v>
      </c>
      <c r="AJ356" s="19" t="s">
        <v>52</v>
      </c>
      <c r="AK356" s="19"/>
      <c r="AL356" s="19" t="s">
        <v>52</v>
      </c>
      <c r="AM356" s="19" t="s">
        <v>52</v>
      </c>
      <c r="AN356" s="19" t="s">
        <v>52</v>
      </c>
      <c r="AO356" s="19" t="s">
        <v>52</v>
      </c>
      <c r="AP356" s="19" t="s">
        <v>52</v>
      </c>
      <c r="AQ356" s="19" t="s">
        <v>52</v>
      </c>
      <c r="AR356" s="19" t="s">
        <v>52</v>
      </c>
      <c r="AS356" s="19" t="s">
        <v>52</v>
      </c>
      <c r="AT356" s="19" t="s">
        <v>52</v>
      </c>
      <c r="AU356" s="19" t="s">
        <v>52</v>
      </c>
      <c r="AV356" s="19" t="s">
        <v>52</v>
      </c>
      <c r="AW356" s="19" t="s">
        <v>52</v>
      </c>
      <c r="AX356" s="19" t="s">
        <v>52</v>
      </c>
      <c r="AY356" s="19" t="s">
        <v>52</v>
      </c>
      <c r="AZ356" s="19" t="s">
        <v>52</v>
      </c>
      <c r="BA356" s="19" t="s">
        <v>52</v>
      </c>
      <c r="BB356" s="19" t="s">
        <v>52</v>
      </c>
      <c r="BC356" s="19" t="s">
        <v>52</v>
      </c>
      <c r="BD356" s="19" t="s">
        <v>52</v>
      </c>
      <c r="BE356" s="19" t="s">
        <v>53</v>
      </c>
    </row>
    <row r="357" spans="1:57" ht="25.5" customHeight="1" x14ac:dyDescent="0.25">
      <c r="A357" s="22">
        <v>8</v>
      </c>
      <c r="B357" s="23" t="s">
        <v>54</v>
      </c>
      <c r="C357" s="23">
        <v>25</v>
      </c>
      <c r="D357" s="23" t="s">
        <v>55</v>
      </c>
      <c r="E357" s="23" t="s">
        <v>56</v>
      </c>
      <c r="F357" s="24">
        <v>320.07</v>
      </c>
      <c r="G357" s="24">
        <v>-651.91999999999996</v>
      </c>
      <c r="H357" s="24">
        <v>-509.46</v>
      </c>
      <c r="I357" s="24">
        <v>-302.04000000000002</v>
      </c>
      <c r="J357" s="24">
        <v>76.63</v>
      </c>
      <c r="K357" s="24">
        <v>-60.47</v>
      </c>
      <c r="L357" s="24">
        <v>-263.39</v>
      </c>
      <c r="M357" s="24">
        <v>-22.34</v>
      </c>
      <c r="N357" s="24">
        <v>-920.66</v>
      </c>
      <c r="O357" s="24">
        <v>-59.64</v>
      </c>
      <c r="P357" s="24">
        <v>-272.77</v>
      </c>
      <c r="Q357" s="24">
        <v>-391.19</v>
      </c>
      <c r="R357" s="24">
        <v>-836.28</v>
      </c>
      <c r="S357" s="24">
        <v>-489.7</v>
      </c>
      <c r="T357" s="24">
        <v>-175.97</v>
      </c>
      <c r="U357" s="24">
        <v>-903.62</v>
      </c>
      <c r="V357" s="24"/>
      <c r="W357" s="24">
        <v>-667.9</v>
      </c>
      <c r="X357" s="24"/>
      <c r="Y357" s="69">
        <f>101.53+81.91</f>
        <v>183.44</v>
      </c>
      <c r="Z357" s="69" t="s">
        <v>58</v>
      </c>
      <c r="AA357" s="69"/>
      <c r="AB357" s="24">
        <v>-267.8</v>
      </c>
      <c r="AC357" s="24">
        <v>-303.91000000000003</v>
      </c>
      <c r="AD357" s="24">
        <v>110.94</v>
      </c>
      <c r="AE357" s="24">
        <v>-342.1</v>
      </c>
      <c r="AF357" s="24">
        <v>-299.06</v>
      </c>
      <c r="AG357" s="24">
        <v>-520.67999999999995</v>
      </c>
      <c r="AH357" s="24"/>
      <c r="AI357" s="24">
        <v>-99.02</v>
      </c>
      <c r="AJ357" s="24">
        <v>-8.8699999999999992</v>
      </c>
      <c r="AK357" s="24"/>
      <c r="AL357" s="69">
        <v>-525.16999999999996</v>
      </c>
      <c r="AM357" s="24">
        <v>-241.01</v>
      </c>
      <c r="AN357" s="24">
        <v>424.09</v>
      </c>
      <c r="AO357" s="24">
        <v>-91.98</v>
      </c>
      <c r="AP357" s="69">
        <v>-612.52</v>
      </c>
      <c r="AQ357" s="24">
        <v>-1039.21</v>
      </c>
      <c r="AR357" s="24">
        <v>-256.66000000000003</v>
      </c>
      <c r="AS357" s="24">
        <v>1021.23</v>
      </c>
      <c r="AT357" s="24">
        <v>-126.29</v>
      </c>
      <c r="AU357" s="24">
        <v>-849.07</v>
      </c>
      <c r="AV357" s="24">
        <v>0</v>
      </c>
      <c r="AW357" s="24">
        <v>-229.66</v>
      </c>
      <c r="AX357" s="69">
        <v>-149.85</v>
      </c>
      <c r="AY357" s="24">
        <v>16.739999999999998</v>
      </c>
      <c r="AZ357" s="24">
        <v>-1.75</v>
      </c>
      <c r="BA357" s="24">
        <v>-226.39</v>
      </c>
      <c r="BB357" s="24">
        <v>0</v>
      </c>
      <c r="BC357" s="24">
        <v>0</v>
      </c>
      <c r="BD357" s="24">
        <f t="shared" ref="BD357:BD400" si="139">SUM(F357:BC357)</f>
        <v>-10565.210000000003</v>
      </c>
      <c r="BE357" s="25"/>
    </row>
    <row r="358" spans="1:57" ht="25.5" customHeight="1" x14ac:dyDescent="0.25">
      <c r="A358" s="22">
        <v>8</v>
      </c>
      <c r="B358" s="23" t="s">
        <v>54</v>
      </c>
      <c r="C358" s="23">
        <v>66</v>
      </c>
      <c r="D358" s="23" t="s">
        <v>55</v>
      </c>
      <c r="E358" s="26" t="s">
        <v>57</v>
      </c>
      <c r="F358" s="24">
        <v>2.14</v>
      </c>
      <c r="G358" s="24">
        <v>160.76</v>
      </c>
      <c r="H358" s="24">
        <v>-216.01</v>
      </c>
      <c r="I358" s="24">
        <v>11.26</v>
      </c>
      <c r="J358" s="24">
        <v>-3.39</v>
      </c>
      <c r="K358" s="24">
        <v>-18.04</v>
      </c>
      <c r="L358" s="24">
        <v>-156.44</v>
      </c>
      <c r="M358" s="24">
        <v>168.48</v>
      </c>
      <c r="N358" s="24" t="s">
        <v>59</v>
      </c>
      <c r="O358" s="24">
        <v>-277.98</v>
      </c>
      <c r="P358" s="24">
        <v>-48.72</v>
      </c>
      <c r="Q358" s="24">
        <v>-3.58</v>
      </c>
      <c r="R358" s="24">
        <v>27.32</v>
      </c>
      <c r="S358" s="24">
        <v>-287.19</v>
      </c>
      <c r="T358" s="24">
        <v>-30</v>
      </c>
      <c r="U358" s="24">
        <v>186.89</v>
      </c>
      <c r="V358" s="24"/>
      <c r="W358" s="24">
        <v>26.85</v>
      </c>
      <c r="X358" s="24"/>
      <c r="Y358" s="69">
        <v>-302.64999999999998</v>
      </c>
      <c r="Z358" s="69">
        <v>118.59</v>
      </c>
      <c r="AA358" s="69"/>
      <c r="AB358" s="24">
        <v>-657.9</v>
      </c>
      <c r="AC358" s="24">
        <v>147.11000000000001</v>
      </c>
      <c r="AD358" s="24">
        <v>-14.9</v>
      </c>
      <c r="AE358" s="24">
        <v>78.2</v>
      </c>
      <c r="AF358" s="24">
        <v>-290.08</v>
      </c>
      <c r="AG358" s="24">
        <v>434.98</v>
      </c>
      <c r="AH358" s="24"/>
      <c r="AI358" s="24">
        <v>-193.75</v>
      </c>
      <c r="AJ358" s="24">
        <v>-47.26</v>
      </c>
      <c r="AK358" s="24"/>
      <c r="AL358" s="69" t="s">
        <v>60</v>
      </c>
      <c r="AM358" s="24">
        <v>-20.16</v>
      </c>
      <c r="AN358" s="24" t="s">
        <v>62</v>
      </c>
      <c r="AO358" s="24">
        <v>-233.14</v>
      </c>
      <c r="AP358" s="69">
        <v>-37.119999999999997</v>
      </c>
      <c r="AQ358" s="24">
        <v>-712.01</v>
      </c>
      <c r="AR358" s="24">
        <v>-683.47</v>
      </c>
      <c r="AS358" s="24">
        <v>-378.35</v>
      </c>
      <c r="AT358" s="24">
        <v>-187.43</v>
      </c>
      <c r="AU358" s="24" t="s">
        <v>60</v>
      </c>
      <c r="AV358" s="24">
        <v>0</v>
      </c>
      <c r="AW358" s="24">
        <v>-123.72</v>
      </c>
      <c r="AX358" s="69">
        <v>-149.81</v>
      </c>
      <c r="AY358" s="24" t="s">
        <v>60</v>
      </c>
      <c r="AZ358" s="24">
        <v>-216.04</v>
      </c>
      <c r="BA358" s="24">
        <v>277.22000000000003</v>
      </c>
      <c r="BB358" s="24">
        <v>0</v>
      </c>
      <c r="BC358" s="24">
        <v>0</v>
      </c>
      <c r="BD358" s="24">
        <f t="shared" si="139"/>
        <v>-3649.3399999999992</v>
      </c>
      <c r="BE358" s="25"/>
    </row>
    <row r="359" spans="1:57" ht="25.5" customHeight="1" x14ac:dyDescent="0.25">
      <c r="A359" s="22">
        <v>8</v>
      </c>
      <c r="B359" s="23" t="s">
        <v>54</v>
      </c>
      <c r="C359" s="23">
        <v>27</v>
      </c>
      <c r="D359" s="23">
        <v>269</v>
      </c>
      <c r="E359" s="23" t="s">
        <v>61</v>
      </c>
      <c r="F359" s="24" t="s">
        <v>60</v>
      </c>
      <c r="G359" s="24" t="s">
        <v>60</v>
      </c>
      <c r="H359" s="24" t="s">
        <v>60</v>
      </c>
      <c r="I359" s="24" t="s">
        <v>62</v>
      </c>
      <c r="J359" s="24" t="s">
        <v>62</v>
      </c>
      <c r="K359" s="24" t="s">
        <v>60</v>
      </c>
      <c r="L359" s="24" t="s">
        <v>63</v>
      </c>
      <c r="M359" s="24" t="s">
        <v>60</v>
      </c>
      <c r="N359" s="24" t="s">
        <v>64</v>
      </c>
      <c r="O359" s="24" t="s">
        <v>60</v>
      </c>
      <c r="P359" s="24" t="s">
        <v>62</v>
      </c>
      <c r="Q359" s="24" t="s">
        <v>62</v>
      </c>
      <c r="R359" s="24" t="s">
        <v>64</v>
      </c>
      <c r="S359" s="24" t="s">
        <v>62</v>
      </c>
      <c r="T359" s="24" t="s">
        <v>60</v>
      </c>
      <c r="U359" s="24" t="s">
        <v>62</v>
      </c>
      <c r="V359" s="24"/>
      <c r="W359" s="24" t="s">
        <v>60</v>
      </c>
      <c r="X359" s="24"/>
      <c r="Y359" s="69" t="s">
        <v>60</v>
      </c>
      <c r="Z359" s="69" t="s">
        <v>62</v>
      </c>
      <c r="AA359" s="69"/>
      <c r="AB359" s="24" t="s">
        <v>60</v>
      </c>
      <c r="AC359" s="24" t="s">
        <v>60</v>
      </c>
      <c r="AD359" s="24" t="s">
        <v>60</v>
      </c>
      <c r="AE359" s="24" t="s">
        <v>62</v>
      </c>
      <c r="AF359" s="24" t="s">
        <v>60</v>
      </c>
      <c r="AG359" s="24" t="s">
        <v>60</v>
      </c>
      <c r="AH359" s="24"/>
      <c r="AI359" s="24" t="s">
        <v>64</v>
      </c>
      <c r="AJ359" s="24" t="s">
        <v>60</v>
      </c>
      <c r="AK359" s="24"/>
      <c r="AL359" s="69" t="s">
        <v>60</v>
      </c>
      <c r="AM359" s="24" t="s">
        <v>62</v>
      </c>
      <c r="AN359" s="24" t="s">
        <v>63</v>
      </c>
      <c r="AO359" s="24" t="s">
        <v>62</v>
      </c>
      <c r="AP359" s="69" t="s">
        <v>64</v>
      </c>
      <c r="AQ359" s="24" t="s">
        <v>62</v>
      </c>
      <c r="AR359" s="24" t="s">
        <v>60</v>
      </c>
      <c r="AS359" s="24" t="s">
        <v>64</v>
      </c>
      <c r="AT359" s="24" t="s">
        <v>60</v>
      </c>
      <c r="AU359" s="24" t="s">
        <v>60</v>
      </c>
      <c r="AV359" s="24">
        <v>0</v>
      </c>
      <c r="AW359" s="24" t="s">
        <v>63</v>
      </c>
      <c r="AX359" s="69" t="s">
        <v>62</v>
      </c>
      <c r="AY359" s="24" t="s">
        <v>64</v>
      </c>
      <c r="AZ359" s="24" t="s">
        <v>60</v>
      </c>
      <c r="BA359" s="24">
        <v>-25</v>
      </c>
      <c r="BB359" s="24">
        <v>0</v>
      </c>
      <c r="BC359" s="24">
        <v>0</v>
      </c>
      <c r="BD359" s="24">
        <f t="shared" si="139"/>
        <v>-25</v>
      </c>
      <c r="BE359" s="25"/>
    </row>
    <row r="360" spans="1:57" ht="25.5" customHeight="1" x14ac:dyDescent="0.25">
      <c r="A360" s="22">
        <v>8</v>
      </c>
      <c r="B360" s="23" t="s">
        <v>54</v>
      </c>
      <c r="C360" s="23">
        <v>27</v>
      </c>
      <c r="D360" s="23">
        <v>273</v>
      </c>
      <c r="E360" s="23" t="s">
        <v>65</v>
      </c>
      <c r="F360" s="24" t="s">
        <v>60</v>
      </c>
      <c r="G360" s="24" t="s">
        <v>60</v>
      </c>
      <c r="H360" s="24" t="s">
        <v>60</v>
      </c>
      <c r="I360" s="24" t="s">
        <v>62</v>
      </c>
      <c r="J360" s="24" t="s">
        <v>62</v>
      </c>
      <c r="K360" s="24" t="s">
        <v>60</v>
      </c>
      <c r="L360" s="24" t="s">
        <v>62</v>
      </c>
      <c r="M360" s="24" t="s">
        <v>64</v>
      </c>
      <c r="N360" s="24" t="s">
        <v>64</v>
      </c>
      <c r="O360" s="24" t="s">
        <v>60</v>
      </c>
      <c r="P360" s="24" t="s">
        <v>62</v>
      </c>
      <c r="Q360" s="24" t="s">
        <v>62</v>
      </c>
      <c r="R360" s="24" t="s">
        <v>64</v>
      </c>
      <c r="S360" s="24" t="s">
        <v>63</v>
      </c>
      <c r="T360" s="24">
        <v>77</v>
      </c>
      <c r="U360" s="24" t="s">
        <v>62</v>
      </c>
      <c r="V360" s="24"/>
      <c r="W360" s="24" t="s">
        <v>60</v>
      </c>
      <c r="X360" s="24"/>
      <c r="Y360" s="69" t="s">
        <v>60</v>
      </c>
      <c r="Z360" s="69" t="s">
        <v>62</v>
      </c>
      <c r="AA360" s="69"/>
      <c r="AB360" s="24" t="s">
        <v>246</v>
      </c>
      <c r="AC360" s="24" t="s">
        <v>60</v>
      </c>
      <c r="AD360" s="24" t="s">
        <v>60</v>
      </c>
      <c r="AE360" s="24" t="s">
        <v>62</v>
      </c>
      <c r="AF360" s="24" t="s">
        <v>60</v>
      </c>
      <c r="AG360" s="24" t="s">
        <v>60</v>
      </c>
      <c r="AH360" s="24"/>
      <c r="AI360" s="24" t="s">
        <v>64</v>
      </c>
      <c r="AJ360" s="24" t="s">
        <v>60</v>
      </c>
      <c r="AK360" s="24"/>
      <c r="AL360" s="69" t="s">
        <v>60</v>
      </c>
      <c r="AM360" s="24" t="s">
        <v>62</v>
      </c>
      <c r="AN360" s="24" t="s">
        <v>62</v>
      </c>
      <c r="AO360" s="24" t="s">
        <v>62</v>
      </c>
      <c r="AP360" s="69" t="s">
        <v>64</v>
      </c>
      <c r="AQ360" s="24" t="s">
        <v>62</v>
      </c>
      <c r="AR360" s="24" t="s">
        <v>60</v>
      </c>
      <c r="AS360" s="24" t="s">
        <v>64</v>
      </c>
      <c r="AT360" s="24" t="s">
        <v>60</v>
      </c>
      <c r="AU360" s="24" t="s">
        <v>60</v>
      </c>
      <c r="AV360" s="24">
        <v>0</v>
      </c>
      <c r="AW360" s="24" t="s">
        <v>58</v>
      </c>
      <c r="AX360" s="69" t="s">
        <v>62</v>
      </c>
      <c r="AY360" s="24" t="s">
        <v>64</v>
      </c>
      <c r="AZ360" s="24" t="s">
        <v>60</v>
      </c>
      <c r="BA360" s="24">
        <v>-110.48</v>
      </c>
      <c r="BB360" s="24">
        <v>0</v>
      </c>
      <c r="BC360" s="24">
        <v>0</v>
      </c>
      <c r="BD360" s="24">
        <f t="shared" si="139"/>
        <v>-33.480000000000004</v>
      </c>
      <c r="BE360" s="25"/>
    </row>
    <row r="361" spans="1:57" ht="25.5" customHeight="1" x14ac:dyDescent="0.25">
      <c r="A361" s="22">
        <v>8</v>
      </c>
      <c r="B361" s="23" t="s">
        <v>54</v>
      </c>
      <c r="C361" s="23">
        <v>27</v>
      </c>
      <c r="D361" s="23">
        <v>274</v>
      </c>
      <c r="E361" s="23" t="s">
        <v>66</v>
      </c>
      <c r="F361" s="24" t="s">
        <v>60</v>
      </c>
      <c r="G361" s="24" t="s">
        <v>60</v>
      </c>
      <c r="H361" s="24" t="s">
        <v>60</v>
      </c>
      <c r="I361" s="24" t="s">
        <v>62</v>
      </c>
      <c r="J361" s="24" t="s">
        <v>62</v>
      </c>
      <c r="K361" s="24" t="s">
        <v>60</v>
      </c>
      <c r="L361" s="24" t="s">
        <v>63</v>
      </c>
      <c r="M361" s="24" t="s">
        <v>60</v>
      </c>
      <c r="N361" s="24" t="s">
        <v>60</v>
      </c>
      <c r="O361" s="24" t="s">
        <v>60</v>
      </c>
      <c r="P361" s="24">
        <v>86.22</v>
      </c>
      <c r="Q361" s="24" t="s">
        <v>62</v>
      </c>
      <c r="R361" s="24" t="s">
        <v>60</v>
      </c>
      <c r="S361" s="24">
        <v>-85</v>
      </c>
      <c r="T361" s="24" t="s">
        <v>60</v>
      </c>
      <c r="U361" s="24" t="s">
        <v>62</v>
      </c>
      <c r="V361" s="24"/>
      <c r="W361" s="24" t="s">
        <v>60</v>
      </c>
      <c r="X361" s="24"/>
      <c r="Y361" s="69" t="s">
        <v>60</v>
      </c>
      <c r="Z361" s="69" t="s">
        <v>62</v>
      </c>
      <c r="AA361" s="69"/>
      <c r="AB361" s="24" t="s">
        <v>60</v>
      </c>
      <c r="AC361" s="24" t="s">
        <v>60</v>
      </c>
      <c r="AD361" s="24" t="s">
        <v>60</v>
      </c>
      <c r="AE361" s="24" t="s">
        <v>62</v>
      </c>
      <c r="AF361" s="24" t="s">
        <v>60</v>
      </c>
      <c r="AG361" s="24" t="s">
        <v>60</v>
      </c>
      <c r="AH361" s="24"/>
      <c r="AI361" s="24" t="s">
        <v>64</v>
      </c>
      <c r="AJ361" s="24" t="s">
        <v>60</v>
      </c>
      <c r="AK361" s="24"/>
      <c r="AL361" s="69" t="s">
        <v>60</v>
      </c>
      <c r="AM361" s="24" t="s">
        <v>62</v>
      </c>
      <c r="AN361" s="24" t="s">
        <v>62</v>
      </c>
      <c r="AO361" s="24" t="s">
        <v>62</v>
      </c>
      <c r="AP361" s="69" t="s">
        <v>60</v>
      </c>
      <c r="AQ361" s="24" t="s">
        <v>62</v>
      </c>
      <c r="AR361" s="24" t="s">
        <v>60</v>
      </c>
      <c r="AS361" s="24" t="s">
        <v>64</v>
      </c>
      <c r="AT361" s="24" t="s">
        <v>60</v>
      </c>
      <c r="AU361" s="24" t="s">
        <v>60</v>
      </c>
      <c r="AV361" s="24">
        <v>0</v>
      </c>
      <c r="AW361" s="24">
        <v>136.04</v>
      </c>
      <c r="AX361" s="69" t="s">
        <v>62</v>
      </c>
      <c r="AY361" s="24" t="s">
        <v>60</v>
      </c>
      <c r="AZ361" s="24" t="s">
        <v>60</v>
      </c>
      <c r="BA361" s="24">
        <v>-572.09</v>
      </c>
      <c r="BB361" s="24">
        <v>0</v>
      </c>
      <c r="BC361" s="24">
        <v>0</v>
      </c>
      <c r="BD361" s="24">
        <f t="shared" si="139"/>
        <v>-434.83000000000004</v>
      </c>
      <c r="BE361" s="25" t="s">
        <v>48</v>
      </c>
    </row>
    <row r="362" spans="1:57" ht="25.5" customHeight="1" x14ac:dyDescent="0.25">
      <c r="A362" s="22">
        <v>8</v>
      </c>
      <c r="B362" s="23" t="s">
        <v>54</v>
      </c>
      <c r="C362" s="23">
        <v>23</v>
      </c>
      <c r="D362" s="23">
        <v>243</v>
      </c>
      <c r="E362" s="23" t="s">
        <v>67</v>
      </c>
      <c r="F362" s="24">
        <v>-95</v>
      </c>
      <c r="G362" s="24">
        <v>-245.67</v>
      </c>
      <c r="H362" s="24">
        <v>-351.16</v>
      </c>
      <c r="I362" s="24">
        <v>-377.23</v>
      </c>
      <c r="J362" s="24">
        <v>42.51</v>
      </c>
      <c r="K362" s="24">
        <v>-124.62</v>
      </c>
      <c r="L362" s="24">
        <v>118.24</v>
      </c>
      <c r="M362" s="24">
        <v>2760.05</v>
      </c>
      <c r="N362" s="24">
        <v>-170.18</v>
      </c>
      <c r="O362" s="24" t="s">
        <v>59</v>
      </c>
      <c r="P362" s="24">
        <v>-255.85</v>
      </c>
      <c r="Q362" s="24">
        <v>-159.31</v>
      </c>
      <c r="R362" s="24">
        <v>45.66</v>
      </c>
      <c r="S362" s="24">
        <v>-101.49</v>
      </c>
      <c r="T362" s="24">
        <v>-2634.02</v>
      </c>
      <c r="U362" s="24" t="s">
        <v>59</v>
      </c>
      <c r="V362" s="24"/>
      <c r="W362" s="24" t="s">
        <v>59</v>
      </c>
      <c r="X362" s="24"/>
      <c r="Y362" s="69">
        <v>146.28</v>
      </c>
      <c r="Z362" s="69">
        <v>389.26</v>
      </c>
      <c r="AA362" s="69"/>
      <c r="AB362" s="24">
        <v>28.68</v>
      </c>
      <c r="AC362" s="24">
        <v>-147.78</v>
      </c>
      <c r="AD362" s="24">
        <v>-129.62</v>
      </c>
      <c r="AE362" s="24">
        <v>74.5</v>
      </c>
      <c r="AF362" s="24">
        <v>10.8</v>
      </c>
      <c r="AG362" s="24">
        <v>-17.809999999999999</v>
      </c>
      <c r="AH362" s="24"/>
      <c r="AI362" s="24">
        <v>-33.56</v>
      </c>
      <c r="AJ362" s="24">
        <v>-73.41</v>
      </c>
      <c r="AK362" s="24"/>
      <c r="AL362" s="69">
        <v>-481.98</v>
      </c>
      <c r="AM362" s="24">
        <v>-47.24</v>
      </c>
      <c r="AN362" s="24">
        <v>17.16</v>
      </c>
      <c r="AO362" s="24">
        <v>-111.76</v>
      </c>
      <c r="AP362" s="69">
        <v>-70.89</v>
      </c>
      <c r="AQ362" s="24">
        <v>-2059.79</v>
      </c>
      <c r="AR362" s="24">
        <v>-145.47999999999999</v>
      </c>
      <c r="AS362" s="24">
        <v>-327.24</v>
      </c>
      <c r="AT362" s="24" t="s">
        <v>59</v>
      </c>
      <c r="AU362" s="24">
        <v>-19.14</v>
      </c>
      <c r="AV362" s="24">
        <v>0</v>
      </c>
      <c r="AW362" s="24">
        <v>132.13</v>
      </c>
      <c r="AX362" s="69">
        <v>-243.2</v>
      </c>
      <c r="AY362" s="24">
        <v>-58.94</v>
      </c>
      <c r="AZ362" s="24">
        <v>-0.49</v>
      </c>
      <c r="BA362" s="24" t="s">
        <v>60</v>
      </c>
      <c r="BB362" s="24">
        <v>0</v>
      </c>
      <c r="BC362" s="24">
        <v>0</v>
      </c>
      <c r="BD362" s="24">
        <f t="shared" si="139"/>
        <v>-4717.5899999999992</v>
      </c>
      <c r="BE362" s="25" t="s">
        <v>48</v>
      </c>
    </row>
    <row r="363" spans="1:57" ht="25.5" customHeight="1" x14ac:dyDescent="0.25">
      <c r="A363" s="22">
        <v>8</v>
      </c>
      <c r="B363" s="23" t="s">
        <v>54</v>
      </c>
      <c r="C363" s="23">
        <v>23</v>
      </c>
      <c r="D363" s="23">
        <v>332</v>
      </c>
      <c r="E363" s="23" t="s">
        <v>68</v>
      </c>
      <c r="F363" s="24" t="s">
        <v>60</v>
      </c>
      <c r="G363" s="24">
        <v>-291.10000000000002</v>
      </c>
      <c r="H363" s="24">
        <v>-275.64</v>
      </c>
      <c r="I363" s="24" t="s">
        <v>58</v>
      </c>
      <c r="J363" s="24">
        <v>19.91</v>
      </c>
      <c r="K363" s="24">
        <v>-161.61000000000001</v>
      </c>
      <c r="L363" s="24">
        <v>-242.72</v>
      </c>
      <c r="M363" s="24" t="s">
        <v>59</v>
      </c>
      <c r="N363" s="24">
        <v>213.86</v>
      </c>
      <c r="O363" s="24" t="s">
        <v>59</v>
      </c>
      <c r="P363" s="24">
        <v>-476.31</v>
      </c>
      <c r="Q363" s="24">
        <v>-277.57</v>
      </c>
      <c r="R363" s="24">
        <v>-1000.78</v>
      </c>
      <c r="S363" s="24">
        <v>-125.11</v>
      </c>
      <c r="T363" s="24" t="s">
        <v>59</v>
      </c>
      <c r="U363" s="24" t="s">
        <v>59</v>
      </c>
      <c r="V363" s="24"/>
      <c r="W363" s="24" t="s">
        <v>58</v>
      </c>
      <c r="X363" s="24"/>
      <c r="Y363" s="69">
        <v>-8.67</v>
      </c>
      <c r="Z363" s="69">
        <v>60.42</v>
      </c>
      <c r="AA363" s="69"/>
      <c r="AB363" s="24">
        <v>-231.81</v>
      </c>
      <c r="AC363" s="24">
        <v>-105.53</v>
      </c>
      <c r="AD363" s="24">
        <v>165.05</v>
      </c>
      <c r="AE363" s="24">
        <v>-184.23</v>
      </c>
      <c r="AF363" s="24">
        <v>259.76</v>
      </c>
      <c r="AG363" s="24">
        <v>-7.31</v>
      </c>
      <c r="AH363" s="24"/>
      <c r="AI363" s="24">
        <v>-80.67</v>
      </c>
      <c r="AJ363" s="24">
        <v>174.93</v>
      </c>
      <c r="AK363" s="24"/>
      <c r="AL363" s="69">
        <v>-288.32</v>
      </c>
      <c r="AM363" s="24">
        <v>-322.61</v>
      </c>
      <c r="AN363" s="24">
        <v>-35.28</v>
      </c>
      <c r="AO363" s="24" t="s">
        <v>58</v>
      </c>
      <c r="AP363" s="69">
        <v>-112.79</v>
      </c>
      <c r="AQ363" s="24" t="s">
        <v>58</v>
      </c>
      <c r="AR363" s="24">
        <v>115.4</v>
      </c>
      <c r="AS363" s="24">
        <v>-267.66000000000003</v>
      </c>
      <c r="AT363" s="24">
        <v>-111.17</v>
      </c>
      <c r="AU363" s="24">
        <v>-210.26</v>
      </c>
      <c r="AV363" s="24">
        <v>0</v>
      </c>
      <c r="AW363" s="24">
        <v>93.59</v>
      </c>
      <c r="AX363" s="69">
        <v>-47.07</v>
      </c>
      <c r="AY363" s="24">
        <v>224.34</v>
      </c>
      <c r="AZ363" s="24">
        <v>-46.79</v>
      </c>
      <c r="BA363" s="24" t="s">
        <v>60</v>
      </c>
      <c r="BB363" s="24">
        <v>0</v>
      </c>
      <c r="BC363" s="24">
        <v>0</v>
      </c>
      <c r="BD363" s="24">
        <f t="shared" si="139"/>
        <v>-3583.7500000000005</v>
      </c>
      <c r="BE363" s="25" t="s">
        <v>48</v>
      </c>
    </row>
    <row r="364" spans="1:57" ht="25.5" customHeight="1" x14ac:dyDescent="0.25">
      <c r="A364" s="22">
        <v>8</v>
      </c>
      <c r="B364" s="23" t="s">
        <v>54</v>
      </c>
      <c r="C364" s="23">
        <v>22</v>
      </c>
      <c r="D364" s="23">
        <v>175</v>
      </c>
      <c r="E364" s="23" t="s">
        <v>69</v>
      </c>
      <c r="F364" s="24">
        <v>-25.93</v>
      </c>
      <c r="G364" s="24">
        <v>226.26</v>
      </c>
      <c r="H364" s="24">
        <v>-49.36</v>
      </c>
      <c r="I364" s="24">
        <v>-135.1</v>
      </c>
      <c r="J364" s="24">
        <v>-163.65</v>
      </c>
      <c r="K364" s="24">
        <v>-375.16</v>
      </c>
      <c r="L364" s="24">
        <v>123.42</v>
      </c>
      <c r="M364" s="24">
        <v>60.44</v>
      </c>
      <c r="N364" s="24">
        <v>65.42</v>
      </c>
      <c r="O364" s="24">
        <v>-279.14</v>
      </c>
      <c r="P364" s="24">
        <v>-103.02</v>
      </c>
      <c r="Q364" s="24">
        <v>-124.9</v>
      </c>
      <c r="R364" s="24">
        <v>72.010000000000005</v>
      </c>
      <c r="S364" s="24">
        <v>130</v>
      </c>
      <c r="T364" s="24">
        <v>-8.69</v>
      </c>
      <c r="U364" s="24">
        <v>-262.16000000000003</v>
      </c>
      <c r="V364" s="24"/>
      <c r="W364" s="24">
        <v>-101.26</v>
      </c>
      <c r="X364" s="24"/>
      <c r="Y364" s="69">
        <f>470.88+4.72</f>
        <v>475.6</v>
      </c>
      <c r="Z364" s="69">
        <v>-301.86</v>
      </c>
      <c r="AA364" s="69"/>
      <c r="AB364" s="24">
        <v>176.98</v>
      </c>
      <c r="AC364" s="24">
        <v>83.32</v>
      </c>
      <c r="AD364" s="24">
        <v>-71.94</v>
      </c>
      <c r="AE364" s="24">
        <v>-295.89</v>
      </c>
      <c r="AF364" s="24">
        <v>-222.32</v>
      </c>
      <c r="AG364" s="24">
        <v>7.24</v>
      </c>
      <c r="AH364" s="24"/>
      <c r="AI364" s="24">
        <v>-129.49</v>
      </c>
      <c r="AJ364" s="24">
        <v>-60.32</v>
      </c>
      <c r="AK364" s="24"/>
      <c r="AL364" s="69" t="s">
        <v>59</v>
      </c>
      <c r="AM364" s="24">
        <v>98.32</v>
      </c>
      <c r="AN364" s="24">
        <v>-44.35</v>
      </c>
      <c r="AO364" s="24">
        <v>656.59</v>
      </c>
      <c r="AP364" s="69">
        <v>-427.98</v>
      </c>
      <c r="AQ364" s="24">
        <v>183.95</v>
      </c>
      <c r="AR364" s="24">
        <v>432.52</v>
      </c>
      <c r="AS364" s="24">
        <v>129.34</v>
      </c>
      <c r="AT364" s="24">
        <v>16.510000000000002</v>
      </c>
      <c r="AU364" s="24">
        <v>-611.74</v>
      </c>
      <c r="AV364" s="24">
        <v>0</v>
      </c>
      <c r="AW364" s="24">
        <v>-52</v>
      </c>
      <c r="AX364" s="69">
        <v>-86.28</v>
      </c>
      <c r="AY364" s="24">
        <v>177.5</v>
      </c>
      <c r="AZ364" s="24">
        <v>-40.130000000000003</v>
      </c>
      <c r="BA364" s="24">
        <v>-76.78</v>
      </c>
      <c r="BB364" s="24">
        <v>0</v>
      </c>
      <c r="BC364" s="24">
        <v>0</v>
      </c>
      <c r="BD364" s="24">
        <f t="shared" si="139"/>
        <v>-934.03</v>
      </c>
      <c r="BE364" s="25" t="s">
        <v>48</v>
      </c>
    </row>
    <row r="365" spans="1:57" ht="25.5" customHeight="1" x14ac:dyDescent="0.25">
      <c r="A365" s="22">
        <v>8</v>
      </c>
      <c r="B365" s="23" t="s">
        <v>54</v>
      </c>
      <c r="C365" s="23">
        <v>22</v>
      </c>
      <c r="D365" s="23">
        <v>347</v>
      </c>
      <c r="E365" s="23" t="s">
        <v>70</v>
      </c>
      <c r="F365" s="24">
        <v>-201.05</v>
      </c>
      <c r="G365" s="24">
        <v>-486.7</v>
      </c>
      <c r="H365" s="24">
        <v>-14.02</v>
      </c>
      <c r="I365" s="24">
        <v>53.5</v>
      </c>
      <c r="J365" s="24">
        <v>16.09</v>
      </c>
      <c r="K365" s="24">
        <v>-64.739999999999995</v>
      </c>
      <c r="L365" s="24">
        <v>-136.41</v>
      </c>
      <c r="M365" s="24">
        <v>-339.62</v>
      </c>
      <c r="N365" s="24">
        <v>-7031.67</v>
      </c>
      <c r="O365" s="24">
        <v>-169.52</v>
      </c>
      <c r="P365" s="24">
        <v>-188.34</v>
      </c>
      <c r="Q365" s="24">
        <v>-23.83</v>
      </c>
      <c r="R365" s="24">
        <v>-518.76</v>
      </c>
      <c r="S365" s="24">
        <v>-236.55</v>
      </c>
      <c r="T365" s="24">
        <v>-1009.61</v>
      </c>
      <c r="U365" s="24">
        <v>-415.66</v>
      </c>
      <c r="V365" s="24"/>
      <c r="W365" s="24">
        <v>-160.91999999999999</v>
      </c>
      <c r="X365" s="24"/>
      <c r="Y365" s="69">
        <f>-451.84+-43.5</f>
        <v>-495.34</v>
      </c>
      <c r="Z365" s="69">
        <v>-683.41</v>
      </c>
      <c r="AA365" s="69"/>
      <c r="AB365" s="24">
        <v>-263.07</v>
      </c>
      <c r="AC365" s="24">
        <v>-154.36000000000001</v>
      </c>
      <c r="AD365" s="24">
        <v>-745.52</v>
      </c>
      <c r="AE365" s="24">
        <v>-175.13</v>
      </c>
      <c r="AF365" s="24">
        <v>56.18</v>
      </c>
      <c r="AG365" s="24" t="s">
        <v>60</v>
      </c>
      <c r="AH365" s="24"/>
      <c r="AI365" s="24" t="s">
        <v>60</v>
      </c>
      <c r="AJ365" s="24">
        <v>139.94999999999999</v>
      </c>
      <c r="AK365" s="24"/>
      <c r="AL365" s="69" t="s">
        <v>59</v>
      </c>
      <c r="AM365" s="24">
        <v>-706.9</v>
      </c>
      <c r="AN365" s="24">
        <v>-51.72</v>
      </c>
      <c r="AO365" s="24">
        <v>-377.98</v>
      </c>
      <c r="AP365" s="69">
        <v>-695.05</v>
      </c>
      <c r="AQ365" s="24">
        <v>-66.290000000000006</v>
      </c>
      <c r="AR365" s="24">
        <v>-708.4</v>
      </c>
      <c r="AS365" s="24">
        <v>-1214.57</v>
      </c>
      <c r="AT365" s="24">
        <v>70</v>
      </c>
      <c r="AU365" s="24">
        <v>-569.16</v>
      </c>
      <c r="AV365" s="24">
        <v>0</v>
      </c>
      <c r="AW365" s="24">
        <v>-86.1</v>
      </c>
      <c r="AX365" s="69">
        <v>102.25</v>
      </c>
      <c r="AY365" s="24">
        <v>-33.92</v>
      </c>
      <c r="AZ365" s="24">
        <v>32.85</v>
      </c>
      <c r="BA365" s="24">
        <v>-659.52</v>
      </c>
      <c r="BB365" s="24">
        <v>0</v>
      </c>
      <c r="BC365" s="24">
        <v>0</v>
      </c>
      <c r="BD365" s="24">
        <f t="shared" si="139"/>
        <v>-18213.019999999997</v>
      </c>
      <c r="BE365" s="25" t="s">
        <v>48</v>
      </c>
    </row>
    <row r="366" spans="1:57" ht="25.5" customHeight="1" x14ac:dyDescent="0.25">
      <c r="A366" s="40">
        <v>8</v>
      </c>
      <c r="B366" s="23" t="s">
        <v>54</v>
      </c>
      <c r="C366" s="23">
        <v>12</v>
      </c>
      <c r="D366" s="23" t="s">
        <v>71</v>
      </c>
      <c r="E366" s="23" t="s">
        <v>72</v>
      </c>
      <c r="F366" s="24" t="s">
        <v>124</v>
      </c>
      <c r="G366" s="24">
        <v>-1652.9</v>
      </c>
      <c r="H366" s="24">
        <v>-23.92</v>
      </c>
      <c r="I366" s="24">
        <v>-96.29</v>
      </c>
      <c r="J366" s="24">
        <v>-321.72000000000003</v>
      </c>
      <c r="K366" s="24">
        <v>-95.38</v>
      </c>
      <c r="L366" s="24">
        <v>7.35</v>
      </c>
      <c r="M366" s="24" t="s">
        <v>59</v>
      </c>
      <c r="N366" s="24">
        <v>-35.1</v>
      </c>
      <c r="O366" s="24">
        <v>-111.7</v>
      </c>
      <c r="P366" s="24">
        <v>-360.76</v>
      </c>
      <c r="Q366" s="24">
        <v>-76.650000000000006</v>
      </c>
      <c r="R366" s="24">
        <v>-183.67</v>
      </c>
      <c r="S366" s="24">
        <v>-571.03</v>
      </c>
      <c r="T366" s="24">
        <v>-1134.74</v>
      </c>
      <c r="U366" s="24">
        <v>-2298.42</v>
      </c>
      <c r="V366" s="24"/>
      <c r="W366" s="24">
        <v>-216.76</v>
      </c>
      <c r="X366" s="24"/>
      <c r="Y366" s="69" t="s">
        <v>59</v>
      </c>
      <c r="Z366" s="69" t="s">
        <v>58</v>
      </c>
      <c r="AA366" s="69"/>
      <c r="AB366" s="24">
        <v>-52.66</v>
      </c>
      <c r="AC366" s="24">
        <v>-12.8</v>
      </c>
      <c r="AD366" s="24" t="s">
        <v>129</v>
      </c>
      <c r="AE366" s="24">
        <v>-39.26</v>
      </c>
      <c r="AF366" s="24">
        <v>-79.34</v>
      </c>
      <c r="AG366" s="24" t="s">
        <v>60</v>
      </c>
      <c r="AH366" s="24"/>
      <c r="AI366" s="24">
        <v>91.81</v>
      </c>
      <c r="AJ366" s="24" t="s">
        <v>58</v>
      </c>
      <c r="AK366" s="24"/>
      <c r="AL366" s="69">
        <v>-247.49</v>
      </c>
      <c r="AM366" s="24">
        <v>-187.21</v>
      </c>
      <c r="AN366" s="24" t="s">
        <v>62</v>
      </c>
      <c r="AO366" s="24" t="s">
        <v>58</v>
      </c>
      <c r="AP366" s="69">
        <v>-236.95</v>
      </c>
      <c r="AQ366" s="24">
        <v>-295.45999999999998</v>
      </c>
      <c r="AR366" s="24">
        <v>-65.739999999999995</v>
      </c>
      <c r="AS366" s="24">
        <v>-568.51</v>
      </c>
      <c r="AT366" s="24" t="s">
        <v>59</v>
      </c>
      <c r="AU366" s="24">
        <v>-29.07</v>
      </c>
      <c r="AV366" s="24">
        <v>0</v>
      </c>
      <c r="AW366" s="24">
        <v>-4.5</v>
      </c>
      <c r="AX366" s="69" t="s">
        <v>59</v>
      </c>
      <c r="AY366" s="24">
        <v>-6.94</v>
      </c>
      <c r="AZ366" s="24">
        <v>100.51</v>
      </c>
      <c r="BA366" s="24">
        <v>8.68</v>
      </c>
      <c r="BB366" s="24">
        <v>0</v>
      </c>
      <c r="BC366" s="24">
        <v>0</v>
      </c>
      <c r="BD366" s="24">
        <f t="shared" si="139"/>
        <v>-8796.619999999999</v>
      </c>
      <c r="BE366" s="25"/>
    </row>
    <row r="367" spans="1:57" ht="25.5" customHeight="1" x14ac:dyDescent="0.25">
      <c r="A367" s="40">
        <v>8</v>
      </c>
      <c r="B367" s="23" t="s">
        <v>54</v>
      </c>
      <c r="C367" s="23">
        <v>22</v>
      </c>
      <c r="D367" s="23" t="s">
        <v>55</v>
      </c>
      <c r="E367" s="23" t="s">
        <v>120</v>
      </c>
      <c r="F367" s="24">
        <v>-489.62</v>
      </c>
      <c r="G367" s="24">
        <v>-160.91999999999999</v>
      </c>
      <c r="H367" s="24">
        <v>-30.94</v>
      </c>
      <c r="I367" s="24">
        <v>-149.85</v>
      </c>
      <c r="J367" s="24" t="s">
        <v>58</v>
      </c>
      <c r="K367" s="24">
        <v>-213.82</v>
      </c>
      <c r="L367" s="24">
        <v>-348.18</v>
      </c>
      <c r="M367" s="24">
        <v>-3238.13</v>
      </c>
      <c r="N367" s="24">
        <v>-3153.43</v>
      </c>
      <c r="O367" s="24" t="s">
        <v>59</v>
      </c>
      <c r="P367" s="24">
        <v>545.1</v>
      </c>
      <c r="Q367" s="24">
        <v>-642.21</v>
      </c>
      <c r="R367" s="24">
        <v>186.7</v>
      </c>
      <c r="S367" s="24">
        <v>-255.44</v>
      </c>
      <c r="T367" s="24">
        <v>-474.74</v>
      </c>
      <c r="U367" s="24">
        <v>-1382.91</v>
      </c>
      <c r="V367" s="24"/>
      <c r="W367" s="24">
        <v>152.25</v>
      </c>
      <c r="X367" s="24"/>
      <c r="Y367" s="69">
        <f>-360.84+-89.95</f>
        <v>-450.78999999999996</v>
      </c>
      <c r="Z367" s="69">
        <v>-301.74</v>
      </c>
      <c r="AA367" s="69"/>
      <c r="AB367" s="24">
        <v>-1392.6</v>
      </c>
      <c r="AC367" s="24">
        <v>-104.65</v>
      </c>
      <c r="AD367" s="24">
        <v>36.28</v>
      </c>
      <c r="AE367" s="24">
        <v>-293.83</v>
      </c>
      <c r="AF367" s="24">
        <v>1127.7</v>
      </c>
      <c r="AG367" s="24">
        <v>-394.71</v>
      </c>
      <c r="AH367" s="24"/>
      <c r="AI367" s="24">
        <v>-222.42</v>
      </c>
      <c r="AJ367" s="24">
        <v>134.13</v>
      </c>
      <c r="AK367" s="24"/>
      <c r="AL367" s="69" t="s">
        <v>59</v>
      </c>
      <c r="AM367" s="24">
        <v>-329.06</v>
      </c>
      <c r="AN367" s="24">
        <v>-193.17</v>
      </c>
      <c r="AO367" s="24">
        <v>-601.14</v>
      </c>
      <c r="AP367" s="69">
        <v>-117.59</v>
      </c>
      <c r="AQ367" s="24">
        <v>4.45</v>
      </c>
      <c r="AR367" s="24">
        <v>-116.4</v>
      </c>
      <c r="AS367" s="24">
        <v>-1128.52</v>
      </c>
      <c r="AT367" s="24">
        <v>94.14</v>
      </c>
      <c r="AU367" s="24">
        <v>360.98</v>
      </c>
      <c r="AV367" s="24">
        <v>0</v>
      </c>
      <c r="AW367" s="24">
        <v>-218.95</v>
      </c>
      <c r="AX367" s="70">
        <v>-585.05999999999995</v>
      </c>
      <c r="AY367" s="24">
        <v>269.66000000000003</v>
      </c>
      <c r="AZ367" s="24">
        <v>46.28</v>
      </c>
      <c r="BA367" s="24">
        <v>53.14</v>
      </c>
      <c r="BB367" s="24">
        <v>0</v>
      </c>
      <c r="BC367" s="24">
        <v>0</v>
      </c>
      <c r="BD367" s="24">
        <f t="shared" si="139"/>
        <v>-13980.009999999998</v>
      </c>
      <c r="BE367" s="25"/>
    </row>
    <row r="368" spans="1:57" ht="25.5" customHeight="1" x14ac:dyDescent="0.25">
      <c r="A368" s="22">
        <v>8</v>
      </c>
      <c r="B368" s="22" t="s">
        <v>74</v>
      </c>
      <c r="C368" s="23">
        <v>22</v>
      </c>
      <c r="D368" s="23">
        <v>176</v>
      </c>
      <c r="E368" s="23" t="s">
        <v>121</v>
      </c>
      <c r="F368" s="24">
        <v>319.97000000000003</v>
      </c>
      <c r="G368" s="24">
        <v>11.99</v>
      </c>
      <c r="H368" s="24">
        <v>4.74</v>
      </c>
      <c r="I368" s="24">
        <v>52.27</v>
      </c>
      <c r="J368" s="24">
        <v>49.76</v>
      </c>
      <c r="K368" s="24">
        <v>-213.98</v>
      </c>
      <c r="L368" s="24">
        <v>-39.76</v>
      </c>
      <c r="M368" s="24">
        <v>5.65</v>
      </c>
      <c r="N368" s="24" t="s">
        <v>59</v>
      </c>
      <c r="O368" s="24">
        <v>-64.58</v>
      </c>
      <c r="P368" s="24">
        <v>183.09</v>
      </c>
      <c r="Q368" s="24">
        <v>-241.32</v>
      </c>
      <c r="R368" s="24">
        <v>2.58</v>
      </c>
      <c r="S368" s="24">
        <v>-9.39</v>
      </c>
      <c r="T368" s="24">
        <v>25.31</v>
      </c>
      <c r="U368" s="24">
        <v>-43.18</v>
      </c>
      <c r="V368" s="24"/>
      <c r="W368" s="24">
        <v>68.64</v>
      </c>
      <c r="X368" s="24"/>
      <c r="Y368" s="69">
        <v>8.65</v>
      </c>
      <c r="Z368" s="69">
        <v>-207.8</v>
      </c>
      <c r="AA368" s="69"/>
      <c r="AB368" s="24">
        <v>-121.63</v>
      </c>
      <c r="AC368" s="24">
        <v>49.46</v>
      </c>
      <c r="AD368" s="24">
        <v>3.93</v>
      </c>
      <c r="AE368" s="24">
        <v>-9.6300000000000008</v>
      </c>
      <c r="AF368" s="24">
        <v>-51.23</v>
      </c>
      <c r="AG368" s="24">
        <v>74</v>
      </c>
      <c r="AH368" s="24"/>
      <c r="AI368" s="24">
        <v>14.34</v>
      </c>
      <c r="AJ368" s="24">
        <v>33.78</v>
      </c>
      <c r="AK368" s="24"/>
      <c r="AL368" s="69">
        <v>16.510000000000002</v>
      </c>
      <c r="AM368" s="24">
        <v>-119.81</v>
      </c>
      <c r="AN368" s="24">
        <v>-9.92</v>
      </c>
      <c r="AO368" s="24">
        <v>-85.44</v>
      </c>
      <c r="AP368" s="69">
        <v>-57.88</v>
      </c>
      <c r="AQ368" s="24">
        <v>-3.86</v>
      </c>
      <c r="AR368" s="24">
        <v>181.37</v>
      </c>
      <c r="AS368" s="24">
        <v>332.6</v>
      </c>
      <c r="AT368" s="24">
        <v>-22.02</v>
      </c>
      <c r="AU368" s="24">
        <v>23.75</v>
      </c>
      <c r="AV368" s="24">
        <v>0</v>
      </c>
      <c r="AW368" s="24">
        <v>-88.15</v>
      </c>
      <c r="AX368" s="69">
        <v>236.22</v>
      </c>
      <c r="AY368" s="24">
        <v>103.29</v>
      </c>
      <c r="AZ368" s="24">
        <v>7.33</v>
      </c>
      <c r="BA368" s="24">
        <v>2.14</v>
      </c>
      <c r="BB368" s="24">
        <v>0</v>
      </c>
      <c r="BC368" s="24">
        <v>0</v>
      </c>
      <c r="BD368" s="24">
        <f t="shared" si="139"/>
        <v>421.79000000000008</v>
      </c>
      <c r="BE368" s="25" t="s">
        <v>48</v>
      </c>
    </row>
    <row r="369" spans="1:57" ht="25.5" customHeight="1" x14ac:dyDescent="0.25">
      <c r="A369" s="22">
        <v>8</v>
      </c>
      <c r="B369" s="22" t="s">
        <v>74</v>
      </c>
      <c r="C369" s="23">
        <v>22</v>
      </c>
      <c r="D369" s="23">
        <v>346</v>
      </c>
      <c r="E369" s="23" t="s">
        <v>122</v>
      </c>
      <c r="F369" s="24">
        <v>960.08</v>
      </c>
      <c r="G369" s="24">
        <v>21</v>
      </c>
      <c r="H369" s="24">
        <v>0.08</v>
      </c>
      <c r="I369" s="24">
        <v>-137.07</v>
      </c>
      <c r="J369" s="24">
        <v>23.72</v>
      </c>
      <c r="K369" s="24">
        <v>219.38</v>
      </c>
      <c r="L369" s="24">
        <v>-51.44</v>
      </c>
      <c r="M369" s="24">
        <v>1485.76</v>
      </c>
      <c r="N369" s="24" t="s">
        <v>59</v>
      </c>
      <c r="O369" s="24">
        <v>-18.82</v>
      </c>
      <c r="P369" s="24">
        <v>13.86</v>
      </c>
      <c r="Q369" s="24">
        <v>10.55</v>
      </c>
      <c r="R369" s="24">
        <v>275.72000000000003</v>
      </c>
      <c r="S369" s="24">
        <v>-108.04</v>
      </c>
      <c r="T369" s="24">
        <v>2.75</v>
      </c>
      <c r="U369" s="24">
        <v>-118.69</v>
      </c>
      <c r="V369" s="24"/>
      <c r="W369" s="24">
        <v>47.84</v>
      </c>
      <c r="X369" s="24"/>
      <c r="Y369" s="69">
        <v>-308.38</v>
      </c>
      <c r="Z369" s="69">
        <v>-216.47</v>
      </c>
      <c r="AA369" s="69"/>
      <c r="AB369" s="24">
        <v>-143.02000000000001</v>
      </c>
      <c r="AC369" s="24">
        <v>-17.86</v>
      </c>
      <c r="AD369" s="24">
        <v>49.47</v>
      </c>
      <c r="AE369" s="24">
        <v>5.41</v>
      </c>
      <c r="AF369" s="24">
        <v>153.6</v>
      </c>
      <c r="AG369" s="24">
        <v>-165.17</v>
      </c>
      <c r="AH369" s="24"/>
      <c r="AI369" s="24" t="s">
        <v>60</v>
      </c>
      <c r="AJ369" s="24">
        <v>-0.35</v>
      </c>
      <c r="AK369" s="24"/>
      <c r="AL369" s="69">
        <v>-129.88</v>
      </c>
      <c r="AM369" s="24">
        <v>426.73</v>
      </c>
      <c r="AN369" s="24">
        <v>0.15</v>
      </c>
      <c r="AO369" s="24">
        <v>48.27</v>
      </c>
      <c r="AP369" s="69">
        <v>-73.459999999999994</v>
      </c>
      <c r="AQ369" s="24">
        <v>-377.43</v>
      </c>
      <c r="AR369" s="24">
        <v>-39.53</v>
      </c>
      <c r="AS369" s="24">
        <v>-137</v>
      </c>
      <c r="AT369" s="24">
        <v>-2.3199999999999998</v>
      </c>
      <c r="AU369" s="24">
        <v>394.58</v>
      </c>
      <c r="AV369" s="24">
        <v>0</v>
      </c>
      <c r="AW369" s="24">
        <v>-101.36</v>
      </c>
      <c r="AX369" s="69">
        <v>-165.41</v>
      </c>
      <c r="AY369" s="24">
        <v>1.51</v>
      </c>
      <c r="AZ369" s="24">
        <v>-92.45</v>
      </c>
      <c r="BA369" s="24">
        <v>65.31</v>
      </c>
      <c r="BB369" s="24">
        <v>0</v>
      </c>
      <c r="BC369" s="24">
        <v>0</v>
      </c>
      <c r="BD369" s="24">
        <f t="shared" si="139"/>
        <v>1801.6200000000013</v>
      </c>
      <c r="BE369" s="25" t="s">
        <v>48</v>
      </c>
    </row>
    <row r="370" spans="1:57" ht="25.5" customHeight="1" x14ac:dyDescent="0.25">
      <c r="A370" s="22">
        <v>8</v>
      </c>
      <c r="B370" s="22" t="s">
        <v>74</v>
      </c>
      <c r="C370" s="23">
        <v>22</v>
      </c>
      <c r="D370" s="23">
        <v>348</v>
      </c>
      <c r="E370" s="23" t="s">
        <v>123</v>
      </c>
      <c r="F370" s="24" t="s">
        <v>64</v>
      </c>
      <c r="G370" s="24" t="s">
        <v>64</v>
      </c>
      <c r="H370" s="24" t="s">
        <v>64</v>
      </c>
      <c r="I370" s="24" t="s">
        <v>63</v>
      </c>
      <c r="J370" s="24" t="s">
        <v>63</v>
      </c>
      <c r="K370" s="24" t="s">
        <v>64</v>
      </c>
      <c r="L370" s="24" t="s">
        <v>64</v>
      </c>
      <c r="M370" s="24" t="s">
        <v>64</v>
      </c>
      <c r="N370" s="24" t="s">
        <v>59</v>
      </c>
      <c r="O370" s="24" t="s">
        <v>64</v>
      </c>
      <c r="P370" s="24" t="s">
        <v>63</v>
      </c>
      <c r="Q370" s="24" t="s">
        <v>64</v>
      </c>
      <c r="R370" s="24" t="s">
        <v>64</v>
      </c>
      <c r="S370" s="24" t="s">
        <v>63</v>
      </c>
      <c r="T370" s="24" t="s">
        <v>64</v>
      </c>
      <c r="U370" s="24" t="s">
        <v>64</v>
      </c>
      <c r="V370" s="24"/>
      <c r="W370" s="24" t="s">
        <v>63</v>
      </c>
      <c r="X370" s="24"/>
      <c r="Y370" s="69" t="s">
        <v>64</v>
      </c>
      <c r="Z370" s="69" t="s">
        <v>63</v>
      </c>
      <c r="AA370" s="69"/>
      <c r="AB370" s="24" t="s">
        <v>64</v>
      </c>
      <c r="AC370" s="24" t="s">
        <v>64</v>
      </c>
      <c r="AD370" s="24" t="s">
        <v>64</v>
      </c>
      <c r="AE370" s="24" t="s">
        <v>63</v>
      </c>
      <c r="AF370" s="24" t="s">
        <v>64</v>
      </c>
      <c r="AG370" s="24" t="s">
        <v>64</v>
      </c>
      <c r="AH370" s="24"/>
      <c r="AI370" s="24" t="s">
        <v>64</v>
      </c>
      <c r="AJ370" s="24" t="s">
        <v>64</v>
      </c>
      <c r="AK370" s="24"/>
      <c r="AL370" s="69" t="s">
        <v>64</v>
      </c>
      <c r="AM370" s="24" t="s">
        <v>64</v>
      </c>
      <c r="AN370" s="24" t="s">
        <v>63</v>
      </c>
      <c r="AO370" s="24" t="s">
        <v>63</v>
      </c>
      <c r="AP370" s="69" t="s">
        <v>64</v>
      </c>
      <c r="AQ370" s="24" t="s">
        <v>63</v>
      </c>
      <c r="AR370" s="24" t="s">
        <v>64</v>
      </c>
      <c r="AS370" s="24" t="s">
        <v>64</v>
      </c>
      <c r="AT370" s="24" t="s">
        <v>64</v>
      </c>
      <c r="AU370" s="24" t="s">
        <v>64</v>
      </c>
      <c r="AV370" s="24">
        <v>0</v>
      </c>
      <c r="AW370" s="24" t="s">
        <v>63</v>
      </c>
      <c r="AX370" s="69" t="s">
        <v>63</v>
      </c>
      <c r="AY370" s="24" t="s">
        <v>64</v>
      </c>
      <c r="AZ370" s="24" t="s">
        <v>64</v>
      </c>
      <c r="BA370" s="24" t="s">
        <v>64</v>
      </c>
      <c r="BB370" s="24">
        <v>0</v>
      </c>
      <c r="BC370" s="24">
        <v>0</v>
      </c>
      <c r="BD370" s="24">
        <f t="shared" si="139"/>
        <v>0</v>
      </c>
      <c r="BE370" s="25" t="s">
        <v>48</v>
      </c>
    </row>
    <row r="371" spans="1:57" ht="25.5" customHeight="1" x14ac:dyDescent="0.25">
      <c r="A371" s="22">
        <v>8</v>
      </c>
      <c r="B371" s="22" t="s">
        <v>74</v>
      </c>
      <c r="C371" s="23">
        <v>22</v>
      </c>
      <c r="D371" s="23">
        <v>349</v>
      </c>
      <c r="E371" s="23" t="s">
        <v>125</v>
      </c>
      <c r="F371" s="24" t="s">
        <v>64</v>
      </c>
      <c r="G371" s="24" t="s">
        <v>64</v>
      </c>
      <c r="H371" s="24" t="s">
        <v>64</v>
      </c>
      <c r="I371" s="24" t="s">
        <v>63</v>
      </c>
      <c r="J371" s="24" t="s">
        <v>63</v>
      </c>
      <c r="K371" s="24" t="s">
        <v>64</v>
      </c>
      <c r="L371" s="24" t="s">
        <v>64</v>
      </c>
      <c r="M371" s="24" t="s">
        <v>60</v>
      </c>
      <c r="N371" s="24" t="s">
        <v>59</v>
      </c>
      <c r="O371" s="24" t="s">
        <v>64</v>
      </c>
      <c r="P371" s="24" t="s">
        <v>63</v>
      </c>
      <c r="Q371" s="24" t="s">
        <v>64</v>
      </c>
      <c r="R371" s="24" t="s">
        <v>64</v>
      </c>
      <c r="S371" s="24" t="s">
        <v>63</v>
      </c>
      <c r="T371" s="24" t="s">
        <v>64</v>
      </c>
      <c r="U371" s="24" t="s">
        <v>64</v>
      </c>
      <c r="V371" s="24"/>
      <c r="W371" s="24" t="s">
        <v>64</v>
      </c>
      <c r="X371" s="24"/>
      <c r="Y371" s="69" t="s">
        <v>64</v>
      </c>
      <c r="Z371" s="69" t="s">
        <v>63</v>
      </c>
      <c r="AA371" s="69"/>
      <c r="AB371" s="24" t="s">
        <v>64</v>
      </c>
      <c r="AC371" s="24" t="s">
        <v>64</v>
      </c>
      <c r="AD371" s="24" t="s">
        <v>64</v>
      </c>
      <c r="AE371" s="24" t="s">
        <v>63</v>
      </c>
      <c r="AF371" s="24" t="s">
        <v>64</v>
      </c>
      <c r="AG371" s="24">
        <v>205.86</v>
      </c>
      <c r="AH371" s="24"/>
      <c r="AI371" s="24" t="s">
        <v>64</v>
      </c>
      <c r="AJ371" s="24" t="s">
        <v>64</v>
      </c>
      <c r="AK371" s="24"/>
      <c r="AL371" s="69" t="s">
        <v>64</v>
      </c>
      <c r="AM371" s="24" t="s">
        <v>64</v>
      </c>
      <c r="AN371" s="24" t="s">
        <v>63</v>
      </c>
      <c r="AO371" s="24" t="s">
        <v>63</v>
      </c>
      <c r="AP371" s="69" t="s">
        <v>64</v>
      </c>
      <c r="AQ371" s="24" t="s">
        <v>63</v>
      </c>
      <c r="AR371" s="24" t="s">
        <v>64</v>
      </c>
      <c r="AS371" s="24" t="s">
        <v>64</v>
      </c>
      <c r="AT371" s="24" t="s">
        <v>64</v>
      </c>
      <c r="AU371" s="24" t="s">
        <v>64</v>
      </c>
      <c r="AV371" s="24">
        <v>0</v>
      </c>
      <c r="AW371" s="24" t="s">
        <v>63</v>
      </c>
      <c r="AX371" s="69" t="s">
        <v>63</v>
      </c>
      <c r="AY371" s="24" t="s">
        <v>64</v>
      </c>
      <c r="AZ371" s="24" t="s">
        <v>64</v>
      </c>
      <c r="BA371" s="24" t="s">
        <v>64</v>
      </c>
      <c r="BB371" s="24">
        <v>0</v>
      </c>
      <c r="BC371" s="24">
        <v>0</v>
      </c>
      <c r="BD371" s="24">
        <f t="shared" si="139"/>
        <v>205.86</v>
      </c>
      <c r="BE371" s="25"/>
    </row>
    <row r="372" spans="1:57" ht="25.5" customHeight="1" x14ac:dyDescent="0.25">
      <c r="A372" s="22">
        <v>8</v>
      </c>
      <c r="B372" s="22" t="s">
        <v>74</v>
      </c>
      <c r="C372" s="23">
        <v>22</v>
      </c>
      <c r="D372" s="23">
        <v>350</v>
      </c>
      <c r="E372" s="23" t="s">
        <v>126</v>
      </c>
      <c r="F372" s="24" t="s">
        <v>64</v>
      </c>
      <c r="G372" s="24" t="s">
        <v>64</v>
      </c>
      <c r="H372" s="24" t="s">
        <v>64</v>
      </c>
      <c r="I372" s="24" t="s">
        <v>63</v>
      </c>
      <c r="J372" s="24" t="s">
        <v>63</v>
      </c>
      <c r="K372" s="24" t="s">
        <v>64</v>
      </c>
      <c r="L372" s="24" t="s">
        <v>64</v>
      </c>
      <c r="M372" s="24" t="s">
        <v>64</v>
      </c>
      <c r="N372" s="24" t="s">
        <v>64</v>
      </c>
      <c r="O372" s="24" t="s">
        <v>64</v>
      </c>
      <c r="P372" s="24" t="s">
        <v>63</v>
      </c>
      <c r="Q372" s="24" t="s">
        <v>64</v>
      </c>
      <c r="R372" s="24" t="s">
        <v>64</v>
      </c>
      <c r="S372" s="24" t="s">
        <v>63</v>
      </c>
      <c r="T372" s="24" t="s">
        <v>64</v>
      </c>
      <c r="U372" s="24" t="s">
        <v>64</v>
      </c>
      <c r="V372" s="24"/>
      <c r="W372" s="24" t="s">
        <v>64</v>
      </c>
      <c r="X372" s="24"/>
      <c r="Y372" s="69" t="s">
        <v>64</v>
      </c>
      <c r="Z372" s="69" t="s">
        <v>63</v>
      </c>
      <c r="AA372" s="69"/>
      <c r="AB372" s="24" t="s">
        <v>64</v>
      </c>
      <c r="AC372" s="24" t="s">
        <v>64</v>
      </c>
      <c r="AD372" s="24" t="s">
        <v>64</v>
      </c>
      <c r="AE372" s="24" t="s">
        <v>63</v>
      </c>
      <c r="AF372" s="24" t="s">
        <v>64</v>
      </c>
      <c r="AG372" s="24" t="s">
        <v>64</v>
      </c>
      <c r="AH372" s="24"/>
      <c r="AI372" s="24" t="s">
        <v>64</v>
      </c>
      <c r="AJ372" s="24" t="s">
        <v>64</v>
      </c>
      <c r="AK372" s="24"/>
      <c r="AL372" s="69" t="s">
        <v>64</v>
      </c>
      <c r="AM372" s="24" t="s">
        <v>64</v>
      </c>
      <c r="AN372" s="24" t="s">
        <v>63</v>
      </c>
      <c r="AO372" s="24" t="s">
        <v>63</v>
      </c>
      <c r="AP372" s="69" t="s">
        <v>64</v>
      </c>
      <c r="AQ372" s="24" t="s">
        <v>63</v>
      </c>
      <c r="AR372" s="24" t="s">
        <v>64</v>
      </c>
      <c r="AS372" s="24" t="s">
        <v>64</v>
      </c>
      <c r="AT372" s="24" t="s">
        <v>64</v>
      </c>
      <c r="AU372" s="24" t="s">
        <v>64</v>
      </c>
      <c r="AV372" s="24">
        <v>0</v>
      </c>
      <c r="AW372" s="24" t="s">
        <v>63</v>
      </c>
      <c r="AX372" s="69" t="s">
        <v>63</v>
      </c>
      <c r="AY372" s="24" t="s">
        <v>64</v>
      </c>
      <c r="AZ372" s="24" t="s">
        <v>64</v>
      </c>
      <c r="BA372" s="24" t="s">
        <v>64</v>
      </c>
      <c r="BB372" s="24">
        <v>0</v>
      </c>
      <c r="BC372" s="24">
        <v>0</v>
      </c>
      <c r="BD372" s="24">
        <f t="shared" si="139"/>
        <v>0</v>
      </c>
      <c r="BE372" s="25"/>
    </row>
    <row r="373" spans="1:57" ht="25.5" customHeight="1" x14ac:dyDescent="0.25">
      <c r="A373" s="22">
        <v>8</v>
      </c>
      <c r="B373" s="22" t="s">
        <v>74</v>
      </c>
      <c r="C373" s="23">
        <v>22</v>
      </c>
      <c r="D373" s="23">
        <v>351</v>
      </c>
      <c r="E373" s="23" t="s">
        <v>127</v>
      </c>
      <c r="F373" s="24" t="s">
        <v>64</v>
      </c>
      <c r="G373" s="24" t="s">
        <v>64</v>
      </c>
      <c r="H373" s="24" t="s">
        <v>64</v>
      </c>
      <c r="I373" s="24" t="s">
        <v>63</v>
      </c>
      <c r="J373" s="24" t="s">
        <v>63</v>
      </c>
      <c r="K373" s="24" t="s">
        <v>64</v>
      </c>
      <c r="L373" s="24" t="s">
        <v>64</v>
      </c>
      <c r="M373" s="24" t="s">
        <v>60</v>
      </c>
      <c r="N373" s="24" t="s">
        <v>64</v>
      </c>
      <c r="O373" s="24" t="s">
        <v>64</v>
      </c>
      <c r="P373" s="24" t="s">
        <v>63</v>
      </c>
      <c r="Q373" s="24" t="s">
        <v>64</v>
      </c>
      <c r="R373" s="24" t="s">
        <v>64</v>
      </c>
      <c r="S373" s="24" t="s">
        <v>63</v>
      </c>
      <c r="T373" s="24" t="s">
        <v>64</v>
      </c>
      <c r="U373" s="24" t="s">
        <v>64</v>
      </c>
      <c r="V373" s="24"/>
      <c r="W373" s="24" t="s">
        <v>64</v>
      </c>
      <c r="X373" s="24"/>
      <c r="Y373" s="69" t="s">
        <v>64</v>
      </c>
      <c r="Z373" s="69" t="s">
        <v>63</v>
      </c>
      <c r="AA373" s="69"/>
      <c r="AB373" s="24" t="s">
        <v>64</v>
      </c>
      <c r="AC373" s="24" t="s">
        <v>60</v>
      </c>
      <c r="AD373" s="24" t="s">
        <v>64</v>
      </c>
      <c r="AE373" s="24" t="s">
        <v>63</v>
      </c>
      <c r="AF373" s="24" t="s">
        <v>64</v>
      </c>
      <c r="AG373" s="24" t="s">
        <v>64</v>
      </c>
      <c r="AH373" s="24"/>
      <c r="AI373" s="24" t="s">
        <v>64</v>
      </c>
      <c r="AJ373" s="24" t="s">
        <v>64</v>
      </c>
      <c r="AK373" s="24"/>
      <c r="AL373" s="69" t="s">
        <v>64</v>
      </c>
      <c r="AM373" s="24" t="s">
        <v>64</v>
      </c>
      <c r="AN373" s="24" t="s">
        <v>63</v>
      </c>
      <c r="AO373" s="24" t="s">
        <v>63</v>
      </c>
      <c r="AP373" s="69" t="s">
        <v>64</v>
      </c>
      <c r="AQ373" s="24" t="s">
        <v>63</v>
      </c>
      <c r="AR373" s="24">
        <v>-3.93</v>
      </c>
      <c r="AS373" s="24" t="s">
        <v>60</v>
      </c>
      <c r="AT373" s="24" t="s">
        <v>64</v>
      </c>
      <c r="AU373" s="24" t="s">
        <v>64</v>
      </c>
      <c r="AV373" s="24">
        <v>0</v>
      </c>
      <c r="AW373" s="24" t="s">
        <v>63</v>
      </c>
      <c r="AX373" s="69" t="s">
        <v>63</v>
      </c>
      <c r="AY373" s="24" t="s">
        <v>64</v>
      </c>
      <c r="AZ373" s="24" t="s">
        <v>60</v>
      </c>
      <c r="BA373" s="24" t="s">
        <v>64</v>
      </c>
      <c r="BB373" s="24">
        <v>0</v>
      </c>
      <c r="BC373" s="24">
        <v>0</v>
      </c>
      <c r="BD373" s="24">
        <f t="shared" si="139"/>
        <v>-3.93</v>
      </c>
      <c r="BE373" s="25"/>
    </row>
    <row r="374" spans="1:57" ht="25.5" customHeight="1" x14ac:dyDescent="0.25">
      <c r="A374" s="22">
        <v>8</v>
      </c>
      <c r="B374" s="23" t="s">
        <v>84</v>
      </c>
      <c r="C374" s="23">
        <v>22</v>
      </c>
      <c r="D374" s="23">
        <v>181</v>
      </c>
      <c r="E374" s="23" t="s">
        <v>181</v>
      </c>
      <c r="F374" s="24" t="s">
        <v>124</v>
      </c>
      <c r="G374" s="24">
        <v>-295.89</v>
      </c>
      <c r="H374" s="24">
        <v>-116.81</v>
      </c>
      <c r="I374" s="24">
        <v>-310.22000000000003</v>
      </c>
      <c r="J374" s="24">
        <v>-651.24</v>
      </c>
      <c r="K374" s="24">
        <v>-292.37</v>
      </c>
      <c r="L374" s="24">
        <v>-442.65</v>
      </c>
      <c r="M374" s="24">
        <v>-1719.68</v>
      </c>
      <c r="N374" s="24" t="s">
        <v>59</v>
      </c>
      <c r="O374" s="24" t="s">
        <v>59</v>
      </c>
      <c r="P374" s="24">
        <v>247.93</v>
      </c>
      <c r="Q374" s="24">
        <v>-287.25</v>
      </c>
      <c r="R374" s="24">
        <v>-138.36000000000001</v>
      </c>
      <c r="S374" s="24">
        <v>-116.58</v>
      </c>
      <c r="T374" s="24" t="s">
        <v>124</v>
      </c>
      <c r="U374" s="24">
        <v>-61.17</v>
      </c>
      <c r="V374" s="24"/>
      <c r="W374" s="24" t="s">
        <v>59</v>
      </c>
      <c r="X374" s="24"/>
      <c r="Y374" s="69">
        <f>334.89+-305.25</f>
        <v>29.639999999999986</v>
      </c>
      <c r="Z374" s="69" t="s">
        <v>62</v>
      </c>
      <c r="AA374" s="69"/>
      <c r="AB374" s="24">
        <v>-348.99</v>
      </c>
      <c r="AC374" s="24">
        <v>-126.53</v>
      </c>
      <c r="AD374" s="24">
        <v>1126.83</v>
      </c>
      <c r="AE374" s="24">
        <v>156.13</v>
      </c>
      <c r="AF374" s="24">
        <v>-386.5</v>
      </c>
      <c r="AG374" s="24">
        <v>-399.59</v>
      </c>
      <c r="AH374" s="24"/>
      <c r="AI374" s="24">
        <v>-70.400000000000006</v>
      </c>
      <c r="AJ374" s="24">
        <v>-510.86</v>
      </c>
      <c r="AK374" s="24"/>
      <c r="AL374" s="69">
        <v>-607.29999999999995</v>
      </c>
      <c r="AM374" s="24">
        <v>44.56</v>
      </c>
      <c r="AN374" s="24">
        <v>-61.22</v>
      </c>
      <c r="AO374" s="24">
        <v>20.12</v>
      </c>
      <c r="AP374" s="69">
        <v>-247.43</v>
      </c>
      <c r="AQ374" s="24">
        <v>-1138.4100000000001</v>
      </c>
      <c r="AR374" s="24">
        <v>-175.63</v>
      </c>
      <c r="AS374" s="24">
        <v>-750.79</v>
      </c>
      <c r="AT374" s="24">
        <v>49.32</v>
      </c>
      <c r="AU374" s="24">
        <v>-191.36</v>
      </c>
      <c r="AV374" s="24">
        <v>0</v>
      </c>
      <c r="AW374" s="24">
        <v>-233.96</v>
      </c>
      <c r="AX374" s="69">
        <v>-326.25</v>
      </c>
      <c r="AY374" s="24" t="s">
        <v>60</v>
      </c>
      <c r="AZ374" s="24">
        <v>-234.24</v>
      </c>
      <c r="BA374" s="24" t="s">
        <v>60</v>
      </c>
      <c r="BB374" s="24">
        <v>0</v>
      </c>
      <c r="BC374" s="24">
        <v>0</v>
      </c>
      <c r="BD374" s="24">
        <f t="shared" si="139"/>
        <v>-8567.15</v>
      </c>
      <c r="BE374" s="25"/>
    </row>
    <row r="375" spans="1:57" ht="25.5" customHeight="1" x14ac:dyDescent="0.25">
      <c r="A375" s="22">
        <v>8</v>
      </c>
      <c r="B375" s="22" t="s">
        <v>84</v>
      </c>
      <c r="C375" s="23">
        <v>10</v>
      </c>
      <c r="D375" s="23">
        <v>169</v>
      </c>
      <c r="E375" s="23" t="s">
        <v>182</v>
      </c>
      <c r="F375" s="24" t="s">
        <v>124</v>
      </c>
      <c r="G375" s="24" t="s">
        <v>64</v>
      </c>
      <c r="H375" s="24">
        <v>37.840000000000003</v>
      </c>
      <c r="I375" s="24" t="s">
        <v>63</v>
      </c>
      <c r="J375" s="24" t="s">
        <v>63</v>
      </c>
      <c r="K375" s="24" t="s">
        <v>64</v>
      </c>
      <c r="L375" s="24" t="s">
        <v>63</v>
      </c>
      <c r="M375" s="24" t="s">
        <v>64</v>
      </c>
      <c r="N375" s="24" t="s">
        <v>64</v>
      </c>
      <c r="O375" s="24" t="s">
        <v>64</v>
      </c>
      <c r="P375" s="24" t="s">
        <v>63</v>
      </c>
      <c r="Q375" s="24" t="s">
        <v>64</v>
      </c>
      <c r="R375" s="24" t="s">
        <v>64</v>
      </c>
      <c r="S375" s="24" t="s">
        <v>63</v>
      </c>
      <c r="T375" s="24" t="s">
        <v>124</v>
      </c>
      <c r="U375" s="24" t="s">
        <v>64</v>
      </c>
      <c r="V375" s="24"/>
      <c r="W375" s="24" t="s">
        <v>64</v>
      </c>
      <c r="X375" s="24"/>
      <c r="Y375" s="69" t="s">
        <v>64</v>
      </c>
      <c r="Z375" s="69" t="s">
        <v>63</v>
      </c>
      <c r="AA375" s="69"/>
      <c r="AB375" s="24" t="s">
        <v>64</v>
      </c>
      <c r="AC375" s="24" t="s">
        <v>64</v>
      </c>
      <c r="AD375" s="24" t="s">
        <v>64</v>
      </c>
      <c r="AE375" s="24" t="s">
        <v>63</v>
      </c>
      <c r="AF375" s="24" t="s">
        <v>64</v>
      </c>
      <c r="AG375" s="24" t="s">
        <v>64</v>
      </c>
      <c r="AH375" s="24"/>
      <c r="AI375" s="24" t="s">
        <v>64</v>
      </c>
      <c r="AJ375" s="24" t="s">
        <v>64</v>
      </c>
      <c r="AK375" s="24"/>
      <c r="AL375" s="69" t="s">
        <v>64</v>
      </c>
      <c r="AM375" s="24" t="s">
        <v>64</v>
      </c>
      <c r="AN375" s="24" t="s">
        <v>63</v>
      </c>
      <c r="AO375" s="24" t="s">
        <v>63</v>
      </c>
      <c r="AP375" s="69" t="s">
        <v>64</v>
      </c>
      <c r="AQ375" s="24" t="s">
        <v>63</v>
      </c>
      <c r="AR375" s="24" t="s">
        <v>64</v>
      </c>
      <c r="AS375" s="24" t="s">
        <v>64</v>
      </c>
      <c r="AT375" s="24" t="s">
        <v>64</v>
      </c>
      <c r="AU375" s="24" t="s">
        <v>64</v>
      </c>
      <c r="AV375" s="24">
        <v>0</v>
      </c>
      <c r="AW375" s="24" t="s">
        <v>64</v>
      </c>
      <c r="AX375" s="69" t="s">
        <v>63</v>
      </c>
      <c r="AY375" s="24" t="s">
        <v>64</v>
      </c>
      <c r="AZ375" s="24" t="s">
        <v>64</v>
      </c>
      <c r="BA375" s="24" t="s">
        <v>64</v>
      </c>
      <c r="BB375" s="24">
        <v>0</v>
      </c>
      <c r="BC375" s="24">
        <v>0</v>
      </c>
      <c r="BD375" s="24">
        <f t="shared" si="139"/>
        <v>37.840000000000003</v>
      </c>
      <c r="BE375" s="25"/>
    </row>
    <row r="376" spans="1:57" ht="25.5" customHeight="1" x14ac:dyDescent="0.25">
      <c r="A376" s="22">
        <v>8</v>
      </c>
      <c r="B376" s="39" t="s">
        <v>84</v>
      </c>
      <c r="C376" s="39">
        <v>13</v>
      </c>
      <c r="D376" s="39">
        <v>147</v>
      </c>
      <c r="E376" s="39" t="s">
        <v>183</v>
      </c>
      <c r="F376" s="24" t="s">
        <v>124</v>
      </c>
      <c r="G376" s="24">
        <v>-89.88</v>
      </c>
      <c r="H376" s="24">
        <v>-66.11</v>
      </c>
      <c r="I376" s="24">
        <v>-155.32</v>
      </c>
      <c r="J376" s="24">
        <v>-45.99</v>
      </c>
      <c r="K376" s="24">
        <v>-21.4</v>
      </c>
      <c r="L376" s="24">
        <v>-70.64</v>
      </c>
      <c r="M376" s="24" t="s">
        <v>124</v>
      </c>
      <c r="N376" s="24" t="s">
        <v>59</v>
      </c>
      <c r="O376" s="24">
        <v>4.4400000000000004</v>
      </c>
      <c r="P376" s="24">
        <v>-255.54</v>
      </c>
      <c r="Q376" s="24">
        <v>-107.49</v>
      </c>
      <c r="R376" s="24">
        <v>-115.76</v>
      </c>
      <c r="S376" s="24">
        <v>-101.22</v>
      </c>
      <c r="T376" s="24" t="s">
        <v>124</v>
      </c>
      <c r="U376" s="24" t="s">
        <v>59</v>
      </c>
      <c r="V376" s="24"/>
      <c r="W376" s="24">
        <v>-147.88</v>
      </c>
      <c r="X376" s="24"/>
      <c r="Y376" s="69">
        <f>140.86+99.49</f>
        <v>240.35000000000002</v>
      </c>
      <c r="Z376" s="69">
        <v>100.23</v>
      </c>
      <c r="AA376" s="69"/>
      <c r="AB376" s="24">
        <v>30.26</v>
      </c>
      <c r="AC376" s="24">
        <v>-467.71</v>
      </c>
      <c r="AD376" s="24">
        <v>134.66</v>
      </c>
      <c r="AE376" s="24">
        <v>-10.54</v>
      </c>
      <c r="AF376" s="24">
        <v>5.88</v>
      </c>
      <c r="AG376" s="24">
        <v>104.65</v>
      </c>
      <c r="AH376" s="24"/>
      <c r="AI376" s="24">
        <v>39.31</v>
      </c>
      <c r="AJ376" s="24">
        <v>18.940000000000001</v>
      </c>
      <c r="AK376" s="24"/>
      <c r="AL376" s="69" t="s">
        <v>59</v>
      </c>
      <c r="AM376" s="24">
        <v>-156.44999999999999</v>
      </c>
      <c r="AN376" s="24">
        <v>235.86</v>
      </c>
      <c r="AO376" s="24">
        <v>-30.75</v>
      </c>
      <c r="AP376" s="69">
        <v>-328.61</v>
      </c>
      <c r="AQ376" s="24">
        <v>8.18</v>
      </c>
      <c r="AR376" s="24" t="s">
        <v>59</v>
      </c>
      <c r="AS376" s="24">
        <v>-115.03</v>
      </c>
      <c r="AT376" s="24" t="s">
        <v>60</v>
      </c>
      <c r="AU376" s="24">
        <v>602.39</v>
      </c>
      <c r="AV376" s="24">
        <v>0</v>
      </c>
      <c r="AW376" s="24">
        <v>-84.67</v>
      </c>
      <c r="AX376" s="69" t="s">
        <v>59</v>
      </c>
      <c r="AY376" s="24">
        <v>-0.01</v>
      </c>
      <c r="AZ376" s="24">
        <v>5.48</v>
      </c>
      <c r="BA376" s="24">
        <v>100.14</v>
      </c>
      <c r="BB376" s="24">
        <v>0</v>
      </c>
      <c r="BC376" s="24">
        <v>0</v>
      </c>
      <c r="BD376" s="24">
        <f t="shared" si="139"/>
        <v>-740.22999999999945</v>
      </c>
      <c r="BE376" s="25"/>
    </row>
    <row r="377" spans="1:57" ht="25.5" customHeight="1" x14ac:dyDescent="0.25">
      <c r="A377" s="22">
        <v>8</v>
      </c>
      <c r="B377" s="39" t="s">
        <v>84</v>
      </c>
      <c r="C377" s="39">
        <v>13</v>
      </c>
      <c r="D377" s="39">
        <v>33</v>
      </c>
      <c r="E377" s="39" t="s">
        <v>184</v>
      </c>
      <c r="F377" s="24" t="s">
        <v>124</v>
      </c>
      <c r="G377" s="24">
        <v>-303.14999999999998</v>
      </c>
      <c r="H377" s="24">
        <v>-148.80000000000001</v>
      </c>
      <c r="I377" s="24" t="s">
        <v>58</v>
      </c>
      <c r="J377" s="24">
        <v>-314.69</v>
      </c>
      <c r="K377" s="24">
        <v>145.38999999999999</v>
      </c>
      <c r="L377" s="24">
        <v>-35.39</v>
      </c>
      <c r="M377" s="24" t="s">
        <v>124</v>
      </c>
      <c r="N377" s="24" t="s">
        <v>59</v>
      </c>
      <c r="O377" s="24">
        <v>-61.87</v>
      </c>
      <c r="P377" s="24">
        <v>-557.67999999999995</v>
      </c>
      <c r="Q377" s="24">
        <v>173.28</v>
      </c>
      <c r="R377" s="24">
        <v>75.42</v>
      </c>
      <c r="S377" s="24">
        <v>13.53</v>
      </c>
      <c r="T377" s="24" t="s">
        <v>124</v>
      </c>
      <c r="U377" s="24">
        <v>-160.08000000000001</v>
      </c>
      <c r="V377" s="24"/>
      <c r="W377" s="24">
        <v>6.81</v>
      </c>
      <c r="X377" s="24"/>
      <c r="Y377" s="69">
        <v>306.70999999999998</v>
      </c>
      <c r="Z377" s="69" t="s">
        <v>58</v>
      </c>
      <c r="AA377" s="69"/>
      <c r="AB377" s="24">
        <v>-314.07</v>
      </c>
      <c r="AC377" s="24">
        <v>39.270000000000003</v>
      </c>
      <c r="AD377" s="24">
        <v>-9.18</v>
      </c>
      <c r="AE377" s="24">
        <v>-54.05</v>
      </c>
      <c r="AF377" s="24" t="s">
        <v>59</v>
      </c>
      <c r="AG377" s="24">
        <v>37.950000000000003</v>
      </c>
      <c r="AH377" s="24"/>
      <c r="AI377" s="24">
        <v>23.36</v>
      </c>
      <c r="AJ377" s="24" t="s">
        <v>59</v>
      </c>
      <c r="AK377" s="24"/>
      <c r="AL377" s="69">
        <v>112.98</v>
      </c>
      <c r="AM377" s="24">
        <v>51.75</v>
      </c>
      <c r="AN377" s="24">
        <v>-5.07</v>
      </c>
      <c r="AO377" s="24" t="s">
        <v>58</v>
      </c>
      <c r="AP377" s="69">
        <v>-213.73</v>
      </c>
      <c r="AQ377" s="24" t="s">
        <v>58</v>
      </c>
      <c r="AR377" s="24">
        <v>-286.14</v>
      </c>
      <c r="AS377" s="24">
        <v>-194.24</v>
      </c>
      <c r="AT377" s="24">
        <v>142.03</v>
      </c>
      <c r="AU377" s="24">
        <v>96.64</v>
      </c>
      <c r="AV377" s="24">
        <v>0</v>
      </c>
      <c r="AW377" s="24">
        <v>118.41</v>
      </c>
      <c r="AX377" s="69" t="s">
        <v>59</v>
      </c>
      <c r="AY377" s="24">
        <v>180.72</v>
      </c>
      <c r="AZ377" s="24">
        <v>-13.48</v>
      </c>
      <c r="BA377" s="24">
        <v>200.48</v>
      </c>
      <c r="BB377" s="24">
        <v>0</v>
      </c>
      <c r="BC377" s="24">
        <v>0</v>
      </c>
      <c r="BD377" s="24">
        <f t="shared" si="139"/>
        <v>-946.88999999999965</v>
      </c>
      <c r="BE377" s="25"/>
    </row>
    <row r="378" spans="1:57" ht="25.5" customHeight="1" x14ac:dyDescent="0.25">
      <c r="A378" s="22">
        <v>8</v>
      </c>
      <c r="B378" s="22" t="s">
        <v>84</v>
      </c>
      <c r="C378" s="23">
        <v>12</v>
      </c>
      <c r="D378" s="23">
        <v>283</v>
      </c>
      <c r="E378" s="23" t="s">
        <v>185</v>
      </c>
      <c r="F378" s="24" t="s">
        <v>124</v>
      </c>
      <c r="G378" s="24">
        <v>54.21</v>
      </c>
      <c r="H378" s="24" t="s">
        <v>59</v>
      </c>
      <c r="I378" s="24" t="s">
        <v>58</v>
      </c>
      <c r="J378" s="24">
        <v>4.78</v>
      </c>
      <c r="K378" s="24">
        <v>-102.23</v>
      </c>
      <c r="L378" s="24">
        <v>-17.7</v>
      </c>
      <c r="M378" s="24" t="s">
        <v>124</v>
      </c>
      <c r="N378" s="24">
        <v>-116.49</v>
      </c>
      <c r="O378" s="24">
        <v>-152.72</v>
      </c>
      <c r="P378" s="24">
        <v>-307.22000000000003</v>
      </c>
      <c r="Q378" s="24">
        <v>-2.5</v>
      </c>
      <c r="R378" s="24">
        <v>-496.42</v>
      </c>
      <c r="S378" s="24">
        <v>101.93</v>
      </c>
      <c r="T378" s="24" t="s">
        <v>124</v>
      </c>
      <c r="U378" s="24" t="s">
        <v>59</v>
      </c>
      <c r="V378" s="24"/>
      <c r="W378" s="24" t="s">
        <v>64</v>
      </c>
      <c r="X378" s="24"/>
      <c r="Y378" s="69">
        <v>-143.61000000000001</v>
      </c>
      <c r="Z378" s="69" t="s">
        <v>58</v>
      </c>
      <c r="AA378" s="69"/>
      <c r="AB378" s="24">
        <v>-396.16</v>
      </c>
      <c r="AC378" s="24">
        <v>-87.25</v>
      </c>
      <c r="AD378" s="24">
        <v>-99.49</v>
      </c>
      <c r="AE378" s="24" t="s">
        <v>62</v>
      </c>
      <c r="AF378" s="24">
        <v>317.10000000000002</v>
      </c>
      <c r="AG378" s="24">
        <v>6.79</v>
      </c>
      <c r="AH378" s="24"/>
      <c r="AI378" s="24">
        <v>-8.75</v>
      </c>
      <c r="AJ378" s="24">
        <v>-43.31</v>
      </c>
      <c r="AK378" s="24"/>
      <c r="AL378" s="69" t="s">
        <v>59</v>
      </c>
      <c r="AM378" s="24">
        <v>9.4700000000000006</v>
      </c>
      <c r="AN378" s="24">
        <v>9.7100000000000009</v>
      </c>
      <c r="AO378" s="24" t="s">
        <v>58</v>
      </c>
      <c r="AP378" s="69">
        <v>-123.36</v>
      </c>
      <c r="AQ378" s="24" t="s">
        <v>63</v>
      </c>
      <c r="AR378" s="24">
        <v>-136.12</v>
      </c>
      <c r="AS378" s="24">
        <v>-20.54</v>
      </c>
      <c r="AT378" s="24" t="s">
        <v>59</v>
      </c>
      <c r="AU378" s="24">
        <v>8.25</v>
      </c>
      <c r="AV378" s="24">
        <v>0</v>
      </c>
      <c r="AW378" s="24" t="s">
        <v>58</v>
      </c>
      <c r="AX378" s="69" t="s">
        <v>59</v>
      </c>
      <c r="AY378" s="24">
        <v>155.68</v>
      </c>
      <c r="AZ378" s="24">
        <v>-216.69</v>
      </c>
      <c r="BA378" s="24">
        <v>32.729999999999997</v>
      </c>
      <c r="BB378" s="24">
        <v>0</v>
      </c>
      <c r="BC378" s="24">
        <v>0</v>
      </c>
      <c r="BD378" s="24">
        <f t="shared" si="139"/>
        <v>-1769.9099999999996</v>
      </c>
      <c r="BE378" s="25"/>
    </row>
    <row r="379" spans="1:57" ht="25.5" customHeight="1" x14ac:dyDescent="0.25">
      <c r="A379" s="42">
        <v>8</v>
      </c>
      <c r="B379" s="42">
        <v>0</v>
      </c>
      <c r="C379" s="23" t="s">
        <v>48</v>
      </c>
      <c r="D379" s="23" t="s">
        <v>48</v>
      </c>
      <c r="E379" s="23" t="s">
        <v>90</v>
      </c>
      <c r="F379" s="24" t="s">
        <v>124</v>
      </c>
      <c r="G379" s="24">
        <v>-61.59</v>
      </c>
      <c r="H379" s="24">
        <v>0</v>
      </c>
      <c r="I379" s="24">
        <v>0</v>
      </c>
      <c r="J379" s="24">
        <v>-245.07</v>
      </c>
      <c r="K379" s="24">
        <v>-414.98</v>
      </c>
      <c r="L379" s="24">
        <v>0</v>
      </c>
      <c r="M379" s="24">
        <v>0</v>
      </c>
      <c r="N379" s="24">
        <v>0</v>
      </c>
      <c r="O379" s="24">
        <v>0</v>
      </c>
      <c r="P379" s="24">
        <v>-96.2</v>
      </c>
      <c r="Q379" s="24" t="s">
        <v>64</v>
      </c>
      <c r="R379" s="24">
        <v>24.23</v>
      </c>
      <c r="S379" s="24">
        <v>-312.18</v>
      </c>
      <c r="T379" s="24" t="s">
        <v>124</v>
      </c>
      <c r="U379" s="24">
        <v>-1334.9</v>
      </c>
      <c r="V379" s="24"/>
      <c r="W379" s="24">
        <v>-48.36</v>
      </c>
      <c r="X379" s="24"/>
      <c r="Y379" s="69">
        <v>-75.5</v>
      </c>
      <c r="Z379" s="69">
        <v>0</v>
      </c>
      <c r="AA379" s="69"/>
      <c r="AB379" s="24">
        <v>351.12</v>
      </c>
      <c r="AC379" s="24">
        <v>-125.29</v>
      </c>
      <c r="AD379" s="24">
        <v>-214.84</v>
      </c>
      <c r="AE379" s="24">
        <v>-58.62</v>
      </c>
      <c r="AF379" s="24" t="s">
        <v>59</v>
      </c>
      <c r="AG379" s="24">
        <v>-54.01</v>
      </c>
      <c r="AH379" s="24"/>
      <c r="AI379" s="24">
        <v>-133.41999999999999</v>
      </c>
      <c r="AJ379" s="24">
        <v>-23.48</v>
      </c>
      <c r="AK379" s="24"/>
      <c r="AL379" s="69">
        <v>-112.72</v>
      </c>
      <c r="AM379" s="24">
        <v>-76.95</v>
      </c>
      <c r="AN379" s="24">
        <v>-12.74</v>
      </c>
      <c r="AO379" s="24">
        <v>37.39</v>
      </c>
      <c r="AP379" s="69">
        <v>-133.4</v>
      </c>
      <c r="AQ379" s="24">
        <v>-80.52</v>
      </c>
      <c r="AR379" s="24">
        <v>0</v>
      </c>
      <c r="AS379" s="24">
        <v>0</v>
      </c>
      <c r="AT379" s="24">
        <v>0</v>
      </c>
      <c r="AU379" s="24" t="s">
        <v>64</v>
      </c>
      <c r="AV379" s="24">
        <v>0</v>
      </c>
      <c r="AW379" s="24"/>
      <c r="AX379" s="69">
        <v>0</v>
      </c>
      <c r="AY379" s="24">
        <v>-189.36</v>
      </c>
      <c r="AZ379" s="24">
        <v>0</v>
      </c>
      <c r="BA379" s="24">
        <v>-59.57</v>
      </c>
      <c r="BB379" s="24">
        <v>0</v>
      </c>
      <c r="BC379" s="24">
        <v>0</v>
      </c>
      <c r="BD379" s="24">
        <f t="shared" si="139"/>
        <v>-3450.9600000000005</v>
      </c>
      <c r="BE379" s="25"/>
    </row>
    <row r="380" spans="1:57" ht="25.5" customHeight="1" x14ac:dyDescent="0.25">
      <c r="A380" s="22">
        <v>8</v>
      </c>
      <c r="B380" s="22">
        <v>0</v>
      </c>
      <c r="C380" s="23" t="s">
        <v>48</v>
      </c>
      <c r="D380" s="23" t="s">
        <v>48</v>
      </c>
      <c r="E380" s="23" t="s">
        <v>90</v>
      </c>
      <c r="F380" s="24" t="s">
        <v>124</v>
      </c>
      <c r="G380" s="24">
        <v>85.96</v>
      </c>
      <c r="H380" s="24">
        <v>0</v>
      </c>
      <c r="I380" s="24">
        <v>0</v>
      </c>
      <c r="J380" s="24">
        <v>0</v>
      </c>
      <c r="K380" s="24">
        <v>-64.23</v>
      </c>
      <c r="L380" s="24">
        <v>0</v>
      </c>
      <c r="M380" s="24">
        <v>0</v>
      </c>
      <c r="N380" s="24">
        <v>0</v>
      </c>
      <c r="O380" s="24">
        <v>0</v>
      </c>
      <c r="P380" s="24">
        <v>-255.55</v>
      </c>
      <c r="Q380" s="24" t="s">
        <v>64</v>
      </c>
      <c r="R380" s="24">
        <v>0</v>
      </c>
      <c r="S380" s="24">
        <v>-51.38</v>
      </c>
      <c r="T380" s="24" t="s">
        <v>124</v>
      </c>
      <c r="U380" s="24">
        <v>1095.17</v>
      </c>
      <c r="V380" s="24"/>
      <c r="W380" s="24">
        <v>-182.23</v>
      </c>
      <c r="X380" s="24"/>
      <c r="Y380" s="69">
        <v>-110.17</v>
      </c>
      <c r="Z380" s="69">
        <v>0</v>
      </c>
      <c r="AA380" s="69"/>
      <c r="AB380" s="24">
        <v>8</v>
      </c>
      <c r="AC380" s="24">
        <v>0</v>
      </c>
      <c r="AD380" s="24">
        <v>-179.38</v>
      </c>
      <c r="AE380" s="24" t="s">
        <v>62</v>
      </c>
      <c r="AF380" s="24" t="s">
        <v>64</v>
      </c>
      <c r="AG380" s="24">
        <v>-49.35</v>
      </c>
      <c r="AH380" s="24"/>
      <c r="AI380" s="24">
        <v>0</v>
      </c>
      <c r="AJ380" s="24">
        <v>64.48</v>
      </c>
      <c r="AK380" s="24"/>
      <c r="AL380" s="69">
        <v>-44.52</v>
      </c>
      <c r="AM380" s="24" t="s">
        <v>60</v>
      </c>
      <c r="AN380" s="24">
        <v>0</v>
      </c>
      <c r="AO380" s="24">
        <v>113.65</v>
      </c>
      <c r="AP380" s="69">
        <v>-84.32</v>
      </c>
      <c r="AQ380" s="24">
        <v>0</v>
      </c>
      <c r="AR380" s="24">
        <v>0</v>
      </c>
      <c r="AS380" s="24">
        <v>0</v>
      </c>
      <c r="AT380" s="24">
        <v>0</v>
      </c>
      <c r="AU380" s="24" t="s">
        <v>64</v>
      </c>
      <c r="AV380" s="24">
        <v>0</v>
      </c>
      <c r="AW380" s="24"/>
      <c r="AX380" s="69">
        <v>0</v>
      </c>
      <c r="AY380" s="24">
        <v>662.34</v>
      </c>
      <c r="AZ380" s="24">
        <v>0</v>
      </c>
      <c r="BA380" s="24" t="s">
        <v>60</v>
      </c>
      <c r="BB380" s="24">
        <v>0</v>
      </c>
      <c r="BC380" s="24">
        <v>0</v>
      </c>
      <c r="BD380" s="24">
        <f t="shared" si="139"/>
        <v>1008.47</v>
      </c>
      <c r="BE380" s="25"/>
    </row>
    <row r="381" spans="1:57" ht="25.5" customHeight="1" x14ac:dyDescent="0.25">
      <c r="A381" s="22">
        <v>8</v>
      </c>
      <c r="B381" s="22">
        <v>0</v>
      </c>
      <c r="C381" s="23" t="s">
        <v>48</v>
      </c>
      <c r="D381" s="23" t="s">
        <v>48</v>
      </c>
      <c r="E381" s="23" t="s">
        <v>90</v>
      </c>
      <c r="F381" s="24" t="s">
        <v>124</v>
      </c>
      <c r="G381" s="24">
        <v>24.75</v>
      </c>
      <c r="H381" s="24">
        <v>0</v>
      </c>
      <c r="I381" s="24">
        <v>0</v>
      </c>
      <c r="J381" s="24">
        <v>0</v>
      </c>
      <c r="K381" s="24">
        <v>130.66</v>
      </c>
      <c r="L381" s="24">
        <v>0</v>
      </c>
      <c r="M381" s="24">
        <v>0</v>
      </c>
      <c r="N381" s="24">
        <v>0</v>
      </c>
      <c r="O381" s="24">
        <v>0</v>
      </c>
      <c r="P381" s="24">
        <v>-145.96</v>
      </c>
      <c r="Q381" s="24" t="s">
        <v>64</v>
      </c>
      <c r="R381" s="24">
        <v>0</v>
      </c>
      <c r="S381" s="24">
        <v>8.2799999999999994</v>
      </c>
      <c r="T381" s="24" t="s">
        <v>124</v>
      </c>
      <c r="U381" s="24">
        <v>0</v>
      </c>
      <c r="V381" s="24"/>
      <c r="W381" s="24">
        <v>100.08</v>
      </c>
      <c r="X381" s="24"/>
      <c r="Y381" s="69">
        <v>0</v>
      </c>
      <c r="Z381" s="69">
        <v>0</v>
      </c>
      <c r="AA381" s="69"/>
      <c r="AB381" s="24">
        <v>-13.11</v>
      </c>
      <c r="AC381" s="24">
        <v>0</v>
      </c>
      <c r="AD381" s="24">
        <v>5.42</v>
      </c>
      <c r="AE381" s="24">
        <v>6.21</v>
      </c>
      <c r="AF381" s="24" t="s">
        <v>64</v>
      </c>
      <c r="AG381" s="24">
        <v>-29.91</v>
      </c>
      <c r="AH381" s="24"/>
      <c r="AI381" s="24">
        <v>0</v>
      </c>
      <c r="AJ381" s="24">
        <v>16.3</v>
      </c>
      <c r="AK381" s="24"/>
      <c r="AL381" s="69">
        <v>-211.06</v>
      </c>
      <c r="AM381" s="24">
        <v>-38.31</v>
      </c>
      <c r="AN381" s="24">
        <v>0</v>
      </c>
      <c r="AO381" s="24">
        <v>-145.02000000000001</v>
      </c>
      <c r="AP381" s="69">
        <v>-3.78</v>
      </c>
      <c r="AQ381" s="24">
        <v>0</v>
      </c>
      <c r="AR381" s="24">
        <v>0</v>
      </c>
      <c r="AS381" s="24">
        <v>0</v>
      </c>
      <c r="AT381" s="24">
        <v>0</v>
      </c>
      <c r="AU381" s="24" t="s">
        <v>64</v>
      </c>
      <c r="AV381" s="24">
        <v>0</v>
      </c>
      <c r="AW381" s="24"/>
      <c r="AX381" s="69">
        <v>0</v>
      </c>
      <c r="AY381" s="24">
        <v>0</v>
      </c>
      <c r="AZ381" s="24">
        <v>0</v>
      </c>
      <c r="BA381" s="24" t="s">
        <v>247</v>
      </c>
      <c r="BB381" s="24">
        <v>0</v>
      </c>
      <c r="BC381" s="24">
        <v>0</v>
      </c>
      <c r="BD381" s="24">
        <f t="shared" si="139"/>
        <v>-295.45000000000005</v>
      </c>
      <c r="BE381" s="25"/>
    </row>
    <row r="382" spans="1:57" ht="25.5" customHeight="1" x14ac:dyDescent="0.25">
      <c r="A382" s="22">
        <v>8</v>
      </c>
      <c r="B382" s="22" t="s">
        <v>93</v>
      </c>
      <c r="C382" s="23">
        <v>26</v>
      </c>
      <c r="D382" s="23">
        <v>138</v>
      </c>
      <c r="E382" s="23" t="s">
        <v>248</v>
      </c>
      <c r="F382" s="24" t="s">
        <v>124</v>
      </c>
      <c r="G382" s="24" t="s">
        <v>64</v>
      </c>
      <c r="H382" s="24">
        <v>-19.89</v>
      </c>
      <c r="I382" s="24" t="s">
        <v>63</v>
      </c>
      <c r="J382" s="24" t="s">
        <v>63</v>
      </c>
      <c r="K382" s="24" t="s">
        <v>64</v>
      </c>
      <c r="L382" s="24" t="s">
        <v>63</v>
      </c>
      <c r="M382" s="24" t="s">
        <v>64</v>
      </c>
      <c r="N382" s="24" t="s">
        <v>64</v>
      </c>
      <c r="O382" s="24" t="s">
        <v>64</v>
      </c>
      <c r="P382" s="24" t="s">
        <v>63</v>
      </c>
      <c r="Q382" s="24" t="s">
        <v>63</v>
      </c>
      <c r="R382" s="24" t="s">
        <v>64</v>
      </c>
      <c r="S382" s="24" t="s">
        <v>63</v>
      </c>
      <c r="T382" s="24" t="s">
        <v>124</v>
      </c>
      <c r="U382" s="24" t="s">
        <v>64</v>
      </c>
      <c r="V382" s="24"/>
      <c r="W382" s="24" t="s">
        <v>64</v>
      </c>
      <c r="X382" s="24"/>
      <c r="Y382" s="69" t="s">
        <v>64</v>
      </c>
      <c r="Z382" s="69" t="s">
        <v>63</v>
      </c>
      <c r="AA382" s="69"/>
      <c r="AB382" s="24" t="s">
        <v>64</v>
      </c>
      <c r="AC382" s="24" t="s">
        <v>64</v>
      </c>
      <c r="AD382" s="24" t="s">
        <v>64</v>
      </c>
      <c r="AE382" s="24" t="s">
        <v>63</v>
      </c>
      <c r="AF382" s="24" t="s">
        <v>64</v>
      </c>
      <c r="AG382" s="24" t="s">
        <v>64</v>
      </c>
      <c r="AH382" s="24"/>
      <c r="AI382" s="24" t="s">
        <v>64</v>
      </c>
      <c r="AJ382" s="24" t="s">
        <v>64</v>
      </c>
      <c r="AK382" s="24"/>
      <c r="AL382" s="69" t="s">
        <v>64</v>
      </c>
      <c r="AM382" s="24" t="s">
        <v>64</v>
      </c>
      <c r="AN382" s="24" t="s">
        <v>63</v>
      </c>
      <c r="AO382" s="24" t="s">
        <v>63</v>
      </c>
      <c r="AP382" s="69" t="s">
        <v>64</v>
      </c>
      <c r="AQ382" s="24" t="s">
        <v>63</v>
      </c>
      <c r="AR382" s="24" t="s">
        <v>64</v>
      </c>
      <c r="AS382" s="24" t="s">
        <v>64</v>
      </c>
      <c r="AT382" s="24" t="s">
        <v>64</v>
      </c>
      <c r="AU382" s="24" t="s">
        <v>64</v>
      </c>
      <c r="AV382" s="24">
        <v>0</v>
      </c>
      <c r="AW382" s="24" t="s">
        <v>64</v>
      </c>
      <c r="AX382" s="69" t="s">
        <v>63</v>
      </c>
      <c r="AY382" s="24" t="s">
        <v>64</v>
      </c>
      <c r="AZ382" s="24" t="s">
        <v>64</v>
      </c>
      <c r="BA382" s="24" t="s">
        <v>64</v>
      </c>
      <c r="BB382" s="24">
        <v>0</v>
      </c>
      <c r="BC382" s="24">
        <v>0</v>
      </c>
      <c r="BD382" s="24">
        <f t="shared" si="139"/>
        <v>-19.89</v>
      </c>
      <c r="BE382" s="25"/>
    </row>
    <row r="383" spans="1:57" ht="25.5" customHeight="1" x14ac:dyDescent="0.25">
      <c r="A383" s="22">
        <v>8</v>
      </c>
      <c r="B383" s="22" t="s">
        <v>93</v>
      </c>
      <c r="C383" s="23">
        <v>20</v>
      </c>
      <c r="D383" s="23">
        <v>30</v>
      </c>
      <c r="E383" s="23" t="s">
        <v>249</v>
      </c>
      <c r="F383" s="24" t="s">
        <v>124</v>
      </c>
      <c r="G383" s="24">
        <v>9.6</v>
      </c>
      <c r="H383" s="24">
        <v>-67.58</v>
      </c>
      <c r="I383" s="24" t="s">
        <v>58</v>
      </c>
      <c r="J383" s="24" t="s">
        <v>63</v>
      </c>
      <c r="K383" s="24" t="s">
        <v>64</v>
      </c>
      <c r="L383" s="24" t="s">
        <v>63</v>
      </c>
      <c r="M383" s="24" t="s">
        <v>124</v>
      </c>
      <c r="N383" s="24" t="s">
        <v>59</v>
      </c>
      <c r="O383" s="24" t="s">
        <v>64</v>
      </c>
      <c r="P383" s="24" t="s">
        <v>63</v>
      </c>
      <c r="Q383" s="24" t="s">
        <v>63</v>
      </c>
      <c r="R383" s="24" t="s">
        <v>64</v>
      </c>
      <c r="S383" s="24" t="s">
        <v>63</v>
      </c>
      <c r="T383" s="24" t="s">
        <v>124</v>
      </c>
      <c r="U383" s="24" t="s">
        <v>59</v>
      </c>
      <c r="V383" s="24"/>
      <c r="W383" s="24" t="s">
        <v>60</v>
      </c>
      <c r="X383" s="24"/>
      <c r="Y383" s="69" t="s">
        <v>60</v>
      </c>
      <c r="Z383" s="69" t="s">
        <v>63</v>
      </c>
      <c r="AA383" s="69"/>
      <c r="AB383" s="24">
        <v>-201.32</v>
      </c>
      <c r="AC383" s="24" t="s">
        <v>64</v>
      </c>
      <c r="AD383" s="24" t="s">
        <v>124</v>
      </c>
      <c r="AE383" s="24" t="s">
        <v>63</v>
      </c>
      <c r="AF383" s="24" t="s">
        <v>64</v>
      </c>
      <c r="AG383" s="24" t="s">
        <v>60</v>
      </c>
      <c r="AH383" s="24"/>
      <c r="AI383" s="24" t="s">
        <v>60</v>
      </c>
      <c r="AJ383" s="24" t="s">
        <v>60</v>
      </c>
      <c r="AK383" s="24"/>
      <c r="AL383" s="69" t="s">
        <v>64</v>
      </c>
      <c r="AM383" s="24" t="s">
        <v>64</v>
      </c>
      <c r="AN383" s="24" t="s">
        <v>63</v>
      </c>
      <c r="AO383" s="24" t="s">
        <v>63</v>
      </c>
      <c r="AP383" s="69" t="s">
        <v>64</v>
      </c>
      <c r="AQ383" s="24" t="s">
        <v>63</v>
      </c>
      <c r="AR383" s="24">
        <v>-245.4</v>
      </c>
      <c r="AS383" s="24" t="s">
        <v>64</v>
      </c>
      <c r="AT383" s="24" t="s">
        <v>64</v>
      </c>
      <c r="AU383" s="24" t="s">
        <v>64</v>
      </c>
      <c r="AV383" s="24">
        <v>0</v>
      </c>
      <c r="AW383" s="24" t="s">
        <v>64</v>
      </c>
      <c r="AX383" s="69">
        <v>-201.5</v>
      </c>
      <c r="AY383" s="24" t="s">
        <v>64</v>
      </c>
      <c r="AZ383" s="24" t="s">
        <v>64</v>
      </c>
      <c r="BA383" s="24" t="s">
        <v>64</v>
      </c>
      <c r="BB383" s="24">
        <v>0</v>
      </c>
      <c r="BC383" s="24">
        <v>0</v>
      </c>
      <c r="BD383" s="24">
        <f t="shared" si="139"/>
        <v>-706.2</v>
      </c>
      <c r="BE383" s="25"/>
    </row>
    <row r="384" spans="1:57" ht="25.5" customHeight="1" x14ac:dyDescent="0.25">
      <c r="A384" s="22">
        <v>8</v>
      </c>
      <c r="B384" s="22" t="s">
        <v>96</v>
      </c>
      <c r="C384" s="27">
        <v>24</v>
      </c>
      <c r="D384" s="27">
        <v>326</v>
      </c>
      <c r="E384" s="27" t="s">
        <v>250</v>
      </c>
      <c r="F384" s="24" t="s">
        <v>124</v>
      </c>
      <c r="G384" s="24">
        <v>16.02</v>
      </c>
      <c r="H384" s="24">
        <v>-2.4</v>
      </c>
      <c r="I384" s="24">
        <v>41.05</v>
      </c>
      <c r="J384" s="24">
        <v>-284.79000000000002</v>
      </c>
      <c r="K384" s="24">
        <v>-11.46</v>
      </c>
      <c r="L384" s="24" t="s">
        <v>60</v>
      </c>
      <c r="M384" s="24" t="s">
        <v>124</v>
      </c>
      <c r="N384" s="24">
        <v>-93.93</v>
      </c>
      <c r="O384" s="24">
        <v>59.11</v>
      </c>
      <c r="P384" s="24" t="s">
        <v>58</v>
      </c>
      <c r="Q384" s="24">
        <v>39.979999999999997</v>
      </c>
      <c r="R384" s="24">
        <v>0.73</v>
      </c>
      <c r="S384" s="24">
        <v>113.81</v>
      </c>
      <c r="T384" s="24" t="s">
        <v>124</v>
      </c>
      <c r="U384" s="24">
        <v>81.94</v>
      </c>
      <c r="V384" s="24"/>
      <c r="W384" s="24">
        <v>33.200000000000003</v>
      </c>
      <c r="X384" s="24"/>
      <c r="Y384" s="69">
        <v>-31.83</v>
      </c>
      <c r="Z384" s="69" t="s">
        <v>58</v>
      </c>
      <c r="AA384" s="69"/>
      <c r="AB384" s="24">
        <v>-129.38</v>
      </c>
      <c r="AC384" s="24">
        <v>-18.420000000000002</v>
      </c>
      <c r="AD384" s="24" t="s">
        <v>124</v>
      </c>
      <c r="AE384" s="24">
        <v>-38.56</v>
      </c>
      <c r="AF384" s="24">
        <v>-131.13999999999999</v>
      </c>
      <c r="AG384" s="24">
        <v>-75.78</v>
      </c>
      <c r="AH384" s="24"/>
      <c r="AI384" s="24">
        <v>-15.97</v>
      </c>
      <c r="AJ384" s="24">
        <v>0.01</v>
      </c>
      <c r="AK384" s="24"/>
      <c r="AL384" s="69">
        <v>-9.3800000000000008</v>
      </c>
      <c r="AM384" s="24">
        <v>-74.42</v>
      </c>
      <c r="AN384" s="24">
        <v>-2.31</v>
      </c>
      <c r="AO384" s="24">
        <v>0.45</v>
      </c>
      <c r="AP384" s="69">
        <v>-116.55</v>
      </c>
      <c r="AQ384" s="24">
        <v>-20.21</v>
      </c>
      <c r="AR384" s="24">
        <v>-155.33000000000001</v>
      </c>
      <c r="AS384" s="24">
        <v>-136.13999999999999</v>
      </c>
      <c r="AT384" s="24">
        <v>-240.49</v>
      </c>
      <c r="AU384" s="24">
        <v>-13.62</v>
      </c>
      <c r="AV384" s="24">
        <v>0</v>
      </c>
      <c r="AW384" s="24">
        <v>12.55</v>
      </c>
      <c r="AX384" s="69" t="s">
        <v>59</v>
      </c>
      <c r="AY384" s="24">
        <v>-96.07</v>
      </c>
      <c r="AZ384" s="24">
        <v>-7.09</v>
      </c>
      <c r="BA384" s="24" t="s">
        <v>60</v>
      </c>
      <c r="BB384" s="24">
        <v>0</v>
      </c>
      <c r="BC384" s="24">
        <v>0</v>
      </c>
      <c r="BD384" s="24">
        <f t="shared" si="139"/>
        <v>-1306.4199999999998</v>
      </c>
      <c r="BE384" s="25"/>
    </row>
    <row r="385" spans="1:57" ht="25.5" customHeight="1" x14ac:dyDescent="0.25">
      <c r="A385" s="22">
        <v>8</v>
      </c>
      <c r="B385" s="22" t="s">
        <v>96</v>
      </c>
      <c r="C385" s="27">
        <v>24</v>
      </c>
      <c r="D385" s="27">
        <v>327</v>
      </c>
      <c r="E385" s="27" t="s">
        <v>251</v>
      </c>
      <c r="F385" s="24" t="s">
        <v>124</v>
      </c>
      <c r="G385" s="24">
        <v>-10.6</v>
      </c>
      <c r="H385" s="24">
        <v>-90.03</v>
      </c>
      <c r="I385" s="24">
        <v>10.89</v>
      </c>
      <c r="J385" s="24">
        <v>-53.18</v>
      </c>
      <c r="K385" s="24">
        <v>-63.38</v>
      </c>
      <c r="L385" s="24">
        <v>-80.14</v>
      </c>
      <c r="M385" s="24" t="s">
        <v>124</v>
      </c>
      <c r="N385" s="24">
        <v>42.46</v>
      </c>
      <c r="O385" s="24">
        <v>-16.84</v>
      </c>
      <c r="P385" s="24">
        <v>54.1</v>
      </c>
      <c r="Q385" s="24">
        <v>-189.82</v>
      </c>
      <c r="R385" s="24">
        <v>-6.09</v>
      </c>
      <c r="S385" s="24">
        <v>-336.74</v>
      </c>
      <c r="T385" s="24" t="s">
        <v>124</v>
      </c>
      <c r="U385" s="24">
        <v>19.36</v>
      </c>
      <c r="V385" s="24"/>
      <c r="W385" s="24">
        <v>-19.11</v>
      </c>
      <c r="X385" s="24"/>
      <c r="Y385" s="69">
        <v>-87.25</v>
      </c>
      <c r="Z385" s="69" t="s">
        <v>58</v>
      </c>
      <c r="AA385" s="69"/>
      <c r="AB385" s="24">
        <v>-24.3</v>
      </c>
      <c r="AC385" s="24">
        <v>-66.73</v>
      </c>
      <c r="AD385" s="24" t="s">
        <v>124</v>
      </c>
      <c r="AE385" s="24">
        <v>-278.24</v>
      </c>
      <c r="AF385" s="24" t="s">
        <v>59</v>
      </c>
      <c r="AG385" s="24">
        <v>-36.44</v>
      </c>
      <c r="AH385" s="24"/>
      <c r="AI385" s="24">
        <v>1.1599999999999999</v>
      </c>
      <c r="AJ385" s="24">
        <v>-79.16</v>
      </c>
      <c r="AK385" s="24"/>
      <c r="AL385" s="69">
        <v>-26.03</v>
      </c>
      <c r="AM385" s="24">
        <v>-101.6</v>
      </c>
      <c r="AN385" s="24">
        <v>58.71</v>
      </c>
      <c r="AO385" s="24">
        <v>-7.33</v>
      </c>
      <c r="AP385" s="69">
        <v>-4.62</v>
      </c>
      <c r="AQ385" s="24">
        <v>88.49</v>
      </c>
      <c r="AR385" s="24">
        <v>-130.72999999999999</v>
      </c>
      <c r="AS385" s="24">
        <v>57.34</v>
      </c>
      <c r="AT385" s="24">
        <v>-49.91</v>
      </c>
      <c r="AU385" s="24">
        <v>0.76</v>
      </c>
      <c r="AV385" s="24">
        <v>0</v>
      </c>
      <c r="AW385" s="24">
        <v>94.19</v>
      </c>
      <c r="AX385" s="69" t="s">
        <v>59</v>
      </c>
      <c r="AY385" s="24">
        <v>-77.34</v>
      </c>
      <c r="AZ385" s="24">
        <v>-99.83</v>
      </c>
      <c r="BA385" s="24" t="s">
        <v>60</v>
      </c>
      <c r="BB385" s="24">
        <v>0</v>
      </c>
      <c r="BC385" s="24">
        <v>0</v>
      </c>
      <c r="BD385" s="24">
        <f t="shared" si="139"/>
        <v>-1507.9799999999996</v>
      </c>
      <c r="BE385" s="25"/>
    </row>
    <row r="386" spans="1:57" ht="25.5" customHeight="1" x14ac:dyDescent="0.25">
      <c r="A386" s="22">
        <v>8</v>
      </c>
      <c r="B386" s="22" t="s">
        <v>100</v>
      </c>
      <c r="C386" s="23">
        <v>60</v>
      </c>
      <c r="D386" s="23">
        <v>81</v>
      </c>
      <c r="E386" s="23" t="s">
        <v>252</v>
      </c>
      <c r="F386" s="24" t="s">
        <v>124</v>
      </c>
      <c r="G386" s="24" t="s">
        <v>64</v>
      </c>
      <c r="H386" s="24" t="s">
        <v>60</v>
      </c>
      <c r="I386" s="24" t="s">
        <v>63</v>
      </c>
      <c r="J386" s="24" t="s">
        <v>63</v>
      </c>
      <c r="K386" s="24" t="s">
        <v>64</v>
      </c>
      <c r="L386" s="24" t="s">
        <v>63</v>
      </c>
      <c r="M386" s="24" t="s">
        <v>64</v>
      </c>
      <c r="N386" s="24" t="s">
        <v>64</v>
      </c>
      <c r="O386" s="24" t="s">
        <v>64</v>
      </c>
      <c r="P386" s="24" t="s">
        <v>63</v>
      </c>
      <c r="Q386" s="24" t="s">
        <v>64</v>
      </c>
      <c r="R386" s="24" t="s">
        <v>64</v>
      </c>
      <c r="S386" s="24" t="s">
        <v>63</v>
      </c>
      <c r="T386" s="24" t="s">
        <v>124</v>
      </c>
      <c r="U386" s="24" t="s">
        <v>64</v>
      </c>
      <c r="V386" s="24"/>
      <c r="W386" s="24" t="s">
        <v>64</v>
      </c>
      <c r="X386" s="24"/>
      <c r="Y386" s="69" t="s">
        <v>64</v>
      </c>
      <c r="Z386" s="69" t="s">
        <v>63</v>
      </c>
      <c r="AA386" s="69"/>
      <c r="AB386" s="24" t="s">
        <v>64</v>
      </c>
      <c r="AC386" s="24" t="s">
        <v>64</v>
      </c>
      <c r="AD386" s="24" t="s">
        <v>64</v>
      </c>
      <c r="AE386" s="24" t="s">
        <v>63</v>
      </c>
      <c r="AF386" s="24" t="s">
        <v>64</v>
      </c>
      <c r="AG386" s="24" t="s">
        <v>64</v>
      </c>
      <c r="AH386" s="24"/>
      <c r="AI386" s="24" t="s">
        <v>64</v>
      </c>
      <c r="AJ386" s="24" t="s">
        <v>64</v>
      </c>
      <c r="AK386" s="24"/>
      <c r="AL386" s="69" t="s">
        <v>64</v>
      </c>
      <c r="AM386" s="24" t="s">
        <v>64</v>
      </c>
      <c r="AN386" s="24" t="s">
        <v>63</v>
      </c>
      <c r="AO386" s="24" t="s">
        <v>63</v>
      </c>
      <c r="AP386" s="69" t="s">
        <v>64</v>
      </c>
      <c r="AQ386" s="24" t="s">
        <v>63</v>
      </c>
      <c r="AR386" s="24" t="s">
        <v>64</v>
      </c>
      <c r="AS386" s="24" t="s">
        <v>64</v>
      </c>
      <c r="AT386" s="24" t="s">
        <v>64</v>
      </c>
      <c r="AU386" s="24" t="s">
        <v>64</v>
      </c>
      <c r="AV386" s="24">
        <v>0</v>
      </c>
      <c r="AW386" s="24" t="s">
        <v>64</v>
      </c>
      <c r="AX386" s="69" t="s">
        <v>63</v>
      </c>
      <c r="AY386" s="24" t="s">
        <v>64</v>
      </c>
      <c r="AZ386" s="24" t="s">
        <v>64</v>
      </c>
      <c r="BA386" s="24" t="s">
        <v>64</v>
      </c>
      <c r="BB386" s="24">
        <v>0</v>
      </c>
      <c r="BC386" s="24">
        <v>0</v>
      </c>
      <c r="BD386" s="24">
        <f t="shared" si="139"/>
        <v>0</v>
      </c>
      <c r="BE386" s="25"/>
    </row>
    <row r="387" spans="1:57" ht="25.5" customHeight="1" x14ac:dyDescent="0.25">
      <c r="A387" s="22">
        <v>8</v>
      </c>
      <c r="B387" s="22" t="s">
        <v>100</v>
      </c>
      <c r="C387" s="23">
        <v>26</v>
      </c>
      <c r="D387" s="23">
        <v>75</v>
      </c>
      <c r="E387" s="23" t="s">
        <v>253</v>
      </c>
      <c r="F387" s="24" t="s">
        <v>124</v>
      </c>
      <c r="G387" s="24">
        <v>-25.92</v>
      </c>
      <c r="H387" s="24">
        <v>-42.52</v>
      </c>
      <c r="I387" s="24" t="s">
        <v>63</v>
      </c>
      <c r="J387" s="24" t="s">
        <v>254</v>
      </c>
      <c r="K387" s="24" t="s">
        <v>64</v>
      </c>
      <c r="L387" s="24" t="s">
        <v>63</v>
      </c>
      <c r="M387" s="24" t="s">
        <v>124</v>
      </c>
      <c r="N387" s="24" t="s">
        <v>64</v>
      </c>
      <c r="O387" s="24" t="s">
        <v>64</v>
      </c>
      <c r="P387" s="24" t="s">
        <v>63</v>
      </c>
      <c r="Q387" s="24" t="s">
        <v>63</v>
      </c>
      <c r="R387" s="24" t="s">
        <v>60</v>
      </c>
      <c r="S387" s="24" t="s">
        <v>63</v>
      </c>
      <c r="T387" s="24" t="s">
        <v>124</v>
      </c>
      <c r="U387" s="24" t="s">
        <v>64</v>
      </c>
      <c r="V387" s="24"/>
      <c r="W387" s="24" t="s">
        <v>64</v>
      </c>
      <c r="X387" s="24"/>
      <c r="Y387" s="69" t="s">
        <v>64</v>
      </c>
      <c r="Z387" s="69">
        <v>13.88</v>
      </c>
      <c r="AA387" s="69"/>
      <c r="AB387" s="24">
        <v>-12.66</v>
      </c>
      <c r="AC387" s="24" t="s">
        <v>64</v>
      </c>
      <c r="AD387" s="24" t="s">
        <v>64</v>
      </c>
      <c r="AE387" s="24" t="s">
        <v>63</v>
      </c>
      <c r="AF387" s="24" t="s">
        <v>64</v>
      </c>
      <c r="AG387" s="24" t="s">
        <v>60</v>
      </c>
      <c r="AH387" s="24"/>
      <c r="AI387" s="24" t="s">
        <v>64</v>
      </c>
      <c r="AJ387" s="24" t="s">
        <v>64</v>
      </c>
      <c r="AK387" s="24"/>
      <c r="AL387" s="69" t="s">
        <v>60</v>
      </c>
      <c r="AM387" s="24" t="s">
        <v>64</v>
      </c>
      <c r="AN387" s="24" t="s">
        <v>63</v>
      </c>
      <c r="AO387" s="24">
        <v>-60.43</v>
      </c>
      <c r="AP387" s="69" t="s">
        <v>64</v>
      </c>
      <c r="AQ387" s="24">
        <v>-70.540000000000006</v>
      </c>
      <c r="AR387" s="24" t="s">
        <v>60</v>
      </c>
      <c r="AS387" s="24">
        <v>-27.76</v>
      </c>
      <c r="AT387" s="24">
        <v>-6.83</v>
      </c>
      <c r="AU387" s="24" t="s">
        <v>64</v>
      </c>
      <c r="AV387" s="24">
        <v>0</v>
      </c>
      <c r="AW387" s="24" t="s">
        <v>62</v>
      </c>
      <c r="AX387" s="69" t="s">
        <v>63</v>
      </c>
      <c r="AY387" s="24" t="s">
        <v>64</v>
      </c>
      <c r="AZ387" s="24" t="s">
        <v>64</v>
      </c>
      <c r="BA387" s="24" t="s">
        <v>64</v>
      </c>
      <c r="BB387" s="24">
        <v>0</v>
      </c>
      <c r="BC387" s="24">
        <v>0</v>
      </c>
      <c r="BD387" s="24">
        <f t="shared" si="139"/>
        <v>-232.78</v>
      </c>
      <c r="BE387" s="25"/>
    </row>
    <row r="388" spans="1:57" ht="25.5" customHeight="1" x14ac:dyDescent="0.25">
      <c r="A388" s="22">
        <v>8</v>
      </c>
      <c r="B388" s="22" t="s">
        <v>100</v>
      </c>
      <c r="C388" s="23">
        <v>11</v>
      </c>
      <c r="D388" s="23">
        <v>106</v>
      </c>
      <c r="E388" s="23" t="s">
        <v>255</v>
      </c>
      <c r="F388" s="24" t="s">
        <v>124</v>
      </c>
      <c r="G388" s="24">
        <v>238.52</v>
      </c>
      <c r="H388" s="24">
        <v>-99.8</v>
      </c>
      <c r="I388" s="24">
        <v>-285.5</v>
      </c>
      <c r="J388" s="24">
        <v>-394.53</v>
      </c>
      <c r="K388" s="24">
        <v>-379.57</v>
      </c>
      <c r="L388" s="24">
        <v>-276.69</v>
      </c>
      <c r="M388" s="24" t="s">
        <v>124</v>
      </c>
      <c r="N388" s="24">
        <v>-782.84</v>
      </c>
      <c r="O388" s="24">
        <v>103.33</v>
      </c>
      <c r="P388" s="24" t="s">
        <v>58</v>
      </c>
      <c r="Q388" s="24">
        <v>-81.8</v>
      </c>
      <c r="R388" s="24">
        <v>543.55999999999995</v>
      </c>
      <c r="S388" s="24">
        <v>205.38</v>
      </c>
      <c r="T388" s="24" t="s">
        <v>124</v>
      </c>
      <c r="U388" s="24" t="s">
        <v>59</v>
      </c>
      <c r="V388" s="24"/>
      <c r="W388" s="24">
        <v>1.06</v>
      </c>
      <c r="X388" s="24"/>
      <c r="Y388" s="69">
        <v>288.42</v>
      </c>
      <c r="Z388" s="69" t="s">
        <v>58</v>
      </c>
      <c r="AA388" s="69"/>
      <c r="AB388" s="24">
        <v>3.36</v>
      </c>
      <c r="AC388" s="24">
        <v>-116.98</v>
      </c>
      <c r="AD388" s="24" t="s">
        <v>124</v>
      </c>
      <c r="AE388" s="24">
        <v>-150.91</v>
      </c>
      <c r="AF388" s="24">
        <v>-107.25</v>
      </c>
      <c r="AG388" s="24">
        <v>-3.27</v>
      </c>
      <c r="AH388" s="24"/>
      <c r="AI388" s="24">
        <v>-105.55</v>
      </c>
      <c r="AJ388" s="24">
        <v>-168.07</v>
      </c>
      <c r="AK388" s="24"/>
      <c r="AL388" s="69" t="s">
        <v>59</v>
      </c>
      <c r="AM388" s="24">
        <v>7.14</v>
      </c>
      <c r="AN388" s="24">
        <v>19.670000000000002</v>
      </c>
      <c r="AO388" s="24">
        <v>152.46</v>
      </c>
      <c r="AP388" s="69">
        <v>-136.01</v>
      </c>
      <c r="AQ388" s="24">
        <v>-15.37</v>
      </c>
      <c r="AR388" s="24">
        <v>38.94</v>
      </c>
      <c r="AS388" s="24">
        <v>196.41</v>
      </c>
      <c r="AT388" s="24">
        <v>41.51</v>
      </c>
      <c r="AU388" s="24">
        <v>-26.2</v>
      </c>
      <c r="AV388" s="24">
        <v>0</v>
      </c>
      <c r="AW388" s="24" t="s">
        <v>59</v>
      </c>
      <c r="AX388" s="69">
        <v>-452.02</v>
      </c>
      <c r="AY388" s="24">
        <v>17.420000000000002</v>
      </c>
      <c r="AZ388" s="24">
        <v>-31.88</v>
      </c>
      <c r="BA388" s="24">
        <v>-169.42</v>
      </c>
      <c r="BB388" s="24">
        <v>0</v>
      </c>
      <c r="BC388" s="24">
        <v>0</v>
      </c>
      <c r="BD388" s="24">
        <f t="shared" si="139"/>
        <v>-1926.4799999999996</v>
      </c>
      <c r="BE388" s="25"/>
    </row>
    <row r="389" spans="1:57" ht="25.5" customHeight="1" x14ac:dyDescent="0.25">
      <c r="A389" s="22">
        <v>8</v>
      </c>
      <c r="B389" s="22" t="s">
        <v>100</v>
      </c>
      <c r="C389" s="23">
        <v>19</v>
      </c>
      <c r="D389" s="23">
        <v>223</v>
      </c>
      <c r="E389" s="23" t="s">
        <v>256</v>
      </c>
      <c r="F389" s="24" t="s">
        <v>124</v>
      </c>
      <c r="G389" s="24">
        <v>51.08</v>
      </c>
      <c r="H389" s="24">
        <v>4.67</v>
      </c>
      <c r="I389" s="24" t="s">
        <v>58</v>
      </c>
      <c r="J389" s="24">
        <v>-109.59</v>
      </c>
      <c r="K389" s="24">
        <v>0.95</v>
      </c>
      <c r="L389" s="24">
        <v>17.52</v>
      </c>
      <c r="M389" s="24" t="s">
        <v>124</v>
      </c>
      <c r="N389" s="24">
        <v>-53.92</v>
      </c>
      <c r="O389" s="24">
        <v>51.3</v>
      </c>
      <c r="P389" s="24">
        <v>-136.11000000000001</v>
      </c>
      <c r="Q389" s="24">
        <v>-73.739999999999995</v>
      </c>
      <c r="R389" s="24">
        <v>-226.07</v>
      </c>
      <c r="S389" s="24">
        <v>-51.38</v>
      </c>
      <c r="T389" s="24" t="s">
        <v>124</v>
      </c>
      <c r="U389" s="24">
        <v>7.16</v>
      </c>
      <c r="V389" s="24"/>
      <c r="W389" s="24">
        <v>39.229999999999997</v>
      </c>
      <c r="X389" s="24"/>
      <c r="Y389" s="69">
        <v>141.15</v>
      </c>
      <c r="Z389" s="69" t="s">
        <v>58</v>
      </c>
      <c r="AA389" s="69"/>
      <c r="AB389" s="24">
        <v>-86.08</v>
      </c>
      <c r="AC389" s="24">
        <v>-68.349999999999994</v>
      </c>
      <c r="AD389" s="24" t="s">
        <v>124</v>
      </c>
      <c r="AE389" s="24">
        <v>-156.81</v>
      </c>
      <c r="AF389" s="24">
        <v>12.41</v>
      </c>
      <c r="AG389" s="24">
        <v>7.22</v>
      </c>
      <c r="AH389" s="24"/>
      <c r="AI389" s="24" t="s">
        <v>60</v>
      </c>
      <c r="AJ389" s="24">
        <v>-95.15</v>
      </c>
      <c r="AK389" s="24"/>
      <c r="AL389" s="69">
        <v>53.92</v>
      </c>
      <c r="AM389" s="24">
        <v>-55.42</v>
      </c>
      <c r="AN389" s="24">
        <v>-18</v>
      </c>
      <c r="AO389" s="24">
        <v>8.3800000000000008</v>
      </c>
      <c r="AP389" s="69">
        <v>27.47</v>
      </c>
      <c r="AQ389" s="24">
        <v>649.63</v>
      </c>
      <c r="AR389" s="24">
        <v>-88.77</v>
      </c>
      <c r="AS389" s="24">
        <v>-26.7</v>
      </c>
      <c r="AT389" s="24">
        <v>48.59</v>
      </c>
      <c r="AU389" s="24">
        <v>0.03</v>
      </c>
      <c r="AV389" s="24">
        <v>0</v>
      </c>
      <c r="AW389" s="24">
        <v>-20.010000000000002</v>
      </c>
      <c r="AX389" s="69">
        <v>74.180000000000007</v>
      </c>
      <c r="AY389" s="24" t="s">
        <v>60</v>
      </c>
      <c r="AZ389" s="24" t="s">
        <v>60</v>
      </c>
      <c r="BA389" s="24">
        <v>-9.7200000000000006</v>
      </c>
      <c r="BB389" s="24">
        <v>0</v>
      </c>
      <c r="BC389" s="24">
        <v>0</v>
      </c>
      <c r="BD389" s="24">
        <f t="shared" si="139"/>
        <v>-80.929999999999922</v>
      </c>
      <c r="BE389" s="25"/>
    </row>
    <row r="390" spans="1:57" ht="25.5" customHeight="1" x14ac:dyDescent="0.25">
      <c r="A390" s="22">
        <v>8</v>
      </c>
      <c r="B390" s="22" t="s">
        <v>103</v>
      </c>
      <c r="C390" s="23">
        <v>18</v>
      </c>
      <c r="D390" s="23">
        <v>115</v>
      </c>
      <c r="E390" s="23" t="s">
        <v>257</v>
      </c>
      <c r="F390" s="24" t="s">
        <v>124</v>
      </c>
      <c r="G390" s="24">
        <v>-183.84</v>
      </c>
      <c r="H390" s="24">
        <v>-19.89</v>
      </c>
      <c r="I390" s="24">
        <v>-307.08</v>
      </c>
      <c r="J390" s="24">
        <v>-308.72000000000003</v>
      </c>
      <c r="K390" s="24">
        <v>84.95</v>
      </c>
      <c r="L390" s="24">
        <v>26.7</v>
      </c>
      <c r="M390" s="24" t="s">
        <v>124</v>
      </c>
      <c r="N390" s="24">
        <v>177.36</v>
      </c>
      <c r="O390" s="24">
        <v>-18.690000000000001</v>
      </c>
      <c r="P390" s="24" t="s">
        <v>63</v>
      </c>
      <c r="Q390" s="24" t="s">
        <v>62</v>
      </c>
      <c r="R390" s="24">
        <v>-216.45</v>
      </c>
      <c r="S390" s="24">
        <v>241.27</v>
      </c>
      <c r="T390" s="24" t="s">
        <v>124</v>
      </c>
      <c r="U390" s="24">
        <v>-165.79</v>
      </c>
      <c r="V390" s="24"/>
      <c r="W390" s="24">
        <v>-144.71</v>
      </c>
      <c r="X390" s="24"/>
      <c r="Y390" s="69">
        <v>211.27</v>
      </c>
      <c r="Z390" s="69" t="s">
        <v>58</v>
      </c>
      <c r="AA390" s="69"/>
      <c r="AB390" s="24">
        <v>-138.04</v>
      </c>
      <c r="AC390" s="24">
        <v>-60.91</v>
      </c>
      <c r="AD390" s="24" t="s">
        <v>124</v>
      </c>
      <c r="AE390" s="24">
        <v>52.33</v>
      </c>
      <c r="AF390" s="24">
        <v>-187.02</v>
      </c>
      <c r="AG390" s="24">
        <v>-20.65</v>
      </c>
      <c r="AH390" s="24"/>
      <c r="AI390" s="24" t="s">
        <v>60</v>
      </c>
      <c r="AJ390" s="24">
        <v>86.59</v>
      </c>
      <c r="AK390" s="24"/>
      <c r="AL390" s="69">
        <v>-91.53</v>
      </c>
      <c r="AM390" s="24">
        <v>-23.04</v>
      </c>
      <c r="AN390" s="24">
        <v>-11.69</v>
      </c>
      <c r="AO390" s="24" t="s">
        <v>58</v>
      </c>
      <c r="AP390" s="69">
        <v>116.72</v>
      </c>
      <c r="AQ390" s="24">
        <v>-45.93</v>
      </c>
      <c r="AR390" s="24">
        <v>-87.4</v>
      </c>
      <c r="AS390" s="24">
        <v>172.7</v>
      </c>
      <c r="AT390" s="24">
        <v>-78.209999999999994</v>
      </c>
      <c r="AU390" s="24">
        <v>-79.41</v>
      </c>
      <c r="AV390" s="24">
        <v>0</v>
      </c>
      <c r="AW390" s="24">
        <v>-2.74</v>
      </c>
      <c r="AX390" s="69">
        <v>-94.09</v>
      </c>
      <c r="AY390" s="24">
        <v>-10.7</v>
      </c>
      <c r="AZ390" s="24" t="s">
        <v>60</v>
      </c>
      <c r="BA390" s="24">
        <v>190.16</v>
      </c>
      <c r="BB390" s="24">
        <v>0</v>
      </c>
      <c r="BC390" s="24">
        <v>0</v>
      </c>
      <c r="BD390" s="24">
        <f t="shared" si="139"/>
        <v>-936.47999999999968</v>
      </c>
      <c r="BE390" s="25"/>
    </row>
    <row r="391" spans="1:57" ht="25.5" customHeight="1" x14ac:dyDescent="0.25">
      <c r="A391" s="22">
        <v>8</v>
      </c>
      <c r="B391" s="22" t="s">
        <v>258</v>
      </c>
      <c r="C391" s="23">
        <v>26</v>
      </c>
      <c r="D391" s="23">
        <v>115</v>
      </c>
      <c r="E391" s="23" t="s">
        <v>257</v>
      </c>
      <c r="F391" s="24" t="s">
        <v>124</v>
      </c>
      <c r="G391" s="24" t="s">
        <v>64</v>
      </c>
      <c r="H391" s="24" t="s">
        <v>60</v>
      </c>
      <c r="I391" s="24" t="s">
        <v>62</v>
      </c>
      <c r="J391" s="24">
        <v>-308.72000000000003</v>
      </c>
      <c r="K391" s="24" t="s">
        <v>64</v>
      </c>
      <c r="L391" s="24" t="s">
        <v>63</v>
      </c>
      <c r="M391" s="24" t="s">
        <v>64</v>
      </c>
      <c r="N391" s="24" t="s">
        <v>60</v>
      </c>
      <c r="O391" s="24" t="s">
        <v>64</v>
      </c>
      <c r="P391" s="24">
        <v>-712.44</v>
      </c>
      <c r="Q391" s="24">
        <v>-52.39</v>
      </c>
      <c r="R391" s="24" t="s">
        <v>60</v>
      </c>
      <c r="S391" s="24">
        <v>241.27</v>
      </c>
      <c r="T391" s="24" t="s">
        <v>124</v>
      </c>
      <c r="U391" s="24" t="s">
        <v>64</v>
      </c>
      <c r="V391" s="24"/>
      <c r="W391" s="24" t="s">
        <v>63</v>
      </c>
      <c r="X391" s="24"/>
      <c r="Y391" s="69" t="s">
        <v>64</v>
      </c>
      <c r="Z391" s="69" t="s">
        <v>63</v>
      </c>
      <c r="AA391" s="69"/>
      <c r="AB391" s="24" t="s">
        <v>60</v>
      </c>
      <c r="AC391" s="24" t="s">
        <v>64</v>
      </c>
      <c r="AD391" s="24" t="s">
        <v>124</v>
      </c>
      <c r="AE391" s="24" t="s">
        <v>63</v>
      </c>
      <c r="AF391" s="24" t="s">
        <v>64</v>
      </c>
      <c r="AG391" s="24" t="s">
        <v>60</v>
      </c>
      <c r="AH391" s="24"/>
      <c r="AI391" s="24">
        <v>-86.5</v>
      </c>
      <c r="AJ391" s="24" t="s">
        <v>64</v>
      </c>
      <c r="AK391" s="24"/>
      <c r="AL391" s="69" t="s">
        <v>60</v>
      </c>
      <c r="AM391" s="24" t="s">
        <v>64</v>
      </c>
      <c r="AN391" s="24" t="s">
        <v>62</v>
      </c>
      <c r="AO391" s="24" t="s">
        <v>63</v>
      </c>
      <c r="AP391" s="69">
        <v>116.72</v>
      </c>
      <c r="AQ391" s="24" t="s">
        <v>63</v>
      </c>
      <c r="AR391" s="24" t="s">
        <v>60</v>
      </c>
      <c r="AS391" s="24" t="s">
        <v>60</v>
      </c>
      <c r="AT391" s="24">
        <v>-78.209999999999994</v>
      </c>
      <c r="AU391" s="24" t="s">
        <v>60</v>
      </c>
      <c r="AV391" s="24">
        <v>0</v>
      </c>
      <c r="AW391" s="24" t="s">
        <v>63</v>
      </c>
      <c r="AX391" s="69" t="s">
        <v>63</v>
      </c>
      <c r="AY391" s="24" t="s">
        <v>60</v>
      </c>
      <c r="AZ391" s="24" t="s">
        <v>60</v>
      </c>
      <c r="BA391" s="24" t="s">
        <v>64</v>
      </c>
      <c r="BB391" s="24">
        <v>0</v>
      </c>
      <c r="BC391" s="24">
        <v>0</v>
      </c>
      <c r="BD391" s="24">
        <f t="shared" si="139"/>
        <v>-880.27000000000021</v>
      </c>
      <c r="BE391" s="25"/>
    </row>
    <row r="392" spans="1:57" ht="25.5" customHeight="1" x14ac:dyDescent="0.25">
      <c r="A392" s="22">
        <v>8</v>
      </c>
      <c r="B392" s="22" t="s">
        <v>103</v>
      </c>
      <c r="C392" s="23">
        <v>14</v>
      </c>
      <c r="D392" s="23">
        <v>97</v>
      </c>
      <c r="E392" s="23" t="s">
        <v>259</v>
      </c>
      <c r="F392" s="24" t="s">
        <v>124</v>
      </c>
      <c r="G392" s="24">
        <v>-66.58</v>
      </c>
      <c r="H392" s="24" t="s">
        <v>59</v>
      </c>
      <c r="I392" s="24" t="s">
        <v>58</v>
      </c>
      <c r="J392" s="24">
        <v>-347.84</v>
      </c>
      <c r="K392" s="24">
        <v>-1.71</v>
      </c>
      <c r="L392" s="24">
        <v>-288.47000000000003</v>
      </c>
      <c r="M392" s="24" t="s">
        <v>124</v>
      </c>
      <c r="N392" s="24">
        <v>-10.53</v>
      </c>
      <c r="O392" s="24" t="s">
        <v>59</v>
      </c>
      <c r="P392" s="24">
        <v>-321.88</v>
      </c>
      <c r="Q392" s="24" t="s">
        <v>58</v>
      </c>
      <c r="R392" s="24">
        <v>-385.52</v>
      </c>
      <c r="S392" s="24">
        <v>110.91</v>
      </c>
      <c r="T392" s="24" t="s">
        <v>124</v>
      </c>
      <c r="U392" s="24" t="s">
        <v>59</v>
      </c>
      <c r="V392" s="24"/>
      <c r="W392" s="24">
        <v>-264.19</v>
      </c>
      <c r="X392" s="24"/>
      <c r="Y392" s="69">
        <v>-477.67</v>
      </c>
      <c r="Z392" s="69">
        <v>-105.99</v>
      </c>
      <c r="AA392" s="69"/>
      <c r="AB392" s="24">
        <v>-254.44</v>
      </c>
      <c r="AC392" s="24">
        <v>-65.319999999999993</v>
      </c>
      <c r="AD392" s="24" t="s">
        <v>124</v>
      </c>
      <c r="AE392" s="24">
        <v>-90.06</v>
      </c>
      <c r="AF392" s="24" t="s">
        <v>59</v>
      </c>
      <c r="AG392" s="24">
        <v>-80.44</v>
      </c>
      <c r="AH392" s="24"/>
      <c r="AI392" s="24">
        <v>31.74</v>
      </c>
      <c r="AJ392" s="24">
        <v>-267.98</v>
      </c>
      <c r="AK392" s="24"/>
      <c r="AL392" s="69">
        <v>-1158.03</v>
      </c>
      <c r="AM392" s="24">
        <v>-36.19</v>
      </c>
      <c r="AN392" s="24">
        <v>24.56</v>
      </c>
      <c r="AO392" s="24">
        <v>55.7</v>
      </c>
      <c r="AP392" s="69">
        <v>-293.43</v>
      </c>
      <c r="AQ392" s="24" t="s">
        <v>58</v>
      </c>
      <c r="AR392" s="24">
        <v>-147.41</v>
      </c>
      <c r="AS392" s="24" t="s">
        <v>59</v>
      </c>
      <c r="AT392" s="24">
        <v>19.149999999999999</v>
      </c>
      <c r="AU392" s="24">
        <v>-331.52</v>
      </c>
      <c r="AV392" s="24">
        <v>0</v>
      </c>
      <c r="AW392" s="24">
        <v>-112.35</v>
      </c>
      <c r="AX392" s="69" t="s">
        <v>59</v>
      </c>
      <c r="AY392" s="24">
        <v>20.010000000000002</v>
      </c>
      <c r="AZ392" s="24">
        <v>20.22</v>
      </c>
      <c r="BA392" s="24">
        <v>40.42</v>
      </c>
      <c r="BB392" s="24">
        <v>0</v>
      </c>
      <c r="BC392" s="24">
        <v>0</v>
      </c>
      <c r="BD392" s="24">
        <f t="shared" si="139"/>
        <v>-4784.8400000000011</v>
      </c>
      <c r="BE392" s="25"/>
    </row>
    <row r="393" spans="1:57" ht="25.5" customHeight="1" x14ac:dyDescent="0.25">
      <c r="A393" s="22">
        <v>8</v>
      </c>
      <c r="B393" s="22" t="s">
        <v>103</v>
      </c>
      <c r="C393" s="23">
        <v>11</v>
      </c>
      <c r="D393" s="23">
        <v>206</v>
      </c>
      <c r="E393" s="23" t="s">
        <v>260</v>
      </c>
      <c r="F393" s="24" t="s">
        <v>124</v>
      </c>
      <c r="G393" s="24">
        <v>-72.540000000000006</v>
      </c>
      <c r="H393" s="24">
        <v>164.69</v>
      </c>
      <c r="I393" s="24" t="s">
        <v>58</v>
      </c>
      <c r="J393" s="24">
        <v>43.44</v>
      </c>
      <c r="K393" s="24">
        <v>-393.73</v>
      </c>
      <c r="L393" s="24">
        <v>-185.93</v>
      </c>
      <c r="M393" s="24" t="s">
        <v>124</v>
      </c>
      <c r="N393" s="24">
        <v>-372.52</v>
      </c>
      <c r="O393" s="24">
        <v>-119.39</v>
      </c>
      <c r="P393" s="24">
        <v>-280.70999999999998</v>
      </c>
      <c r="Q393" s="24">
        <v>-174.04</v>
      </c>
      <c r="R393" s="24">
        <v>536.37</v>
      </c>
      <c r="S393" s="24">
        <v>83.72</v>
      </c>
      <c r="T393" s="24" t="s">
        <v>124</v>
      </c>
      <c r="U393" s="24" t="s">
        <v>59</v>
      </c>
      <c r="V393" s="24"/>
      <c r="W393" s="24">
        <v>-66.2</v>
      </c>
      <c r="X393" s="24"/>
      <c r="Y393" s="69">
        <v>18.690000000000001</v>
      </c>
      <c r="Z393" s="69" t="s">
        <v>58</v>
      </c>
      <c r="AA393" s="69"/>
      <c r="AB393" s="24">
        <v>-486.9</v>
      </c>
      <c r="AC393" s="24">
        <v>-59.56</v>
      </c>
      <c r="AD393" s="24" t="s">
        <v>124</v>
      </c>
      <c r="AE393" s="24">
        <v>-106.99</v>
      </c>
      <c r="AF393" s="24">
        <v>-95</v>
      </c>
      <c r="AG393" s="24">
        <v>-238.43</v>
      </c>
      <c r="AH393" s="24"/>
      <c r="AI393" s="24">
        <v>-193.88</v>
      </c>
      <c r="AJ393" s="24">
        <v>86.99</v>
      </c>
      <c r="AK393" s="24"/>
      <c r="AL393" s="69">
        <v>-155.1</v>
      </c>
      <c r="AM393" s="24">
        <v>-138.26</v>
      </c>
      <c r="AN393" s="24">
        <v>-71.489999999999995</v>
      </c>
      <c r="AO393" s="24">
        <v>65.180000000000007</v>
      </c>
      <c r="AP393" s="69">
        <v>-316.37</v>
      </c>
      <c r="AQ393" s="24" t="s">
        <v>58</v>
      </c>
      <c r="AR393" s="24">
        <v>-47.44</v>
      </c>
      <c r="AS393" s="24">
        <v>-35.68</v>
      </c>
      <c r="AT393" s="24">
        <v>77.27</v>
      </c>
      <c r="AU393" s="24">
        <v>18.52</v>
      </c>
      <c r="AV393" s="24">
        <v>0</v>
      </c>
      <c r="AW393" s="24">
        <v>-33.4</v>
      </c>
      <c r="AX393" s="69">
        <v>-56.3</v>
      </c>
      <c r="AY393" s="24">
        <v>4.57</v>
      </c>
      <c r="AZ393" s="24" t="s">
        <v>60</v>
      </c>
      <c r="BA393" s="24">
        <v>2.98</v>
      </c>
      <c r="BB393" s="24">
        <v>0</v>
      </c>
      <c r="BC393" s="24">
        <v>0</v>
      </c>
      <c r="BD393" s="24">
        <f t="shared" si="139"/>
        <v>-2597.4399999999996</v>
      </c>
      <c r="BE393" s="25"/>
    </row>
    <row r="394" spans="1:57" ht="25.5" customHeight="1" x14ac:dyDescent="0.25">
      <c r="A394" s="22">
        <v>8</v>
      </c>
      <c r="B394" s="22" t="s">
        <v>110</v>
      </c>
      <c r="C394" s="23">
        <v>24</v>
      </c>
      <c r="D394" s="23">
        <v>84</v>
      </c>
      <c r="E394" s="23" t="s">
        <v>261</v>
      </c>
      <c r="F394" s="24" t="s">
        <v>124</v>
      </c>
      <c r="G394" s="24" t="s">
        <v>60</v>
      </c>
      <c r="H394" s="24">
        <v>73.22</v>
      </c>
      <c r="I394" s="24" t="s">
        <v>62</v>
      </c>
      <c r="J394" s="24" t="s">
        <v>62</v>
      </c>
      <c r="K394" s="24" t="s">
        <v>60</v>
      </c>
      <c r="L394" s="24" t="s">
        <v>60</v>
      </c>
      <c r="M394" s="24" t="s">
        <v>124</v>
      </c>
      <c r="N394" s="24" t="s">
        <v>60</v>
      </c>
      <c r="O394" s="24" t="s">
        <v>60</v>
      </c>
      <c r="P394" s="24" t="s">
        <v>62</v>
      </c>
      <c r="Q394" s="24">
        <v>-104.8</v>
      </c>
      <c r="R394" s="24" t="s">
        <v>60</v>
      </c>
      <c r="S394" s="24">
        <v>-18.75</v>
      </c>
      <c r="T394" s="24" t="s">
        <v>124</v>
      </c>
      <c r="U394" s="24" t="s">
        <v>59</v>
      </c>
      <c r="V394" s="24"/>
      <c r="W394" s="24" t="s">
        <v>60</v>
      </c>
      <c r="X394" s="24"/>
      <c r="Y394" s="69" t="s">
        <v>60</v>
      </c>
      <c r="Z394" s="69">
        <v>-24.15</v>
      </c>
      <c r="AA394" s="69"/>
      <c r="AB394" s="24" t="s">
        <v>60</v>
      </c>
      <c r="AC394" s="24" t="s">
        <v>60</v>
      </c>
      <c r="AD394" s="24" t="s">
        <v>124</v>
      </c>
      <c r="AE394" s="24">
        <v>-44.912999999999997</v>
      </c>
      <c r="AF394" s="24" t="s">
        <v>60</v>
      </c>
      <c r="AG394" s="24" t="s">
        <v>60</v>
      </c>
      <c r="AH394" s="24"/>
      <c r="AI394" s="24" t="s">
        <v>60</v>
      </c>
      <c r="AJ394" s="24" t="s">
        <v>60</v>
      </c>
      <c r="AK394" s="24"/>
      <c r="AL394" s="69" t="s">
        <v>262</v>
      </c>
      <c r="AM394" s="24" t="s">
        <v>60</v>
      </c>
      <c r="AN394" s="24" t="s">
        <v>62</v>
      </c>
      <c r="AO394" s="24" t="s">
        <v>62</v>
      </c>
      <c r="AP394" s="69" t="s">
        <v>60</v>
      </c>
      <c r="AQ394" s="24">
        <v>794.95</v>
      </c>
      <c r="AR394" s="24" t="s">
        <v>60</v>
      </c>
      <c r="AS394" s="24" t="s">
        <v>60</v>
      </c>
      <c r="AT394" s="24" t="s">
        <v>60</v>
      </c>
      <c r="AU394" s="24" t="s">
        <v>60</v>
      </c>
      <c r="AV394" s="24">
        <v>0</v>
      </c>
      <c r="AW394" s="24">
        <v>-25.13</v>
      </c>
      <c r="AX394" s="69" t="s">
        <v>62</v>
      </c>
      <c r="AY394" s="24" t="s">
        <v>60</v>
      </c>
      <c r="AZ394" s="24" t="s">
        <v>60</v>
      </c>
      <c r="BA394" s="24" t="s">
        <v>60</v>
      </c>
      <c r="BB394" s="24">
        <v>0</v>
      </c>
      <c r="BC394" s="24">
        <v>0</v>
      </c>
      <c r="BD394" s="24">
        <f t="shared" si="139"/>
        <v>650.42700000000002</v>
      </c>
      <c r="BE394" s="25"/>
    </row>
    <row r="395" spans="1:57" ht="25.5" customHeight="1" x14ac:dyDescent="0.25">
      <c r="A395" s="22">
        <v>8</v>
      </c>
      <c r="B395" s="22" t="s">
        <v>110</v>
      </c>
      <c r="C395" s="23">
        <v>14</v>
      </c>
      <c r="D395" s="23">
        <v>98</v>
      </c>
      <c r="E395" s="23" t="s">
        <v>263</v>
      </c>
      <c r="F395" s="24" t="s">
        <v>124</v>
      </c>
      <c r="G395" s="24">
        <v>-381.06</v>
      </c>
      <c r="H395" s="24">
        <v>2598.34</v>
      </c>
      <c r="I395" s="24">
        <v>-428.57</v>
      </c>
      <c r="J395" s="24">
        <v>-358.21</v>
      </c>
      <c r="K395" s="24">
        <v>273.63</v>
      </c>
      <c r="L395" s="24">
        <v>-200.87</v>
      </c>
      <c r="M395" s="24" t="s">
        <v>124</v>
      </c>
      <c r="N395" s="24">
        <v>519.36</v>
      </c>
      <c r="O395" s="24" t="s">
        <v>59</v>
      </c>
      <c r="P395" s="24">
        <v>-536.74</v>
      </c>
      <c r="Q395" s="24" t="s">
        <v>58</v>
      </c>
      <c r="R395" s="24">
        <v>-296.3</v>
      </c>
      <c r="S395" s="24">
        <v>225.89</v>
      </c>
      <c r="T395" s="24" t="s">
        <v>264</v>
      </c>
      <c r="U395" s="24">
        <v>-1366.66</v>
      </c>
      <c r="V395" s="24"/>
      <c r="W395" s="24" t="s">
        <v>59</v>
      </c>
      <c r="X395" s="24"/>
      <c r="Y395" s="69" t="s">
        <v>59</v>
      </c>
      <c r="Z395" s="69" t="s">
        <v>58</v>
      </c>
      <c r="AA395" s="69"/>
      <c r="AB395" s="24">
        <v>-16.57</v>
      </c>
      <c r="AC395" s="24" t="s">
        <v>59</v>
      </c>
      <c r="AD395" s="24" t="s">
        <v>124</v>
      </c>
      <c r="AE395" s="24">
        <v>-70.599999999999994</v>
      </c>
      <c r="AF395" s="24" t="s">
        <v>59</v>
      </c>
      <c r="AG395" s="24">
        <v>-272.3</v>
      </c>
      <c r="AH395" s="24"/>
      <c r="AI395" s="24">
        <v>-81.680000000000007</v>
      </c>
      <c r="AJ395" s="24">
        <v>154.46</v>
      </c>
      <c r="AK395" s="24"/>
      <c r="AL395" s="69">
        <v>-283.02999999999997</v>
      </c>
      <c r="AM395" s="24">
        <v>-154.12</v>
      </c>
      <c r="AN395" s="24">
        <v>-25.55</v>
      </c>
      <c r="AO395" s="24">
        <v>-1674.14</v>
      </c>
      <c r="AP395" s="69">
        <v>-338.02</v>
      </c>
      <c r="AQ395" s="24" t="s">
        <v>58</v>
      </c>
      <c r="AR395" s="24">
        <v>-268.41000000000003</v>
      </c>
      <c r="AS395" s="24">
        <v>-161.47</v>
      </c>
      <c r="AT395" s="24">
        <v>120.21</v>
      </c>
      <c r="AU395" s="24">
        <v>-291.08999999999997</v>
      </c>
      <c r="AV395" s="24">
        <v>0</v>
      </c>
      <c r="AW395" s="24">
        <v>-106.98</v>
      </c>
      <c r="AX395" s="69" t="s">
        <v>59</v>
      </c>
      <c r="AY395" s="24" t="s">
        <v>60</v>
      </c>
      <c r="AZ395" s="24">
        <v>-416.94</v>
      </c>
      <c r="BA395" s="24">
        <v>-102.25</v>
      </c>
      <c r="BB395" s="24">
        <v>0</v>
      </c>
      <c r="BC395" s="24">
        <v>0</v>
      </c>
      <c r="BD395" s="24">
        <f t="shared" si="139"/>
        <v>-3939.6699999999996</v>
      </c>
      <c r="BE395" s="25"/>
    </row>
    <row r="396" spans="1:57" ht="25.5" customHeight="1" x14ac:dyDescent="0.25">
      <c r="A396" s="22">
        <v>8</v>
      </c>
      <c r="B396" s="22" t="s">
        <v>150</v>
      </c>
      <c r="C396" s="23">
        <v>17</v>
      </c>
      <c r="D396" s="23">
        <v>44</v>
      </c>
      <c r="E396" s="23" t="s">
        <v>151</v>
      </c>
      <c r="F396" s="24" t="s">
        <v>124</v>
      </c>
      <c r="G396" s="24">
        <v>-612.22</v>
      </c>
      <c r="H396" s="24" t="s">
        <v>59</v>
      </c>
      <c r="I396" s="24" t="s">
        <v>58</v>
      </c>
      <c r="J396" s="24">
        <v>-115.72</v>
      </c>
      <c r="K396" s="24">
        <v>-151.56</v>
      </c>
      <c r="L396" s="24">
        <v>-564.48</v>
      </c>
      <c r="M396" s="24" t="s">
        <v>124</v>
      </c>
      <c r="N396" s="24">
        <v>9.4600000000000009</v>
      </c>
      <c r="O396" s="24">
        <v>-164.99</v>
      </c>
      <c r="P396" s="24">
        <v>-814.21</v>
      </c>
      <c r="Q396" s="24">
        <v>-328.28</v>
      </c>
      <c r="R396" s="24">
        <v>-101.51</v>
      </c>
      <c r="S396" s="24">
        <v>374.64</v>
      </c>
      <c r="T396" s="24" t="s">
        <v>124</v>
      </c>
      <c r="U396" s="24" t="s">
        <v>59</v>
      </c>
      <c r="V396" s="24"/>
      <c r="W396" s="24">
        <v>-178.43</v>
      </c>
      <c r="X396" s="24"/>
      <c r="Y396" s="69">
        <v>34.1</v>
      </c>
      <c r="Z396" s="69" t="s">
        <v>58</v>
      </c>
      <c r="AA396" s="69"/>
      <c r="AB396" s="24">
        <v>-1532.22</v>
      </c>
      <c r="AC396" s="24" t="s">
        <v>59</v>
      </c>
      <c r="AD396" s="24" t="s">
        <v>124</v>
      </c>
      <c r="AE396" s="24">
        <v>-171.26</v>
      </c>
      <c r="AF396" s="24">
        <v>277.70999999999998</v>
      </c>
      <c r="AG396" s="24">
        <v>309.94</v>
      </c>
      <c r="AH396" s="24"/>
      <c r="AI396" s="24" t="s">
        <v>59</v>
      </c>
      <c r="AJ396" s="24">
        <v>-319.75</v>
      </c>
      <c r="AK396" s="24"/>
      <c r="AL396" s="69">
        <v>93.71</v>
      </c>
      <c r="AM396" s="24">
        <v>-82.3</v>
      </c>
      <c r="AN396" s="24">
        <v>-26.76</v>
      </c>
      <c r="AO396" s="24">
        <v>-241.68</v>
      </c>
      <c r="AP396" s="69">
        <v>-679.42499999999995</v>
      </c>
      <c r="AQ396" s="24">
        <v>-2349.13</v>
      </c>
      <c r="AR396" s="24">
        <v>-241.6</v>
      </c>
      <c r="AS396" s="24">
        <v>-247.58</v>
      </c>
      <c r="AT396" s="24">
        <v>16.190000000000001</v>
      </c>
      <c r="AU396" s="24">
        <v>-26.57</v>
      </c>
      <c r="AV396" s="24">
        <v>0</v>
      </c>
      <c r="AW396" s="24" t="s">
        <v>59</v>
      </c>
      <c r="AX396" s="69">
        <v>-45.66</v>
      </c>
      <c r="AY396" s="24">
        <v>-47.34</v>
      </c>
      <c r="AZ396" s="24">
        <v>-45.8</v>
      </c>
      <c r="BA396" s="24">
        <v>27.4</v>
      </c>
      <c r="BB396" s="24">
        <v>0</v>
      </c>
      <c r="BC396" s="24">
        <v>0</v>
      </c>
      <c r="BD396" s="24">
        <f t="shared" si="139"/>
        <v>-7945.3250000000016</v>
      </c>
      <c r="BE396" s="25"/>
    </row>
    <row r="397" spans="1:57" ht="25.5" customHeight="1" x14ac:dyDescent="0.25">
      <c r="A397" s="29"/>
      <c r="B397" s="29"/>
      <c r="C397" s="30"/>
      <c r="D397" s="30"/>
      <c r="E397" s="23" t="s">
        <v>116</v>
      </c>
      <c r="F397" s="37">
        <f t="shared" ref="F397:AK397" si="140">SUM(F357:F396)</f>
        <v>790.66000000000008</v>
      </c>
      <c r="G397" s="37">
        <f t="shared" si="140"/>
        <v>-4692.3300000000008</v>
      </c>
      <c r="H397" s="37">
        <f t="shared" si="140"/>
        <v>739.24000000000046</v>
      </c>
      <c r="I397" s="37">
        <f t="shared" si="140"/>
        <v>-2515.3000000000002</v>
      </c>
      <c r="J397" s="37">
        <f t="shared" si="140"/>
        <v>-3750.2100000000009</v>
      </c>
      <c r="K397" s="37">
        <f t="shared" si="140"/>
        <v>-2369.4800000000005</v>
      </c>
      <c r="L397" s="37">
        <f t="shared" si="140"/>
        <v>-3108.07</v>
      </c>
      <c r="M397" s="37">
        <f t="shared" si="140"/>
        <v>-839.39</v>
      </c>
      <c r="N397" s="37">
        <f t="shared" si="140"/>
        <v>-11713.350000000002</v>
      </c>
      <c r="O397" s="37">
        <f t="shared" si="140"/>
        <v>-1297.7000000000003</v>
      </c>
      <c r="P397" s="37">
        <f t="shared" si="140"/>
        <v>-4995.71</v>
      </c>
      <c r="Q397" s="37">
        <f t="shared" si="140"/>
        <v>-3118.8599999999997</v>
      </c>
      <c r="R397" s="37">
        <f t="shared" si="140"/>
        <v>-2731.670000000001</v>
      </c>
      <c r="S397" s="37">
        <f t="shared" si="140"/>
        <v>-1406.54</v>
      </c>
      <c r="T397" s="37">
        <f t="shared" si="140"/>
        <v>-5362.7099999999991</v>
      </c>
      <c r="U397" s="37">
        <f t="shared" si="140"/>
        <v>-7122.72</v>
      </c>
      <c r="V397" s="37"/>
      <c r="W397" s="37">
        <f t="shared" si="140"/>
        <v>-1721.99</v>
      </c>
      <c r="X397" s="37"/>
      <c r="Y397" s="37">
        <f t="shared" si="140"/>
        <v>-407.55999999999995</v>
      </c>
      <c r="Z397" s="37">
        <f t="shared" si="140"/>
        <v>-1159.04</v>
      </c>
      <c r="AA397" s="41"/>
      <c r="AB397" s="37">
        <f t="shared" si="140"/>
        <v>-6486.33</v>
      </c>
      <c r="AC397" s="37">
        <f t="shared" si="140"/>
        <v>-1790.78</v>
      </c>
      <c r="AD397" s="37">
        <f t="shared" si="140"/>
        <v>167.70999999999984</v>
      </c>
      <c r="AE397" s="37">
        <f t="shared" si="140"/>
        <v>-2198.8429999999998</v>
      </c>
      <c r="AF397" s="37">
        <f t="shared" si="140"/>
        <v>372.20000000000005</v>
      </c>
      <c r="AG397" s="37">
        <f t="shared" si="140"/>
        <v>-1177.2199999999996</v>
      </c>
      <c r="AH397" s="37"/>
      <c r="AI397" s="37">
        <f t="shared" si="140"/>
        <v>-1253.3399999999999</v>
      </c>
      <c r="AJ397" s="37">
        <f t="shared" si="140"/>
        <v>-787.41000000000008</v>
      </c>
      <c r="AK397" s="37"/>
      <c r="AL397" s="37">
        <f t="shared" ref="AL397:BC397" si="141">SUM(AL357:AL396)</f>
        <v>-4094.42</v>
      </c>
      <c r="AM397" s="37">
        <f t="shared" si="141"/>
        <v>-2273.09</v>
      </c>
      <c r="AN397" s="37">
        <f t="shared" si="141"/>
        <v>220.64</v>
      </c>
      <c r="AO397" s="37">
        <f t="shared" si="141"/>
        <v>-2502.6</v>
      </c>
      <c r="AP397" s="37">
        <f t="shared" si="141"/>
        <v>-5200.3750000000009</v>
      </c>
      <c r="AQ397" s="37">
        <f t="shared" si="141"/>
        <v>-6544.5100000000011</v>
      </c>
      <c r="AR397" s="37">
        <f t="shared" si="141"/>
        <v>-3261.7599999999998</v>
      </c>
      <c r="AS397" s="37">
        <f t="shared" si="141"/>
        <v>-3828.1599999999994</v>
      </c>
      <c r="AT397" s="37">
        <f t="shared" si="141"/>
        <v>-207.96000000000004</v>
      </c>
      <c r="AU397" s="37">
        <f t="shared" si="141"/>
        <v>-1742.3100000000004</v>
      </c>
      <c r="AV397" s="37">
        <f t="shared" si="141"/>
        <v>0</v>
      </c>
      <c r="AW397" s="37">
        <f t="shared" si="141"/>
        <v>-936.7700000000001</v>
      </c>
      <c r="AX397" s="37">
        <f t="shared" si="141"/>
        <v>-2189.85</v>
      </c>
      <c r="AY397" s="37">
        <f t="shared" si="141"/>
        <v>1313.1600000000003</v>
      </c>
      <c r="AZ397" s="37">
        <f t="shared" si="141"/>
        <v>-1250.9299999999998</v>
      </c>
      <c r="BA397" s="37">
        <f t="shared" si="141"/>
        <v>-1010.4199999999997</v>
      </c>
      <c r="BB397" s="37">
        <f t="shared" si="141"/>
        <v>0</v>
      </c>
      <c r="BC397" s="37">
        <f t="shared" si="141"/>
        <v>0</v>
      </c>
      <c r="BD397" s="24">
        <f t="shared" si="139"/>
        <v>-103446.098</v>
      </c>
      <c r="BE397" s="110"/>
    </row>
    <row r="398" spans="1:57" ht="25.5" customHeight="1" x14ac:dyDescent="0.25">
      <c r="A398" s="29"/>
      <c r="B398" s="29"/>
      <c r="C398" s="30"/>
      <c r="D398" s="30"/>
      <c r="E398" s="23" t="s">
        <v>117</v>
      </c>
      <c r="F398" s="33">
        <f t="shared" ref="F398:AK398" si="142">COUNTA(F357:F396)</f>
        <v>40</v>
      </c>
      <c r="G398" s="33">
        <f t="shared" si="142"/>
        <v>40</v>
      </c>
      <c r="H398" s="33">
        <f t="shared" si="142"/>
        <v>40</v>
      </c>
      <c r="I398" s="33">
        <f t="shared" si="142"/>
        <v>40</v>
      </c>
      <c r="J398" s="33">
        <f t="shared" si="142"/>
        <v>40</v>
      </c>
      <c r="K398" s="33">
        <f t="shared" si="142"/>
        <v>40</v>
      </c>
      <c r="L398" s="33">
        <f t="shared" si="142"/>
        <v>40</v>
      </c>
      <c r="M398" s="33">
        <f t="shared" si="142"/>
        <v>40</v>
      </c>
      <c r="N398" s="33">
        <f t="shared" si="142"/>
        <v>40</v>
      </c>
      <c r="O398" s="33">
        <f t="shared" si="142"/>
        <v>40</v>
      </c>
      <c r="P398" s="33">
        <f t="shared" si="142"/>
        <v>40</v>
      </c>
      <c r="Q398" s="33">
        <f t="shared" si="142"/>
        <v>40</v>
      </c>
      <c r="R398" s="33">
        <f t="shared" si="142"/>
        <v>40</v>
      </c>
      <c r="S398" s="33">
        <f t="shared" si="142"/>
        <v>40</v>
      </c>
      <c r="T398" s="33">
        <f t="shared" si="142"/>
        <v>40</v>
      </c>
      <c r="U398" s="33">
        <f t="shared" si="142"/>
        <v>40</v>
      </c>
      <c r="V398" s="33"/>
      <c r="W398" s="33">
        <f t="shared" si="142"/>
        <v>40</v>
      </c>
      <c r="X398" s="33"/>
      <c r="Y398" s="33">
        <f t="shared" si="142"/>
        <v>40</v>
      </c>
      <c r="Z398" s="33">
        <f t="shared" si="142"/>
        <v>40</v>
      </c>
      <c r="AA398" s="33"/>
      <c r="AB398" s="33">
        <f t="shared" si="142"/>
        <v>40</v>
      </c>
      <c r="AC398" s="33">
        <f t="shared" si="142"/>
        <v>40</v>
      </c>
      <c r="AD398" s="33">
        <f t="shared" si="142"/>
        <v>40</v>
      </c>
      <c r="AE398" s="33">
        <f t="shared" si="142"/>
        <v>40</v>
      </c>
      <c r="AF398" s="33">
        <f t="shared" si="142"/>
        <v>40</v>
      </c>
      <c r="AG398" s="33">
        <f t="shared" si="142"/>
        <v>40</v>
      </c>
      <c r="AH398" s="33"/>
      <c r="AI398" s="33">
        <f t="shared" si="142"/>
        <v>40</v>
      </c>
      <c r="AJ398" s="33">
        <f t="shared" si="142"/>
        <v>40</v>
      </c>
      <c r="AK398" s="33"/>
      <c r="AL398" s="33">
        <f t="shared" ref="AL398:BC398" si="143">COUNTA(AL357:AL396)</f>
        <v>40</v>
      </c>
      <c r="AM398" s="33">
        <f t="shared" si="143"/>
        <v>40</v>
      </c>
      <c r="AN398" s="33">
        <f t="shared" si="143"/>
        <v>40</v>
      </c>
      <c r="AO398" s="33">
        <f t="shared" si="143"/>
        <v>40</v>
      </c>
      <c r="AP398" s="33">
        <f t="shared" si="143"/>
        <v>40</v>
      </c>
      <c r="AQ398" s="33">
        <f t="shared" si="143"/>
        <v>40</v>
      </c>
      <c r="AR398" s="33">
        <f t="shared" si="143"/>
        <v>40</v>
      </c>
      <c r="AS398" s="33">
        <f t="shared" si="143"/>
        <v>40</v>
      </c>
      <c r="AT398" s="33">
        <f t="shared" si="143"/>
        <v>40</v>
      </c>
      <c r="AU398" s="33">
        <f t="shared" si="143"/>
        <v>40</v>
      </c>
      <c r="AV398" s="33">
        <f t="shared" si="143"/>
        <v>40</v>
      </c>
      <c r="AW398" s="33">
        <f t="shared" si="143"/>
        <v>37</v>
      </c>
      <c r="AX398" s="33">
        <f t="shared" si="143"/>
        <v>40</v>
      </c>
      <c r="AY398" s="33">
        <f t="shared" si="143"/>
        <v>40</v>
      </c>
      <c r="AZ398" s="33">
        <f t="shared" si="143"/>
        <v>40</v>
      </c>
      <c r="BA398" s="33">
        <f t="shared" si="143"/>
        <v>40</v>
      </c>
      <c r="BB398" s="33">
        <f t="shared" si="143"/>
        <v>40</v>
      </c>
      <c r="BC398" s="33">
        <f t="shared" si="143"/>
        <v>40</v>
      </c>
      <c r="BD398" s="33">
        <f t="shared" si="139"/>
        <v>1797</v>
      </c>
      <c r="BE398" s="110"/>
    </row>
    <row r="399" spans="1:57" ht="25.5" customHeight="1" x14ac:dyDescent="0.25">
      <c r="A399" s="29"/>
      <c r="B399" s="29"/>
      <c r="C399" s="30"/>
      <c r="D399" s="30"/>
      <c r="E399" s="23" t="s">
        <v>64</v>
      </c>
      <c r="F399" s="34">
        <f t="shared" ref="F399:AK399" si="144">COUNTIF(F357:F396,"NS")</f>
        <v>4</v>
      </c>
      <c r="G399" s="34">
        <f t="shared" si="144"/>
        <v>8</v>
      </c>
      <c r="H399" s="34">
        <f t="shared" si="144"/>
        <v>4</v>
      </c>
      <c r="I399" s="34">
        <f t="shared" si="144"/>
        <v>8</v>
      </c>
      <c r="J399" s="34">
        <f t="shared" si="144"/>
        <v>8</v>
      </c>
      <c r="K399" s="34">
        <f t="shared" si="144"/>
        <v>10</v>
      </c>
      <c r="L399" s="34">
        <f t="shared" si="144"/>
        <v>12</v>
      </c>
      <c r="M399" s="34">
        <f t="shared" si="144"/>
        <v>7</v>
      </c>
      <c r="N399" s="34">
        <f t="shared" si="144"/>
        <v>8</v>
      </c>
      <c r="O399" s="34">
        <f t="shared" si="144"/>
        <v>10</v>
      </c>
      <c r="P399" s="34">
        <f t="shared" si="144"/>
        <v>10</v>
      </c>
      <c r="Q399" s="34">
        <f t="shared" si="144"/>
        <v>12</v>
      </c>
      <c r="R399" s="34">
        <f t="shared" si="144"/>
        <v>10</v>
      </c>
      <c r="S399" s="34">
        <f t="shared" si="144"/>
        <v>10</v>
      </c>
      <c r="T399" s="34">
        <f t="shared" si="144"/>
        <v>4</v>
      </c>
      <c r="U399" s="34">
        <f t="shared" si="144"/>
        <v>9</v>
      </c>
      <c r="V399" s="34"/>
      <c r="W399" s="34">
        <f t="shared" si="144"/>
        <v>10</v>
      </c>
      <c r="X399" s="34"/>
      <c r="Y399" s="34">
        <f t="shared" si="144"/>
        <v>9</v>
      </c>
      <c r="Z399" s="34">
        <f t="shared" si="144"/>
        <v>9</v>
      </c>
      <c r="AA399" s="34"/>
      <c r="AB399" s="34">
        <f t="shared" si="144"/>
        <v>7</v>
      </c>
      <c r="AC399" s="34">
        <f t="shared" si="144"/>
        <v>9</v>
      </c>
      <c r="AD399" s="34">
        <f t="shared" si="144"/>
        <v>8</v>
      </c>
      <c r="AE399" s="34">
        <f t="shared" si="144"/>
        <v>10</v>
      </c>
      <c r="AF399" s="34">
        <f t="shared" si="144"/>
        <v>12</v>
      </c>
      <c r="AG399" s="34">
        <f t="shared" si="144"/>
        <v>6</v>
      </c>
      <c r="AH399" s="34"/>
      <c r="AI399" s="34">
        <f t="shared" si="144"/>
        <v>11</v>
      </c>
      <c r="AJ399" s="34">
        <f t="shared" si="144"/>
        <v>9</v>
      </c>
      <c r="AK399" s="34"/>
      <c r="AL399" s="34">
        <f t="shared" ref="AL399:BC399" si="145">COUNTIF(AL357:AL396,"NS")</f>
        <v>8</v>
      </c>
      <c r="AM399" s="34">
        <f t="shared" si="145"/>
        <v>10</v>
      </c>
      <c r="AN399" s="34">
        <f t="shared" si="145"/>
        <v>10</v>
      </c>
      <c r="AO399" s="34">
        <f t="shared" si="145"/>
        <v>9</v>
      </c>
      <c r="AP399" s="34">
        <f t="shared" si="145"/>
        <v>11</v>
      </c>
      <c r="AQ399" s="34">
        <f t="shared" si="145"/>
        <v>10</v>
      </c>
      <c r="AR399" s="34">
        <f t="shared" si="145"/>
        <v>6</v>
      </c>
      <c r="AS399" s="34">
        <f t="shared" si="145"/>
        <v>10</v>
      </c>
      <c r="AT399" s="34">
        <f t="shared" si="145"/>
        <v>8</v>
      </c>
      <c r="AU399" s="34">
        <f t="shared" si="145"/>
        <v>12</v>
      </c>
      <c r="AV399" s="34">
        <f t="shared" si="145"/>
        <v>0</v>
      </c>
      <c r="AW399" s="34">
        <f t="shared" si="145"/>
        <v>10</v>
      </c>
      <c r="AX399" s="34">
        <f t="shared" si="145"/>
        <v>9</v>
      </c>
      <c r="AY399" s="34">
        <f t="shared" si="145"/>
        <v>11</v>
      </c>
      <c r="AZ399" s="34">
        <f t="shared" si="145"/>
        <v>8</v>
      </c>
      <c r="BA399" s="34">
        <f t="shared" si="145"/>
        <v>10</v>
      </c>
      <c r="BB399" s="34">
        <f t="shared" si="145"/>
        <v>0</v>
      </c>
      <c r="BC399" s="34">
        <f t="shared" si="145"/>
        <v>0</v>
      </c>
      <c r="BD399" s="33">
        <f t="shared" si="139"/>
        <v>376</v>
      </c>
      <c r="BE399" s="110"/>
    </row>
    <row r="400" spans="1:57" ht="25.5" customHeight="1" x14ac:dyDescent="0.25">
      <c r="A400" s="29"/>
      <c r="B400" s="29"/>
      <c r="C400" s="30"/>
      <c r="D400" s="30"/>
      <c r="E400" s="23" t="s">
        <v>59</v>
      </c>
      <c r="F400" s="34">
        <f t="shared" ref="F400:AK400" si="146">COUNTIF(F357:F396,"NC")</f>
        <v>0</v>
      </c>
      <c r="G400" s="34">
        <f t="shared" si="146"/>
        <v>0</v>
      </c>
      <c r="H400" s="34">
        <f t="shared" si="146"/>
        <v>3</v>
      </c>
      <c r="I400" s="34">
        <f t="shared" si="146"/>
        <v>8</v>
      </c>
      <c r="J400" s="34">
        <f t="shared" si="146"/>
        <v>1</v>
      </c>
      <c r="K400" s="34">
        <f t="shared" si="146"/>
        <v>0</v>
      </c>
      <c r="L400" s="34">
        <f t="shared" si="146"/>
        <v>0</v>
      </c>
      <c r="M400" s="34">
        <f t="shared" si="146"/>
        <v>2</v>
      </c>
      <c r="N400" s="34">
        <f t="shared" si="146"/>
        <v>9</v>
      </c>
      <c r="O400" s="34">
        <f t="shared" si="146"/>
        <v>6</v>
      </c>
      <c r="P400" s="34">
        <f t="shared" si="146"/>
        <v>2</v>
      </c>
      <c r="Q400" s="34">
        <f t="shared" si="146"/>
        <v>2</v>
      </c>
      <c r="R400" s="34">
        <f t="shared" si="146"/>
        <v>0</v>
      </c>
      <c r="S400" s="34">
        <f t="shared" si="146"/>
        <v>0</v>
      </c>
      <c r="T400" s="34">
        <f t="shared" si="146"/>
        <v>1</v>
      </c>
      <c r="U400" s="34">
        <f t="shared" si="146"/>
        <v>10</v>
      </c>
      <c r="V400" s="34"/>
      <c r="W400" s="34">
        <f t="shared" si="146"/>
        <v>4</v>
      </c>
      <c r="X400" s="34"/>
      <c r="Y400" s="34">
        <f t="shared" si="146"/>
        <v>2</v>
      </c>
      <c r="Z400" s="34">
        <f t="shared" si="146"/>
        <v>12</v>
      </c>
      <c r="AA400" s="34"/>
      <c r="AB400" s="34">
        <f t="shared" si="146"/>
        <v>0</v>
      </c>
      <c r="AC400" s="34">
        <f t="shared" si="146"/>
        <v>2</v>
      </c>
      <c r="AD400" s="34">
        <f t="shared" si="146"/>
        <v>0</v>
      </c>
      <c r="AE400" s="34">
        <f t="shared" si="146"/>
        <v>0</v>
      </c>
      <c r="AF400" s="34">
        <f t="shared" si="146"/>
        <v>5</v>
      </c>
      <c r="AG400" s="34">
        <f t="shared" si="146"/>
        <v>0</v>
      </c>
      <c r="AH400" s="34"/>
      <c r="AI400" s="34">
        <f t="shared" si="146"/>
        <v>1</v>
      </c>
      <c r="AJ400" s="34">
        <f t="shared" si="146"/>
        <v>2</v>
      </c>
      <c r="AK400" s="34"/>
      <c r="AL400" s="34">
        <f t="shared" ref="AL400:BC400" si="147">COUNTIF(AL357:AL396,"NC")</f>
        <v>6</v>
      </c>
      <c r="AM400" s="34">
        <f t="shared" si="147"/>
        <v>0</v>
      </c>
      <c r="AN400" s="34">
        <f t="shared" si="147"/>
        <v>0</v>
      </c>
      <c r="AO400" s="34">
        <f t="shared" si="147"/>
        <v>5</v>
      </c>
      <c r="AP400" s="34">
        <f t="shared" si="147"/>
        <v>0</v>
      </c>
      <c r="AQ400" s="34">
        <f t="shared" si="147"/>
        <v>5</v>
      </c>
      <c r="AR400" s="34">
        <f t="shared" si="147"/>
        <v>1</v>
      </c>
      <c r="AS400" s="34">
        <f t="shared" si="147"/>
        <v>1</v>
      </c>
      <c r="AT400" s="34">
        <f t="shared" si="147"/>
        <v>3</v>
      </c>
      <c r="AU400" s="34">
        <f t="shared" si="147"/>
        <v>0</v>
      </c>
      <c r="AV400" s="34">
        <f t="shared" si="147"/>
        <v>0</v>
      </c>
      <c r="AW400" s="34">
        <f t="shared" si="147"/>
        <v>4</v>
      </c>
      <c r="AX400" s="34">
        <f t="shared" si="147"/>
        <v>8</v>
      </c>
      <c r="AY400" s="34">
        <f t="shared" si="147"/>
        <v>0</v>
      </c>
      <c r="AZ400" s="34">
        <f t="shared" si="147"/>
        <v>0</v>
      </c>
      <c r="BA400" s="34">
        <f t="shared" si="147"/>
        <v>0</v>
      </c>
      <c r="BB400" s="34">
        <f t="shared" si="147"/>
        <v>0</v>
      </c>
      <c r="BC400" s="34">
        <f t="shared" si="147"/>
        <v>0</v>
      </c>
      <c r="BD400" s="33">
        <f t="shared" si="139"/>
        <v>105</v>
      </c>
      <c r="BE400" s="110"/>
    </row>
    <row r="401" spans="1:57" ht="25.5" customHeight="1" x14ac:dyDescent="0.25">
      <c r="A401" s="29"/>
      <c r="B401" s="29"/>
      <c r="C401" s="30"/>
      <c r="D401" s="30"/>
      <c r="E401" s="23" t="s">
        <v>118</v>
      </c>
      <c r="F401" s="35">
        <f t="shared" ref="F401:AK401" si="148">1-F400/(F398-F399)</f>
        <v>1</v>
      </c>
      <c r="G401" s="35">
        <f t="shared" si="148"/>
        <v>1</v>
      </c>
      <c r="H401" s="35">
        <f t="shared" si="148"/>
        <v>0.91666666666666663</v>
      </c>
      <c r="I401" s="35">
        <f t="shared" si="148"/>
        <v>0.75</v>
      </c>
      <c r="J401" s="35">
        <f t="shared" si="148"/>
        <v>0.96875</v>
      </c>
      <c r="K401" s="35">
        <f t="shared" si="148"/>
        <v>1</v>
      </c>
      <c r="L401" s="35">
        <f t="shared" si="148"/>
        <v>1</v>
      </c>
      <c r="M401" s="35">
        <f t="shared" si="148"/>
        <v>0.93939393939393945</v>
      </c>
      <c r="N401" s="35">
        <f t="shared" si="148"/>
        <v>0.71875</v>
      </c>
      <c r="O401" s="35">
        <f t="shared" si="148"/>
        <v>0.8</v>
      </c>
      <c r="P401" s="35">
        <f t="shared" si="148"/>
        <v>0.93333333333333335</v>
      </c>
      <c r="Q401" s="35">
        <f t="shared" si="148"/>
        <v>0.9285714285714286</v>
      </c>
      <c r="R401" s="35">
        <f t="shared" si="148"/>
        <v>1</v>
      </c>
      <c r="S401" s="35">
        <f t="shared" si="148"/>
        <v>1</v>
      </c>
      <c r="T401" s="35">
        <f t="shared" si="148"/>
        <v>0.97222222222222221</v>
      </c>
      <c r="U401" s="35">
        <f t="shared" si="148"/>
        <v>0.67741935483870974</v>
      </c>
      <c r="V401" s="35"/>
      <c r="W401" s="35">
        <f t="shared" si="148"/>
        <v>0.8666666666666667</v>
      </c>
      <c r="X401" s="35"/>
      <c r="Y401" s="35">
        <f t="shared" si="148"/>
        <v>0.93548387096774199</v>
      </c>
      <c r="Z401" s="35">
        <f t="shared" si="148"/>
        <v>0.61290322580645162</v>
      </c>
      <c r="AA401" s="35"/>
      <c r="AB401" s="35">
        <f t="shared" si="148"/>
        <v>1</v>
      </c>
      <c r="AC401" s="35">
        <f t="shared" si="148"/>
        <v>0.93548387096774199</v>
      </c>
      <c r="AD401" s="35">
        <f t="shared" si="148"/>
        <v>1</v>
      </c>
      <c r="AE401" s="35">
        <f t="shared" si="148"/>
        <v>1</v>
      </c>
      <c r="AF401" s="35">
        <f t="shared" si="148"/>
        <v>0.8214285714285714</v>
      </c>
      <c r="AG401" s="35">
        <f t="shared" si="148"/>
        <v>1</v>
      </c>
      <c r="AH401" s="35"/>
      <c r="AI401" s="35">
        <f t="shared" si="148"/>
        <v>0.96551724137931039</v>
      </c>
      <c r="AJ401" s="35">
        <f t="shared" si="148"/>
        <v>0.93548387096774199</v>
      </c>
      <c r="AK401" s="35"/>
      <c r="AL401" s="35">
        <f t="shared" ref="AL401:BD401" si="149">1-AL400/(AL398-AL399)</f>
        <v>0.8125</v>
      </c>
      <c r="AM401" s="35">
        <f t="shared" si="149"/>
        <v>1</v>
      </c>
      <c r="AN401" s="35">
        <f t="shared" si="149"/>
        <v>1</v>
      </c>
      <c r="AO401" s="35">
        <f t="shared" si="149"/>
        <v>0.83870967741935487</v>
      </c>
      <c r="AP401" s="35">
        <f t="shared" si="149"/>
        <v>1</v>
      </c>
      <c r="AQ401" s="35">
        <f t="shared" si="149"/>
        <v>0.83333333333333337</v>
      </c>
      <c r="AR401" s="35">
        <f t="shared" si="149"/>
        <v>0.97058823529411764</v>
      </c>
      <c r="AS401" s="35">
        <f t="shared" si="149"/>
        <v>0.96666666666666667</v>
      </c>
      <c r="AT401" s="35">
        <f t="shared" si="149"/>
        <v>0.90625</v>
      </c>
      <c r="AU401" s="35">
        <f t="shared" si="149"/>
        <v>1</v>
      </c>
      <c r="AV401" s="35">
        <f t="shared" si="149"/>
        <v>1</v>
      </c>
      <c r="AW401" s="35">
        <f t="shared" si="149"/>
        <v>0.85185185185185186</v>
      </c>
      <c r="AX401" s="35">
        <f t="shared" si="149"/>
        <v>0.74193548387096775</v>
      </c>
      <c r="AY401" s="35">
        <f t="shared" si="149"/>
        <v>1</v>
      </c>
      <c r="AZ401" s="35">
        <f t="shared" si="149"/>
        <v>1</v>
      </c>
      <c r="BA401" s="35">
        <f t="shared" si="149"/>
        <v>1</v>
      </c>
      <c r="BB401" s="35">
        <f t="shared" si="149"/>
        <v>1</v>
      </c>
      <c r="BC401" s="35">
        <f t="shared" si="149"/>
        <v>1</v>
      </c>
      <c r="BD401" s="35">
        <f t="shared" si="149"/>
        <v>0.92610837438423643</v>
      </c>
      <c r="BE401" s="110"/>
    </row>
    <row r="402" spans="1:57" ht="25.5" customHeight="1" x14ac:dyDescent="0.25">
      <c r="A402" s="29"/>
      <c r="B402" s="29"/>
      <c r="C402" s="30"/>
      <c r="D402" s="30"/>
      <c r="E402" s="23" t="s">
        <v>152</v>
      </c>
      <c r="F402" s="34">
        <f t="shared" ref="F402:AK402" si="150">F398+F351</f>
        <v>319</v>
      </c>
      <c r="G402" s="34">
        <f t="shared" si="150"/>
        <v>320</v>
      </c>
      <c r="H402" s="34">
        <f t="shared" si="150"/>
        <v>320</v>
      </c>
      <c r="I402" s="34">
        <f t="shared" si="150"/>
        <v>320</v>
      </c>
      <c r="J402" s="34">
        <f t="shared" si="150"/>
        <v>320</v>
      </c>
      <c r="K402" s="34">
        <f t="shared" si="150"/>
        <v>320</v>
      </c>
      <c r="L402" s="34">
        <f t="shared" si="150"/>
        <v>320</v>
      </c>
      <c r="M402" s="34">
        <f t="shared" si="150"/>
        <v>319</v>
      </c>
      <c r="N402" s="34">
        <f t="shared" si="150"/>
        <v>319</v>
      </c>
      <c r="O402" s="34">
        <f t="shared" si="150"/>
        <v>319</v>
      </c>
      <c r="P402" s="34">
        <f t="shared" si="150"/>
        <v>320</v>
      </c>
      <c r="Q402" s="34">
        <f t="shared" si="150"/>
        <v>320</v>
      </c>
      <c r="R402" s="34">
        <f t="shared" si="150"/>
        <v>319</v>
      </c>
      <c r="S402" s="34">
        <f t="shared" si="150"/>
        <v>319</v>
      </c>
      <c r="T402" s="34">
        <f t="shared" si="150"/>
        <v>320</v>
      </c>
      <c r="U402" s="34">
        <f t="shared" si="150"/>
        <v>320</v>
      </c>
      <c r="V402" s="34"/>
      <c r="W402" s="34">
        <f t="shared" si="150"/>
        <v>320</v>
      </c>
      <c r="X402" s="34"/>
      <c r="Y402" s="34">
        <f t="shared" si="150"/>
        <v>320</v>
      </c>
      <c r="Z402" s="34">
        <f t="shared" si="150"/>
        <v>320</v>
      </c>
      <c r="AA402" s="34"/>
      <c r="AB402" s="34">
        <f t="shared" si="150"/>
        <v>320</v>
      </c>
      <c r="AC402" s="34">
        <f t="shared" si="150"/>
        <v>320</v>
      </c>
      <c r="AD402" s="34">
        <f t="shared" si="150"/>
        <v>320</v>
      </c>
      <c r="AE402" s="34">
        <f t="shared" si="150"/>
        <v>320</v>
      </c>
      <c r="AF402" s="34">
        <f t="shared" si="150"/>
        <v>320</v>
      </c>
      <c r="AG402" s="34">
        <f t="shared" si="150"/>
        <v>320</v>
      </c>
      <c r="AH402" s="34"/>
      <c r="AI402" s="34">
        <f t="shared" si="150"/>
        <v>320</v>
      </c>
      <c r="AJ402" s="34">
        <f t="shared" si="150"/>
        <v>319</v>
      </c>
      <c r="AK402" s="34"/>
      <c r="AL402" s="34">
        <f t="shared" ref="AL402:BD402" si="151">AL398+AL351</f>
        <v>320</v>
      </c>
      <c r="AM402" s="34">
        <f t="shared" si="151"/>
        <v>320</v>
      </c>
      <c r="AN402" s="34">
        <f t="shared" si="151"/>
        <v>320</v>
      </c>
      <c r="AO402" s="34">
        <f t="shared" si="151"/>
        <v>319</v>
      </c>
      <c r="AP402" s="34">
        <f t="shared" si="151"/>
        <v>320</v>
      </c>
      <c r="AQ402" s="34">
        <f t="shared" si="151"/>
        <v>319</v>
      </c>
      <c r="AR402" s="34">
        <f t="shared" si="151"/>
        <v>319</v>
      </c>
      <c r="AS402" s="34">
        <f t="shared" si="151"/>
        <v>320</v>
      </c>
      <c r="AT402" s="34">
        <f t="shared" si="151"/>
        <v>319</v>
      </c>
      <c r="AU402" s="34">
        <f t="shared" si="151"/>
        <v>320</v>
      </c>
      <c r="AV402" s="34">
        <f t="shared" si="151"/>
        <v>320</v>
      </c>
      <c r="AW402" s="34">
        <f t="shared" si="151"/>
        <v>314</v>
      </c>
      <c r="AX402" s="34">
        <f t="shared" si="151"/>
        <v>320</v>
      </c>
      <c r="AY402" s="34">
        <f t="shared" si="151"/>
        <v>319</v>
      </c>
      <c r="AZ402" s="34">
        <f t="shared" si="151"/>
        <v>320</v>
      </c>
      <c r="BA402" s="34">
        <f t="shared" si="151"/>
        <v>320</v>
      </c>
      <c r="BB402" s="34">
        <f t="shared" si="151"/>
        <v>320</v>
      </c>
      <c r="BC402" s="34">
        <f t="shared" si="151"/>
        <v>320</v>
      </c>
      <c r="BD402" s="34">
        <f t="shared" si="151"/>
        <v>14382</v>
      </c>
      <c r="BE402" s="110"/>
    </row>
    <row r="403" spans="1:57" ht="25.5" customHeight="1" x14ac:dyDescent="0.25">
      <c r="A403" s="29"/>
      <c r="B403" s="29"/>
      <c r="C403" s="30"/>
      <c r="D403" s="30"/>
      <c r="E403" s="23" t="s">
        <v>153</v>
      </c>
      <c r="F403" s="34">
        <f t="shared" ref="F403:AK403" si="152">F399+F352</f>
        <v>28</v>
      </c>
      <c r="G403" s="34">
        <f t="shared" si="152"/>
        <v>51</v>
      </c>
      <c r="H403" s="34">
        <f t="shared" si="152"/>
        <v>30</v>
      </c>
      <c r="I403" s="34">
        <f t="shared" si="152"/>
        <v>59</v>
      </c>
      <c r="J403" s="34">
        <f t="shared" si="152"/>
        <v>59</v>
      </c>
      <c r="K403" s="34">
        <f t="shared" si="152"/>
        <v>63</v>
      </c>
      <c r="L403" s="34">
        <f t="shared" si="152"/>
        <v>75</v>
      </c>
      <c r="M403" s="34">
        <f t="shared" si="152"/>
        <v>59</v>
      </c>
      <c r="N403" s="34">
        <f t="shared" si="152"/>
        <v>72</v>
      </c>
      <c r="O403" s="34">
        <f t="shared" si="152"/>
        <v>65</v>
      </c>
      <c r="P403" s="34">
        <f t="shared" si="152"/>
        <v>62</v>
      </c>
      <c r="Q403" s="34">
        <f t="shared" si="152"/>
        <v>71</v>
      </c>
      <c r="R403" s="34">
        <f t="shared" si="152"/>
        <v>55</v>
      </c>
      <c r="S403" s="34">
        <f t="shared" si="152"/>
        <v>65</v>
      </c>
      <c r="T403" s="34">
        <f t="shared" si="152"/>
        <v>56</v>
      </c>
      <c r="U403" s="34">
        <f t="shared" si="152"/>
        <v>52</v>
      </c>
      <c r="V403" s="34"/>
      <c r="W403" s="34">
        <f t="shared" si="152"/>
        <v>57</v>
      </c>
      <c r="X403" s="34"/>
      <c r="Y403" s="34">
        <f t="shared" si="152"/>
        <v>50</v>
      </c>
      <c r="Z403" s="34">
        <f t="shared" si="152"/>
        <v>60</v>
      </c>
      <c r="AA403" s="34"/>
      <c r="AB403" s="34">
        <f t="shared" si="152"/>
        <v>50</v>
      </c>
      <c r="AC403" s="34">
        <f t="shared" si="152"/>
        <v>59</v>
      </c>
      <c r="AD403" s="34">
        <f t="shared" si="152"/>
        <v>63</v>
      </c>
      <c r="AE403" s="34">
        <f t="shared" si="152"/>
        <v>74</v>
      </c>
      <c r="AF403" s="34">
        <f t="shared" si="152"/>
        <v>78</v>
      </c>
      <c r="AG403" s="34">
        <f t="shared" si="152"/>
        <v>44</v>
      </c>
      <c r="AH403" s="34"/>
      <c r="AI403" s="34">
        <f t="shared" si="152"/>
        <v>59</v>
      </c>
      <c r="AJ403" s="34">
        <f t="shared" si="152"/>
        <v>50</v>
      </c>
      <c r="AK403" s="34"/>
      <c r="AL403" s="34">
        <f t="shared" ref="AL403:BD403" si="153">AL399+AL352</f>
        <v>56</v>
      </c>
      <c r="AM403" s="34">
        <f t="shared" si="153"/>
        <v>62</v>
      </c>
      <c r="AN403" s="34">
        <f t="shared" si="153"/>
        <v>67</v>
      </c>
      <c r="AO403" s="34">
        <f t="shared" si="153"/>
        <v>58</v>
      </c>
      <c r="AP403" s="34">
        <f t="shared" si="153"/>
        <v>69</v>
      </c>
      <c r="AQ403" s="34">
        <f t="shared" si="153"/>
        <v>44</v>
      </c>
      <c r="AR403" s="34">
        <f t="shared" si="153"/>
        <v>48</v>
      </c>
      <c r="AS403" s="34">
        <f t="shared" si="153"/>
        <v>83</v>
      </c>
      <c r="AT403" s="34">
        <f t="shared" si="153"/>
        <v>56</v>
      </c>
      <c r="AU403" s="34">
        <f t="shared" si="153"/>
        <v>57</v>
      </c>
      <c r="AV403" s="34">
        <f t="shared" si="153"/>
        <v>0</v>
      </c>
      <c r="AW403" s="34">
        <f t="shared" si="153"/>
        <v>72</v>
      </c>
      <c r="AX403" s="34">
        <f t="shared" si="153"/>
        <v>45</v>
      </c>
      <c r="AY403" s="34">
        <f t="shared" si="153"/>
        <v>75</v>
      </c>
      <c r="AZ403" s="34">
        <f t="shared" si="153"/>
        <v>52</v>
      </c>
      <c r="BA403" s="34">
        <f t="shared" si="153"/>
        <v>17</v>
      </c>
      <c r="BB403" s="34">
        <f t="shared" si="153"/>
        <v>0</v>
      </c>
      <c r="BC403" s="34">
        <f t="shared" si="153"/>
        <v>0</v>
      </c>
      <c r="BD403" s="34">
        <f t="shared" si="153"/>
        <v>2427</v>
      </c>
      <c r="BE403" s="110"/>
    </row>
    <row r="404" spans="1:57" ht="25.5" customHeight="1" x14ac:dyDescent="0.25">
      <c r="A404" s="29"/>
      <c r="B404" s="29"/>
      <c r="C404" s="30"/>
      <c r="D404" s="30"/>
      <c r="E404" s="23" t="s">
        <v>154</v>
      </c>
      <c r="F404" s="34">
        <f t="shared" ref="F404:AK404" si="154">F400+F353</f>
        <v>2</v>
      </c>
      <c r="G404" s="34">
        <f t="shared" si="154"/>
        <v>8</v>
      </c>
      <c r="H404" s="34">
        <f t="shared" si="154"/>
        <v>41</v>
      </c>
      <c r="I404" s="34">
        <f t="shared" si="154"/>
        <v>52</v>
      </c>
      <c r="J404" s="34">
        <f t="shared" si="154"/>
        <v>38</v>
      </c>
      <c r="K404" s="34">
        <f t="shared" si="154"/>
        <v>9</v>
      </c>
      <c r="L404" s="34">
        <f t="shared" si="154"/>
        <v>26</v>
      </c>
      <c r="M404" s="34">
        <f t="shared" si="154"/>
        <v>38</v>
      </c>
      <c r="N404" s="34">
        <f t="shared" si="154"/>
        <v>45</v>
      </c>
      <c r="O404" s="34">
        <f t="shared" si="154"/>
        <v>41</v>
      </c>
      <c r="P404" s="34">
        <f t="shared" si="154"/>
        <v>7</v>
      </c>
      <c r="Q404" s="34">
        <f t="shared" si="154"/>
        <v>42</v>
      </c>
      <c r="R404" s="34">
        <f t="shared" si="154"/>
        <v>40</v>
      </c>
      <c r="S404" s="34">
        <f t="shared" si="154"/>
        <v>21</v>
      </c>
      <c r="T404" s="34">
        <f t="shared" si="154"/>
        <v>17</v>
      </c>
      <c r="U404" s="34">
        <f t="shared" si="154"/>
        <v>42</v>
      </c>
      <c r="V404" s="34"/>
      <c r="W404" s="34">
        <f t="shared" si="154"/>
        <v>56</v>
      </c>
      <c r="X404" s="34"/>
      <c r="Y404" s="34">
        <f t="shared" si="154"/>
        <v>23</v>
      </c>
      <c r="Z404" s="34">
        <f t="shared" si="154"/>
        <v>37</v>
      </c>
      <c r="AA404" s="34"/>
      <c r="AB404" s="34">
        <f t="shared" si="154"/>
        <v>2</v>
      </c>
      <c r="AC404" s="34">
        <f t="shared" si="154"/>
        <v>30</v>
      </c>
      <c r="AD404" s="34">
        <f t="shared" si="154"/>
        <v>3</v>
      </c>
      <c r="AE404" s="34">
        <f t="shared" si="154"/>
        <v>10</v>
      </c>
      <c r="AF404" s="34">
        <f t="shared" si="154"/>
        <v>24</v>
      </c>
      <c r="AG404" s="34">
        <f t="shared" si="154"/>
        <v>11</v>
      </c>
      <c r="AH404" s="34"/>
      <c r="AI404" s="34">
        <f t="shared" si="154"/>
        <v>31</v>
      </c>
      <c r="AJ404" s="34">
        <f t="shared" si="154"/>
        <v>19</v>
      </c>
      <c r="AK404" s="34"/>
      <c r="AL404" s="34">
        <f t="shared" ref="AL404:BD404" si="155">AL400+AL353</f>
        <v>7</v>
      </c>
      <c r="AM404" s="34">
        <f t="shared" si="155"/>
        <v>8</v>
      </c>
      <c r="AN404" s="34">
        <f t="shared" si="155"/>
        <v>1</v>
      </c>
      <c r="AO404" s="34">
        <f t="shared" si="155"/>
        <v>49</v>
      </c>
      <c r="AP404" s="34">
        <f t="shared" si="155"/>
        <v>4</v>
      </c>
      <c r="AQ404" s="34">
        <f t="shared" si="155"/>
        <v>87</v>
      </c>
      <c r="AR404" s="34">
        <f t="shared" si="155"/>
        <v>61</v>
      </c>
      <c r="AS404" s="34">
        <f t="shared" si="155"/>
        <v>42</v>
      </c>
      <c r="AT404" s="34">
        <f t="shared" si="155"/>
        <v>41</v>
      </c>
      <c r="AU404" s="34">
        <f t="shared" si="155"/>
        <v>108</v>
      </c>
      <c r="AV404" s="34">
        <f t="shared" si="155"/>
        <v>0</v>
      </c>
      <c r="AW404" s="34">
        <f t="shared" si="155"/>
        <v>30</v>
      </c>
      <c r="AX404" s="34">
        <f t="shared" si="155"/>
        <v>42</v>
      </c>
      <c r="AY404" s="34">
        <f t="shared" si="155"/>
        <v>3</v>
      </c>
      <c r="AZ404" s="34">
        <f t="shared" si="155"/>
        <v>11</v>
      </c>
      <c r="BA404" s="34">
        <f t="shared" si="155"/>
        <v>0</v>
      </c>
      <c r="BB404" s="34">
        <f t="shared" si="155"/>
        <v>0</v>
      </c>
      <c r="BC404" s="34">
        <f t="shared" si="155"/>
        <v>0</v>
      </c>
      <c r="BD404" s="34">
        <f t="shared" si="155"/>
        <v>1209</v>
      </c>
      <c r="BE404" s="110"/>
    </row>
    <row r="405" spans="1:57" ht="25.5" customHeight="1" x14ac:dyDescent="0.25">
      <c r="A405" s="29"/>
      <c r="B405" s="29"/>
      <c r="C405" s="30"/>
      <c r="D405" s="30"/>
      <c r="E405" s="23" t="s">
        <v>155</v>
      </c>
      <c r="F405" s="35">
        <f t="shared" ref="F405:AK405" si="156">1-F404/(F402-F403)</f>
        <v>0.99312714776632305</v>
      </c>
      <c r="G405" s="35">
        <f t="shared" si="156"/>
        <v>0.97026022304832715</v>
      </c>
      <c r="H405" s="35">
        <f t="shared" si="156"/>
        <v>0.85862068965517246</v>
      </c>
      <c r="I405" s="35">
        <f t="shared" si="156"/>
        <v>0.8007662835249042</v>
      </c>
      <c r="J405" s="35">
        <f t="shared" si="156"/>
        <v>0.85440613026819923</v>
      </c>
      <c r="K405" s="35">
        <f t="shared" si="156"/>
        <v>0.96498054474708173</v>
      </c>
      <c r="L405" s="35">
        <f t="shared" si="156"/>
        <v>0.89387755102040822</v>
      </c>
      <c r="M405" s="35">
        <f t="shared" si="156"/>
        <v>0.85384615384615381</v>
      </c>
      <c r="N405" s="35">
        <f t="shared" si="156"/>
        <v>0.81781376518218618</v>
      </c>
      <c r="O405" s="35">
        <f t="shared" si="156"/>
        <v>0.8385826771653544</v>
      </c>
      <c r="P405" s="35">
        <f t="shared" si="156"/>
        <v>0.97286821705426352</v>
      </c>
      <c r="Q405" s="35">
        <f t="shared" si="156"/>
        <v>0.83132530120481929</v>
      </c>
      <c r="R405" s="35">
        <f t="shared" si="156"/>
        <v>0.84848484848484851</v>
      </c>
      <c r="S405" s="35">
        <f t="shared" si="156"/>
        <v>0.91732283464566933</v>
      </c>
      <c r="T405" s="35">
        <f t="shared" si="156"/>
        <v>0.93560606060606055</v>
      </c>
      <c r="U405" s="35">
        <f t="shared" si="156"/>
        <v>0.84328358208955223</v>
      </c>
      <c r="V405" s="35"/>
      <c r="W405" s="35">
        <f t="shared" si="156"/>
        <v>0.78707224334600756</v>
      </c>
      <c r="X405" s="35"/>
      <c r="Y405" s="35">
        <f t="shared" si="156"/>
        <v>0.91481481481481486</v>
      </c>
      <c r="Z405" s="35">
        <f t="shared" si="156"/>
        <v>0.85769230769230775</v>
      </c>
      <c r="AA405" s="35"/>
      <c r="AB405" s="35">
        <f t="shared" si="156"/>
        <v>0.99259259259259258</v>
      </c>
      <c r="AC405" s="35">
        <f t="shared" si="156"/>
        <v>0.88505747126436785</v>
      </c>
      <c r="AD405" s="35">
        <f t="shared" si="156"/>
        <v>0.98832684824902728</v>
      </c>
      <c r="AE405" s="35">
        <f t="shared" si="156"/>
        <v>0.95934959349593496</v>
      </c>
      <c r="AF405" s="35">
        <f t="shared" si="156"/>
        <v>0.90082644628099173</v>
      </c>
      <c r="AG405" s="35">
        <f t="shared" si="156"/>
        <v>0.96014492753623193</v>
      </c>
      <c r="AH405" s="35"/>
      <c r="AI405" s="35">
        <f t="shared" si="156"/>
        <v>0.88122605363984674</v>
      </c>
      <c r="AJ405" s="35">
        <f t="shared" si="156"/>
        <v>0.92936802973977695</v>
      </c>
      <c r="AK405" s="35"/>
      <c r="AL405" s="35">
        <f t="shared" ref="AL405:BD405" si="157">1-AL404/(AL402-AL403)</f>
        <v>0.97348484848484851</v>
      </c>
      <c r="AM405" s="35">
        <f t="shared" si="157"/>
        <v>0.96899224806201545</v>
      </c>
      <c r="AN405" s="35">
        <f t="shared" si="157"/>
        <v>0.99604743083003955</v>
      </c>
      <c r="AO405" s="35">
        <f t="shared" si="157"/>
        <v>0.8122605363984674</v>
      </c>
      <c r="AP405" s="35">
        <f t="shared" si="157"/>
        <v>0.98406374501992033</v>
      </c>
      <c r="AQ405" s="35">
        <f t="shared" si="157"/>
        <v>0.6836363636363636</v>
      </c>
      <c r="AR405" s="35">
        <f t="shared" si="157"/>
        <v>0.77490774907749072</v>
      </c>
      <c r="AS405" s="35">
        <f t="shared" si="157"/>
        <v>0.82278481012658222</v>
      </c>
      <c r="AT405" s="35">
        <f t="shared" si="157"/>
        <v>0.844106463878327</v>
      </c>
      <c r="AU405" s="35">
        <f t="shared" si="157"/>
        <v>0.58935361216730042</v>
      </c>
      <c r="AV405" s="35">
        <f t="shared" si="157"/>
        <v>1</v>
      </c>
      <c r="AW405" s="35">
        <f t="shared" si="157"/>
        <v>0.87603305785123964</v>
      </c>
      <c r="AX405" s="35">
        <f t="shared" si="157"/>
        <v>0.84727272727272729</v>
      </c>
      <c r="AY405" s="35">
        <f t="shared" si="157"/>
        <v>0.98770491803278693</v>
      </c>
      <c r="AZ405" s="35">
        <f t="shared" si="157"/>
        <v>0.95895522388059706</v>
      </c>
      <c r="BA405" s="35">
        <f t="shared" si="157"/>
        <v>1</v>
      </c>
      <c r="BB405" s="35">
        <f t="shared" si="157"/>
        <v>1</v>
      </c>
      <c r="BC405" s="35">
        <f t="shared" si="157"/>
        <v>1</v>
      </c>
      <c r="BD405" s="35">
        <f t="shared" si="157"/>
        <v>0.89887076537013799</v>
      </c>
      <c r="BE405" s="110"/>
    </row>
    <row r="406" spans="1:57" ht="25.5" customHeight="1" x14ac:dyDescent="0.25">
      <c r="A406" s="19" t="s">
        <v>44</v>
      </c>
      <c r="B406" s="19" t="s">
        <v>45</v>
      </c>
      <c r="C406" s="36">
        <f>C355+7</f>
        <v>43526</v>
      </c>
      <c r="D406" s="19">
        <v>9</v>
      </c>
      <c r="E406" s="19" t="s">
        <v>46</v>
      </c>
      <c r="F406" s="19">
        <f t="shared" ref="F406:AK406" si="158">F355</f>
        <v>14</v>
      </c>
      <c r="G406" s="19">
        <f t="shared" si="158"/>
        <v>23</v>
      </c>
      <c r="H406" s="19">
        <f t="shared" si="158"/>
        <v>42</v>
      </c>
      <c r="I406" s="19">
        <f t="shared" si="158"/>
        <v>47</v>
      </c>
      <c r="J406" s="19">
        <f t="shared" si="158"/>
        <v>48</v>
      </c>
      <c r="K406" s="19">
        <f t="shared" si="158"/>
        <v>59</v>
      </c>
      <c r="L406" s="19">
        <f t="shared" si="158"/>
        <v>64</v>
      </c>
      <c r="M406" s="19">
        <f t="shared" si="158"/>
        <v>65</v>
      </c>
      <c r="N406" s="19">
        <f t="shared" si="158"/>
        <v>66</v>
      </c>
      <c r="O406" s="19">
        <f t="shared" si="158"/>
        <v>72</v>
      </c>
      <c r="P406" s="19">
        <f t="shared" si="158"/>
        <v>76</v>
      </c>
      <c r="Q406" s="19">
        <f t="shared" si="158"/>
        <v>78</v>
      </c>
      <c r="R406" s="19">
        <f t="shared" si="158"/>
        <v>79</v>
      </c>
      <c r="S406" s="19">
        <f t="shared" si="158"/>
        <v>83</v>
      </c>
      <c r="T406" s="19">
        <f t="shared" si="158"/>
        <v>84</v>
      </c>
      <c r="U406" s="19">
        <f t="shared" si="158"/>
        <v>86</v>
      </c>
      <c r="V406" s="19"/>
      <c r="W406" s="19">
        <f t="shared" si="158"/>
        <v>411</v>
      </c>
      <c r="X406" s="19"/>
      <c r="Y406" s="19">
        <f t="shared" si="158"/>
        <v>413</v>
      </c>
      <c r="Z406" s="19">
        <f t="shared" si="158"/>
        <v>415</v>
      </c>
      <c r="AA406" s="19"/>
      <c r="AB406" s="19">
        <f t="shared" si="158"/>
        <v>417</v>
      </c>
      <c r="AC406" s="19">
        <f t="shared" si="158"/>
        <v>418</v>
      </c>
      <c r="AD406" s="19">
        <f t="shared" si="158"/>
        <v>419</v>
      </c>
      <c r="AE406" s="19">
        <f t="shared" si="158"/>
        <v>420</v>
      </c>
      <c r="AF406" s="19">
        <f t="shared" si="158"/>
        <v>421</v>
      </c>
      <c r="AG406" s="19">
        <f t="shared" si="158"/>
        <v>422</v>
      </c>
      <c r="AH406" s="19"/>
      <c r="AI406" s="19">
        <f t="shared" si="158"/>
        <v>425</v>
      </c>
      <c r="AJ406" s="19">
        <f t="shared" si="158"/>
        <v>426</v>
      </c>
      <c r="AK406" s="19"/>
      <c r="AL406" s="19">
        <f t="shared" ref="AL406:BD406" si="159">AL355</f>
        <v>430</v>
      </c>
      <c r="AM406" s="19">
        <f t="shared" si="159"/>
        <v>431</v>
      </c>
      <c r="AN406" s="19">
        <f t="shared" si="159"/>
        <v>433</v>
      </c>
      <c r="AO406" s="19">
        <f t="shared" si="159"/>
        <v>446</v>
      </c>
      <c r="AP406" s="19">
        <f t="shared" si="159"/>
        <v>449</v>
      </c>
      <c r="AQ406" s="19">
        <f t="shared" si="159"/>
        <v>450</v>
      </c>
      <c r="AR406" s="19">
        <f t="shared" si="159"/>
        <v>451</v>
      </c>
      <c r="AS406" s="19">
        <f t="shared" si="159"/>
        <v>453</v>
      </c>
      <c r="AT406" s="19">
        <f t="shared" si="159"/>
        <v>454</v>
      </c>
      <c r="AU406" s="19">
        <f t="shared" si="159"/>
        <v>455</v>
      </c>
      <c r="AV406" s="19">
        <f t="shared" si="159"/>
        <v>0</v>
      </c>
      <c r="AW406" s="19">
        <f t="shared" si="159"/>
        <v>457</v>
      </c>
      <c r="AX406" s="19">
        <f t="shared" si="159"/>
        <v>458</v>
      </c>
      <c r="AY406" s="19">
        <f t="shared" si="159"/>
        <v>460</v>
      </c>
      <c r="AZ406" s="19">
        <f t="shared" si="159"/>
        <v>461</v>
      </c>
      <c r="BA406" s="19">
        <f t="shared" si="159"/>
        <v>463</v>
      </c>
      <c r="BB406" s="19">
        <f t="shared" si="159"/>
        <v>0</v>
      </c>
      <c r="BC406" s="19">
        <f t="shared" si="159"/>
        <v>0</v>
      </c>
      <c r="BD406" s="19" t="str">
        <f t="shared" si="159"/>
        <v>TOTALS</v>
      </c>
      <c r="BE406" s="19" t="s">
        <v>47</v>
      </c>
    </row>
    <row r="407" spans="1:57" ht="25.5" customHeight="1" x14ac:dyDescent="0.25">
      <c r="A407" s="19" t="s">
        <v>48</v>
      </c>
      <c r="B407" s="19"/>
      <c r="C407" s="21" t="s">
        <v>49</v>
      </c>
      <c r="D407" s="21" t="s">
        <v>50</v>
      </c>
      <c r="E407" s="21" t="s">
        <v>51</v>
      </c>
      <c r="F407" s="19" t="s">
        <v>52</v>
      </c>
      <c r="G407" s="19" t="s">
        <v>52</v>
      </c>
      <c r="H407" s="19" t="s">
        <v>52</v>
      </c>
      <c r="I407" s="19" t="s">
        <v>52</v>
      </c>
      <c r="J407" s="19" t="s">
        <v>52</v>
      </c>
      <c r="K407" s="19" t="s">
        <v>52</v>
      </c>
      <c r="L407" s="19" t="s">
        <v>52</v>
      </c>
      <c r="M407" s="19" t="s">
        <v>52</v>
      </c>
      <c r="N407" s="19" t="s">
        <v>52</v>
      </c>
      <c r="O407" s="19" t="s">
        <v>52</v>
      </c>
      <c r="P407" s="19" t="s">
        <v>52</v>
      </c>
      <c r="Q407" s="19" t="s">
        <v>52</v>
      </c>
      <c r="R407" s="19" t="s">
        <v>52</v>
      </c>
      <c r="S407" s="19" t="s">
        <v>52</v>
      </c>
      <c r="T407" s="19" t="s">
        <v>52</v>
      </c>
      <c r="U407" s="19" t="s">
        <v>52</v>
      </c>
      <c r="V407" s="19"/>
      <c r="W407" s="19" t="s">
        <v>52</v>
      </c>
      <c r="X407" s="19"/>
      <c r="Y407" s="19" t="s">
        <v>52</v>
      </c>
      <c r="Z407" s="19" t="s">
        <v>52</v>
      </c>
      <c r="AA407" s="19"/>
      <c r="AB407" s="19" t="s">
        <v>52</v>
      </c>
      <c r="AC407" s="19" t="s">
        <v>52</v>
      </c>
      <c r="AD407" s="19" t="s">
        <v>52</v>
      </c>
      <c r="AE407" s="19" t="s">
        <v>52</v>
      </c>
      <c r="AF407" s="19" t="s">
        <v>52</v>
      </c>
      <c r="AG407" s="19" t="s">
        <v>52</v>
      </c>
      <c r="AH407" s="19"/>
      <c r="AI407" s="19" t="s">
        <v>52</v>
      </c>
      <c r="AJ407" s="19" t="s">
        <v>52</v>
      </c>
      <c r="AK407" s="19"/>
      <c r="AL407" s="19" t="s">
        <v>52</v>
      </c>
      <c r="AM407" s="19" t="s">
        <v>52</v>
      </c>
      <c r="AN407" s="19" t="s">
        <v>52</v>
      </c>
      <c r="AO407" s="19" t="s">
        <v>52</v>
      </c>
      <c r="AP407" s="19" t="s">
        <v>52</v>
      </c>
      <c r="AQ407" s="19" t="s">
        <v>52</v>
      </c>
      <c r="AR407" s="19" t="s">
        <v>52</v>
      </c>
      <c r="AS407" s="19" t="s">
        <v>52</v>
      </c>
      <c r="AT407" s="19" t="s">
        <v>52</v>
      </c>
      <c r="AU407" s="19" t="s">
        <v>52</v>
      </c>
      <c r="AV407" s="19" t="s">
        <v>52</v>
      </c>
      <c r="AW407" s="19" t="s">
        <v>52</v>
      </c>
      <c r="AX407" s="19" t="s">
        <v>52</v>
      </c>
      <c r="AY407" s="19" t="s">
        <v>52</v>
      </c>
      <c r="AZ407" s="19" t="s">
        <v>52</v>
      </c>
      <c r="BA407" s="19" t="s">
        <v>52</v>
      </c>
      <c r="BB407" s="19" t="s">
        <v>52</v>
      </c>
      <c r="BC407" s="19" t="s">
        <v>52</v>
      </c>
      <c r="BD407" s="19" t="s">
        <v>52</v>
      </c>
      <c r="BE407" s="19" t="s">
        <v>53</v>
      </c>
    </row>
    <row r="408" spans="1:57" ht="25.5" customHeight="1" x14ac:dyDescent="0.25">
      <c r="A408" s="22">
        <v>9</v>
      </c>
      <c r="B408" s="23" t="s">
        <v>54</v>
      </c>
      <c r="C408" s="23">
        <v>25</v>
      </c>
      <c r="D408" s="23" t="s">
        <v>55</v>
      </c>
      <c r="E408" s="23" t="s">
        <v>56</v>
      </c>
      <c r="F408" s="24">
        <v>-196.53</v>
      </c>
      <c r="G408" s="24">
        <v>148.6</v>
      </c>
      <c r="H408" s="71">
        <v>-355.76</v>
      </c>
      <c r="I408" s="24">
        <v>285.74</v>
      </c>
      <c r="J408" s="24">
        <v>-444.24</v>
      </c>
      <c r="K408" s="24">
        <v>-423.6</v>
      </c>
      <c r="L408" s="24">
        <v>-579.87</v>
      </c>
      <c r="M408" s="24">
        <v>-236.63</v>
      </c>
      <c r="N408" s="24">
        <v>-569.16999999999996</v>
      </c>
      <c r="O408" s="24">
        <v>693.97</v>
      </c>
      <c r="P408" s="24">
        <v>-324.29000000000002</v>
      </c>
      <c r="Q408" s="24">
        <v>-982.11</v>
      </c>
      <c r="R408" s="24">
        <v>-48.76</v>
      </c>
      <c r="S408" s="24">
        <v>-282.73</v>
      </c>
      <c r="T408" s="24">
        <v>-421.73</v>
      </c>
      <c r="U408" s="24">
        <v>159.46</v>
      </c>
      <c r="V408" s="24"/>
      <c r="W408" s="24">
        <v>-410.11</v>
      </c>
      <c r="X408" s="24"/>
      <c r="Y408" s="24">
        <v>1048.8599999999999</v>
      </c>
      <c r="Z408" s="24">
        <v>-302.44</v>
      </c>
      <c r="AA408" s="24"/>
      <c r="AB408" s="24">
        <v>-354.82</v>
      </c>
      <c r="AC408" s="24">
        <v>-535.44000000000005</v>
      </c>
      <c r="AD408" s="24">
        <v>160.6</v>
      </c>
      <c r="AE408" s="24">
        <v>-425.37</v>
      </c>
      <c r="AF408" s="24">
        <v>-396.58</v>
      </c>
      <c r="AG408" s="24">
        <v>-495.66</v>
      </c>
      <c r="AH408" s="24"/>
      <c r="AI408" s="24">
        <v>-223.71</v>
      </c>
      <c r="AJ408" s="24">
        <v>108.6</v>
      </c>
      <c r="AK408" s="24"/>
      <c r="AL408" s="24">
        <v>-852.67</v>
      </c>
      <c r="AM408" s="24">
        <v>-385.22</v>
      </c>
      <c r="AN408" s="24">
        <v>-34.270000000000003</v>
      </c>
      <c r="AO408" s="24">
        <v>-147.18</v>
      </c>
      <c r="AP408" s="24">
        <v>-1267.72</v>
      </c>
      <c r="AQ408" s="24">
        <v>-9532.27</v>
      </c>
      <c r="AR408" s="24">
        <v>128.77000000000001</v>
      </c>
      <c r="AS408" s="24">
        <v>-505.85</v>
      </c>
      <c r="AT408" s="24">
        <v>-113.48</v>
      </c>
      <c r="AU408" s="24">
        <v>-1844.99</v>
      </c>
      <c r="AV408" s="24">
        <v>0</v>
      </c>
      <c r="AW408" s="72">
        <v>371.82</v>
      </c>
      <c r="AX408" s="24">
        <v>-302.44</v>
      </c>
      <c r="AY408" s="24">
        <v>-324.37</v>
      </c>
      <c r="AZ408" s="24">
        <v>80.84</v>
      </c>
      <c r="BA408" s="24">
        <v>-145.02000000000001</v>
      </c>
      <c r="BB408" s="24">
        <v>0</v>
      </c>
      <c r="BC408" s="24">
        <v>0</v>
      </c>
      <c r="BD408" s="24">
        <f t="shared" ref="BD408:BD451" si="160">SUM(F408:BC408)</f>
        <v>-20277.77</v>
      </c>
      <c r="BE408" s="25"/>
    </row>
    <row r="409" spans="1:57" ht="25.5" customHeight="1" x14ac:dyDescent="0.25">
      <c r="A409" s="22">
        <v>9</v>
      </c>
      <c r="B409" s="23" t="s">
        <v>54</v>
      </c>
      <c r="C409" s="23">
        <v>66</v>
      </c>
      <c r="D409" s="23" t="s">
        <v>55</v>
      </c>
      <c r="E409" s="26" t="s">
        <v>57</v>
      </c>
      <c r="F409" s="24">
        <v>-584.02</v>
      </c>
      <c r="G409" s="24">
        <v>-426.05</v>
      </c>
      <c r="H409" s="71">
        <v>-545.22</v>
      </c>
      <c r="I409" s="24">
        <v>-44.27</v>
      </c>
      <c r="J409" s="24" t="s">
        <v>58</v>
      </c>
      <c r="K409" s="24">
        <v>-157.69999999999999</v>
      </c>
      <c r="L409" s="24">
        <v>-148.22999999999999</v>
      </c>
      <c r="M409" s="24">
        <v>-31.44</v>
      </c>
      <c r="N409" s="24" t="s">
        <v>59</v>
      </c>
      <c r="O409" s="24">
        <v>-71.34</v>
      </c>
      <c r="P409" s="24">
        <v>-262.64</v>
      </c>
      <c r="Q409" s="24">
        <v>176.24</v>
      </c>
      <c r="R409" s="24">
        <v>5.35</v>
      </c>
      <c r="S409" s="24">
        <v>-287.19</v>
      </c>
      <c r="T409" s="24" t="s">
        <v>62</v>
      </c>
      <c r="U409" s="24">
        <v>-950.46</v>
      </c>
      <c r="V409" s="24"/>
      <c r="W409" s="24">
        <v>-138.69999999999999</v>
      </c>
      <c r="X409" s="24"/>
      <c r="Y409" s="24">
        <v>-220.2</v>
      </c>
      <c r="Z409" s="24">
        <v>214.73</v>
      </c>
      <c r="AA409" s="24"/>
      <c r="AB409" s="24">
        <v>-418.04</v>
      </c>
      <c r="AC409" s="24">
        <v>-234.44</v>
      </c>
      <c r="AD409" s="24">
        <v>183.95</v>
      </c>
      <c r="AE409" s="24">
        <v>-27.28</v>
      </c>
      <c r="AF409" s="24">
        <v>-259.3</v>
      </c>
      <c r="AG409" s="24">
        <v>-716.1</v>
      </c>
      <c r="AH409" s="24"/>
      <c r="AI409" s="24">
        <v>-107.65</v>
      </c>
      <c r="AJ409" s="24">
        <v>106.3</v>
      </c>
      <c r="AK409" s="24"/>
      <c r="AL409" s="24">
        <v>-254.56</v>
      </c>
      <c r="AM409" s="24">
        <v>-29.99</v>
      </c>
      <c r="AN409" s="24">
        <v>7.11</v>
      </c>
      <c r="AO409" s="24">
        <v>-337.77</v>
      </c>
      <c r="AP409" s="24">
        <v>-190.7</v>
      </c>
      <c r="AQ409" s="24">
        <v>-37</v>
      </c>
      <c r="AR409" s="24">
        <v>-175.53</v>
      </c>
      <c r="AS409" s="24">
        <v>-574.45000000000005</v>
      </c>
      <c r="AT409" s="24">
        <v>-147.30000000000001</v>
      </c>
      <c r="AU409" s="24" t="s">
        <v>60</v>
      </c>
      <c r="AV409" s="24">
        <v>0</v>
      </c>
      <c r="AW409" s="72">
        <v>274.3</v>
      </c>
      <c r="AX409" s="24">
        <v>214.73</v>
      </c>
      <c r="AY409" s="24" t="s">
        <v>60</v>
      </c>
      <c r="AZ409" s="24" t="s">
        <v>59</v>
      </c>
      <c r="BA409" s="24">
        <v>-6.25</v>
      </c>
      <c r="BB409" s="24">
        <v>0</v>
      </c>
      <c r="BC409" s="24">
        <v>0</v>
      </c>
      <c r="BD409" s="24">
        <f t="shared" si="160"/>
        <v>-6201.11</v>
      </c>
      <c r="BE409" s="25"/>
    </row>
    <row r="410" spans="1:57" ht="25.5" customHeight="1" x14ac:dyDescent="0.25">
      <c r="A410" s="22">
        <v>9</v>
      </c>
      <c r="B410" s="23" t="s">
        <v>54</v>
      </c>
      <c r="C410" s="23">
        <v>27</v>
      </c>
      <c r="D410" s="23">
        <v>269</v>
      </c>
      <c r="E410" s="23" t="s">
        <v>61</v>
      </c>
      <c r="F410" s="24" t="s">
        <v>62</v>
      </c>
      <c r="G410" s="24" t="s">
        <v>60</v>
      </c>
      <c r="H410" s="69" t="s">
        <v>265</v>
      </c>
      <c r="I410" s="24" t="s">
        <v>62</v>
      </c>
      <c r="J410" s="24" t="s">
        <v>62</v>
      </c>
      <c r="K410" s="24" t="s">
        <v>60</v>
      </c>
      <c r="L410" s="24" t="s">
        <v>63</v>
      </c>
      <c r="M410" s="24" t="s">
        <v>60</v>
      </c>
      <c r="N410" s="24" t="s">
        <v>64</v>
      </c>
      <c r="O410" s="24" t="s">
        <v>60</v>
      </c>
      <c r="P410" s="24" t="s">
        <v>62</v>
      </c>
      <c r="Q410" s="24" t="s">
        <v>60</v>
      </c>
      <c r="R410" s="24" t="s">
        <v>265</v>
      </c>
      <c r="S410" s="24" t="s">
        <v>62</v>
      </c>
      <c r="T410" s="24">
        <v>47</v>
      </c>
      <c r="U410" s="24" t="s">
        <v>60</v>
      </c>
      <c r="V410" s="24"/>
      <c r="W410" s="24" t="s">
        <v>60</v>
      </c>
      <c r="X410" s="24"/>
      <c r="Y410" s="24" t="s">
        <v>60</v>
      </c>
      <c r="Z410" s="24" t="s">
        <v>62</v>
      </c>
      <c r="AA410" s="24"/>
      <c r="AB410" s="24" t="s">
        <v>60</v>
      </c>
      <c r="AC410" s="24" t="s">
        <v>60</v>
      </c>
      <c r="AD410" s="24" t="s">
        <v>60</v>
      </c>
      <c r="AE410" s="24" t="s">
        <v>62</v>
      </c>
      <c r="AF410" s="24" t="s">
        <v>60</v>
      </c>
      <c r="AG410" s="24" t="s">
        <v>60</v>
      </c>
      <c r="AH410" s="24"/>
      <c r="AI410" s="24" t="s">
        <v>64</v>
      </c>
      <c r="AJ410" s="24" t="s">
        <v>60</v>
      </c>
      <c r="AK410" s="24"/>
      <c r="AL410" s="24" t="s">
        <v>60</v>
      </c>
      <c r="AM410" s="24" t="s">
        <v>62</v>
      </c>
      <c r="AN410" s="24" t="s">
        <v>63</v>
      </c>
      <c r="AO410" s="24" t="s">
        <v>62</v>
      </c>
      <c r="AP410" s="24" t="s">
        <v>64</v>
      </c>
      <c r="AQ410" s="24" t="s">
        <v>62</v>
      </c>
      <c r="AR410" s="24" t="s">
        <v>62</v>
      </c>
      <c r="AS410" s="24" t="s">
        <v>64</v>
      </c>
      <c r="AT410" s="24" t="s">
        <v>60</v>
      </c>
      <c r="AU410" s="24" t="s">
        <v>60</v>
      </c>
      <c r="AV410" s="24">
        <v>0</v>
      </c>
      <c r="AW410" s="72" t="s">
        <v>62</v>
      </c>
      <c r="AX410" s="24" t="s">
        <v>62</v>
      </c>
      <c r="AY410" s="24" t="s">
        <v>64</v>
      </c>
      <c r="AZ410" s="24" t="s">
        <v>60</v>
      </c>
      <c r="BA410" s="24">
        <v>-125</v>
      </c>
      <c r="BB410" s="24">
        <v>0</v>
      </c>
      <c r="BC410" s="24">
        <v>0</v>
      </c>
      <c r="BD410" s="24">
        <f t="shared" si="160"/>
        <v>-78</v>
      </c>
      <c r="BE410" s="25"/>
    </row>
    <row r="411" spans="1:57" ht="25.5" customHeight="1" x14ac:dyDescent="0.25">
      <c r="A411" s="22">
        <v>9</v>
      </c>
      <c r="B411" s="23" t="s">
        <v>54</v>
      </c>
      <c r="C411" s="23">
        <v>27</v>
      </c>
      <c r="D411" s="23">
        <v>273</v>
      </c>
      <c r="E411" s="23" t="s">
        <v>65</v>
      </c>
      <c r="F411" s="24" t="s">
        <v>62</v>
      </c>
      <c r="G411" s="24" t="s">
        <v>60</v>
      </c>
      <c r="H411" s="69" t="s">
        <v>265</v>
      </c>
      <c r="I411" s="24" t="s">
        <v>62</v>
      </c>
      <c r="J411" s="24" t="s">
        <v>62</v>
      </c>
      <c r="K411" s="24" t="s">
        <v>60</v>
      </c>
      <c r="L411" s="24" t="s">
        <v>62</v>
      </c>
      <c r="M411" s="24" t="s">
        <v>64</v>
      </c>
      <c r="N411" s="24" t="s">
        <v>64</v>
      </c>
      <c r="O411" s="24" t="s">
        <v>60</v>
      </c>
      <c r="P411" s="24" t="s">
        <v>62</v>
      </c>
      <c r="Q411" s="24" t="s">
        <v>60</v>
      </c>
      <c r="R411" s="24" t="s">
        <v>265</v>
      </c>
      <c r="S411" s="24" t="s">
        <v>63</v>
      </c>
      <c r="T411" s="24" t="s">
        <v>62</v>
      </c>
      <c r="U411" s="24" t="s">
        <v>60</v>
      </c>
      <c r="V411" s="24"/>
      <c r="W411" s="24" t="s">
        <v>60</v>
      </c>
      <c r="X411" s="24"/>
      <c r="Y411" s="24" t="s">
        <v>60</v>
      </c>
      <c r="Z411" s="24" t="s">
        <v>62</v>
      </c>
      <c r="AA411" s="24"/>
      <c r="AB411" s="24" t="s">
        <v>60</v>
      </c>
      <c r="AC411" s="24" t="s">
        <v>60</v>
      </c>
      <c r="AD411" s="24" t="s">
        <v>60</v>
      </c>
      <c r="AE411" s="24" t="s">
        <v>62</v>
      </c>
      <c r="AF411" s="24" t="s">
        <v>60</v>
      </c>
      <c r="AG411" s="24" t="s">
        <v>60</v>
      </c>
      <c r="AH411" s="24"/>
      <c r="AI411" s="24" t="s">
        <v>64</v>
      </c>
      <c r="AJ411" s="24" t="s">
        <v>60</v>
      </c>
      <c r="AK411" s="24"/>
      <c r="AL411" s="24" t="s">
        <v>60</v>
      </c>
      <c r="AM411" s="24" t="s">
        <v>62</v>
      </c>
      <c r="AN411" s="24" t="s">
        <v>62</v>
      </c>
      <c r="AO411" s="24" t="s">
        <v>62</v>
      </c>
      <c r="AP411" s="24" t="s">
        <v>64</v>
      </c>
      <c r="AQ411" s="24" t="s">
        <v>62</v>
      </c>
      <c r="AR411" s="24" t="s">
        <v>62</v>
      </c>
      <c r="AS411" s="24" t="s">
        <v>64</v>
      </c>
      <c r="AT411" s="24" t="s">
        <v>60</v>
      </c>
      <c r="AU411" s="24" t="s">
        <v>60</v>
      </c>
      <c r="AV411" s="24">
        <v>0</v>
      </c>
      <c r="AW411" s="72" t="s">
        <v>62</v>
      </c>
      <c r="AX411" s="24" t="s">
        <v>62</v>
      </c>
      <c r="AY411" s="24" t="s">
        <v>64</v>
      </c>
      <c r="AZ411" s="24" t="s">
        <v>60</v>
      </c>
      <c r="BA411" s="24" t="s">
        <v>60</v>
      </c>
      <c r="BB411" s="24">
        <v>0</v>
      </c>
      <c r="BC411" s="24">
        <v>0</v>
      </c>
      <c r="BD411" s="24">
        <f t="shared" si="160"/>
        <v>0</v>
      </c>
      <c r="BE411" s="25" t="s">
        <v>48</v>
      </c>
    </row>
    <row r="412" spans="1:57" ht="25.5" customHeight="1" x14ac:dyDescent="0.25">
      <c r="A412" s="22">
        <v>9</v>
      </c>
      <c r="B412" s="23" t="s">
        <v>54</v>
      </c>
      <c r="C412" s="23">
        <v>27</v>
      </c>
      <c r="D412" s="23">
        <v>274</v>
      </c>
      <c r="E412" s="23" t="s">
        <v>66</v>
      </c>
      <c r="F412" s="24" t="s">
        <v>60</v>
      </c>
      <c r="G412" s="24" t="s">
        <v>60</v>
      </c>
      <c r="H412" s="69" t="s">
        <v>265</v>
      </c>
      <c r="I412" s="24" t="s">
        <v>62</v>
      </c>
      <c r="J412" s="24" t="s">
        <v>62</v>
      </c>
      <c r="K412" s="24" t="s">
        <v>60</v>
      </c>
      <c r="L412" s="24" t="s">
        <v>63</v>
      </c>
      <c r="M412" s="24" t="s">
        <v>60</v>
      </c>
      <c r="N412" s="24" t="s">
        <v>60</v>
      </c>
      <c r="O412" s="24" t="s">
        <v>60</v>
      </c>
      <c r="P412" s="24" t="s">
        <v>62</v>
      </c>
      <c r="Q412" s="24" t="s">
        <v>60</v>
      </c>
      <c r="R412" s="24" t="s">
        <v>265</v>
      </c>
      <c r="S412" s="24" t="s">
        <v>63</v>
      </c>
      <c r="T412" s="24" t="s">
        <v>62</v>
      </c>
      <c r="U412" s="24" t="s">
        <v>60</v>
      </c>
      <c r="V412" s="24"/>
      <c r="W412" s="24" t="s">
        <v>60</v>
      </c>
      <c r="X412" s="24"/>
      <c r="Y412" s="24" t="s">
        <v>60</v>
      </c>
      <c r="Z412" s="24" t="s">
        <v>62</v>
      </c>
      <c r="AA412" s="24"/>
      <c r="AB412" s="24" t="s">
        <v>60</v>
      </c>
      <c r="AC412" s="24" t="s">
        <v>60</v>
      </c>
      <c r="AD412" s="24">
        <v>0.49</v>
      </c>
      <c r="AE412" s="24" t="s">
        <v>62</v>
      </c>
      <c r="AF412" s="24" t="s">
        <v>60</v>
      </c>
      <c r="AG412" s="24" t="s">
        <v>60</v>
      </c>
      <c r="AH412" s="24"/>
      <c r="AI412" s="24" t="s">
        <v>64</v>
      </c>
      <c r="AJ412" s="24" t="s">
        <v>60</v>
      </c>
      <c r="AK412" s="24"/>
      <c r="AL412" s="24" t="s">
        <v>60</v>
      </c>
      <c r="AM412" s="24">
        <v>-19.579999999999998</v>
      </c>
      <c r="AN412" s="24" t="s">
        <v>62</v>
      </c>
      <c r="AO412" s="24" t="s">
        <v>62</v>
      </c>
      <c r="AP412" s="24" t="s">
        <v>60</v>
      </c>
      <c r="AQ412" s="24" t="s">
        <v>62</v>
      </c>
      <c r="AR412" s="24" t="s">
        <v>62</v>
      </c>
      <c r="AS412" s="24" t="s">
        <v>64</v>
      </c>
      <c r="AT412" s="24" t="s">
        <v>60</v>
      </c>
      <c r="AU412" s="24" t="s">
        <v>60</v>
      </c>
      <c r="AV412" s="24">
        <v>0</v>
      </c>
      <c r="AW412" s="72" t="s">
        <v>62</v>
      </c>
      <c r="AX412" s="24" t="s">
        <v>62</v>
      </c>
      <c r="AY412" s="24" t="s">
        <v>60</v>
      </c>
      <c r="AZ412" s="24" t="s">
        <v>60</v>
      </c>
      <c r="BA412" s="24" t="s">
        <v>60</v>
      </c>
      <c r="BB412" s="24">
        <v>0</v>
      </c>
      <c r="BC412" s="24">
        <v>0</v>
      </c>
      <c r="BD412" s="24">
        <f t="shared" si="160"/>
        <v>-19.09</v>
      </c>
      <c r="BE412" s="25" t="s">
        <v>48</v>
      </c>
    </row>
    <row r="413" spans="1:57" ht="25.5" customHeight="1" x14ac:dyDescent="0.25">
      <c r="A413" s="22">
        <v>9</v>
      </c>
      <c r="B413" s="23" t="s">
        <v>54</v>
      </c>
      <c r="C413" s="23">
        <v>23</v>
      </c>
      <c r="D413" s="23">
        <v>243</v>
      </c>
      <c r="E413" s="23" t="s">
        <v>67</v>
      </c>
      <c r="F413" s="24">
        <v>-398.72</v>
      </c>
      <c r="G413" s="24">
        <v>-268.49</v>
      </c>
      <c r="H413" s="71">
        <v>64.59</v>
      </c>
      <c r="I413" s="24" t="s">
        <v>58</v>
      </c>
      <c r="J413" s="24">
        <v>-303.81</v>
      </c>
      <c r="K413" s="24">
        <v>38.479999999999997</v>
      </c>
      <c r="L413" s="24">
        <v>-80.180000000000007</v>
      </c>
      <c r="M413" s="24">
        <v>491.46</v>
      </c>
      <c r="N413" s="24">
        <v>326.5</v>
      </c>
      <c r="O413" s="24" t="s">
        <v>58</v>
      </c>
      <c r="P413" s="24">
        <v>529.42999999999995</v>
      </c>
      <c r="Q413" s="24">
        <v>-440.2</v>
      </c>
      <c r="R413" s="24">
        <v>-169.83</v>
      </c>
      <c r="S413" s="24">
        <v>139.21</v>
      </c>
      <c r="T413" s="24" t="s">
        <v>58</v>
      </c>
      <c r="U413" s="24">
        <v>104.52</v>
      </c>
      <c r="V413" s="24"/>
      <c r="W413" s="24">
        <v>-108.51</v>
      </c>
      <c r="X413" s="24"/>
      <c r="Y413" s="24">
        <v>-669.26</v>
      </c>
      <c r="Z413" s="24">
        <v>-771.86</v>
      </c>
      <c r="AA413" s="24"/>
      <c r="AB413" s="24">
        <v>308.29000000000002</v>
      </c>
      <c r="AC413" s="24">
        <v>-42.72</v>
      </c>
      <c r="AD413" s="24">
        <v>8.98</v>
      </c>
      <c r="AE413" s="24">
        <v>-84.24</v>
      </c>
      <c r="AF413" s="24">
        <v>20.94</v>
      </c>
      <c r="AG413" s="24">
        <v>-66.08</v>
      </c>
      <c r="AH413" s="24"/>
      <c r="AI413" s="24">
        <v>-301.45</v>
      </c>
      <c r="AJ413" s="24">
        <v>263.93</v>
      </c>
      <c r="AK413" s="24"/>
      <c r="AL413" s="24">
        <v>-943.67</v>
      </c>
      <c r="AM413" s="24">
        <v>-103.94</v>
      </c>
      <c r="AN413" s="24">
        <v>16.02</v>
      </c>
      <c r="AO413" s="24">
        <v>-111.76</v>
      </c>
      <c r="AP413" s="24">
        <v>-242.49</v>
      </c>
      <c r="AQ413" s="24">
        <v>368.08</v>
      </c>
      <c r="AR413" s="24">
        <v>-65.7</v>
      </c>
      <c r="AS413" s="24">
        <v>143.69</v>
      </c>
      <c r="AT413" s="24">
        <v>-171.78</v>
      </c>
      <c r="AU413" s="24">
        <v>343.28</v>
      </c>
      <c r="AV413" s="24">
        <v>0</v>
      </c>
      <c r="AW413" s="72">
        <v>174.57</v>
      </c>
      <c r="AX413" s="24">
        <v>-771.86</v>
      </c>
      <c r="AY413" s="24" t="s">
        <v>60</v>
      </c>
      <c r="AZ413" s="24" t="s">
        <v>59</v>
      </c>
      <c r="BA413" s="24">
        <v>-89.95</v>
      </c>
      <c r="BB413" s="24">
        <v>0</v>
      </c>
      <c r="BC413" s="24">
        <v>0</v>
      </c>
      <c r="BD413" s="24">
        <f t="shared" si="160"/>
        <v>-2864.5300000000007</v>
      </c>
      <c r="BE413" s="25" t="s">
        <v>48</v>
      </c>
    </row>
    <row r="414" spans="1:57" ht="25.5" customHeight="1" x14ac:dyDescent="0.25">
      <c r="A414" s="22">
        <v>9</v>
      </c>
      <c r="B414" s="23" t="s">
        <v>54</v>
      </c>
      <c r="C414" s="23">
        <v>23</v>
      </c>
      <c r="D414" s="23">
        <v>332</v>
      </c>
      <c r="E414" s="23" t="s">
        <v>68</v>
      </c>
      <c r="F414" s="24">
        <v>-133.59</v>
      </c>
      <c r="G414" s="24" t="s">
        <v>59</v>
      </c>
      <c r="H414" s="71">
        <v>335.9</v>
      </c>
      <c r="I414" s="24" t="s">
        <v>58</v>
      </c>
      <c r="J414" s="24">
        <v>17.649999999999999</v>
      </c>
      <c r="K414" s="24">
        <v>-65.59</v>
      </c>
      <c r="L414" s="24">
        <v>-331.15</v>
      </c>
      <c r="M414" s="24">
        <v>2324.17</v>
      </c>
      <c r="N414" s="24">
        <v>829.01</v>
      </c>
      <c r="O414" s="24" t="s">
        <v>58</v>
      </c>
      <c r="P414" s="24">
        <v>298.31</v>
      </c>
      <c r="Q414" s="24">
        <v>-2.27</v>
      </c>
      <c r="R414" s="24">
        <v>394.27</v>
      </c>
      <c r="S414" s="24">
        <v>-338.16</v>
      </c>
      <c r="T414" s="24" t="s">
        <v>58</v>
      </c>
      <c r="U414" s="24">
        <v>-31.84</v>
      </c>
      <c r="V414" s="24"/>
      <c r="W414" s="24">
        <v>-296.18</v>
      </c>
      <c r="X414" s="24"/>
      <c r="Y414" s="24">
        <v>122.94</v>
      </c>
      <c r="Z414" s="24">
        <v>-700.88</v>
      </c>
      <c r="AA414" s="24"/>
      <c r="AB414" s="24">
        <v>178.79</v>
      </c>
      <c r="AC414" s="24">
        <v>-95.14</v>
      </c>
      <c r="AD414" s="24">
        <v>62.07</v>
      </c>
      <c r="AE414" s="24">
        <v>-130.62</v>
      </c>
      <c r="AF414" s="24">
        <v>-15.7</v>
      </c>
      <c r="AG414" s="24">
        <v>-221.63</v>
      </c>
      <c r="AH414" s="24"/>
      <c r="AI414" s="24">
        <v>273.5</v>
      </c>
      <c r="AJ414" s="24">
        <v>99.16</v>
      </c>
      <c r="AK414" s="24"/>
      <c r="AL414" s="24">
        <v>-3684.15</v>
      </c>
      <c r="AM414" s="24">
        <v>8.4</v>
      </c>
      <c r="AN414" s="24">
        <v>-165.27</v>
      </c>
      <c r="AO414" s="24">
        <v>-144.88</v>
      </c>
      <c r="AP414" s="24">
        <v>-231.51</v>
      </c>
      <c r="AQ414" s="24" t="s">
        <v>58</v>
      </c>
      <c r="AR414" s="24">
        <v>-115.4</v>
      </c>
      <c r="AS414" s="24">
        <v>-246.81</v>
      </c>
      <c r="AT414" s="24">
        <v>221.16</v>
      </c>
      <c r="AU414" s="24">
        <v>-583.71</v>
      </c>
      <c r="AV414" s="24">
        <v>0</v>
      </c>
      <c r="AW414" s="72">
        <v>-331.86</v>
      </c>
      <c r="AX414" s="24">
        <v>-700.88</v>
      </c>
      <c r="AY414" s="24">
        <v>-128.34</v>
      </c>
      <c r="AZ414" s="24">
        <v>-13.24</v>
      </c>
      <c r="BA414" s="24" t="s">
        <v>60</v>
      </c>
      <c r="BB414" s="24">
        <v>0</v>
      </c>
      <c r="BC414" s="24">
        <v>0</v>
      </c>
      <c r="BD414" s="24">
        <f t="shared" si="160"/>
        <v>-3543.4700000000003</v>
      </c>
      <c r="BE414" s="25" t="s">
        <v>48</v>
      </c>
    </row>
    <row r="415" spans="1:57" ht="25.5" customHeight="1" x14ac:dyDescent="0.25">
      <c r="A415" s="22">
        <v>9</v>
      </c>
      <c r="B415" s="23" t="s">
        <v>54</v>
      </c>
      <c r="C415" s="23">
        <v>22</v>
      </c>
      <c r="D415" s="23">
        <v>175</v>
      </c>
      <c r="E415" s="23" t="s">
        <v>69</v>
      </c>
      <c r="F415" s="24">
        <v>-176.21</v>
      </c>
      <c r="G415" s="24">
        <v>9.1300000000000008</v>
      </c>
      <c r="H415" s="71">
        <v>-106.51</v>
      </c>
      <c r="I415" s="24">
        <v>495.91</v>
      </c>
      <c r="J415" s="24">
        <v>267.29000000000002</v>
      </c>
      <c r="K415" s="24">
        <v>-380.36</v>
      </c>
      <c r="L415" s="24">
        <v>-228.56</v>
      </c>
      <c r="M415" s="24">
        <v>60.44</v>
      </c>
      <c r="N415" s="24">
        <v>538.02</v>
      </c>
      <c r="O415" s="24">
        <v>-50.94</v>
      </c>
      <c r="P415" s="24">
        <v>40.68</v>
      </c>
      <c r="Q415" s="24">
        <v>-225.47</v>
      </c>
      <c r="R415" s="24">
        <v>-112.28</v>
      </c>
      <c r="S415" s="24">
        <v>-222.05</v>
      </c>
      <c r="T415" s="24">
        <v>-98.2</v>
      </c>
      <c r="U415" s="24">
        <v>61.38</v>
      </c>
      <c r="V415" s="24"/>
      <c r="W415" s="24">
        <v>-153.93</v>
      </c>
      <c r="X415" s="24"/>
      <c r="Y415" s="24">
        <v>-87.85</v>
      </c>
      <c r="Z415" s="24">
        <v>-172.56</v>
      </c>
      <c r="AA415" s="24"/>
      <c r="AB415" s="24">
        <v>204.2</v>
      </c>
      <c r="AC415" s="24">
        <v>-101.95</v>
      </c>
      <c r="AD415" s="24">
        <v>-136.32</v>
      </c>
      <c r="AE415" s="24">
        <v>-59.64</v>
      </c>
      <c r="AF415" s="24">
        <v>192.89</v>
      </c>
      <c r="AG415" s="24">
        <v>-193.88</v>
      </c>
      <c r="AH415" s="24"/>
      <c r="AI415" s="24">
        <v>-64.099999999999994</v>
      </c>
      <c r="AJ415" s="24">
        <v>22.85</v>
      </c>
      <c r="AK415" s="24"/>
      <c r="AL415" s="24">
        <v>-1272.6600000000001</v>
      </c>
      <c r="AM415" s="24">
        <v>-481.93</v>
      </c>
      <c r="AN415" s="24">
        <v>-87.18</v>
      </c>
      <c r="AO415" s="24">
        <v>-114.49</v>
      </c>
      <c r="AP415" s="24">
        <v>-353.82</v>
      </c>
      <c r="AQ415" s="24" t="s">
        <v>58</v>
      </c>
      <c r="AR415" s="24">
        <v>-64.37</v>
      </c>
      <c r="AS415" s="24">
        <v>-571.61</v>
      </c>
      <c r="AT415" s="24">
        <v>47.58</v>
      </c>
      <c r="AU415" s="24">
        <v>-30.21</v>
      </c>
      <c r="AV415" s="24">
        <v>0</v>
      </c>
      <c r="AW415" s="72" t="s">
        <v>60</v>
      </c>
      <c r="AX415" s="24">
        <v>-172.56</v>
      </c>
      <c r="AY415" s="24" t="s">
        <v>60</v>
      </c>
      <c r="AZ415" s="24">
        <v>-59.87</v>
      </c>
      <c r="BA415" s="24">
        <v>-78.459999999999994</v>
      </c>
      <c r="BB415" s="24">
        <v>0</v>
      </c>
      <c r="BC415" s="24">
        <v>0</v>
      </c>
      <c r="BD415" s="24">
        <f t="shared" si="160"/>
        <v>-3917.5999999999995</v>
      </c>
      <c r="BE415" s="25" t="s">
        <v>48</v>
      </c>
    </row>
    <row r="416" spans="1:57" ht="25.5" customHeight="1" x14ac:dyDescent="0.25">
      <c r="A416" s="22">
        <v>9</v>
      </c>
      <c r="B416" s="23" t="s">
        <v>54</v>
      </c>
      <c r="C416" s="23">
        <v>22</v>
      </c>
      <c r="D416" s="23">
        <v>347</v>
      </c>
      <c r="E416" s="23" t="s">
        <v>70</v>
      </c>
      <c r="F416" s="24">
        <v>-32.22</v>
      </c>
      <c r="G416" s="24">
        <v>-230.71</v>
      </c>
      <c r="H416" s="71">
        <v>-117.29</v>
      </c>
      <c r="I416" s="24">
        <v>-779.52</v>
      </c>
      <c r="J416" s="24">
        <v>-89.62</v>
      </c>
      <c r="K416" s="24">
        <v>-313.11</v>
      </c>
      <c r="L416" s="24">
        <v>-60.48</v>
      </c>
      <c r="M416" s="24">
        <v>-339.62</v>
      </c>
      <c r="N416" s="24">
        <v>-885.46</v>
      </c>
      <c r="O416" s="24">
        <v>80.45</v>
      </c>
      <c r="P416" s="24">
        <v>-90.72</v>
      </c>
      <c r="Q416" s="24">
        <v>9.42</v>
      </c>
      <c r="R416" s="24">
        <v>21.53</v>
      </c>
      <c r="S416" s="24">
        <v>-265.94</v>
      </c>
      <c r="T416" s="24">
        <v>-68.14</v>
      </c>
      <c r="U416" s="24">
        <v>-122.23</v>
      </c>
      <c r="V416" s="24"/>
      <c r="W416" s="24">
        <v>-147.46</v>
      </c>
      <c r="X416" s="24"/>
      <c r="Y416" s="24">
        <v>39.340000000000003</v>
      </c>
      <c r="Z416" s="24">
        <v>109.12</v>
      </c>
      <c r="AA416" s="24"/>
      <c r="AB416" s="24">
        <v>-537.34</v>
      </c>
      <c r="AC416" s="24">
        <v>2.62</v>
      </c>
      <c r="AD416" s="24">
        <v>-65.36</v>
      </c>
      <c r="AE416" s="24">
        <v>-136.01</v>
      </c>
      <c r="AF416" s="24">
        <v>-1075.3900000000001</v>
      </c>
      <c r="AG416" s="24">
        <v>-74.7</v>
      </c>
      <c r="AH416" s="24"/>
      <c r="AI416" s="24">
        <v>85.54</v>
      </c>
      <c r="AJ416" s="24">
        <v>50.21</v>
      </c>
      <c r="AK416" s="24"/>
      <c r="AL416" s="24">
        <v>-1122</v>
      </c>
      <c r="AM416" s="24">
        <v>-418.5</v>
      </c>
      <c r="AN416" s="24">
        <v>5</v>
      </c>
      <c r="AO416" s="24">
        <v>-365.44</v>
      </c>
      <c r="AP416" s="24">
        <v>-437.47</v>
      </c>
      <c r="AQ416" s="24">
        <v>49.73</v>
      </c>
      <c r="AR416" s="24">
        <v>-34.71</v>
      </c>
      <c r="AS416" s="24">
        <v>-450.7</v>
      </c>
      <c r="AT416" s="24">
        <v>42.21</v>
      </c>
      <c r="AU416" s="24">
        <v>-13.3</v>
      </c>
      <c r="AV416" s="24">
        <v>0</v>
      </c>
      <c r="AW416" s="72">
        <v>-48.54</v>
      </c>
      <c r="AX416" s="24">
        <v>109.12</v>
      </c>
      <c r="AY416" s="24">
        <v>-75.569999999999993</v>
      </c>
      <c r="AZ416" s="24">
        <v>-33.18</v>
      </c>
      <c r="BA416" s="24">
        <v>41.4</v>
      </c>
      <c r="BB416" s="24">
        <v>0</v>
      </c>
      <c r="BC416" s="24">
        <v>0</v>
      </c>
      <c r="BD416" s="24">
        <f t="shared" si="160"/>
        <v>-7785.0400000000009</v>
      </c>
      <c r="BE416" s="25" t="s">
        <v>48</v>
      </c>
    </row>
    <row r="417" spans="1:57" ht="25.5" customHeight="1" x14ac:dyDescent="0.25">
      <c r="A417" s="40">
        <v>9</v>
      </c>
      <c r="B417" s="23" t="s">
        <v>54</v>
      </c>
      <c r="C417" s="23">
        <v>12</v>
      </c>
      <c r="D417" s="23" t="s">
        <v>71</v>
      </c>
      <c r="E417" s="23" t="s">
        <v>72</v>
      </c>
      <c r="F417" s="24">
        <v>-72.319999999999993</v>
      </c>
      <c r="G417" s="24">
        <v>-231.21</v>
      </c>
      <c r="H417" s="71">
        <v>-426.51</v>
      </c>
      <c r="I417" s="24">
        <v>-29.87</v>
      </c>
      <c r="J417" s="24">
        <v>32.86</v>
      </c>
      <c r="K417" s="24">
        <v>-29.18</v>
      </c>
      <c r="L417" s="24">
        <v>-223.13</v>
      </c>
      <c r="M417" s="24" t="s">
        <v>59</v>
      </c>
      <c r="N417" s="24">
        <v>7.7</v>
      </c>
      <c r="O417" s="24">
        <v>-243.61</v>
      </c>
      <c r="P417" s="24">
        <v>-241.23</v>
      </c>
      <c r="Q417" s="24">
        <v>300.99</v>
      </c>
      <c r="R417" s="24" t="s">
        <v>266</v>
      </c>
      <c r="S417" s="24">
        <v>-200.15</v>
      </c>
      <c r="T417" s="24">
        <v>-66.5</v>
      </c>
      <c r="U417" s="24">
        <v>31.78</v>
      </c>
      <c r="V417" s="24"/>
      <c r="W417" s="24">
        <v>-628</v>
      </c>
      <c r="X417" s="24"/>
      <c r="Y417" s="24">
        <v>-162.58000000000001</v>
      </c>
      <c r="Z417" s="24">
        <v>-32.950000000000003</v>
      </c>
      <c r="AA417" s="24"/>
      <c r="AB417" s="24">
        <v>-105.69</v>
      </c>
      <c r="AC417" s="24">
        <v>-150.28</v>
      </c>
      <c r="AD417" s="24" t="s">
        <v>60</v>
      </c>
      <c r="AE417" s="24">
        <v>-89.22</v>
      </c>
      <c r="AF417" s="24">
        <v>47.01</v>
      </c>
      <c r="AG417" s="24">
        <v>-0.08</v>
      </c>
      <c r="AH417" s="24"/>
      <c r="AI417" s="24">
        <v>68.959999999999994</v>
      </c>
      <c r="AJ417" s="24" t="s">
        <v>62</v>
      </c>
      <c r="AK417" s="24"/>
      <c r="AL417" s="24">
        <v>-3755.93</v>
      </c>
      <c r="AM417" s="24">
        <v>-482.4</v>
      </c>
      <c r="AN417" s="24">
        <v>-33.380000000000003</v>
      </c>
      <c r="AO417" s="24">
        <v>-39.39</v>
      </c>
      <c r="AP417" s="24" t="s">
        <v>59</v>
      </c>
      <c r="AQ417" s="24">
        <v>-320.36</v>
      </c>
      <c r="AR417" s="24">
        <v>-115.4</v>
      </c>
      <c r="AS417" s="24">
        <v>411.3</v>
      </c>
      <c r="AT417" s="24">
        <v>-77.849999999999994</v>
      </c>
      <c r="AU417" s="24">
        <v>9.7200000000000006</v>
      </c>
      <c r="AV417" s="24">
        <v>0</v>
      </c>
      <c r="AW417" s="72">
        <v>-94.19</v>
      </c>
      <c r="AX417" s="24">
        <v>-32.950000000000003</v>
      </c>
      <c r="AY417" s="24" t="s">
        <v>60</v>
      </c>
      <c r="AZ417" s="24">
        <v>-757.52</v>
      </c>
      <c r="BA417" s="24">
        <v>57.08</v>
      </c>
      <c r="BB417" s="24">
        <v>0</v>
      </c>
      <c r="BC417" s="24">
        <v>0</v>
      </c>
      <c r="BD417" s="24">
        <f t="shared" si="160"/>
        <v>-7674.4799999999977</v>
      </c>
      <c r="BE417" s="25"/>
    </row>
    <row r="418" spans="1:57" ht="25.5" customHeight="1" x14ac:dyDescent="0.25">
      <c r="A418" s="40">
        <v>9</v>
      </c>
      <c r="B418" s="23" t="s">
        <v>54</v>
      </c>
      <c r="C418" s="23">
        <v>22</v>
      </c>
      <c r="D418" s="23" t="s">
        <v>55</v>
      </c>
      <c r="E418" s="23" t="s">
        <v>73</v>
      </c>
      <c r="F418" s="24">
        <v>-360</v>
      </c>
      <c r="G418" s="24">
        <v>63.9</v>
      </c>
      <c r="H418" s="69" t="s">
        <v>265</v>
      </c>
      <c r="I418" s="24">
        <v>-224.15</v>
      </c>
      <c r="J418" s="24">
        <v>161.47</v>
      </c>
      <c r="K418" s="24">
        <v>-145.84</v>
      </c>
      <c r="L418" s="24">
        <v>-99.22</v>
      </c>
      <c r="M418" s="24" t="s">
        <v>59</v>
      </c>
      <c r="N418" s="24">
        <v>-169.1</v>
      </c>
      <c r="O418" s="24">
        <v>164.17</v>
      </c>
      <c r="P418" s="24">
        <v>64.34</v>
      </c>
      <c r="Q418" s="24" t="s">
        <v>64</v>
      </c>
      <c r="R418" s="24" t="s">
        <v>266</v>
      </c>
      <c r="S418" s="24">
        <v>-200.15</v>
      </c>
      <c r="T418" s="24">
        <v>0.01</v>
      </c>
      <c r="U418" s="24" t="s">
        <v>59</v>
      </c>
      <c r="V418" s="24"/>
      <c r="W418" s="24">
        <v>-106.79</v>
      </c>
      <c r="X418" s="24"/>
      <c r="Y418" s="24">
        <v>344.21</v>
      </c>
      <c r="Z418" s="24">
        <v>-1399.73</v>
      </c>
      <c r="AA418" s="24"/>
      <c r="AB418" s="24">
        <v>-611.37</v>
      </c>
      <c r="AC418" s="24" t="s">
        <v>64</v>
      </c>
      <c r="AD418" s="24">
        <v>-5.92</v>
      </c>
      <c r="AE418" s="24">
        <v>213.72</v>
      </c>
      <c r="AF418" s="24">
        <v>-26.76</v>
      </c>
      <c r="AG418" s="24">
        <v>-71.39</v>
      </c>
      <c r="AH418" s="24"/>
      <c r="AI418" s="24" t="s">
        <v>59</v>
      </c>
      <c r="AJ418" s="24" t="s">
        <v>64</v>
      </c>
      <c r="AK418" s="24"/>
      <c r="AL418" s="24">
        <v>-126.32</v>
      </c>
      <c r="AM418" s="24">
        <v>105.87</v>
      </c>
      <c r="AN418" s="24">
        <v>-7.64</v>
      </c>
      <c r="AO418" s="24">
        <v>18.11</v>
      </c>
      <c r="AP418" s="24">
        <v>-33.799999999999997</v>
      </c>
      <c r="AQ418" s="24">
        <v>-13826.57</v>
      </c>
      <c r="AR418" s="24">
        <v>-85.4</v>
      </c>
      <c r="AS418" s="24">
        <v>183.85</v>
      </c>
      <c r="AT418" s="24">
        <v>-250.28</v>
      </c>
      <c r="AU418" s="24">
        <v>-298.25</v>
      </c>
      <c r="AV418" s="24">
        <v>0</v>
      </c>
      <c r="AW418" s="72">
        <v>-79.34</v>
      </c>
      <c r="AX418" s="24">
        <v>-1399.73</v>
      </c>
      <c r="AY418" s="24">
        <v>8.09</v>
      </c>
      <c r="AZ418" s="24">
        <v>-100.09</v>
      </c>
      <c r="BA418" s="24">
        <v>-54.82</v>
      </c>
      <c r="BB418" s="24">
        <v>0</v>
      </c>
      <c r="BC418" s="24">
        <v>0</v>
      </c>
      <c r="BD418" s="24">
        <f t="shared" si="160"/>
        <v>-18354.919999999998</v>
      </c>
      <c r="BE418" s="25"/>
    </row>
    <row r="419" spans="1:57" ht="25.5" customHeight="1" x14ac:dyDescent="0.25">
      <c r="A419" s="22">
        <v>9</v>
      </c>
      <c r="B419" s="22" t="s">
        <v>74</v>
      </c>
      <c r="C419" s="23">
        <v>22</v>
      </c>
      <c r="D419" s="23">
        <v>35</v>
      </c>
      <c r="E419" s="23" t="s">
        <v>75</v>
      </c>
      <c r="F419" s="24">
        <v>-81.2</v>
      </c>
      <c r="G419" s="24">
        <v>-171.59</v>
      </c>
      <c r="H419" s="71">
        <v>-235.32</v>
      </c>
      <c r="I419" s="24">
        <v>-1159.8499999999999</v>
      </c>
      <c r="J419" s="24">
        <v>-312.67</v>
      </c>
      <c r="K419" s="24">
        <v>-76.040000000000006</v>
      </c>
      <c r="L419" s="24">
        <v>-473.41</v>
      </c>
      <c r="M419" s="24">
        <v>-2824.71</v>
      </c>
      <c r="N419" s="24">
        <v>-1644.63</v>
      </c>
      <c r="O419" s="24">
        <v>-224.55</v>
      </c>
      <c r="P419" s="24">
        <v>72.66</v>
      </c>
      <c r="Q419" s="24">
        <v>-243.54</v>
      </c>
      <c r="R419" s="24">
        <v>115.12</v>
      </c>
      <c r="S419" s="24">
        <v>-245.58</v>
      </c>
      <c r="T419" s="24">
        <v>-95.65</v>
      </c>
      <c r="U419" s="24">
        <v>21.38</v>
      </c>
      <c r="V419" s="24"/>
      <c r="W419" s="24">
        <v>-46.46</v>
      </c>
      <c r="X419" s="24"/>
      <c r="Y419" s="24">
        <v>-704.18</v>
      </c>
      <c r="Z419" s="24">
        <v>-954.19</v>
      </c>
      <c r="AA419" s="24"/>
      <c r="AB419" s="24">
        <v>78.540000000000006</v>
      </c>
      <c r="AC419" s="24">
        <v>-1.71</v>
      </c>
      <c r="AD419" s="24">
        <v>171.13</v>
      </c>
      <c r="AE419" s="24" t="s">
        <v>63</v>
      </c>
      <c r="AF419" s="24">
        <v>177.55</v>
      </c>
      <c r="AG419" s="24">
        <v>-127.29</v>
      </c>
      <c r="AH419" s="24"/>
      <c r="AI419" s="24">
        <v>-190.75</v>
      </c>
      <c r="AJ419" s="24">
        <v>-62.39</v>
      </c>
      <c r="AK419" s="24"/>
      <c r="AL419" s="24">
        <v>-8.0399999999999991</v>
      </c>
      <c r="AM419" s="24">
        <v>-491.97</v>
      </c>
      <c r="AN419" s="24">
        <v>-22.27</v>
      </c>
      <c r="AO419" s="24">
        <v>18.11</v>
      </c>
      <c r="AP419" s="24">
        <v>101.03</v>
      </c>
      <c r="AQ419" s="24">
        <v>-1164.56</v>
      </c>
      <c r="AR419" s="24">
        <v>-75.239999999999995</v>
      </c>
      <c r="AS419" s="24">
        <v>-1990.12</v>
      </c>
      <c r="AT419" s="24">
        <v>-534.64</v>
      </c>
      <c r="AU419" s="24">
        <v>-369.36</v>
      </c>
      <c r="AV419" s="24">
        <v>0</v>
      </c>
      <c r="AW419" s="72">
        <v>-34.200000000000003</v>
      </c>
      <c r="AX419" s="24">
        <v>-954.19</v>
      </c>
      <c r="AY419" s="24">
        <v>6.59</v>
      </c>
      <c r="AZ419" s="24">
        <v>104.81</v>
      </c>
      <c r="BA419" s="24">
        <v>42.6</v>
      </c>
      <c r="BB419" s="24">
        <v>0</v>
      </c>
      <c r="BC419" s="24">
        <v>0</v>
      </c>
      <c r="BD419" s="24">
        <f t="shared" si="160"/>
        <v>-14610.78</v>
      </c>
      <c r="BE419" s="25" t="s">
        <v>48</v>
      </c>
    </row>
    <row r="420" spans="1:57" ht="25.5" customHeight="1" x14ac:dyDescent="0.25">
      <c r="A420" s="22">
        <v>9</v>
      </c>
      <c r="B420" s="22" t="s">
        <v>74</v>
      </c>
      <c r="C420" s="23">
        <v>22</v>
      </c>
      <c r="D420" s="23">
        <v>342</v>
      </c>
      <c r="E420" s="23" t="s">
        <v>76</v>
      </c>
      <c r="F420" s="24">
        <v>-67.75</v>
      </c>
      <c r="G420" s="24">
        <v>-169.86</v>
      </c>
      <c r="H420" s="71">
        <v>21.33</v>
      </c>
      <c r="I420" s="24" t="s">
        <v>62</v>
      </c>
      <c r="J420" s="24">
        <v>-0.04</v>
      </c>
      <c r="K420" s="24">
        <v>-44.45</v>
      </c>
      <c r="L420" s="24">
        <v>6.83</v>
      </c>
      <c r="M420" s="24">
        <v>-104.31</v>
      </c>
      <c r="N420" s="24">
        <v>-262.22000000000003</v>
      </c>
      <c r="O420" s="24">
        <v>-37.200000000000003</v>
      </c>
      <c r="P420" s="24">
        <v>-192.32</v>
      </c>
      <c r="Q420" s="24">
        <v>-0.42</v>
      </c>
      <c r="R420" s="24">
        <v>43.96</v>
      </c>
      <c r="S420" s="24" t="s">
        <v>63</v>
      </c>
      <c r="T420" s="24" t="s">
        <v>62</v>
      </c>
      <c r="U420" s="24">
        <v>-1.06</v>
      </c>
      <c r="V420" s="24"/>
      <c r="W420" s="24" t="s">
        <v>59</v>
      </c>
      <c r="X420" s="24"/>
      <c r="Y420" s="24">
        <v>1.25</v>
      </c>
      <c r="Z420" s="24">
        <v>13.69</v>
      </c>
      <c r="AA420" s="24"/>
      <c r="AB420" s="24">
        <v>87.68</v>
      </c>
      <c r="AC420" s="24">
        <v>6.85</v>
      </c>
      <c r="AD420" s="24">
        <v>48.66</v>
      </c>
      <c r="AE420" s="24">
        <v>-13.03</v>
      </c>
      <c r="AF420" s="24">
        <v>-225.63</v>
      </c>
      <c r="AG420" s="24">
        <v>-3.33</v>
      </c>
      <c r="AH420" s="24"/>
      <c r="AI420" s="24" t="s">
        <v>62</v>
      </c>
      <c r="AJ420" s="24">
        <v>2.4</v>
      </c>
      <c r="AK420" s="24"/>
      <c r="AL420" s="24">
        <v>-22.43</v>
      </c>
      <c r="AM420" s="24" t="s">
        <v>60</v>
      </c>
      <c r="AN420" s="24">
        <v>0.04</v>
      </c>
      <c r="AO420" s="24">
        <v>-100.75</v>
      </c>
      <c r="AP420" s="24">
        <v>29.79</v>
      </c>
      <c r="AQ420" s="24" t="s">
        <v>58</v>
      </c>
      <c r="AR420" s="24">
        <v>-12.89</v>
      </c>
      <c r="AS420" s="24">
        <v>-15.23</v>
      </c>
      <c r="AT420" s="24">
        <v>-42.1</v>
      </c>
      <c r="AU420" s="24">
        <v>15.05</v>
      </c>
      <c r="AV420" s="24">
        <v>0</v>
      </c>
      <c r="AW420" s="72">
        <v>3</v>
      </c>
      <c r="AX420" s="24">
        <v>13.69</v>
      </c>
      <c r="AY420" s="24" t="s">
        <v>60</v>
      </c>
      <c r="AZ420" s="24">
        <v>1.63</v>
      </c>
      <c r="BA420" s="24">
        <v>-0.13</v>
      </c>
      <c r="BB420" s="24">
        <v>0</v>
      </c>
      <c r="BC420" s="24">
        <v>0</v>
      </c>
      <c r="BD420" s="24">
        <f t="shared" si="160"/>
        <v>-1019.3</v>
      </c>
      <c r="BE420" s="25" t="s">
        <v>48</v>
      </c>
    </row>
    <row r="421" spans="1:57" ht="25.5" customHeight="1" x14ac:dyDescent="0.25">
      <c r="A421" s="22">
        <v>9</v>
      </c>
      <c r="B421" s="22" t="s">
        <v>74</v>
      </c>
      <c r="C421" s="23">
        <v>22</v>
      </c>
      <c r="D421" s="23">
        <v>343</v>
      </c>
      <c r="E421" s="23" t="s">
        <v>77</v>
      </c>
      <c r="F421" s="24">
        <v>13.29</v>
      </c>
      <c r="G421" s="24">
        <v>-19.100000000000001</v>
      </c>
      <c r="H421" s="71">
        <v>84.21</v>
      </c>
      <c r="I421" s="24" t="s">
        <v>62</v>
      </c>
      <c r="J421" s="24">
        <v>115.19</v>
      </c>
      <c r="K421" s="24">
        <v>-101.43</v>
      </c>
      <c r="L421" s="24">
        <v>168.82</v>
      </c>
      <c r="M421" s="24">
        <v>-27.59</v>
      </c>
      <c r="N421" s="24">
        <v>-484.51</v>
      </c>
      <c r="O421" s="24">
        <v>-125.04</v>
      </c>
      <c r="P421" s="24">
        <v>12.92</v>
      </c>
      <c r="Q421" s="24">
        <v>-103.1</v>
      </c>
      <c r="R421" s="24">
        <v>419.11</v>
      </c>
      <c r="S421" s="24">
        <v>17.399999999999999</v>
      </c>
      <c r="T421" s="24">
        <v>12.34</v>
      </c>
      <c r="U421" s="24">
        <v>-71.59</v>
      </c>
      <c r="V421" s="24"/>
      <c r="W421" s="24">
        <v>-84.4</v>
      </c>
      <c r="X421" s="24"/>
      <c r="Y421" s="24">
        <v>43.14</v>
      </c>
      <c r="Z421" s="24">
        <v>-0.91</v>
      </c>
      <c r="AA421" s="24"/>
      <c r="AB421" s="24">
        <v>-58.68</v>
      </c>
      <c r="AC421" s="24">
        <v>-70.81</v>
      </c>
      <c r="AD421" s="24">
        <v>35.92</v>
      </c>
      <c r="AE421" s="24" t="s">
        <v>62</v>
      </c>
      <c r="AF421" s="24">
        <v>-1.05</v>
      </c>
      <c r="AG421" s="24">
        <v>-71.87</v>
      </c>
      <c r="AH421" s="24"/>
      <c r="AI421" s="24">
        <v>-7.53</v>
      </c>
      <c r="AJ421" s="24">
        <v>32.42</v>
      </c>
      <c r="AK421" s="24"/>
      <c r="AL421" s="24">
        <v>14.53</v>
      </c>
      <c r="AM421" s="24">
        <v>6.26</v>
      </c>
      <c r="AN421" s="24">
        <v>-29.75</v>
      </c>
      <c r="AO421" s="24">
        <v>-114.01</v>
      </c>
      <c r="AP421" s="24">
        <v>138.36000000000001</v>
      </c>
      <c r="AQ421" s="24">
        <v>-45.32</v>
      </c>
      <c r="AR421" s="24">
        <v>-1.56</v>
      </c>
      <c r="AS421" s="24">
        <v>-14.74</v>
      </c>
      <c r="AT421" s="24">
        <v>8.91</v>
      </c>
      <c r="AU421" s="24">
        <v>191.52</v>
      </c>
      <c r="AV421" s="24">
        <v>0</v>
      </c>
      <c r="AW421" s="72">
        <v>-35.68</v>
      </c>
      <c r="AX421" s="24">
        <v>-0.91</v>
      </c>
      <c r="AY421" s="24" t="s">
        <v>60</v>
      </c>
      <c r="AZ421" s="24">
        <v>-2.06</v>
      </c>
      <c r="BA421" s="24">
        <v>12.69</v>
      </c>
      <c r="BB421" s="24">
        <v>0</v>
      </c>
      <c r="BC421" s="24">
        <v>0</v>
      </c>
      <c r="BD421" s="24">
        <f t="shared" si="160"/>
        <v>-144.60999999999996</v>
      </c>
      <c r="BE421" s="25"/>
    </row>
    <row r="422" spans="1:57" ht="25.5" customHeight="1" x14ac:dyDescent="0.25">
      <c r="A422" s="22">
        <v>9</v>
      </c>
      <c r="B422" s="22" t="s">
        <v>74</v>
      </c>
      <c r="C422" s="23">
        <v>22</v>
      </c>
      <c r="D422" s="23">
        <v>344</v>
      </c>
      <c r="E422" s="23" t="s">
        <v>79</v>
      </c>
      <c r="F422" s="24" t="s">
        <v>60</v>
      </c>
      <c r="G422" s="24">
        <v>-165.7</v>
      </c>
      <c r="H422" s="71">
        <v>-1.32</v>
      </c>
      <c r="I422" s="24">
        <v>-128.63999999999999</v>
      </c>
      <c r="J422" s="24">
        <v>45.36</v>
      </c>
      <c r="K422" s="24">
        <v>-44.38</v>
      </c>
      <c r="L422" s="24">
        <v>-41.76</v>
      </c>
      <c r="M422" s="24">
        <v>1.58</v>
      </c>
      <c r="N422" s="24">
        <v>70.39</v>
      </c>
      <c r="O422" s="24">
        <v>-207.66</v>
      </c>
      <c r="P422" s="24">
        <v>-113.43</v>
      </c>
      <c r="Q422" s="24">
        <v>144.88</v>
      </c>
      <c r="R422" s="24">
        <v>56.56</v>
      </c>
      <c r="S422" s="24" t="s">
        <v>63</v>
      </c>
      <c r="T422" s="24" t="s">
        <v>58</v>
      </c>
      <c r="U422" s="24">
        <v>-43.76</v>
      </c>
      <c r="V422" s="24"/>
      <c r="W422" s="24">
        <v>4.13</v>
      </c>
      <c r="X422" s="24"/>
      <c r="Y422" s="24">
        <v>-174.46</v>
      </c>
      <c r="Z422" s="24">
        <v>-69.290000000000006</v>
      </c>
      <c r="AA422" s="24"/>
      <c r="AB422" s="24">
        <v>40.18</v>
      </c>
      <c r="AC422" s="24" t="s">
        <v>60</v>
      </c>
      <c r="AD422" s="24">
        <v>-46.22</v>
      </c>
      <c r="AE422" s="24" t="s">
        <v>63</v>
      </c>
      <c r="AF422" s="24" t="s">
        <v>60</v>
      </c>
      <c r="AG422" s="24">
        <v>187.09</v>
      </c>
      <c r="AH422" s="24"/>
      <c r="AI422" s="24">
        <v>-73.760000000000005</v>
      </c>
      <c r="AJ422" s="24">
        <v>-40.89</v>
      </c>
      <c r="AK422" s="24"/>
      <c r="AL422" s="24">
        <v>40.299999999999997</v>
      </c>
      <c r="AM422" s="24">
        <v>7.76</v>
      </c>
      <c r="AN422" s="24" t="s">
        <v>62</v>
      </c>
      <c r="AO422" s="24" t="s">
        <v>62</v>
      </c>
      <c r="AP422" s="24">
        <v>-518.45000000000005</v>
      </c>
      <c r="AQ422" s="24" t="s">
        <v>58</v>
      </c>
      <c r="AR422" s="24" t="s">
        <v>60</v>
      </c>
      <c r="AS422" s="24" t="s">
        <v>60</v>
      </c>
      <c r="AT422" s="24">
        <v>-0.91</v>
      </c>
      <c r="AU422" s="24">
        <v>46.78</v>
      </c>
      <c r="AV422" s="24">
        <v>0</v>
      </c>
      <c r="AW422" s="72">
        <v>-106.92</v>
      </c>
      <c r="AX422" s="24">
        <v>-69.290000000000006</v>
      </c>
      <c r="AY422" s="24" t="s">
        <v>60</v>
      </c>
      <c r="AZ422" s="24" t="s">
        <v>60</v>
      </c>
      <c r="BA422" s="24" t="s">
        <v>60</v>
      </c>
      <c r="BB422" s="24">
        <v>0</v>
      </c>
      <c r="BC422" s="24">
        <v>0</v>
      </c>
      <c r="BD422" s="24">
        <f t="shared" si="160"/>
        <v>-1201.8300000000002</v>
      </c>
      <c r="BE422" s="25"/>
    </row>
    <row r="423" spans="1:57" ht="25.5" customHeight="1" x14ac:dyDescent="0.25">
      <c r="A423" s="22">
        <v>9</v>
      </c>
      <c r="B423" s="22" t="s">
        <v>74</v>
      </c>
      <c r="C423" s="23">
        <v>22</v>
      </c>
      <c r="D423" s="23">
        <v>345</v>
      </c>
      <c r="E423" s="23" t="s">
        <v>80</v>
      </c>
      <c r="F423" s="24" t="s">
        <v>64</v>
      </c>
      <c r="G423" s="24" t="s">
        <v>64</v>
      </c>
      <c r="H423" s="69" t="s">
        <v>267</v>
      </c>
      <c r="I423" s="24" t="s">
        <v>62</v>
      </c>
      <c r="J423" s="24" t="s">
        <v>63</v>
      </c>
      <c r="K423" s="24" t="s">
        <v>64</v>
      </c>
      <c r="L423" s="24" t="s">
        <v>63</v>
      </c>
      <c r="M423" s="24" t="s">
        <v>64</v>
      </c>
      <c r="N423" s="24" t="s">
        <v>64</v>
      </c>
      <c r="O423" s="24" t="s">
        <v>64</v>
      </c>
      <c r="P423" s="24" t="s">
        <v>63</v>
      </c>
      <c r="Q423" s="24" t="s">
        <v>64</v>
      </c>
      <c r="R423" s="24" t="s">
        <v>265</v>
      </c>
      <c r="S423" s="24" t="s">
        <v>63</v>
      </c>
      <c r="T423" s="24" t="s">
        <v>63</v>
      </c>
      <c r="U423" s="24" t="s">
        <v>64</v>
      </c>
      <c r="V423" s="24"/>
      <c r="W423" s="24" t="s">
        <v>64</v>
      </c>
      <c r="X423" s="24"/>
      <c r="Y423" s="24" t="s">
        <v>64</v>
      </c>
      <c r="Z423" s="24" t="s">
        <v>64</v>
      </c>
      <c r="AA423" s="24"/>
      <c r="AB423" s="24" t="s">
        <v>64</v>
      </c>
      <c r="AC423" s="24" t="s">
        <v>64</v>
      </c>
      <c r="AD423" s="24" t="s">
        <v>64</v>
      </c>
      <c r="AE423" s="24" t="s">
        <v>63</v>
      </c>
      <c r="AF423" s="24" t="s">
        <v>60</v>
      </c>
      <c r="AG423" s="24" t="s">
        <v>64</v>
      </c>
      <c r="AH423" s="24"/>
      <c r="AI423" s="24" t="s">
        <v>64</v>
      </c>
      <c r="AJ423" s="24" t="s">
        <v>64</v>
      </c>
      <c r="AK423" s="24"/>
      <c r="AL423" s="24" t="s">
        <v>64</v>
      </c>
      <c r="AM423" s="24" t="s">
        <v>63</v>
      </c>
      <c r="AN423" s="24" t="s">
        <v>63</v>
      </c>
      <c r="AO423" s="24" t="s">
        <v>63</v>
      </c>
      <c r="AP423" s="24" t="s">
        <v>64</v>
      </c>
      <c r="AQ423" s="24" t="s">
        <v>64</v>
      </c>
      <c r="AR423" s="24" t="s">
        <v>64</v>
      </c>
      <c r="AS423" s="24" t="s">
        <v>64</v>
      </c>
      <c r="AT423" s="24" t="s">
        <v>64</v>
      </c>
      <c r="AU423" s="24" t="s">
        <v>64</v>
      </c>
      <c r="AV423" s="24">
        <v>0</v>
      </c>
      <c r="AW423" s="72" t="s">
        <v>63</v>
      </c>
      <c r="AX423" s="24" t="s">
        <v>64</v>
      </c>
      <c r="AY423" s="24" t="s">
        <v>64</v>
      </c>
      <c r="AZ423" s="24" t="s">
        <v>64</v>
      </c>
      <c r="BA423" s="24" t="s">
        <v>64</v>
      </c>
      <c r="BB423" s="24">
        <v>0</v>
      </c>
      <c r="BC423" s="24">
        <v>0</v>
      </c>
      <c r="BD423" s="24">
        <f t="shared" si="160"/>
        <v>0</v>
      </c>
      <c r="BE423" s="25"/>
    </row>
    <row r="424" spans="1:57" ht="25.5" customHeight="1" x14ac:dyDescent="0.25">
      <c r="A424" s="22">
        <v>9</v>
      </c>
      <c r="B424" s="22" t="s">
        <v>74</v>
      </c>
      <c r="C424" s="23">
        <v>22</v>
      </c>
      <c r="D424" s="23">
        <v>352</v>
      </c>
      <c r="E424" s="23" t="s">
        <v>81</v>
      </c>
      <c r="F424" s="24" t="s">
        <v>64</v>
      </c>
      <c r="G424" s="24" t="s">
        <v>64</v>
      </c>
      <c r="H424" s="69" t="s">
        <v>267</v>
      </c>
      <c r="I424" s="24" t="s">
        <v>63</v>
      </c>
      <c r="J424" s="24" t="s">
        <v>63</v>
      </c>
      <c r="K424" s="24" t="s">
        <v>64</v>
      </c>
      <c r="L424" s="24" t="s">
        <v>63</v>
      </c>
      <c r="M424" s="24" t="s">
        <v>64</v>
      </c>
      <c r="N424" s="24" t="s">
        <v>64</v>
      </c>
      <c r="O424" s="24" t="s">
        <v>64</v>
      </c>
      <c r="P424" s="24" t="s">
        <v>63</v>
      </c>
      <c r="Q424" s="24" t="s">
        <v>64</v>
      </c>
      <c r="R424" s="24" t="s">
        <v>265</v>
      </c>
      <c r="S424" s="24" t="s">
        <v>247</v>
      </c>
      <c r="T424" s="24" t="s">
        <v>63</v>
      </c>
      <c r="U424" s="24" t="s">
        <v>64</v>
      </c>
      <c r="V424" s="24"/>
      <c r="W424" s="24" t="s">
        <v>64</v>
      </c>
      <c r="X424" s="24"/>
      <c r="Y424" s="24" t="s">
        <v>64</v>
      </c>
      <c r="Z424" s="24" t="s">
        <v>64</v>
      </c>
      <c r="AA424" s="24"/>
      <c r="AB424" s="24" t="s">
        <v>64</v>
      </c>
      <c r="AC424" s="24" t="s">
        <v>64</v>
      </c>
      <c r="AD424" s="24" t="s">
        <v>64</v>
      </c>
      <c r="AE424" s="24" t="s">
        <v>63</v>
      </c>
      <c r="AF424" s="24" t="s">
        <v>64</v>
      </c>
      <c r="AG424" s="24" t="s">
        <v>64</v>
      </c>
      <c r="AH424" s="24"/>
      <c r="AI424" s="24" t="s">
        <v>64</v>
      </c>
      <c r="AJ424" s="24" t="s">
        <v>64</v>
      </c>
      <c r="AK424" s="24"/>
      <c r="AL424" s="24" t="s">
        <v>64</v>
      </c>
      <c r="AM424" s="24" t="s">
        <v>63</v>
      </c>
      <c r="AN424" s="24" t="s">
        <v>63</v>
      </c>
      <c r="AO424" s="24" t="s">
        <v>63</v>
      </c>
      <c r="AP424" s="24" t="s">
        <v>64</v>
      </c>
      <c r="AQ424" s="24" t="s">
        <v>63</v>
      </c>
      <c r="AR424" s="24" t="s">
        <v>64</v>
      </c>
      <c r="AS424" s="24" t="s">
        <v>64</v>
      </c>
      <c r="AT424" s="24" t="s">
        <v>64</v>
      </c>
      <c r="AU424" s="24" t="s">
        <v>64</v>
      </c>
      <c r="AV424" s="24">
        <v>0</v>
      </c>
      <c r="AW424" s="72" t="s">
        <v>63</v>
      </c>
      <c r="AX424" s="24" t="s">
        <v>64</v>
      </c>
      <c r="AY424" s="24" t="s">
        <v>64</v>
      </c>
      <c r="AZ424" s="24" t="s">
        <v>64</v>
      </c>
      <c r="BA424" s="24" t="s">
        <v>64</v>
      </c>
      <c r="BB424" s="24">
        <v>0</v>
      </c>
      <c r="BC424" s="24">
        <v>0</v>
      </c>
      <c r="BD424" s="24">
        <f t="shared" si="160"/>
        <v>0</v>
      </c>
      <c r="BE424" s="25"/>
    </row>
    <row r="425" spans="1:57" ht="25.5" customHeight="1" x14ac:dyDescent="0.25">
      <c r="A425" s="22">
        <v>9</v>
      </c>
      <c r="B425" s="22" t="s">
        <v>74</v>
      </c>
      <c r="C425" s="23">
        <v>12</v>
      </c>
      <c r="D425" s="23">
        <v>144</v>
      </c>
      <c r="E425" s="23" t="s">
        <v>82</v>
      </c>
      <c r="F425" s="24">
        <v>261.35000000000002</v>
      </c>
      <c r="G425" s="24">
        <v>-98.61</v>
      </c>
      <c r="H425" s="71">
        <v>-267.98</v>
      </c>
      <c r="I425" s="24">
        <v>-293.51</v>
      </c>
      <c r="J425" s="24">
        <v>-375.98</v>
      </c>
      <c r="K425" s="24">
        <v>-492.64</v>
      </c>
      <c r="L425" s="24">
        <v>-459.86</v>
      </c>
      <c r="M425" s="24">
        <v>-2214.75</v>
      </c>
      <c r="N425" s="24">
        <v>1426.78</v>
      </c>
      <c r="O425" s="24">
        <v>313.23</v>
      </c>
      <c r="P425" s="24" t="s">
        <v>58</v>
      </c>
      <c r="Q425" s="24">
        <v>-1484.44</v>
      </c>
      <c r="R425" s="24" t="s">
        <v>59</v>
      </c>
      <c r="S425" s="24">
        <v>-200.15</v>
      </c>
      <c r="T425" s="24">
        <v>-238.72</v>
      </c>
      <c r="U425" s="24">
        <v>-359.23</v>
      </c>
      <c r="V425" s="24"/>
      <c r="W425" s="24">
        <v>-627.51</v>
      </c>
      <c r="X425" s="24"/>
      <c r="Y425" s="24">
        <v>-88.92</v>
      </c>
      <c r="Z425" s="24">
        <v>122.74</v>
      </c>
      <c r="AA425" s="24"/>
      <c r="AB425" s="24">
        <v>208.67</v>
      </c>
      <c r="AC425" s="24" t="s">
        <v>59</v>
      </c>
      <c r="AD425" s="24">
        <v>-105.4</v>
      </c>
      <c r="AE425" s="24">
        <v>-80.77</v>
      </c>
      <c r="AF425" s="24">
        <v>-512.49</v>
      </c>
      <c r="AG425" s="24" t="s">
        <v>59</v>
      </c>
      <c r="AH425" s="24"/>
      <c r="AI425" s="24">
        <v>-145.44</v>
      </c>
      <c r="AJ425" s="24">
        <v>-12.36</v>
      </c>
      <c r="AK425" s="24"/>
      <c r="AL425" s="24">
        <v>-293.58999999999997</v>
      </c>
      <c r="AM425" s="24">
        <v>-319.75</v>
      </c>
      <c r="AN425" s="24">
        <v>-51.82</v>
      </c>
      <c r="AO425" s="24" t="s">
        <v>58</v>
      </c>
      <c r="AP425" s="24" t="s">
        <v>59</v>
      </c>
      <c r="AQ425" s="24">
        <v>-106.42</v>
      </c>
      <c r="AR425" s="24">
        <v>-5.66</v>
      </c>
      <c r="AS425" s="24">
        <v>-266.85000000000002</v>
      </c>
      <c r="AT425" s="24">
        <v>-80.400000000000006</v>
      </c>
      <c r="AU425" s="24" t="s">
        <v>59</v>
      </c>
      <c r="AV425" s="24">
        <v>0</v>
      </c>
      <c r="AW425" s="72" t="s">
        <v>58</v>
      </c>
      <c r="AX425" s="24">
        <v>122.74</v>
      </c>
      <c r="AY425" s="24">
        <v>277.01</v>
      </c>
      <c r="AZ425" s="24">
        <v>-757.52</v>
      </c>
      <c r="BA425" s="24">
        <v>22.25</v>
      </c>
      <c r="BB425" s="24">
        <v>0</v>
      </c>
      <c r="BC425" s="24">
        <v>0</v>
      </c>
      <c r="BD425" s="24">
        <f t="shared" si="160"/>
        <v>-7186</v>
      </c>
      <c r="BE425" s="25"/>
    </row>
    <row r="426" spans="1:57" ht="25.5" customHeight="1" x14ac:dyDescent="0.25">
      <c r="A426" s="42">
        <v>9</v>
      </c>
      <c r="B426" s="42" t="s">
        <v>74</v>
      </c>
      <c r="C426" s="23">
        <v>22</v>
      </c>
      <c r="D426" s="23">
        <v>357</v>
      </c>
      <c r="E426" s="23" t="s">
        <v>83</v>
      </c>
      <c r="F426" s="24" t="s">
        <v>64</v>
      </c>
      <c r="G426" s="24">
        <v>-15.58</v>
      </c>
      <c r="H426" s="71">
        <v>-35.869999999999997</v>
      </c>
      <c r="I426" s="24">
        <v>-37.31</v>
      </c>
      <c r="J426" s="24" t="s">
        <v>62</v>
      </c>
      <c r="K426" s="24">
        <v>-97.94</v>
      </c>
      <c r="L426" s="24">
        <v>52.7</v>
      </c>
      <c r="M426" s="24">
        <v>-2.2200000000000002</v>
      </c>
      <c r="N426" s="24">
        <v>-144.91</v>
      </c>
      <c r="O426" s="24" t="s">
        <v>60</v>
      </c>
      <c r="P426" s="24">
        <v>-23.64</v>
      </c>
      <c r="Q426" s="24">
        <v>-117.99</v>
      </c>
      <c r="R426" s="24" t="s">
        <v>265</v>
      </c>
      <c r="S426" s="24" t="s">
        <v>63</v>
      </c>
      <c r="T426" s="24" t="s">
        <v>58</v>
      </c>
      <c r="U426" s="24" t="s">
        <v>60</v>
      </c>
      <c r="V426" s="24"/>
      <c r="W426" s="24">
        <v>-207.29</v>
      </c>
      <c r="X426" s="24"/>
      <c r="Y426" s="24">
        <v>57.85</v>
      </c>
      <c r="Z426" s="24">
        <v>-101.98</v>
      </c>
      <c r="AA426" s="24"/>
      <c r="AB426" s="24" t="s">
        <v>60</v>
      </c>
      <c r="AC426" s="24" t="s">
        <v>60</v>
      </c>
      <c r="AD426" s="24" t="s">
        <v>60</v>
      </c>
      <c r="AE426" s="24" t="s">
        <v>62</v>
      </c>
      <c r="AF426" s="24" t="s">
        <v>60</v>
      </c>
      <c r="AG426" s="24">
        <v>-18.78</v>
      </c>
      <c r="AH426" s="24"/>
      <c r="AI426" s="24">
        <v>-189.58</v>
      </c>
      <c r="AJ426" s="24">
        <v>-34.14</v>
      </c>
      <c r="AK426" s="24"/>
      <c r="AL426" s="24">
        <v>-351.73</v>
      </c>
      <c r="AM426" s="24">
        <v>-103.55</v>
      </c>
      <c r="AN426" s="24" t="s">
        <v>62</v>
      </c>
      <c r="AO426" s="24">
        <v>103.4</v>
      </c>
      <c r="AP426" s="24" t="s">
        <v>60</v>
      </c>
      <c r="AQ426" s="24" t="s">
        <v>58</v>
      </c>
      <c r="AR426" s="24" t="s">
        <v>60</v>
      </c>
      <c r="AS426" s="24" t="s">
        <v>64</v>
      </c>
      <c r="AT426" s="24">
        <v>25.16</v>
      </c>
      <c r="AU426" s="24">
        <v>-137.03</v>
      </c>
      <c r="AV426" s="24">
        <v>0</v>
      </c>
      <c r="AW426" s="72" t="s">
        <v>60</v>
      </c>
      <c r="AX426" s="24">
        <v>-101.98</v>
      </c>
      <c r="AY426" s="24" t="s">
        <v>60</v>
      </c>
      <c r="AZ426" s="24" t="s">
        <v>60</v>
      </c>
      <c r="BA426" s="24" t="s">
        <v>60</v>
      </c>
      <c r="BB426" s="24">
        <v>0</v>
      </c>
      <c r="BC426" s="24">
        <v>0</v>
      </c>
      <c r="BD426" s="24">
        <f t="shared" si="160"/>
        <v>-1482.4099999999996</v>
      </c>
      <c r="BE426" s="25"/>
    </row>
    <row r="427" spans="1:57" ht="25.5" customHeight="1" x14ac:dyDescent="0.25">
      <c r="A427" s="22">
        <v>9</v>
      </c>
      <c r="B427" s="22" t="s">
        <v>84</v>
      </c>
      <c r="C427" s="23">
        <v>22</v>
      </c>
      <c r="D427" s="23">
        <v>285</v>
      </c>
      <c r="E427" s="23" t="s">
        <v>85</v>
      </c>
      <c r="F427" s="24">
        <v>-23.93</v>
      </c>
      <c r="G427" s="24">
        <v>-61.36</v>
      </c>
      <c r="H427" s="69" t="s">
        <v>265</v>
      </c>
      <c r="I427" s="24">
        <v>-56.3</v>
      </c>
      <c r="J427" s="24">
        <v>-56.7</v>
      </c>
      <c r="K427" s="24">
        <v>-30.42</v>
      </c>
      <c r="L427" s="24">
        <v>72.040000000000006</v>
      </c>
      <c r="M427" s="24">
        <v>592.01</v>
      </c>
      <c r="N427" s="24" t="s">
        <v>59</v>
      </c>
      <c r="O427" s="24" t="s">
        <v>58</v>
      </c>
      <c r="P427" s="24">
        <v>-282.02999999999997</v>
      </c>
      <c r="Q427" s="24" t="s">
        <v>59</v>
      </c>
      <c r="R427" s="24">
        <v>-79.63</v>
      </c>
      <c r="S427" s="24">
        <v>35.94</v>
      </c>
      <c r="T427" s="24" t="s">
        <v>58</v>
      </c>
      <c r="U427" s="24" t="s">
        <v>59</v>
      </c>
      <c r="V427" s="24"/>
      <c r="W427" s="24" t="s">
        <v>59</v>
      </c>
      <c r="X427" s="24"/>
      <c r="Y427" s="24">
        <v>0</v>
      </c>
      <c r="Z427" s="24">
        <v>-5.42</v>
      </c>
      <c r="AA427" s="24"/>
      <c r="AB427" s="24" t="s">
        <v>59</v>
      </c>
      <c r="AC427" s="24">
        <v>207.73</v>
      </c>
      <c r="AD427" s="24">
        <v>-18.89</v>
      </c>
      <c r="AE427" s="24">
        <v>-197.06</v>
      </c>
      <c r="AF427" s="24">
        <v>-168.2</v>
      </c>
      <c r="AG427" s="24">
        <v>135.06</v>
      </c>
      <c r="AH427" s="24"/>
      <c r="AI427" s="24" t="s">
        <v>59</v>
      </c>
      <c r="AJ427" s="24">
        <v>39.42</v>
      </c>
      <c r="AK427" s="24"/>
      <c r="AL427" s="24">
        <v>-2228.59</v>
      </c>
      <c r="AM427" s="24">
        <v>-182.82</v>
      </c>
      <c r="AN427" s="24">
        <v>42.23</v>
      </c>
      <c r="AO427" s="24" t="s">
        <v>58</v>
      </c>
      <c r="AP427" s="24">
        <v>-23.34</v>
      </c>
      <c r="AQ427" s="24" t="s">
        <v>129</v>
      </c>
      <c r="AR427" s="24" t="s">
        <v>59</v>
      </c>
      <c r="AS427" s="24">
        <v>-218.92</v>
      </c>
      <c r="AT427" s="24">
        <v>-11.15</v>
      </c>
      <c r="AU427" s="24">
        <v>15.8</v>
      </c>
      <c r="AV427" s="24">
        <v>0</v>
      </c>
      <c r="AW427" s="72">
        <v>69.84</v>
      </c>
      <c r="AX427" s="24">
        <v>-5.42</v>
      </c>
      <c r="AY427" s="24">
        <v>0.2</v>
      </c>
      <c r="AZ427" s="24">
        <v>-137.85</v>
      </c>
      <c r="BA427" s="24" t="s">
        <v>60</v>
      </c>
      <c r="BB427" s="24">
        <v>0</v>
      </c>
      <c r="BC427" s="24">
        <v>0</v>
      </c>
      <c r="BD427" s="24">
        <f t="shared" si="160"/>
        <v>-2577.7600000000002</v>
      </c>
      <c r="BE427" s="25"/>
    </row>
    <row r="428" spans="1:57" ht="25.5" customHeight="1" x14ac:dyDescent="0.25">
      <c r="A428" s="22">
        <v>9</v>
      </c>
      <c r="B428" s="22" t="s">
        <v>84</v>
      </c>
      <c r="C428" s="23">
        <v>13</v>
      </c>
      <c r="D428" s="23">
        <v>353</v>
      </c>
      <c r="E428" s="23" t="s">
        <v>86</v>
      </c>
      <c r="F428" s="24">
        <v>441.45</v>
      </c>
      <c r="G428" s="24" t="s">
        <v>64</v>
      </c>
      <c r="H428" s="69" t="s">
        <v>267</v>
      </c>
      <c r="I428" s="24" t="s">
        <v>63</v>
      </c>
      <c r="J428" s="24" t="s">
        <v>63</v>
      </c>
      <c r="K428" s="24" t="s">
        <v>64</v>
      </c>
      <c r="L428" s="24" t="s">
        <v>63</v>
      </c>
      <c r="M428" s="24" t="s">
        <v>64</v>
      </c>
      <c r="N428" s="24" t="s">
        <v>64</v>
      </c>
      <c r="O428" s="24" t="s">
        <v>64</v>
      </c>
      <c r="P428" s="24" t="s">
        <v>63</v>
      </c>
      <c r="Q428" s="24" t="s">
        <v>64</v>
      </c>
      <c r="R428" s="24" t="s">
        <v>267</v>
      </c>
      <c r="S428" s="24" t="s">
        <v>63</v>
      </c>
      <c r="T428" s="24" t="s">
        <v>63</v>
      </c>
      <c r="U428" s="24" t="s">
        <v>64</v>
      </c>
      <c r="V428" s="24"/>
      <c r="W428" s="24" t="s">
        <v>64</v>
      </c>
      <c r="X428" s="24"/>
      <c r="Y428" s="24" t="s">
        <v>64</v>
      </c>
      <c r="Z428" s="24" t="s">
        <v>64</v>
      </c>
      <c r="AA428" s="24"/>
      <c r="AB428" s="24" t="s">
        <v>64</v>
      </c>
      <c r="AC428" s="24" t="s">
        <v>64</v>
      </c>
      <c r="AD428" s="24" t="s">
        <v>64</v>
      </c>
      <c r="AE428" s="24" t="s">
        <v>63</v>
      </c>
      <c r="AF428" s="24" t="s">
        <v>64</v>
      </c>
      <c r="AG428" s="24" t="s">
        <v>64</v>
      </c>
      <c r="AH428" s="24"/>
      <c r="AI428" s="24" t="s">
        <v>64</v>
      </c>
      <c r="AJ428" s="24" t="s">
        <v>64</v>
      </c>
      <c r="AK428" s="24"/>
      <c r="AL428" s="24" t="s">
        <v>64</v>
      </c>
      <c r="AM428" s="24" t="s">
        <v>63</v>
      </c>
      <c r="AN428" s="24" t="s">
        <v>63</v>
      </c>
      <c r="AO428" s="24" t="s">
        <v>63</v>
      </c>
      <c r="AP428" s="24" t="s">
        <v>64</v>
      </c>
      <c r="AQ428" s="24" t="s">
        <v>63</v>
      </c>
      <c r="AR428" s="24" t="s">
        <v>60</v>
      </c>
      <c r="AS428" s="24" t="s">
        <v>64</v>
      </c>
      <c r="AT428" s="24" t="s">
        <v>64</v>
      </c>
      <c r="AU428" s="24" t="s">
        <v>64</v>
      </c>
      <c r="AV428" s="24">
        <v>0</v>
      </c>
      <c r="AW428" s="72" t="s">
        <v>63</v>
      </c>
      <c r="AX428" s="24" t="s">
        <v>64</v>
      </c>
      <c r="AY428" s="24" t="s">
        <v>64</v>
      </c>
      <c r="AZ428" s="24" t="s">
        <v>64</v>
      </c>
      <c r="BA428" s="24" t="s">
        <v>64</v>
      </c>
      <c r="BB428" s="24">
        <v>0</v>
      </c>
      <c r="BC428" s="24">
        <v>0</v>
      </c>
      <c r="BD428" s="24">
        <f t="shared" si="160"/>
        <v>441.45</v>
      </c>
      <c r="BE428" s="25"/>
    </row>
    <row r="429" spans="1:57" ht="25.5" customHeight="1" x14ac:dyDescent="0.25">
      <c r="A429" s="22">
        <v>9</v>
      </c>
      <c r="B429" s="22" t="s">
        <v>84</v>
      </c>
      <c r="C429" s="23">
        <v>23</v>
      </c>
      <c r="D429" s="23">
        <v>287</v>
      </c>
      <c r="E429" s="23" t="s">
        <v>87</v>
      </c>
      <c r="F429" s="24">
        <v>-148.61000000000001</v>
      </c>
      <c r="G429" s="24" t="s">
        <v>59</v>
      </c>
      <c r="H429" s="69" t="s">
        <v>268</v>
      </c>
      <c r="I429" s="24">
        <v>-457.81</v>
      </c>
      <c r="J429" s="24">
        <v>428.44</v>
      </c>
      <c r="K429" s="24">
        <v>14.63</v>
      </c>
      <c r="L429" s="24">
        <v>161.78</v>
      </c>
      <c r="M429" s="24">
        <v>662.6</v>
      </c>
      <c r="N429" s="24">
        <v>-20.86</v>
      </c>
      <c r="O429" s="24">
        <v>-137.26</v>
      </c>
      <c r="P429" s="24">
        <v>110.01</v>
      </c>
      <c r="Q429" s="24" t="s">
        <v>59</v>
      </c>
      <c r="R429" s="24">
        <v>-42.06</v>
      </c>
      <c r="S429" s="24">
        <v>-204.4</v>
      </c>
      <c r="T429" s="24">
        <v>-14.92</v>
      </c>
      <c r="U429" s="24" t="s">
        <v>59</v>
      </c>
      <c r="V429" s="24"/>
      <c r="W429" s="24">
        <v>-23.8</v>
      </c>
      <c r="X429" s="24"/>
      <c r="Y429" s="24">
        <v>157.47</v>
      </c>
      <c r="Z429" s="24">
        <v>-302.06</v>
      </c>
      <c r="AA429" s="24"/>
      <c r="AB429" s="24">
        <v>582.97</v>
      </c>
      <c r="AC429" s="24">
        <v>-79.81</v>
      </c>
      <c r="AD429" s="24">
        <v>-133.37</v>
      </c>
      <c r="AE429" s="24">
        <v>-126.75</v>
      </c>
      <c r="AF429" s="24">
        <v>-38.18</v>
      </c>
      <c r="AG429" s="24" t="s">
        <v>59</v>
      </c>
      <c r="AH429" s="24"/>
      <c r="AI429" s="24">
        <v>-1.02</v>
      </c>
      <c r="AJ429" s="24">
        <v>-119.29</v>
      </c>
      <c r="AK429" s="24"/>
      <c r="AL429" s="24">
        <v>-26.45</v>
      </c>
      <c r="AM429" s="24">
        <v>72.959999999999994</v>
      </c>
      <c r="AN429" s="24">
        <v>-5.72</v>
      </c>
      <c r="AO429" s="24" t="s">
        <v>58</v>
      </c>
      <c r="AP429" s="24">
        <v>-12.01</v>
      </c>
      <c r="AQ429" s="24" t="s">
        <v>129</v>
      </c>
      <c r="AR429" s="24">
        <v>394.74</v>
      </c>
      <c r="AS429" s="24">
        <v>-208.48</v>
      </c>
      <c r="AT429" s="24">
        <v>292.37</v>
      </c>
      <c r="AU429" s="24">
        <v>-374.17</v>
      </c>
      <c r="AV429" s="24">
        <v>0</v>
      </c>
      <c r="AW429" s="72">
        <v>136.94999999999999</v>
      </c>
      <c r="AX429" s="24">
        <v>-302.06</v>
      </c>
      <c r="AY429" s="24">
        <v>-40.36</v>
      </c>
      <c r="AZ429" s="24">
        <v>-19.41</v>
      </c>
      <c r="BA429" s="24" t="s">
        <v>60</v>
      </c>
      <c r="BB429" s="24">
        <v>0</v>
      </c>
      <c r="BC429" s="24">
        <v>0</v>
      </c>
      <c r="BD429" s="24">
        <f t="shared" si="160"/>
        <v>176.05999999999986</v>
      </c>
      <c r="BE429" s="25"/>
    </row>
    <row r="430" spans="1:57" ht="25.5" customHeight="1" x14ac:dyDescent="0.25">
      <c r="A430" s="22">
        <v>9</v>
      </c>
      <c r="B430" s="22" t="s">
        <v>84</v>
      </c>
      <c r="C430" s="23">
        <v>13</v>
      </c>
      <c r="D430" s="23">
        <v>145</v>
      </c>
      <c r="E430" s="23" t="s">
        <v>88</v>
      </c>
      <c r="F430" s="24">
        <v>-56.64</v>
      </c>
      <c r="G430" s="24">
        <v>197.26</v>
      </c>
      <c r="H430" s="71">
        <v>-77.98</v>
      </c>
      <c r="I430" s="24">
        <v>191.01</v>
      </c>
      <c r="J430" s="24">
        <v>-351.09</v>
      </c>
      <c r="K430" s="24">
        <v>-56.14</v>
      </c>
      <c r="L430" s="24">
        <v>-418.93</v>
      </c>
      <c r="M430" s="24">
        <v>-2032.39</v>
      </c>
      <c r="N430" s="24" t="s">
        <v>59</v>
      </c>
      <c r="O430" s="24">
        <v>498.92</v>
      </c>
      <c r="P430" s="24">
        <v>-461.274</v>
      </c>
      <c r="Q430" s="24">
        <v>8.66</v>
      </c>
      <c r="R430" s="24">
        <v>-218.21</v>
      </c>
      <c r="S430" s="24">
        <v>-117.62</v>
      </c>
      <c r="T430" s="24">
        <v>42.73</v>
      </c>
      <c r="U430" s="24">
        <v>-401.62</v>
      </c>
      <c r="V430" s="24"/>
      <c r="W430" s="24" t="s">
        <v>59</v>
      </c>
      <c r="X430" s="24"/>
      <c r="Y430" s="24">
        <v>387.13</v>
      </c>
      <c r="Z430" s="24">
        <v>163.4</v>
      </c>
      <c r="AA430" s="24"/>
      <c r="AB430" s="24">
        <v>221.08</v>
      </c>
      <c r="AC430" s="24" t="s">
        <v>59</v>
      </c>
      <c r="AD430" s="24">
        <v>232.6</v>
      </c>
      <c r="AE430" s="24">
        <v>-21.28</v>
      </c>
      <c r="AF430" s="24" t="s">
        <v>59</v>
      </c>
      <c r="AG430" s="24">
        <v>-58.9</v>
      </c>
      <c r="AH430" s="24"/>
      <c r="AI430" s="24" t="s">
        <v>59</v>
      </c>
      <c r="AJ430" s="24">
        <v>236.18</v>
      </c>
      <c r="AK430" s="24"/>
      <c r="AL430" s="24">
        <v>-624.13</v>
      </c>
      <c r="AM430" s="24">
        <v>-78.78</v>
      </c>
      <c r="AN430" s="24">
        <v>-120.6</v>
      </c>
      <c r="AO430" s="24">
        <v>-35.799999999999997</v>
      </c>
      <c r="AP430" s="24">
        <v>-60.22</v>
      </c>
      <c r="AQ430" s="24">
        <v>-216.35</v>
      </c>
      <c r="AR430" s="24">
        <v>-124.4</v>
      </c>
      <c r="AS430" s="24">
        <v>101.23</v>
      </c>
      <c r="AT430" s="24">
        <v>189.42</v>
      </c>
      <c r="AU430" s="24">
        <v>-122.03</v>
      </c>
      <c r="AV430" s="24">
        <v>0</v>
      </c>
      <c r="AW430" s="72">
        <v>-29.84</v>
      </c>
      <c r="AX430" s="24">
        <v>163.4</v>
      </c>
      <c r="AY430" s="24">
        <v>-44.14</v>
      </c>
      <c r="AZ430" s="24">
        <v>-206.38</v>
      </c>
      <c r="BA430" s="24">
        <v>-49.78</v>
      </c>
      <c r="BB430" s="24">
        <v>0</v>
      </c>
      <c r="BC430" s="24">
        <v>0</v>
      </c>
      <c r="BD430" s="24">
        <f t="shared" si="160"/>
        <v>-3351.5040000000008</v>
      </c>
      <c r="BE430" s="25"/>
    </row>
    <row r="431" spans="1:57" ht="25.5" customHeight="1" x14ac:dyDescent="0.25">
      <c r="A431" s="22">
        <v>9</v>
      </c>
      <c r="B431" s="22" t="s">
        <v>84</v>
      </c>
      <c r="C431" s="23">
        <v>13</v>
      </c>
      <c r="D431" s="23">
        <v>32</v>
      </c>
      <c r="E431" s="23" t="s">
        <v>89</v>
      </c>
      <c r="F431" s="24">
        <v>-34.79</v>
      </c>
      <c r="G431" s="24">
        <v>-16.739999999999998</v>
      </c>
      <c r="H431" s="71">
        <v>-101.11</v>
      </c>
      <c r="I431" s="24">
        <v>-10.59</v>
      </c>
      <c r="J431" s="24" t="s">
        <v>63</v>
      </c>
      <c r="K431" s="24">
        <v>-3.3</v>
      </c>
      <c r="L431" s="24" t="s">
        <v>62</v>
      </c>
      <c r="M431" s="24">
        <v>-286.52999999999997</v>
      </c>
      <c r="N431" s="24" t="s">
        <v>59</v>
      </c>
      <c r="O431" s="24" t="s">
        <v>64</v>
      </c>
      <c r="P431" s="24">
        <v>-2.86</v>
      </c>
      <c r="Q431" s="24">
        <v>217.68</v>
      </c>
      <c r="R431" s="24" t="s">
        <v>265</v>
      </c>
      <c r="S431" s="24">
        <v>-3.35</v>
      </c>
      <c r="T431" s="24" t="s">
        <v>63</v>
      </c>
      <c r="U431" s="24" t="s">
        <v>60</v>
      </c>
      <c r="V431" s="24"/>
      <c r="W431" s="24">
        <v>10.74</v>
      </c>
      <c r="X431" s="24"/>
      <c r="Y431" s="24" t="s">
        <v>59</v>
      </c>
      <c r="Z431" s="24">
        <v>-37.950000000000003</v>
      </c>
      <c r="AA431" s="24"/>
      <c r="AB431" s="24" t="s">
        <v>60</v>
      </c>
      <c r="AC431" s="24">
        <v>-5.37</v>
      </c>
      <c r="AD431" s="24" t="s">
        <v>64</v>
      </c>
      <c r="AE431" s="24" t="s">
        <v>62</v>
      </c>
      <c r="AF431" s="24">
        <v>-43.2</v>
      </c>
      <c r="AG431" s="24" t="s">
        <v>60</v>
      </c>
      <c r="AH431" s="24"/>
      <c r="AI431" s="24" t="s">
        <v>60</v>
      </c>
      <c r="AJ431" s="24" t="s">
        <v>60</v>
      </c>
      <c r="AK431" s="24"/>
      <c r="AL431" s="24">
        <v>34.979999999999997</v>
      </c>
      <c r="AM431" s="24">
        <v>-4.3099999999999996</v>
      </c>
      <c r="AN431" s="24" t="s">
        <v>62</v>
      </c>
      <c r="AO431" s="24">
        <v>46.53</v>
      </c>
      <c r="AP431" s="24" t="s">
        <v>60</v>
      </c>
      <c r="AQ431" s="24" t="s">
        <v>129</v>
      </c>
      <c r="AR431" s="24">
        <v>-84.4</v>
      </c>
      <c r="AS431" s="24" t="s">
        <v>64</v>
      </c>
      <c r="AT431" s="24">
        <v>-10.050000000000001</v>
      </c>
      <c r="AU431" s="24">
        <v>-44.85</v>
      </c>
      <c r="AV431" s="24">
        <v>0</v>
      </c>
      <c r="AW431" s="72" t="s">
        <v>63</v>
      </c>
      <c r="AX431" s="24">
        <v>-37.950000000000003</v>
      </c>
      <c r="AY431" s="24" t="s">
        <v>60</v>
      </c>
      <c r="AZ431" s="24">
        <v>-60.82</v>
      </c>
      <c r="BA431" s="24" t="s">
        <v>64</v>
      </c>
      <c r="BB431" s="24">
        <v>0</v>
      </c>
      <c r="BC431" s="24">
        <v>0</v>
      </c>
      <c r="BD431" s="24">
        <f t="shared" si="160"/>
        <v>-478.23999999999995</v>
      </c>
      <c r="BE431" s="25"/>
    </row>
    <row r="432" spans="1:57" ht="25.5" customHeight="1" x14ac:dyDescent="0.25">
      <c r="A432" s="22">
        <v>9</v>
      </c>
      <c r="B432" s="22">
        <v>0</v>
      </c>
      <c r="C432" s="23" t="s">
        <v>48</v>
      </c>
      <c r="D432" s="23" t="s">
        <v>48</v>
      </c>
      <c r="E432" s="23" t="s">
        <v>90</v>
      </c>
      <c r="F432" s="24">
        <v>94.45</v>
      </c>
      <c r="G432" s="24">
        <v>-60.39</v>
      </c>
      <c r="H432" s="69" t="s">
        <v>269</v>
      </c>
      <c r="I432" s="24">
        <v>0</v>
      </c>
      <c r="J432" s="24">
        <v>0</v>
      </c>
      <c r="K432" s="24">
        <v>-127.71</v>
      </c>
      <c r="L432" s="24">
        <v>-2.34</v>
      </c>
      <c r="M432" s="24">
        <v>0</v>
      </c>
      <c r="N432" s="24">
        <v>-595.80999999999995</v>
      </c>
      <c r="O432" s="24">
        <v>-282.64999999999998</v>
      </c>
      <c r="P432" s="24">
        <v>175.15</v>
      </c>
      <c r="Q432" s="24" t="s">
        <v>64</v>
      </c>
      <c r="R432" s="24"/>
      <c r="S432" s="24">
        <v>10.48</v>
      </c>
      <c r="T432" s="24" t="s">
        <v>58</v>
      </c>
      <c r="U432" s="24">
        <v>0</v>
      </c>
      <c r="V432" s="24"/>
      <c r="W432" s="24" t="s">
        <v>64</v>
      </c>
      <c r="X432" s="24"/>
      <c r="Y432" s="24">
        <v>347.32</v>
      </c>
      <c r="Z432" s="24">
        <v>0</v>
      </c>
      <c r="AA432" s="24"/>
      <c r="AB432" s="24">
        <v>-54.58</v>
      </c>
      <c r="AC432" s="24">
        <v>-67.849999999999994</v>
      </c>
      <c r="AD432" s="24">
        <v>-19.43</v>
      </c>
      <c r="AE432" s="24">
        <v>136.43</v>
      </c>
      <c r="AF432" s="24">
        <v>0</v>
      </c>
      <c r="AG432" s="24">
        <v>-31.53</v>
      </c>
      <c r="AH432" s="24"/>
      <c r="AI432" s="24">
        <v>0</v>
      </c>
      <c r="AJ432" s="24">
        <v>-220.86</v>
      </c>
      <c r="AK432" s="24"/>
      <c r="AL432" s="24">
        <v>-516.29999999999995</v>
      </c>
      <c r="AM432" s="24">
        <v>161.66999999999999</v>
      </c>
      <c r="AN432" s="24">
        <v>34.409999999999997</v>
      </c>
      <c r="AO432" s="24">
        <v>-3.75</v>
      </c>
      <c r="AP432" s="24" t="s">
        <v>60</v>
      </c>
      <c r="AQ432" s="24" t="s">
        <v>129</v>
      </c>
      <c r="AR432" s="24">
        <v>0</v>
      </c>
      <c r="AS432" s="24">
        <v>0</v>
      </c>
      <c r="AT432" s="24">
        <v>0</v>
      </c>
      <c r="AU432" s="24" t="s">
        <v>64</v>
      </c>
      <c r="AV432" s="24">
        <v>0</v>
      </c>
      <c r="AW432" s="72">
        <v>0</v>
      </c>
      <c r="AX432" s="24">
        <v>0</v>
      </c>
      <c r="AY432" s="24"/>
      <c r="AZ432" s="24">
        <v>0</v>
      </c>
      <c r="BA432" s="24" t="s">
        <v>63</v>
      </c>
      <c r="BB432" s="24">
        <v>0</v>
      </c>
      <c r="BC432" s="24">
        <v>0</v>
      </c>
      <c r="BD432" s="24">
        <f t="shared" si="160"/>
        <v>-1023.2899999999998</v>
      </c>
      <c r="BE432" s="25"/>
    </row>
    <row r="433" spans="1:57" ht="25.5" customHeight="1" x14ac:dyDescent="0.25">
      <c r="A433" s="22">
        <v>9</v>
      </c>
      <c r="B433" s="22">
        <v>0</v>
      </c>
      <c r="C433" s="23" t="s">
        <v>48</v>
      </c>
      <c r="D433" s="23" t="s">
        <v>48</v>
      </c>
      <c r="E433" s="23" t="s">
        <v>90</v>
      </c>
      <c r="F433" s="24">
        <v>-441.45</v>
      </c>
      <c r="G433" s="24">
        <v>-360.12</v>
      </c>
      <c r="H433" s="69" t="s">
        <v>269</v>
      </c>
      <c r="I433" s="24">
        <v>0</v>
      </c>
      <c r="J433" s="24">
        <v>0</v>
      </c>
      <c r="K433" s="24">
        <v>15.75</v>
      </c>
      <c r="L433" s="24">
        <v>-165.57</v>
      </c>
      <c r="M433" s="24">
        <v>0</v>
      </c>
      <c r="N433" s="24">
        <v>-1073.9100000000001</v>
      </c>
      <c r="O433" s="24">
        <v>24.83</v>
      </c>
      <c r="P433" s="24">
        <v>-127.94</v>
      </c>
      <c r="Q433" s="24" t="s">
        <v>64</v>
      </c>
      <c r="R433" s="24"/>
      <c r="S433" s="24">
        <v>16.98</v>
      </c>
      <c r="T433" s="24">
        <v>10.6</v>
      </c>
      <c r="U433" s="24">
        <v>0</v>
      </c>
      <c r="V433" s="24"/>
      <c r="W433" s="24">
        <v>-43.84</v>
      </c>
      <c r="X433" s="24"/>
      <c r="Y433" s="24">
        <v>281.56</v>
      </c>
      <c r="Z433" s="24">
        <v>0</v>
      </c>
      <c r="AA433" s="24"/>
      <c r="AB433" s="24">
        <v>-7.82</v>
      </c>
      <c r="AC433" s="24">
        <v>0</v>
      </c>
      <c r="AD433" s="24">
        <v>18.309999999999999</v>
      </c>
      <c r="AE433" s="24" t="s">
        <v>62</v>
      </c>
      <c r="AF433" s="24">
        <v>0</v>
      </c>
      <c r="AG433" s="24">
        <v>-49.24</v>
      </c>
      <c r="AH433" s="24"/>
      <c r="AI433" s="24">
        <v>0</v>
      </c>
      <c r="AJ433" s="24">
        <v>222.63</v>
      </c>
      <c r="AK433" s="24"/>
      <c r="AL433" s="24">
        <v>-523.66</v>
      </c>
      <c r="AM433" s="24" t="s">
        <v>62</v>
      </c>
      <c r="AN433" s="24">
        <v>0</v>
      </c>
      <c r="AO433" s="24">
        <v>-60.43</v>
      </c>
      <c r="AP433" s="24">
        <v>-20.51</v>
      </c>
      <c r="AQ433" s="24" t="s">
        <v>129</v>
      </c>
      <c r="AR433" s="24">
        <v>0</v>
      </c>
      <c r="AS433" s="24">
        <v>30.21</v>
      </c>
      <c r="AT433" s="24">
        <v>0</v>
      </c>
      <c r="AU433" s="24" t="s">
        <v>64</v>
      </c>
      <c r="AV433" s="24">
        <v>0</v>
      </c>
      <c r="AW433" s="72">
        <v>0</v>
      </c>
      <c r="AX433" s="24">
        <v>0</v>
      </c>
      <c r="AY433" s="24"/>
      <c r="AZ433" s="24">
        <v>0</v>
      </c>
      <c r="BA433" s="24" t="s">
        <v>63</v>
      </c>
      <c r="BB433" s="24">
        <v>0</v>
      </c>
      <c r="BC433" s="24">
        <v>0</v>
      </c>
      <c r="BD433" s="24">
        <f t="shared" si="160"/>
        <v>-2253.62</v>
      </c>
      <c r="BE433" s="25"/>
    </row>
    <row r="434" spans="1:57" ht="25.5" customHeight="1" x14ac:dyDescent="0.25">
      <c r="A434" s="22">
        <v>9</v>
      </c>
      <c r="B434" s="22" t="s">
        <v>91</v>
      </c>
      <c r="C434" s="23">
        <v>26</v>
      </c>
      <c r="D434" s="23">
        <v>130</v>
      </c>
      <c r="E434" s="23" t="s">
        <v>270</v>
      </c>
      <c r="F434" s="24">
        <v>19.38</v>
      </c>
      <c r="G434" s="24" t="s">
        <v>64</v>
      </c>
      <c r="H434" s="71">
        <v>89.13</v>
      </c>
      <c r="I434" s="24" t="s">
        <v>62</v>
      </c>
      <c r="J434" s="24">
        <v>-134.25</v>
      </c>
      <c r="K434" s="24" t="s">
        <v>64</v>
      </c>
      <c r="L434" s="24" t="s">
        <v>63</v>
      </c>
      <c r="M434" s="24">
        <v>-1217.1199999999999</v>
      </c>
      <c r="N434" s="24" t="s">
        <v>64</v>
      </c>
      <c r="O434" s="24" t="s">
        <v>64</v>
      </c>
      <c r="P434" s="24">
        <v>-165.75</v>
      </c>
      <c r="Q434" s="24" t="s">
        <v>64</v>
      </c>
      <c r="R434" s="24" t="s">
        <v>271</v>
      </c>
      <c r="S434" s="24" t="s">
        <v>63</v>
      </c>
      <c r="T434" s="24" t="s">
        <v>62</v>
      </c>
      <c r="U434" s="24" t="s">
        <v>59</v>
      </c>
      <c r="V434" s="24"/>
      <c r="W434" s="24">
        <v>9.3699999999999992</v>
      </c>
      <c r="X434" s="24"/>
      <c r="Y434" s="24" t="s">
        <v>64</v>
      </c>
      <c r="Z434" s="24" t="s">
        <v>64</v>
      </c>
      <c r="AA434" s="24"/>
      <c r="AB434" s="24">
        <v>-9.4499999999999993</v>
      </c>
      <c r="AC434" s="24" t="s">
        <v>60</v>
      </c>
      <c r="AD434" s="24">
        <v>-62.65</v>
      </c>
      <c r="AE434" s="24" t="s">
        <v>63</v>
      </c>
      <c r="AF434" s="24">
        <v>26.85</v>
      </c>
      <c r="AG434" s="24" t="s">
        <v>60</v>
      </c>
      <c r="AH434" s="24"/>
      <c r="AI434" s="24" t="s">
        <v>60</v>
      </c>
      <c r="AJ434" s="24" t="s">
        <v>60</v>
      </c>
      <c r="AK434" s="24"/>
      <c r="AL434" s="24">
        <v>-44.75</v>
      </c>
      <c r="AM434" s="24">
        <v>-116.35</v>
      </c>
      <c r="AN434" s="24" t="s">
        <v>63</v>
      </c>
      <c r="AO434" s="24">
        <v>8.9499999999999993</v>
      </c>
      <c r="AP434" s="24" t="s">
        <v>60</v>
      </c>
      <c r="AQ434" s="24" t="s">
        <v>129</v>
      </c>
      <c r="AR434" s="24" t="s">
        <v>64</v>
      </c>
      <c r="AS434" s="24" t="s">
        <v>64</v>
      </c>
      <c r="AT434" s="24" t="s">
        <v>64</v>
      </c>
      <c r="AU434" s="24" t="s">
        <v>64</v>
      </c>
      <c r="AV434" s="24">
        <v>0</v>
      </c>
      <c r="AW434" s="72">
        <v>8.9499999999999993</v>
      </c>
      <c r="AX434" s="24" t="s">
        <v>64</v>
      </c>
      <c r="AY434" s="24" t="s">
        <v>64</v>
      </c>
      <c r="AZ434" s="24" t="s">
        <v>60</v>
      </c>
      <c r="BA434" s="24" t="s">
        <v>63</v>
      </c>
      <c r="BB434" s="24">
        <v>0</v>
      </c>
      <c r="BC434" s="24">
        <v>0</v>
      </c>
      <c r="BD434" s="24">
        <f t="shared" si="160"/>
        <v>-1587.69</v>
      </c>
      <c r="BE434" s="25"/>
    </row>
    <row r="435" spans="1:57" ht="25.5" customHeight="1" x14ac:dyDescent="0.25">
      <c r="A435" s="22">
        <v>9</v>
      </c>
      <c r="B435" s="22" t="s">
        <v>91</v>
      </c>
      <c r="C435" s="23">
        <v>26</v>
      </c>
      <c r="D435" s="23">
        <v>129</v>
      </c>
      <c r="E435" s="23" t="s">
        <v>272</v>
      </c>
      <c r="F435" s="24">
        <v>-9.11</v>
      </c>
      <c r="G435" s="24" t="s">
        <v>64</v>
      </c>
      <c r="H435" s="69" t="s">
        <v>267</v>
      </c>
      <c r="I435" s="24" t="s">
        <v>63</v>
      </c>
      <c r="J435" s="24" t="s">
        <v>63</v>
      </c>
      <c r="K435" s="24" t="s">
        <v>64</v>
      </c>
      <c r="L435" s="24" t="s">
        <v>63</v>
      </c>
      <c r="M435" s="24" t="s">
        <v>64</v>
      </c>
      <c r="N435" s="24" t="s">
        <v>64</v>
      </c>
      <c r="O435" s="24" t="s">
        <v>64</v>
      </c>
      <c r="P435" s="24" t="s">
        <v>63</v>
      </c>
      <c r="Q435" s="24" t="s">
        <v>64</v>
      </c>
      <c r="R435" s="24" t="s">
        <v>271</v>
      </c>
      <c r="S435" s="24" t="s">
        <v>63</v>
      </c>
      <c r="T435" s="24" t="s">
        <v>63</v>
      </c>
      <c r="U435" s="24" t="s">
        <v>64</v>
      </c>
      <c r="V435" s="24"/>
      <c r="W435" s="24" t="s">
        <v>64</v>
      </c>
      <c r="X435" s="24"/>
      <c r="Y435" s="24" t="s">
        <v>64</v>
      </c>
      <c r="Z435" s="24" t="s">
        <v>64</v>
      </c>
      <c r="AA435" s="24"/>
      <c r="AB435" s="24" t="s">
        <v>64</v>
      </c>
      <c r="AC435" s="24" t="s">
        <v>64</v>
      </c>
      <c r="AD435" s="24" t="s">
        <v>64</v>
      </c>
      <c r="AE435" s="24" t="s">
        <v>63</v>
      </c>
      <c r="AF435" s="24" t="s">
        <v>64</v>
      </c>
      <c r="AG435" s="24" t="s">
        <v>64</v>
      </c>
      <c r="AH435" s="24"/>
      <c r="AI435" s="24" t="s">
        <v>64</v>
      </c>
      <c r="AJ435" s="24" t="s">
        <v>64</v>
      </c>
      <c r="AK435" s="24"/>
      <c r="AL435" s="24" t="s">
        <v>64</v>
      </c>
      <c r="AM435" s="24" t="s">
        <v>63</v>
      </c>
      <c r="AN435" s="24" t="s">
        <v>63</v>
      </c>
      <c r="AO435" s="24" t="s">
        <v>63</v>
      </c>
      <c r="AP435" s="24" t="s">
        <v>64</v>
      </c>
      <c r="AQ435" s="24" t="s">
        <v>63</v>
      </c>
      <c r="AR435" s="24" t="s">
        <v>64</v>
      </c>
      <c r="AS435" s="24" t="s">
        <v>64</v>
      </c>
      <c r="AT435" s="24" t="s">
        <v>64</v>
      </c>
      <c r="AU435" s="24" t="s">
        <v>64</v>
      </c>
      <c r="AV435" s="24">
        <v>0</v>
      </c>
      <c r="AW435" s="72" t="s">
        <v>63</v>
      </c>
      <c r="AX435" s="24" t="s">
        <v>64</v>
      </c>
      <c r="AY435" s="24" t="s">
        <v>64</v>
      </c>
      <c r="AZ435" s="24" t="s">
        <v>64</v>
      </c>
      <c r="BA435" s="24" t="s">
        <v>63</v>
      </c>
      <c r="BB435" s="24">
        <v>0</v>
      </c>
      <c r="BC435" s="24">
        <v>0</v>
      </c>
      <c r="BD435" s="24">
        <f t="shared" si="160"/>
        <v>-9.11</v>
      </c>
      <c r="BE435" s="25"/>
    </row>
    <row r="436" spans="1:57" ht="25.5" customHeight="1" x14ac:dyDescent="0.25">
      <c r="A436" s="22">
        <v>9</v>
      </c>
      <c r="B436" s="22" t="s">
        <v>93</v>
      </c>
      <c r="C436" s="23">
        <v>30</v>
      </c>
      <c r="D436" s="23">
        <v>157</v>
      </c>
      <c r="E436" s="23" t="s">
        <v>273</v>
      </c>
      <c r="F436" s="24">
        <v>155.66</v>
      </c>
      <c r="G436" s="24" t="s">
        <v>64</v>
      </c>
      <c r="H436" s="71">
        <v>34.25</v>
      </c>
      <c r="I436" s="24" t="s">
        <v>63</v>
      </c>
      <c r="J436" s="24" t="s">
        <v>63</v>
      </c>
      <c r="K436" s="24" t="s">
        <v>64</v>
      </c>
      <c r="L436" s="24" t="s">
        <v>63</v>
      </c>
      <c r="M436" s="24" t="s">
        <v>64</v>
      </c>
      <c r="N436" s="24" t="s">
        <v>64</v>
      </c>
      <c r="O436" s="24" t="s">
        <v>64</v>
      </c>
      <c r="P436" s="24" t="s">
        <v>63</v>
      </c>
      <c r="Q436" s="24" t="s">
        <v>64</v>
      </c>
      <c r="R436" s="24" t="s">
        <v>271</v>
      </c>
      <c r="S436" s="24" t="s">
        <v>63</v>
      </c>
      <c r="T436" s="24" t="s">
        <v>63</v>
      </c>
      <c r="U436" s="24" t="s">
        <v>64</v>
      </c>
      <c r="V436" s="24"/>
      <c r="W436" s="24" t="s">
        <v>64</v>
      </c>
      <c r="X436" s="24"/>
      <c r="Y436" s="24" t="s">
        <v>64</v>
      </c>
      <c r="Z436" s="24" t="s">
        <v>64</v>
      </c>
      <c r="AA436" s="24"/>
      <c r="AB436" s="24" t="s">
        <v>64</v>
      </c>
      <c r="AC436" s="24" t="s">
        <v>64</v>
      </c>
      <c r="AD436" s="24" t="s">
        <v>64</v>
      </c>
      <c r="AE436" s="24" t="s">
        <v>63</v>
      </c>
      <c r="AF436" s="24" t="s">
        <v>64</v>
      </c>
      <c r="AG436" s="24" t="s">
        <v>64</v>
      </c>
      <c r="AH436" s="24"/>
      <c r="AI436" s="24" t="s">
        <v>64</v>
      </c>
      <c r="AJ436" s="24" t="s">
        <v>64</v>
      </c>
      <c r="AK436" s="24"/>
      <c r="AL436" s="24" t="s">
        <v>64</v>
      </c>
      <c r="AM436" s="24" t="s">
        <v>63</v>
      </c>
      <c r="AN436" s="24" t="s">
        <v>63</v>
      </c>
      <c r="AO436" s="24" t="s">
        <v>63</v>
      </c>
      <c r="AP436" s="24" t="s">
        <v>64</v>
      </c>
      <c r="AQ436" s="24" t="s">
        <v>64</v>
      </c>
      <c r="AR436" s="24" t="s">
        <v>64</v>
      </c>
      <c r="AS436" s="24" t="s">
        <v>64</v>
      </c>
      <c r="AT436" s="24" t="s">
        <v>64</v>
      </c>
      <c r="AU436" s="24" t="s">
        <v>64</v>
      </c>
      <c r="AV436" s="24">
        <v>0</v>
      </c>
      <c r="AW436" s="72" t="s">
        <v>63</v>
      </c>
      <c r="AX436" s="24" t="s">
        <v>64</v>
      </c>
      <c r="AY436" s="24" t="s">
        <v>64</v>
      </c>
      <c r="AZ436" s="24" t="s">
        <v>64</v>
      </c>
      <c r="BA436" s="24" t="s">
        <v>63</v>
      </c>
      <c r="BB436" s="24">
        <v>0</v>
      </c>
      <c r="BC436" s="24">
        <v>0</v>
      </c>
      <c r="BD436" s="24">
        <f t="shared" si="160"/>
        <v>189.91</v>
      </c>
      <c r="BE436" s="25"/>
    </row>
    <row r="437" spans="1:57" ht="25.5" customHeight="1" x14ac:dyDescent="0.25">
      <c r="A437" s="22">
        <v>9</v>
      </c>
      <c r="B437" s="22" t="s">
        <v>100</v>
      </c>
      <c r="C437" s="23">
        <v>24</v>
      </c>
      <c r="D437" s="23">
        <v>319</v>
      </c>
      <c r="E437" s="23" t="s">
        <v>274</v>
      </c>
      <c r="F437" s="24" t="s">
        <v>62</v>
      </c>
      <c r="G437" s="24" t="s">
        <v>60</v>
      </c>
      <c r="H437" s="71">
        <v>-299.89999999999998</v>
      </c>
      <c r="I437" s="24">
        <v>-57.37</v>
      </c>
      <c r="J437" s="24">
        <v>-120.58</v>
      </c>
      <c r="K437" s="24">
        <v>-44.41</v>
      </c>
      <c r="L437" s="24">
        <v>-19.670000000000002</v>
      </c>
      <c r="M437" s="24">
        <v>11.15</v>
      </c>
      <c r="N437" s="24" t="s">
        <v>59</v>
      </c>
      <c r="O437" s="24">
        <v>-58.32</v>
      </c>
      <c r="P437" s="24">
        <v>-61.8</v>
      </c>
      <c r="Q437" s="24">
        <v>-7.84</v>
      </c>
      <c r="R437" s="24">
        <v>-27.43</v>
      </c>
      <c r="S437" s="24">
        <v>-38.44</v>
      </c>
      <c r="T437" s="24">
        <v>50.37</v>
      </c>
      <c r="U437" s="24" t="s">
        <v>59</v>
      </c>
      <c r="V437" s="24"/>
      <c r="W437" s="24">
        <v>4.9000000000000004</v>
      </c>
      <c r="X437" s="24"/>
      <c r="Y437" s="24">
        <v>-27.3</v>
      </c>
      <c r="Z437" s="24">
        <v>-326.62</v>
      </c>
      <c r="AA437" s="24"/>
      <c r="AB437" s="24">
        <v>33.130000000000003</v>
      </c>
      <c r="AC437" s="24" t="s">
        <v>60</v>
      </c>
      <c r="AD437" s="24">
        <v>-185.05</v>
      </c>
      <c r="AE437" s="24" t="s">
        <v>63</v>
      </c>
      <c r="AF437" s="24" t="s">
        <v>59</v>
      </c>
      <c r="AG437" s="24">
        <v>7.36</v>
      </c>
      <c r="AH437" s="24"/>
      <c r="AI437" s="24">
        <v>13.78</v>
      </c>
      <c r="AJ437" s="24">
        <v>-190.36</v>
      </c>
      <c r="AK437" s="24"/>
      <c r="AL437" s="24">
        <v>-212.12</v>
      </c>
      <c r="AM437" s="24">
        <v>9.67</v>
      </c>
      <c r="AN437" s="24">
        <v>19.5</v>
      </c>
      <c r="AO437" s="24" t="s">
        <v>58</v>
      </c>
      <c r="AP437" s="24">
        <v>-30</v>
      </c>
      <c r="AQ437" s="24" t="s">
        <v>129</v>
      </c>
      <c r="AR437" s="24" t="s">
        <v>59</v>
      </c>
      <c r="AS437" s="24">
        <v>-53.19</v>
      </c>
      <c r="AT437" s="24">
        <v>-21.12</v>
      </c>
      <c r="AU437" s="24">
        <v>-50.15</v>
      </c>
      <c r="AV437" s="24">
        <v>0</v>
      </c>
      <c r="AW437" s="72">
        <v>-75.38</v>
      </c>
      <c r="AX437" s="24">
        <v>-326.62</v>
      </c>
      <c r="AY437" s="24">
        <v>-79.94</v>
      </c>
      <c r="AZ437" s="24">
        <v>203.14</v>
      </c>
      <c r="BA437" s="24" t="s">
        <v>62</v>
      </c>
      <c r="BB437" s="24">
        <v>0</v>
      </c>
      <c r="BC437" s="24">
        <v>0</v>
      </c>
      <c r="BD437" s="24">
        <f t="shared" si="160"/>
        <v>-1960.6100000000001</v>
      </c>
      <c r="BE437" s="25"/>
    </row>
    <row r="438" spans="1:57" ht="25.5" customHeight="1" x14ac:dyDescent="0.25">
      <c r="A438" s="22">
        <v>9</v>
      </c>
      <c r="B438" s="22" t="s">
        <v>100</v>
      </c>
      <c r="C438" s="23">
        <v>24</v>
      </c>
      <c r="D438" s="23">
        <v>320</v>
      </c>
      <c r="E438" s="23" t="s">
        <v>275</v>
      </c>
      <c r="F438" s="24" t="s">
        <v>62</v>
      </c>
      <c r="G438" s="24">
        <v>-45.9</v>
      </c>
      <c r="H438" s="71">
        <v>-114.75</v>
      </c>
      <c r="I438" s="24">
        <v>19.760000000000002</v>
      </c>
      <c r="J438" s="24" t="s">
        <v>62</v>
      </c>
      <c r="K438" s="24">
        <v>16.260000000000002</v>
      </c>
      <c r="L438" s="24" t="s">
        <v>60</v>
      </c>
      <c r="M438" s="24" t="s">
        <v>60</v>
      </c>
      <c r="N438" s="24">
        <v>-45.9</v>
      </c>
      <c r="O438" s="24">
        <v>48.82</v>
      </c>
      <c r="P438" s="24">
        <v>-88.96</v>
      </c>
      <c r="Q438" s="24">
        <v>-4.3600000000000003</v>
      </c>
      <c r="R438" s="24" t="s">
        <v>267</v>
      </c>
      <c r="S438" s="24">
        <v>-123.5</v>
      </c>
      <c r="T438" s="24">
        <v>-2.1800000000000002</v>
      </c>
      <c r="U438" s="24">
        <v>-4.3600000000000003</v>
      </c>
      <c r="V438" s="24"/>
      <c r="W438" s="24" t="s">
        <v>60</v>
      </c>
      <c r="X438" s="24"/>
      <c r="Y438" s="24">
        <v>-27.31</v>
      </c>
      <c r="Z438" s="24">
        <v>-7.56</v>
      </c>
      <c r="AA438" s="24"/>
      <c r="AB438" s="24">
        <v>-20.77</v>
      </c>
      <c r="AC438" s="24" t="s">
        <v>60</v>
      </c>
      <c r="AD438" s="24">
        <v>6.54</v>
      </c>
      <c r="AE438" s="24" t="s">
        <v>62</v>
      </c>
      <c r="AF438" s="24">
        <v>-113</v>
      </c>
      <c r="AG438" s="24">
        <v>-20.55</v>
      </c>
      <c r="AH438" s="24"/>
      <c r="AI438" s="24">
        <v>2.08</v>
      </c>
      <c r="AJ438" s="24">
        <v>23.59</v>
      </c>
      <c r="AK438" s="24"/>
      <c r="AL438" s="24">
        <v>8.9</v>
      </c>
      <c r="AM438" s="24">
        <v>68.849999999999994</v>
      </c>
      <c r="AN438" s="24" t="s">
        <v>62</v>
      </c>
      <c r="AO438" s="24" t="s">
        <v>58</v>
      </c>
      <c r="AP438" s="24" t="s">
        <v>60</v>
      </c>
      <c r="AQ438" s="24" t="s">
        <v>129</v>
      </c>
      <c r="AR438" s="24" t="s">
        <v>59</v>
      </c>
      <c r="AS438" s="24">
        <v>224.93</v>
      </c>
      <c r="AT438" s="24">
        <v>-19.760000000000002</v>
      </c>
      <c r="AU438" s="24">
        <v>-137.69999999999999</v>
      </c>
      <c r="AV438" s="24">
        <v>0</v>
      </c>
      <c r="AW438" s="72">
        <v>-35.799999999999997</v>
      </c>
      <c r="AX438" s="24">
        <v>-7.56</v>
      </c>
      <c r="AY438" s="24" t="s">
        <v>60</v>
      </c>
      <c r="AZ438" s="24" t="s">
        <v>60</v>
      </c>
      <c r="BA438" s="24" t="s">
        <v>62</v>
      </c>
      <c r="BB438" s="24">
        <v>0</v>
      </c>
      <c r="BC438" s="24">
        <v>0</v>
      </c>
      <c r="BD438" s="24">
        <f t="shared" si="160"/>
        <v>-400.19000000000005</v>
      </c>
      <c r="BE438" s="25"/>
    </row>
    <row r="439" spans="1:57" ht="25.5" customHeight="1" x14ac:dyDescent="0.25">
      <c r="A439" s="22">
        <v>9</v>
      </c>
      <c r="B439" s="22" t="s">
        <v>100</v>
      </c>
      <c r="C439" s="23">
        <v>60</v>
      </c>
      <c r="D439" s="23">
        <v>69</v>
      </c>
      <c r="E439" s="23" t="s">
        <v>276</v>
      </c>
      <c r="F439" s="24">
        <v>-3.47</v>
      </c>
      <c r="G439" s="24" t="s">
        <v>64</v>
      </c>
      <c r="H439" s="71">
        <v>49.95</v>
      </c>
      <c r="I439" s="24" t="s">
        <v>63</v>
      </c>
      <c r="J439" s="24" t="s">
        <v>63</v>
      </c>
      <c r="K439" s="24" t="s">
        <v>64</v>
      </c>
      <c r="L439" s="24" t="s">
        <v>63</v>
      </c>
      <c r="M439" s="24" t="s">
        <v>64</v>
      </c>
      <c r="N439" s="24" t="s">
        <v>64</v>
      </c>
      <c r="O439" s="24" t="s">
        <v>64</v>
      </c>
      <c r="P439" s="24" t="s">
        <v>63</v>
      </c>
      <c r="Q439" s="24" t="s">
        <v>64</v>
      </c>
      <c r="R439" s="24" t="s">
        <v>267</v>
      </c>
      <c r="S439" s="24" t="s">
        <v>63</v>
      </c>
      <c r="T439" s="24" t="s">
        <v>63</v>
      </c>
      <c r="U439" s="24" t="s">
        <v>64</v>
      </c>
      <c r="V439" s="24"/>
      <c r="W439" s="24" t="s">
        <v>64</v>
      </c>
      <c r="X439" s="24"/>
      <c r="Y439" s="24" t="s">
        <v>64</v>
      </c>
      <c r="Z439" s="24" t="s">
        <v>64</v>
      </c>
      <c r="AA439" s="24"/>
      <c r="AB439" s="24" t="s">
        <v>64</v>
      </c>
      <c r="AC439" s="24" t="s">
        <v>64</v>
      </c>
      <c r="AD439" s="24" t="s">
        <v>64</v>
      </c>
      <c r="AE439" s="24" t="s">
        <v>63</v>
      </c>
      <c r="AF439" s="24" t="s">
        <v>64</v>
      </c>
      <c r="AG439" s="24" t="s">
        <v>64</v>
      </c>
      <c r="AH439" s="24"/>
      <c r="AI439" s="24" t="s">
        <v>64</v>
      </c>
      <c r="AJ439" s="24" t="s">
        <v>64</v>
      </c>
      <c r="AK439" s="24"/>
      <c r="AL439" s="24" t="s">
        <v>64</v>
      </c>
      <c r="AM439" s="24" t="s">
        <v>63</v>
      </c>
      <c r="AN439" s="24" t="s">
        <v>63</v>
      </c>
      <c r="AO439" s="24" t="s">
        <v>63</v>
      </c>
      <c r="AP439" s="24" t="s">
        <v>64</v>
      </c>
      <c r="AQ439" s="24" t="s">
        <v>64</v>
      </c>
      <c r="AR439" s="24">
        <v>-14.5</v>
      </c>
      <c r="AS439" s="24" t="s">
        <v>64</v>
      </c>
      <c r="AT439" s="24" t="s">
        <v>64</v>
      </c>
      <c r="AU439" s="24" t="s">
        <v>64</v>
      </c>
      <c r="AV439" s="24">
        <v>0</v>
      </c>
      <c r="AW439" s="72" t="s">
        <v>63</v>
      </c>
      <c r="AX439" s="24" t="s">
        <v>64</v>
      </c>
      <c r="AY439" s="24" t="s">
        <v>64</v>
      </c>
      <c r="AZ439" s="24" t="s">
        <v>64</v>
      </c>
      <c r="BA439" s="24" t="s">
        <v>63</v>
      </c>
      <c r="BB439" s="24">
        <v>0</v>
      </c>
      <c r="BC439" s="24">
        <v>0</v>
      </c>
      <c r="BD439" s="24">
        <f t="shared" si="160"/>
        <v>31.980000000000004</v>
      </c>
      <c r="BE439" s="25"/>
    </row>
    <row r="440" spans="1:57" ht="25.5" customHeight="1" x14ac:dyDescent="0.25">
      <c r="A440" s="22">
        <v>9</v>
      </c>
      <c r="B440" s="22" t="s">
        <v>100</v>
      </c>
      <c r="C440" s="23">
        <v>20</v>
      </c>
      <c r="D440" s="23">
        <v>38</v>
      </c>
      <c r="E440" s="23" t="s">
        <v>277</v>
      </c>
      <c r="F440" s="24" t="s">
        <v>60</v>
      </c>
      <c r="G440" s="24">
        <v>16.03</v>
      </c>
      <c r="H440" s="71">
        <v>-18.22</v>
      </c>
      <c r="I440" s="24">
        <v>-13.05</v>
      </c>
      <c r="J440" s="24">
        <v>-97.59</v>
      </c>
      <c r="K440" s="24">
        <v>-66.290000000000006</v>
      </c>
      <c r="L440" s="24">
        <v>-99.35</v>
      </c>
      <c r="M440" s="24">
        <v>-51.82</v>
      </c>
      <c r="N440" s="24">
        <v>-546.04</v>
      </c>
      <c r="O440" s="24">
        <v>-95.57</v>
      </c>
      <c r="P440" s="24">
        <v>-66.13</v>
      </c>
      <c r="Q440" s="24">
        <v>-157.44999999999999</v>
      </c>
      <c r="R440" s="24">
        <v>98.31</v>
      </c>
      <c r="S440" s="24">
        <v>-5.28</v>
      </c>
      <c r="T440" s="24" t="s">
        <v>62</v>
      </c>
      <c r="U440" s="24">
        <v>-58.5</v>
      </c>
      <c r="V440" s="24"/>
      <c r="W440" s="24">
        <v>-26.4</v>
      </c>
      <c r="X440" s="24"/>
      <c r="Y440" s="24" t="s">
        <v>60</v>
      </c>
      <c r="Z440" s="24">
        <v>-40.119999999999997</v>
      </c>
      <c r="AA440" s="24"/>
      <c r="AB440" s="24">
        <v>47.48</v>
      </c>
      <c r="AC440" s="24">
        <v>-15.84</v>
      </c>
      <c r="AD440" s="24">
        <v>141.21</v>
      </c>
      <c r="AE440" s="24">
        <v>-23.25</v>
      </c>
      <c r="AF440" s="24">
        <v>-10.38</v>
      </c>
      <c r="AG440" s="24">
        <v>-10.72</v>
      </c>
      <c r="AH440" s="24"/>
      <c r="AI440" s="24" t="s">
        <v>60</v>
      </c>
      <c r="AJ440" s="24">
        <v>47.15</v>
      </c>
      <c r="AK440" s="24"/>
      <c r="AL440" s="24" t="s">
        <v>64</v>
      </c>
      <c r="AM440" s="24" t="s">
        <v>60</v>
      </c>
      <c r="AN440" s="24">
        <v>2.67</v>
      </c>
      <c r="AO440" s="24" t="s">
        <v>58</v>
      </c>
      <c r="AP440" s="24">
        <v>-178.7</v>
      </c>
      <c r="AQ440" s="24" t="s">
        <v>129</v>
      </c>
      <c r="AR440" s="24">
        <v>-41.4</v>
      </c>
      <c r="AS440" s="24">
        <v>-7.94</v>
      </c>
      <c r="AT440" s="24">
        <v>80.430000000000007</v>
      </c>
      <c r="AU440" s="24" t="s">
        <v>60</v>
      </c>
      <c r="AV440" s="24">
        <v>0</v>
      </c>
      <c r="AW440" s="72">
        <v>99.6</v>
      </c>
      <c r="AX440" s="24">
        <v>-40.119999999999997</v>
      </c>
      <c r="AY440" s="24">
        <v>662.34</v>
      </c>
      <c r="AZ440" s="24">
        <v>203.14</v>
      </c>
      <c r="BA440" s="24">
        <v>2.63</v>
      </c>
      <c r="BB440" s="24">
        <v>0</v>
      </c>
      <c r="BC440" s="24">
        <v>0</v>
      </c>
      <c r="BD440" s="24">
        <f t="shared" si="160"/>
        <v>-269.16999999999973</v>
      </c>
      <c r="BE440" s="25"/>
    </row>
    <row r="441" spans="1:57" ht="25.5" customHeight="1" x14ac:dyDescent="0.25">
      <c r="A441" s="22">
        <v>9</v>
      </c>
      <c r="B441" s="22" t="s">
        <v>100</v>
      </c>
      <c r="C441" s="23">
        <v>11</v>
      </c>
      <c r="D441" s="23">
        <v>110</v>
      </c>
      <c r="E441" s="23" t="s">
        <v>278</v>
      </c>
      <c r="F441" s="24">
        <v>-18</v>
      </c>
      <c r="G441" s="24">
        <v>-212.9</v>
      </c>
      <c r="H441" s="71">
        <v>-510.75</v>
      </c>
      <c r="I441" s="24">
        <v>85.04</v>
      </c>
      <c r="J441" s="24">
        <v>-598.13</v>
      </c>
      <c r="K441" s="24">
        <v>22.29</v>
      </c>
      <c r="L441" s="24">
        <v>-415.94</v>
      </c>
      <c r="M441" s="24">
        <v>-2276.67</v>
      </c>
      <c r="N441" s="24">
        <v>-876.62</v>
      </c>
      <c r="O441" s="24">
        <v>-204.77</v>
      </c>
      <c r="P441" s="24">
        <v>-680.81</v>
      </c>
      <c r="Q441" s="24">
        <v>-61.19</v>
      </c>
      <c r="R441" s="24">
        <v>-251.07</v>
      </c>
      <c r="S441" s="24">
        <v>407.22</v>
      </c>
      <c r="T441" s="24" t="s">
        <v>58</v>
      </c>
      <c r="U441" s="24" t="s">
        <v>59</v>
      </c>
      <c r="V441" s="24"/>
      <c r="W441" s="24">
        <v>-233.65</v>
      </c>
      <c r="X441" s="24"/>
      <c r="Y441" s="24" t="s">
        <v>59</v>
      </c>
      <c r="Z441" s="24">
        <v>64.58</v>
      </c>
      <c r="AA441" s="24"/>
      <c r="AB441" s="24">
        <v>-476.26</v>
      </c>
      <c r="AC441" s="24">
        <v>-68.819999999999993</v>
      </c>
      <c r="AD441" s="24">
        <v>-725.66</v>
      </c>
      <c r="AE441" s="24">
        <v>-163.43</v>
      </c>
      <c r="AF441" s="24">
        <v>-966.14</v>
      </c>
      <c r="AG441" s="24">
        <v>86.91</v>
      </c>
      <c r="AH441" s="24"/>
      <c r="AI441" s="24">
        <v>-111.11</v>
      </c>
      <c r="AJ441" s="24">
        <v>-350.98</v>
      </c>
      <c r="AK441" s="24"/>
      <c r="AL441" s="24" t="s">
        <v>60</v>
      </c>
      <c r="AM441" s="24">
        <v>-90.6</v>
      </c>
      <c r="AN441" s="24">
        <v>14.78</v>
      </c>
      <c r="AO441" s="24" t="s">
        <v>58</v>
      </c>
      <c r="AP441" s="24">
        <v>-294.7</v>
      </c>
      <c r="AQ441" s="24" t="s">
        <v>129</v>
      </c>
      <c r="AR441" s="24">
        <v>-23.47</v>
      </c>
      <c r="AS441" s="24">
        <v>297.49</v>
      </c>
      <c r="AT441" s="24">
        <v>-158.82</v>
      </c>
      <c r="AU441" s="24">
        <v>-124.52</v>
      </c>
      <c r="AV441" s="24">
        <v>0</v>
      </c>
      <c r="AW441" s="72">
        <v>2.39</v>
      </c>
      <c r="AX441" s="24">
        <v>64.58</v>
      </c>
      <c r="AY441" s="24">
        <v>-198.54</v>
      </c>
      <c r="AZ441" s="24">
        <v>-40.130000000000003</v>
      </c>
      <c r="BA441" s="24">
        <v>-106.17</v>
      </c>
      <c r="BB441" s="24">
        <v>0</v>
      </c>
      <c r="BC441" s="24">
        <v>0</v>
      </c>
      <c r="BD441" s="24">
        <f t="shared" si="160"/>
        <v>-9194.57</v>
      </c>
      <c r="BE441" s="25"/>
    </row>
    <row r="442" spans="1:57" ht="25.5" customHeight="1" x14ac:dyDescent="0.25">
      <c r="A442" s="22">
        <v>9</v>
      </c>
      <c r="B442" s="22" t="s">
        <v>103</v>
      </c>
      <c r="C442" s="23">
        <v>19</v>
      </c>
      <c r="D442" s="23">
        <v>230</v>
      </c>
      <c r="E442" s="23" t="s">
        <v>279</v>
      </c>
      <c r="F442" s="24">
        <v>-38.97</v>
      </c>
      <c r="G442" s="24">
        <v>-351.51</v>
      </c>
      <c r="H442" s="69" t="s">
        <v>268</v>
      </c>
      <c r="I442" s="24" t="s">
        <v>58</v>
      </c>
      <c r="J442" s="24">
        <v>-671.72</v>
      </c>
      <c r="K442" s="24" t="s">
        <v>59</v>
      </c>
      <c r="L442" s="24" t="s">
        <v>59</v>
      </c>
      <c r="M442" s="24">
        <v>-49.38</v>
      </c>
      <c r="N442" s="24">
        <v>-129.88999999999999</v>
      </c>
      <c r="O442" s="24">
        <v>121.13</v>
      </c>
      <c r="P442" s="24">
        <v>-747.4</v>
      </c>
      <c r="Q442" s="24">
        <v>203.74</v>
      </c>
      <c r="R442" s="24">
        <v>25</v>
      </c>
      <c r="S442" s="24">
        <v>103.01</v>
      </c>
      <c r="T442" s="24">
        <v>-29.67</v>
      </c>
      <c r="U442" s="24">
        <v>39.74</v>
      </c>
      <c r="V442" s="24"/>
      <c r="W442" s="24" t="s">
        <v>59</v>
      </c>
      <c r="X442" s="24"/>
      <c r="Y442" s="24">
        <v>-40.49</v>
      </c>
      <c r="Z442" s="24">
        <v>-78.25</v>
      </c>
      <c r="AA442" s="24"/>
      <c r="AB442" s="24">
        <v>-225.57</v>
      </c>
      <c r="AC442" s="24" t="s">
        <v>59</v>
      </c>
      <c r="AD442" s="24">
        <v>1138.3800000000001</v>
      </c>
      <c r="AE442" s="24">
        <v>-59.1</v>
      </c>
      <c r="AF442" s="24">
        <v>-165.12</v>
      </c>
      <c r="AG442" s="24">
        <v>-60.92</v>
      </c>
      <c r="AH442" s="24"/>
      <c r="AI442" s="24">
        <v>-121.06</v>
      </c>
      <c r="AJ442" s="24">
        <v>128.32</v>
      </c>
      <c r="AK442" s="24"/>
      <c r="AL442" s="24" t="s">
        <v>59</v>
      </c>
      <c r="AM442" s="24" t="s">
        <v>59</v>
      </c>
      <c r="AN442" s="24">
        <v>5.29</v>
      </c>
      <c r="AO442" s="24" t="s">
        <v>58</v>
      </c>
      <c r="AP442" s="24">
        <v>-43.83</v>
      </c>
      <c r="AQ442" s="24" t="s">
        <v>129</v>
      </c>
      <c r="AR442" s="24" t="s">
        <v>59</v>
      </c>
      <c r="AS442" s="24">
        <v>-40.35</v>
      </c>
      <c r="AT442" s="24">
        <v>-131.94</v>
      </c>
      <c r="AU442" s="24">
        <v>-141.65</v>
      </c>
      <c r="AV442" s="24">
        <v>0</v>
      </c>
      <c r="AW442" s="72" t="s">
        <v>58</v>
      </c>
      <c r="AX442" s="24">
        <v>-78.25</v>
      </c>
      <c r="AY442" s="24">
        <v>-38.78</v>
      </c>
      <c r="AZ442" s="24" t="s">
        <v>60</v>
      </c>
      <c r="BA442" s="24">
        <v>-1.23</v>
      </c>
      <c r="BB442" s="24">
        <v>0</v>
      </c>
      <c r="BC442" s="24">
        <v>0</v>
      </c>
      <c r="BD442" s="24">
        <f t="shared" si="160"/>
        <v>-1480.4700000000003</v>
      </c>
      <c r="BE442" s="25"/>
    </row>
    <row r="443" spans="1:57" ht="25.5" customHeight="1" x14ac:dyDescent="0.25">
      <c r="A443" s="22">
        <v>9</v>
      </c>
      <c r="B443" s="22" t="s">
        <v>103</v>
      </c>
      <c r="C443" s="23">
        <v>11</v>
      </c>
      <c r="D443" s="23">
        <v>100</v>
      </c>
      <c r="E443" s="23" t="s">
        <v>280</v>
      </c>
      <c r="F443" s="24">
        <v>-34.99</v>
      </c>
      <c r="G443" s="24">
        <v>92.58</v>
      </c>
      <c r="H443" s="71">
        <v>286.18</v>
      </c>
      <c r="I443" s="24">
        <v>-511.81</v>
      </c>
      <c r="J443" s="24">
        <v>-39.549999999999997</v>
      </c>
      <c r="K443" s="24">
        <v>-9.43</v>
      </c>
      <c r="L443" s="24">
        <v>-156.43</v>
      </c>
      <c r="M443" s="24">
        <v>190.44</v>
      </c>
      <c r="N443" s="24">
        <v>-1230.47</v>
      </c>
      <c r="O443" s="24">
        <v>-271.20999999999998</v>
      </c>
      <c r="P443" s="24">
        <v>-658.03</v>
      </c>
      <c r="Q443" s="24">
        <v>181.86</v>
      </c>
      <c r="R443" s="24">
        <v>-108.24</v>
      </c>
      <c r="S443" s="24">
        <v>217.7</v>
      </c>
      <c r="T443" s="24">
        <v>-21.4</v>
      </c>
      <c r="U443" s="24" t="s">
        <v>59</v>
      </c>
      <c r="V443" s="24"/>
      <c r="W443" s="24">
        <v>57.38</v>
      </c>
      <c r="X443" s="24"/>
      <c r="Y443" s="24">
        <v>59.97</v>
      </c>
      <c r="Z443" s="24">
        <v>62.54</v>
      </c>
      <c r="AA443" s="24"/>
      <c r="AB443" s="24">
        <v>-8.9700000000000006</v>
      </c>
      <c r="AC443" s="24" t="s">
        <v>59</v>
      </c>
      <c r="AD443" s="24">
        <v>-372.48</v>
      </c>
      <c r="AE443" s="24">
        <v>-169.42</v>
      </c>
      <c r="AF443" s="24">
        <v>82.97</v>
      </c>
      <c r="AG443" s="24">
        <v>307.51</v>
      </c>
      <c r="AH443" s="24"/>
      <c r="AI443" s="24">
        <v>34.64</v>
      </c>
      <c r="AJ443" s="24">
        <v>155.59</v>
      </c>
      <c r="AK443" s="24"/>
      <c r="AL443" s="24" t="s">
        <v>59</v>
      </c>
      <c r="AM443" s="24">
        <v>-66.03</v>
      </c>
      <c r="AN443" s="24">
        <v>-30.24</v>
      </c>
      <c r="AO443" s="24">
        <v>4.25</v>
      </c>
      <c r="AP443" s="24">
        <v>-263.3</v>
      </c>
      <c r="AQ443" s="24" t="s">
        <v>129</v>
      </c>
      <c r="AR443" s="24" t="s">
        <v>59</v>
      </c>
      <c r="AS443" s="24">
        <v>-73.44</v>
      </c>
      <c r="AT443" s="24">
        <v>13.5</v>
      </c>
      <c r="AU443" s="24">
        <v>-208.45</v>
      </c>
      <c r="AV443" s="24">
        <v>0</v>
      </c>
      <c r="AW443" s="72" t="s">
        <v>58</v>
      </c>
      <c r="AX443" s="24">
        <v>62.54</v>
      </c>
      <c r="AY443" s="24">
        <v>-58.9</v>
      </c>
      <c r="AZ443" s="24">
        <v>-27.08</v>
      </c>
      <c r="BA443" s="24">
        <v>-30.41</v>
      </c>
      <c r="BB443" s="24">
        <v>0</v>
      </c>
      <c r="BC443" s="24">
        <v>0</v>
      </c>
      <c r="BD443" s="24">
        <f t="shared" si="160"/>
        <v>-2540.63</v>
      </c>
      <c r="BE443" s="25"/>
    </row>
    <row r="444" spans="1:57" ht="25.5" customHeight="1" x14ac:dyDescent="0.25">
      <c r="A444" s="22">
        <v>9</v>
      </c>
      <c r="B444" s="22" t="s">
        <v>103</v>
      </c>
      <c r="C444" s="23">
        <v>18</v>
      </c>
      <c r="D444" s="23">
        <v>207</v>
      </c>
      <c r="E444" s="23" t="s">
        <v>281</v>
      </c>
      <c r="F444" s="24">
        <v>-520.04</v>
      </c>
      <c r="G444" s="24">
        <v>-1128.54</v>
      </c>
      <c r="H444" s="69" t="s">
        <v>268</v>
      </c>
      <c r="I444" s="24" t="s">
        <v>58</v>
      </c>
      <c r="J444" s="24" t="s">
        <v>58</v>
      </c>
      <c r="K444" s="24" t="s">
        <v>59</v>
      </c>
      <c r="L444" s="24">
        <v>-429.82</v>
      </c>
      <c r="M444" s="24">
        <v>3379.36</v>
      </c>
      <c r="N444" s="24">
        <v>-1135.52</v>
      </c>
      <c r="O444" s="24">
        <v>62.03</v>
      </c>
      <c r="P444" s="24">
        <v>308.29000000000002</v>
      </c>
      <c r="Q444" s="24">
        <v>-231.73</v>
      </c>
      <c r="R444" s="24">
        <v>-373.74</v>
      </c>
      <c r="S444" s="24">
        <v>-50.05</v>
      </c>
      <c r="T444" s="24">
        <v>-6.39</v>
      </c>
      <c r="U444" s="24">
        <v>100.89</v>
      </c>
      <c r="V444" s="24"/>
      <c r="W444" s="24">
        <v>-242.82</v>
      </c>
      <c r="X444" s="24"/>
      <c r="Y444" s="24" t="s">
        <v>59</v>
      </c>
      <c r="Z444" s="24">
        <v>-282.73</v>
      </c>
      <c r="AA444" s="24"/>
      <c r="AB444" s="24">
        <v>-226.8</v>
      </c>
      <c r="AC444" s="24" t="s">
        <v>59</v>
      </c>
      <c r="AD444" s="24">
        <v>-300.42</v>
      </c>
      <c r="AE444" s="24">
        <v>-748.33</v>
      </c>
      <c r="AF444" s="24">
        <v>-110.54</v>
      </c>
      <c r="AG444" s="24" t="s">
        <v>59</v>
      </c>
      <c r="AH444" s="24"/>
      <c r="AI444" s="24">
        <v>-71.44</v>
      </c>
      <c r="AJ444" s="24">
        <v>-70.62</v>
      </c>
      <c r="AK444" s="24"/>
      <c r="AL444" s="24" t="s">
        <v>59</v>
      </c>
      <c r="AM444" s="24">
        <v>-563.28</v>
      </c>
      <c r="AN444" s="24" t="s">
        <v>58</v>
      </c>
      <c r="AO444" s="24">
        <v>15.37</v>
      </c>
      <c r="AP444" s="24">
        <v>-148.15</v>
      </c>
      <c r="AQ444" s="24">
        <v>-695.85</v>
      </c>
      <c r="AR444" s="24">
        <v>-940.46</v>
      </c>
      <c r="AS444" s="24">
        <v>-132.07</v>
      </c>
      <c r="AT444" s="24" t="s">
        <v>59</v>
      </c>
      <c r="AU444" s="24">
        <v>-213.43</v>
      </c>
      <c r="AV444" s="24">
        <v>0</v>
      </c>
      <c r="AW444" s="72" t="s">
        <v>58</v>
      </c>
      <c r="AX444" s="24">
        <v>-282.73</v>
      </c>
      <c r="AY444" s="24">
        <v>-34.369999999999997</v>
      </c>
      <c r="AZ444" s="24">
        <v>-92.99</v>
      </c>
      <c r="BA444" s="24">
        <v>-169.24</v>
      </c>
      <c r="BB444" s="24">
        <v>0</v>
      </c>
      <c r="BC444" s="24">
        <v>0</v>
      </c>
      <c r="BD444" s="24">
        <f t="shared" si="160"/>
        <v>-5336.1599999999989</v>
      </c>
      <c r="BE444" s="25"/>
    </row>
    <row r="445" spans="1:57" ht="25.5" customHeight="1" x14ac:dyDescent="0.25">
      <c r="A445" s="22">
        <v>9</v>
      </c>
      <c r="B445" s="22" t="s">
        <v>110</v>
      </c>
      <c r="C445" s="23">
        <v>11</v>
      </c>
      <c r="D445" s="23">
        <v>101</v>
      </c>
      <c r="E445" s="23" t="s">
        <v>114</v>
      </c>
      <c r="F445" s="24">
        <v>-44.58</v>
      </c>
      <c r="G445" s="24">
        <v>-60.39</v>
      </c>
      <c r="H445" s="71">
        <v>180.37</v>
      </c>
      <c r="I445" s="24">
        <v>-239</v>
      </c>
      <c r="J445" s="24">
        <v>-145.53</v>
      </c>
      <c r="K445" s="24" t="s">
        <v>59</v>
      </c>
      <c r="L445" s="24">
        <v>17.16</v>
      </c>
      <c r="M445" s="24">
        <v>-12.61</v>
      </c>
      <c r="N445" s="24">
        <v>-17.53</v>
      </c>
      <c r="O445" s="24">
        <v>158.97999999999999</v>
      </c>
      <c r="P445" s="24">
        <v>169.87</v>
      </c>
      <c r="Q445" s="24">
        <v>93.56</v>
      </c>
      <c r="R445" s="24">
        <v>-295.24</v>
      </c>
      <c r="S445" s="24">
        <v>-200.86</v>
      </c>
      <c r="T445" s="24">
        <v>-136.02000000000001</v>
      </c>
      <c r="U445" s="24" t="s">
        <v>59</v>
      </c>
      <c r="V445" s="24"/>
      <c r="W445" s="24">
        <v>-227.58</v>
      </c>
      <c r="X445" s="24"/>
      <c r="Y445" s="24">
        <v>-120.23</v>
      </c>
      <c r="Z445" s="24">
        <v>-353.44</v>
      </c>
      <c r="AA445" s="24"/>
      <c r="AB445" s="24">
        <v>-811.18</v>
      </c>
      <c r="AC445" s="24">
        <v>-195.42</v>
      </c>
      <c r="AD445" s="24">
        <v>400.17</v>
      </c>
      <c r="AE445" s="24">
        <v>37.270000000000003</v>
      </c>
      <c r="AF445" s="24">
        <v>103.67</v>
      </c>
      <c r="AG445" s="24">
        <v>91.72</v>
      </c>
      <c r="AH445" s="24"/>
      <c r="AI445" s="24">
        <v>-33.56</v>
      </c>
      <c r="AJ445" s="24">
        <v>-21.71</v>
      </c>
      <c r="AK445" s="24"/>
      <c r="AL445" s="24">
        <v>-66.08</v>
      </c>
      <c r="AM445" s="24">
        <v>-43.7</v>
      </c>
      <c r="AN445" s="24">
        <v>71.98</v>
      </c>
      <c r="AO445" s="24">
        <v>-494.42</v>
      </c>
      <c r="AP445" s="24">
        <v>-376.17</v>
      </c>
      <c r="AQ445" s="24" t="s">
        <v>129</v>
      </c>
      <c r="AR445" s="24">
        <v>-74.7</v>
      </c>
      <c r="AS445" s="24">
        <v>-6.72</v>
      </c>
      <c r="AT445" s="24">
        <v>-78.97</v>
      </c>
      <c r="AU445" s="24">
        <v>2.83</v>
      </c>
      <c r="AV445" s="24">
        <v>0</v>
      </c>
      <c r="AW445" s="72">
        <v>-48.44</v>
      </c>
      <c r="AX445" s="24">
        <v>-353.44</v>
      </c>
      <c r="AY445" s="24">
        <v>-4.71</v>
      </c>
      <c r="AZ445" s="24" t="s">
        <v>60</v>
      </c>
      <c r="BA445" s="24">
        <v>-22.81</v>
      </c>
      <c r="BB445" s="24">
        <v>0</v>
      </c>
      <c r="BC445" s="24">
        <v>0</v>
      </c>
      <c r="BD445" s="24">
        <f t="shared" si="160"/>
        <v>-3157.4599999999996</v>
      </c>
      <c r="BE445" s="25"/>
    </row>
    <row r="446" spans="1:57" ht="25.5" customHeight="1" x14ac:dyDescent="0.25">
      <c r="A446" s="22">
        <v>9</v>
      </c>
      <c r="B446" s="22" t="s">
        <v>110</v>
      </c>
      <c r="C446" s="23">
        <v>11</v>
      </c>
      <c r="D446" s="23">
        <v>102</v>
      </c>
      <c r="E446" s="23" t="s">
        <v>282</v>
      </c>
      <c r="F446" s="24">
        <v>-41.1</v>
      </c>
      <c r="G446" s="24">
        <v>77.86</v>
      </c>
      <c r="H446" s="69" t="s">
        <v>266</v>
      </c>
      <c r="I446" s="24">
        <v>-718.01</v>
      </c>
      <c r="J446" s="24">
        <v>-1864.18</v>
      </c>
      <c r="K446" s="24">
        <v>-599.84</v>
      </c>
      <c r="L446" s="24">
        <v>-272.64999999999998</v>
      </c>
      <c r="M446" s="24">
        <v>-2793.57</v>
      </c>
      <c r="N446" s="24">
        <v>-875.71</v>
      </c>
      <c r="O446" s="24">
        <v>-217.18</v>
      </c>
      <c r="P446" s="24">
        <v>-512.27</v>
      </c>
      <c r="Q446" s="24">
        <v>-393.16</v>
      </c>
      <c r="R446" s="24">
        <v>-547.76</v>
      </c>
      <c r="S446" s="24">
        <v>321.88</v>
      </c>
      <c r="T446" s="24">
        <v>-256.39999999999998</v>
      </c>
      <c r="U446" s="24" t="s">
        <v>59</v>
      </c>
      <c r="V446" s="24"/>
      <c r="W446" s="24" t="s">
        <v>59</v>
      </c>
      <c r="X446" s="24"/>
      <c r="Y446" s="24" t="s">
        <v>59</v>
      </c>
      <c r="Z446" s="24">
        <v>-401</v>
      </c>
      <c r="AA446" s="24"/>
      <c r="AB446" s="24">
        <v>-705.66</v>
      </c>
      <c r="AC446" s="24" t="s">
        <v>59</v>
      </c>
      <c r="AD446" s="24">
        <v>-1161.92</v>
      </c>
      <c r="AE446" s="24">
        <v>-136.99</v>
      </c>
      <c r="AF446" s="24">
        <v>-76.75</v>
      </c>
      <c r="AG446" s="24">
        <v>-482.26</v>
      </c>
      <c r="AH446" s="24"/>
      <c r="AI446" s="24">
        <v>-42.2</v>
      </c>
      <c r="AJ446" s="24">
        <v>-287.97000000000003</v>
      </c>
      <c r="AK446" s="24"/>
      <c r="AL446" s="24">
        <v>-421.83</v>
      </c>
      <c r="AM446" s="24">
        <v>-315.75</v>
      </c>
      <c r="AN446" s="24">
        <v>41.92</v>
      </c>
      <c r="AO446" s="24">
        <v>-31.21</v>
      </c>
      <c r="AP446" s="24">
        <v>30.34</v>
      </c>
      <c r="AQ446" s="24" t="s">
        <v>129</v>
      </c>
      <c r="AR446" s="24">
        <v>-145.88</v>
      </c>
      <c r="AS446" s="24">
        <v>-307.77</v>
      </c>
      <c r="AT446" s="24">
        <v>-439.81</v>
      </c>
      <c r="AU446" s="24">
        <v>-123.33</v>
      </c>
      <c r="AV446" s="24">
        <v>0</v>
      </c>
      <c r="AW446" s="72">
        <v>-275.64999999999998</v>
      </c>
      <c r="AX446" s="24">
        <v>-401</v>
      </c>
      <c r="AY446" s="24">
        <v>-51.23</v>
      </c>
      <c r="AZ446" s="24">
        <v>-54.18</v>
      </c>
      <c r="BA446" s="24">
        <v>-166.09</v>
      </c>
      <c r="BB446" s="24">
        <v>0</v>
      </c>
      <c r="BC446" s="24">
        <v>0</v>
      </c>
      <c r="BD446" s="24">
        <f t="shared" si="160"/>
        <v>-14648.31</v>
      </c>
      <c r="BE446" s="25"/>
    </row>
    <row r="447" spans="1:57" ht="25.5" customHeight="1" x14ac:dyDescent="0.25">
      <c r="A447" s="22">
        <v>9</v>
      </c>
      <c r="B447" s="22" t="s">
        <v>110</v>
      </c>
      <c r="C447" s="23">
        <v>40</v>
      </c>
      <c r="D447" s="23">
        <v>47</v>
      </c>
      <c r="E447" s="23" t="s">
        <v>178</v>
      </c>
      <c r="F447" s="24">
        <v>54.11</v>
      </c>
      <c r="G447" s="24" t="s">
        <v>64</v>
      </c>
      <c r="H447" s="69" t="s">
        <v>265</v>
      </c>
      <c r="I447" s="24" t="s">
        <v>63</v>
      </c>
      <c r="J447" s="24" t="s">
        <v>63</v>
      </c>
      <c r="K447" s="24" t="s">
        <v>64</v>
      </c>
      <c r="L447" s="24" t="s">
        <v>63</v>
      </c>
      <c r="M447" s="24" t="s">
        <v>64</v>
      </c>
      <c r="N447" s="24" t="s">
        <v>64</v>
      </c>
      <c r="O447" s="24" t="s">
        <v>64</v>
      </c>
      <c r="P447" s="24">
        <v>1104.06</v>
      </c>
      <c r="Q447" s="24" t="s">
        <v>64</v>
      </c>
      <c r="R447" s="24" t="s">
        <v>267</v>
      </c>
      <c r="S447" s="24" t="s">
        <v>63</v>
      </c>
      <c r="T447" s="24" t="s">
        <v>63</v>
      </c>
      <c r="U447" s="24">
        <v>29.73</v>
      </c>
      <c r="V447" s="24"/>
      <c r="W447" s="24">
        <v>-29.69</v>
      </c>
      <c r="X447" s="24"/>
      <c r="Y447" s="24">
        <v>-187.9</v>
      </c>
      <c r="Z447" s="24">
        <v>-96.92</v>
      </c>
      <c r="AA447" s="24"/>
      <c r="AB447" s="24">
        <v>24.86</v>
      </c>
      <c r="AC447" s="24">
        <v>-120.42</v>
      </c>
      <c r="AD447" s="24" t="s">
        <v>64</v>
      </c>
      <c r="AE447" s="24" t="s">
        <v>63</v>
      </c>
      <c r="AF447" s="24" t="s">
        <v>64</v>
      </c>
      <c r="AG447" s="24">
        <v>256.14999999999998</v>
      </c>
      <c r="AH447" s="24"/>
      <c r="AI447" s="24" t="s">
        <v>64</v>
      </c>
      <c r="AJ447" s="24">
        <v>38.369999999999997</v>
      </c>
      <c r="AK447" s="24"/>
      <c r="AL447" s="24" t="s">
        <v>64</v>
      </c>
      <c r="AM447" s="24" t="s">
        <v>63</v>
      </c>
      <c r="AN447" s="24" t="s">
        <v>63</v>
      </c>
      <c r="AO447" s="24" t="s">
        <v>63</v>
      </c>
      <c r="AP447" s="24" t="s">
        <v>64</v>
      </c>
      <c r="AQ447" s="24" t="s">
        <v>64</v>
      </c>
      <c r="AR447" s="24" t="s">
        <v>64</v>
      </c>
      <c r="AS447" s="24" t="s">
        <v>64</v>
      </c>
      <c r="AT447" s="24" t="s">
        <v>64</v>
      </c>
      <c r="AU447" s="24" t="s">
        <v>64</v>
      </c>
      <c r="AV447" s="24">
        <v>0</v>
      </c>
      <c r="AW447" s="72" t="s">
        <v>63</v>
      </c>
      <c r="AX447" s="24">
        <v>-96.92</v>
      </c>
      <c r="AY447" s="24" t="s">
        <v>64</v>
      </c>
      <c r="AZ447" s="24" t="s">
        <v>64</v>
      </c>
      <c r="BA447" s="24" t="s">
        <v>63</v>
      </c>
      <c r="BB447" s="24">
        <v>0</v>
      </c>
      <c r="BC447" s="24">
        <v>0</v>
      </c>
      <c r="BD447" s="24">
        <f t="shared" si="160"/>
        <v>975.43</v>
      </c>
      <c r="BE447" s="25"/>
    </row>
    <row r="448" spans="1:57" ht="25.5" customHeight="1" x14ac:dyDescent="0.25">
      <c r="A448" s="29"/>
      <c r="B448" s="29"/>
      <c r="C448" s="30"/>
      <c r="D448" s="30"/>
      <c r="E448" s="23" t="s">
        <v>116</v>
      </c>
      <c r="F448" s="37">
        <f t="shared" ref="F448:AA448" si="161">SUM(F408:F447)</f>
        <v>-2478.5499999999997</v>
      </c>
      <c r="G448" s="37">
        <f t="shared" si="161"/>
        <v>-3489.3899999999994</v>
      </c>
      <c r="H448" s="37">
        <f t="shared" si="161"/>
        <v>-2068.58</v>
      </c>
      <c r="I448" s="37">
        <f t="shared" si="161"/>
        <v>-3683.5999999999995</v>
      </c>
      <c r="J448" s="37">
        <f t="shared" si="161"/>
        <v>-4537.42</v>
      </c>
      <c r="K448" s="37">
        <f t="shared" si="161"/>
        <v>-3202.39</v>
      </c>
      <c r="L448" s="37">
        <f t="shared" si="161"/>
        <v>-4227.22</v>
      </c>
      <c r="M448" s="37">
        <f t="shared" si="161"/>
        <v>-6788.15</v>
      </c>
      <c r="N448" s="37">
        <f t="shared" si="161"/>
        <v>-7509.8600000000006</v>
      </c>
      <c r="O448" s="37">
        <f t="shared" si="161"/>
        <v>-60.769999999999897</v>
      </c>
      <c r="P448" s="37">
        <f t="shared" si="161"/>
        <v>-2217.8040000000001</v>
      </c>
      <c r="Q448" s="37">
        <f t="shared" si="161"/>
        <v>-3118.2400000000002</v>
      </c>
      <c r="R448" s="37">
        <f t="shared" si="161"/>
        <v>-1095.0400000000002</v>
      </c>
      <c r="S448" s="37">
        <f t="shared" si="161"/>
        <v>-1715.7799999999997</v>
      </c>
      <c r="T448" s="37">
        <f t="shared" si="161"/>
        <v>-1292.8699999999999</v>
      </c>
      <c r="U448" s="37">
        <f t="shared" si="161"/>
        <v>-1495.7699999999998</v>
      </c>
      <c r="V448" s="37"/>
      <c r="W448" s="37">
        <f t="shared" si="161"/>
        <v>-3696.6000000000008</v>
      </c>
      <c r="X448" s="37"/>
      <c r="Y448" s="37">
        <f t="shared" si="161"/>
        <v>380.3599999999999</v>
      </c>
      <c r="Z448" s="37">
        <f t="shared" si="161"/>
        <v>-5688.06</v>
      </c>
      <c r="AA448" s="37"/>
      <c r="AB448" s="37">
        <v>0</v>
      </c>
      <c r="AC448" s="37">
        <f t="shared" ref="AC448:BC448" si="162">SUM(AC408:AC447)</f>
        <v>-1568.82</v>
      </c>
      <c r="AD448" s="37">
        <f t="shared" si="162"/>
        <v>-730.07999999999993</v>
      </c>
      <c r="AE448" s="37">
        <f t="shared" si="162"/>
        <v>-2304.37</v>
      </c>
      <c r="AF448" s="37">
        <f t="shared" si="162"/>
        <v>-3552.5299999999997</v>
      </c>
      <c r="AG448" s="37">
        <f t="shared" si="162"/>
        <v>-1703.1100000000001</v>
      </c>
      <c r="AH448" s="37"/>
      <c r="AI448" s="37">
        <f t="shared" si="162"/>
        <v>-1205.8599999999999</v>
      </c>
      <c r="AJ448" s="37">
        <f t="shared" si="162"/>
        <v>165.5499999999999</v>
      </c>
      <c r="AK448" s="37"/>
      <c r="AL448" s="37">
        <f t="shared" si="162"/>
        <v>-17252.95</v>
      </c>
      <c r="AM448" s="37">
        <f t="shared" si="162"/>
        <v>-3857.01</v>
      </c>
      <c r="AN448" s="37">
        <f t="shared" si="162"/>
        <v>-327.19</v>
      </c>
      <c r="AO448" s="37">
        <f t="shared" si="162"/>
        <v>-1886.5600000000004</v>
      </c>
      <c r="AP448" s="37">
        <f t="shared" si="162"/>
        <v>-4427.37</v>
      </c>
      <c r="AQ448" s="37">
        <f t="shared" si="162"/>
        <v>-25526.889999999996</v>
      </c>
      <c r="AR448" s="37">
        <f t="shared" si="162"/>
        <v>-1677.56</v>
      </c>
      <c r="AS448" s="37">
        <f t="shared" si="162"/>
        <v>-4292.5399999999991</v>
      </c>
      <c r="AT448" s="37">
        <f t="shared" si="162"/>
        <v>-1369.6200000000001</v>
      </c>
      <c r="AU448" s="37">
        <f t="shared" si="162"/>
        <v>-4192.1500000000005</v>
      </c>
      <c r="AV448" s="37">
        <f t="shared" si="162"/>
        <v>0</v>
      </c>
      <c r="AW448" s="37">
        <f t="shared" si="162"/>
        <v>-54.420000000000016</v>
      </c>
      <c r="AX448" s="37">
        <f t="shared" si="162"/>
        <v>-5688.06</v>
      </c>
      <c r="AY448" s="37">
        <f t="shared" si="162"/>
        <v>-125.01999999999987</v>
      </c>
      <c r="AZ448" s="37">
        <f t="shared" si="162"/>
        <v>-1768.7599999999998</v>
      </c>
      <c r="BA448" s="37">
        <f t="shared" si="162"/>
        <v>-866.71</v>
      </c>
      <c r="BB448" s="37">
        <f t="shared" si="162"/>
        <v>0</v>
      </c>
      <c r="BC448" s="37">
        <f t="shared" si="162"/>
        <v>0</v>
      </c>
      <c r="BD448" s="24">
        <f t="shared" si="160"/>
        <v>-142197.76399999997</v>
      </c>
      <c r="BE448" s="110"/>
    </row>
    <row r="449" spans="1:57" ht="25.5" customHeight="1" x14ac:dyDescent="0.25">
      <c r="A449" s="29"/>
      <c r="B449" s="29"/>
      <c r="C449" s="30"/>
      <c r="D449" s="30"/>
      <c r="E449" s="23" t="s">
        <v>117</v>
      </c>
      <c r="F449" s="33">
        <f t="shared" ref="F449:AK449" si="163">COUNTA(F408:F447)</f>
        <v>40</v>
      </c>
      <c r="G449" s="33">
        <f t="shared" si="163"/>
        <v>40</v>
      </c>
      <c r="H449" s="33">
        <f t="shared" si="163"/>
        <v>40</v>
      </c>
      <c r="I449" s="33">
        <f t="shared" si="163"/>
        <v>40</v>
      </c>
      <c r="J449" s="33">
        <f t="shared" si="163"/>
        <v>40</v>
      </c>
      <c r="K449" s="33">
        <f t="shared" si="163"/>
        <v>40</v>
      </c>
      <c r="L449" s="33">
        <f t="shared" si="163"/>
        <v>40</v>
      </c>
      <c r="M449" s="33">
        <f t="shared" si="163"/>
        <v>40</v>
      </c>
      <c r="N449" s="33">
        <f t="shared" si="163"/>
        <v>40</v>
      </c>
      <c r="O449" s="33">
        <f t="shared" si="163"/>
        <v>40</v>
      </c>
      <c r="P449" s="33">
        <f t="shared" si="163"/>
        <v>40</v>
      </c>
      <c r="Q449" s="33">
        <f t="shared" si="163"/>
        <v>40</v>
      </c>
      <c r="R449" s="33">
        <f t="shared" si="163"/>
        <v>38</v>
      </c>
      <c r="S449" s="33">
        <f t="shared" si="163"/>
        <v>40</v>
      </c>
      <c r="T449" s="33">
        <f t="shared" si="163"/>
        <v>40</v>
      </c>
      <c r="U449" s="33">
        <f t="shared" si="163"/>
        <v>40</v>
      </c>
      <c r="V449" s="33"/>
      <c r="W449" s="33">
        <f t="shared" si="163"/>
        <v>40</v>
      </c>
      <c r="X449" s="33"/>
      <c r="Y449" s="33">
        <f t="shared" si="163"/>
        <v>40</v>
      </c>
      <c r="Z449" s="33">
        <f t="shared" si="163"/>
        <v>40</v>
      </c>
      <c r="AA449" s="33"/>
      <c r="AB449" s="33">
        <f t="shared" si="163"/>
        <v>40</v>
      </c>
      <c r="AC449" s="33">
        <f t="shared" si="163"/>
        <v>40</v>
      </c>
      <c r="AD449" s="33">
        <f t="shared" si="163"/>
        <v>40</v>
      </c>
      <c r="AE449" s="33">
        <f t="shared" si="163"/>
        <v>40</v>
      </c>
      <c r="AF449" s="33">
        <f t="shared" si="163"/>
        <v>40</v>
      </c>
      <c r="AG449" s="33">
        <f t="shared" si="163"/>
        <v>40</v>
      </c>
      <c r="AH449" s="33"/>
      <c r="AI449" s="33">
        <f t="shared" si="163"/>
        <v>40</v>
      </c>
      <c r="AJ449" s="33">
        <f t="shared" si="163"/>
        <v>40</v>
      </c>
      <c r="AK449" s="33"/>
      <c r="AL449" s="33">
        <f t="shared" ref="AL449:BC449" si="164">COUNTA(AL408:AL447)</f>
        <v>40</v>
      </c>
      <c r="AM449" s="33">
        <f t="shared" si="164"/>
        <v>40</v>
      </c>
      <c r="AN449" s="33">
        <f t="shared" si="164"/>
        <v>40</v>
      </c>
      <c r="AO449" s="33">
        <f t="shared" si="164"/>
        <v>40</v>
      </c>
      <c r="AP449" s="33">
        <f t="shared" si="164"/>
        <v>40</v>
      </c>
      <c r="AQ449" s="33">
        <f t="shared" si="164"/>
        <v>40</v>
      </c>
      <c r="AR449" s="33">
        <f t="shared" si="164"/>
        <v>40</v>
      </c>
      <c r="AS449" s="33">
        <f t="shared" si="164"/>
        <v>40</v>
      </c>
      <c r="AT449" s="33">
        <f t="shared" si="164"/>
        <v>40</v>
      </c>
      <c r="AU449" s="33">
        <f t="shared" si="164"/>
        <v>40</v>
      </c>
      <c r="AV449" s="33">
        <f t="shared" si="164"/>
        <v>40</v>
      </c>
      <c r="AW449" s="33">
        <f t="shared" si="164"/>
        <v>40</v>
      </c>
      <c r="AX449" s="33">
        <f t="shared" si="164"/>
        <v>40</v>
      </c>
      <c r="AY449" s="33">
        <f t="shared" si="164"/>
        <v>38</v>
      </c>
      <c r="AZ449" s="33">
        <f t="shared" si="164"/>
        <v>40</v>
      </c>
      <c r="BA449" s="33">
        <f t="shared" si="164"/>
        <v>40</v>
      </c>
      <c r="BB449" s="33">
        <f t="shared" si="164"/>
        <v>40</v>
      </c>
      <c r="BC449" s="33">
        <f t="shared" si="164"/>
        <v>40</v>
      </c>
      <c r="BD449" s="33">
        <f t="shared" si="160"/>
        <v>1796</v>
      </c>
      <c r="BE449" s="110"/>
    </row>
    <row r="450" spans="1:57" ht="25.5" customHeight="1" x14ac:dyDescent="0.25">
      <c r="A450" s="29"/>
      <c r="B450" s="29"/>
      <c r="C450" s="30"/>
      <c r="D450" s="30"/>
      <c r="E450" s="23" t="s">
        <v>64</v>
      </c>
      <c r="F450" s="34">
        <f t="shared" ref="F450:AK450" si="165">COUNTIF(F408:F447,"NS")</f>
        <v>3</v>
      </c>
      <c r="G450" s="34">
        <f t="shared" si="165"/>
        <v>8</v>
      </c>
      <c r="H450" s="34">
        <f t="shared" si="165"/>
        <v>0</v>
      </c>
      <c r="I450" s="34">
        <f t="shared" si="165"/>
        <v>6</v>
      </c>
      <c r="J450" s="34">
        <f t="shared" si="165"/>
        <v>8</v>
      </c>
      <c r="K450" s="34">
        <f t="shared" si="165"/>
        <v>8</v>
      </c>
      <c r="L450" s="34">
        <f t="shared" si="165"/>
        <v>10</v>
      </c>
      <c r="M450" s="34">
        <f t="shared" si="165"/>
        <v>8</v>
      </c>
      <c r="N450" s="34">
        <f t="shared" si="165"/>
        <v>10</v>
      </c>
      <c r="O450" s="34">
        <f t="shared" si="165"/>
        <v>9</v>
      </c>
      <c r="P450" s="34">
        <f t="shared" si="165"/>
        <v>6</v>
      </c>
      <c r="Q450" s="34">
        <f t="shared" si="165"/>
        <v>11</v>
      </c>
      <c r="R450" s="34">
        <f t="shared" si="165"/>
        <v>0</v>
      </c>
      <c r="S450" s="34">
        <f t="shared" si="165"/>
        <v>12</v>
      </c>
      <c r="T450" s="34">
        <f t="shared" si="165"/>
        <v>8</v>
      </c>
      <c r="U450" s="34">
        <f t="shared" si="165"/>
        <v>6</v>
      </c>
      <c r="V450" s="34"/>
      <c r="W450" s="34">
        <f t="shared" si="165"/>
        <v>7</v>
      </c>
      <c r="X450" s="34"/>
      <c r="Y450" s="34">
        <f t="shared" si="165"/>
        <v>7</v>
      </c>
      <c r="Z450" s="34">
        <f t="shared" si="165"/>
        <v>7</v>
      </c>
      <c r="AA450" s="34"/>
      <c r="AB450" s="34">
        <f t="shared" si="165"/>
        <v>6</v>
      </c>
      <c r="AC450" s="34">
        <f t="shared" si="165"/>
        <v>7</v>
      </c>
      <c r="AD450" s="34">
        <f t="shared" si="165"/>
        <v>8</v>
      </c>
      <c r="AE450" s="34">
        <f t="shared" si="165"/>
        <v>11</v>
      </c>
      <c r="AF450" s="34">
        <f t="shared" si="165"/>
        <v>6</v>
      </c>
      <c r="AG450" s="34">
        <f t="shared" si="165"/>
        <v>6</v>
      </c>
      <c r="AH450" s="34"/>
      <c r="AI450" s="34">
        <f t="shared" si="165"/>
        <v>10</v>
      </c>
      <c r="AJ450" s="34">
        <f t="shared" si="165"/>
        <v>7</v>
      </c>
      <c r="AK450" s="34"/>
      <c r="AL450" s="34">
        <f t="shared" ref="AL450:BC450" si="166">COUNTIF(AL408:AL447,"NS")</f>
        <v>8</v>
      </c>
      <c r="AM450" s="34">
        <f t="shared" si="166"/>
        <v>7</v>
      </c>
      <c r="AN450" s="34">
        <f t="shared" si="166"/>
        <v>9</v>
      </c>
      <c r="AO450" s="34">
        <f t="shared" si="166"/>
        <v>7</v>
      </c>
      <c r="AP450" s="34">
        <f t="shared" si="166"/>
        <v>9</v>
      </c>
      <c r="AQ450" s="34">
        <f t="shared" si="166"/>
        <v>7</v>
      </c>
      <c r="AR450" s="34">
        <f t="shared" si="166"/>
        <v>6</v>
      </c>
      <c r="AS450" s="34">
        <f t="shared" si="166"/>
        <v>13</v>
      </c>
      <c r="AT450" s="34">
        <f t="shared" si="166"/>
        <v>8</v>
      </c>
      <c r="AU450" s="34">
        <f t="shared" si="166"/>
        <v>10</v>
      </c>
      <c r="AV450" s="34">
        <f t="shared" si="166"/>
        <v>0</v>
      </c>
      <c r="AW450" s="34">
        <f t="shared" si="166"/>
        <v>8</v>
      </c>
      <c r="AX450" s="34">
        <f t="shared" si="166"/>
        <v>7</v>
      </c>
      <c r="AY450" s="34">
        <f t="shared" si="166"/>
        <v>10</v>
      </c>
      <c r="AZ450" s="34">
        <f t="shared" si="166"/>
        <v>7</v>
      </c>
      <c r="BA450" s="34">
        <f t="shared" si="166"/>
        <v>11</v>
      </c>
      <c r="BB450" s="34">
        <f t="shared" si="166"/>
        <v>0</v>
      </c>
      <c r="BC450" s="34">
        <f t="shared" si="166"/>
        <v>0</v>
      </c>
      <c r="BD450" s="33">
        <f t="shared" si="160"/>
        <v>322</v>
      </c>
      <c r="BE450" s="110"/>
    </row>
    <row r="451" spans="1:57" ht="25.5" customHeight="1" x14ac:dyDescent="0.25">
      <c r="A451" s="29"/>
      <c r="B451" s="29"/>
      <c r="C451" s="30"/>
      <c r="D451" s="30"/>
      <c r="E451" s="23" t="s">
        <v>59</v>
      </c>
      <c r="F451" s="34">
        <f t="shared" ref="F451:AK451" si="167">COUNTIF(F408:F447,"NC")</f>
        <v>0</v>
      </c>
      <c r="G451" s="34">
        <f t="shared" si="167"/>
        <v>2</v>
      </c>
      <c r="H451" s="34">
        <f t="shared" si="167"/>
        <v>0</v>
      </c>
      <c r="I451" s="34">
        <f t="shared" si="167"/>
        <v>4</v>
      </c>
      <c r="J451" s="34">
        <f t="shared" si="167"/>
        <v>2</v>
      </c>
      <c r="K451" s="34">
        <f t="shared" si="167"/>
        <v>3</v>
      </c>
      <c r="L451" s="34">
        <f t="shared" si="167"/>
        <v>1</v>
      </c>
      <c r="M451" s="34">
        <f t="shared" si="167"/>
        <v>2</v>
      </c>
      <c r="N451" s="34">
        <f t="shared" si="167"/>
        <v>5</v>
      </c>
      <c r="O451" s="34">
        <f t="shared" si="167"/>
        <v>3</v>
      </c>
      <c r="P451" s="34">
        <f t="shared" si="167"/>
        <v>1</v>
      </c>
      <c r="Q451" s="34">
        <f t="shared" si="167"/>
        <v>2</v>
      </c>
      <c r="R451" s="34">
        <f t="shared" si="167"/>
        <v>1</v>
      </c>
      <c r="S451" s="34">
        <f t="shared" si="167"/>
        <v>0</v>
      </c>
      <c r="T451" s="34">
        <f t="shared" si="167"/>
        <v>7</v>
      </c>
      <c r="U451" s="34">
        <f t="shared" si="167"/>
        <v>9</v>
      </c>
      <c r="V451" s="34"/>
      <c r="W451" s="34">
        <f t="shared" si="167"/>
        <v>5</v>
      </c>
      <c r="X451" s="34"/>
      <c r="Y451" s="34">
        <f t="shared" si="167"/>
        <v>4</v>
      </c>
      <c r="Z451" s="34">
        <f t="shared" si="167"/>
        <v>0</v>
      </c>
      <c r="AA451" s="34"/>
      <c r="AB451" s="34">
        <f t="shared" si="167"/>
        <v>1</v>
      </c>
      <c r="AC451" s="34">
        <f t="shared" si="167"/>
        <v>6</v>
      </c>
      <c r="AD451" s="34">
        <f t="shared" si="167"/>
        <v>0</v>
      </c>
      <c r="AE451" s="34">
        <f t="shared" si="167"/>
        <v>0</v>
      </c>
      <c r="AF451" s="34">
        <f t="shared" si="167"/>
        <v>2</v>
      </c>
      <c r="AG451" s="34">
        <f t="shared" si="167"/>
        <v>3</v>
      </c>
      <c r="AH451" s="34"/>
      <c r="AI451" s="34">
        <f t="shared" si="167"/>
        <v>3</v>
      </c>
      <c r="AJ451" s="34">
        <f t="shared" si="167"/>
        <v>0</v>
      </c>
      <c r="AK451" s="34"/>
      <c r="AL451" s="34">
        <f t="shared" ref="AL451:BC451" si="168">COUNTIF(AL408:AL447,"NC")</f>
        <v>3</v>
      </c>
      <c r="AM451" s="34">
        <f t="shared" si="168"/>
        <v>1</v>
      </c>
      <c r="AN451" s="34">
        <f t="shared" si="168"/>
        <v>1</v>
      </c>
      <c r="AO451" s="34">
        <f t="shared" si="168"/>
        <v>8</v>
      </c>
      <c r="AP451" s="34">
        <f t="shared" si="168"/>
        <v>2</v>
      </c>
      <c r="AQ451" s="34">
        <f t="shared" si="168"/>
        <v>5</v>
      </c>
      <c r="AR451" s="34">
        <f t="shared" si="168"/>
        <v>5</v>
      </c>
      <c r="AS451" s="34">
        <f t="shared" si="168"/>
        <v>0</v>
      </c>
      <c r="AT451" s="34">
        <f t="shared" si="168"/>
        <v>1</v>
      </c>
      <c r="AU451" s="34">
        <f t="shared" si="168"/>
        <v>1</v>
      </c>
      <c r="AV451" s="34">
        <f t="shared" si="168"/>
        <v>0</v>
      </c>
      <c r="AW451" s="34">
        <f t="shared" si="168"/>
        <v>4</v>
      </c>
      <c r="AX451" s="34">
        <f t="shared" si="168"/>
        <v>0</v>
      </c>
      <c r="AY451" s="34">
        <f t="shared" si="168"/>
        <v>0</v>
      </c>
      <c r="AZ451" s="34">
        <f t="shared" si="168"/>
        <v>2</v>
      </c>
      <c r="BA451" s="34">
        <f t="shared" si="168"/>
        <v>0</v>
      </c>
      <c r="BB451" s="34">
        <f t="shared" si="168"/>
        <v>0</v>
      </c>
      <c r="BC451" s="34">
        <f t="shared" si="168"/>
        <v>0</v>
      </c>
      <c r="BD451" s="33">
        <f t="shared" si="160"/>
        <v>99</v>
      </c>
      <c r="BE451" s="110"/>
    </row>
    <row r="452" spans="1:57" ht="25.5" customHeight="1" x14ac:dyDescent="0.25">
      <c r="A452" s="29"/>
      <c r="B452" s="29"/>
      <c r="C452" s="30"/>
      <c r="D452" s="30"/>
      <c r="E452" s="23" t="s">
        <v>118</v>
      </c>
      <c r="F452" s="35">
        <f t="shared" ref="F452:AK452" si="169">1-F451/(F449-F450)</f>
        <v>1</v>
      </c>
      <c r="G452" s="35">
        <f t="shared" si="169"/>
        <v>0.9375</v>
      </c>
      <c r="H452" s="35">
        <f t="shared" si="169"/>
        <v>1</v>
      </c>
      <c r="I452" s="35">
        <f t="shared" si="169"/>
        <v>0.88235294117647056</v>
      </c>
      <c r="J452" s="35">
        <f t="shared" si="169"/>
        <v>0.9375</v>
      </c>
      <c r="K452" s="35">
        <f t="shared" si="169"/>
        <v>0.90625</v>
      </c>
      <c r="L452" s="35">
        <f t="shared" si="169"/>
        <v>0.96666666666666667</v>
      </c>
      <c r="M452" s="35">
        <f t="shared" si="169"/>
        <v>0.9375</v>
      </c>
      <c r="N452" s="35">
        <f t="shared" si="169"/>
        <v>0.83333333333333337</v>
      </c>
      <c r="O452" s="35">
        <f t="shared" si="169"/>
        <v>0.90322580645161288</v>
      </c>
      <c r="P452" s="35">
        <f t="shared" si="169"/>
        <v>0.97058823529411764</v>
      </c>
      <c r="Q452" s="35">
        <f t="shared" si="169"/>
        <v>0.93103448275862066</v>
      </c>
      <c r="R452" s="35">
        <f t="shared" si="169"/>
        <v>0.97368421052631582</v>
      </c>
      <c r="S452" s="35">
        <f t="shared" si="169"/>
        <v>1</v>
      </c>
      <c r="T452" s="35">
        <f t="shared" si="169"/>
        <v>0.78125</v>
      </c>
      <c r="U452" s="35">
        <f t="shared" si="169"/>
        <v>0.73529411764705888</v>
      </c>
      <c r="V452" s="35"/>
      <c r="W452" s="35">
        <f t="shared" si="169"/>
        <v>0.84848484848484851</v>
      </c>
      <c r="X452" s="35"/>
      <c r="Y452" s="35">
        <f t="shared" si="169"/>
        <v>0.87878787878787878</v>
      </c>
      <c r="Z452" s="35">
        <f t="shared" si="169"/>
        <v>1</v>
      </c>
      <c r="AA452" s="35"/>
      <c r="AB452" s="35">
        <f t="shared" si="169"/>
        <v>0.97058823529411764</v>
      </c>
      <c r="AC452" s="35">
        <f t="shared" si="169"/>
        <v>0.81818181818181812</v>
      </c>
      <c r="AD452" s="35">
        <f t="shared" si="169"/>
        <v>1</v>
      </c>
      <c r="AE452" s="35">
        <f t="shared" si="169"/>
        <v>1</v>
      </c>
      <c r="AF452" s="35">
        <f t="shared" si="169"/>
        <v>0.94117647058823528</v>
      </c>
      <c r="AG452" s="35">
        <f t="shared" si="169"/>
        <v>0.91176470588235292</v>
      </c>
      <c r="AH452" s="35"/>
      <c r="AI452" s="35">
        <f t="shared" si="169"/>
        <v>0.9</v>
      </c>
      <c r="AJ452" s="35">
        <f t="shared" si="169"/>
        <v>1</v>
      </c>
      <c r="AK452" s="35"/>
      <c r="AL452" s="35">
        <f t="shared" ref="AL452:BD452" si="170">1-AL451/(AL449-AL450)</f>
        <v>0.90625</v>
      </c>
      <c r="AM452" s="35">
        <f t="shared" si="170"/>
        <v>0.96969696969696972</v>
      </c>
      <c r="AN452" s="35">
        <f t="shared" si="170"/>
        <v>0.967741935483871</v>
      </c>
      <c r="AO452" s="35">
        <f t="shared" si="170"/>
        <v>0.75757575757575757</v>
      </c>
      <c r="AP452" s="35">
        <f t="shared" si="170"/>
        <v>0.93548387096774199</v>
      </c>
      <c r="AQ452" s="35">
        <f t="shared" si="170"/>
        <v>0.84848484848484851</v>
      </c>
      <c r="AR452" s="35">
        <f t="shared" si="170"/>
        <v>0.8529411764705882</v>
      </c>
      <c r="AS452" s="35">
        <f t="shared" si="170"/>
        <v>1</v>
      </c>
      <c r="AT452" s="35">
        <f t="shared" si="170"/>
        <v>0.96875</v>
      </c>
      <c r="AU452" s="35">
        <f t="shared" si="170"/>
        <v>0.96666666666666667</v>
      </c>
      <c r="AV452" s="35">
        <f t="shared" si="170"/>
        <v>1</v>
      </c>
      <c r="AW452" s="35">
        <f t="shared" si="170"/>
        <v>0.875</v>
      </c>
      <c r="AX452" s="35">
        <f t="shared" si="170"/>
        <v>1</v>
      </c>
      <c r="AY452" s="35">
        <f t="shared" si="170"/>
        <v>1</v>
      </c>
      <c r="AZ452" s="35">
        <f t="shared" si="170"/>
        <v>0.93939393939393945</v>
      </c>
      <c r="BA452" s="35">
        <f t="shared" si="170"/>
        <v>1</v>
      </c>
      <c r="BB452" s="35">
        <f t="shared" si="170"/>
        <v>1</v>
      </c>
      <c r="BC452" s="35">
        <f t="shared" si="170"/>
        <v>1</v>
      </c>
      <c r="BD452" s="35">
        <f t="shared" si="170"/>
        <v>0.93283582089552242</v>
      </c>
      <c r="BE452" s="110"/>
    </row>
    <row r="453" spans="1:57" ht="25.5" customHeight="1" x14ac:dyDescent="0.25">
      <c r="A453" s="29"/>
      <c r="B453" s="29"/>
      <c r="C453" s="30"/>
      <c r="D453" s="30"/>
      <c r="E453" s="23" t="s">
        <v>152</v>
      </c>
      <c r="F453" s="34">
        <f t="shared" ref="F453:AK453" si="171">F449+F402</f>
        <v>359</v>
      </c>
      <c r="G453" s="34">
        <f t="shared" si="171"/>
        <v>360</v>
      </c>
      <c r="H453" s="34">
        <f t="shared" si="171"/>
        <v>360</v>
      </c>
      <c r="I453" s="34">
        <f t="shared" si="171"/>
        <v>360</v>
      </c>
      <c r="J453" s="34">
        <f t="shared" si="171"/>
        <v>360</v>
      </c>
      <c r="K453" s="34">
        <f t="shared" si="171"/>
        <v>360</v>
      </c>
      <c r="L453" s="34">
        <f t="shared" si="171"/>
        <v>360</v>
      </c>
      <c r="M453" s="34">
        <f t="shared" si="171"/>
        <v>359</v>
      </c>
      <c r="N453" s="34">
        <f t="shared" si="171"/>
        <v>359</v>
      </c>
      <c r="O453" s="34">
        <f t="shared" si="171"/>
        <v>359</v>
      </c>
      <c r="P453" s="34">
        <f t="shared" si="171"/>
        <v>360</v>
      </c>
      <c r="Q453" s="34">
        <f t="shared" si="171"/>
        <v>360</v>
      </c>
      <c r="R453" s="34">
        <f t="shared" si="171"/>
        <v>357</v>
      </c>
      <c r="S453" s="34">
        <f t="shared" si="171"/>
        <v>359</v>
      </c>
      <c r="T453" s="34">
        <f t="shared" si="171"/>
        <v>360</v>
      </c>
      <c r="U453" s="34">
        <f t="shared" si="171"/>
        <v>360</v>
      </c>
      <c r="V453" s="34"/>
      <c r="W453" s="34">
        <f t="shared" si="171"/>
        <v>360</v>
      </c>
      <c r="X453" s="34"/>
      <c r="Y453" s="34">
        <f t="shared" si="171"/>
        <v>360</v>
      </c>
      <c r="Z453" s="34">
        <f t="shared" si="171"/>
        <v>360</v>
      </c>
      <c r="AA453" s="34"/>
      <c r="AB453" s="34">
        <f t="shared" si="171"/>
        <v>360</v>
      </c>
      <c r="AC453" s="34">
        <f t="shared" si="171"/>
        <v>360</v>
      </c>
      <c r="AD453" s="34">
        <f t="shared" si="171"/>
        <v>360</v>
      </c>
      <c r="AE453" s="34">
        <f t="shared" si="171"/>
        <v>360</v>
      </c>
      <c r="AF453" s="34">
        <f t="shared" si="171"/>
        <v>360</v>
      </c>
      <c r="AG453" s="34">
        <f t="shared" si="171"/>
        <v>360</v>
      </c>
      <c r="AH453" s="34"/>
      <c r="AI453" s="34">
        <f t="shared" si="171"/>
        <v>360</v>
      </c>
      <c r="AJ453" s="34">
        <f t="shared" si="171"/>
        <v>359</v>
      </c>
      <c r="AK453" s="34"/>
      <c r="AL453" s="34">
        <f t="shared" ref="AL453:BD453" si="172">AL449+AL402</f>
        <v>360</v>
      </c>
      <c r="AM453" s="34">
        <f t="shared" si="172"/>
        <v>360</v>
      </c>
      <c r="AN453" s="34">
        <f t="shared" si="172"/>
        <v>360</v>
      </c>
      <c r="AO453" s="34">
        <f t="shared" si="172"/>
        <v>359</v>
      </c>
      <c r="AP453" s="34">
        <f t="shared" si="172"/>
        <v>360</v>
      </c>
      <c r="AQ453" s="34">
        <f t="shared" si="172"/>
        <v>359</v>
      </c>
      <c r="AR453" s="34">
        <f t="shared" si="172"/>
        <v>359</v>
      </c>
      <c r="AS453" s="34">
        <f t="shared" si="172"/>
        <v>360</v>
      </c>
      <c r="AT453" s="34">
        <f t="shared" si="172"/>
        <v>359</v>
      </c>
      <c r="AU453" s="34">
        <f t="shared" si="172"/>
        <v>360</v>
      </c>
      <c r="AV453" s="34">
        <f t="shared" si="172"/>
        <v>360</v>
      </c>
      <c r="AW453" s="34">
        <f t="shared" si="172"/>
        <v>354</v>
      </c>
      <c r="AX453" s="34">
        <f t="shared" si="172"/>
        <v>360</v>
      </c>
      <c r="AY453" s="34">
        <f t="shared" si="172"/>
        <v>357</v>
      </c>
      <c r="AZ453" s="34">
        <f t="shared" si="172"/>
        <v>360</v>
      </c>
      <c r="BA453" s="34">
        <f t="shared" si="172"/>
        <v>360</v>
      </c>
      <c r="BB453" s="34">
        <f t="shared" si="172"/>
        <v>360</v>
      </c>
      <c r="BC453" s="34">
        <f t="shared" si="172"/>
        <v>360</v>
      </c>
      <c r="BD453" s="34">
        <f t="shared" si="172"/>
        <v>16178</v>
      </c>
      <c r="BE453" s="110"/>
    </row>
    <row r="454" spans="1:57" ht="25.5" customHeight="1" x14ac:dyDescent="0.25">
      <c r="A454" s="29"/>
      <c r="B454" s="29"/>
      <c r="C454" s="30"/>
      <c r="D454" s="30"/>
      <c r="E454" s="23" t="s">
        <v>153</v>
      </c>
      <c r="F454" s="34">
        <f t="shared" ref="F454:AK454" si="173">F450+F403</f>
        <v>31</v>
      </c>
      <c r="G454" s="34">
        <f t="shared" si="173"/>
        <v>59</v>
      </c>
      <c r="H454" s="34">
        <f t="shared" si="173"/>
        <v>30</v>
      </c>
      <c r="I454" s="34">
        <f t="shared" si="173"/>
        <v>65</v>
      </c>
      <c r="J454" s="34">
        <f t="shared" si="173"/>
        <v>67</v>
      </c>
      <c r="K454" s="34">
        <f t="shared" si="173"/>
        <v>71</v>
      </c>
      <c r="L454" s="34">
        <f t="shared" si="173"/>
        <v>85</v>
      </c>
      <c r="M454" s="34">
        <f t="shared" si="173"/>
        <v>67</v>
      </c>
      <c r="N454" s="34">
        <f t="shared" si="173"/>
        <v>82</v>
      </c>
      <c r="O454" s="34">
        <f t="shared" si="173"/>
        <v>74</v>
      </c>
      <c r="P454" s="34">
        <f t="shared" si="173"/>
        <v>68</v>
      </c>
      <c r="Q454" s="34">
        <f t="shared" si="173"/>
        <v>82</v>
      </c>
      <c r="R454" s="34">
        <f t="shared" si="173"/>
        <v>55</v>
      </c>
      <c r="S454" s="34">
        <f t="shared" si="173"/>
        <v>77</v>
      </c>
      <c r="T454" s="34">
        <f t="shared" si="173"/>
        <v>64</v>
      </c>
      <c r="U454" s="34">
        <f t="shared" si="173"/>
        <v>58</v>
      </c>
      <c r="V454" s="34"/>
      <c r="W454" s="34">
        <f t="shared" si="173"/>
        <v>64</v>
      </c>
      <c r="X454" s="34"/>
      <c r="Y454" s="34">
        <f t="shared" si="173"/>
        <v>57</v>
      </c>
      <c r="Z454" s="34">
        <f t="shared" si="173"/>
        <v>67</v>
      </c>
      <c r="AA454" s="34"/>
      <c r="AB454" s="34">
        <f t="shared" si="173"/>
        <v>56</v>
      </c>
      <c r="AC454" s="34">
        <f t="shared" si="173"/>
        <v>66</v>
      </c>
      <c r="AD454" s="34">
        <f t="shared" si="173"/>
        <v>71</v>
      </c>
      <c r="AE454" s="34">
        <f t="shared" si="173"/>
        <v>85</v>
      </c>
      <c r="AF454" s="34">
        <f t="shared" si="173"/>
        <v>84</v>
      </c>
      <c r="AG454" s="34">
        <f t="shared" si="173"/>
        <v>50</v>
      </c>
      <c r="AH454" s="34"/>
      <c r="AI454" s="34">
        <f t="shared" si="173"/>
        <v>69</v>
      </c>
      <c r="AJ454" s="34">
        <f t="shared" si="173"/>
        <v>57</v>
      </c>
      <c r="AK454" s="34"/>
      <c r="AL454" s="34">
        <f t="shared" ref="AL454:BD454" si="174">AL450+AL403</f>
        <v>64</v>
      </c>
      <c r="AM454" s="34">
        <f t="shared" si="174"/>
        <v>69</v>
      </c>
      <c r="AN454" s="34">
        <f t="shared" si="174"/>
        <v>76</v>
      </c>
      <c r="AO454" s="34">
        <f t="shared" si="174"/>
        <v>65</v>
      </c>
      <c r="AP454" s="34">
        <f t="shared" si="174"/>
        <v>78</v>
      </c>
      <c r="AQ454" s="34">
        <f t="shared" si="174"/>
        <v>51</v>
      </c>
      <c r="AR454" s="34">
        <f t="shared" si="174"/>
        <v>54</v>
      </c>
      <c r="AS454" s="34">
        <f t="shared" si="174"/>
        <v>96</v>
      </c>
      <c r="AT454" s="34">
        <f t="shared" si="174"/>
        <v>64</v>
      </c>
      <c r="AU454" s="34">
        <f t="shared" si="174"/>
        <v>67</v>
      </c>
      <c r="AV454" s="34">
        <f t="shared" si="174"/>
        <v>0</v>
      </c>
      <c r="AW454" s="34">
        <f t="shared" si="174"/>
        <v>80</v>
      </c>
      <c r="AX454" s="34">
        <f t="shared" si="174"/>
        <v>52</v>
      </c>
      <c r="AY454" s="34">
        <f t="shared" si="174"/>
        <v>85</v>
      </c>
      <c r="AZ454" s="34">
        <f t="shared" si="174"/>
        <v>59</v>
      </c>
      <c r="BA454" s="34">
        <f t="shared" si="174"/>
        <v>28</v>
      </c>
      <c r="BB454" s="34">
        <f t="shared" si="174"/>
        <v>0</v>
      </c>
      <c r="BC454" s="34">
        <f t="shared" si="174"/>
        <v>0</v>
      </c>
      <c r="BD454" s="34">
        <f t="shared" si="174"/>
        <v>2749</v>
      </c>
      <c r="BE454" s="110"/>
    </row>
    <row r="455" spans="1:57" ht="25.5" customHeight="1" x14ac:dyDescent="0.25">
      <c r="A455" s="29"/>
      <c r="B455" s="29"/>
      <c r="C455" s="30"/>
      <c r="D455" s="30"/>
      <c r="E455" s="23" t="s">
        <v>154</v>
      </c>
      <c r="F455" s="34">
        <f t="shared" ref="F455:AK455" si="175">F451+F404</f>
        <v>2</v>
      </c>
      <c r="G455" s="34">
        <f t="shared" si="175"/>
        <v>10</v>
      </c>
      <c r="H455" s="34">
        <f t="shared" si="175"/>
        <v>41</v>
      </c>
      <c r="I455" s="34">
        <f t="shared" si="175"/>
        <v>56</v>
      </c>
      <c r="J455" s="34">
        <f t="shared" si="175"/>
        <v>40</v>
      </c>
      <c r="K455" s="34">
        <f t="shared" si="175"/>
        <v>12</v>
      </c>
      <c r="L455" s="34">
        <f t="shared" si="175"/>
        <v>27</v>
      </c>
      <c r="M455" s="34">
        <f t="shared" si="175"/>
        <v>40</v>
      </c>
      <c r="N455" s="34">
        <f t="shared" si="175"/>
        <v>50</v>
      </c>
      <c r="O455" s="34">
        <f t="shared" si="175"/>
        <v>44</v>
      </c>
      <c r="P455" s="34">
        <f t="shared" si="175"/>
        <v>8</v>
      </c>
      <c r="Q455" s="34">
        <f t="shared" si="175"/>
        <v>44</v>
      </c>
      <c r="R455" s="34">
        <f t="shared" si="175"/>
        <v>41</v>
      </c>
      <c r="S455" s="34">
        <f t="shared" si="175"/>
        <v>21</v>
      </c>
      <c r="T455" s="34">
        <f t="shared" si="175"/>
        <v>24</v>
      </c>
      <c r="U455" s="34">
        <f t="shared" si="175"/>
        <v>51</v>
      </c>
      <c r="V455" s="34"/>
      <c r="W455" s="34">
        <f t="shared" si="175"/>
        <v>61</v>
      </c>
      <c r="X455" s="34"/>
      <c r="Y455" s="34">
        <f t="shared" si="175"/>
        <v>27</v>
      </c>
      <c r="Z455" s="34">
        <f t="shared" si="175"/>
        <v>37</v>
      </c>
      <c r="AA455" s="34"/>
      <c r="AB455" s="34">
        <f t="shared" si="175"/>
        <v>3</v>
      </c>
      <c r="AC455" s="34">
        <f t="shared" si="175"/>
        <v>36</v>
      </c>
      <c r="AD455" s="34">
        <f t="shared" si="175"/>
        <v>3</v>
      </c>
      <c r="AE455" s="34">
        <f t="shared" si="175"/>
        <v>10</v>
      </c>
      <c r="AF455" s="34">
        <f t="shared" si="175"/>
        <v>26</v>
      </c>
      <c r="AG455" s="34">
        <f t="shared" si="175"/>
        <v>14</v>
      </c>
      <c r="AH455" s="34"/>
      <c r="AI455" s="34">
        <f t="shared" si="175"/>
        <v>34</v>
      </c>
      <c r="AJ455" s="34">
        <f t="shared" si="175"/>
        <v>19</v>
      </c>
      <c r="AK455" s="34"/>
      <c r="AL455" s="34">
        <f t="shared" ref="AL455:BD455" si="176">AL451+AL404</f>
        <v>10</v>
      </c>
      <c r="AM455" s="34">
        <f t="shared" si="176"/>
        <v>9</v>
      </c>
      <c r="AN455" s="34">
        <f t="shared" si="176"/>
        <v>2</v>
      </c>
      <c r="AO455" s="34">
        <f t="shared" si="176"/>
        <v>57</v>
      </c>
      <c r="AP455" s="34">
        <f t="shared" si="176"/>
        <v>6</v>
      </c>
      <c r="AQ455" s="34">
        <f t="shared" si="176"/>
        <v>92</v>
      </c>
      <c r="AR455" s="34">
        <f t="shared" si="176"/>
        <v>66</v>
      </c>
      <c r="AS455" s="34">
        <f t="shared" si="176"/>
        <v>42</v>
      </c>
      <c r="AT455" s="34">
        <f t="shared" si="176"/>
        <v>42</v>
      </c>
      <c r="AU455" s="34">
        <f t="shared" si="176"/>
        <v>109</v>
      </c>
      <c r="AV455" s="34">
        <f t="shared" si="176"/>
        <v>0</v>
      </c>
      <c r="AW455" s="34">
        <f t="shared" si="176"/>
        <v>34</v>
      </c>
      <c r="AX455" s="34">
        <f t="shared" si="176"/>
        <v>42</v>
      </c>
      <c r="AY455" s="34">
        <f t="shared" si="176"/>
        <v>3</v>
      </c>
      <c r="AZ455" s="34">
        <f t="shared" si="176"/>
        <v>13</v>
      </c>
      <c r="BA455" s="34">
        <f t="shared" si="176"/>
        <v>0</v>
      </c>
      <c r="BB455" s="34">
        <f t="shared" si="176"/>
        <v>0</v>
      </c>
      <c r="BC455" s="34">
        <f t="shared" si="176"/>
        <v>0</v>
      </c>
      <c r="BD455" s="34">
        <f t="shared" si="176"/>
        <v>1308</v>
      </c>
      <c r="BE455" s="110"/>
    </row>
    <row r="456" spans="1:57" ht="25.5" customHeight="1" x14ac:dyDescent="0.25">
      <c r="A456" s="29"/>
      <c r="B456" s="29"/>
      <c r="C456" s="30"/>
      <c r="D456" s="30"/>
      <c r="E456" s="23" t="s">
        <v>155</v>
      </c>
      <c r="F456" s="35">
        <f t="shared" ref="F456:AK456" si="177">1-F455/(F453-F454)</f>
        <v>0.99390243902439024</v>
      </c>
      <c r="G456" s="35">
        <f t="shared" si="177"/>
        <v>0.96677740863787376</v>
      </c>
      <c r="H456" s="35">
        <f t="shared" si="177"/>
        <v>0.87575757575757573</v>
      </c>
      <c r="I456" s="35">
        <f t="shared" si="177"/>
        <v>0.81016949152542372</v>
      </c>
      <c r="J456" s="35">
        <f t="shared" si="177"/>
        <v>0.86348122866894195</v>
      </c>
      <c r="K456" s="35">
        <f t="shared" si="177"/>
        <v>0.95847750865051906</v>
      </c>
      <c r="L456" s="35">
        <f t="shared" si="177"/>
        <v>0.90181818181818185</v>
      </c>
      <c r="M456" s="35">
        <f t="shared" si="177"/>
        <v>0.86301369863013699</v>
      </c>
      <c r="N456" s="35">
        <f t="shared" si="177"/>
        <v>0.81949458483754511</v>
      </c>
      <c r="O456" s="35">
        <f t="shared" si="177"/>
        <v>0.84561403508771926</v>
      </c>
      <c r="P456" s="35">
        <f t="shared" si="177"/>
        <v>0.9726027397260274</v>
      </c>
      <c r="Q456" s="35">
        <f t="shared" si="177"/>
        <v>0.84172661870503596</v>
      </c>
      <c r="R456" s="35">
        <f t="shared" si="177"/>
        <v>0.86423841059602646</v>
      </c>
      <c r="S456" s="35">
        <f t="shared" si="177"/>
        <v>0.92553191489361697</v>
      </c>
      <c r="T456" s="35">
        <f t="shared" si="177"/>
        <v>0.91891891891891886</v>
      </c>
      <c r="U456" s="35">
        <f t="shared" si="177"/>
        <v>0.83112582781456956</v>
      </c>
      <c r="V456" s="35"/>
      <c r="W456" s="35">
        <f t="shared" si="177"/>
        <v>0.79391891891891886</v>
      </c>
      <c r="X456" s="35"/>
      <c r="Y456" s="35">
        <f t="shared" si="177"/>
        <v>0.91089108910891092</v>
      </c>
      <c r="Z456" s="35">
        <f t="shared" si="177"/>
        <v>0.87372013651877134</v>
      </c>
      <c r="AA456" s="35"/>
      <c r="AB456" s="35">
        <f t="shared" si="177"/>
        <v>0.99013157894736847</v>
      </c>
      <c r="AC456" s="35">
        <f t="shared" si="177"/>
        <v>0.87755102040816324</v>
      </c>
      <c r="AD456" s="35">
        <f t="shared" si="177"/>
        <v>0.98961937716262971</v>
      </c>
      <c r="AE456" s="35">
        <f t="shared" si="177"/>
        <v>0.96363636363636362</v>
      </c>
      <c r="AF456" s="35">
        <f t="shared" si="177"/>
        <v>0.90579710144927539</v>
      </c>
      <c r="AG456" s="35">
        <f t="shared" si="177"/>
        <v>0.95483870967741935</v>
      </c>
      <c r="AH456" s="35"/>
      <c r="AI456" s="35">
        <f t="shared" si="177"/>
        <v>0.88316151202749138</v>
      </c>
      <c r="AJ456" s="35">
        <f t="shared" si="177"/>
        <v>0.9370860927152318</v>
      </c>
      <c r="AK456" s="35"/>
      <c r="AL456" s="35">
        <f t="shared" ref="AL456:BD456" si="178">1-AL455/(AL453-AL454)</f>
        <v>0.96621621621621623</v>
      </c>
      <c r="AM456" s="35">
        <f t="shared" si="178"/>
        <v>0.96907216494845361</v>
      </c>
      <c r="AN456" s="35">
        <f t="shared" si="178"/>
        <v>0.99295774647887325</v>
      </c>
      <c r="AO456" s="35">
        <f t="shared" si="178"/>
        <v>0.80612244897959184</v>
      </c>
      <c r="AP456" s="35">
        <f t="shared" si="178"/>
        <v>0.97872340425531912</v>
      </c>
      <c r="AQ456" s="35">
        <f t="shared" si="178"/>
        <v>0.70129870129870131</v>
      </c>
      <c r="AR456" s="35">
        <f t="shared" si="178"/>
        <v>0.78360655737704921</v>
      </c>
      <c r="AS456" s="35">
        <f t="shared" si="178"/>
        <v>0.84090909090909094</v>
      </c>
      <c r="AT456" s="35">
        <f t="shared" si="178"/>
        <v>0.85762711864406782</v>
      </c>
      <c r="AU456" s="35">
        <f t="shared" si="178"/>
        <v>0.62798634812286691</v>
      </c>
      <c r="AV456" s="35">
        <f t="shared" si="178"/>
        <v>1</v>
      </c>
      <c r="AW456" s="35">
        <f t="shared" si="178"/>
        <v>0.87591240875912413</v>
      </c>
      <c r="AX456" s="35">
        <f t="shared" si="178"/>
        <v>0.86363636363636365</v>
      </c>
      <c r="AY456" s="35">
        <f t="shared" si="178"/>
        <v>0.98897058823529416</v>
      </c>
      <c r="AZ456" s="35">
        <f t="shared" si="178"/>
        <v>0.95681063122923593</v>
      </c>
      <c r="BA456" s="35">
        <f t="shared" si="178"/>
        <v>1</v>
      </c>
      <c r="BB456" s="35">
        <f t="shared" si="178"/>
        <v>1</v>
      </c>
      <c r="BC456" s="35">
        <f t="shared" si="178"/>
        <v>1</v>
      </c>
      <c r="BD456" s="35">
        <f t="shared" si="178"/>
        <v>0.90259885322808842</v>
      </c>
      <c r="BE456" s="110"/>
    </row>
    <row r="457" spans="1:57" ht="25.5" customHeight="1" x14ac:dyDescent="0.25">
      <c r="A457" s="19" t="s">
        <v>44</v>
      </c>
      <c r="B457" s="19" t="s">
        <v>45</v>
      </c>
      <c r="C457" s="36">
        <f>C406+7</f>
        <v>43533</v>
      </c>
      <c r="D457" s="19">
        <v>10</v>
      </c>
      <c r="E457" s="19" t="s">
        <v>46</v>
      </c>
      <c r="F457" s="19">
        <f t="shared" ref="F457:AK457" si="179">F406</f>
        <v>14</v>
      </c>
      <c r="G457" s="19">
        <f t="shared" si="179"/>
        <v>23</v>
      </c>
      <c r="H457" s="19">
        <f t="shared" si="179"/>
        <v>42</v>
      </c>
      <c r="I457" s="19">
        <f t="shared" si="179"/>
        <v>47</v>
      </c>
      <c r="J457" s="19">
        <f t="shared" si="179"/>
        <v>48</v>
      </c>
      <c r="K457" s="19">
        <f t="shared" si="179"/>
        <v>59</v>
      </c>
      <c r="L457" s="19">
        <f t="shared" si="179"/>
        <v>64</v>
      </c>
      <c r="M457" s="19">
        <f t="shared" si="179"/>
        <v>65</v>
      </c>
      <c r="N457" s="19">
        <f t="shared" si="179"/>
        <v>66</v>
      </c>
      <c r="O457" s="19">
        <f t="shared" si="179"/>
        <v>72</v>
      </c>
      <c r="P457" s="19">
        <f t="shared" si="179"/>
        <v>76</v>
      </c>
      <c r="Q457" s="19">
        <f t="shared" si="179"/>
        <v>78</v>
      </c>
      <c r="R457" s="19">
        <f t="shared" si="179"/>
        <v>79</v>
      </c>
      <c r="S457" s="19">
        <f t="shared" si="179"/>
        <v>83</v>
      </c>
      <c r="T457" s="19">
        <f t="shared" si="179"/>
        <v>84</v>
      </c>
      <c r="U457" s="19">
        <f t="shared" si="179"/>
        <v>86</v>
      </c>
      <c r="V457" s="19"/>
      <c r="W457" s="19">
        <f t="shared" si="179"/>
        <v>411</v>
      </c>
      <c r="X457" s="19"/>
      <c r="Y457" s="19">
        <f t="shared" si="179"/>
        <v>413</v>
      </c>
      <c r="Z457" s="19">
        <f t="shared" si="179"/>
        <v>415</v>
      </c>
      <c r="AA457" s="19"/>
      <c r="AB457" s="19">
        <f t="shared" si="179"/>
        <v>417</v>
      </c>
      <c r="AC457" s="19">
        <f t="shared" si="179"/>
        <v>418</v>
      </c>
      <c r="AD457" s="19">
        <f t="shared" si="179"/>
        <v>419</v>
      </c>
      <c r="AE457" s="19">
        <f t="shared" si="179"/>
        <v>420</v>
      </c>
      <c r="AF457" s="19">
        <f t="shared" si="179"/>
        <v>421</v>
      </c>
      <c r="AG457" s="19">
        <f t="shared" si="179"/>
        <v>422</v>
      </c>
      <c r="AH457" s="19"/>
      <c r="AI457" s="19">
        <f t="shared" si="179"/>
        <v>425</v>
      </c>
      <c r="AJ457" s="19">
        <f t="shared" si="179"/>
        <v>426</v>
      </c>
      <c r="AK457" s="19"/>
      <c r="AL457" s="19">
        <f t="shared" ref="AL457:BD457" si="180">AL406</f>
        <v>430</v>
      </c>
      <c r="AM457" s="19">
        <f t="shared" si="180"/>
        <v>431</v>
      </c>
      <c r="AN457" s="19">
        <f t="shared" si="180"/>
        <v>433</v>
      </c>
      <c r="AO457" s="19">
        <f t="shared" si="180"/>
        <v>446</v>
      </c>
      <c r="AP457" s="19">
        <f t="shared" si="180"/>
        <v>449</v>
      </c>
      <c r="AQ457" s="19">
        <f t="shared" si="180"/>
        <v>450</v>
      </c>
      <c r="AR457" s="19">
        <f t="shared" si="180"/>
        <v>451</v>
      </c>
      <c r="AS457" s="19">
        <f t="shared" si="180"/>
        <v>453</v>
      </c>
      <c r="AT457" s="19">
        <f t="shared" si="180"/>
        <v>454</v>
      </c>
      <c r="AU457" s="19">
        <f t="shared" si="180"/>
        <v>455</v>
      </c>
      <c r="AV457" s="19">
        <f t="shared" si="180"/>
        <v>0</v>
      </c>
      <c r="AW457" s="19">
        <f t="shared" si="180"/>
        <v>457</v>
      </c>
      <c r="AX457" s="19">
        <f t="shared" si="180"/>
        <v>458</v>
      </c>
      <c r="AY457" s="19">
        <f t="shared" si="180"/>
        <v>460</v>
      </c>
      <c r="AZ457" s="19">
        <f t="shared" si="180"/>
        <v>461</v>
      </c>
      <c r="BA457" s="19">
        <f t="shared" si="180"/>
        <v>463</v>
      </c>
      <c r="BB457" s="19">
        <f t="shared" si="180"/>
        <v>0</v>
      </c>
      <c r="BC457" s="19">
        <f t="shared" si="180"/>
        <v>0</v>
      </c>
      <c r="BD457" s="19" t="str">
        <f t="shared" si="180"/>
        <v>TOTALS</v>
      </c>
      <c r="BE457" s="19" t="s">
        <v>47</v>
      </c>
    </row>
    <row r="458" spans="1:57" ht="25.5" customHeight="1" x14ac:dyDescent="0.25">
      <c r="A458" s="19" t="s">
        <v>48</v>
      </c>
      <c r="B458" s="19"/>
      <c r="C458" s="21" t="s">
        <v>49</v>
      </c>
      <c r="D458" s="21" t="s">
        <v>50</v>
      </c>
      <c r="E458" s="21" t="s">
        <v>51</v>
      </c>
      <c r="F458" s="19" t="s">
        <v>52</v>
      </c>
      <c r="G458" s="19" t="s">
        <v>52</v>
      </c>
      <c r="H458" s="19" t="s">
        <v>52</v>
      </c>
      <c r="I458" s="19" t="s">
        <v>52</v>
      </c>
      <c r="J458" s="19" t="s">
        <v>52</v>
      </c>
      <c r="K458" s="19" t="s">
        <v>52</v>
      </c>
      <c r="L458" s="19" t="s">
        <v>52</v>
      </c>
      <c r="M458" s="19" t="s">
        <v>52</v>
      </c>
      <c r="N458" s="19" t="s">
        <v>52</v>
      </c>
      <c r="O458" s="19" t="s">
        <v>52</v>
      </c>
      <c r="P458" s="19" t="s">
        <v>52</v>
      </c>
      <c r="Q458" s="19" t="s">
        <v>52</v>
      </c>
      <c r="R458" s="19" t="s">
        <v>52</v>
      </c>
      <c r="S458" s="19" t="s">
        <v>52</v>
      </c>
      <c r="T458" s="19" t="s">
        <v>52</v>
      </c>
      <c r="U458" s="19" t="s">
        <v>52</v>
      </c>
      <c r="V458" s="19"/>
      <c r="W458" s="19" t="s">
        <v>52</v>
      </c>
      <c r="X458" s="19"/>
      <c r="Y458" s="19" t="s">
        <v>52</v>
      </c>
      <c r="Z458" s="19" t="s">
        <v>52</v>
      </c>
      <c r="AA458" s="19"/>
      <c r="AB458" s="19" t="s">
        <v>52</v>
      </c>
      <c r="AC458" s="19" t="s">
        <v>52</v>
      </c>
      <c r="AD458" s="19" t="s">
        <v>52</v>
      </c>
      <c r="AE458" s="19" t="s">
        <v>52</v>
      </c>
      <c r="AF458" s="19" t="s">
        <v>52</v>
      </c>
      <c r="AG458" s="19" t="s">
        <v>52</v>
      </c>
      <c r="AH458" s="19"/>
      <c r="AI458" s="19" t="s">
        <v>52</v>
      </c>
      <c r="AJ458" s="19" t="s">
        <v>52</v>
      </c>
      <c r="AK458" s="19"/>
      <c r="AL458" s="19" t="s">
        <v>52</v>
      </c>
      <c r="AM458" s="19" t="s">
        <v>52</v>
      </c>
      <c r="AN458" s="19" t="s">
        <v>52</v>
      </c>
      <c r="AO458" s="19" t="s">
        <v>52</v>
      </c>
      <c r="AP458" s="19" t="s">
        <v>52</v>
      </c>
      <c r="AQ458" s="19" t="s">
        <v>52</v>
      </c>
      <c r="AR458" s="19" t="s">
        <v>52</v>
      </c>
      <c r="AS458" s="19" t="s">
        <v>52</v>
      </c>
      <c r="AT458" s="19" t="s">
        <v>52</v>
      </c>
      <c r="AU458" s="19" t="s">
        <v>52</v>
      </c>
      <c r="AV458" s="19" t="s">
        <v>52</v>
      </c>
      <c r="AW458" s="19" t="s">
        <v>52</v>
      </c>
      <c r="AX458" s="19" t="s">
        <v>52</v>
      </c>
      <c r="AY458" s="19" t="s">
        <v>52</v>
      </c>
      <c r="AZ458" s="19" t="s">
        <v>52</v>
      </c>
      <c r="BA458" s="19" t="s">
        <v>52</v>
      </c>
      <c r="BB458" s="19" t="s">
        <v>52</v>
      </c>
      <c r="BC458" s="19" t="s">
        <v>52</v>
      </c>
      <c r="BD458" s="19" t="s">
        <v>52</v>
      </c>
      <c r="BE458" s="19" t="s">
        <v>53</v>
      </c>
    </row>
    <row r="459" spans="1:57" ht="25.5" customHeight="1" x14ac:dyDescent="0.25">
      <c r="A459" s="22">
        <v>10</v>
      </c>
      <c r="B459" s="23" t="s">
        <v>54</v>
      </c>
      <c r="C459" s="23">
        <v>25</v>
      </c>
      <c r="D459" s="23" t="s">
        <v>55</v>
      </c>
      <c r="E459" s="23" t="s">
        <v>56</v>
      </c>
      <c r="F459" s="24">
        <v>-351.74</v>
      </c>
      <c r="G459" s="24">
        <v>281.01</v>
      </c>
      <c r="H459" s="24">
        <v>-543.54999999999995</v>
      </c>
      <c r="I459" s="24">
        <v>-402.76</v>
      </c>
      <c r="J459" s="24">
        <v>-416.44</v>
      </c>
      <c r="K459" s="24">
        <v>-97.89</v>
      </c>
      <c r="L459" s="24">
        <v>-637.09</v>
      </c>
      <c r="M459" s="24">
        <v>-503.23</v>
      </c>
      <c r="N459" s="24">
        <v>-289.7</v>
      </c>
      <c r="O459" s="24">
        <v>-685.57</v>
      </c>
      <c r="P459" s="24">
        <v>-440.87</v>
      </c>
      <c r="Q459" s="24">
        <v>307.83</v>
      </c>
      <c r="R459" s="24">
        <v>-479.64</v>
      </c>
      <c r="S459" s="24">
        <v>-44.48</v>
      </c>
      <c r="T459" s="24">
        <v>-362.72</v>
      </c>
      <c r="U459" s="24">
        <v>-261.57</v>
      </c>
      <c r="V459" s="24"/>
      <c r="W459" s="24">
        <v>-660.79</v>
      </c>
      <c r="X459" s="24"/>
      <c r="Y459" s="73">
        <v>-693.62</v>
      </c>
      <c r="Z459" s="24">
        <v>-830.43</v>
      </c>
      <c r="AA459" s="24"/>
      <c r="AB459" s="24">
        <v>-498.92</v>
      </c>
      <c r="AC459" s="24">
        <v>-366.25</v>
      </c>
      <c r="AD459" s="24">
        <v>1394.55</v>
      </c>
      <c r="AE459" s="24">
        <v>-154.28</v>
      </c>
      <c r="AF459" s="24">
        <v>-200.24</v>
      </c>
      <c r="AG459" s="24">
        <v>-463.85</v>
      </c>
      <c r="AH459" s="24"/>
      <c r="AI459" s="24">
        <v>-246.26</v>
      </c>
      <c r="AJ459" s="24">
        <v>56.14</v>
      </c>
      <c r="AK459" s="24"/>
      <c r="AL459" s="24">
        <v>-326.39</v>
      </c>
      <c r="AM459" s="24">
        <v>-631.36</v>
      </c>
      <c r="AN459" s="24">
        <v>-328.53</v>
      </c>
      <c r="AO459" s="24">
        <v>-1028.8499999999999</v>
      </c>
      <c r="AP459" s="24">
        <v>-665.72</v>
      </c>
      <c r="AQ459" s="24">
        <v>1051.1500000000001</v>
      </c>
      <c r="AR459" s="24">
        <v>-121.54</v>
      </c>
      <c r="AS459" s="24">
        <v>-270.33</v>
      </c>
      <c r="AT459" s="24">
        <v>274.91000000000003</v>
      </c>
      <c r="AU459" s="24" t="s">
        <v>59</v>
      </c>
      <c r="AV459" s="24">
        <v>0</v>
      </c>
      <c r="AW459" s="24">
        <v>-315.27</v>
      </c>
      <c r="AX459" s="24">
        <v>988.67</v>
      </c>
      <c r="AY459" s="24">
        <v>-522.98</v>
      </c>
      <c r="AZ459" s="24">
        <v>70.739999999999995</v>
      </c>
      <c r="BA459" s="24">
        <v>-493.11</v>
      </c>
      <c r="BB459" s="24">
        <v>0</v>
      </c>
      <c r="BC459" s="24">
        <v>0</v>
      </c>
      <c r="BD459" s="24">
        <f t="shared" ref="BD459:BD502" si="181">SUM(F459:BC459)</f>
        <v>-9910.970000000003</v>
      </c>
      <c r="BE459" s="25"/>
    </row>
    <row r="460" spans="1:57" ht="25.5" customHeight="1" x14ac:dyDescent="0.25">
      <c r="A460" s="22">
        <v>10</v>
      </c>
      <c r="B460" s="23" t="s">
        <v>54</v>
      </c>
      <c r="C460" s="23">
        <v>66</v>
      </c>
      <c r="D460" s="23" t="s">
        <v>55</v>
      </c>
      <c r="E460" s="26" t="s">
        <v>57</v>
      </c>
      <c r="F460" s="24">
        <v>162.81</v>
      </c>
      <c r="G460" s="24">
        <v>-27.8</v>
      </c>
      <c r="H460" s="24">
        <v>-502.82</v>
      </c>
      <c r="I460" s="24">
        <v>484.26</v>
      </c>
      <c r="J460" s="24">
        <v>35.76</v>
      </c>
      <c r="K460" s="24">
        <v>-476.41</v>
      </c>
      <c r="L460" s="24">
        <v>-43.69</v>
      </c>
      <c r="M460" s="24">
        <v>-86.62</v>
      </c>
      <c r="N460" s="24">
        <v>-23.72</v>
      </c>
      <c r="O460" s="24">
        <v>-233.43</v>
      </c>
      <c r="P460" s="24">
        <v>-107.68</v>
      </c>
      <c r="Q460" s="24">
        <v>-72.349999999999994</v>
      </c>
      <c r="R460" s="24">
        <v>-114.2</v>
      </c>
      <c r="S460" s="24">
        <v>279.2</v>
      </c>
      <c r="T460" s="24">
        <v>-60.23</v>
      </c>
      <c r="U460" s="24">
        <v>-329.91</v>
      </c>
      <c r="V460" s="24"/>
      <c r="W460" s="24">
        <v>-13.1</v>
      </c>
      <c r="X460" s="24"/>
      <c r="Y460" s="73">
        <v>-442.63</v>
      </c>
      <c r="Z460" s="24">
        <v>-977.9</v>
      </c>
      <c r="AA460" s="24"/>
      <c r="AB460" s="24">
        <v>-239.83</v>
      </c>
      <c r="AC460" s="24">
        <v>-296.64</v>
      </c>
      <c r="AD460" s="24">
        <v>-124.49</v>
      </c>
      <c r="AE460" s="24">
        <v>-158.19</v>
      </c>
      <c r="AF460" s="24">
        <v>18.940000000000001</v>
      </c>
      <c r="AG460" s="24">
        <v>298.39999999999998</v>
      </c>
      <c r="AH460" s="24"/>
      <c r="AI460" s="24">
        <v>-256.74</v>
      </c>
      <c r="AJ460" s="24">
        <v>-113.1</v>
      </c>
      <c r="AK460" s="24"/>
      <c r="AL460" s="24">
        <v>-68.06</v>
      </c>
      <c r="AM460" s="24">
        <v>43.66</v>
      </c>
      <c r="AN460" s="24">
        <v>-9.75</v>
      </c>
      <c r="AO460" s="24">
        <v>-355.03</v>
      </c>
      <c r="AP460" s="24">
        <v>-56.92</v>
      </c>
      <c r="AQ460" s="24">
        <v>87.57</v>
      </c>
      <c r="AR460" s="24">
        <v>-348.97</v>
      </c>
      <c r="AS460" s="24">
        <v>-12.36</v>
      </c>
      <c r="AT460" s="24">
        <v>-183.08</v>
      </c>
      <c r="AU460" s="24">
        <v>-47.86</v>
      </c>
      <c r="AV460" s="24">
        <v>0</v>
      </c>
      <c r="AW460" s="24">
        <v>104.42</v>
      </c>
      <c r="AX460" s="24">
        <v>614.77</v>
      </c>
      <c r="AY460" s="24" t="s">
        <v>60</v>
      </c>
      <c r="AZ460" s="24">
        <v>-509.74</v>
      </c>
      <c r="BA460" s="24" t="s">
        <v>62</v>
      </c>
      <c r="BB460" s="24">
        <v>0</v>
      </c>
      <c r="BC460" s="24">
        <v>0</v>
      </c>
      <c r="BD460" s="24">
        <f t="shared" si="181"/>
        <v>-4163.4599999999991</v>
      </c>
      <c r="BE460" s="25"/>
    </row>
    <row r="461" spans="1:57" ht="25.5" customHeight="1" x14ac:dyDescent="0.25">
      <c r="A461" s="22">
        <v>10</v>
      </c>
      <c r="B461" s="23" t="s">
        <v>54</v>
      </c>
      <c r="C461" s="23">
        <v>27</v>
      </c>
      <c r="D461" s="23">
        <v>269</v>
      </c>
      <c r="E461" s="23" t="s">
        <v>61</v>
      </c>
      <c r="F461" s="24" t="s">
        <v>62</v>
      </c>
      <c r="G461" s="24" t="s">
        <v>60</v>
      </c>
      <c r="H461" s="24" t="s">
        <v>60</v>
      </c>
      <c r="I461" s="24" t="s">
        <v>62</v>
      </c>
      <c r="J461" s="24" t="s">
        <v>62</v>
      </c>
      <c r="K461" s="24" t="s">
        <v>60</v>
      </c>
      <c r="L461" s="24" t="s">
        <v>64</v>
      </c>
      <c r="M461" s="24" t="s">
        <v>60</v>
      </c>
      <c r="N461" s="24" t="s">
        <v>64</v>
      </c>
      <c r="O461" s="24" t="s">
        <v>60</v>
      </c>
      <c r="P461" s="24" t="s">
        <v>62</v>
      </c>
      <c r="Q461" s="24" t="s">
        <v>60</v>
      </c>
      <c r="R461" s="24" t="s">
        <v>60</v>
      </c>
      <c r="S461" s="24" t="s">
        <v>62</v>
      </c>
      <c r="T461" s="24" t="s">
        <v>62</v>
      </c>
      <c r="U461" s="24" t="s">
        <v>60</v>
      </c>
      <c r="V461" s="24"/>
      <c r="W461" s="24" t="s">
        <v>60</v>
      </c>
      <c r="X461" s="24"/>
      <c r="Y461" s="73" t="s">
        <v>60</v>
      </c>
      <c r="Z461" s="24" t="s">
        <v>62</v>
      </c>
      <c r="AA461" s="24"/>
      <c r="AB461" s="24" t="s">
        <v>60</v>
      </c>
      <c r="AC461" s="24">
        <v>-5</v>
      </c>
      <c r="AD461" s="24" t="s">
        <v>60</v>
      </c>
      <c r="AE461" s="24" t="s">
        <v>62</v>
      </c>
      <c r="AF461" s="24" t="s">
        <v>60</v>
      </c>
      <c r="AG461" s="24" t="s">
        <v>60</v>
      </c>
      <c r="AH461" s="24"/>
      <c r="AI461" s="24" t="s">
        <v>63</v>
      </c>
      <c r="AJ461" s="24" t="s">
        <v>60</v>
      </c>
      <c r="AK461" s="24"/>
      <c r="AL461" s="24" t="s">
        <v>60</v>
      </c>
      <c r="AM461" s="24" t="s">
        <v>60</v>
      </c>
      <c r="AN461" s="24" t="s">
        <v>63</v>
      </c>
      <c r="AO461" s="24" t="s">
        <v>62</v>
      </c>
      <c r="AP461" s="24" t="s">
        <v>64</v>
      </c>
      <c r="AQ461" s="24" t="s">
        <v>62</v>
      </c>
      <c r="AR461" s="24" t="s">
        <v>60</v>
      </c>
      <c r="AS461" s="24" t="s">
        <v>64</v>
      </c>
      <c r="AT461" s="24" t="s">
        <v>60</v>
      </c>
      <c r="AU461" s="24" t="s">
        <v>60</v>
      </c>
      <c r="AV461" s="24">
        <v>0</v>
      </c>
      <c r="AW461" s="24" t="s">
        <v>62</v>
      </c>
      <c r="AX461" s="24" t="s">
        <v>62</v>
      </c>
      <c r="AY461" s="24" t="s">
        <v>64</v>
      </c>
      <c r="AZ461" s="24" t="s">
        <v>60</v>
      </c>
      <c r="BA461" s="24" t="s">
        <v>62</v>
      </c>
      <c r="BB461" s="24">
        <v>0</v>
      </c>
      <c r="BC461" s="24">
        <v>0</v>
      </c>
      <c r="BD461" s="24">
        <f t="shared" si="181"/>
        <v>-5</v>
      </c>
      <c r="BE461" s="25"/>
    </row>
    <row r="462" spans="1:57" ht="25.5" customHeight="1" x14ac:dyDescent="0.25">
      <c r="A462" s="22">
        <v>10</v>
      </c>
      <c r="B462" s="23" t="s">
        <v>54</v>
      </c>
      <c r="C462" s="23">
        <v>27</v>
      </c>
      <c r="D462" s="23">
        <v>273</v>
      </c>
      <c r="E462" s="23" t="s">
        <v>65</v>
      </c>
      <c r="F462" s="24" t="s">
        <v>60</v>
      </c>
      <c r="G462" s="24" t="s">
        <v>60</v>
      </c>
      <c r="H462" s="24" t="s">
        <v>60</v>
      </c>
      <c r="I462" s="24" t="s">
        <v>62</v>
      </c>
      <c r="J462" s="24" t="s">
        <v>62</v>
      </c>
      <c r="K462" s="24">
        <v>-76.89</v>
      </c>
      <c r="L462" s="24" t="s">
        <v>60</v>
      </c>
      <c r="M462" s="24" t="s">
        <v>60</v>
      </c>
      <c r="N462" s="24" t="s">
        <v>64</v>
      </c>
      <c r="O462" s="24" t="s">
        <v>60</v>
      </c>
      <c r="P462" s="24" t="s">
        <v>62</v>
      </c>
      <c r="Q462" s="24" t="s">
        <v>60</v>
      </c>
      <c r="R462" s="24" t="s">
        <v>60</v>
      </c>
      <c r="S462" s="24" t="s">
        <v>63</v>
      </c>
      <c r="T462" s="24" t="s">
        <v>62</v>
      </c>
      <c r="U462" s="24" t="s">
        <v>60</v>
      </c>
      <c r="V462" s="24"/>
      <c r="W462" s="24" t="s">
        <v>60</v>
      </c>
      <c r="X462" s="24"/>
      <c r="Y462" s="73" t="s">
        <v>60</v>
      </c>
      <c r="Z462" s="24" t="s">
        <v>62</v>
      </c>
      <c r="AA462" s="24"/>
      <c r="AB462" s="24" t="s">
        <v>60</v>
      </c>
      <c r="AC462" s="24" t="s">
        <v>60</v>
      </c>
      <c r="AD462" s="24" t="s">
        <v>60</v>
      </c>
      <c r="AE462" s="24" t="s">
        <v>62</v>
      </c>
      <c r="AF462" s="24" t="s">
        <v>60</v>
      </c>
      <c r="AG462" s="24" t="s">
        <v>60</v>
      </c>
      <c r="AH462" s="24"/>
      <c r="AI462" s="24" t="s">
        <v>63</v>
      </c>
      <c r="AJ462" s="24" t="s">
        <v>60</v>
      </c>
      <c r="AK462" s="24"/>
      <c r="AL462" s="24" t="s">
        <v>60</v>
      </c>
      <c r="AM462" s="24" t="s">
        <v>60</v>
      </c>
      <c r="AN462" s="24" t="s">
        <v>62</v>
      </c>
      <c r="AO462" s="24" t="s">
        <v>62</v>
      </c>
      <c r="AP462" s="24" t="s">
        <v>64</v>
      </c>
      <c r="AQ462" s="24" t="s">
        <v>62</v>
      </c>
      <c r="AR462" s="24" t="s">
        <v>60</v>
      </c>
      <c r="AS462" s="24" t="s">
        <v>64</v>
      </c>
      <c r="AT462" s="24" t="s">
        <v>60</v>
      </c>
      <c r="AU462" s="24" t="s">
        <v>60</v>
      </c>
      <c r="AV462" s="24">
        <v>0</v>
      </c>
      <c r="AW462" s="24" t="s">
        <v>62</v>
      </c>
      <c r="AX462" s="24" t="s">
        <v>62</v>
      </c>
      <c r="AY462" s="24" t="s">
        <v>64</v>
      </c>
      <c r="AZ462" s="24" t="s">
        <v>60</v>
      </c>
      <c r="BA462" s="24" t="s">
        <v>62</v>
      </c>
      <c r="BB462" s="24">
        <v>0</v>
      </c>
      <c r="BC462" s="24">
        <v>0</v>
      </c>
      <c r="BD462" s="24">
        <f t="shared" si="181"/>
        <v>-76.89</v>
      </c>
      <c r="BE462" s="25"/>
    </row>
    <row r="463" spans="1:57" ht="25.5" customHeight="1" x14ac:dyDescent="0.25">
      <c r="A463" s="22">
        <v>10</v>
      </c>
      <c r="B463" s="23" t="s">
        <v>54</v>
      </c>
      <c r="C463" s="23">
        <v>27</v>
      </c>
      <c r="D463" s="23">
        <v>274</v>
      </c>
      <c r="E463" s="23" t="s">
        <v>66</v>
      </c>
      <c r="F463" s="24" t="s">
        <v>60</v>
      </c>
      <c r="G463" s="24" t="s">
        <v>60</v>
      </c>
      <c r="H463" s="24" t="s">
        <v>60</v>
      </c>
      <c r="I463" s="24" t="s">
        <v>62</v>
      </c>
      <c r="J463" s="24" t="s">
        <v>62</v>
      </c>
      <c r="K463" s="24" t="s">
        <v>60</v>
      </c>
      <c r="L463" s="24" t="s">
        <v>64</v>
      </c>
      <c r="M463" s="24" t="s">
        <v>60</v>
      </c>
      <c r="N463" s="24" t="s">
        <v>60</v>
      </c>
      <c r="O463" s="24">
        <v>226.56</v>
      </c>
      <c r="P463" s="24" t="s">
        <v>62</v>
      </c>
      <c r="Q463" s="24" t="s">
        <v>60</v>
      </c>
      <c r="R463" s="24" t="s">
        <v>60</v>
      </c>
      <c r="S463" s="24" t="s">
        <v>62</v>
      </c>
      <c r="T463" s="24" t="s">
        <v>62</v>
      </c>
      <c r="U463" s="24" t="s">
        <v>60</v>
      </c>
      <c r="V463" s="24"/>
      <c r="W463" s="24" t="s">
        <v>60</v>
      </c>
      <c r="X463" s="24"/>
      <c r="Y463" s="73" t="s">
        <v>60</v>
      </c>
      <c r="Z463" s="24" t="s">
        <v>62</v>
      </c>
      <c r="AA463" s="24"/>
      <c r="AB463" s="24" t="s">
        <v>60</v>
      </c>
      <c r="AC463" s="24" t="s">
        <v>60</v>
      </c>
      <c r="AD463" s="24" t="s">
        <v>60</v>
      </c>
      <c r="AE463" s="24" t="s">
        <v>62</v>
      </c>
      <c r="AF463" s="24" t="s">
        <v>60</v>
      </c>
      <c r="AG463" s="24" t="s">
        <v>60</v>
      </c>
      <c r="AH463" s="24"/>
      <c r="AI463" s="24" t="s">
        <v>63</v>
      </c>
      <c r="AJ463" s="24" t="s">
        <v>60</v>
      </c>
      <c r="AK463" s="24"/>
      <c r="AL463" s="24" t="s">
        <v>60</v>
      </c>
      <c r="AM463" s="24" t="s">
        <v>60</v>
      </c>
      <c r="AN463" s="24" t="s">
        <v>62</v>
      </c>
      <c r="AO463" s="24" t="s">
        <v>62</v>
      </c>
      <c r="AP463" s="24" t="s">
        <v>60</v>
      </c>
      <c r="AQ463" s="24" t="s">
        <v>62</v>
      </c>
      <c r="AR463" s="24" t="s">
        <v>60</v>
      </c>
      <c r="AS463" s="24" t="s">
        <v>64</v>
      </c>
      <c r="AT463" s="24" t="s">
        <v>60</v>
      </c>
      <c r="AU463" s="24" t="s">
        <v>60</v>
      </c>
      <c r="AV463" s="24">
        <v>0</v>
      </c>
      <c r="AW463" s="24" t="s">
        <v>62</v>
      </c>
      <c r="AX463" s="24" t="s">
        <v>62</v>
      </c>
      <c r="AY463" s="24" t="s">
        <v>60</v>
      </c>
      <c r="AZ463" s="24" t="s">
        <v>60</v>
      </c>
      <c r="BA463" s="24" t="s">
        <v>62</v>
      </c>
      <c r="BB463" s="24">
        <v>0</v>
      </c>
      <c r="BC463" s="24">
        <v>0</v>
      </c>
      <c r="BD463" s="24">
        <f t="shared" si="181"/>
        <v>226.56</v>
      </c>
      <c r="BE463" s="25" t="s">
        <v>48</v>
      </c>
    </row>
    <row r="464" spans="1:57" ht="25.5" customHeight="1" x14ac:dyDescent="0.25">
      <c r="A464" s="22">
        <v>10</v>
      </c>
      <c r="B464" s="23" t="s">
        <v>54</v>
      </c>
      <c r="C464" s="23">
        <v>23</v>
      </c>
      <c r="D464" s="23">
        <v>243</v>
      </c>
      <c r="E464" s="23" t="s">
        <v>67</v>
      </c>
      <c r="F464" s="24">
        <v>9.6199999999999992</v>
      </c>
      <c r="G464" s="24">
        <v>-286.73</v>
      </c>
      <c r="H464" s="24" t="s">
        <v>59</v>
      </c>
      <c r="I464" s="24">
        <v>219.49</v>
      </c>
      <c r="J464" s="24">
        <v>-48.64</v>
      </c>
      <c r="K464" s="24">
        <v>-27.55</v>
      </c>
      <c r="L464" s="24">
        <v>-140.69</v>
      </c>
      <c r="M464" s="24" t="s">
        <v>64</v>
      </c>
      <c r="N464" s="24" t="s">
        <v>59</v>
      </c>
      <c r="O464" s="24" t="s">
        <v>59</v>
      </c>
      <c r="P464" s="24">
        <v>-419.24</v>
      </c>
      <c r="Q464" s="24">
        <v>-134.72</v>
      </c>
      <c r="R464" s="24">
        <v>244.1</v>
      </c>
      <c r="S464" s="24">
        <v>93.46</v>
      </c>
      <c r="T464" s="24">
        <v>-223.31</v>
      </c>
      <c r="U464" s="24">
        <v>-169.91</v>
      </c>
      <c r="V464" s="24"/>
      <c r="W464" s="24">
        <v>-811.48</v>
      </c>
      <c r="X464" s="24"/>
      <c r="Y464" s="73">
        <v>48.19</v>
      </c>
      <c r="Z464" s="24">
        <v>100.69</v>
      </c>
      <c r="AA464" s="24"/>
      <c r="AB464" s="24">
        <v>181.23</v>
      </c>
      <c r="AC464" s="24">
        <v>-9.35</v>
      </c>
      <c r="AD464" s="24">
        <v>10.07</v>
      </c>
      <c r="AE464" s="24">
        <v>-78.349999999999994</v>
      </c>
      <c r="AF464" s="24">
        <v>-129.19999999999999</v>
      </c>
      <c r="AG464" s="24">
        <v>-20.54</v>
      </c>
      <c r="AH464" s="24"/>
      <c r="AI464" s="24">
        <v>-91.84</v>
      </c>
      <c r="AJ464" s="24" t="s">
        <v>59</v>
      </c>
      <c r="AK464" s="24"/>
      <c r="AL464" s="24" t="s">
        <v>59</v>
      </c>
      <c r="AM464" s="24">
        <v>235.29</v>
      </c>
      <c r="AN464" s="24">
        <v>-98.7</v>
      </c>
      <c r="AO464" s="24">
        <v>-346.25</v>
      </c>
      <c r="AP464" s="24">
        <v>-188.9</v>
      </c>
      <c r="AQ464" s="24" t="s">
        <v>58</v>
      </c>
      <c r="AR464" s="24">
        <v>-1561.25</v>
      </c>
      <c r="AS464" s="24">
        <v>-446.81</v>
      </c>
      <c r="AT464" s="24" t="s">
        <v>59</v>
      </c>
      <c r="AU464" s="24">
        <v>100.11</v>
      </c>
      <c r="AV464" s="24">
        <v>0</v>
      </c>
      <c r="AW464" s="24" t="s">
        <v>59</v>
      </c>
      <c r="AX464" s="24">
        <v>84.56</v>
      </c>
      <c r="AY464" s="24">
        <v>-20.23</v>
      </c>
      <c r="AZ464" s="24">
        <v>-41.41</v>
      </c>
      <c r="BA464" s="24" t="s">
        <v>62</v>
      </c>
      <c r="BB464" s="24">
        <v>0</v>
      </c>
      <c r="BC464" s="24">
        <v>0</v>
      </c>
      <c r="BD464" s="24">
        <f t="shared" si="181"/>
        <v>-3968.2899999999995</v>
      </c>
      <c r="BE464" s="25" t="s">
        <v>48</v>
      </c>
    </row>
    <row r="465" spans="1:57" ht="25.5" customHeight="1" x14ac:dyDescent="0.25">
      <c r="A465" s="22">
        <v>10</v>
      </c>
      <c r="B465" s="23" t="s">
        <v>54</v>
      </c>
      <c r="C465" s="23">
        <v>23</v>
      </c>
      <c r="D465" s="23">
        <v>332</v>
      </c>
      <c r="E465" s="23" t="s">
        <v>68</v>
      </c>
      <c r="F465" s="24">
        <v>253.56</v>
      </c>
      <c r="G465" s="24">
        <v>-428.75</v>
      </c>
      <c r="H465" s="24">
        <v>-50.19</v>
      </c>
      <c r="I465" s="24">
        <v>-674.58</v>
      </c>
      <c r="J465" s="24">
        <v>127.5</v>
      </c>
      <c r="K465" s="24">
        <v>-76.739999999999995</v>
      </c>
      <c r="L465" s="24">
        <v>223.66</v>
      </c>
      <c r="M465" s="24" t="s">
        <v>59</v>
      </c>
      <c r="N465" s="24" t="s">
        <v>59</v>
      </c>
      <c r="O465" s="24" t="s">
        <v>59</v>
      </c>
      <c r="P465" s="24">
        <v>-431.13</v>
      </c>
      <c r="Q465" s="24">
        <v>-267.27999999999997</v>
      </c>
      <c r="R465" s="24">
        <v>-174.23</v>
      </c>
      <c r="S465" s="24">
        <v>-28.37</v>
      </c>
      <c r="T465" s="24">
        <v>3.62</v>
      </c>
      <c r="U465" s="24">
        <v>-472.77</v>
      </c>
      <c r="V465" s="24"/>
      <c r="W465" s="24">
        <v>-202.95</v>
      </c>
      <c r="X465" s="24"/>
      <c r="Y465" s="73">
        <v>16.55</v>
      </c>
      <c r="Z465" s="24">
        <v>61.29</v>
      </c>
      <c r="AA465" s="24"/>
      <c r="AB465" s="24">
        <v>1215.2</v>
      </c>
      <c r="AC465" s="24">
        <v>21.97</v>
      </c>
      <c r="AD465" s="24">
        <v>-278.17</v>
      </c>
      <c r="AE465" s="24">
        <v>-163.44999999999999</v>
      </c>
      <c r="AF465" s="24">
        <v>-131.91</v>
      </c>
      <c r="AG465" s="24" t="s">
        <v>59</v>
      </c>
      <c r="AH465" s="24"/>
      <c r="AI465" s="24">
        <v>479.73</v>
      </c>
      <c r="AJ465" s="24" t="s">
        <v>59</v>
      </c>
      <c r="AK465" s="24"/>
      <c r="AL465" s="24">
        <v>527.74</v>
      </c>
      <c r="AM465" s="24">
        <v>-388.84</v>
      </c>
      <c r="AN465" s="24">
        <v>-16.57</v>
      </c>
      <c r="AO465" s="24" t="s">
        <v>58</v>
      </c>
      <c r="AP465" s="24">
        <v>-105.8</v>
      </c>
      <c r="AQ465" s="24" t="s">
        <v>58</v>
      </c>
      <c r="AR465" s="24">
        <v>-529.96</v>
      </c>
      <c r="AS465" s="24">
        <v>-322.94</v>
      </c>
      <c r="AT465" s="24">
        <v>-194.91</v>
      </c>
      <c r="AU465" s="24">
        <v>417.37</v>
      </c>
      <c r="AV465" s="24">
        <v>0</v>
      </c>
      <c r="AW465" s="24" t="s">
        <v>59</v>
      </c>
      <c r="AX465" s="24">
        <v>-194.56</v>
      </c>
      <c r="AY465" s="24">
        <v>-4441.9799999999996</v>
      </c>
      <c r="AZ465" s="24">
        <v>-29.97</v>
      </c>
      <c r="BA465" s="24">
        <v>-8.35</v>
      </c>
      <c r="BB465" s="24">
        <v>0</v>
      </c>
      <c r="BC465" s="24">
        <v>0</v>
      </c>
      <c r="BD465" s="24">
        <f t="shared" si="181"/>
        <v>-6266.21</v>
      </c>
      <c r="BE465" s="25" t="s">
        <v>48</v>
      </c>
    </row>
    <row r="466" spans="1:57" ht="25.5" customHeight="1" x14ac:dyDescent="0.25">
      <c r="A466" s="22">
        <v>10</v>
      </c>
      <c r="B466" s="23" t="s">
        <v>54</v>
      </c>
      <c r="C466" s="23">
        <v>22</v>
      </c>
      <c r="D466" s="23">
        <v>175</v>
      </c>
      <c r="E466" s="23" t="s">
        <v>69</v>
      </c>
      <c r="F466" s="24">
        <v>-419.56</v>
      </c>
      <c r="G466" s="24">
        <v>-207.95</v>
      </c>
      <c r="H466" s="24">
        <v>-3.02</v>
      </c>
      <c r="I466" s="24">
        <v>-68.14</v>
      </c>
      <c r="J466" s="24">
        <v>384.27</v>
      </c>
      <c r="K466" s="24">
        <v>-129.55000000000001</v>
      </c>
      <c r="L466" s="24">
        <v>483.23</v>
      </c>
      <c r="M466" s="24">
        <v>-259.01</v>
      </c>
      <c r="N466" s="24" t="s">
        <v>59</v>
      </c>
      <c r="O466" s="24">
        <v>-242.1</v>
      </c>
      <c r="P466" s="24">
        <v>473.43</v>
      </c>
      <c r="Q466" s="24">
        <v>363.46</v>
      </c>
      <c r="R466" s="24">
        <v>-13.62</v>
      </c>
      <c r="S466" s="24">
        <v>25.41</v>
      </c>
      <c r="T466" s="24">
        <v>-442.76</v>
      </c>
      <c r="U466" s="24">
        <v>275.52999999999997</v>
      </c>
      <c r="V466" s="24"/>
      <c r="W466" s="24">
        <v>-101.63</v>
      </c>
      <c r="X466" s="24"/>
      <c r="Y466" s="73">
        <v>-276.74</v>
      </c>
      <c r="Z466" s="24">
        <v>417.18</v>
      </c>
      <c r="AA466" s="24"/>
      <c r="AB466" s="24">
        <v>-373.86</v>
      </c>
      <c r="AC466" s="24">
        <v>-70.72</v>
      </c>
      <c r="AD466" s="24">
        <v>5.28</v>
      </c>
      <c r="AE466" s="24">
        <v>-78.73</v>
      </c>
      <c r="AF466" s="24">
        <v>-136.91999999999999</v>
      </c>
      <c r="AG466" s="24">
        <v>118.55</v>
      </c>
      <c r="AH466" s="24"/>
      <c r="AI466" s="24">
        <v>-80.2</v>
      </c>
      <c r="AJ466" s="24">
        <v>45.49</v>
      </c>
      <c r="AK466" s="24"/>
      <c r="AL466" s="24">
        <v>141.43</v>
      </c>
      <c r="AM466" s="24">
        <v>-268.77999999999997</v>
      </c>
      <c r="AN466" s="24">
        <v>70.349999999999994</v>
      </c>
      <c r="AO466" s="24">
        <v>-236.97</v>
      </c>
      <c r="AP466" s="24">
        <v>274.83</v>
      </c>
      <c r="AQ466" s="24">
        <v>-1358.76</v>
      </c>
      <c r="AR466" s="24">
        <v>224.69</v>
      </c>
      <c r="AS466" s="24">
        <v>65.849999999999994</v>
      </c>
      <c r="AT466" s="24">
        <v>73.05</v>
      </c>
      <c r="AU466" s="24">
        <v>-145.04</v>
      </c>
      <c r="AV466" s="24">
        <v>0</v>
      </c>
      <c r="AW466" s="24">
        <v>42.02</v>
      </c>
      <c r="AX466" s="24">
        <v>-462.5</v>
      </c>
      <c r="AY466" s="24">
        <v>-75.569999999999993</v>
      </c>
      <c r="AZ466" s="24">
        <v>49.72</v>
      </c>
      <c r="BA466" s="24">
        <v>67.39</v>
      </c>
      <c r="BB466" s="24">
        <v>0</v>
      </c>
      <c r="BC466" s="24">
        <v>0</v>
      </c>
      <c r="BD466" s="24">
        <f t="shared" si="181"/>
        <v>-1850.9699999999998</v>
      </c>
      <c r="BE466" s="25" t="s">
        <v>48</v>
      </c>
    </row>
    <row r="467" spans="1:57" ht="25.5" customHeight="1" x14ac:dyDescent="0.25">
      <c r="A467" s="22">
        <v>10</v>
      </c>
      <c r="B467" s="23" t="s">
        <v>54</v>
      </c>
      <c r="C467" s="23">
        <v>22</v>
      </c>
      <c r="D467" s="23">
        <v>347</v>
      </c>
      <c r="E467" s="23" t="s">
        <v>70</v>
      </c>
      <c r="F467" s="24">
        <v>426.77</v>
      </c>
      <c r="G467" s="24">
        <v>-342.72</v>
      </c>
      <c r="H467" s="24">
        <v>-189.07</v>
      </c>
      <c r="I467" s="24">
        <v>-121.24</v>
      </c>
      <c r="J467" s="24">
        <v>-445.86</v>
      </c>
      <c r="K467" s="24">
        <v>-225.91</v>
      </c>
      <c r="L467" s="24">
        <v>-645.29999999999995</v>
      </c>
      <c r="M467" s="24">
        <v>-397.16</v>
      </c>
      <c r="N467" s="24" t="s">
        <v>59</v>
      </c>
      <c r="O467" s="24">
        <v>-1876.02</v>
      </c>
      <c r="P467" s="24">
        <v>-256.05</v>
      </c>
      <c r="Q467" s="24">
        <v>-362.4</v>
      </c>
      <c r="R467" s="24">
        <v>-846.71</v>
      </c>
      <c r="S467" s="24">
        <v>-465.67</v>
      </c>
      <c r="T467" s="24">
        <v>658.46</v>
      </c>
      <c r="U467" s="24">
        <v>-336.72</v>
      </c>
      <c r="V467" s="24"/>
      <c r="W467" s="24">
        <v>-108.36</v>
      </c>
      <c r="X467" s="24"/>
      <c r="Y467" s="73">
        <v>-62</v>
      </c>
      <c r="Z467" s="24">
        <v>-516.91</v>
      </c>
      <c r="AA467" s="24"/>
      <c r="AB467" s="24">
        <v>-342.67</v>
      </c>
      <c r="AC467" s="24">
        <v>-262.81</v>
      </c>
      <c r="AD467" s="24">
        <v>-462.59</v>
      </c>
      <c r="AE467" s="24">
        <v>-128.4</v>
      </c>
      <c r="AF467" s="24">
        <v>-92.51</v>
      </c>
      <c r="AG467" s="24">
        <v>-80.59</v>
      </c>
      <c r="AH467" s="24"/>
      <c r="AI467" s="24">
        <v>-9.6300000000000008</v>
      </c>
      <c r="AJ467" s="24">
        <v>-24.63</v>
      </c>
      <c r="AK467" s="24"/>
      <c r="AL467" s="24">
        <v>-144.51</v>
      </c>
      <c r="AM467" s="24">
        <v>56.26</v>
      </c>
      <c r="AN467" s="24">
        <v>-123.86</v>
      </c>
      <c r="AO467" s="24">
        <v>-401.87</v>
      </c>
      <c r="AP467" s="24">
        <v>-609.80999999999995</v>
      </c>
      <c r="AQ467" s="24">
        <v>-102.48</v>
      </c>
      <c r="AR467" s="24">
        <v>-125.79</v>
      </c>
      <c r="AS467" s="24">
        <v>-411.92</v>
      </c>
      <c r="AT467" s="24">
        <v>-93.69</v>
      </c>
      <c r="AU467" s="24">
        <v>-604.89</v>
      </c>
      <c r="AV467" s="24">
        <v>0</v>
      </c>
      <c r="AW467" s="24">
        <v>46.3</v>
      </c>
      <c r="AX467" s="24">
        <v>-22.43</v>
      </c>
      <c r="AY467" s="24" t="s">
        <v>60</v>
      </c>
      <c r="AZ467" s="24">
        <v>7.51</v>
      </c>
      <c r="BA467" s="24">
        <v>17.440000000000001</v>
      </c>
      <c r="BB467" s="24">
        <v>0</v>
      </c>
      <c r="BC467" s="24">
        <v>0</v>
      </c>
      <c r="BD467" s="24">
        <f t="shared" si="181"/>
        <v>-10030.44</v>
      </c>
      <c r="BE467" s="25" t="s">
        <v>48</v>
      </c>
    </row>
    <row r="468" spans="1:57" ht="25.5" customHeight="1" x14ac:dyDescent="0.25">
      <c r="A468" s="40">
        <v>10</v>
      </c>
      <c r="B468" s="23" t="s">
        <v>54</v>
      </c>
      <c r="C468" s="23">
        <v>12</v>
      </c>
      <c r="D468" s="23" t="s">
        <v>71</v>
      </c>
      <c r="E468" s="23" t="s">
        <v>72</v>
      </c>
      <c r="F468" s="24">
        <v>-84.77</v>
      </c>
      <c r="G468" s="24">
        <v>368.43</v>
      </c>
      <c r="H468" s="24">
        <v>497.55</v>
      </c>
      <c r="I468" s="24">
        <v>102.21</v>
      </c>
      <c r="J468" s="24" t="s">
        <v>58</v>
      </c>
      <c r="K468" s="24">
        <v>-21.67</v>
      </c>
      <c r="L468" s="24">
        <v>-559.54</v>
      </c>
      <c r="M468" s="24" t="s">
        <v>59</v>
      </c>
      <c r="N468" s="24">
        <v>-1878.82</v>
      </c>
      <c r="O468" s="24">
        <v>-1316.7</v>
      </c>
      <c r="P468" s="24">
        <v>-227.63</v>
      </c>
      <c r="Q468" s="24">
        <v>-53.28</v>
      </c>
      <c r="R468" s="24" t="s">
        <v>59</v>
      </c>
      <c r="S468" s="24">
        <v>-453.82</v>
      </c>
      <c r="T468" s="24">
        <v>-322.27999999999997</v>
      </c>
      <c r="U468" s="24">
        <v>-533.52</v>
      </c>
      <c r="V468" s="24"/>
      <c r="W468" s="24">
        <v>-423.26</v>
      </c>
      <c r="X468" s="24"/>
      <c r="Y468" s="73" t="s">
        <v>59</v>
      </c>
      <c r="Z468" s="24" t="s">
        <v>62</v>
      </c>
      <c r="AA468" s="24"/>
      <c r="AB468" s="24">
        <v>-447.61</v>
      </c>
      <c r="AC468" s="24">
        <v>-325.79000000000002</v>
      </c>
      <c r="AD468" s="24">
        <v>-232.27</v>
      </c>
      <c r="AE468" s="24">
        <v>-101.16</v>
      </c>
      <c r="AF468" s="24" t="s">
        <v>59</v>
      </c>
      <c r="AG468" s="24">
        <v>109.52</v>
      </c>
      <c r="AH468" s="24"/>
      <c r="AI468" s="24" t="s">
        <v>62</v>
      </c>
      <c r="AJ468" s="24">
        <v>73.3</v>
      </c>
      <c r="AK468" s="24"/>
      <c r="AL468" s="24" t="s">
        <v>59</v>
      </c>
      <c r="AM468" s="24">
        <v>-26.78</v>
      </c>
      <c r="AN468" s="24" t="s">
        <v>62</v>
      </c>
      <c r="AO468" s="24">
        <v>-178.79</v>
      </c>
      <c r="AP468" s="24">
        <v>-340.57</v>
      </c>
      <c r="AQ468" s="24">
        <v>-609.71</v>
      </c>
      <c r="AR468" s="24">
        <v>-36.4</v>
      </c>
      <c r="AS468" s="24">
        <v>-128.07</v>
      </c>
      <c r="AT468" s="24" t="s">
        <v>59</v>
      </c>
      <c r="AU468" s="24">
        <v>-321.94</v>
      </c>
      <c r="AV468" s="24">
        <v>0</v>
      </c>
      <c r="AW468" s="24" t="s">
        <v>59</v>
      </c>
      <c r="AX468" s="24">
        <v>44.79</v>
      </c>
      <c r="AY468" s="24" t="s">
        <v>60</v>
      </c>
      <c r="AZ468" s="24">
        <v>-423.99</v>
      </c>
      <c r="BA468" s="24" t="s">
        <v>62</v>
      </c>
      <c r="BB468" s="24">
        <v>0</v>
      </c>
      <c r="BC468" s="24">
        <v>0</v>
      </c>
      <c r="BD468" s="24">
        <f t="shared" si="181"/>
        <v>-7852.5699999999979</v>
      </c>
      <c r="BE468" s="25"/>
    </row>
    <row r="469" spans="1:57" ht="25.5" customHeight="1" x14ac:dyDescent="0.25">
      <c r="A469" s="40">
        <v>10</v>
      </c>
      <c r="B469" s="23" t="s">
        <v>54</v>
      </c>
      <c r="C469" s="23">
        <v>22</v>
      </c>
      <c r="D469" s="23" t="s">
        <v>55</v>
      </c>
      <c r="E469" s="23" t="s">
        <v>120</v>
      </c>
      <c r="F469" s="24">
        <v>-1191.4100000000001</v>
      </c>
      <c r="G469" s="24">
        <v>38.020000000000003</v>
      </c>
      <c r="H469" s="24">
        <v>-66.98</v>
      </c>
      <c r="I469" s="24">
        <v>-80.11</v>
      </c>
      <c r="J469" s="24">
        <v>-520.49</v>
      </c>
      <c r="K469" s="24">
        <v>-370.67</v>
      </c>
      <c r="L469" s="24">
        <v>-404.86</v>
      </c>
      <c r="M469" s="24" t="s">
        <v>59</v>
      </c>
      <c r="N469" s="24">
        <v>-1669.45</v>
      </c>
      <c r="O469" s="24">
        <v>-3268.59</v>
      </c>
      <c r="P469" s="24">
        <v>-667.89</v>
      </c>
      <c r="Q469" s="24">
        <v>-1058.46</v>
      </c>
      <c r="R469" s="24">
        <v>-783.73</v>
      </c>
      <c r="S469" s="24">
        <v>-1227.4000000000001</v>
      </c>
      <c r="T469" s="24" t="s">
        <v>58</v>
      </c>
      <c r="U469" s="24">
        <v>-216.64</v>
      </c>
      <c r="V469" s="24"/>
      <c r="W469" s="24">
        <v>52.93</v>
      </c>
      <c r="X469" s="24"/>
      <c r="Y469" s="73">
        <v>147.15</v>
      </c>
      <c r="Z469" s="24">
        <v>-1.21</v>
      </c>
      <c r="AA469" s="24"/>
      <c r="AB469" s="24">
        <v>-2179.63</v>
      </c>
      <c r="AC469" s="24">
        <v>69.989999999999995</v>
      </c>
      <c r="AD469" s="24">
        <v>360.39</v>
      </c>
      <c r="AE469" s="24">
        <v>-56.27</v>
      </c>
      <c r="AF469" s="24">
        <v>-142.21</v>
      </c>
      <c r="AG469" s="24">
        <v>63.77</v>
      </c>
      <c r="AH469" s="24"/>
      <c r="AI469" s="24">
        <v>53.13</v>
      </c>
      <c r="AJ469" s="24">
        <v>-85.21</v>
      </c>
      <c r="AK469" s="24"/>
      <c r="AL469" s="24">
        <v>-1945.52</v>
      </c>
      <c r="AM469" s="24">
        <v>-710.44</v>
      </c>
      <c r="AN469" s="24">
        <v>-23.61</v>
      </c>
      <c r="AO469" s="24">
        <v>-442.31</v>
      </c>
      <c r="AP469" s="24">
        <v>-5.0999999999999996</v>
      </c>
      <c r="AQ469" s="24">
        <v>-28.75</v>
      </c>
      <c r="AR469" s="24">
        <v>-115.6</v>
      </c>
      <c r="AS469" s="24">
        <v>-247.56</v>
      </c>
      <c r="AT469" s="24">
        <v>-102.75</v>
      </c>
      <c r="AU469" s="24">
        <v>284.7</v>
      </c>
      <c r="AV469" s="24">
        <v>0</v>
      </c>
      <c r="AW469" s="24">
        <v>-26.33</v>
      </c>
      <c r="AX469" s="24">
        <v>-950.58</v>
      </c>
      <c r="AY469" s="24">
        <v>139.84</v>
      </c>
      <c r="AZ469" s="24">
        <v>-629.39</v>
      </c>
      <c r="BA469" s="24">
        <v>119.22</v>
      </c>
      <c r="BB469" s="24">
        <v>0</v>
      </c>
      <c r="BC469" s="24">
        <v>0</v>
      </c>
      <c r="BD469" s="24">
        <f t="shared" si="181"/>
        <v>-17890.010000000002</v>
      </c>
      <c r="BE469" s="25"/>
    </row>
    <row r="470" spans="1:57" ht="25.5" customHeight="1" x14ac:dyDescent="0.25">
      <c r="A470" s="22">
        <v>10</v>
      </c>
      <c r="B470" s="22" t="s">
        <v>74</v>
      </c>
      <c r="C470" s="23">
        <v>22</v>
      </c>
      <c r="D470" s="23">
        <v>176</v>
      </c>
      <c r="E470" s="23" t="s">
        <v>121</v>
      </c>
      <c r="F470" s="24">
        <v>-11.46</v>
      </c>
      <c r="G470" s="24">
        <v>78.319999999999993</v>
      </c>
      <c r="H470" s="24">
        <v>-1.3</v>
      </c>
      <c r="I470" s="24">
        <v>73.48</v>
      </c>
      <c r="J470" s="24">
        <v>-41.76</v>
      </c>
      <c r="K470" s="24">
        <v>33.6</v>
      </c>
      <c r="L470" s="24">
        <v>-48.25</v>
      </c>
      <c r="M470" s="24">
        <v>-0.34</v>
      </c>
      <c r="N470" s="24">
        <v>-595.80999999999995</v>
      </c>
      <c r="O470" s="24">
        <v>129.19</v>
      </c>
      <c r="P470" s="24">
        <v>296.89800000000002</v>
      </c>
      <c r="Q470" s="24">
        <v>-283.2</v>
      </c>
      <c r="R470" s="24">
        <v>47.26</v>
      </c>
      <c r="S470" s="24">
        <v>-26.28</v>
      </c>
      <c r="T470" s="24">
        <v>-24.43</v>
      </c>
      <c r="U470" s="24">
        <v>-58.13</v>
      </c>
      <c r="V470" s="24"/>
      <c r="W470" s="24">
        <v>-33.19</v>
      </c>
      <c r="X470" s="24"/>
      <c r="Y470" s="73">
        <v>63.57</v>
      </c>
      <c r="Z470" s="24">
        <v>-106.22</v>
      </c>
      <c r="AA470" s="24"/>
      <c r="AB470" s="24">
        <v>-411.18</v>
      </c>
      <c r="AC470" s="24">
        <v>78.73</v>
      </c>
      <c r="AD470" s="24">
        <v>10.11</v>
      </c>
      <c r="AE470" s="24">
        <v>10.84</v>
      </c>
      <c r="AF470" s="24">
        <v>-1265.1500000000001</v>
      </c>
      <c r="AG470" s="24">
        <v>74.680000000000007</v>
      </c>
      <c r="AH470" s="24"/>
      <c r="AI470" s="24">
        <v>5.42</v>
      </c>
      <c r="AJ470" s="24">
        <v>-56.18</v>
      </c>
      <c r="AK470" s="24"/>
      <c r="AL470" s="24">
        <v>111.92</v>
      </c>
      <c r="AM470" s="24">
        <v>56.62</v>
      </c>
      <c r="AN470" s="24">
        <v>2.92</v>
      </c>
      <c r="AO470" s="24">
        <v>175.42</v>
      </c>
      <c r="AP470" s="24">
        <v>19.86</v>
      </c>
      <c r="AQ470" s="24" t="s">
        <v>58</v>
      </c>
      <c r="AR470" s="24">
        <v>185.88</v>
      </c>
      <c r="AS470" s="24">
        <v>-540.14</v>
      </c>
      <c r="AT470" s="24" t="s">
        <v>59</v>
      </c>
      <c r="AU470" s="24">
        <v>-43.65</v>
      </c>
      <c r="AV470" s="24">
        <v>0</v>
      </c>
      <c r="AW470" s="24">
        <v>-1.53</v>
      </c>
      <c r="AX470" s="24">
        <v>-244.82</v>
      </c>
      <c r="AY470" s="24">
        <v>1.93</v>
      </c>
      <c r="AZ470" s="24">
        <v>1.0900000000000001</v>
      </c>
      <c r="BA470" s="24">
        <v>-6.01</v>
      </c>
      <c r="BB470" s="24">
        <v>0</v>
      </c>
      <c r="BC470" s="24">
        <v>0</v>
      </c>
      <c r="BD470" s="24">
        <f t="shared" si="181"/>
        <v>-2341.2920000000008</v>
      </c>
      <c r="BE470" s="25" t="s">
        <v>48</v>
      </c>
    </row>
    <row r="471" spans="1:57" ht="25.5" customHeight="1" x14ac:dyDescent="0.25">
      <c r="A471" s="22">
        <v>10</v>
      </c>
      <c r="B471" s="22" t="s">
        <v>74</v>
      </c>
      <c r="C471" s="23">
        <v>22</v>
      </c>
      <c r="D471" s="23">
        <v>346</v>
      </c>
      <c r="E471" s="23" t="s">
        <v>122</v>
      </c>
      <c r="F471" s="24">
        <v>-62.7</v>
      </c>
      <c r="G471" s="24">
        <v>-136.54</v>
      </c>
      <c r="H471" s="24">
        <v>-15.56</v>
      </c>
      <c r="I471" s="24" t="s">
        <v>63</v>
      </c>
      <c r="J471" s="24">
        <v>-0.77</v>
      </c>
      <c r="K471" s="24">
        <v>-88.84</v>
      </c>
      <c r="L471" s="24">
        <v>89.85</v>
      </c>
      <c r="M471" s="24">
        <v>-27.26</v>
      </c>
      <c r="N471" s="24">
        <v>-1055.19</v>
      </c>
      <c r="O471" s="24">
        <v>-361.8</v>
      </c>
      <c r="P471" s="24">
        <v>30.66</v>
      </c>
      <c r="Q471" s="24">
        <v>108.56</v>
      </c>
      <c r="R471" s="24">
        <v>573.29</v>
      </c>
      <c r="S471" s="24">
        <v>52.75</v>
      </c>
      <c r="T471" s="24" t="s">
        <v>63</v>
      </c>
      <c r="U471" s="24">
        <v>4.7300000000000004</v>
      </c>
      <c r="V471" s="24"/>
      <c r="W471" s="24">
        <v>-153.94</v>
      </c>
      <c r="X471" s="24"/>
      <c r="Y471" s="73">
        <v>-149.91</v>
      </c>
      <c r="Z471" s="24">
        <v>85.85</v>
      </c>
      <c r="AA471" s="24"/>
      <c r="AB471" s="24">
        <v>208.94</v>
      </c>
      <c r="AC471" s="24">
        <v>-114.22</v>
      </c>
      <c r="AD471" s="24">
        <v>26.57</v>
      </c>
      <c r="AE471" s="24">
        <v>-63.71</v>
      </c>
      <c r="AF471" s="24">
        <v>1174.1600000000001</v>
      </c>
      <c r="AG471" s="24">
        <v>-127.1</v>
      </c>
      <c r="AH471" s="24"/>
      <c r="AI471" s="24">
        <v>42.07</v>
      </c>
      <c r="AJ471" s="24">
        <v>-3.87</v>
      </c>
      <c r="AK471" s="24"/>
      <c r="AL471" s="24">
        <v>-76.97</v>
      </c>
      <c r="AM471" s="24">
        <v>24.77</v>
      </c>
      <c r="AN471" s="24">
        <v>-5.5</v>
      </c>
      <c r="AO471" s="24">
        <v>-217.64</v>
      </c>
      <c r="AP471" s="24">
        <v>-229.46</v>
      </c>
      <c r="AQ471" s="24">
        <v>-374.4</v>
      </c>
      <c r="AR471" s="24">
        <v>6.68</v>
      </c>
      <c r="AS471" s="24">
        <v>482.8</v>
      </c>
      <c r="AT471" s="24" t="s">
        <v>59</v>
      </c>
      <c r="AU471" s="24">
        <v>52.15</v>
      </c>
      <c r="AV471" s="24">
        <v>0</v>
      </c>
      <c r="AW471" s="24">
        <v>-89.89</v>
      </c>
      <c r="AX471" s="24">
        <v>-4.9400000000000004</v>
      </c>
      <c r="AY471" s="24">
        <v>2.0499999999999998</v>
      </c>
      <c r="AZ471" s="24">
        <v>-37.03</v>
      </c>
      <c r="BA471" s="24">
        <v>-64.290000000000006</v>
      </c>
      <c r="BB471" s="24">
        <v>0</v>
      </c>
      <c r="BC471" s="24">
        <v>0</v>
      </c>
      <c r="BD471" s="24">
        <f t="shared" si="181"/>
        <v>-495.64999999999992</v>
      </c>
      <c r="BE471" s="25" t="s">
        <v>48</v>
      </c>
    </row>
    <row r="472" spans="1:57" ht="25.5" customHeight="1" x14ac:dyDescent="0.25">
      <c r="A472" s="22">
        <v>10</v>
      </c>
      <c r="B472" s="22" t="s">
        <v>74</v>
      </c>
      <c r="C472" s="23">
        <v>22</v>
      </c>
      <c r="D472" s="23">
        <v>348</v>
      </c>
      <c r="E472" s="23" t="s">
        <v>123</v>
      </c>
      <c r="F472" s="24" t="s">
        <v>64</v>
      </c>
      <c r="G472" s="24" t="s">
        <v>64</v>
      </c>
      <c r="H472" s="24" t="s">
        <v>64</v>
      </c>
      <c r="I472" s="24" t="s">
        <v>63</v>
      </c>
      <c r="J472" s="24" t="s">
        <v>63</v>
      </c>
      <c r="K472" s="24" t="s">
        <v>64</v>
      </c>
      <c r="L472" s="24" t="s">
        <v>64</v>
      </c>
      <c r="M472" s="24" t="s">
        <v>64</v>
      </c>
      <c r="N472" s="24" t="s">
        <v>64</v>
      </c>
      <c r="O472" s="24" t="s">
        <v>64</v>
      </c>
      <c r="P472" s="24" t="s">
        <v>63</v>
      </c>
      <c r="Q472" s="24" t="s">
        <v>64</v>
      </c>
      <c r="R472" s="24" t="s">
        <v>60</v>
      </c>
      <c r="S472" s="24" t="s">
        <v>63</v>
      </c>
      <c r="T472" s="24" t="s">
        <v>63</v>
      </c>
      <c r="U472" s="24" t="s">
        <v>64</v>
      </c>
      <c r="V472" s="24"/>
      <c r="W472" s="24" t="s">
        <v>64</v>
      </c>
      <c r="X472" s="24"/>
      <c r="Y472" s="73" t="s">
        <v>64</v>
      </c>
      <c r="Z472" s="24" t="s">
        <v>63</v>
      </c>
      <c r="AA472" s="24"/>
      <c r="AB472" s="24" t="s">
        <v>64</v>
      </c>
      <c r="AC472" s="24" t="s">
        <v>64</v>
      </c>
      <c r="AD472" s="24" t="s">
        <v>64</v>
      </c>
      <c r="AE472" s="24" t="s">
        <v>63</v>
      </c>
      <c r="AF472" s="24" t="s">
        <v>64</v>
      </c>
      <c r="AG472" s="24" t="s">
        <v>64</v>
      </c>
      <c r="AH472" s="24"/>
      <c r="AI472" s="24" t="s">
        <v>63</v>
      </c>
      <c r="AJ472" s="24" t="s">
        <v>64</v>
      </c>
      <c r="AK472" s="24"/>
      <c r="AL472" s="24" t="s">
        <v>64</v>
      </c>
      <c r="AM472" s="24" t="s">
        <v>63</v>
      </c>
      <c r="AN472" s="24" t="s">
        <v>63</v>
      </c>
      <c r="AO472" s="24" t="s">
        <v>63</v>
      </c>
      <c r="AP472" s="24" t="s">
        <v>64</v>
      </c>
      <c r="AQ472" s="24" t="s">
        <v>63</v>
      </c>
      <c r="AR472" s="24" t="s">
        <v>64</v>
      </c>
      <c r="AS472" s="24" t="s">
        <v>64</v>
      </c>
      <c r="AT472" s="24" t="s">
        <v>64</v>
      </c>
      <c r="AU472" s="24" t="s">
        <v>64</v>
      </c>
      <c r="AV472" s="24">
        <v>0</v>
      </c>
      <c r="AW472" s="24" t="s">
        <v>63</v>
      </c>
      <c r="AX472" s="24" t="s">
        <v>64</v>
      </c>
      <c r="AY472" s="24" t="s">
        <v>64</v>
      </c>
      <c r="AZ472" s="24" t="s">
        <v>64</v>
      </c>
      <c r="BA472" s="24" t="s">
        <v>63</v>
      </c>
      <c r="BB472" s="24">
        <v>0</v>
      </c>
      <c r="BC472" s="24">
        <v>0</v>
      </c>
      <c r="BD472" s="24">
        <f t="shared" si="181"/>
        <v>0</v>
      </c>
      <c r="BE472" s="25" t="s">
        <v>48</v>
      </c>
    </row>
    <row r="473" spans="1:57" ht="25.5" customHeight="1" x14ac:dyDescent="0.25">
      <c r="A473" s="22">
        <v>10</v>
      </c>
      <c r="B473" s="22" t="s">
        <v>74</v>
      </c>
      <c r="C473" s="23">
        <v>22</v>
      </c>
      <c r="D473" s="23">
        <v>349</v>
      </c>
      <c r="E473" s="23" t="s">
        <v>125</v>
      </c>
      <c r="F473" s="24" t="s">
        <v>64</v>
      </c>
      <c r="G473" s="24" t="s">
        <v>64</v>
      </c>
      <c r="H473" s="24" t="s">
        <v>64</v>
      </c>
      <c r="I473" s="24" t="s">
        <v>63</v>
      </c>
      <c r="J473" s="24" t="s">
        <v>63</v>
      </c>
      <c r="K473" s="24" t="s">
        <v>64</v>
      </c>
      <c r="L473" s="24" t="s">
        <v>64</v>
      </c>
      <c r="M473" s="24" t="s">
        <v>64</v>
      </c>
      <c r="N473" s="24" t="s">
        <v>64</v>
      </c>
      <c r="O473" s="24" t="s">
        <v>64</v>
      </c>
      <c r="P473" s="24" t="s">
        <v>63</v>
      </c>
      <c r="Q473" s="24" t="s">
        <v>64</v>
      </c>
      <c r="R473" s="24" t="s">
        <v>60</v>
      </c>
      <c r="S473" s="24" t="s">
        <v>63</v>
      </c>
      <c r="T473" s="24" t="s">
        <v>63</v>
      </c>
      <c r="U473" s="24" t="s">
        <v>64</v>
      </c>
      <c r="V473" s="24"/>
      <c r="W473" s="24" t="s">
        <v>64</v>
      </c>
      <c r="X473" s="24"/>
      <c r="Y473" s="73" t="s">
        <v>64</v>
      </c>
      <c r="Z473" s="24" t="s">
        <v>63</v>
      </c>
      <c r="AA473" s="24"/>
      <c r="AB473" s="24" t="s">
        <v>64</v>
      </c>
      <c r="AC473" s="24" t="s">
        <v>64</v>
      </c>
      <c r="AD473" s="24" t="s">
        <v>64</v>
      </c>
      <c r="AE473" s="24" t="s">
        <v>63</v>
      </c>
      <c r="AF473" s="24" t="s">
        <v>64</v>
      </c>
      <c r="AG473" s="24">
        <v>-41.17</v>
      </c>
      <c r="AH473" s="24"/>
      <c r="AI473" s="24" t="s">
        <v>63</v>
      </c>
      <c r="AJ473" s="24" t="s">
        <v>64</v>
      </c>
      <c r="AK473" s="24"/>
      <c r="AL473" s="24" t="s">
        <v>64</v>
      </c>
      <c r="AM473" s="24" t="s">
        <v>63</v>
      </c>
      <c r="AN473" s="24" t="s">
        <v>63</v>
      </c>
      <c r="AO473" s="24" t="s">
        <v>63</v>
      </c>
      <c r="AP473" s="24" t="s">
        <v>64</v>
      </c>
      <c r="AQ473" s="24" t="s">
        <v>63</v>
      </c>
      <c r="AR473" s="24" t="s">
        <v>64</v>
      </c>
      <c r="AS473" s="24" t="s">
        <v>64</v>
      </c>
      <c r="AT473" s="24" t="s">
        <v>64</v>
      </c>
      <c r="AU473" s="24" t="s">
        <v>64</v>
      </c>
      <c r="AV473" s="24">
        <v>0</v>
      </c>
      <c r="AW473" s="24" t="s">
        <v>63</v>
      </c>
      <c r="AX473" s="24" t="s">
        <v>64</v>
      </c>
      <c r="AY473" s="24" t="s">
        <v>64</v>
      </c>
      <c r="AZ473" s="24" t="s">
        <v>64</v>
      </c>
      <c r="BA473" s="24" t="s">
        <v>63</v>
      </c>
      <c r="BB473" s="24">
        <v>0</v>
      </c>
      <c r="BC473" s="24">
        <v>0</v>
      </c>
      <c r="BD473" s="24">
        <f t="shared" si="181"/>
        <v>-41.17</v>
      </c>
      <c r="BE473" s="25"/>
    </row>
    <row r="474" spans="1:57" ht="25.5" customHeight="1" x14ac:dyDescent="0.25">
      <c r="A474" s="22">
        <v>10</v>
      </c>
      <c r="B474" s="22" t="s">
        <v>74</v>
      </c>
      <c r="C474" s="23">
        <v>22</v>
      </c>
      <c r="D474" s="23">
        <v>350</v>
      </c>
      <c r="E474" s="23" t="s">
        <v>126</v>
      </c>
      <c r="F474" s="24" t="s">
        <v>64</v>
      </c>
      <c r="G474" s="24" t="s">
        <v>64</v>
      </c>
      <c r="H474" s="24" t="s">
        <v>63</v>
      </c>
      <c r="I474" s="24" t="s">
        <v>63</v>
      </c>
      <c r="J474" s="24" t="s">
        <v>63</v>
      </c>
      <c r="K474" s="24" t="s">
        <v>64</v>
      </c>
      <c r="L474" s="24" t="s">
        <v>64</v>
      </c>
      <c r="M474" s="24" t="s">
        <v>64</v>
      </c>
      <c r="N474" s="24" t="s">
        <v>64</v>
      </c>
      <c r="O474" s="24" t="s">
        <v>64</v>
      </c>
      <c r="P474" s="24" t="s">
        <v>63</v>
      </c>
      <c r="Q474" s="24" t="s">
        <v>64</v>
      </c>
      <c r="R474" s="24" t="s">
        <v>60</v>
      </c>
      <c r="S474" s="24" t="s">
        <v>63</v>
      </c>
      <c r="T474" s="24" t="s">
        <v>63</v>
      </c>
      <c r="U474" s="24" t="s">
        <v>64</v>
      </c>
      <c r="V474" s="24"/>
      <c r="W474" s="24" t="s">
        <v>64</v>
      </c>
      <c r="X474" s="24"/>
      <c r="Y474" s="73" t="s">
        <v>64</v>
      </c>
      <c r="Z474" s="24" t="s">
        <v>63</v>
      </c>
      <c r="AA474" s="24"/>
      <c r="AB474" s="24" t="s">
        <v>64</v>
      </c>
      <c r="AC474" s="24" t="s">
        <v>64</v>
      </c>
      <c r="AD474" s="24" t="s">
        <v>64</v>
      </c>
      <c r="AE474" s="24" t="s">
        <v>63</v>
      </c>
      <c r="AF474" s="24" t="s">
        <v>64</v>
      </c>
      <c r="AG474" s="24" t="s">
        <v>64</v>
      </c>
      <c r="AH474" s="24"/>
      <c r="AI474" s="24" t="s">
        <v>63</v>
      </c>
      <c r="AJ474" s="24" t="s">
        <v>64</v>
      </c>
      <c r="AK474" s="24"/>
      <c r="AL474" s="24" t="s">
        <v>64</v>
      </c>
      <c r="AM474" s="24" t="s">
        <v>63</v>
      </c>
      <c r="AN474" s="24" t="s">
        <v>63</v>
      </c>
      <c r="AO474" s="24" t="s">
        <v>63</v>
      </c>
      <c r="AP474" s="24" t="s">
        <v>64</v>
      </c>
      <c r="AQ474" s="24" t="s">
        <v>63</v>
      </c>
      <c r="AR474" s="24" t="s">
        <v>64</v>
      </c>
      <c r="AS474" s="24" t="s">
        <v>64</v>
      </c>
      <c r="AT474" s="24" t="s">
        <v>64</v>
      </c>
      <c r="AU474" s="24" t="s">
        <v>64</v>
      </c>
      <c r="AV474" s="24">
        <v>0</v>
      </c>
      <c r="AW474" s="24" t="s">
        <v>63</v>
      </c>
      <c r="AX474" s="24" t="s">
        <v>64</v>
      </c>
      <c r="AY474" s="24" t="s">
        <v>64</v>
      </c>
      <c r="AZ474" s="24" t="s">
        <v>64</v>
      </c>
      <c r="BA474" s="24" t="s">
        <v>63</v>
      </c>
      <c r="BB474" s="24">
        <v>0</v>
      </c>
      <c r="BC474" s="24">
        <v>0</v>
      </c>
      <c r="BD474" s="24">
        <f t="shared" si="181"/>
        <v>0</v>
      </c>
      <c r="BE474" s="25"/>
    </row>
    <row r="475" spans="1:57" ht="25.5" customHeight="1" x14ac:dyDescent="0.25">
      <c r="A475" s="22">
        <v>10</v>
      </c>
      <c r="B475" s="22" t="s">
        <v>74</v>
      </c>
      <c r="C475" s="23">
        <v>22</v>
      </c>
      <c r="D475" s="23">
        <v>351</v>
      </c>
      <c r="E475" s="23" t="s">
        <v>127</v>
      </c>
      <c r="F475" s="24" t="s">
        <v>64</v>
      </c>
      <c r="G475" s="24" t="s">
        <v>64</v>
      </c>
      <c r="H475" s="24" t="s">
        <v>63</v>
      </c>
      <c r="I475" s="24" t="s">
        <v>63</v>
      </c>
      <c r="J475" s="24" t="s">
        <v>63</v>
      </c>
      <c r="K475" s="24" t="s">
        <v>64</v>
      </c>
      <c r="L475" s="24" t="s">
        <v>64</v>
      </c>
      <c r="M475" s="24" t="s">
        <v>60</v>
      </c>
      <c r="N475" s="24" t="s">
        <v>64</v>
      </c>
      <c r="O475" s="24" t="s">
        <v>64</v>
      </c>
      <c r="P475" s="24" t="s">
        <v>63</v>
      </c>
      <c r="Q475" s="24" t="s">
        <v>64</v>
      </c>
      <c r="R475" s="24" t="s">
        <v>60</v>
      </c>
      <c r="S475" s="24" t="s">
        <v>63</v>
      </c>
      <c r="T475" s="24" t="s">
        <v>63</v>
      </c>
      <c r="U475" s="24" t="s">
        <v>64</v>
      </c>
      <c r="V475" s="24"/>
      <c r="W475" s="24" t="s">
        <v>64</v>
      </c>
      <c r="X475" s="24"/>
      <c r="Y475" s="73" t="s">
        <v>64</v>
      </c>
      <c r="Z475" s="24" t="s">
        <v>63</v>
      </c>
      <c r="AA475" s="24"/>
      <c r="AB475" s="24" t="s">
        <v>64</v>
      </c>
      <c r="AC475" s="24" t="s">
        <v>60</v>
      </c>
      <c r="AD475" s="24" t="s">
        <v>64</v>
      </c>
      <c r="AE475" s="24" t="s">
        <v>63</v>
      </c>
      <c r="AF475" s="24" t="s">
        <v>64</v>
      </c>
      <c r="AG475" s="24" t="s">
        <v>64</v>
      </c>
      <c r="AH475" s="24"/>
      <c r="AI475" s="24" t="s">
        <v>63</v>
      </c>
      <c r="AJ475" s="24" t="s">
        <v>64</v>
      </c>
      <c r="AK475" s="24"/>
      <c r="AL475" s="24" t="s">
        <v>64</v>
      </c>
      <c r="AM475" s="24" t="s">
        <v>63</v>
      </c>
      <c r="AN475" s="24" t="s">
        <v>63</v>
      </c>
      <c r="AO475" s="24" t="s">
        <v>63</v>
      </c>
      <c r="AP475" s="24" t="s">
        <v>64</v>
      </c>
      <c r="AQ475" s="24" t="s">
        <v>63</v>
      </c>
      <c r="AR475" s="24" t="s">
        <v>64</v>
      </c>
      <c r="AS475" s="24" t="s">
        <v>60</v>
      </c>
      <c r="AT475" s="24" t="s">
        <v>64</v>
      </c>
      <c r="AU475" s="24" t="s">
        <v>64</v>
      </c>
      <c r="AV475" s="24">
        <v>0</v>
      </c>
      <c r="AW475" s="24" t="s">
        <v>63</v>
      </c>
      <c r="AX475" s="24" t="s">
        <v>64</v>
      </c>
      <c r="AY475" s="24" t="s">
        <v>64</v>
      </c>
      <c r="AZ475" s="24" t="s">
        <v>60</v>
      </c>
      <c r="BA475" s="24" t="s">
        <v>63</v>
      </c>
      <c r="BB475" s="24">
        <v>0</v>
      </c>
      <c r="BC475" s="24">
        <v>0</v>
      </c>
      <c r="BD475" s="24">
        <f t="shared" si="181"/>
        <v>0</v>
      </c>
      <c r="BE475" s="25"/>
    </row>
    <row r="476" spans="1:57" ht="25.5" customHeight="1" x14ac:dyDescent="0.25">
      <c r="A476" s="22">
        <v>10</v>
      </c>
      <c r="B476" s="22" t="s">
        <v>84</v>
      </c>
      <c r="C476" s="23">
        <v>22</v>
      </c>
      <c r="D476" s="23">
        <v>34</v>
      </c>
      <c r="E476" s="23" t="s">
        <v>128</v>
      </c>
      <c r="F476" s="24">
        <v>-11.2</v>
      </c>
      <c r="G476" s="24">
        <v>-1162.58</v>
      </c>
      <c r="H476" s="24">
        <v>-621.86</v>
      </c>
      <c r="I476" s="24">
        <v>-999.15</v>
      </c>
      <c r="J476" s="24">
        <v>111.56</v>
      </c>
      <c r="K476" s="24">
        <v>-60.74</v>
      </c>
      <c r="L476" s="24">
        <v>-1169.53</v>
      </c>
      <c r="M476" s="24" t="s">
        <v>59</v>
      </c>
      <c r="N476" s="24" t="s">
        <v>59</v>
      </c>
      <c r="O476" s="24" t="s">
        <v>59</v>
      </c>
      <c r="P476" s="24">
        <v>-705.96</v>
      </c>
      <c r="Q476" s="24">
        <v>-297.45999999999998</v>
      </c>
      <c r="R476" s="24">
        <v>105.12</v>
      </c>
      <c r="S476" s="24">
        <v>-296.95999999999998</v>
      </c>
      <c r="T476" s="24" t="s">
        <v>58</v>
      </c>
      <c r="U476" s="24">
        <v>-358.19</v>
      </c>
      <c r="V476" s="24"/>
      <c r="W476" s="24">
        <v>-184.79</v>
      </c>
      <c r="X476" s="24"/>
      <c r="Y476" s="73">
        <v>-630.6</v>
      </c>
      <c r="Z476" s="24">
        <v>-80.86</v>
      </c>
      <c r="AA476" s="24"/>
      <c r="AB476" s="24">
        <v>-90.73</v>
      </c>
      <c r="AC476" s="24">
        <v>-268.24</v>
      </c>
      <c r="AD476" s="24">
        <v>-138.68</v>
      </c>
      <c r="AE476" s="24">
        <v>89.34</v>
      </c>
      <c r="AF476" s="24" t="s">
        <v>59</v>
      </c>
      <c r="AG476" s="24">
        <v>-241.64</v>
      </c>
      <c r="AH476" s="24"/>
      <c r="AI476" s="24" t="s">
        <v>62</v>
      </c>
      <c r="AJ476" s="24">
        <v>-50.84</v>
      </c>
      <c r="AK476" s="24"/>
      <c r="AL476" s="24">
        <v>2060.39</v>
      </c>
      <c r="AM476" s="24">
        <v>-42.07</v>
      </c>
      <c r="AN476" s="24">
        <v>-22.6</v>
      </c>
      <c r="AO476" s="24">
        <v>-160.93</v>
      </c>
      <c r="AP476" s="24">
        <v>-214.54</v>
      </c>
      <c r="AQ476" s="24" t="s">
        <v>58</v>
      </c>
      <c r="AR476" s="24" t="s">
        <v>124</v>
      </c>
      <c r="AS476" s="24">
        <v>-519.71</v>
      </c>
      <c r="AT476" s="24">
        <v>119.68</v>
      </c>
      <c r="AU476" s="24">
        <v>95.8</v>
      </c>
      <c r="AV476" s="24">
        <v>0</v>
      </c>
      <c r="AW476" s="24">
        <v>-93.32</v>
      </c>
      <c r="AX476" s="24">
        <v>-308.64</v>
      </c>
      <c r="AY476" s="24">
        <v>89.35</v>
      </c>
      <c r="AZ476" s="24">
        <v>-553.35</v>
      </c>
      <c r="BA476" s="24">
        <v>-5.4</v>
      </c>
      <c r="BB476" s="24">
        <v>0</v>
      </c>
      <c r="BC476" s="24">
        <v>0</v>
      </c>
      <c r="BD476" s="24">
        <f t="shared" si="181"/>
        <v>-6619.33</v>
      </c>
      <c r="BE476" s="25"/>
    </row>
    <row r="477" spans="1:57" ht="25.5" customHeight="1" x14ac:dyDescent="0.25">
      <c r="A477" s="22">
        <v>10</v>
      </c>
      <c r="B477" s="22" t="s">
        <v>84</v>
      </c>
      <c r="C477" s="23">
        <v>13</v>
      </c>
      <c r="D477" s="23">
        <v>354</v>
      </c>
      <c r="E477" s="23" t="s">
        <v>130</v>
      </c>
      <c r="F477" s="24">
        <v>332.44</v>
      </c>
      <c r="G477" s="24" t="s">
        <v>64</v>
      </c>
      <c r="H477" s="24" t="s">
        <v>64</v>
      </c>
      <c r="I477" s="24" t="s">
        <v>63</v>
      </c>
      <c r="J477" s="24" t="s">
        <v>63</v>
      </c>
      <c r="K477" s="24" t="s">
        <v>64</v>
      </c>
      <c r="L477" s="24" t="s">
        <v>64</v>
      </c>
      <c r="M477" s="24" t="s">
        <v>64</v>
      </c>
      <c r="N477" s="24" t="s">
        <v>64</v>
      </c>
      <c r="O477" s="24" t="s">
        <v>64</v>
      </c>
      <c r="P477" s="24" t="s">
        <v>63</v>
      </c>
      <c r="Q477" s="24" t="s">
        <v>64</v>
      </c>
      <c r="R477" s="24" t="s">
        <v>60</v>
      </c>
      <c r="S477" s="24" t="s">
        <v>63</v>
      </c>
      <c r="T477" s="24" t="s">
        <v>63</v>
      </c>
      <c r="U477" s="24" t="s">
        <v>64</v>
      </c>
      <c r="V477" s="24"/>
      <c r="W477" s="24" t="s">
        <v>64</v>
      </c>
      <c r="X477" s="24"/>
      <c r="Y477" s="73">
        <v>-5.65</v>
      </c>
      <c r="Z477" s="24" t="s">
        <v>63</v>
      </c>
      <c r="AA477" s="24"/>
      <c r="AB477" s="24" t="s">
        <v>64</v>
      </c>
      <c r="AC477" s="24" t="s">
        <v>64</v>
      </c>
      <c r="AD477" s="24" t="s">
        <v>64</v>
      </c>
      <c r="AE477" s="24" t="s">
        <v>63</v>
      </c>
      <c r="AF477" s="24" t="s">
        <v>64</v>
      </c>
      <c r="AG477" s="24" t="s">
        <v>64</v>
      </c>
      <c r="AH477" s="24"/>
      <c r="AI477" s="24" t="s">
        <v>63</v>
      </c>
      <c r="AJ477" s="24" t="s">
        <v>64</v>
      </c>
      <c r="AK477" s="24"/>
      <c r="AL477" s="24" t="s">
        <v>64</v>
      </c>
      <c r="AM477" s="24" t="s">
        <v>63</v>
      </c>
      <c r="AN477" s="24" t="s">
        <v>63</v>
      </c>
      <c r="AO477" s="24" t="s">
        <v>63</v>
      </c>
      <c r="AP477" s="24" t="s">
        <v>64</v>
      </c>
      <c r="AQ477" s="24" t="s">
        <v>63</v>
      </c>
      <c r="AR477" s="24" t="s">
        <v>124</v>
      </c>
      <c r="AS477" s="24" t="s">
        <v>64</v>
      </c>
      <c r="AT477" s="24" t="s">
        <v>64</v>
      </c>
      <c r="AU477" s="24" t="s">
        <v>64</v>
      </c>
      <c r="AV477" s="24">
        <v>0</v>
      </c>
      <c r="AW477" s="24" t="s">
        <v>63</v>
      </c>
      <c r="AX477" s="24" t="s">
        <v>63</v>
      </c>
      <c r="AY477" s="24" t="s">
        <v>64</v>
      </c>
      <c r="AZ477" s="24" t="s">
        <v>64</v>
      </c>
      <c r="BA477" s="24" t="s">
        <v>63</v>
      </c>
      <c r="BB477" s="24">
        <v>0</v>
      </c>
      <c r="BC477" s="24">
        <v>0</v>
      </c>
      <c r="BD477" s="24">
        <f t="shared" si="181"/>
        <v>326.79000000000002</v>
      </c>
      <c r="BE477" s="25"/>
    </row>
    <row r="478" spans="1:57" ht="25.5" customHeight="1" x14ac:dyDescent="0.25">
      <c r="A478" s="22">
        <v>10</v>
      </c>
      <c r="B478" s="22" t="s">
        <v>84</v>
      </c>
      <c r="C478" s="23">
        <v>23</v>
      </c>
      <c r="D478" s="23">
        <v>242</v>
      </c>
      <c r="E478" s="23" t="s">
        <v>131</v>
      </c>
      <c r="F478" s="24">
        <v>-1038.4000000000001</v>
      </c>
      <c r="G478" s="24">
        <v>-1241.0899999999999</v>
      </c>
      <c r="H478" s="24" t="s">
        <v>59</v>
      </c>
      <c r="I478" s="24">
        <v>-192.36</v>
      </c>
      <c r="J478" s="24">
        <v>-659.08</v>
      </c>
      <c r="K478" s="24">
        <v>24.67</v>
      </c>
      <c r="L478" s="24" t="s">
        <v>58</v>
      </c>
      <c r="M478" s="24" t="s">
        <v>59</v>
      </c>
      <c r="N478" s="24">
        <v>-61.34</v>
      </c>
      <c r="O478" s="24" t="s">
        <v>59</v>
      </c>
      <c r="P478" s="24">
        <v>-891.35</v>
      </c>
      <c r="Q478" s="24" t="s">
        <v>58</v>
      </c>
      <c r="R478" s="24">
        <v>-763.38</v>
      </c>
      <c r="S478" s="24">
        <v>-44.71</v>
      </c>
      <c r="T478" s="24" t="s">
        <v>58</v>
      </c>
      <c r="U478" s="24">
        <v>-218.66</v>
      </c>
      <c r="V478" s="24"/>
      <c r="W478" s="24">
        <v>256.32</v>
      </c>
      <c r="X478" s="24"/>
      <c r="Y478" s="73">
        <v>-42.5</v>
      </c>
      <c r="Z478" s="24" t="s">
        <v>58</v>
      </c>
      <c r="AA478" s="24"/>
      <c r="AB478" s="24">
        <v>-56.12</v>
      </c>
      <c r="AC478" s="24" t="s">
        <v>59</v>
      </c>
      <c r="AD478" s="24">
        <v>193.52</v>
      </c>
      <c r="AE478" s="24">
        <v>-172.97</v>
      </c>
      <c r="AF478" s="24">
        <v>-674.37</v>
      </c>
      <c r="AG478" s="24" t="s">
        <v>59</v>
      </c>
      <c r="AH478" s="24"/>
      <c r="AI478" s="24">
        <v>-249</v>
      </c>
      <c r="AJ478" s="24">
        <v>-436.54</v>
      </c>
      <c r="AK478" s="24"/>
      <c r="AL478" s="24" t="s">
        <v>59</v>
      </c>
      <c r="AM478" s="24">
        <v>-1019.45</v>
      </c>
      <c r="AN478" s="24">
        <v>143.11000000000001</v>
      </c>
      <c r="AO478" s="24">
        <v>-317.64999999999998</v>
      </c>
      <c r="AP478" s="24">
        <v>-165.37</v>
      </c>
      <c r="AQ478" s="24" t="s">
        <v>58</v>
      </c>
      <c r="AR478" s="24" t="s">
        <v>124</v>
      </c>
      <c r="AS478" s="24">
        <v>-282.10000000000002</v>
      </c>
      <c r="AT478" s="24">
        <v>91.67</v>
      </c>
      <c r="AU478" s="24" t="s">
        <v>59</v>
      </c>
      <c r="AV478" s="24">
        <v>0</v>
      </c>
      <c r="AW478" s="24" t="s">
        <v>59</v>
      </c>
      <c r="AX478" s="24">
        <v>128.44</v>
      </c>
      <c r="AY478" s="24">
        <v>-315.11</v>
      </c>
      <c r="AZ478" s="24">
        <v>-296.39</v>
      </c>
      <c r="BA478" s="24">
        <v>-10.23</v>
      </c>
      <c r="BB478" s="24">
        <v>0</v>
      </c>
      <c r="BC478" s="24">
        <v>0</v>
      </c>
      <c r="BD478" s="24">
        <f t="shared" si="181"/>
        <v>-8310.4399999999987</v>
      </c>
      <c r="BE478" s="25"/>
    </row>
    <row r="479" spans="1:57" ht="25.5" customHeight="1" x14ac:dyDescent="0.25">
      <c r="A479" s="22">
        <v>10</v>
      </c>
      <c r="B479" s="22" t="s">
        <v>84</v>
      </c>
      <c r="C479" s="23">
        <v>13</v>
      </c>
      <c r="D479" s="23">
        <v>150</v>
      </c>
      <c r="E479" s="23" t="s">
        <v>132</v>
      </c>
      <c r="F479" s="24">
        <v>12.87</v>
      </c>
      <c r="G479" s="24">
        <v>-68.569999999999993</v>
      </c>
      <c r="H479" s="24">
        <v>-74.150000000000006</v>
      </c>
      <c r="I479" s="24">
        <v>-25.88</v>
      </c>
      <c r="J479" s="24">
        <v>28</v>
      </c>
      <c r="K479" s="24">
        <v>-51</v>
      </c>
      <c r="L479" s="24">
        <v>-153.91</v>
      </c>
      <c r="M479" s="24" t="s">
        <v>59</v>
      </c>
      <c r="N479" s="24" t="s">
        <v>59</v>
      </c>
      <c r="O479" s="24">
        <v>-238.03</v>
      </c>
      <c r="P479" s="24">
        <v>172.86</v>
      </c>
      <c r="Q479" s="24" t="s">
        <v>58</v>
      </c>
      <c r="R479" s="24">
        <v>-262.38</v>
      </c>
      <c r="S479" s="24">
        <v>-103.74</v>
      </c>
      <c r="T479" s="24" t="s">
        <v>58</v>
      </c>
      <c r="U479" s="24">
        <v>-226.81</v>
      </c>
      <c r="V479" s="24"/>
      <c r="W479" s="24">
        <v>-445.18</v>
      </c>
      <c r="X479" s="24"/>
      <c r="Y479" s="73">
        <v>78.81</v>
      </c>
      <c r="Z479" s="24">
        <v>-135.72</v>
      </c>
      <c r="AA479" s="24"/>
      <c r="AB479" s="24">
        <v>-427.51</v>
      </c>
      <c r="AC479" s="24">
        <v>-25.27</v>
      </c>
      <c r="AD479" s="24">
        <v>146.66</v>
      </c>
      <c r="AE479" s="24">
        <v>-22.94</v>
      </c>
      <c r="AF479" s="24" t="s">
        <v>59</v>
      </c>
      <c r="AG479" s="24">
        <v>-34.630000000000003</v>
      </c>
      <c r="AH479" s="24"/>
      <c r="AI479" s="24" t="s">
        <v>58</v>
      </c>
      <c r="AJ479" s="24">
        <v>42.76</v>
      </c>
      <c r="AK479" s="24"/>
      <c r="AL479" s="24" t="s">
        <v>59</v>
      </c>
      <c r="AM479" s="24">
        <v>49.68</v>
      </c>
      <c r="AN479" s="24">
        <v>-0.13</v>
      </c>
      <c r="AO479" s="24">
        <v>-75.33</v>
      </c>
      <c r="AP479" s="24">
        <v>-213.95</v>
      </c>
      <c r="AQ479" s="24">
        <v>-713.11</v>
      </c>
      <c r="AR479" s="24" t="s">
        <v>124</v>
      </c>
      <c r="AS479" s="24">
        <v>-158.38999999999999</v>
      </c>
      <c r="AT479" s="24">
        <v>123.94</v>
      </c>
      <c r="AU479" s="24">
        <v>-99.64</v>
      </c>
      <c r="AV479" s="24">
        <v>0</v>
      </c>
      <c r="AW479" s="24">
        <v>-41.55</v>
      </c>
      <c r="AX479" s="24">
        <v>-389.44</v>
      </c>
      <c r="AY479" s="24">
        <v>-134.88999999999999</v>
      </c>
      <c r="AZ479" s="24">
        <v>-262.13</v>
      </c>
      <c r="BA479" s="24">
        <v>36.97</v>
      </c>
      <c r="BB479" s="24">
        <v>0</v>
      </c>
      <c r="BC479" s="24">
        <v>0</v>
      </c>
      <c r="BD479" s="24">
        <f t="shared" si="181"/>
        <v>-3691.7300000000005</v>
      </c>
      <c r="BE479" s="25"/>
    </row>
    <row r="480" spans="1:57" ht="25.5" customHeight="1" x14ac:dyDescent="0.25">
      <c r="A480" s="22">
        <v>10</v>
      </c>
      <c r="B480" s="22" t="s">
        <v>84</v>
      </c>
      <c r="C480" s="23">
        <v>13</v>
      </c>
      <c r="D480" s="23">
        <v>149</v>
      </c>
      <c r="E480" s="23" t="s">
        <v>133</v>
      </c>
      <c r="F480" s="24">
        <v>-69.69</v>
      </c>
      <c r="G480" s="24">
        <v>-176.17</v>
      </c>
      <c r="H480" s="24">
        <v>-369.77</v>
      </c>
      <c r="I480" s="24">
        <v>40.33</v>
      </c>
      <c r="J480" s="24">
        <v>1.49</v>
      </c>
      <c r="K480" s="24">
        <v>-80.790000000000006</v>
      </c>
      <c r="L480" s="24">
        <v>-190.61</v>
      </c>
      <c r="M480" s="24">
        <v>-289.18</v>
      </c>
      <c r="N480" s="24" t="s">
        <v>59</v>
      </c>
      <c r="O480" s="24">
        <v>-61.7</v>
      </c>
      <c r="P480" s="24">
        <v>-290.08</v>
      </c>
      <c r="Q480" s="24" t="s">
        <v>58</v>
      </c>
      <c r="R480" s="24">
        <v>-168.31</v>
      </c>
      <c r="S480" s="24">
        <v>180.89</v>
      </c>
      <c r="T480" s="24" t="s">
        <v>58</v>
      </c>
      <c r="U480" s="24">
        <v>-176.81</v>
      </c>
      <c r="V480" s="24"/>
      <c r="W480" s="24">
        <v>10.98</v>
      </c>
      <c r="X480" s="24"/>
      <c r="Y480" s="73">
        <v>205.62</v>
      </c>
      <c r="Z480" s="24">
        <v>-369.44</v>
      </c>
      <c r="AA480" s="24"/>
      <c r="AB480" s="24" t="s">
        <v>59</v>
      </c>
      <c r="AC480" s="24">
        <v>-16.14</v>
      </c>
      <c r="AD480" s="24">
        <v>79.77</v>
      </c>
      <c r="AE480" s="24">
        <v>19.53</v>
      </c>
      <c r="AF480" s="24" t="s">
        <v>59</v>
      </c>
      <c r="AG480" s="24">
        <v>20.11</v>
      </c>
      <c r="AH480" s="24"/>
      <c r="AI480" s="24" t="s">
        <v>58</v>
      </c>
      <c r="AJ480" s="24">
        <v>133.16</v>
      </c>
      <c r="AK480" s="24"/>
      <c r="AL480" s="24" t="s">
        <v>59</v>
      </c>
      <c r="AM480" s="24">
        <v>-123.61</v>
      </c>
      <c r="AN480" s="24" t="s">
        <v>58</v>
      </c>
      <c r="AO480" s="24">
        <v>-457.45</v>
      </c>
      <c r="AP480" s="24">
        <v>-90.49</v>
      </c>
      <c r="AQ480" s="24">
        <v>-675.42</v>
      </c>
      <c r="AR480" s="24" t="s">
        <v>124</v>
      </c>
      <c r="AS480" s="24">
        <v>-188.91</v>
      </c>
      <c r="AT480" s="24">
        <v>46.83</v>
      </c>
      <c r="AU480" s="24">
        <v>-317.24</v>
      </c>
      <c r="AV480" s="24">
        <v>0</v>
      </c>
      <c r="AW480" s="24">
        <v>107.9</v>
      </c>
      <c r="AX480" s="24">
        <v>-300.94</v>
      </c>
      <c r="AY480" s="24">
        <v>-40.93</v>
      </c>
      <c r="AZ480" s="24">
        <v>-204.6</v>
      </c>
      <c r="BA480" s="24">
        <v>1.62</v>
      </c>
      <c r="BB480" s="24">
        <v>0</v>
      </c>
      <c r="BC480" s="24">
        <v>0</v>
      </c>
      <c r="BD480" s="24">
        <f t="shared" si="181"/>
        <v>-3810.0499999999993</v>
      </c>
      <c r="BE480" s="25"/>
    </row>
    <row r="481" spans="1:57" ht="25.5" customHeight="1" x14ac:dyDescent="0.25">
      <c r="A481" s="42">
        <v>10</v>
      </c>
      <c r="B481" s="42">
        <v>0</v>
      </c>
      <c r="C481" s="23" t="s">
        <v>48</v>
      </c>
      <c r="D481" s="23" t="s">
        <v>48</v>
      </c>
      <c r="E481" s="23" t="s">
        <v>90</v>
      </c>
      <c r="F481" s="24">
        <v>-1218.04</v>
      </c>
      <c r="G481" s="24">
        <v>213.74</v>
      </c>
      <c r="H481" s="24">
        <v>0</v>
      </c>
      <c r="I481" s="24">
        <v>23.21</v>
      </c>
      <c r="J481" s="24">
        <v>0</v>
      </c>
      <c r="K481" s="24">
        <v>-53.84</v>
      </c>
      <c r="L481" s="24" t="s">
        <v>62</v>
      </c>
      <c r="M481" s="24">
        <v>0</v>
      </c>
      <c r="N481" s="24">
        <v>-229.97</v>
      </c>
      <c r="O481" s="24">
        <v>-53.77</v>
      </c>
      <c r="P481" s="24">
        <v>-65.19</v>
      </c>
      <c r="Q481" s="24" t="s">
        <v>63</v>
      </c>
      <c r="R481" s="24">
        <v>0</v>
      </c>
      <c r="S481" s="24">
        <v>198.03</v>
      </c>
      <c r="T481" s="24" t="s">
        <v>58</v>
      </c>
      <c r="U481" s="24">
        <v>0</v>
      </c>
      <c r="V481" s="24"/>
      <c r="W481" s="24">
        <v>-329.7</v>
      </c>
      <c r="X481" s="24"/>
      <c r="Y481" s="73">
        <v>-36.729999999999997</v>
      </c>
      <c r="Z481" s="24">
        <v>121.68</v>
      </c>
      <c r="AA481" s="24"/>
      <c r="AB481" s="24">
        <v>-757.28</v>
      </c>
      <c r="AC481" s="24">
        <v>7.98</v>
      </c>
      <c r="AD481" s="24">
        <v>51.81</v>
      </c>
      <c r="AE481" s="24" t="s">
        <v>62</v>
      </c>
      <c r="AF481" s="24">
        <v>0</v>
      </c>
      <c r="AG481" s="24">
        <v>115.48</v>
      </c>
      <c r="AH481" s="24"/>
      <c r="AI481" s="24">
        <v>-148.97999999999999</v>
      </c>
      <c r="AJ481" s="24"/>
      <c r="AK481" s="24"/>
      <c r="AL481" s="24">
        <v>-29.39</v>
      </c>
      <c r="AM481" s="24">
        <v>18.62</v>
      </c>
      <c r="AN481" s="24" t="s">
        <v>62</v>
      </c>
      <c r="AO481" s="24">
        <v>36.81</v>
      </c>
      <c r="AP481" s="24">
        <v>-244.77</v>
      </c>
      <c r="AQ481" s="24">
        <v>0</v>
      </c>
      <c r="AR481" s="24" t="s">
        <v>124</v>
      </c>
      <c r="AS481" s="24">
        <v>0</v>
      </c>
      <c r="AT481" s="24">
        <v>0</v>
      </c>
      <c r="AU481" s="24" t="s">
        <v>64</v>
      </c>
      <c r="AV481" s="24">
        <v>0</v>
      </c>
      <c r="AW481" s="24">
        <v>0</v>
      </c>
      <c r="AX481" s="24">
        <v>0</v>
      </c>
      <c r="AY481" s="24">
        <v>0</v>
      </c>
      <c r="AZ481" s="24">
        <v>-6.67</v>
      </c>
      <c r="BA481" s="24" t="s">
        <v>63</v>
      </c>
      <c r="BB481" s="24">
        <v>0</v>
      </c>
      <c r="BC481" s="24">
        <v>0</v>
      </c>
      <c r="BD481" s="24">
        <f t="shared" si="181"/>
        <v>-2386.9699999999998</v>
      </c>
      <c r="BE481" s="25"/>
    </row>
    <row r="482" spans="1:57" ht="25.5" customHeight="1" x14ac:dyDescent="0.25">
      <c r="A482" s="22">
        <v>10</v>
      </c>
      <c r="B482" s="22">
        <v>0</v>
      </c>
      <c r="C482" s="23" t="s">
        <v>48</v>
      </c>
      <c r="D482" s="23" t="s">
        <v>48</v>
      </c>
      <c r="E482" s="23" t="s">
        <v>90</v>
      </c>
      <c r="F482" s="24">
        <v>-273.45</v>
      </c>
      <c r="G482" s="24">
        <v>82.93</v>
      </c>
      <c r="H482" s="24">
        <v>0</v>
      </c>
      <c r="I482" s="24">
        <v>0</v>
      </c>
      <c r="J482" s="24">
        <v>0</v>
      </c>
      <c r="K482" s="24">
        <v>-230.25</v>
      </c>
      <c r="L482" s="24"/>
      <c r="M482" s="24">
        <v>0</v>
      </c>
      <c r="N482" s="24">
        <v>-2559.23</v>
      </c>
      <c r="O482" s="24">
        <v>9.5500000000000007</v>
      </c>
      <c r="P482" s="24">
        <v>-139.41</v>
      </c>
      <c r="Q482" s="24" t="s">
        <v>64</v>
      </c>
      <c r="R482" s="24">
        <v>0</v>
      </c>
      <c r="S482" s="24">
        <v>27.54</v>
      </c>
      <c r="T482" s="24">
        <v>10.6</v>
      </c>
      <c r="U482" s="24">
        <v>0</v>
      </c>
      <c r="V482" s="24"/>
      <c r="W482" s="24">
        <v>-161.06</v>
      </c>
      <c r="X482" s="24"/>
      <c r="Y482" s="73">
        <v>89.7</v>
      </c>
      <c r="Z482" s="24">
        <v>-87.51</v>
      </c>
      <c r="AA482" s="24"/>
      <c r="AB482" s="24">
        <v>-34.25</v>
      </c>
      <c r="AC482" s="24">
        <v>0</v>
      </c>
      <c r="AD482" s="24">
        <v>-5.35</v>
      </c>
      <c r="AE482" s="24">
        <v>-156.88999999999999</v>
      </c>
      <c r="AF482" s="24">
        <v>0</v>
      </c>
      <c r="AG482" s="24">
        <v>193</v>
      </c>
      <c r="AH482" s="24"/>
      <c r="AI482" s="24" t="s">
        <v>283</v>
      </c>
      <c r="AJ482" s="24">
        <v>0</v>
      </c>
      <c r="AK482" s="24"/>
      <c r="AL482" s="24">
        <v>-14.88</v>
      </c>
      <c r="AM482" s="24" t="s">
        <v>60</v>
      </c>
      <c r="AN482" s="24">
        <v>0</v>
      </c>
      <c r="AO482" s="24">
        <v>-128.88</v>
      </c>
      <c r="AP482" s="24">
        <v>-156.62</v>
      </c>
      <c r="AQ482" s="24">
        <v>0</v>
      </c>
      <c r="AR482" s="24" t="s">
        <v>124</v>
      </c>
      <c r="AS482" s="24">
        <v>0</v>
      </c>
      <c r="AT482" s="24">
        <v>0</v>
      </c>
      <c r="AU482" s="24" t="s">
        <v>64</v>
      </c>
      <c r="AV482" s="24">
        <v>0</v>
      </c>
      <c r="AW482" s="24">
        <v>0</v>
      </c>
      <c r="AX482" s="24">
        <v>0</v>
      </c>
      <c r="AY482" s="24">
        <v>0</v>
      </c>
      <c r="AZ482" s="24">
        <v>0</v>
      </c>
      <c r="BA482" s="24" t="s">
        <v>63</v>
      </c>
      <c r="BB482" s="24">
        <v>0</v>
      </c>
      <c r="BC482" s="24">
        <v>0</v>
      </c>
      <c r="BD482" s="24">
        <f t="shared" si="181"/>
        <v>-3534.46</v>
      </c>
      <c r="BE482" s="25"/>
    </row>
    <row r="483" spans="1:57" ht="25.5" customHeight="1" x14ac:dyDescent="0.25">
      <c r="A483" s="22">
        <v>10</v>
      </c>
      <c r="B483" s="22" t="s">
        <v>91</v>
      </c>
      <c r="C483" s="23">
        <v>11</v>
      </c>
      <c r="D483" s="23">
        <v>256</v>
      </c>
      <c r="E483" s="23" t="s">
        <v>284</v>
      </c>
      <c r="F483" s="24">
        <v>-13.29</v>
      </c>
      <c r="G483" s="24">
        <v>-351.04</v>
      </c>
      <c r="H483" s="24" t="s">
        <v>58</v>
      </c>
      <c r="I483" s="24" t="s">
        <v>62</v>
      </c>
      <c r="J483" s="24" t="s">
        <v>58</v>
      </c>
      <c r="K483" s="24">
        <v>72.040000000000006</v>
      </c>
      <c r="L483" s="24">
        <v>-451.04</v>
      </c>
      <c r="M483" s="24">
        <v>-51.92</v>
      </c>
      <c r="N483" s="24">
        <v>308.76</v>
      </c>
      <c r="O483" s="24">
        <v>-199.79</v>
      </c>
      <c r="P483" s="24">
        <v>-58.78</v>
      </c>
      <c r="Q483" s="24">
        <v>166.4</v>
      </c>
      <c r="R483" s="24">
        <v>-199.32</v>
      </c>
      <c r="S483" s="24">
        <v>316.93</v>
      </c>
      <c r="T483" s="24" t="s">
        <v>58</v>
      </c>
      <c r="U483" s="24">
        <v>-591.05999999999995</v>
      </c>
      <c r="V483" s="24"/>
      <c r="W483" s="24" t="s">
        <v>64</v>
      </c>
      <c r="X483" s="24"/>
      <c r="Y483" s="73" t="s">
        <v>59</v>
      </c>
      <c r="Z483" s="24">
        <v>74.33</v>
      </c>
      <c r="AA483" s="24"/>
      <c r="AB483" s="24">
        <v>-257.85000000000002</v>
      </c>
      <c r="AC483" s="24">
        <v>1.03</v>
      </c>
      <c r="AD483" s="24">
        <v>21.13</v>
      </c>
      <c r="AE483" s="24">
        <v>77.430000000000007</v>
      </c>
      <c r="AF483" s="24">
        <v>-191.4</v>
      </c>
      <c r="AG483" s="24">
        <v>-218.33</v>
      </c>
      <c r="AH483" s="24"/>
      <c r="AI483" s="24" t="s">
        <v>62</v>
      </c>
      <c r="AJ483" s="24">
        <v>-412.55</v>
      </c>
      <c r="AK483" s="24"/>
      <c r="AL483" s="24">
        <v>-553.5</v>
      </c>
      <c r="AM483" s="24">
        <v>106.24</v>
      </c>
      <c r="AN483" s="24">
        <v>-12.66</v>
      </c>
      <c r="AO483" s="24">
        <v>-159.63999999999999</v>
      </c>
      <c r="AP483" s="24">
        <v>-76.11</v>
      </c>
      <c r="AQ483" s="24">
        <v>579.62</v>
      </c>
      <c r="AR483" s="24" t="s">
        <v>124</v>
      </c>
      <c r="AS483" s="24">
        <v>-104.2</v>
      </c>
      <c r="AT483" s="24" t="s">
        <v>59</v>
      </c>
      <c r="AU483" s="24">
        <v>-31.47</v>
      </c>
      <c r="AV483" s="24">
        <v>0</v>
      </c>
      <c r="AW483" s="24" t="s">
        <v>62</v>
      </c>
      <c r="AX483" s="24">
        <v>-110.67</v>
      </c>
      <c r="AY483" s="24" t="s">
        <v>60</v>
      </c>
      <c r="AZ483" s="24" t="s">
        <v>60</v>
      </c>
      <c r="BA483" s="24">
        <v>-10.72</v>
      </c>
      <c r="BB483" s="24">
        <v>0</v>
      </c>
      <c r="BC483" s="24">
        <v>0</v>
      </c>
      <c r="BD483" s="24">
        <f t="shared" si="181"/>
        <v>-2331.4299999999994</v>
      </c>
      <c r="BE483" s="25"/>
    </row>
    <row r="484" spans="1:57" ht="25.5" customHeight="1" x14ac:dyDescent="0.25">
      <c r="A484" s="22">
        <v>10</v>
      </c>
      <c r="B484" s="22" t="s">
        <v>91</v>
      </c>
      <c r="C484" s="23">
        <v>37</v>
      </c>
      <c r="D484" s="23">
        <v>24</v>
      </c>
      <c r="E484" s="23" t="s">
        <v>285</v>
      </c>
      <c r="F484" s="24">
        <v>-1021.46</v>
      </c>
      <c r="G484" s="24" t="s">
        <v>64</v>
      </c>
      <c r="H484" s="24" t="s">
        <v>64</v>
      </c>
      <c r="I484" s="24" t="s">
        <v>63</v>
      </c>
      <c r="J484" s="24" t="s">
        <v>63</v>
      </c>
      <c r="K484" s="24" t="s">
        <v>64</v>
      </c>
      <c r="L484" s="24" t="s">
        <v>63</v>
      </c>
      <c r="M484" s="24" t="s">
        <v>64</v>
      </c>
      <c r="N484" s="24" t="s">
        <v>64</v>
      </c>
      <c r="O484" s="24" t="s">
        <v>64</v>
      </c>
      <c r="P484" s="24" t="s">
        <v>63</v>
      </c>
      <c r="Q484" s="24" t="s">
        <v>64</v>
      </c>
      <c r="R484" s="24" t="s">
        <v>64</v>
      </c>
      <c r="S484" s="24" t="s">
        <v>63</v>
      </c>
      <c r="T484" s="24" t="s">
        <v>63</v>
      </c>
      <c r="U484" s="24" t="s">
        <v>64</v>
      </c>
      <c r="V484" s="24"/>
      <c r="W484" s="24" t="s">
        <v>64</v>
      </c>
      <c r="X484" s="24"/>
      <c r="Y484" s="73" t="s">
        <v>64</v>
      </c>
      <c r="Z484" s="24" t="s">
        <v>63</v>
      </c>
      <c r="AA484" s="24"/>
      <c r="AB484" s="24" t="s">
        <v>64</v>
      </c>
      <c r="AC484" s="24" t="s">
        <v>64</v>
      </c>
      <c r="AD484" s="24" t="s">
        <v>64</v>
      </c>
      <c r="AE484" s="24" t="s">
        <v>63</v>
      </c>
      <c r="AF484" s="24" t="s">
        <v>64</v>
      </c>
      <c r="AG484" s="24" t="s">
        <v>60</v>
      </c>
      <c r="AH484" s="24"/>
      <c r="AI484" s="24" t="s">
        <v>63</v>
      </c>
      <c r="AJ484" s="24" t="s">
        <v>64</v>
      </c>
      <c r="AK484" s="24"/>
      <c r="AL484" s="24" t="s">
        <v>64</v>
      </c>
      <c r="AM484" s="24" t="s">
        <v>64</v>
      </c>
      <c r="AN484" s="24" t="s">
        <v>63</v>
      </c>
      <c r="AO484" s="24" t="s">
        <v>63</v>
      </c>
      <c r="AP484" s="24" t="s">
        <v>64</v>
      </c>
      <c r="AQ484" s="24" t="s">
        <v>63</v>
      </c>
      <c r="AR484" s="24" t="s">
        <v>124</v>
      </c>
      <c r="AS484" s="24" t="s">
        <v>64</v>
      </c>
      <c r="AT484" s="24" t="s">
        <v>64</v>
      </c>
      <c r="AU484" s="24" t="s">
        <v>64</v>
      </c>
      <c r="AV484" s="24">
        <v>0</v>
      </c>
      <c r="AW484" s="24" t="s">
        <v>63</v>
      </c>
      <c r="AX484" s="24" t="s">
        <v>63</v>
      </c>
      <c r="AY484" s="24" t="s">
        <v>64</v>
      </c>
      <c r="AZ484" s="24" t="s">
        <v>64</v>
      </c>
      <c r="BA484" s="24" t="s">
        <v>63</v>
      </c>
      <c r="BB484" s="24">
        <v>0</v>
      </c>
      <c r="BC484" s="24">
        <v>0</v>
      </c>
      <c r="BD484" s="24">
        <f t="shared" si="181"/>
        <v>-1021.46</v>
      </c>
      <c r="BE484" s="25"/>
    </row>
    <row r="485" spans="1:57" ht="25.5" customHeight="1" x14ac:dyDescent="0.25">
      <c r="A485" s="22">
        <v>10</v>
      </c>
      <c r="B485" s="22" t="s">
        <v>93</v>
      </c>
      <c r="C485" s="23">
        <v>11</v>
      </c>
      <c r="D485" s="23">
        <v>254</v>
      </c>
      <c r="E485" s="23" t="s">
        <v>286</v>
      </c>
      <c r="F485" s="24">
        <v>-138.94</v>
      </c>
      <c r="G485" s="24">
        <v>-287.43</v>
      </c>
      <c r="H485" s="24" t="s">
        <v>59</v>
      </c>
      <c r="I485" s="24">
        <v>-620.5</v>
      </c>
      <c r="J485" s="24" t="s">
        <v>58</v>
      </c>
      <c r="K485" s="24">
        <v>-226.97</v>
      </c>
      <c r="L485" s="24" t="s">
        <v>58</v>
      </c>
      <c r="M485" s="24">
        <v>-38.21</v>
      </c>
      <c r="N485" s="24">
        <v>-510.76</v>
      </c>
      <c r="O485" s="24">
        <v>526.07000000000005</v>
      </c>
      <c r="P485" s="24">
        <v>-381.23</v>
      </c>
      <c r="Q485" s="24">
        <v>-358.87</v>
      </c>
      <c r="R485" s="24">
        <v>-62.44</v>
      </c>
      <c r="S485" s="24">
        <v>99.64</v>
      </c>
      <c r="T485" s="24" t="s">
        <v>58</v>
      </c>
      <c r="U485" s="24">
        <v>-415.96</v>
      </c>
      <c r="V485" s="24"/>
      <c r="W485" s="24" t="s">
        <v>59</v>
      </c>
      <c r="X485" s="24"/>
      <c r="Y485" s="73">
        <v>-5.67</v>
      </c>
      <c r="Z485" s="24">
        <v>-89.14</v>
      </c>
      <c r="AA485" s="24"/>
      <c r="AB485" s="24">
        <v>-686.17</v>
      </c>
      <c r="AC485" s="24">
        <v>-55.47</v>
      </c>
      <c r="AD485" s="24">
        <v>-14.61</v>
      </c>
      <c r="AE485" s="24" t="s">
        <v>58</v>
      </c>
      <c r="AF485" s="24">
        <v>200.08</v>
      </c>
      <c r="AG485" s="24">
        <v>-126.82</v>
      </c>
      <c r="AH485" s="24"/>
      <c r="AI485" s="24" t="s">
        <v>62</v>
      </c>
      <c r="AJ485" s="24">
        <v>-74.2</v>
      </c>
      <c r="AK485" s="24"/>
      <c r="AL485" s="24">
        <v>-165.13</v>
      </c>
      <c r="AM485" s="24">
        <v>-196.45</v>
      </c>
      <c r="AN485" s="24">
        <v>63.2</v>
      </c>
      <c r="AO485" s="24">
        <v>27.07</v>
      </c>
      <c r="AP485" s="24">
        <v>151.25</v>
      </c>
      <c r="AQ485" s="24">
        <v>-133.31</v>
      </c>
      <c r="AR485" s="24" t="s">
        <v>124</v>
      </c>
      <c r="AS485" s="24">
        <v>-60.59</v>
      </c>
      <c r="AT485" s="24" t="s">
        <v>59</v>
      </c>
      <c r="AU485" s="24">
        <v>-200.95</v>
      </c>
      <c r="AV485" s="24">
        <v>0</v>
      </c>
      <c r="AW485" s="24" t="s">
        <v>59</v>
      </c>
      <c r="AX485" s="24">
        <v>-360.98</v>
      </c>
      <c r="AY485" s="24">
        <v>-49.91</v>
      </c>
      <c r="AZ485" s="24" t="s">
        <v>59</v>
      </c>
      <c r="BA485" s="24">
        <v>-6.7</v>
      </c>
      <c r="BB485" s="24">
        <v>0</v>
      </c>
      <c r="BC485" s="24">
        <v>0</v>
      </c>
      <c r="BD485" s="24">
        <f t="shared" si="181"/>
        <v>-4200.0999999999995</v>
      </c>
      <c r="BE485" s="25"/>
    </row>
    <row r="486" spans="1:57" ht="25.5" customHeight="1" x14ac:dyDescent="0.25">
      <c r="A486" s="22">
        <v>10</v>
      </c>
      <c r="B486" s="22" t="s">
        <v>93</v>
      </c>
      <c r="C486" s="23">
        <v>26</v>
      </c>
      <c r="D486" s="23">
        <v>125</v>
      </c>
      <c r="E486" s="23" t="s">
        <v>287</v>
      </c>
      <c r="F486" s="24">
        <v>-116.77</v>
      </c>
      <c r="G486" s="24" t="s">
        <v>64</v>
      </c>
      <c r="H486" s="24">
        <v>-1106.53</v>
      </c>
      <c r="I486" s="24" t="s">
        <v>64</v>
      </c>
      <c r="J486" s="24" t="s">
        <v>63</v>
      </c>
      <c r="K486" s="24" t="s">
        <v>64</v>
      </c>
      <c r="L486" s="24" t="s">
        <v>63</v>
      </c>
      <c r="M486" s="24" t="s">
        <v>64</v>
      </c>
      <c r="N486" s="24" t="s">
        <v>64</v>
      </c>
      <c r="O486" s="24" t="s">
        <v>64</v>
      </c>
      <c r="P486" s="24" t="s">
        <v>63</v>
      </c>
      <c r="Q486" s="24" t="s">
        <v>64</v>
      </c>
      <c r="R486" s="24" t="s">
        <v>60</v>
      </c>
      <c r="S486" s="24" t="s">
        <v>63</v>
      </c>
      <c r="T486" s="24" t="s">
        <v>63</v>
      </c>
      <c r="U486" s="24" t="s">
        <v>64</v>
      </c>
      <c r="V486" s="24"/>
      <c r="W486" s="24" t="s">
        <v>64</v>
      </c>
      <c r="X486" s="24"/>
      <c r="Y486" s="73" t="s">
        <v>64</v>
      </c>
      <c r="Z486" s="24" t="s">
        <v>63</v>
      </c>
      <c r="AA486" s="24"/>
      <c r="AB486" s="24" t="s">
        <v>64</v>
      </c>
      <c r="AC486" s="24" t="s">
        <v>64</v>
      </c>
      <c r="AD486" s="24" t="s">
        <v>64</v>
      </c>
      <c r="AE486" s="24" t="s">
        <v>58</v>
      </c>
      <c r="AF486" s="24" t="s">
        <v>64</v>
      </c>
      <c r="AG486" s="24" t="s">
        <v>64</v>
      </c>
      <c r="AH486" s="24"/>
      <c r="AI486" s="24" t="s">
        <v>63</v>
      </c>
      <c r="AJ486" s="24" t="s">
        <v>64</v>
      </c>
      <c r="AK486" s="24"/>
      <c r="AL486" s="24" t="s">
        <v>64</v>
      </c>
      <c r="AM486" s="24" t="s">
        <v>64</v>
      </c>
      <c r="AN486" s="24" t="s">
        <v>63</v>
      </c>
      <c r="AO486" s="24" t="s">
        <v>63</v>
      </c>
      <c r="AP486" s="24" t="s">
        <v>64</v>
      </c>
      <c r="AQ486" s="24" t="s">
        <v>63</v>
      </c>
      <c r="AR486" s="24" t="s">
        <v>124</v>
      </c>
      <c r="AS486" s="24" t="s">
        <v>64</v>
      </c>
      <c r="AT486" s="24" t="s">
        <v>64</v>
      </c>
      <c r="AU486" s="24" t="s">
        <v>64</v>
      </c>
      <c r="AV486" s="24">
        <v>0</v>
      </c>
      <c r="AW486" s="24" t="s">
        <v>63</v>
      </c>
      <c r="AX486" s="24" t="s">
        <v>63</v>
      </c>
      <c r="AY486" s="24" t="s">
        <v>64</v>
      </c>
      <c r="AZ486" s="24" t="s">
        <v>64</v>
      </c>
      <c r="BA486" s="24" t="s">
        <v>63</v>
      </c>
      <c r="BB486" s="24">
        <v>0</v>
      </c>
      <c r="BC486" s="24">
        <v>0</v>
      </c>
      <c r="BD486" s="24">
        <f t="shared" si="181"/>
        <v>-1223.3</v>
      </c>
      <c r="BE486" s="25"/>
    </row>
    <row r="487" spans="1:57" ht="25.5" customHeight="1" x14ac:dyDescent="0.25">
      <c r="A487" s="22">
        <v>10</v>
      </c>
      <c r="B487" s="22" t="s">
        <v>93</v>
      </c>
      <c r="C487" s="23">
        <v>30</v>
      </c>
      <c r="D487" s="23">
        <v>160</v>
      </c>
      <c r="E487" s="23" t="s">
        <v>288</v>
      </c>
      <c r="F487" s="24">
        <v>-28.07</v>
      </c>
      <c r="G487" s="24" t="s">
        <v>64</v>
      </c>
      <c r="H487" s="24">
        <v>-126.32</v>
      </c>
      <c r="I487" s="24" t="s">
        <v>64</v>
      </c>
      <c r="J487" s="24" t="s">
        <v>63</v>
      </c>
      <c r="K487" s="24" t="s">
        <v>64</v>
      </c>
      <c r="L487" s="24" t="s">
        <v>63</v>
      </c>
      <c r="M487" s="24" t="s">
        <v>64</v>
      </c>
      <c r="N487" s="24" t="s">
        <v>64</v>
      </c>
      <c r="O487" s="24" t="s">
        <v>64</v>
      </c>
      <c r="P487" s="24" t="s">
        <v>63</v>
      </c>
      <c r="Q487" s="24" t="s">
        <v>64</v>
      </c>
      <c r="R487" s="24" t="s">
        <v>64</v>
      </c>
      <c r="S487" s="24" t="s">
        <v>63</v>
      </c>
      <c r="T487" s="24" t="s">
        <v>63</v>
      </c>
      <c r="U487" s="24" t="s">
        <v>64</v>
      </c>
      <c r="V487" s="24"/>
      <c r="W487" s="24" t="s">
        <v>64</v>
      </c>
      <c r="X487" s="24"/>
      <c r="Y487" s="73" t="s">
        <v>64</v>
      </c>
      <c r="Z487" s="24" t="s">
        <v>63</v>
      </c>
      <c r="AA487" s="24"/>
      <c r="AB487" s="24" t="s">
        <v>64</v>
      </c>
      <c r="AC487" s="24" t="s">
        <v>64</v>
      </c>
      <c r="AD487" s="24" t="s">
        <v>64</v>
      </c>
      <c r="AE487" s="24" t="s">
        <v>63</v>
      </c>
      <c r="AF487" s="24" t="s">
        <v>64</v>
      </c>
      <c r="AG487" s="24" t="s">
        <v>64</v>
      </c>
      <c r="AH487" s="24"/>
      <c r="AI487" s="24" t="s">
        <v>63</v>
      </c>
      <c r="AJ487" s="24" t="s">
        <v>64</v>
      </c>
      <c r="AK487" s="24"/>
      <c r="AL487" s="24" t="s">
        <v>64</v>
      </c>
      <c r="AM487" s="24" t="s">
        <v>64</v>
      </c>
      <c r="AN487" s="24" t="s">
        <v>63</v>
      </c>
      <c r="AO487" s="24" t="s">
        <v>63</v>
      </c>
      <c r="AP487" s="24" t="s">
        <v>64</v>
      </c>
      <c r="AQ487" s="24" t="s">
        <v>63</v>
      </c>
      <c r="AR487" s="24" t="s">
        <v>124</v>
      </c>
      <c r="AS487" s="24" t="s">
        <v>64</v>
      </c>
      <c r="AT487" s="24" t="s">
        <v>64</v>
      </c>
      <c r="AU487" s="24" t="s">
        <v>64</v>
      </c>
      <c r="AV487" s="24">
        <v>0</v>
      </c>
      <c r="AW487" s="24" t="s">
        <v>63</v>
      </c>
      <c r="AX487" s="24" t="s">
        <v>63</v>
      </c>
      <c r="AY487" s="24" t="s">
        <v>64</v>
      </c>
      <c r="AZ487" s="24" t="s">
        <v>64</v>
      </c>
      <c r="BA487" s="24" t="s">
        <v>63</v>
      </c>
      <c r="BB487" s="24">
        <v>0</v>
      </c>
      <c r="BC487" s="24">
        <v>0</v>
      </c>
      <c r="BD487" s="24">
        <f t="shared" si="181"/>
        <v>-154.38999999999999</v>
      </c>
      <c r="BE487" s="25"/>
    </row>
    <row r="488" spans="1:57" ht="25.5" customHeight="1" x14ac:dyDescent="0.25">
      <c r="A488" s="22">
        <v>10</v>
      </c>
      <c r="B488" s="22" t="s">
        <v>93</v>
      </c>
      <c r="C488" s="23">
        <v>11</v>
      </c>
      <c r="D488" s="23">
        <v>256</v>
      </c>
      <c r="E488" s="23" t="s">
        <v>284</v>
      </c>
      <c r="F488" s="24">
        <v>-13.29</v>
      </c>
      <c r="G488" s="24" t="s">
        <v>64</v>
      </c>
      <c r="H488" s="24" t="s">
        <v>59</v>
      </c>
      <c r="I488" s="24">
        <v>-396.22</v>
      </c>
      <c r="J488" s="24" t="s">
        <v>58</v>
      </c>
      <c r="K488" s="24" t="s">
        <v>64</v>
      </c>
      <c r="L488" s="24" t="s">
        <v>63</v>
      </c>
      <c r="M488" s="24" t="s">
        <v>64</v>
      </c>
      <c r="N488" s="24" t="s">
        <v>60</v>
      </c>
      <c r="O488" s="24">
        <v>-199.79</v>
      </c>
      <c r="P488" s="24">
        <v>-41.36</v>
      </c>
      <c r="Q488" s="24">
        <v>166.4</v>
      </c>
      <c r="R488" s="24">
        <v>-199.33</v>
      </c>
      <c r="S488" s="24">
        <v>316.93</v>
      </c>
      <c r="T488" s="24" t="s">
        <v>63</v>
      </c>
      <c r="U488" s="24" t="s">
        <v>64</v>
      </c>
      <c r="V488" s="24"/>
      <c r="W488" s="24">
        <v>-153.93</v>
      </c>
      <c r="X488" s="24"/>
      <c r="Y488" s="73" t="s">
        <v>64</v>
      </c>
      <c r="Z488" s="24">
        <v>-24.34</v>
      </c>
      <c r="AA488" s="24"/>
      <c r="AB488" s="24" t="s">
        <v>60</v>
      </c>
      <c r="AC488" s="24">
        <v>1.03</v>
      </c>
      <c r="AD488" s="24" t="s">
        <v>64</v>
      </c>
      <c r="AE488" s="24" t="s">
        <v>63</v>
      </c>
      <c r="AF488" s="24" t="s">
        <v>64</v>
      </c>
      <c r="AG488" s="24" t="s">
        <v>60</v>
      </c>
      <c r="AH488" s="24"/>
      <c r="AI488" s="24" t="s">
        <v>62</v>
      </c>
      <c r="AJ488" s="24" t="s">
        <v>64</v>
      </c>
      <c r="AK488" s="24"/>
      <c r="AL488" s="24" t="s">
        <v>60</v>
      </c>
      <c r="AM488" s="24" t="s">
        <v>64</v>
      </c>
      <c r="AN488" s="24" t="s">
        <v>63</v>
      </c>
      <c r="AO488" s="24">
        <v>-159.63999999999999</v>
      </c>
      <c r="AP488" s="24">
        <v>-76.12</v>
      </c>
      <c r="AQ488" s="24">
        <v>579.62</v>
      </c>
      <c r="AR488" s="24" t="s">
        <v>124</v>
      </c>
      <c r="AS488" s="24" t="s">
        <v>60</v>
      </c>
      <c r="AT488" s="24" t="s">
        <v>59</v>
      </c>
      <c r="AU488" s="24" t="s">
        <v>60</v>
      </c>
      <c r="AV488" s="24">
        <v>0</v>
      </c>
      <c r="AW488" s="24" t="s">
        <v>59</v>
      </c>
      <c r="AX488" s="24">
        <v>-110.66</v>
      </c>
      <c r="AY488" s="24" t="s">
        <v>60</v>
      </c>
      <c r="AZ488" s="24">
        <v>-51.23</v>
      </c>
      <c r="BA488" s="24" t="s">
        <v>63</v>
      </c>
      <c r="BB488" s="24">
        <v>0</v>
      </c>
      <c r="BC488" s="24">
        <v>0</v>
      </c>
      <c r="BD488" s="24">
        <f t="shared" si="181"/>
        <v>-361.93000000000018</v>
      </c>
      <c r="BE488" s="25"/>
    </row>
    <row r="489" spans="1:57" ht="25.5" customHeight="1" x14ac:dyDescent="0.25">
      <c r="A489" s="22">
        <v>10</v>
      </c>
      <c r="B489" s="22" t="s">
        <v>96</v>
      </c>
      <c r="C489" s="27">
        <v>45</v>
      </c>
      <c r="D489" s="27">
        <v>186</v>
      </c>
      <c r="E489" s="27" t="s">
        <v>289</v>
      </c>
      <c r="F489" s="24" t="s">
        <v>64</v>
      </c>
      <c r="G489" s="24" t="s">
        <v>64</v>
      </c>
      <c r="H489" s="24" t="s">
        <v>64</v>
      </c>
      <c r="I489" s="24" t="s">
        <v>64</v>
      </c>
      <c r="J489" s="24" t="s">
        <v>63</v>
      </c>
      <c r="K489" s="24" t="s">
        <v>64</v>
      </c>
      <c r="L489" s="24" t="s">
        <v>63</v>
      </c>
      <c r="M489" s="24" t="s">
        <v>64</v>
      </c>
      <c r="N489" s="24" t="s">
        <v>64</v>
      </c>
      <c r="O489" s="24" t="s">
        <v>64</v>
      </c>
      <c r="P489" s="24" t="s">
        <v>63</v>
      </c>
      <c r="Q489" s="24" t="s">
        <v>64</v>
      </c>
      <c r="R489" s="24" t="s">
        <v>64</v>
      </c>
      <c r="S489" s="24" t="s">
        <v>63</v>
      </c>
      <c r="T489" s="24" t="s">
        <v>62</v>
      </c>
      <c r="U489" s="24" t="s">
        <v>64</v>
      </c>
      <c r="V489" s="24"/>
      <c r="W489" s="24" t="s">
        <v>64</v>
      </c>
      <c r="X489" s="24"/>
      <c r="Y489" s="73" t="s">
        <v>64</v>
      </c>
      <c r="Z489" s="24" t="s">
        <v>63</v>
      </c>
      <c r="AA489" s="24"/>
      <c r="AB489" s="24" t="s">
        <v>64</v>
      </c>
      <c r="AC489" s="24" t="s">
        <v>64</v>
      </c>
      <c r="AD489" s="24" t="s">
        <v>64</v>
      </c>
      <c r="AE489" s="24">
        <v>77.430000000000007</v>
      </c>
      <c r="AF489" s="24" t="s">
        <v>64</v>
      </c>
      <c r="AG489" s="24" t="s">
        <v>64</v>
      </c>
      <c r="AH489" s="24"/>
      <c r="AI489" s="24" t="s">
        <v>63</v>
      </c>
      <c r="AJ489" s="24" t="s">
        <v>64</v>
      </c>
      <c r="AK489" s="24"/>
      <c r="AL489" s="24" t="s">
        <v>64</v>
      </c>
      <c r="AM489" s="24" t="s">
        <v>64</v>
      </c>
      <c r="AN489" s="24" t="s">
        <v>63</v>
      </c>
      <c r="AO489" s="24" t="s">
        <v>63</v>
      </c>
      <c r="AP489" s="24" t="s">
        <v>64</v>
      </c>
      <c r="AQ489" s="24" t="s">
        <v>63</v>
      </c>
      <c r="AR489" s="24" t="s">
        <v>124</v>
      </c>
      <c r="AS489" s="24" t="s">
        <v>64</v>
      </c>
      <c r="AT489" s="24" t="s">
        <v>64</v>
      </c>
      <c r="AU489" s="24" t="s">
        <v>64</v>
      </c>
      <c r="AV489" s="24">
        <v>0</v>
      </c>
      <c r="AW489" s="24" t="s">
        <v>63</v>
      </c>
      <c r="AX489" s="24" t="s">
        <v>63</v>
      </c>
      <c r="AY489" s="24" t="s">
        <v>64</v>
      </c>
      <c r="AZ489" s="24" t="s">
        <v>64</v>
      </c>
      <c r="BA489" s="24" t="s">
        <v>63</v>
      </c>
      <c r="BB489" s="24">
        <v>0</v>
      </c>
      <c r="BC489" s="24">
        <v>0</v>
      </c>
      <c r="BD489" s="24">
        <f t="shared" si="181"/>
        <v>77.430000000000007</v>
      </c>
      <c r="BE489" s="25"/>
    </row>
    <row r="490" spans="1:57" ht="25.5" customHeight="1" x14ac:dyDescent="0.25">
      <c r="A490" s="22">
        <v>10</v>
      </c>
      <c r="B490" s="22" t="s">
        <v>96</v>
      </c>
      <c r="C490" s="27">
        <v>45</v>
      </c>
      <c r="D490" s="27">
        <v>188</v>
      </c>
      <c r="E490" s="27" t="s">
        <v>290</v>
      </c>
      <c r="F490" s="24">
        <v>-18.46</v>
      </c>
      <c r="G490" s="24" t="s">
        <v>64</v>
      </c>
      <c r="H490" s="24" t="s">
        <v>64</v>
      </c>
      <c r="I490" s="24" t="s">
        <v>64</v>
      </c>
      <c r="J490" s="24" t="s">
        <v>63</v>
      </c>
      <c r="K490" s="24" t="s">
        <v>64</v>
      </c>
      <c r="L490" s="24" t="s">
        <v>63</v>
      </c>
      <c r="M490" s="24" t="s">
        <v>64</v>
      </c>
      <c r="N490" s="24" t="s">
        <v>64</v>
      </c>
      <c r="O490" s="24" t="s">
        <v>64</v>
      </c>
      <c r="P490" s="24" t="s">
        <v>63</v>
      </c>
      <c r="Q490" s="24" t="s">
        <v>64</v>
      </c>
      <c r="R490" s="24" t="s">
        <v>64</v>
      </c>
      <c r="S490" s="24" t="s">
        <v>63</v>
      </c>
      <c r="T490" s="24" t="s">
        <v>63</v>
      </c>
      <c r="U490" s="24" t="s">
        <v>64</v>
      </c>
      <c r="V490" s="24"/>
      <c r="W490" s="24" t="s">
        <v>64</v>
      </c>
      <c r="X490" s="24"/>
      <c r="Y490" s="73" t="s">
        <v>64</v>
      </c>
      <c r="Z490" s="24" t="s">
        <v>63</v>
      </c>
      <c r="AA490" s="24"/>
      <c r="AB490" s="24" t="s">
        <v>64</v>
      </c>
      <c r="AC490" s="24" t="s">
        <v>64</v>
      </c>
      <c r="AD490" s="24" t="s">
        <v>64</v>
      </c>
      <c r="AE490" s="24" t="s">
        <v>63</v>
      </c>
      <c r="AF490" s="24" t="s">
        <v>64</v>
      </c>
      <c r="AG490" s="24" t="s">
        <v>60</v>
      </c>
      <c r="AH490" s="24"/>
      <c r="AI490" s="24" t="s">
        <v>63</v>
      </c>
      <c r="AJ490" s="24" t="s">
        <v>64</v>
      </c>
      <c r="AK490" s="24"/>
      <c r="AL490" s="24" t="s">
        <v>64</v>
      </c>
      <c r="AM490" s="24" t="s">
        <v>64</v>
      </c>
      <c r="AN490" s="24" t="s">
        <v>63</v>
      </c>
      <c r="AO490" s="24" t="s">
        <v>63</v>
      </c>
      <c r="AP490" s="24" t="s">
        <v>64</v>
      </c>
      <c r="AQ490" s="24" t="s">
        <v>63</v>
      </c>
      <c r="AR490" s="24" t="s">
        <v>124</v>
      </c>
      <c r="AS490" s="24" t="s">
        <v>64</v>
      </c>
      <c r="AT490" s="24" t="s">
        <v>64</v>
      </c>
      <c r="AU490" s="24" t="s">
        <v>64</v>
      </c>
      <c r="AV490" s="24">
        <v>0</v>
      </c>
      <c r="AW490" s="24" t="s">
        <v>63</v>
      </c>
      <c r="AX490" s="24" t="s">
        <v>63</v>
      </c>
      <c r="AY490" s="24" t="s">
        <v>64</v>
      </c>
      <c r="AZ490" s="24" t="s">
        <v>64</v>
      </c>
      <c r="BA490" s="24" t="s">
        <v>63</v>
      </c>
      <c r="BB490" s="24">
        <v>0</v>
      </c>
      <c r="BC490" s="24">
        <v>0</v>
      </c>
      <c r="BD490" s="24">
        <f t="shared" si="181"/>
        <v>-18.46</v>
      </c>
      <c r="BE490" s="25"/>
    </row>
    <row r="491" spans="1:57" ht="25.5" customHeight="1" x14ac:dyDescent="0.25">
      <c r="A491" s="22">
        <v>10</v>
      </c>
      <c r="B491" s="22" t="s">
        <v>100</v>
      </c>
      <c r="C491" s="23">
        <v>24</v>
      </c>
      <c r="D491" s="23">
        <v>321</v>
      </c>
      <c r="E491" s="23" t="s">
        <v>291</v>
      </c>
      <c r="F491" s="24">
        <v>-228.24</v>
      </c>
      <c r="G491" s="24">
        <v>-327.20999999999998</v>
      </c>
      <c r="H491" s="24">
        <v>-133.1</v>
      </c>
      <c r="I491" s="24">
        <v>-214.86</v>
      </c>
      <c r="J491" s="24" t="s">
        <v>58</v>
      </c>
      <c r="K491" s="24">
        <v>-408.07</v>
      </c>
      <c r="L491" s="24">
        <v>-95.23</v>
      </c>
      <c r="M491" s="24">
        <v>-683.89</v>
      </c>
      <c r="N491" s="24">
        <v>-141.74</v>
      </c>
      <c r="O491" s="24">
        <v>385.05</v>
      </c>
      <c r="P491" s="24">
        <v>-44.02</v>
      </c>
      <c r="Q491" s="24">
        <v>-304.12</v>
      </c>
      <c r="R491" s="24">
        <v>-59.34</v>
      </c>
      <c r="S491" s="24">
        <v>96.29</v>
      </c>
      <c r="T491" s="24">
        <v>322.45999999999998</v>
      </c>
      <c r="U491" s="24">
        <v>-84.55</v>
      </c>
      <c r="V491" s="24"/>
      <c r="W491" s="24">
        <v>-538</v>
      </c>
      <c r="X491" s="24"/>
      <c r="Y491" s="73">
        <v>-82.52</v>
      </c>
      <c r="Z491" s="24">
        <v>-184.3</v>
      </c>
      <c r="AA491" s="24"/>
      <c r="AB491" s="24">
        <v>-710.04</v>
      </c>
      <c r="AC491" s="24">
        <v>-76.86</v>
      </c>
      <c r="AD491" s="24">
        <v>68.5</v>
      </c>
      <c r="AE491" s="24" t="s">
        <v>63</v>
      </c>
      <c r="AF491" s="24" t="s">
        <v>59</v>
      </c>
      <c r="AG491" s="24">
        <v>-99.77</v>
      </c>
      <c r="AH491" s="24"/>
      <c r="AI491" s="24">
        <v>-9.57</v>
      </c>
      <c r="AJ491" s="24">
        <v>-222.33</v>
      </c>
      <c r="AK491" s="24"/>
      <c r="AL491" s="24">
        <v>-736.98</v>
      </c>
      <c r="AM491" s="24">
        <v>-367.21</v>
      </c>
      <c r="AN491" s="24">
        <v>-68.459999999999994</v>
      </c>
      <c r="AO491" s="24">
        <v>23</v>
      </c>
      <c r="AP491" s="24">
        <v>-2.36</v>
      </c>
      <c r="AQ491" s="24">
        <v>-926.25</v>
      </c>
      <c r="AR491" s="24" t="s">
        <v>124</v>
      </c>
      <c r="AS491" s="24">
        <v>-34.229999999999997</v>
      </c>
      <c r="AT491" s="24" t="s">
        <v>59</v>
      </c>
      <c r="AU491" s="24">
        <v>-118.52</v>
      </c>
      <c r="AV491" s="24">
        <v>0</v>
      </c>
      <c r="AW491" s="24" t="s">
        <v>59</v>
      </c>
      <c r="AX491" s="24">
        <v>222.81</v>
      </c>
      <c r="AY491" s="24">
        <v>13.39</v>
      </c>
      <c r="AZ491" s="24" t="s">
        <v>60</v>
      </c>
      <c r="BA491" s="24" t="s">
        <v>58</v>
      </c>
      <c r="BB491" s="24">
        <v>0</v>
      </c>
      <c r="BC491" s="24">
        <v>0</v>
      </c>
      <c r="BD491" s="24">
        <f t="shared" si="181"/>
        <v>-5770.2699999999995</v>
      </c>
      <c r="BE491" s="25"/>
    </row>
    <row r="492" spans="1:57" ht="25.5" customHeight="1" x14ac:dyDescent="0.25">
      <c r="A492" s="22">
        <v>10</v>
      </c>
      <c r="B492" s="22" t="s">
        <v>100</v>
      </c>
      <c r="C492" s="23">
        <v>24</v>
      </c>
      <c r="D492" s="23">
        <v>322</v>
      </c>
      <c r="E492" s="23" t="s">
        <v>292</v>
      </c>
      <c r="F492" s="24">
        <v>-58.14</v>
      </c>
      <c r="G492" s="24">
        <v>123.35</v>
      </c>
      <c r="H492" s="24">
        <v>-196.44</v>
      </c>
      <c r="I492" s="24" t="s">
        <v>58</v>
      </c>
      <c r="J492" s="24">
        <v>-68.760000000000005</v>
      </c>
      <c r="K492" s="24" t="s">
        <v>59</v>
      </c>
      <c r="L492" s="24">
        <v>-67.62</v>
      </c>
      <c r="M492" s="24">
        <v>-209.26</v>
      </c>
      <c r="N492" s="24">
        <v>-216.66</v>
      </c>
      <c r="O492" s="24">
        <v>-476.51</v>
      </c>
      <c r="P492" s="24">
        <v>-61.72</v>
      </c>
      <c r="Q492" s="24">
        <v>-377.57</v>
      </c>
      <c r="R492" s="24">
        <v>-26.46</v>
      </c>
      <c r="S492" s="24">
        <v>189.35</v>
      </c>
      <c r="T492" s="24">
        <v>30.78</v>
      </c>
      <c r="U492" s="24">
        <v>-39.29</v>
      </c>
      <c r="V492" s="24"/>
      <c r="W492" s="24">
        <v>-12.03</v>
      </c>
      <c r="X492" s="24"/>
      <c r="Y492" s="73">
        <v>0.23</v>
      </c>
      <c r="Z492" s="24">
        <v>-145.63</v>
      </c>
      <c r="AA492" s="24"/>
      <c r="AB492" s="24">
        <v>-477.06</v>
      </c>
      <c r="AC492" s="24">
        <v>-81.53</v>
      </c>
      <c r="AD492" s="24">
        <v>217.55</v>
      </c>
      <c r="AE492" s="24">
        <v>-324.37</v>
      </c>
      <c r="AF492" s="24" t="s">
        <v>59</v>
      </c>
      <c r="AG492" s="24">
        <v>-130.79</v>
      </c>
      <c r="AH492" s="24"/>
      <c r="AI492" s="24">
        <v>55.84</v>
      </c>
      <c r="AJ492" s="24">
        <v>-175.7</v>
      </c>
      <c r="AK492" s="24"/>
      <c r="AL492" s="24">
        <v>-70.22</v>
      </c>
      <c r="AM492" s="24">
        <v>-159.66999999999999</v>
      </c>
      <c r="AN492" s="24">
        <v>-33.1</v>
      </c>
      <c r="AO492" s="24">
        <v>-1.39</v>
      </c>
      <c r="AP492" s="24">
        <v>22.8</v>
      </c>
      <c r="AQ492" s="24">
        <v>-709.7</v>
      </c>
      <c r="AR492" s="24" t="s">
        <v>124</v>
      </c>
      <c r="AS492" s="24">
        <v>-85.77</v>
      </c>
      <c r="AT492" s="24" t="s">
        <v>59</v>
      </c>
      <c r="AU492" s="24" t="s">
        <v>59</v>
      </c>
      <c r="AV492" s="24">
        <v>0</v>
      </c>
      <c r="AW492" s="24" t="s">
        <v>59</v>
      </c>
      <c r="AX492" s="24">
        <v>-32.5</v>
      </c>
      <c r="AY492" s="24">
        <v>-137.80000000000001</v>
      </c>
      <c r="AZ492" s="24">
        <v>13.72</v>
      </c>
      <c r="BA492" s="24" t="s">
        <v>62</v>
      </c>
      <c r="BB492" s="24">
        <v>0</v>
      </c>
      <c r="BC492" s="24">
        <v>0</v>
      </c>
      <c r="BD492" s="24">
        <f t="shared" si="181"/>
        <v>-3722.0699999999997</v>
      </c>
      <c r="BE492" s="25"/>
    </row>
    <row r="493" spans="1:57" ht="25.5" customHeight="1" x14ac:dyDescent="0.25">
      <c r="A493" s="22">
        <v>10</v>
      </c>
      <c r="B493" s="22" t="s">
        <v>100</v>
      </c>
      <c r="C493" s="23">
        <v>11</v>
      </c>
      <c r="D493" s="23">
        <v>111</v>
      </c>
      <c r="E493" s="23" t="s">
        <v>293</v>
      </c>
      <c r="F493" s="24">
        <v>28.16</v>
      </c>
      <c r="G493" s="24">
        <v>-280.47000000000003</v>
      </c>
      <c r="H493" s="24" t="s">
        <v>59</v>
      </c>
      <c r="I493" s="24">
        <v>-286.13</v>
      </c>
      <c r="J493" s="24" t="s">
        <v>58</v>
      </c>
      <c r="K493" s="24">
        <v>152.16999999999999</v>
      </c>
      <c r="L493" s="24">
        <v>46.88</v>
      </c>
      <c r="M493" s="24">
        <v>-48.5</v>
      </c>
      <c r="N493" s="24">
        <v>-10.18</v>
      </c>
      <c r="O493" s="24">
        <v>-533.96</v>
      </c>
      <c r="P493" s="24">
        <v>-228.94</v>
      </c>
      <c r="Q493" s="24">
        <v>-68.540000000000006</v>
      </c>
      <c r="R493" s="24">
        <v>167.02</v>
      </c>
      <c r="S493" s="24">
        <v>347.18</v>
      </c>
      <c r="T493" s="24" t="s">
        <v>58</v>
      </c>
      <c r="U493" s="24">
        <v>-565.04</v>
      </c>
      <c r="V493" s="24"/>
      <c r="W493" s="24">
        <v>359.44</v>
      </c>
      <c r="X493" s="24"/>
      <c r="Y493" s="73">
        <v>134.91999999999999</v>
      </c>
      <c r="Z493" s="24">
        <v>-204.1</v>
      </c>
      <c r="AA493" s="24"/>
      <c r="AB493" s="24">
        <v>-88.98</v>
      </c>
      <c r="AC493" s="24">
        <v>-129.1</v>
      </c>
      <c r="AD493" s="24">
        <v>-83.88</v>
      </c>
      <c r="AE493" s="24">
        <v>214.67</v>
      </c>
      <c r="AF493" s="24">
        <v>126.47</v>
      </c>
      <c r="AG493" s="24">
        <v>91.38</v>
      </c>
      <c r="AH493" s="24"/>
      <c r="AI493" s="24">
        <v>-25.35</v>
      </c>
      <c r="AJ493" s="24">
        <v>256.31</v>
      </c>
      <c r="AK493" s="24"/>
      <c r="AL493" s="24">
        <v>-7.73</v>
      </c>
      <c r="AM493" s="24">
        <v>-301.27</v>
      </c>
      <c r="AN493" s="24">
        <v>-219.56</v>
      </c>
      <c r="AO493" s="24">
        <v>-55.62</v>
      </c>
      <c r="AP493" s="24">
        <v>-147.34</v>
      </c>
      <c r="AQ493" s="24">
        <v>-762.64</v>
      </c>
      <c r="AR493" s="24" t="s">
        <v>124</v>
      </c>
      <c r="AS493" s="24">
        <v>-193.93</v>
      </c>
      <c r="AT493" s="24">
        <v>-178.09</v>
      </c>
      <c r="AU493" s="24">
        <v>-203.98</v>
      </c>
      <c r="AV493" s="24">
        <v>0</v>
      </c>
      <c r="AW493" s="24">
        <v>-131.13</v>
      </c>
      <c r="AX493" s="24">
        <v>-427.89</v>
      </c>
      <c r="AY493" s="24">
        <v>46.74</v>
      </c>
      <c r="AZ493" s="24">
        <v>-10.91</v>
      </c>
      <c r="BA493" s="24">
        <v>-85.63</v>
      </c>
      <c r="BB493" s="24">
        <v>0</v>
      </c>
      <c r="BC493" s="24">
        <v>0</v>
      </c>
      <c r="BD493" s="24">
        <f t="shared" si="181"/>
        <v>-3307.55</v>
      </c>
      <c r="BE493" s="25"/>
    </row>
    <row r="494" spans="1:57" ht="25.5" customHeight="1" x14ac:dyDescent="0.25">
      <c r="A494" s="22">
        <v>10</v>
      </c>
      <c r="B494" s="22" t="s">
        <v>100</v>
      </c>
      <c r="C494" s="23">
        <v>19</v>
      </c>
      <c r="D494" s="23">
        <v>232</v>
      </c>
      <c r="E494" s="23" t="s">
        <v>294</v>
      </c>
      <c r="F494" s="24">
        <v>14.55</v>
      </c>
      <c r="G494" s="24">
        <v>-310.32</v>
      </c>
      <c r="H494" s="24" t="s">
        <v>59</v>
      </c>
      <c r="I494" s="24" t="s">
        <v>58</v>
      </c>
      <c r="J494" s="24" t="s">
        <v>58</v>
      </c>
      <c r="K494" s="24">
        <v>-78.41</v>
      </c>
      <c r="L494" s="24">
        <v>-170.95</v>
      </c>
      <c r="M494" s="24">
        <v>-138.35</v>
      </c>
      <c r="N494" s="24">
        <v>-205.6</v>
      </c>
      <c r="O494" s="24">
        <v>-146.41999999999999</v>
      </c>
      <c r="P494" s="24">
        <v>-349.9</v>
      </c>
      <c r="Q494" s="24">
        <v>18.59</v>
      </c>
      <c r="R494" s="24">
        <v>-152.61000000000001</v>
      </c>
      <c r="S494" s="24">
        <v>210.79</v>
      </c>
      <c r="T494" s="24" t="s">
        <v>62</v>
      </c>
      <c r="U494" s="24">
        <v>488.58</v>
      </c>
      <c r="V494" s="24"/>
      <c r="W494" s="24">
        <v>-337.22</v>
      </c>
      <c r="X494" s="24"/>
      <c r="Y494" s="73">
        <v>121.2</v>
      </c>
      <c r="Z494" s="24">
        <v>-76.95</v>
      </c>
      <c r="AA494" s="24"/>
      <c r="AB494" s="24">
        <v>824.69</v>
      </c>
      <c r="AC494" s="24">
        <v>153.74</v>
      </c>
      <c r="AD494" s="24">
        <v>-13.67</v>
      </c>
      <c r="AE494" s="24">
        <v>-47.9</v>
      </c>
      <c r="AF494" s="24">
        <v>295.3</v>
      </c>
      <c r="AG494" s="24">
        <v>42.61</v>
      </c>
      <c r="AH494" s="24"/>
      <c r="AI494" s="24">
        <v>-15.95</v>
      </c>
      <c r="AJ494" s="24">
        <v>-51.01</v>
      </c>
      <c r="AK494" s="24"/>
      <c r="AL494" s="24">
        <v>-51.03</v>
      </c>
      <c r="AM494" s="24">
        <v>-161.19999999999999</v>
      </c>
      <c r="AN494" s="24">
        <v>-13.04</v>
      </c>
      <c r="AO494" s="24">
        <v>-137.5</v>
      </c>
      <c r="AP494" s="24">
        <v>81.2</v>
      </c>
      <c r="AQ494" s="24" t="s">
        <v>58</v>
      </c>
      <c r="AR494" s="24" t="s">
        <v>124</v>
      </c>
      <c r="AS494" s="24">
        <v>175.4</v>
      </c>
      <c r="AT494" s="24">
        <v>-23.65</v>
      </c>
      <c r="AU494" s="24">
        <v>228.7</v>
      </c>
      <c r="AV494" s="24">
        <v>0</v>
      </c>
      <c r="AW494" s="24">
        <v>-124.18</v>
      </c>
      <c r="AX494" s="24">
        <v>-363.34</v>
      </c>
      <c r="AY494" s="24">
        <v>-28.19</v>
      </c>
      <c r="AZ494" s="24">
        <v>7.26</v>
      </c>
      <c r="BA494" s="24" t="s">
        <v>62</v>
      </c>
      <c r="BB494" s="24">
        <v>0</v>
      </c>
      <c r="BC494" s="24">
        <v>0</v>
      </c>
      <c r="BD494" s="24">
        <f t="shared" si="181"/>
        <v>-334.78000000000014</v>
      </c>
      <c r="BE494" s="25"/>
    </row>
    <row r="495" spans="1:57" ht="25.5" customHeight="1" x14ac:dyDescent="0.25">
      <c r="A495" s="22">
        <v>10</v>
      </c>
      <c r="B495" s="22" t="s">
        <v>103</v>
      </c>
      <c r="C495" s="23">
        <v>10</v>
      </c>
      <c r="D495" s="23">
        <v>178</v>
      </c>
      <c r="E495" s="23" t="s">
        <v>295</v>
      </c>
      <c r="F495" s="24">
        <v>-336.33</v>
      </c>
      <c r="G495" s="24">
        <v>167.77</v>
      </c>
      <c r="H495" s="24" t="s">
        <v>59</v>
      </c>
      <c r="I495" s="24">
        <v>-4.0199999999999996</v>
      </c>
      <c r="J495" s="24">
        <v>-101.8</v>
      </c>
      <c r="K495" s="24">
        <v>-19.829999999999998</v>
      </c>
      <c r="L495" s="24">
        <v>-162.38</v>
      </c>
      <c r="M495" s="24">
        <v>-23.52</v>
      </c>
      <c r="N495" s="24">
        <v>78.56</v>
      </c>
      <c r="O495" s="24">
        <v>-12.48</v>
      </c>
      <c r="P495" s="24">
        <v>39.35</v>
      </c>
      <c r="Q495" s="24">
        <v>270.87</v>
      </c>
      <c r="R495" s="24">
        <v>-25.7</v>
      </c>
      <c r="S495" s="24">
        <v>32.11</v>
      </c>
      <c r="T495" s="24" t="s">
        <v>62</v>
      </c>
      <c r="U495" s="24">
        <v>-89.29</v>
      </c>
      <c r="V495" s="24"/>
      <c r="W495" s="24">
        <v>335.9</v>
      </c>
      <c r="X495" s="24"/>
      <c r="Y495" s="73">
        <v>55.69</v>
      </c>
      <c r="Z495" s="24">
        <v>-387.27</v>
      </c>
      <c r="AA495" s="24"/>
      <c r="AB495" s="24">
        <v>456.26</v>
      </c>
      <c r="AC495" s="24">
        <v>-11.73</v>
      </c>
      <c r="AD495" s="24" t="s">
        <v>60</v>
      </c>
      <c r="AE495" s="24" t="s">
        <v>62</v>
      </c>
      <c r="AF495" s="24">
        <v>-40.07</v>
      </c>
      <c r="AG495" s="24">
        <v>-96.86</v>
      </c>
      <c r="AH495" s="24"/>
      <c r="AI495" s="24" t="s">
        <v>62</v>
      </c>
      <c r="AJ495" s="24">
        <v>11.31</v>
      </c>
      <c r="AK495" s="24"/>
      <c r="AL495" s="24">
        <v>-5.61</v>
      </c>
      <c r="AM495" s="24" t="s">
        <v>64</v>
      </c>
      <c r="AN495" s="24">
        <v>-20.96</v>
      </c>
      <c r="AO495" s="24">
        <v>26.42</v>
      </c>
      <c r="AP495" s="24">
        <v>-65.37</v>
      </c>
      <c r="AQ495" s="24">
        <v>11.63</v>
      </c>
      <c r="AR495" s="24" t="s">
        <v>124</v>
      </c>
      <c r="AS495" s="24">
        <v>-74.78</v>
      </c>
      <c r="AT495" s="24">
        <v>-39.82</v>
      </c>
      <c r="AU495" s="24">
        <v>-16.63</v>
      </c>
      <c r="AV495" s="24">
        <v>0</v>
      </c>
      <c r="AW495" s="24">
        <v>-245.85</v>
      </c>
      <c r="AX495" s="24">
        <v>12.6</v>
      </c>
      <c r="AY495" s="24">
        <v>-4.09</v>
      </c>
      <c r="AZ495" s="24">
        <v>-7.93</v>
      </c>
      <c r="BA495" s="24" t="s">
        <v>62</v>
      </c>
      <c r="BB495" s="24">
        <v>0</v>
      </c>
      <c r="BC495" s="24">
        <v>0</v>
      </c>
      <c r="BD495" s="24">
        <f t="shared" si="181"/>
        <v>-293.84999999999997</v>
      </c>
      <c r="BE495" s="25"/>
    </row>
    <row r="496" spans="1:57" ht="25.5" customHeight="1" x14ac:dyDescent="0.25">
      <c r="A496" s="22">
        <v>10</v>
      </c>
      <c r="B496" s="22" t="s">
        <v>103</v>
      </c>
      <c r="C496" s="23">
        <v>20</v>
      </c>
      <c r="D496" s="23">
        <v>94</v>
      </c>
      <c r="E496" s="23" t="s">
        <v>296</v>
      </c>
      <c r="F496" s="24">
        <v>-180.46</v>
      </c>
      <c r="G496" s="24">
        <v>42.21</v>
      </c>
      <c r="H496" s="24">
        <v>-32.54</v>
      </c>
      <c r="I496" s="24">
        <v>-10.94</v>
      </c>
      <c r="J496" s="24">
        <v>-52.65</v>
      </c>
      <c r="K496" s="24">
        <v>13.58</v>
      </c>
      <c r="L496" s="24">
        <v>-111.18</v>
      </c>
      <c r="M496" s="24" t="s">
        <v>60</v>
      </c>
      <c r="N496" s="24" t="s">
        <v>59</v>
      </c>
      <c r="O496" s="24">
        <v>-12.38</v>
      </c>
      <c r="P496" s="24">
        <v>102.93</v>
      </c>
      <c r="Q496" s="24">
        <v>-267.58</v>
      </c>
      <c r="R496" s="24">
        <v>321.17</v>
      </c>
      <c r="S496" s="24" t="s">
        <v>62</v>
      </c>
      <c r="T496" s="24" t="s">
        <v>62</v>
      </c>
      <c r="U496" s="24" t="s">
        <v>64</v>
      </c>
      <c r="V496" s="24"/>
      <c r="W496" s="24">
        <v>-76.180000000000007</v>
      </c>
      <c r="X496" s="24"/>
      <c r="Y496" s="73">
        <v>-27.18</v>
      </c>
      <c r="Z496" s="24">
        <v>-110.16</v>
      </c>
      <c r="AA496" s="24"/>
      <c r="AB496" s="24">
        <v>-57.79</v>
      </c>
      <c r="AC496" s="24">
        <v>-52.25</v>
      </c>
      <c r="AD496" s="24" t="s">
        <v>60</v>
      </c>
      <c r="AE496" s="24" t="s">
        <v>63</v>
      </c>
      <c r="AF496" s="24" t="s">
        <v>60</v>
      </c>
      <c r="AG496" s="24">
        <v>-140.44999999999999</v>
      </c>
      <c r="AH496" s="24"/>
      <c r="AI496" s="24" t="s">
        <v>60</v>
      </c>
      <c r="AJ496" s="24" t="s">
        <v>64</v>
      </c>
      <c r="AK496" s="24"/>
      <c r="AL496" s="24">
        <v>-14.81</v>
      </c>
      <c r="AM496" s="24">
        <v>-89.21</v>
      </c>
      <c r="AN496" s="24" t="s">
        <v>62</v>
      </c>
      <c r="AO496" s="24">
        <v>-13.42</v>
      </c>
      <c r="AP496" s="24">
        <v>-156.62</v>
      </c>
      <c r="AQ496" s="24" t="s">
        <v>58</v>
      </c>
      <c r="AR496" s="24" t="s">
        <v>124</v>
      </c>
      <c r="AS496" s="24" t="s">
        <v>64</v>
      </c>
      <c r="AT496" s="24">
        <v>5.5</v>
      </c>
      <c r="AU496" s="24">
        <v>-108.31</v>
      </c>
      <c r="AV496" s="24">
        <v>0</v>
      </c>
      <c r="AW496" s="24" t="s">
        <v>63</v>
      </c>
      <c r="AX496" s="24">
        <v>-32.5</v>
      </c>
      <c r="AY496" s="24" t="s">
        <v>60</v>
      </c>
      <c r="AZ496" s="24" t="s">
        <v>59</v>
      </c>
      <c r="BA496" s="24" t="s">
        <v>62</v>
      </c>
      <c r="BB496" s="24">
        <v>0</v>
      </c>
      <c r="BC496" s="24">
        <v>0</v>
      </c>
      <c r="BD496" s="24">
        <f t="shared" si="181"/>
        <v>-1061.22</v>
      </c>
      <c r="BE496" s="25"/>
    </row>
    <row r="497" spans="1:57" ht="25.5" customHeight="1" x14ac:dyDescent="0.25">
      <c r="A497" s="22">
        <v>10</v>
      </c>
      <c r="B497" s="22" t="s">
        <v>110</v>
      </c>
      <c r="C497" s="23">
        <v>11</v>
      </c>
      <c r="D497" s="23">
        <v>200</v>
      </c>
      <c r="E497" s="23" t="s">
        <v>113</v>
      </c>
      <c r="F497" s="24">
        <v>356.9</v>
      </c>
      <c r="G497" s="24">
        <v>-338.7</v>
      </c>
      <c r="H497" s="24">
        <v>-197.04</v>
      </c>
      <c r="I497" s="24" t="s">
        <v>58</v>
      </c>
      <c r="J497" s="24">
        <v>-437.97</v>
      </c>
      <c r="K497" s="24">
        <v>-116</v>
      </c>
      <c r="L497" s="24">
        <v>-246.31</v>
      </c>
      <c r="M497" s="24">
        <v>-17.68</v>
      </c>
      <c r="N497" s="24">
        <v>-49.67</v>
      </c>
      <c r="O497" s="24">
        <v>74.83</v>
      </c>
      <c r="P497" s="24">
        <v>13.83</v>
      </c>
      <c r="Q497" s="24">
        <v>-142.83000000000001</v>
      </c>
      <c r="R497" s="24">
        <v>-18.670000000000002</v>
      </c>
      <c r="S497" s="24">
        <v>82.96</v>
      </c>
      <c r="T497" s="24" t="s">
        <v>58</v>
      </c>
      <c r="U497" s="24">
        <v>186.85</v>
      </c>
      <c r="V497" s="24"/>
      <c r="W497" s="24">
        <v>46.96</v>
      </c>
      <c r="X497" s="24"/>
      <c r="Y497" s="73">
        <v>-156.58000000000001</v>
      </c>
      <c r="Z497" s="24">
        <v>-101.09</v>
      </c>
      <c r="AA497" s="24"/>
      <c r="AB497" s="24">
        <v>-363.06</v>
      </c>
      <c r="AC497" s="24" t="s">
        <v>59</v>
      </c>
      <c r="AD497" s="24">
        <v>32.79</v>
      </c>
      <c r="AE497" s="24">
        <v>-43.16</v>
      </c>
      <c r="AF497" s="24">
        <v>378.18</v>
      </c>
      <c r="AG497" s="24">
        <v>-45.86</v>
      </c>
      <c r="AH497" s="24"/>
      <c r="AI497" s="24">
        <v>-58.95</v>
      </c>
      <c r="AJ497" s="24">
        <v>43.34</v>
      </c>
      <c r="AK497" s="24"/>
      <c r="AL497" s="24">
        <v>-434.84</v>
      </c>
      <c r="AM497" s="24">
        <v>-64.92</v>
      </c>
      <c r="AN497" s="24">
        <v>-31.59</v>
      </c>
      <c r="AO497" s="24">
        <v>-30.72</v>
      </c>
      <c r="AP497" s="24">
        <v>-194.49</v>
      </c>
      <c r="AQ497" s="24">
        <v>-86.62</v>
      </c>
      <c r="AR497" s="24" t="s">
        <v>124</v>
      </c>
      <c r="AS497" s="24">
        <v>257.35000000000002</v>
      </c>
      <c r="AT497" s="24">
        <v>-129.46</v>
      </c>
      <c r="AU497" s="24">
        <v>-353.97</v>
      </c>
      <c r="AV497" s="24">
        <v>0</v>
      </c>
      <c r="AW497" s="24">
        <v>8.3000000000000007</v>
      </c>
      <c r="AX497" s="24">
        <v>-321.60000000000002</v>
      </c>
      <c r="AY497" s="24">
        <v>-50.28</v>
      </c>
      <c r="AZ497" s="24">
        <v>-13.55</v>
      </c>
      <c r="BA497" s="24">
        <v>12.48</v>
      </c>
      <c r="BB497" s="24">
        <v>0</v>
      </c>
      <c r="BC497" s="24">
        <v>0</v>
      </c>
      <c r="BD497" s="24">
        <f t="shared" si="181"/>
        <v>-2550.8399999999997</v>
      </c>
      <c r="BE497" s="25"/>
    </row>
    <row r="498" spans="1:57" ht="25.5" customHeight="1" x14ac:dyDescent="0.25">
      <c r="A498" s="22">
        <v>10</v>
      </c>
      <c r="B498" s="22" t="s">
        <v>110</v>
      </c>
      <c r="C498" s="22">
        <v>17</v>
      </c>
      <c r="D498" s="28" t="s">
        <v>111</v>
      </c>
      <c r="E498" s="28" t="s">
        <v>112</v>
      </c>
      <c r="F498" s="24">
        <v>-291.7</v>
      </c>
      <c r="G498" s="24">
        <v>-73.8</v>
      </c>
      <c r="H498" s="24">
        <v>-493.5</v>
      </c>
      <c r="I498" s="24" t="s">
        <v>58</v>
      </c>
      <c r="J498" s="24">
        <v>-6.26</v>
      </c>
      <c r="K498" s="24">
        <v>30.95</v>
      </c>
      <c r="L498" s="24">
        <v>-139.56</v>
      </c>
      <c r="M498" s="24">
        <v>-20.7</v>
      </c>
      <c r="N498" s="24">
        <v>-124.52</v>
      </c>
      <c r="O498" s="24">
        <v>-91.77</v>
      </c>
      <c r="P498" s="24" t="s">
        <v>58</v>
      </c>
      <c r="Q498" s="24">
        <v>-15.94</v>
      </c>
      <c r="R498" s="24" t="s">
        <v>62</v>
      </c>
      <c r="S498" s="24">
        <v>250.79</v>
      </c>
      <c r="T498" s="24" t="s">
        <v>58</v>
      </c>
      <c r="U498" s="24">
        <v>-305.48</v>
      </c>
      <c r="V498" s="24"/>
      <c r="W498" s="24">
        <v>64.510000000000005</v>
      </c>
      <c r="X498" s="24"/>
      <c r="Y498" s="73" t="s">
        <v>59</v>
      </c>
      <c r="Z498" s="24">
        <v>-76.11</v>
      </c>
      <c r="AA498" s="24"/>
      <c r="AB498" s="24">
        <v>-122.73</v>
      </c>
      <c r="AC498" s="24" t="s">
        <v>59</v>
      </c>
      <c r="AD498" s="24">
        <v>48.53</v>
      </c>
      <c r="AE498" s="24">
        <v>4.58</v>
      </c>
      <c r="AF498" s="24">
        <v>-136.79</v>
      </c>
      <c r="AG498" s="24" t="s">
        <v>59</v>
      </c>
      <c r="AH498" s="24"/>
      <c r="AI498" s="24">
        <v>-112.42</v>
      </c>
      <c r="AJ498" s="24">
        <v>741.17</v>
      </c>
      <c r="AK498" s="24"/>
      <c r="AL498" s="24">
        <v>15.87</v>
      </c>
      <c r="AM498" s="24">
        <v>34.4</v>
      </c>
      <c r="AN498" s="24">
        <v>24.43</v>
      </c>
      <c r="AO498" s="24">
        <v>-79.900000000000006</v>
      </c>
      <c r="AP498" s="24">
        <v>-30.26</v>
      </c>
      <c r="AQ498" s="24" t="s">
        <v>58</v>
      </c>
      <c r="AR498" s="24" t="s">
        <v>124</v>
      </c>
      <c r="AS498" s="24">
        <v>99.18</v>
      </c>
      <c r="AT498" s="24">
        <v>-204.65</v>
      </c>
      <c r="AU498" s="24">
        <v>-159.19</v>
      </c>
      <c r="AV498" s="24">
        <v>0</v>
      </c>
      <c r="AW498" s="24">
        <v>-270.04000000000002</v>
      </c>
      <c r="AX498" s="24">
        <v>-222.59</v>
      </c>
      <c r="AY498" s="24">
        <v>-9</v>
      </c>
      <c r="AZ498" s="24">
        <v>51.41</v>
      </c>
      <c r="BA498" s="24">
        <v>-11.8</v>
      </c>
      <c r="BB498" s="24">
        <v>0</v>
      </c>
      <c r="BC498" s="24">
        <v>0</v>
      </c>
      <c r="BD498" s="24">
        <f t="shared" si="181"/>
        <v>-1632.8899999999999</v>
      </c>
      <c r="BE498" s="25"/>
    </row>
    <row r="499" spans="1:57" ht="25.5" customHeight="1" x14ac:dyDescent="0.25">
      <c r="A499" s="29"/>
      <c r="B499" s="29"/>
      <c r="C499" s="30"/>
      <c r="D499" s="30"/>
      <c r="E499" s="23" t="s">
        <v>116</v>
      </c>
      <c r="F499" s="37">
        <f t="shared" ref="F499:AB499" si="182">SUM(F459:F498)</f>
        <v>-5579.89</v>
      </c>
      <c r="G499" s="37">
        <f t="shared" si="182"/>
        <v>-4652.0899999999992</v>
      </c>
      <c r="H499" s="37">
        <f t="shared" si="182"/>
        <v>-4226.1900000000005</v>
      </c>
      <c r="I499" s="37">
        <f t="shared" si="182"/>
        <v>-3153.9100000000003</v>
      </c>
      <c r="J499" s="37">
        <f t="shared" si="182"/>
        <v>-2111.9000000000005</v>
      </c>
      <c r="K499" s="37">
        <f t="shared" si="182"/>
        <v>-2591.0100000000002</v>
      </c>
      <c r="L499" s="37">
        <f t="shared" si="182"/>
        <v>-4594.1200000000008</v>
      </c>
      <c r="M499" s="37">
        <f t="shared" si="182"/>
        <v>-2794.8299999999995</v>
      </c>
      <c r="N499" s="37">
        <f t="shared" si="182"/>
        <v>-9235.0400000000027</v>
      </c>
      <c r="O499" s="37">
        <f t="shared" si="182"/>
        <v>-8659.56</v>
      </c>
      <c r="P499" s="37">
        <f t="shared" si="182"/>
        <v>-4678.4719999999988</v>
      </c>
      <c r="Q499" s="37">
        <f t="shared" si="182"/>
        <v>-2662.49</v>
      </c>
      <c r="R499" s="37">
        <f t="shared" si="182"/>
        <v>-2892.1100000000006</v>
      </c>
      <c r="S499" s="37">
        <f t="shared" si="182"/>
        <v>108.82000000000036</v>
      </c>
      <c r="T499" s="37">
        <f t="shared" si="182"/>
        <v>-409.80999999999995</v>
      </c>
      <c r="U499" s="37">
        <f t="shared" si="182"/>
        <v>-4494.619999999999</v>
      </c>
      <c r="V499" s="37"/>
      <c r="W499" s="37">
        <f t="shared" si="182"/>
        <v>-3619.7499999999991</v>
      </c>
      <c r="X499" s="37"/>
      <c r="Y499" s="37">
        <f t="shared" si="182"/>
        <v>-1650.7</v>
      </c>
      <c r="Z499" s="37">
        <f t="shared" si="182"/>
        <v>-3644.2700000000004</v>
      </c>
      <c r="AA499" s="37"/>
      <c r="AB499" s="37">
        <f t="shared" si="182"/>
        <v>-5736.9499999999989</v>
      </c>
      <c r="AC499" s="37">
        <v>0</v>
      </c>
      <c r="AD499" s="37">
        <f t="shared" ref="AD499:BC499" si="183">SUM(AD459:AD498)</f>
        <v>1313.5200000000002</v>
      </c>
      <c r="AE499" s="37">
        <f t="shared" si="183"/>
        <v>-1256.95</v>
      </c>
      <c r="AF499" s="37">
        <f t="shared" si="183"/>
        <v>-947.63999999999987</v>
      </c>
      <c r="AG499" s="37">
        <f t="shared" si="183"/>
        <v>-740.9</v>
      </c>
      <c r="AH499" s="37"/>
      <c r="AI499" s="37">
        <f t="shared" si="183"/>
        <v>-668.7</v>
      </c>
      <c r="AJ499" s="37">
        <f t="shared" si="183"/>
        <v>-303.1800000000004</v>
      </c>
      <c r="AK499" s="37"/>
      <c r="AL499" s="37">
        <f t="shared" si="183"/>
        <v>-1788.2199999999998</v>
      </c>
      <c r="AM499" s="37">
        <f t="shared" si="183"/>
        <v>-3925.7200000000003</v>
      </c>
      <c r="AN499" s="37">
        <f t="shared" si="183"/>
        <v>-724.61000000000013</v>
      </c>
      <c r="AO499" s="37">
        <f t="shared" si="183"/>
        <v>-4697.0600000000004</v>
      </c>
      <c r="AP499" s="37">
        <f t="shared" si="183"/>
        <v>-3486.75</v>
      </c>
      <c r="AQ499" s="37">
        <f t="shared" si="183"/>
        <v>-4171.5600000000004</v>
      </c>
      <c r="AR499" s="37">
        <f t="shared" si="183"/>
        <v>-2422.2600000000002</v>
      </c>
      <c r="AS499" s="37">
        <f t="shared" si="183"/>
        <v>-3002.1599999999994</v>
      </c>
      <c r="AT499" s="37">
        <f t="shared" si="183"/>
        <v>-414.52</v>
      </c>
      <c r="AU499" s="37">
        <f t="shared" si="183"/>
        <v>-1594.45</v>
      </c>
      <c r="AV499" s="37">
        <f t="shared" si="183"/>
        <v>0</v>
      </c>
      <c r="AW499" s="37">
        <f t="shared" si="183"/>
        <v>-1030.1500000000001</v>
      </c>
      <c r="AX499" s="37">
        <f t="shared" si="183"/>
        <v>-2764.9400000000005</v>
      </c>
      <c r="AY499" s="37">
        <f t="shared" si="183"/>
        <v>-5537.659999999998</v>
      </c>
      <c r="AZ499" s="37">
        <f t="shared" si="183"/>
        <v>-2876.84</v>
      </c>
      <c r="BA499" s="37">
        <f t="shared" si="183"/>
        <v>-447.12000000000012</v>
      </c>
      <c r="BB499" s="37">
        <f t="shared" si="183"/>
        <v>0</v>
      </c>
      <c r="BC499" s="37">
        <f t="shared" si="183"/>
        <v>0</v>
      </c>
      <c r="BD499" s="24">
        <f t="shared" si="181"/>
        <v>-118766.76199999999</v>
      </c>
      <c r="BE499" s="110"/>
    </row>
    <row r="500" spans="1:57" ht="25.5" customHeight="1" x14ac:dyDescent="0.25">
      <c r="A500" s="29"/>
      <c r="B500" s="29"/>
      <c r="C500" s="30"/>
      <c r="D500" s="30"/>
      <c r="E500" s="23" t="s">
        <v>117</v>
      </c>
      <c r="F500" s="33">
        <f t="shared" ref="F500:AK500" si="184">COUNTA(F459:F498)</f>
        <v>40</v>
      </c>
      <c r="G500" s="33">
        <f t="shared" si="184"/>
        <v>40</v>
      </c>
      <c r="H500" s="33">
        <f t="shared" si="184"/>
        <v>40</v>
      </c>
      <c r="I500" s="33">
        <f t="shared" si="184"/>
        <v>40</v>
      </c>
      <c r="J500" s="33">
        <f t="shared" si="184"/>
        <v>40</v>
      </c>
      <c r="K500" s="33">
        <f t="shared" si="184"/>
        <v>40</v>
      </c>
      <c r="L500" s="33">
        <f t="shared" si="184"/>
        <v>39</v>
      </c>
      <c r="M500" s="33">
        <f t="shared" si="184"/>
        <v>40</v>
      </c>
      <c r="N500" s="33">
        <f t="shared" si="184"/>
        <v>40</v>
      </c>
      <c r="O500" s="33">
        <f t="shared" si="184"/>
        <v>40</v>
      </c>
      <c r="P500" s="33">
        <f t="shared" si="184"/>
        <v>40</v>
      </c>
      <c r="Q500" s="33">
        <f t="shared" si="184"/>
        <v>40</v>
      </c>
      <c r="R500" s="33">
        <f t="shared" si="184"/>
        <v>40</v>
      </c>
      <c r="S500" s="33">
        <f t="shared" si="184"/>
        <v>40</v>
      </c>
      <c r="T500" s="33">
        <f t="shared" si="184"/>
        <v>40</v>
      </c>
      <c r="U500" s="33">
        <f t="shared" si="184"/>
        <v>40</v>
      </c>
      <c r="V500" s="33"/>
      <c r="W500" s="33">
        <f t="shared" si="184"/>
        <v>40</v>
      </c>
      <c r="X500" s="33"/>
      <c r="Y500" s="33">
        <f t="shared" si="184"/>
        <v>40</v>
      </c>
      <c r="Z500" s="33">
        <f t="shared" si="184"/>
        <v>40</v>
      </c>
      <c r="AA500" s="33"/>
      <c r="AB500" s="33">
        <f t="shared" si="184"/>
        <v>40</v>
      </c>
      <c r="AC500" s="33">
        <f t="shared" si="184"/>
        <v>40</v>
      </c>
      <c r="AD500" s="33">
        <f t="shared" si="184"/>
        <v>40</v>
      </c>
      <c r="AE500" s="33">
        <f t="shared" si="184"/>
        <v>40</v>
      </c>
      <c r="AF500" s="33">
        <f t="shared" si="184"/>
        <v>40</v>
      </c>
      <c r="AG500" s="33">
        <f t="shared" si="184"/>
        <v>40</v>
      </c>
      <c r="AH500" s="33"/>
      <c r="AI500" s="33">
        <f t="shared" si="184"/>
        <v>40</v>
      </c>
      <c r="AJ500" s="33">
        <f t="shared" si="184"/>
        <v>39</v>
      </c>
      <c r="AK500" s="33"/>
      <c r="AL500" s="33">
        <f t="shared" ref="AL500:BC500" si="185">COUNTA(AL459:AL498)</f>
        <v>40</v>
      </c>
      <c r="AM500" s="33">
        <f t="shared" si="185"/>
        <v>40</v>
      </c>
      <c r="AN500" s="33">
        <f t="shared" si="185"/>
        <v>40</v>
      </c>
      <c r="AO500" s="33">
        <f t="shared" si="185"/>
        <v>40</v>
      </c>
      <c r="AP500" s="33">
        <f t="shared" si="185"/>
        <v>40</v>
      </c>
      <c r="AQ500" s="33">
        <f t="shared" si="185"/>
        <v>40</v>
      </c>
      <c r="AR500" s="33">
        <f t="shared" si="185"/>
        <v>40</v>
      </c>
      <c r="AS500" s="33">
        <f t="shared" si="185"/>
        <v>40</v>
      </c>
      <c r="AT500" s="33">
        <f t="shared" si="185"/>
        <v>40</v>
      </c>
      <c r="AU500" s="33">
        <f t="shared" si="185"/>
        <v>40</v>
      </c>
      <c r="AV500" s="33">
        <f t="shared" si="185"/>
        <v>40</v>
      </c>
      <c r="AW500" s="33">
        <f t="shared" si="185"/>
        <v>40</v>
      </c>
      <c r="AX500" s="33">
        <f t="shared" si="185"/>
        <v>40</v>
      </c>
      <c r="AY500" s="33">
        <f t="shared" si="185"/>
        <v>40</v>
      </c>
      <c r="AZ500" s="33">
        <f t="shared" si="185"/>
        <v>40</v>
      </c>
      <c r="BA500" s="33">
        <f t="shared" si="185"/>
        <v>40</v>
      </c>
      <c r="BB500" s="33">
        <f t="shared" si="185"/>
        <v>40</v>
      </c>
      <c r="BC500" s="33">
        <f t="shared" si="185"/>
        <v>40</v>
      </c>
      <c r="BD500" s="33">
        <f t="shared" si="181"/>
        <v>1798</v>
      </c>
      <c r="BE500" s="110"/>
    </row>
    <row r="501" spans="1:57" ht="25.5" customHeight="1" x14ac:dyDescent="0.25">
      <c r="A501" s="29"/>
      <c r="B501" s="29"/>
      <c r="C501" s="30"/>
      <c r="D501" s="30"/>
      <c r="E501" s="23" t="s">
        <v>64</v>
      </c>
      <c r="F501" s="34">
        <f t="shared" ref="F501:AK501" si="186">COUNTIF(F459:F498,"NS")</f>
        <v>5</v>
      </c>
      <c r="G501" s="34">
        <f t="shared" si="186"/>
        <v>11</v>
      </c>
      <c r="H501" s="34">
        <f t="shared" si="186"/>
        <v>8</v>
      </c>
      <c r="I501" s="34">
        <f t="shared" si="186"/>
        <v>11</v>
      </c>
      <c r="J501" s="34">
        <f t="shared" si="186"/>
        <v>10</v>
      </c>
      <c r="K501" s="34">
        <f t="shared" si="186"/>
        <v>11</v>
      </c>
      <c r="L501" s="34">
        <f t="shared" si="186"/>
        <v>13</v>
      </c>
      <c r="M501" s="34">
        <f t="shared" si="186"/>
        <v>11</v>
      </c>
      <c r="N501" s="34">
        <f t="shared" si="186"/>
        <v>12</v>
      </c>
      <c r="O501" s="34">
        <f t="shared" si="186"/>
        <v>10</v>
      </c>
      <c r="P501" s="34">
        <f t="shared" si="186"/>
        <v>10</v>
      </c>
      <c r="Q501" s="34">
        <f t="shared" si="186"/>
        <v>12</v>
      </c>
      <c r="R501" s="34">
        <f t="shared" si="186"/>
        <v>4</v>
      </c>
      <c r="S501" s="34">
        <f t="shared" si="186"/>
        <v>11</v>
      </c>
      <c r="T501" s="34">
        <f t="shared" si="186"/>
        <v>11</v>
      </c>
      <c r="U501" s="34">
        <f t="shared" si="186"/>
        <v>12</v>
      </c>
      <c r="V501" s="34"/>
      <c r="W501" s="34">
        <f t="shared" si="186"/>
        <v>11</v>
      </c>
      <c r="X501" s="34"/>
      <c r="Y501" s="34">
        <f t="shared" si="186"/>
        <v>10</v>
      </c>
      <c r="Z501" s="34">
        <f t="shared" si="186"/>
        <v>10</v>
      </c>
      <c r="AA501" s="34"/>
      <c r="AB501" s="34">
        <f t="shared" si="186"/>
        <v>10</v>
      </c>
      <c r="AC501" s="34">
        <f t="shared" si="186"/>
        <v>9</v>
      </c>
      <c r="AD501" s="34">
        <f t="shared" si="186"/>
        <v>11</v>
      </c>
      <c r="AE501" s="34">
        <f t="shared" si="186"/>
        <v>11</v>
      </c>
      <c r="AF501" s="34">
        <f t="shared" si="186"/>
        <v>11</v>
      </c>
      <c r="AG501" s="34">
        <f t="shared" si="186"/>
        <v>7</v>
      </c>
      <c r="AH501" s="34"/>
      <c r="AI501" s="34">
        <f t="shared" si="186"/>
        <v>13</v>
      </c>
      <c r="AJ501" s="34">
        <f t="shared" si="186"/>
        <v>12</v>
      </c>
      <c r="AK501" s="34"/>
      <c r="AL501" s="34">
        <f t="shared" ref="AL501:BC501" si="187">COUNTIF(AL459:AL498,"NS")</f>
        <v>10</v>
      </c>
      <c r="AM501" s="34">
        <f t="shared" si="187"/>
        <v>12</v>
      </c>
      <c r="AN501" s="34">
        <f t="shared" si="187"/>
        <v>12</v>
      </c>
      <c r="AO501" s="34">
        <f t="shared" si="187"/>
        <v>10</v>
      </c>
      <c r="AP501" s="34">
        <f t="shared" si="187"/>
        <v>12</v>
      </c>
      <c r="AQ501" s="34">
        <f t="shared" si="187"/>
        <v>10</v>
      </c>
      <c r="AR501" s="34">
        <f t="shared" si="187"/>
        <v>4</v>
      </c>
      <c r="AS501" s="34">
        <f t="shared" si="187"/>
        <v>13</v>
      </c>
      <c r="AT501" s="34">
        <f t="shared" si="187"/>
        <v>10</v>
      </c>
      <c r="AU501" s="34">
        <f t="shared" si="187"/>
        <v>12</v>
      </c>
      <c r="AV501" s="34">
        <f t="shared" si="187"/>
        <v>0</v>
      </c>
      <c r="AW501" s="34">
        <f t="shared" si="187"/>
        <v>11</v>
      </c>
      <c r="AX501" s="34">
        <f t="shared" si="187"/>
        <v>10</v>
      </c>
      <c r="AY501" s="34">
        <f t="shared" si="187"/>
        <v>12</v>
      </c>
      <c r="AZ501" s="34">
        <f t="shared" si="187"/>
        <v>9</v>
      </c>
      <c r="BA501" s="34">
        <f t="shared" si="187"/>
        <v>13</v>
      </c>
      <c r="BB501" s="34">
        <f t="shared" si="187"/>
        <v>0</v>
      </c>
      <c r="BC501" s="34">
        <f t="shared" si="187"/>
        <v>0</v>
      </c>
      <c r="BD501" s="33">
        <f t="shared" si="181"/>
        <v>437</v>
      </c>
      <c r="BE501" s="110"/>
    </row>
    <row r="502" spans="1:57" ht="25.5" customHeight="1" x14ac:dyDescent="0.25">
      <c r="A502" s="29"/>
      <c r="B502" s="29"/>
      <c r="C502" s="30"/>
      <c r="D502" s="30"/>
      <c r="E502" s="23" t="s">
        <v>59</v>
      </c>
      <c r="F502" s="34">
        <f t="shared" ref="F502:AK502" si="188">COUNTIF(F459:F498,"NC")</f>
        <v>0</v>
      </c>
      <c r="G502" s="34">
        <f t="shared" si="188"/>
        <v>0</v>
      </c>
      <c r="H502" s="34">
        <f t="shared" si="188"/>
        <v>8</v>
      </c>
      <c r="I502" s="34">
        <f t="shared" si="188"/>
        <v>4</v>
      </c>
      <c r="J502" s="34">
        <f t="shared" si="188"/>
        <v>7</v>
      </c>
      <c r="K502" s="34">
        <f t="shared" si="188"/>
        <v>1</v>
      </c>
      <c r="L502" s="34">
        <f t="shared" si="188"/>
        <v>2</v>
      </c>
      <c r="M502" s="34">
        <f t="shared" si="188"/>
        <v>6</v>
      </c>
      <c r="N502" s="34">
        <f t="shared" si="188"/>
        <v>8</v>
      </c>
      <c r="O502" s="34">
        <f t="shared" si="188"/>
        <v>4</v>
      </c>
      <c r="P502" s="34">
        <f t="shared" si="188"/>
        <v>1</v>
      </c>
      <c r="Q502" s="34">
        <f t="shared" si="188"/>
        <v>3</v>
      </c>
      <c r="R502" s="34">
        <f t="shared" si="188"/>
        <v>1</v>
      </c>
      <c r="S502" s="34">
        <f t="shared" si="188"/>
        <v>0</v>
      </c>
      <c r="T502" s="34">
        <f t="shared" si="188"/>
        <v>11</v>
      </c>
      <c r="U502" s="34">
        <f t="shared" si="188"/>
        <v>0</v>
      </c>
      <c r="V502" s="34"/>
      <c r="W502" s="34">
        <f t="shared" si="188"/>
        <v>1</v>
      </c>
      <c r="X502" s="34"/>
      <c r="Y502" s="34">
        <f t="shared" si="188"/>
        <v>3</v>
      </c>
      <c r="Z502" s="34">
        <f t="shared" si="188"/>
        <v>1</v>
      </c>
      <c r="AA502" s="34"/>
      <c r="AB502" s="34">
        <f t="shared" si="188"/>
        <v>1</v>
      </c>
      <c r="AC502" s="34">
        <f t="shared" si="188"/>
        <v>3</v>
      </c>
      <c r="AD502" s="34">
        <f t="shared" si="188"/>
        <v>0</v>
      </c>
      <c r="AE502" s="34">
        <f t="shared" si="188"/>
        <v>2</v>
      </c>
      <c r="AF502" s="34">
        <f t="shared" si="188"/>
        <v>6</v>
      </c>
      <c r="AG502" s="34">
        <f t="shared" si="188"/>
        <v>3</v>
      </c>
      <c r="AH502" s="34"/>
      <c r="AI502" s="34">
        <f t="shared" si="188"/>
        <v>2</v>
      </c>
      <c r="AJ502" s="34">
        <f t="shared" si="188"/>
        <v>2</v>
      </c>
      <c r="AK502" s="34"/>
      <c r="AL502" s="34">
        <f t="shared" ref="AL502:BC502" si="189">COUNTIF(AL459:AL498,"NC")</f>
        <v>5</v>
      </c>
      <c r="AM502" s="34">
        <f t="shared" si="189"/>
        <v>0</v>
      </c>
      <c r="AN502" s="34">
        <f t="shared" si="189"/>
        <v>1</v>
      </c>
      <c r="AO502" s="34">
        <f t="shared" si="189"/>
        <v>1</v>
      </c>
      <c r="AP502" s="34">
        <f t="shared" si="189"/>
        <v>0</v>
      </c>
      <c r="AQ502" s="34">
        <f t="shared" si="189"/>
        <v>8</v>
      </c>
      <c r="AR502" s="34">
        <f t="shared" si="189"/>
        <v>0</v>
      </c>
      <c r="AS502" s="34">
        <f t="shared" si="189"/>
        <v>0</v>
      </c>
      <c r="AT502" s="34">
        <f t="shared" si="189"/>
        <v>9</v>
      </c>
      <c r="AU502" s="34">
        <f t="shared" si="189"/>
        <v>3</v>
      </c>
      <c r="AV502" s="34">
        <f t="shared" si="189"/>
        <v>0</v>
      </c>
      <c r="AW502" s="34">
        <f t="shared" si="189"/>
        <v>8</v>
      </c>
      <c r="AX502" s="34">
        <f t="shared" si="189"/>
        <v>0</v>
      </c>
      <c r="AY502" s="34">
        <f t="shared" si="189"/>
        <v>0</v>
      </c>
      <c r="AZ502" s="34">
        <f t="shared" si="189"/>
        <v>2</v>
      </c>
      <c r="BA502" s="34">
        <f t="shared" si="189"/>
        <v>1</v>
      </c>
      <c r="BB502" s="34">
        <f t="shared" si="189"/>
        <v>0</v>
      </c>
      <c r="BC502" s="34">
        <f t="shared" si="189"/>
        <v>0</v>
      </c>
      <c r="BD502" s="33">
        <f t="shared" si="181"/>
        <v>118</v>
      </c>
      <c r="BE502" s="110"/>
    </row>
    <row r="503" spans="1:57" ht="25.5" customHeight="1" x14ac:dyDescent="0.25">
      <c r="A503" s="29"/>
      <c r="B503" s="29"/>
      <c r="C503" s="30"/>
      <c r="D503" s="30"/>
      <c r="E503" s="23" t="s">
        <v>118</v>
      </c>
      <c r="F503" s="35">
        <f t="shared" ref="F503:AK503" si="190">1-F502/(F500-F501)</f>
        <v>1</v>
      </c>
      <c r="G503" s="35">
        <f t="shared" si="190"/>
        <v>1</v>
      </c>
      <c r="H503" s="35">
        <f t="shared" si="190"/>
        <v>0.75</v>
      </c>
      <c r="I503" s="35">
        <f t="shared" si="190"/>
        <v>0.86206896551724133</v>
      </c>
      <c r="J503" s="35">
        <f t="shared" si="190"/>
        <v>0.76666666666666661</v>
      </c>
      <c r="K503" s="35">
        <f t="shared" si="190"/>
        <v>0.96551724137931039</v>
      </c>
      <c r="L503" s="35">
        <f t="shared" si="190"/>
        <v>0.92307692307692313</v>
      </c>
      <c r="M503" s="35">
        <f t="shared" si="190"/>
        <v>0.7931034482758621</v>
      </c>
      <c r="N503" s="35">
        <f t="shared" si="190"/>
        <v>0.7142857142857143</v>
      </c>
      <c r="O503" s="35">
        <f t="shared" si="190"/>
        <v>0.8666666666666667</v>
      </c>
      <c r="P503" s="35">
        <f t="shared" si="190"/>
        <v>0.96666666666666667</v>
      </c>
      <c r="Q503" s="35">
        <f t="shared" si="190"/>
        <v>0.8928571428571429</v>
      </c>
      <c r="R503" s="35">
        <f t="shared" si="190"/>
        <v>0.97222222222222221</v>
      </c>
      <c r="S503" s="35">
        <f t="shared" si="190"/>
        <v>1</v>
      </c>
      <c r="T503" s="35">
        <f t="shared" si="190"/>
        <v>0.62068965517241381</v>
      </c>
      <c r="U503" s="35">
        <f t="shared" si="190"/>
        <v>1</v>
      </c>
      <c r="V503" s="35"/>
      <c r="W503" s="35">
        <f t="shared" si="190"/>
        <v>0.96551724137931039</v>
      </c>
      <c r="X503" s="35"/>
      <c r="Y503" s="35">
        <f t="shared" si="190"/>
        <v>0.9</v>
      </c>
      <c r="Z503" s="35">
        <f t="shared" si="190"/>
        <v>0.96666666666666667</v>
      </c>
      <c r="AA503" s="35"/>
      <c r="AB503" s="35">
        <f t="shared" si="190"/>
        <v>0.96666666666666667</v>
      </c>
      <c r="AC503" s="35">
        <f t="shared" si="190"/>
        <v>0.90322580645161288</v>
      </c>
      <c r="AD503" s="35">
        <f t="shared" si="190"/>
        <v>1</v>
      </c>
      <c r="AE503" s="35">
        <f t="shared" si="190"/>
        <v>0.93103448275862066</v>
      </c>
      <c r="AF503" s="35">
        <f t="shared" si="190"/>
        <v>0.7931034482758621</v>
      </c>
      <c r="AG503" s="35">
        <f t="shared" si="190"/>
        <v>0.90909090909090906</v>
      </c>
      <c r="AH503" s="35"/>
      <c r="AI503" s="35">
        <f t="shared" si="190"/>
        <v>0.92592592592592593</v>
      </c>
      <c r="AJ503" s="35">
        <f t="shared" si="190"/>
        <v>0.92592592592592593</v>
      </c>
      <c r="AK503" s="35"/>
      <c r="AL503" s="35">
        <f t="shared" ref="AL503:BD503" si="191">1-AL502/(AL500-AL501)</f>
        <v>0.83333333333333337</v>
      </c>
      <c r="AM503" s="35">
        <f t="shared" si="191"/>
        <v>1</v>
      </c>
      <c r="AN503" s="35">
        <f t="shared" si="191"/>
        <v>0.9642857142857143</v>
      </c>
      <c r="AO503" s="35">
        <f t="shared" si="191"/>
        <v>0.96666666666666667</v>
      </c>
      <c r="AP503" s="35">
        <f t="shared" si="191"/>
        <v>1</v>
      </c>
      <c r="AQ503" s="35">
        <f t="shared" si="191"/>
        <v>0.73333333333333339</v>
      </c>
      <c r="AR503" s="35">
        <f t="shared" si="191"/>
        <v>1</v>
      </c>
      <c r="AS503" s="35">
        <f t="shared" si="191"/>
        <v>1</v>
      </c>
      <c r="AT503" s="35">
        <f t="shared" si="191"/>
        <v>0.7</v>
      </c>
      <c r="AU503" s="35">
        <f t="shared" si="191"/>
        <v>0.8928571428571429</v>
      </c>
      <c r="AV503" s="35">
        <f t="shared" si="191"/>
        <v>1</v>
      </c>
      <c r="AW503" s="35">
        <f t="shared" si="191"/>
        <v>0.72413793103448276</v>
      </c>
      <c r="AX503" s="35">
        <f t="shared" si="191"/>
        <v>1</v>
      </c>
      <c r="AY503" s="35">
        <f t="shared" si="191"/>
        <v>1</v>
      </c>
      <c r="AZ503" s="35">
        <f t="shared" si="191"/>
        <v>0.93548387096774199</v>
      </c>
      <c r="BA503" s="35">
        <f t="shared" si="191"/>
        <v>0.96296296296296302</v>
      </c>
      <c r="BB503" s="35">
        <f t="shared" si="191"/>
        <v>1</v>
      </c>
      <c r="BC503" s="35">
        <f t="shared" si="191"/>
        <v>1</v>
      </c>
      <c r="BD503" s="35">
        <f t="shared" si="191"/>
        <v>0.91329904481998536</v>
      </c>
      <c r="BE503" s="110"/>
    </row>
    <row r="504" spans="1:57" ht="25.5" customHeight="1" x14ac:dyDescent="0.25">
      <c r="A504" s="29"/>
      <c r="B504" s="29"/>
      <c r="C504" s="30"/>
      <c r="D504" s="30"/>
      <c r="E504" s="23" t="s">
        <v>152</v>
      </c>
      <c r="F504" s="34">
        <f t="shared" ref="F504:AK504" si="192">F500+F453</f>
        <v>399</v>
      </c>
      <c r="G504" s="34">
        <f t="shared" si="192"/>
        <v>400</v>
      </c>
      <c r="H504" s="34">
        <f t="shared" si="192"/>
        <v>400</v>
      </c>
      <c r="I504" s="34">
        <f t="shared" si="192"/>
        <v>400</v>
      </c>
      <c r="J504" s="34">
        <f t="shared" si="192"/>
        <v>400</v>
      </c>
      <c r="K504" s="34">
        <f t="shared" si="192"/>
        <v>400</v>
      </c>
      <c r="L504" s="34">
        <f t="shared" si="192"/>
        <v>399</v>
      </c>
      <c r="M504" s="34">
        <f t="shared" si="192"/>
        <v>399</v>
      </c>
      <c r="N504" s="34">
        <f t="shared" si="192"/>
        <v>399</v>
      </c>
      <c r="O504" s="34">
        <f t="shared" si="192"/>
        <v>399</v>
      </c>
      <c r="P504" s="34">
        <f t="shared" si="192"/>
        <v>400</v>
      </c>
      <c r="Q504" s="34">
        <f t="shared" si="192"/>
        <v>400</v>
      </c>
      <c r="R504" s="34">
        <f t="shared" si="192"/>
        <v>397</v>
      </c>
      <c r="S504" s="34">
        <f t="shared" si="192"/>
        <v>399</v>
      </c>
      <c r="T504" s="34">
        <f t="shared" si="192"/>
        <v>400</v>
      </c>
      <c r="U504" s="34">
        <f t="shared" si="192"/>
        <v>400</v>
      </c>
      <c r="V504" s="34"/>
      <c r="W504" s="34">
        <f t="shared" si="192"/>
        <v>400</v>
      </c>
      <c r="X504" s="34"/>
      <c r="Y504" s="34">
        <f t="shared" si="192"/>
        <v>400</v>
      </c>
      <c r="Z504" s="34">
        <f t="shared" si="192"/>
        <v>400</v>
      </c>
      <c r="AA504" s="34"/>
      <c r="AB504" s="34">
        <f t="shared" si="192"/>
        <v>400</v>
      </c>
      <c r="AC504" s="34">
        <f t="shared" si="192"/>
        <v>400</v>
      </c>
      <c r="AD504" s="34">
        <f t="shared" si="192"/>
        <v>400</v>
      </c>
      <c r="AE504" s="34">
        <f t="shared" si="192"/>
        <v>400</v>
      </c>
      <c r="AF504" s="34">
        <f t="shared" si="192"/>
        <v>400</v>
      </c>
      <c r="AG504" s="34">
        <f t="shared" si="192"/>
        <v>400</v>
      </c>
      <c r="AH504" s="34"/>
      <c r="AI504" s="34">
        <f t="shared" si="192"/>
        <v>400</v>
      </c>
      <c r="AJ504" s="34">
        <f t="shared" si="192"/>
        <v>398</v>
      </c>
      <c r="AK504" s="34"/>
      <c r="AL504" s="34">
        <f t="shared" ref="AL504:BD504" si="193">AL500+AL453</f>
        <v>400</v>
      </c>
      <c r="AM504" s="34">
        <f t="shared" si="193"/>
        <v>400</v>
      </c>
      <c r="AN504" s="34">
        <f t="shared" si="193"/>
        <v>400</v>
      </c>
      <c r="AO504" s="34">
        <f t="shared" si="193"/>
        <v>399</v>
      </c>
      <c r="AP504" s="34">
        <f t="shared" si="193"/>
        <v>400</v>
      </c>
      <c r="AQ504" s="34">
        <f t="shared" si="193"/>
        <v>399</v>
      </c>
      <c r="AR504" s="34">
        <f t="shared" si="193"/>
        <v>399</v>
      </c>
      <c r="AS504" s="34">
        <f t="shared" si="193"/>
        <v>400</v>
      </c>
      <c r="AT504" s="34">
        <f t="shared" si="193"/>
        <v>399</v>
      </c>
      <c r="AU504" s="34">
        <f t="shared" si="193"/>
        <v>400</v>
      </c>
      <c r="AV504" s="34">
        <f t="shared" si="193"/>
        <v>400</v>
      </c>
      <c r="AW504" s="34">
        <f t="shared" si="193"/>
        <v>394</v>
      </c>
      <c r="AX504" s="34">
        <f t="shared" si="193"/>
        <v>400</v>
      </c>
      <c r="AY504" s="34">
        <f t="shared" si="193"/>
        <v>397</v>
      </c>
      <c r="AZ504" s="34">
        <f t="shared" si="193"/>
        <v>400</v>
      </c>
      <c r="BA504" s="34">
        <f t="shared" si="193"/>
        <v>400</v>
      </c>
      <c r="BB504" s="34">
        <f t="shared" si="193"/>
        <v>400</v>
      </c>
      <c r="BC504" s="34">
        <f t="shared" si="193"/>
        <v>400</v>
      </c>
      <c r="BD504" s="34">
        <f t="shared" si="193"/>
        <v>17976</v>
      </c>
      <c r="BE504" s="110"/>
    </row>
    <row r="505" spans="1:57" ht="25.5" customHeight="1" x14ac:dyDescent="0.25">
      <c r="A505" s="29"/>
      <c r="B505" s="29"/>
      <c r="C505" s="30"/>
      <c r="D505" s="30"/>
      <c r="E505" s="23" t="s">
        <v>153</v>
      </c>
      <c r="F505" s="34">
        <f t="shared" ref="F505:AK505" si="194">F501+F454</f>
        <v>36</v>
      </c>
      <c r="G505" s="34">
        <f t="shared" si="194"/>
        <v>70</v>
      </c>
      <c r="H505" s="34">
        <f t="shared" si="194"/>
        <v>38</v>
      </c>
      <c r="I505" s="34">
        <f t="shared" si="194"/>
        <v>76</v>
      </c>
      <c r="J505" s="34">
        <f t="shared" si="194"/>
        <v>77</v>
      </c>
      <c r="K505" s="34">
        <f t="shared" si="194"/>
        <v>82</v>
      </c>
      <c r="L505" s="34">
        <f t="shared" si="194"/>
        <v>98</v>
      </c>
      <c r="M505" s="34">
        <f t="shared" si="194"/>
        <v>78</v>
      </c>
      <c r="N505" s="34">
        <f t="shared" si="194"/>
        <v>94</v>
      </c>
      <c r="O505" s="34">
        <f t="shared" si="194"/>
        <v>84</v>
      </c>
      <c r="P505" s="34">
        <f t="shared" si="194"/>
        <v>78</v>
      </c>
      <c r="Q505" s="34">
        <f t="shared" si="194"/>
        <v>94</v>
      </c>
      <c r="R505" s="34">
        <f t="shared" si="194"/>
        <v>59</v>
      </c>
      <c r="S505" s="34">
        <f t="shared" si="194"/>
        <v>88</v>
      </c>
      <c r="T505" s="34">
        <f t="shared" si="194"/>
        <v>75</v>
      </c>
      <c r="U505" s="34">
        <f t="shared" si="194"/>
        <v>70</v>
      </c>
      <c r="V505" s="34"/>
      <c r="W505" s="34">
        <f t="shared" si="194"/>
        <v>75</v>
      </c>
      <c r="X505" s="34"/>
      <c r="Y505" s="34">
        <f t="shared" si="194"/>
        <v>67</v>
      </c>
      <c r="Z505" s="34">
        <f t="shared" si="194"/>
        <v>77</v>
      </c>
      <c r="AA505" s="34"/>
      <c r="AB505" s="34">
        <f t="shared" si="194"/>
        <v>66</v>
      </c>
      <c r="AC505" s="34">
        <f t="shared" si="194"/>
        <v>75</v>
      </c>
      <c r="AD505" s="34">
        <f t="shared" si="194"/>
        <v>82</v>
      </c>
      <c r="AE505" s="34">
        <f t="shared" si="194"/>
        <v>96</v>
      </c>
      <c r="AF505" s="34">
        <f t="shared" si="194"/>
        <v>95</v>
      </c>
      <c r="AG505" s="34">
        <f t="shared" si="194"/>
        <v>57</v>
      </c>
      <c r="AH505" s="34"/>
      <c r="AI505" s="34">
        <f t="shared" si="194"/>
        <v>82</v>
      </c>
      <c r="AJ505" s="34">
        <f t="shared" si="194"/>
        <v>69</v>
      </c>
      <c r="AK505" s="34"/>
      <c r="AL505" s="34">
        <f t="shared" ref="AL505:BD505" si="195">AL501+AL454</f>
        <v>74</v>
      </c>
      <c r="AM505" s="34">
        <f t="shared" si="195"/>
        <v>81</v>
      </c>
      <c r="AN505" s="34">
        <f t="shared" si="195"/>
        <v>88</v>
      </c>
      <c r="AO505" s="34">
        <f t="shared" si="195"/>
        <v>75</v>
      </c>
      <c r="AP505" s="34">
        <f t="shared" si="195"/>
        <v>90</v>
      </c>
      <c r="AQ505" s="34">
        <f t="shared" si="195"/>
        <v>61</v>
      </c>
      <c r="AR505" s="34">
        <f t="shared" si="195"/>
        <v>58</v>
      </c>
      <c r="AS505" s="34">
        <f t="shared" si="195"/>
        <v>109</v>
      </c>
      <c r="AT505" s="34">
        <f t="shared" si="195"/>
        <v>74</v>
      </c>
      <c r="AU505" s="34">
        <f t="shared" si="195"/>
        <v>79</v>
      </c>
      <c r="AV505" s="34">
        <f t="shared" si="195"/>
        <v>0</v>
      </c>
      <c r="AW505" s="34">
        <f t="shared" si="195"/>
        <v>91</v>
      </c>
      <c r="AX505" s="34">
        <f t="shared" si="195"/>
        <v>62</v>
      </c>
      <c r="AY505" s="34">
        <f t="shared" si="195"/>
        <v>97</v>
      </c>
      <c r="AZ505" s="34">
        <f t="shared" si="195"/>
        <v>68</v>
      </c>
      <c r="BA505" s="34">
        <f t="shared" si="195"/>
        <v>41</v>
      </c>
      <c r="BB505" s="34">
        <f t="shared" si="195"/>
        <v>0</v>
      </c>
      <c r="BC505" s="34">
        <f t="shared" si="195"/>
        <v>0</v>
      </c>
      <c r="BD505" s="34">
        <f t="shared" si="195"/>
        <v>3186</v>
      </c>
      <c r="BE505" s="110"/>
    </row>
    <row r="506" spans="1:57" ht="25.5" customHeight="1" x14ac:dyDescent="0.25">
      <c r="A506" s="29"/>
      <c r="B506" s="29"/>
      <c r="C506" s="30"/>
      <c r="D506" s="30"/>
      <c r="E506" s="23" t="s">
        <v>154</v>
      </c>
      <c r="F506" s="34">
        <f t="shared" ref="F506:AK506" si="196">F502+F455</f>
        <v>2</v>
      </c>
      <c r="G506" s="34">
        <f t="shared" si="196"/>
        <v>10</v>
      </c>
      <c r="H506" s="34">
        <f t="shared" si="196"/>
        <v>49</v>
      </c>
      <c r="I506" s="34">
        <f t="shared" si="196"/>
        <v>60</v>
      </c>
      <c r="J506" s="34">
        <f t="shared" si="196"/>
        <v>47</v>
      </c>
      <c r="K506" s="34">
        <f t="shared" si="196"/>
        <v>13</v>
      </c>
      <c r="L506" s="34">
        <f t="shared" si="196"/>
        <v>29</v>
      </c>
      <c r="M506" s="34">
        <f t="shared" si="196"/>
        <v>46</v>
      </c>
      <c r="N506" s="34">
        <f t="shared" si="196"/>
        <v>58</v>
      </c>
      <c r="O506" s="34">
        <f t="shared" si="196"/>
        <v>48</v>
      </c>
      <c r="P506" s="34">
        <f t="shared" si="196"/>
        <v>9</v>
      </c>
      <c r="Q506" s="34">
        <f t="shared" si="196"/>
        <v>47</v>
      </c>
      <c r="R506" s="34">
        <f t="shared" si="196"/>
        <v>42</v>
      </c>
      <c r="S506" s="34">
        <f t="shared" si="196"/>
        <v>21</v>
      </c>
      <c r="T506" s="34">
        <f t="shared" si="196"/>
        <v>35</v>
      </c>
      <c r="U506" s="34">
        <f t="shared" si="196"/>
        <v>51</v>
      </c>
      <c r="V506" s="34"/>
      <c r="W506" s="34">
        <f t="shared" si="196"/>
        <v>62</v>
      </c>
      <c r="X506" s="34"/>
      <c r="Y506" s="34">
        <f t="shared" si="196"/>
        <v>30</v>
      </c>
      <c r="Z506" s="34">
        <f t="shared" si="196"/>
        <v>38</v>
      </c>
      <c r="AA506" s="34"/>
      <c r="AB506" s="34">
        <f t="shared" si="196"/>
        <v>4</v>
      </c>
      <c r="AC506" s="34">
        <f t="shared" si="196"/>
        <v>39</v>
      </c>
      <c r="AD506" s="34">
        <f t="shared" si="196"/>
        <v>3</v>
      </c>
      <c r="AE506" s="34">
        <f t="shared" si="196"/>
        <v>12</v>
      </c>
      <c r="AF506" s="34">
        <f t="shared" si="196"/>
        <v>32</v>
      </c>
      <c r="AG506" s="34">
        <f t="shared" si="196"/>
        <v>17</v>
      </c>
      <c r="AH506" s="34"/>
      <c r="AI506" s="34">
        <f t="shared" si="196"/>
        <v>36</v>
      </c>
      <c r="AJ506" s="34">
        <f t="shared" si="196"/>
        <v>21</v>
      </c>
      <c r="AK506" s="34"/>
      <c r="AL506" s="34">
        <f t="shared" ref="AL506:BD506" si="197">AL502+AL455</f>
        <v>15</v>
      </c>
      <c r="AM506" s="34">
        <f t="shared" si="197"/>
        <v>9</v>
      </c>
      <c r="AN506" s="34">
        <f t="shared" si="197"/>
        <v>3</v>
      </c>
      <c r="AO506" s="34">
        <f t="shared" si="197"/>
        <v>58</v>
      </c>
      <c r="AP506" s="34">
        <f t="shared" si="197"/>
        <v>6</v>
      </c>
      <c r="AQ506" s="34">
        <f t="shared" si="197"/>
        <v>100</v>
      </c>
      <c r="AR506" s="34">
        <f t="shared" si="197"/>
        <v>66</v>
      </c>
      <c r="AS506" s="34">
        <f t="shared" si="197"/>
        <v>42</v>
      </c>
      <c r="AT506" s="34">
        <f t="shared" si="197"/>
        <v>51</v>
      </c>
      <c r="AU506" s="34">
        <f t="shared" si="197"/>
        <v>112</v>
      </c>
      <c r="AV506" s="34">
        <f t="shared" si="197"/>
        <v>0</v>
      </c>
      <c r="AW506" s="34">
        <f t="shared" si="197"/>
        <v>42</v>
      </c>
      <c r="AX506" s="34">
        <f t="shared" si="197"/>
        <v>42</v>
      </c>
      <c r="AY506" s="34">
        <f t="shared" si="197"/>
        <v>3</v>
      </c>
      <c r="AZ506" s="34">
        <f t="shared" si="197"/>
        <v>15</v>
      </c>
      <c r="BA506" s="34">
        <f t="shared" si="197"/>
        <v>1</v>
      </c>
      <c r="BB506" s="34">
        <f t="shared" si="197"/>
        <v>0</v>
      </c>
      <c r="BC506" s="34">
        <f t="shared" si="197"/>
        <v>0</v>
      </c>
      <c r="BD506" s="34">
        <f t="shared" si="197"/>
        <v>1426</v>
      </c>
      <c r="BE506" s="110"/>
    </row>
    <row r="507" spans="1:57" ht="25.5" customHeight="1" x14ac:dyDescent="0.25">
      <c r="A507" s="29"/>
      <c r="B507" s="29"/>
      <c r="C507" s="30"/>
      <c r="D507" s="30"/>
      <c r="E507" s="23" t="s">
        <v>155</v>
      </c>
      <c r="F507" s="35">
        <f t="shared" ref="F507:AK507" si="198">1-F506/(F504-F505)</f>
        <v>0.99449035812672171</v>
      </c>
      <c r="G507" s="35">
        <f t="shared" si="198"/>
        <v>0.96969696969696972</v>
      </c>
      <c r="H507" s="35">
        <f t="shared" si="198"/>
        <v>0.86464088397790051</v>
      </c>
      <c r="I507" s="35">
        <f t="shared" si="198"/>
        <v>0.81481481481481488</v>
      </c>
      <c r="J507" s="35">
        <f t="shared" si="198"/>
        <v>0.85448916408668729</v>
      </c>
      <c r="K507" s="35">
        <f t="shared" si="198"/>
        <v>0.95911949685534592</v>
      </c>
      <c r="L507" s="35">
        <f t="shared" si="198"/>
        <v>0.90365448504983392</v>
      </c>
      <c r="M507" s="35">
        <f t="shared" si="198"/>
        <v>0.85669781931464173</v>
      </c>
      <c r="N507" s="35">
        <f t="shared" si="198"/>
        <v>0.80983606557377052</v>
      </c>
      <c r="O507" s="35">
        <f t="shared" si="198"/>
        <v>0.84761904761904761</v>
      </c>
      <c r="P507" s="35">
        <f t="shared" si="198"/>
        <v>0.97204968944099379</v>
      </c>
      <c r="Q507" s="35">
        <f t="shared" si="198"/>
        <v>0.84640522875816993</v>
      </c>
      <c r="R507" s="35">
        <f t="shared" si="198"/>
        <v>0.87573964497041423</v>
      </c>
      <c r="S507" s="35">
        <f t="shared" si="198"/>
        <v>0.932475884244373</v>
      </c>
      <c r="T507" s="35">
        <f t="shared" si="198"/>
        <v>0.89230769230769225</v>
      </c>
      <c r="U507" s="35">
        <f t="shared" si="198"/>
        <v>0.84545454545454546</v>
      </c>
      <c r="V507" s="35"/>
      <c r="W507" s="35">
        <f t="shared" si="198"/>
        <v>0.8092307692307692</v>
      </c>
      <c r="X507" s="35"/>
      <c r="Y507" s="35">
        <f t="shared" si="198"/>
        <v>0.90990990990990994</v>
      </c>
      <c r="Z507" s="35">
        <f t="shared" si="198"/>
        <v>0.88235294117647056</v>
      </c>
      <c r="AA507" s="35"/>
      <c r="AB507" s="35">
        <f t="shared" si="198"/>
        <v>0.9880239520958084</v>
      </c>
      <c r="AC507" s="35">
        <f t="shared" si="198"/>
        <v>0.88</v>
      </c>
      <c r="AD507" s="35">
        <f t="shared" si="198"/>
        <v>0.99056603773584906</v>
      </c>
      <c r="AE507" s="35">
        <f t="shared" si="198"/>
        <v>0.96052631578947367</v>
      </c>
      <c r="AF507" s="35">
        <f t="shared" si="198"/>
        <v>0.89508196721311473</v>
      </c>
      <c r="AG507" s="35">
        <f t="shared" si="198"/>
        <v>0.95043731778425655</v>
      </c>
      <c r="AH507" s="35"/>
      <c r="AI507" s="35">
        <f t="shared" si="198"/>
        <v>0.8867924528301887</v>
      </c>
      <c r="AJ507" s="35">
        <f t="shared" si="198"/>
        <v>0.93617021276595747</v>
      </c>
      <c r="AK507" s="35"/>
      <c r="AL507" s="35">
        <f t="shared" ref="AL507:BD507" si="199">1-AL506/(AL504-AL505)</f>
        <v>0.95398773006134974</v>
      </c>
      <c r="AM507" s="35">
        <f t="shared" si="199"/>
        <v>0.97178683385579934</v>
      </c>
      <c r="AN507" s="35">
        <f t="shared" si="199"/>
        <v>0.99038461538461542</v>
      </c>
      <c r="AO507" s="35">
        <f t="shared" si="199"/>
        <v>0.82098765432098764</v>
      </c>
      <c r="AP507" s="35">
        <f t="shared" si="199"/>
        <v>0.98064516129032253</v>
      </c>
      <c r="AQ507" s="35">
        <f t="shared" si="199"/>
        <v>0.70414201183431957</v>
      </c>
      <c r="AR507" s="35">
        <f t="shared" si="199"/>
        <v>0.80645161290322576</v>
      </c>
      <c r="AS507" s="35">
        <f t="shared" si="199"/>
        <v>0.85567010309278357</v>
      </c>
      <c r="AT507" s="35">
        <f t="shared" si="199"/>
        <v>0.84307692307692306</v>
      </c>
      <c r="AU507" s="35">
        <f t="shared" si="199"/>
        <v>0.65109034267912769</v>
      </c>
      <c r="AV507" s="35">
        <f t="shared" si="199"/>
        <v>1</v>
      </c>
      <c r="AW507" s="35">
        <f t="shared" si="199"/>
        <v>0.86138613861386137</v>
      </c>
      <c r="AX507" s="35">
        <f t="shared" si="199"/>
        <v>0.87573964497041423</v>
      </c>
      <c r="AY507" s="35">
        <f t="shared" si="199"/>
        <v>0.99</v>
      </c>
      <c r="AZ507" s="35">
        <f t="shared" si="199"/>
        <v>0.95481927710843373</v>
      </c>
      <c r="BA507" s="35">
        <f t="shared" si="199"/>
        <v>0.99721448467966578</v>
      </c>
      <c r="BB507" s="35">
        <f t="shared" si="199"/>
        <v>1</v>
      </c>
      <c r="BC507" s="35">
        <f t="shared" si="199"/>
        <v>1</v>
      </c>
      <c r="BD507" s="35">
        <f t="shared" si="199"/>
        <v>0.90358350236646379</v>
      </c>
      <c r="BE507" s="110"/>
    </row>
    <row r="508" spans="1:57" ht="25.5" customHeight="1" x14ac:dyDescent="0.25">
      <c r="A508" s="19" t="s">
        <v>44</v>
      </c>
      <c r="B508" s="19" t="s">
        <v>45</v>
      </c>
      <c r="C508" s="36">
        <f>C457+7</f>
        <v>43540</v>
      </c>
      <c r="D508" s="19">
        <v>11</v>
      </c>
      <c r="E508" s="19" t="s">
        <v>46</v>
      </c>
      <c r="F508" s="19">
        <f t="shared" ref="F508:AK508" si="200">F457</f>
        <v>14</v>
      </c>
      <c r="G508" s="19">
        <f t="shared" si="200"/>
        <v>23</v>
      </c>
      <c r="H508" s="19">
        <f t="shared" si="200"/>
        <v>42</v>
      </c>
      <c r="I508" s="19">
        <f t="shared" si="200"/>
        <v>47</v>
      </c>
      <c r="J508" s="19">
        <f t="shared" si="200"/>
        <v>48</v>
      </c>
      <c r="K508" s="19">
        <f t="shared" si="200"/>
        <v>59</v>
      </c>
      <c r="L508" s="19">
        <f t="shared" si="200"/>
        <v>64</v>
      </c>
      <c r="M508" s="19">
        <f t="shared" si="200"/>
        <v>65</v>
      </c>
      <c r="N508" s="19">
        <f t="shared" si="200"/>
        <v>66</v>
      </c>
      <c r="O508" s="19">
        <f t="shared" si="200"/>
        <v>72</v>
      </c>
      <c r="P508" s="19">
        <f t="shared" si="200"/>
        <v>76</v>
      </c>
      <c r="Q508" s="19">
        <f t="shared" si="200"/>
        <v>78</v>
      </c>
      <c r="R508" s="19">
        <f t="shared" si="200"/>
        <v>79</v>
      </c>
      <c r="S508" s="19">
        <f t="shared" si="200"/>
        <v>83</v>
      </c>
      <c r="T508" s="19">
        <f t="shared" si="200"/>
        <v>84</v>
      </c>
      <c r="U508" s="19">
        <f t="shared" si="200"/>
        <v>86</v>
      </c>
      <c r="V508" s="19"/>
      <c r="W508" s="19">
        <f t="shared" si="200"/>
        <v>411</v>
      </c>
      <c r="X508" s="19"/>
      <c r="Y508" s="19">
        <f t="shared" si="200"/>
        <v>413</v>
      </c>
      <c r="Z508" s="19">
        <f t="shared" si="200"/>
        <v>415</v>
      </c>
      <c r="AA508" s="19"/>
      <c r="AB508" s="19">
        <f t="shared" si="200"/>
        <v>417</v>
      </c>
      <c r="AC508" s="19">
        <f t="shared" si="200"/>
        <v>418</v>
      </c>
      <c r="AD508" s="19">
        <f t="shared" si="200"/>
        <v>419</v>
      </c>
      <c r="AE508" s="19">
        <f t="shared" si="200"/>
        <v>420</v>
      </c>
      <c r="AF508" s="19">
        <f t="shared" si="200"/>
        <v>421</v>
      </c>
      <c r="AG508" s="19">
        <f t="shared" si="200"/>
        <v>422</v>
      </c>
      <c r="AH508" s="19"/>
      <c r="AI508" s="19">
        <f t="shared" si="200"/>
        <v>425</v>
      </c>
      <c r="AJ508" s="19">
        <f t="shared" si="200"/>
        <v>426</v>
      </c>
      <c r="AK508" s="19"/>
      <c r="AL508" s="19">
        <f t="shared" ref="AL508:BD508" si="201">AL457</f>
        <v>430</v>
      </c>
      <c r="AM508" s="19">
        <f t="shared" si="201"/>
        <v>431</v>
      </c>
      <c r="AN508" s="19">
        <f t="shared" si="201"/>
        <v>433</v>
      </c>
      <c r="AO508" s="19">
        <f t="shared" si="201"/>
        <v>446</v>
      </c>
      <c r="AP508" s="19">
        <f t="shared" si="201"/>
        <v>449</v>
      </c>
      <c r="AQ508" s="19">
        <f t="shared" si="201"/>
        <v>450</v>
      </c>
      <c r="AR508" s="19">
        <f t="shared" si="201"/>
        <v>451</v>
      </c>
      <c r="AS508" s="19">
        <f t="shared" si="201"/>
        <v>453</v>
      </c>
      <c r="AT508" s="19">
        <f t="shared" si="201"/>
        <v>454</v>
      </c>
      <c r="AU508" s="19">
        <f t="shared" si="201"/>
        <v>455</v>
      </c>
      <c r="AV508" s="19">
        <f t="shared" si="201"/>
        <v>0</v>
      </c>
      <c r="AW508" s="19">
        <f t="shared" si="201"/>
        <v>457</v>
      </c>
      <c r="AX508" s="19">
        <f t="shared" si="201"/>
        <v>458</v>
      </c>
      <c r="AY508" s="19">
        <f t="shared" si="201"/>
        <v>460</v>
      </c>
      <c r="AZ508" s="19">
        <f t="shared" si="201"/>
        <v>461</v>
      </c>
      <c r="BA508" s="19">
        <f t="shared" si="201"/>
        <v>463</v>
      </c>
      <c r="BB508" s="19">
        <f t="shared" si="201"/>
        <v>0</v>
      </c>
      <c r="BC508" s="19">
        <f t="shared" si="201"/>
        <v>0</v>
      </c>
      <c r="BD508" s="19" t="str">
        <f t="shared" si="201"/>
        <v>TOTALS</v>
      </c>
      <c r="BE508" s="19" t="s">
        <v>47</v>
      </c>
    </row>
    <row r="509" spans="1:57" ht="25.5" customHeight="1" x14ac:dyDescent="0.25">
      <c r="A509" s="19" t="s">
        <v>48</v>
      </c>
      <c r="B509" s="19"/>
      <c r="C509" s="21" t="s">
        <v>49</v>
      </c>
      <c r="D509" s="21" t="s">
        <v>50</v>
      </c>
      <c r="E509" s="21" t="s">
        <v>51</v>
      </c>
      <c r="F509" s="19" t="s">
        <v>52</v>
      </c>
      <c r="G509" s="19" t="s">
        <v>52</v>
      </c>
      <c r="H509" s="19" t="s">
        <v>52</v>
      </c>
      <c r="I509" s="19" t="s">
        <v>52</v>
      </c>
      <c r="J509" s="19" t="s">
        <v>52</v>
      </c>
      <c r="K509" s="19" t="s">
        <v>52</v>
      </c>
      <c r="L509" s="19" t="s">
        <v>52</v>
      </c>
      <c r="M509" s="19" t="s">
        <v>52</v>
      </c>
      <c r="N509" s="19" t="s">
        <v>52</v>
      </c>
      <c r="O509" s="19" t="s">
        <v>52</v>
      </c>
      <c r="P509" s="19" t="s">
        <v>52</v>
      </c>
      <c r="Q509" s="19" t="s">
        <v>52</v>
      </c>
      <c r="R509" s="19" t="s">
        <v>52</v>
      </c>
      <c r="S509" s="19" t="s">
        <v>52</v>
      </c>
      <c r="T509" s="19" t="s">
        <v>52</v>
      </c>
      <c r="U509" s="19" t="s">
        <v>52</v>
      </c>
      <c r="V509" s="19"/>
      <c r="W509" s="19" t="s">
        <v>52</v>
      </c>
      <c r="X509" s="19"/>
      <c r="Y509" s="19" t="s">
        <v>52</v>
      </c>
      <c r="Z509" s="19" t="s">
        <v>52</v>
      </c>
      <c r="AA509" s="19"/>
      <c r="AB509" s="19" t="s">
        <v>52</v>
      </c>
      <c r="AC509" s="19" t="s">
        <v>52</v>
      </c>
      <c r="AD509" s="19" t="s">
        <v>52</v>
      </c>
      <c r="AE509" s="19" t="s">
        <v>52</v>
      </c>
      <c r="AF509" s="19" t="s">
        <v>52</v>
      </c>
      <c r="AG509" s="19" t="s">
        <v>52</v>
      </c>
      <c r="AH509" s="19"/>
      <c r="AI509" s="19" t="s">
        <v>52</v>
      </c>
      <c r="AJ509" s="19" t="s">
        <v>52</v>
      </c>
      <c r="AK509" s="19"/>
      <c r="AL509" s="19" t="s">
        <v>52</v>
      </c>
      <c r="AM509" s="19" t="s">
        <v>52</v>
      </c>
      <c r="AN509" s="19" t="s">
        <v>52</v>
      </c>
      <c r="AO509" s="19" t="s">
        <v>52</v>
      </c>
      <c r="AP509" s="19" t="s">
        <v>52</v>
      </c>
      <c r="AQ509" s="19" t="s">
        <v>52</v>
      </c>
      <c r="AR509" s="19" t="s">
        <v>52</v>
      </c>
      <c r="AS509" s="19" t="s">
        <v>52</v>
      </c>
      <c r="AT509" s="19" t="s">
        <v>52</v>
      </c>
      <c r="AU509" s="19" t="s">
        <v>52</v>
      </c>
      <c r="AV509" s="19" t="s">
        <v>52</v>
      </c>
      <c r="AW509" s="19" t="s">
        <v>52</v>
      </c>
      <c r="AX509" s="19" t="s">
        <v>52</v>
      </c>
      <c r="AY509" s="19" t="s">
        <v>52</v>
      </c>
      <c r="AZ509" s="19" t="s">
        <v>52</v>
      </c>
      <c r="BA509" s="19" t="s">
        <v>52</v>
      </c>
      <c r="BB509" s="19" t="s">
        <v>52</v>
      </c>
      <c r="BC509" s="19" t="s">
        <v>52</v>
      </c>
      <c r="BD509" s="19" t="s">
        <v>52</v>
      </c>
      <c r="BE509" s="19" t="s">
        <v>53</v>
      </c>
    </row>
    <row r="510" spans="1:57" ht="25.5" customHeight="1" x14ac:dyDescent="0.25">
      <c r="A510" s="22">
        <v>11</v>
      </c>
      <c r="B510" s="23" t="s">
        <v>54</v>
      </c>
      <c r="C510" s="23">
        <v>25</v>
      </c>
      <c r="D510" s="23" t="s">
        <v>55</v>
      </c>
      <c r="E510" s="23" t="s">
        <v>56</v>
      </c>
      <c r="F510" s="24">
        <v>-260.33999999999997</v>
      </c>
      <c r="G510" s="24">
        <v>125.92</v>
      </c>
      <c r="H510" s="24">
        <v>-444.42</v>
      </c>
      <c r="I510" s="24">
        <v>-50.34</v>
      </c>
      <c r="J510" s="24">
        <v>-406.11</v>
      </c>
      <c r="K510" s="24">
        <v>-114.55</v>
      </c>
      <c r="L510" s="24">
        <v>-815.32</v>
      </c>
      <c r="M510" s="24">
        <v>-847.93</v>
      </c>
      <c r="N510" s="24">
        <v>-1964.22</v>
      </c>
      <c r="O510" s="24">
        <v>31.38</v>
      </c>
      <c r="P510" s="24">
        <v>-516.57000000000005</v>
      </c>
      <c r="Q510" s="24">
        <v>-609.97</v>
      </c>
      <c r="R510" s="24">
        <v>1028.8699999999999</v>
      </c>
      <c r="S510" s="24">
        <v>356.32</v>
      </c>
      <c r="T510" s="24">
        <v>40.119999999999997</v>
      </c>
      <c r="U510" s="24">
        <v>-21.88</v>
      </c>
      <c r="V510" s="24"/>
      <c r="W510" s="24">
        <v>450.38</v>
      </c>
      <c r="X510" s="74"/>
      <c r="Y510" s="24">
        <v>-326.94</v>
      </c>
      <c r="Z510" s="24">
        <v>-1376.08</v>
      </c>
      <c r="AA510" s="24"/>
      <c r="AB510" s="24">
        <v>-447.67</v>
      </c>
      <c r="AC510" s="24">
        <v>-716.46</v>
      </c>
      <c r="AD510" s="24">
        <v>-24.19</v>
      </c>
      <c r="AE510" s="24">
        <v>-8.91</v>
      </c>
      <c r="AF510" s="24">
        <v>-378.39</v>
      </c>
      <c r="AG510" s="24">
        <v>-488.77</v>
      </c>
      <c r="AH510" s="24"/>
      <c r="AI510" s="24">
        <v>71.569999999999993</v>
      </c>
      <c r="AJ510" s="24">
        <v>-554.47</v>
      </c>
      <c r="AK510" s="24"/>
      <c r="AL510" s="24">
        <v>-575.04999999999995</v>
      </c>
      <c r="AM510" s="24">
        <v>-623.91</v>
      </c>
      <c r="AN510" s="24">
        <v>-573.89</v>
      </c>
      <c r="AO510" s="24">
        <v>-315.25</v>
      </c>
      <c r="AP510" s="24">
        <v>-872.9</v>
      </c>
      <c r="AQ510" s="24">
        <v>-362.83</v>
      </c>
      <c r="AR510" s="24">
        <v>-405.28</v>
      </c>
      <c r="AS510" s="24">
        <v>-386.43</v>
      </c>
      <c r="AT510" s="24">
        <v>650.54999999999995</v>
      </c>
      <c r="AU510" s="24" t="s">
        <v>59</v>
      </c>
      <c r="AV510" s="24">
        <v>0</v>
      </c>
      <c r="AW510" s="24">
        <v>-274.88</v>
      </c>
      <c r="AX510" s="24">
        <v>-649.22</v>
      </c>
      <c r="AY510" s="24">
        <v>-170.17</v>
      </c>
      <c r="AZ510" s="24">
        <v>29.63</v>
      </c>
      <c r="BA510" s="24">
        <v>652.23</v>
      </c>
      <c r="BB510" s="24">
        <v>0</v>
      </c>
      <c r="BC510" s="24">
        <v>0</v>
      </c>
      <c r="BD510" s="24">
        <f t="shared" ref="BD510:BD553" si="202">SUM(F510:BC510)</f>
        <v>-12146.369999999999</v>
      </c>
      <c r="BE510" s="25"/>
    </row>
    <row r="511" spans="1:57" ht="25.5" customHeight="1" x14ac:dyDescent="0.25">
      <c r="A511" s="22">
        <v>11</v>
      </c>
      <c r="B511" s="23" t="s">
        <v>54</v>
      </c>
      <c r="C511" s="23">
        <v>66</v>
      </c>
      <c r="D511" s="23" t="s">
        <v>55</v>
      </c>
      <c r="E511" s="26" t="s">
        <v>57</v>
      </c>
      <c r="F511" s="24">
        <v>-320.56</v>
      </c>
      <c r="G511" s="24">
        <v>-238.49</v>
      </c>
      <c r="H511" s="24">
        <v>-184.83</v>
      </c>
      <c r="I511" s="24">
        <v>-17.27</v>
      </c>
      <c r="J511" s="24" t="s">
        <v>58</v>
      </c>
      <c r="K511" s="24">
        <v>-232.06</v>
      </c>
      <c r="L511" s="24">
        <v>-142.5</v>
      </c>
      <c r="M511" s="24">
        <v>-334.95</v>
      </c>
      <c r="N511" s="24">
        <v>73.56</v>
      </c>
      <c r="O511" s="24">
        <v>-126</v>
      </c>
      <c r="P511" s="24">
        <v>-382.27</v>
      </c>
      <c r="Q511" s="24">
        <v>-73.8</v>
      </c>
      <c r="R511" s="24">
        <v>-264.45</v>
      </c>
      <c r="S511" s="24">
        <v>45.73</v>
      </c>
      <c r="T511" s="24">
        <v>26.3</v>
      </c>
      <c r="U511" s="24">
        <v>-487.55</v>
      </c>
      <c r="V511" s="24"/>
      <c r="W511" s="24">
        <v>-607</v>
      </c>
      <c r="X511" s="74"/>
      <c r="Y511" s="24">
        <v>354.83</v>
      </c>
      <c r="Z511" s="24">
        <v>-199.4</v>
      </c>
      <c r="AA511" s="24"/>
      <c r="AB511" s="24">
        <v>-391.45</v>
      </c>
      <c r="AC511" s="24">
        <v>47.57</v>
      </c>
      <c r="AD511" s="24">
        <v>14.25</v>
      </c>
      <c r="AE511" s="24">
        <v>-98.44</v>
      </c>
      <c r="AF511" s="24">
        <v>498.72</v>
      </c>
      <c r="AG511" s="24">
        <v>-100.69</v>
      </c>
      <c r="AH511" s="24"/>
      <c r="AI511" s="24">
        <v>-342.12</v>
      </c>
      <c r="AJ511" s="24">
        <v>-127.9</v>
      </c>
      <c r="AK511" s="24"/>
      <c r="AL511" s="24">
        <v>-27.44</v>
      </c>
      <c r="AM511" s="24">
        <v>-17.7</v>
      </c>
      <c r="AN511" s="24" t="s">
        <v>62</v>
      </c>
      <c r="AO511" s="24">
        <v>-26.28</v>
      </c>
      <c r="AP511" s="24">
        <v>-101.09</v>
      </c>
      <c r="AQ511" s="24">
        <v>6.86</v>
      </c>
      <c r="AR511" s="24">
        <v>-462.43</v>
      </c>
      <c r="AS511" s="24">
        <v>-609.61</v>
      </c>
      <c r="AT511" s="24">
        <v>26.86</v>
      </c>
      <c r="AU511" s="24">
        <v>-117.67</v>
      </c>
      <c r="AV511" s="24">
        <v>0</v>
      </c>
      <c r="AW511" s="24">
        <v>68.19</v>
      </c>
      <c r="AX511" s="24">
        <v>-22.39</v>
      </c>
      <c r="AY511" s="24" t="s">
        <v>60</v>
      </c>
      <c r="AZ511" s="24">
        <v>-0.23</v>
      </c>
      <c r="BA511" s="24">
        <v>-35.549999999999997</v>
      </c>
      <c r="BB511" s="24">
        <v>0</v>
      </c>
      <c r="BC511" s="24">
        <v>0</v>
      </c>
      <c r="BD511" s="24">
        <f t="shared" si="202"/>
        <v>-4929.25</v>
      </c>
      <c r="BE511" s="25"/>
    </row>
    <row r="512" spans="1:57" ht="25.5" customHeight="1" x14ac:dyDescent="0.25">
      <c r="A512" s="22">
        <v>11</v>
      </c>
      <c r="B512" s="23" t="s">
        <v>54</v>
      </c>
      <c r="C512" s="23">
        <v>27</v>
      </c>
      <c r="D512" s="23">
        <v>269</v>
      </c>
      <c r="E512" s="23" t="s">
        <v>61</v>
      </c>
      <c r="F512" s="24" t="s">
        <v>60</v>
      </c>
      <c r="G512" s="24" t="s">
        <v>60</v>
      </c>
      <c r="H512" s="24" t="s">
        <v>60</v>
      </c>
      <c r="I512" s="24" t="s">
        <v>62</v>
      </c>
      <c r="J512" s="24" t="s">
        <v>62</v>
      </c>
      <c r="K512" s="24" t="s">
        <v>265</v>
      </c>
      <c r="L512" s="24" t="s">
        <v>62</v>
      </c>
      <c r="M512" s="24" t="s">
        <v>64</v>
      </c>
      <c r="N512" s="24" t="s">
        <v>64</v>
      </c>
      <c r="O512" s="24" t="s">
        <v>60</v>
      </c>
      <c r="P512" s="24" t="s">
        <v>62</v>
      </c>
      <c r="Q512" s="24" t="s">
        <v>60</v>
      </c>
      <c r="R512" s="24" t="s">
        <v>60</v>
      </c>
      <c r="S512" s="24" t="s">
        <v>60</v>
      </c>
      <c r="T512" s="24" t="s">
        <v>62</v>
      </c>
      <c r="U512" s="24" t="s">
        <v>62</v>
      </c>
      <c r="V512" s="24"/>
      <c r="W512" s="24" t="s">
        <v>60</v>
      </c>
      <c r="X512" s="74"/>
      <c r="Y512" s="24" t="s">
        <v>60</v>
      </c>
      <c r="Z512" s="24" t="s">
        <v>62</v>
      </c>
      <c r="AA512" s="24"/>
      <c r="AB512" s="24" t="s">
        <v>60</v>
      </c>
      <c r="AC512" s="24">
        <v>-10</v>
      </c>
      <c r="AD512" s="24" t="s">
        <v>60</v>
      </c>
      <c r="AE512" s="24" t="s">
        <v>63</v>
      </c>
      <c r="AF512" s="24" t="s">
        <v>60</v>
      </c>
      <c r="AG512" s="24" t="s">
        <v>60</v>
      </c>
      <c r="AH512" s="24"/>
      <c r="AI512" s="24" t="s">
        <v>64</v>
      </c>
      <c r="AJ512" s="24" t="s">
        <v>60</v>
      </c>
      <c r="AK512" s="24"/>
      <c r="AL512" s="24">
        <v>-154</v>
      </c>
      <c r="AM512" s="24" t="s">
        <v>60</v>
      </c>
      <c r="AN512" s="24" t="s">
        <v>63</v>
      </c>
      <c r="AO512" s="24" t="s">
        <v>62</v>
      </c>
      <c r="AP512" s="24" t="s">
        <v>64</v>
      </c>
      <c r="AQ512" s="24">
        <v>226</v>
      </c>
      <c r="AR512" s="24" t="s">
        <v>58</v>
      </c>
      <c r="AS512" s="24" t="s">
        <v>64</v>
      </c>
      <c r="AT512" s="24">
        <v>-79</v>
      </c>
      <c r="AU512" s="24" t="s">
        <v>60</v>
      </c>
      <c r="AV512" s="24">
        <v>0</v>
      </c>
      <c r="AW512" s="24" t="s">
        <v>124</v>
      </c>
      <c r="AX512" s="24" t="s">
        <v>62</v>
      </c>
      <c r="AY512" s="24" t="s">
        <v>64</v>
      </c>
      <c r="AZ512" s="24" t="s">
        <v>60</v>
      </c>
      <c r="BA512" s="24" t="s">
        <v>62</v>
      </c>
      <c r="BB512" s="24">
        <v>0</v>
      </c>
      <c r="BC512" s="24">
        <v>0</v>
      </c>
      <c r="BD512" s="24">
        <f t="shared" si="202"/>
        <v>-17</v>
      </c>
      <c r="BE512" s="25"/>
    </row>
    <row r="513" spans="1:57" ht="25.5" customHeight="1" x14ac:dyDescent="0.25">
      <c r="A513" s="22">
        <v>11</v>
      </c>
      <c r="B513" s="23" t="s">
        <v>54</v>
      </c>
      <c r="C513" s="23">
        <v>27</v>
      </c>
      <c r="D513" s="23">
        <v>273</v>
      </c>
      <c r="E513" s="23" t="s">
        <v>65</v>
      </c>
      <c r="F513" s="24" t="s">
        <v>60</v>
      </c>
      <c r="G513" s="24" t="s">
        <v>60</v>
      </c>
      <c r="H513" s="24" t="s">
        <v>60</v>
      </c>
      <c r="I513" s="24" t="s">
        <v>62</v>
      </c>
      <c r="J513" s="24" t="s">
        <v>62</v>
      </c>
      <c r="K513" s="24" t="s">
        <v>265</v>
      </c>
      <c r="L513" s="24" t="s">
        <v>62</v>
      </c>
      <c r="M513" s="24" t="s">
        <v>64</v>
      </c>
      <c r="N513" s="24" t="s">
        <v>64</v>
      </c>
      <c r="O513" s="24" t="s">
        <v>60</v>
      </c>
      <c r="P513" s="24" t="s">
        <v>62</v>
      </c>
      <c r="Q513" s="24" t="s">
        <v>60</v>
      </c>
      <c r="R513" s="24" t="s">
        <v>60</v>
      </c>
      <c r="S513" s="24" t="s">
        <v>64</v>
      </c>
      <c r="T513" s="24" t="s">
        <v>62</v>
      </c>
      <c r="U513" s="24" t="s">
        <v>62</v>
      </c>
      <c r="V513" s="24"/>
      <c r="W513" s="24" t="s">
        <v>60</v>
      </c>
      <c r="X513" s="74"/>
      <c r="Y513" s="24" t="s">
        <v>60</v>
      </c>
      <c r="Z513" s="24" t="s">
        <v>62</v>
      </c>
      <c r="AA513" s="24"/>
      <c r="AB513" s="24">
        <v>-454.34</v>
      </c>
      <c r="AC513" s="24" t="s">
        <v>60</v>
      </c>
      <c r="AD513" s="24" t="s">
        <v>60</v>
      </c>
      <c r="AE513" s="24" t="s">
        <v>63</v>
      </c>
      <c r="AF513" s="24" t="s">
        <v>60</v>
      </c>
      <c r="AG513" s="24" t="s">
        <v>60</v>
      </c>
      <c r="AH513" s="24"/>
      <c r="AI513" s="24" t="s">
        <v>64</v>
      </c>
      <c r="AJ513" s="24" t="s">
        <v>60</v>
      </c>
      <c r="AK513" s="24"/>
      <c r="AL513" s="24" t="s">
        <v>60</v>
      </c>
      <c r="AM513" s="24" t="s">
        <v>60</v>
      </c>
      <c r="AN513" s="24" t="s">
        <v>62</v>
      </c>
      <c r="AO513" s="24" t="s">
        <v>62</v>
      </c>
      <c r="AP513" s="24" t="s">
        <v>64</v>
      </c>
      <c r="AQ513" s="24" t="s">
        <v>62</v>
      </c>
      <c r="AR513" s="24" t="s">
        <v>58</v>
      </c>
      <c r="AS513" s="24" t="s">
        <v>64</v>
      </c>
      <c r="AT513" s="24" t="s">
        <v>60</v>
      </c>
      <c r="AU513" s="24" t="s">
        <v>60</v>
      </c>
      <c r="AV513" s="24">
        <v>0</v>
      </c>
      <c r="AW513" s="24" t="s">
        <v>124</v>
      </c>
      <c r="AX513" s="24" t="s">
        <v>62</v>
      </c>
      <c r="AY513" s="24" t="s">
        <v>64</v>
      </c>
      <c r="AZ513" s="24" t="s">
        <v>60</v>
      </c>
      <c r="BA513" s="24" t="s">
        <v>62</v>
      </c>
      <c r="BB513" s="24">
        <v>0</v>
      </c>
      <c r="BC513" s="24">
        <v>0</v>
      </c>
      <c r="BD513" s="24">
        <f t="shared" si="202"/>
        <v>-454.34</v>
      </c>
      <c r="BE513" s="25"/>
    </row>
    <row r="514" spans="1:57" ht="25.5" customHeight="1" x14ac:dyDescent="0.25">
      <c r="A514" s="22">
        <v>11</v>
      </c>
      <c r="B514" s="23" t="s">
        <v>54</v>
      </c>
      <c r="C514" s="23">
        <v>27</v>
      </c>
      <c r="D514" s="23">
        <v>274</v>
      </c>
      <c r="E514" s="23" t="s">
        <v>66</v>
      </c>
      <c r="F514" s="24" t="s">
        <v>60</v>
      </c>
      <c r="G514" s="24" t="s">
        <v>60</v>
      </c>
      <c r="H514" s="24" t="s">
        <v>60</v>
      </c>
      <c r="I514" s="24" t="s">
        <v>62</v>
      </c>
      <c r="J514" s="24" t="s">
        <v>62</v>
      </c>
      <c r="K514" s="24" t="s">
        <v>265</v>
      </c>
      <c r="L514" s="24" t="s">
        <v>63</v>
      </c>
      <c r="M514" s="24" t="s">
        <v>60</v>
      </c>
      <c r="N514" s="24" t="s">
        <v>60</v>
      </c>
      <c r="O514" s="24" t="s">
        <v>60</v>
      </c>
      <c r="P514" s="24" t="s">
        <v>62</v>
      </c>
      <c r="Q514" s="24" t="s">
        <v>60</v>
      </c>
      <c r="R514" s="24" t="s">
        <v>60</v>
      </c>
      <c r="S514" s="24">
        <v>48.85</v>
      </c>
      <c r="T514" s="24" t="s">
        <v>62</v>
      </c>
      <c r="U514" s="24" t="s">
        <v>62</v>
      </c>
      <c r="V514" s="24"/>
      <c r="W514" s="24" t="s">
        <v>60</v>
      </c>
      <c r="X514" s="74"/>
      <c r="Y514" s="24" t="s">
        <v>60</v>
      </c>
      <c r="Z514" s="24" t="s">
        <v>62</v>
      </c>
      <c r="AA514" s="24"/>
      <c r="AB514" s="24" t="s">
        <v>60</v>
      </c>
      <c r="AC514" s="24" t="s">
        <v>60</v>
      </c>
      <c r="AD514" s="24" t="s">
        <v>60</v>
      </c>
      <c r="AE514" s="24" t="s">
        <v>63</v>
      </c>
      <c r="AF514" s="24" t="s">
        <v>60</v>
      </c>
      <c r="AG514" s="24" t="s">
        <v>60</v>
      </c>
      <c r="AH514" s="24"/>
      <c r="AI514" s="24" t="s">
        <v>64</v>
      </c>
      <c r="AJ514" s="24" t="s">
        <v>60</v>
      </c>
      <c r="AK514" s="24"/>
      <c r="AL514" s="24">
        <v>-1438.2</v>
      </c>
      <c r="AM514" s="24" t="s">
        <v>60</v>
      </c>
      <c r="AN514" s="24" t="s">
        <v>62</v>
      </c>
      <c r="AO514" s="24" t="s">
        <v>62</v>
      </c>
      <c r="AP514" s="24" t="s">
        <v>60</v>
      </c>
      <c r="AQ514" s="24" t="s">
        <v>62</v>
      </c>
      <c r="AR514" s="24">
        <v>385.16</v>
      </c>
      <c r="AS514" s="24" t="s">
        <v>64</v>
      </c>
      <c r="AT514" s="24" t="s">
        <v>60</v>
      </c>
      <c r="AU514" s="24" t="s">
        <v>60</v>
      </c>
      <c r="AV514" s="24">
        <v>0</v>
      </c>
      <c r="AW514" s="24" t="s">
        <v>124</v>
      </c>
      <c r="AX514" s="24" t="s">
        <v>62</v>
      </c>
      <c r="AY514" s="24" t="s">
        <v>60</v>
      </c>
      <c r="AZ514" s="24">
        <v>-82.87</v>
      </c>
      <c r="BA514" s="24" t="s">
        <v>62</v>
      </c>
      <c r="BB514" s="24">
        <v>0</v>
      </c>
      <c r="BC514" s="24">
        <v>0</v>
      </c>
      <c r="BD514" s="24">
        <f t="shared" si="202"/>
        <v>-1087.06</v>
      </c>
      <c r="BE514" s="25" t="s">
        <v>48</v>
      </c>
    </row>
    <row r="515" spans="1:57" ht="25.5" customHeight="1" x14ac:dyDescent="0.25">
      <c r="A515" s="22">
        <v>11</v>
      </c>
      <c r="B515" s="23" t="s">
        <v>54</v>
      </c>
      <c r="C515" s="23">
        <v>23</v>
      </c>
      <c r="D515" s="23">
        <v>243</v>
      </c>
      <c r="E515" s="23" t="s">
        <v>67</v>
      </c>
      <c r="F515" s="24">
        <v>-355.55</v>
      </c>
      <c r="G515" s="24">
        <v>-206.12</v>
      </c>
      <c r="H515" s="24">
        <v>14.27</v>
      </c>
      <c r="I515" s="24">
        <v>-111.48</v>
      </c>
      <c r="J515" s="24">
        <v>79.23</v>
      </c>
      <c r="K515" s="24">
        <v>-20.81</v>
      </c>
      <c r="L515" s="24">
        <v>-17.63</v>
      </c>
      <c r="M515" s="24" t="s">
        <v>59</v>
      </c>
      <c r="N515" s="24">
        <v>-279.64999999999998</v>
      </c>
      <c r="O515" s="24">
        <v>-8244.16</v>
      </c>
      <c r="P515" s="24">
        <v>-166.85</v>
      </c>
      <c r="Q515" s="24">
        <v>359.98</v>
      </c>
      <c r="R515" s="24">
        <v>-26.98</v>
      </c>
      <c r="S515" s="24">
        <v>-343.08</v>
      </c>
      <c r="T515" s="24">
        <v>-116.3</v>
      </c>
      <c r="U515" s="24">
        <v>38.409999999999997</v>
      </c>
      <c r="V515" s="24"/>
      <c r="W515" s="24">
        <v>-502.97</v>
      </c>
      <c r="X515" s="74"/>
      <c r="Y515" s="24">
        <v>36.869999999999997</v>
      </c>
      <c r="Z515" s="24">
        <v>110.89</v>
      </c>
      <c r="AA515" s="24"/>
      <c r="AB515" s="24">
        <v>473.09</v>
      </c>
      <c r="AC515" s="24">
        <v>-103.83</v>
      </c>
      <c r="AD515" s="24">
        <v>-231.03</v>
      </c>
      <c r="AE515" s="24">
        <v>-174.27</v>
      </c>
      <c r="AF515" s="24">
        <v>-87.17</v>
      </c>
      <c r="AG515" s="24">
        <v>-101.71</v>
      </c>
      <c r="AH515" s="24"/>
      <c r="AI515" s="24">
        <v>33.51</v>
      </c>
      <c r="AJ515" s="24">
        <v>-140.74</v>
      </c>
      <c r="AK515" s="24"/>
      <c r="AL515" s="24" t="s">
        <v>59</v>
      </c>
      <c r="AM515" s="24">
        <v>510.68</v>
      </c>
      <c r="AN515" s="24" t="s">
        <v>58</v>
      </c>
      <c r="AO515" s="24">
        <v>-742.07</v>
      </c>
      <c r="AP515" s="24">
        <v>-421.21</v>
      </c>
      <c r="AQ515" s="24">
        <v>-1758.56</v>
      </c>
      <c r="AR515" s="24">
        <v>-1683.4</v>
      </c>
      <c r="AS515" s="24" t="s">
        <v>59</v>
      </c>
      <c r="AT515" s="24">
        <v>78.180000000000007</v>
      </c>
      <c r="AU515" s="24">
        <v>-34.549999999999997</v>
      </c>
      <c r="AV515" s="24">
        <v>0</v>
      </c>
      <c r="AW515" s="24" t="s">
        <v>124</v>
      </c>
      <c r="AX515" s="24">
        <v>-0.15</v>
      </c>
      <c r="AY515" s="24">
        <v>190.84</v>
      </c>
      <c r="AZ515" s="24">
        <v>-21.08</v>
      </c>
      <c r="BA515" s="24" t="s">
        <v>62</v>
      </c>
      <c r="BB515" s="24">
        <v>0</v>
      </c>
      <c r="BC515" s="24">
        <v>0</v>
      </c>
      <c r="BD515" s="24">
        <f t="shared" si="202"/>
        <v>-13965.399999999994</v>
      </c>
      <c r="BE515" s="25" t="s">
        <v>48</v>
      </c>
    </row>
    <row r="516" spans="1:57" ht="25.5" customHeight="1" x14ac:dyDescent="0.25">
      <c r="A516" s="22">
        <v>11</v>
      </c>
      <c r="B516" s="23" t="s">
        <v>54</v>
      </c>
      <c r="C516" s="23">
        <v>23</v>
      </c>
      <c r="D516" s="23">
        <v>332</v>
      </c>
      <c r="E516" s="23" t="s">
        <v>68</v>
      </c>
      <c r="F516" s="24">
        <v>-314.91000000000003</v>
      </c>
      <c r="G516" s="24">
        <v>-418.75</v>
      </c>
      <c r="H516" s="24">
        <v>-35.65</v>
      </c>
      <c r="I516" s="24">
        <v>-106.02</v>
      </c>
      <c r="J516" s="24">
        <v>-191.64</v>
      </c>
      <c r="K516" s="24">
        <v>-152.51</v>
      </c>
      <c r="L516" s="24">
        <v>-128.88</v>
      </c>
      <c r="M516" s="24" t="s">
        <v>59</v>
      </c>
      <c r="N516" s="24">
        <v>590.72</v>
      </c>
      <c r="O516" s="24">
        <v>-6619.25</v>
      </c>
      <c r="P516" s="24">
        <v>-61.62</v>
      </c>
      <c r="Q516" s="24">
        <v>-268.29000000000002</v>
      </c>
      <c r="R516" s="24">
        <v>600.51</v>
      </c>
      <c r="S516" s="24">
        <v>-343.08</v>
      </c>
      <c r="T516" s="24">
        <v>-313.87</v>
      </c>
      <c r="U516" s="24">
        <v>-238.01</v>
      </c>
      <c r="V516" s="24"/>
      <c r="W516" s="24">
        <v>-435.92</v>
      </c>
      <c r="X516" s="74"/>
      <c r="Y516" s="24">
        <v>-73.31</v>
      </c>
      <c r="Z516" s="24">
        <v>-46.76</v>
      </c>
      <c r="AA516" s="24"/>
      <c r="AB516" s="24">
        <v>-1728.45</v>
      </c>
      <c r="AC516" s="24">
        <v>-47.41</v>
      </c>
      <c r="AD516" s="24">
        <v>113.74</v>
      </c>
      <c r="AE516" s="24">
        <v>-209.81</v>
      </c>
      <c r="AF516" s="24">
        <v>-148.66</v>
      </c>
      <c r="AG516" s="24">
        <v>-892.24</v>
      </c>
      <c r="AH516" s="24"/>
      <c r="AI516" s="24">
        <v>369.39</v>
      </c>
      <c r="AJ516" s="24">
        <v>-279.07</v>
      </c>
      <c r="AK516" s="24"/>
      <c r="AL516" s="24">
        <v>181.37</v>
      </c>
      <c r="AM516" s="24">
        <v>-415.35</v>
      </c>
      <c r="AN516" s="24" t="s">
        <v>58</v>
      </c>
      <c r="AO516" s="24" t="s">
        <v>58</v>
      </c>
      <c r="AP516" s="24">
        <v>-105.82</v>
      </c>
      <c r="AQ516" s="24">
        <v>-146.51</v>
      </c>
      <c r="AR516" s="24">
        <v>-30.46</v>
      </c>
      <c r="AS516" s="24" t="s">
        <v>59</v>
      </c>
      <c r="AT516" s="24">
        <v>-9.74</v>
      </c>
      <c r="AU516" s="24">
        <v>-157.96</v>
      </c>
      <c r="AV516" s="24">
        <v>0</v>
      </c>
      <c r="AW516" s="24" t="s">
        <v>124</v>
      </c>
      <c r="AX516" s="24">
        <v>-106.84</v>
      </c>
      <c r="AY516" s="24">
        <v>-32.28</v>
      </c>
      <c r="AZ516" s="24">
        <v>-113.78</v>
      </c>
      <c r="BA516" s="24" t="s">
        <v>62</v>
      </c>
      <c r="BB516" s="24">
        <v>0</v>
      </c>
      <c r="BC516" s="24">
        <v>0</v>
      </c>
      <c r="BD516" s="24">
        <f t="shared" si="202"/>
        <v>-12317.119999999999</v>
      </c>
      <c r="BE516" s="25" t="s">
        <v>48</v>
      </c>
    </row>
    <row r="517" spans="1:57" ht="25.5" customHeight="1" x14ac:dyDescent="0.25">
      <c r="A517" s="22">
        <v>11</v>
      </c>
      <c r="B517" s="23" t="s">
        <v>54</v>
      </c>
      <c r="C517" s="23">
        <v>22</v>
      </c>
      <c r="D517" s="23">
        <v>175</v>
      </c>
      <c r="E517" s="23" t="s">
        <v>69</v>
      </c>
      <c r="F517" s="24">
        <v>-149.56</v>
      </c>
      <c r="G517" s="24">
        <v>-1199.23</v>
      </c>
      <c r="H517" s="24">
        <v>-22.88</v>
      </c>
      <c r="I517" s="24">
        <v>-81.62</v>
      </c>
      <c r="J517" s="24">
        <v>270.83999999999997</v>
      </c>
      <c r="K517" s="24">
        <v>-273.51</v>
      </c>
      <c r="L517" s="24">
        <v>-625.44000000000005</v>
      </c>
      <c r="M517" s="24">
        <v>-245.96</v>
      </c>
      <c r="N517" s="24">
        <v>70.319999999999993</v>
      </c>
      <c r="O517" s="24">
        <v>-1031.08</v>
      </c>
      <c r="P517" s="24">
        <v>79.88</v>
      </c>
      <c r="Q517" s="24">
        <v>-265.66000000000003</v>
      </c>
      <c r="R517" s="24">
        <v>-4.5599999999999996</v>
      </c>
      <c r="S517" s="24">
        <v>-3.82</v>
      </c>
      <c r="T517" s="24">
        <v>-273.20999999999998</v>
      </c>
      <c r="U517" s="24">
        <v>-359.04</v>
      </c>
      <c r="V517" s="24"/>
      <c r="W517" s="24">
        <v>-144.19</v>
      </c>
      <c r="X517" s="74"/>
      <c r="Y517" s="24">
        <v>-36.479999999999997</v>
      </c>
      <c r="Z517" s="24">
        <v>-344.25</v>
      </c>
      <c r="AA517" s="24"/>
      <c r="AB517" s="24">
        <v>-266.70999999999998</v>
      </c>
      <c r="AC517" s="24">
        <v>-42.44</v>
      </c>
      <c r="AD517" s="24">
        <v>-178.17</v>
      </c>
      <c r="AE517" s="24">
        <v>-155.16</v>
      </c>
      <c r="AF517" s="24">
        <v>-473.54</v>
      </c>
      <c r="AG517" s="24">
        <v>36.049999999999997</v>
      </c>
      <c r="AH517" s="24"/>
      <c r="AI517" s="24">
        <v>-90.16</v>
      </c>
      <c r="AJ517" s="24">
        <v>-47.38</v>
      </c>
      <c r="AK517" s="24"/>
      <c r="AL517" s="24">
        <v>-741.21</v>
      </c>
      <c r="AM517" s="24">
        <v>331.39</v>
      </c>
      <c r="AN517" s="24" t="s">
        <v>58</v>
      </c>
      <c r="AO517" s="24">
        <v>-348.96</v>
      </c>
      <c r="AP517" s="24">
        <v>-151.91999999999999</v>
      </c>
      <c r="AQ517" s="24">
        <v>-1086.45</v>
      </c>
      <c r="AR517" s="24">
        <v>43.43</v>
      </c>
      <c r="AS517" s="24">
        <v>7.57</v>
      </c>
      <c r="AT517" s="24">
        <v>-0.49</v>
      </c>
      <c r="AU517" s="24">
        <v>118.62</v>
      </c>
      <c r="AV517" s="24">
        <v>0</v>
      </c>
      <c r="AW517" s="24">
        <v>74.260000000000005</v>
      </c>
      <c r="AX517" s="24">
        <v>75.06</v>
      </c>
      <c r="AY517" s="24" t="s">
        <v>60</v>
      </c>
      <c r="AZ517" s="24">
        <v>-117.96</v>
      </c>
      <c r="BA517" s="24">
        <v>5.72</v>
      </c>
      <c r="BB517" s="24">
        <v>0</v>
      </c>
      <c r="BC517" s="24">
        <v>0</v>
      </c>
      <c r="BD517" s="24">
        <f t="shared" si="202"/>
        <v>-7647.8999999999969</v>
      </c>
      <c r="BE517" s="25" t="s">
        <v>48</v>
      </c>
    </row>
    <row r="518" spans="1:57" ht="25.5" customHeight="1" x14ac:dyDescent="0.25">
      <c r="A518" s="22">
        <v>11</v>
      </c>
      <c r="B518" s="23" t="s">
        <v>54</v>
      </c>
      <c r="C518" s="23">
        <v>22</v>
      </c>
      <c r="D518" s="23">
        <v>347</v>
      </c>
      <c r="E518" s="23" t="s">
        <v>70</v>
      </c>
      <c r="F518" s="24">
        <v>-464.83</v>
      </c>
      <c r="G518" s="24">
        <v>938.46</v>
      </c>
      <c r="H518" s="24">
        <v>83.24</v>
      </c>
      <c r="I518" s="24">
        <v>55.93</v>
      </c>
      <c r="J518" s="24">
        <v>99.65</v>
      </c>
      <c r="K518" s="24">
        <v>10.27</v>
      </c>
      <c r="L518" s="24">
        <v>-149.72999999999999</v>
      </c>
      <c r="M518" s="24">
        <v>-141.97999999999999</v>
      </c>
      <c r="N518" s="24">
        <v>-469.59</v>
      </c>
      <c r="O518" s="24">
        <v>109.02</v>
      </c>
      <c r="P518" s="24">
        <v>87.22</v>
      </c>
      <c r="Q518" s="24">
        <v>-341.55</v>
      </c>
      <c r="R518" s="24">
        <v>-17.86</v>
      </c>
      <c r="S518" s="24">
        <v>-248.93</v>
      </c>
      <c r="T518" s="24">
        <v>5.8</v>
      </c>
      <c r="U518" s="24">
        <v>-297.37</v>
      </c>
      <c r="V518" s="24"/>
      <c r="W518" s="24">
        <v>-276.10000000000002</v>
      </c>
      <c r="X518" s="74"/>
      <c r="Y518" s="24">
        <v>-353.51</v>
      </c>
      <c r="Z518" s="24" t="s">
        <v>58</v>
      </c>
      <c r="AA518" s="24"/>
      <c r="AB518" s="24">
        <v>-522.20000000000005</v>
      </c>
      <c r="AC518" s="24">
        <v>-277.58</v>
      </c>
      <c r="AD518" s="24">
        <v>-419.54</v>
      </c>
      <c r="AE518" s="24">
        <v>-62.57</v>
      </c>
      <c r="AF518" s="24">
        <v>-224.11</v>
      </c>
      <c r="AG518" s="24">
        <v>-19.899999999999999</v>
      </c>
      <c r="AH518" s="24"/>
      <c r="AI518" s="24">
        <v>-6.25</v>
      </c>
      <c r="AJ518" s="24">
        <v>-105.04</v>
      </c>
      <c r="AK518" s="24"/>
      <c r="AL518" s="24">
        <v>-3908.57</v>
      </c>
      <c r="AM518" s="24">
        <v>-371.74</v>
      </c>
      <c r="AN518" s="24" t="s">
        <v>58</v>
      </c>
      <c r="AO518" s="24">
        <v>-289.26</v>
      </c>
      <c r="AP518" s="24">
        <v>-497.38</v>
      </c>
      <c r="AQ518" s="24">
        <v>32.68</v>
      </c>
      <c r="AR518" s="24">
        <v>-288.08999999999997</v>
      </c>
      <c r="AS518" s="24">
        <v>-320.52999999999997</v>
      </c>
      <c r="AT518" s="24">
        <v>-30.21</v>
      </c>
      <c r="AU518" s="24">
        <v>-31.31</v>
      </c>
      <c r="AV518" s="24">
        <v>0</v>
      </c>
      <c r="AW518" s="24">
        <v>130.01</v>
      </c>
      <c r="AX518" s="24">
        <v>-616.89</v>
      </c>
      <c r="AY518" s="24">
        <v>0.01</v>
      </c>
      <c r="AZ518" s="24">
        <v>-19.690000000000001</v>
      </c>
      <c r="BA518" s="24">
        <v>72.8</v>
      </c>
      <c r="BB518" s="24">
        <v>0</v>
      </c>
      <c r="BC518" s="24">
        <v>0</v>
      </c>
      <c r="BD518" s="24">
        <f t="shared" si="202"/>
        <v>-9147.2199999999993</v>
      </c>
      <c r="BE518" s="25" t="s">
        <v>48</v>
      </c>
    </row>
    <row r="519" spans="1:57" ht="25.5" customHeight="1" x14ac:dyDescent="0.25">
      <c r="A519" s="40">
        <v>11</v>
      </c>
      <c r="B519" s="23" t="s">
        <v>54</v>
      </c>
      <c r="C519" s="23">
        <v>12</v>
      </c>
      <c r="D519" s="23" t="s">
        <v>71</v>
      </c>
      <c r="E519" s="23" t="s">
        <v>72</v>
      </c>
      <c r="F519" s="24">
        <v>-47.87</v>
      </c>
      <c r="G519" s="24">
        <v>52.04</v>
      </c>
      <c r="H519" s="24">
        <v>-2.2200000000000002</v>
      </c>
      <c r="I519" s="24">
        <v>-105.58</v>
      </c>
      <c r="J519" s="24">
        <v>-66.709999999999994</v>
      </c>
      <c r="K519" s="24">
        <v>-102.62</v>
      </c>
      <c r="L519" s="24" t="s">
        <v>62</v>
      </c>
      <c r="M519" s="24" t="s">
        <v>59</v>
      </c>
      <c r="N519" s="24">
        <v>-927.27</v>
      </c>
      <c r="O519" s="24">
        <v>1120.8900000000001</v>
      </c>
      <c r="P519" s="24">
        <v>-70.819999999999993</v>
      </c>
      <c r="Q519" s="24">
        <v>-9.2200000000000006</v>
      </c>
      <c r="R519" s="24">
        <v>-40.049999999999997</v>
      </c>
      <c r="S519" s="24">
        <v>-56.08</v>
      </c>
      <c r="T519" s="24">
        <v>-101.01</v>
      </c>
      <c r="U519" s="24">
        <v>300.88</v>
      </c>
      <c r="V519" s="24"/>
      <c r="W519" s="24" t="s">
        <v>58</v>
      </c>
      <c r="X519" s="74"/>
      <c r="Y519" s="24" t="s">
        <v>59</v>
      </c>
      <c r="Z519" s="24">
        <v>-339.79</v>
      </c>
      <c r="AA519" s="24"/>
      <c r="AB519" s="24">
        <v>-386.26</v>
      </c>
      <c r="AC519" s="24">
        <v>-159.57</v>
      </c>
      <c r="AD519" s="24" t="s">
        <v>60</v>
      </c>
      <c r="AE519" s="24">
        <v>-54.1</v>
      </c>
      <c r="AF519" s="24" t="s">
        <v>59</v>
      </c>
      <c r="AG519" s="24">
        <v>91.78</v>
      </c>
      <c r="AH519" s="24"/>
      <c r="AI519" s="24">
        <v>-100.5</v>
      </c>
      <c r="AJ519" s="24" t="s">
        <v>58</v>
      </c>
      <c r="AK519" s="24"/>
      <c r="AL519" s="24">
        <v>-2279.11</v>
      </c>
      <c r="AM519" s="24">
        <v>-14.45</v>
      </c>
      <c r="AN519" s="24">
        <v>36.81</v>
      </c>
      <c r="AO519" s="24">
        <v>-95.24</v>
      </c>
      <c r="AP519" s="24">
        <v>-235.84</v>
      </c>
      <c r="AQ519" s="24">
        <v>189.85</v>
      </c>
      <c r="AR519" s="24">
        <v>418.31</v>
      </c>
      <c r="AS519" s="24" t="s">
        <v>59</v>
      </c>
      <c r="AT519" s="24" t="s">
        <v>59</v>
      </c>
      <c r="AU519" s="24">
        <v>-53.98</v>
      </c>
      <c r="AV519" s="24">
        <v>0</v>
      </c>
      <c r="AW519" s="24" t="s">
        <v>124</v>
      </c>
      <c r="AX519" s="24">
        <v>80.39</v>
      </c>
      <c r="AY519" s="24">
        <v>-14.28</v>
      </c>
      <c r="AZ519" s="24">
        <v>79.89</v>
      </c>
      <c r="BA519" s="24">
        <v>-1</v>
      </c>
      <c r="BB519" s="24">
        <v>0</v>
      </c>
      <c r="BC519" s="24">
        <v>0</v>
      </c>
      <c r="BD519" s="24">
        <f t="shared" si="202"/>
        <v>-2892.7300000000005</v>
      </c>
      <c r="BE519" s="25"/>
    </row>
    <row r="520" spans="1:57" ht="25.5" customHeight="1" x14ac:dyDescent="0.25">
      <c r="A520" s="40">
        <v>11</v>
      </c>
      <c r="B520" s="23" t="s">
        <v>54</v>
      </c>
      <c r="C520" s="23">
        <v>22</v>
      </c>
      <c r="D520" s="23" t="s">
        <v>55</v>
      </c>
      <c r="E520" s="23" t="s">
        <v>73</v>
      </c>
      <c r="F520" s="24">
        <v>25.89</v>
      </c>
      <c r="G520" s="24">
        <v>64.03</v>
      </c>
      <c r="H520" s="24" t="s">
        <v>59</v>
      </c>
      <c r="I520" s="24" t="s">
        <v>58</v>
      </c>
      <c r="J520" s="24">
        <v>-228.03</v>
      </c>
      <c r="K520" s="24">
        <v>6.05</v>
      </c>
      <c r="L520" s="24">
        <v>-97.29</v>
      </c>
      <c r="M520" s="24">
        <v>1.9</v>
      </c>
      <c r="N520" s="24">
        <v>-47.88</v>
      </c>
      <c r="O520" s="24">
        <v>1096.9000000000001</v>
      </c>
      <c r="P520" s="24">
        <v>219.81</v>
      </c>
      <c r="Q520" s="24">
        <v>-123.09</v>
      </c>
      <c r="R520" s="24">
        <v>-331.04</v>
      </c>
      <c r="S520" s="24">
        <v>-2092.35</v>
      </c>
      <c r="T520" s="24" t="s">
        <v>58</v>
      </c>
      <c r="U520" s="24" t="s">
        <v>58</v>
      </c>
      <c r="V520" s="24"/>
      <c r="W520" s="24" t="s">
        <v>58</v>
      </c>
      <c r="X520" s="74"/>
      <c r="Y520" s="24">
        <v>-386.47</v>
      </c>
      <c r="Z520" s="24" t="s">
        <v>63</v>
      </c>
      <c r="AA520" s="24"/>
      <c r="AB520" s="24">
        <v>-718.36</v>
      </c>
      <c r="AC520" s="24" t="s">
        <v>64</v>
      </c>
      <c r="AD520" s="24">
        <v>91.34</v>
      </c>
      <c r="AE520" s="24" t="s">
        <v>62</v>
      </c>
      <c r="AF520" s="24">
        <v>-147.93</v>
      </c>
      <c r="AG520" s="24">
        <v>18.13</v>
      </c>
      <c r="AH520" s="24"/>
      <c r="AI520" s="24">
        <v>66.22</v>
      </c>
      <c r="AJ520" s="24" t="s">
        <v>63</v>
      </c>
      <c r="AK520" s="24"/>
      <c r="AL520" s="24">
        <v>-74.34</v>
      </c>
      <c r="AM520" s="24">
        <v>-672.8</v>
      </c>
      <c r="AN520" s="24">
        <v>23.58</v>
      </c>
      <c r="AO520" s="24" t="s">
        <v>63</v>
      </c>
      <c r="AP520" s="24">
        <v>-149.33000000000001</v>
      </c>
      <c r="AQ520" s="24">
        <v>-164.61</v>
      </c>
      <c r="AR520" s="24">
        <v>-373.5</v>
      </c>
      <c r="AS520" s="24">
        <v>-231.13</v>
      </c>
      <c r="AT520" s="24">
        <v>-770.19</v>
      </c>
      <c r="AU520" s="24">
        <v>149.41999999999999</v>
      </c>
      <c r="AV520" s="24">
        <v>0</v>
      </c>
      <c r="AW520" s="24">
        <v>22.39</v>
      </c>
      <c r="AX520" s="24">
        <v>-98.23</v>
      </c>
      <c r="AY520" s="24">
        <v>-168.86</v>
      </c>
      <c r="AZ520" s="24">
        <v>-310.68</v>
      </c>
      <c r="BA520" s="24">
        <v>-12.65</v>
      </c>
      <c r="BB520" s="24">
        <v>0</v>
      </c>
      <c r="BC520" s="24">
        <v>0</v>
      </c>
      <c r="BD520" s="24">
        <f t="shared" si="202"/>
        <v>-5413.0999999999985</v>
      </c>
      <c r="BE520" s="25"/>
    </row>
    <row r="521" spans="1:57" ht="25.5" customHeight="1" x14ac:dyDescent="0.25">
      <c r="A521" s="22">
        <v>11</v>
      </c>
      <c r="B521" s="22" t="s">
        <v>74</v>
      </c>
      <c r="C521" s="23">
        <v>22</v>
      </c>
      <c r="D521" s="23">
        <v>35</v>
      </c>
      <c r="E521" s="23" t="s">
        <v>75</v>
      </c>
      <c r="F521" s="24">
        <v>-247.17</v>
      </c>
      <c r="G521" s="24">
        <v>-21.17</v>
      </c>
      <c r="H521" s="24">
        <v>-319.75</v>
      </c>
      <c r="I521" s="24">
        <v>-806.41</v>
      </c>
      <c r="J521" s="24">
        <v>-236.71</v>
      </c>
      <c r="K521" s="24">
        <v>-466.18</v>
      </c>
      <c r="L521" s="24">
        <v>-116.59</v>
      </c>
      <c r="M521" s="24">
        <v>-315.73</v>
      </c>
      <c r="N521" s="24">
        <v>-1025.93</v>
      </c>
      <c r="O521" s="24">
        <v>904.5</v>
      </c>
      <c r="P521" s="24">
        <v>22.01</v>
      </c>
      <c r="Q521" s="24">
        <v>-411.28</v>
      </c>
      <c r="R521" s="24">
        <v>-1118.98</v>
      </c>
      <c r="S521" s="24">
        <v>-147.44999999999999</v>
      </c>
      <c r="T521" s="24" t="s">
        <v>58</v>
      </c>
      <c r="U521" s="24">
        <v>-359.72</v>
      </c>
      <c r="V521" s="24"/>
      <c r="W521" s="24">
        <v>-266.31</v>
      </c>
      <c r="X521" s="74"/>
      <c r="Y521" s="24">
        <v>-1506.28</v>
      </c>
      <c r="Z521" s="24">
        <v>41.04</v>
      </c>
      <c r="AA521" s="24"/>
      <c r="AB521" s="24">
        <v>-127.56</v>
      </c>
      <c r="AC521" s="24">
        <v>95.46</v>
      </c>
      <c r="AD521" s="24">
        <v>166.78</v>
      </c>
      <c r="AE521" s="24">
        <v>17.760000000000002</v>
      </c>
      <c r="AF521" s="24">
        <v>-228.89</v>
      </c>
      <c r="AG521" s="24">
        <v>-274.02</v>
      </c>
      <c r="AH521" s="24"/>
      <c r="AI521" s="24">
        <v>-20.99</v>
      </c>
      <c r="AJ521" s="24">
        <v>-196</v>
      </c>
      <c r="AK521" s="24"/>
      <c r="AL521" s="24">
        <v>-1933.69</v>
      </c>
      <c r="AM521" s="24">
        <v>-1157.0999999999999</v>
      </c>
      <c r="AN521" s="24">
        <v>-26.65</v>
      </c>
      <c r="AO521" s="24">
        <v>-134.94</v>
      </c>
      <c r="AP521" s="24">
        <v>56.57</v>
      </c>
      <c r="AQ521" s="24">
        <v>1166.81</v>
      </c>
      <c r="AR521" s="24">
        <v>-1221.6400000000001</v>
      </c>
      <c r="AS521" s="24">
        <v>-461.11</v>
      </c>
      <c r="AT521" s="24">
        <v>-719.87</v>
      </c>
      <c r="AU521" s="24">
        <v>-490.83</v>
      </c>
      <c r="AV521" s="24">
        <v>0</v>
      </c>
      <c r="AW521" s="24">
        <v>-108.35</v>
      </c>
      <c r="AX521" s="24">
        <v>320.11</v>
      </c>
      <c r="AY521" s="24">
        <v>-355.92</v>
      </c>
      <c r="AZ521" s="24">
        <v>99.9</v>
      </c>
      <c r="BA521" s="24">
        <v>-11.54</v>
      </c>
      <c r="BB521" s="24">
        <v>0</v>
      </c>
      <c r="BC521" s="24">
        <v>0</v>
      </c>
      <c r="BD521" s="24">
        <f t="shared" si="202"/>
        <v>-11943.820000000003</v>
      </c>
      <c r="BE521" s="25" t="s">
        <v>48</v>
      </c>
    </row>
    <row r="522" spans="1:57" ht="25.5" customHeight="1" x14ac:dyDescent="0.25">
      <c r="A522" s="22">
        <v>11</v>
      </c>
      <c r="B522" s="22" t="s">
        <v>74</v>
      </c>
      <c r="C522" s="23">
        <v>22</v>
      </c>
      <c r="D522" s="23">
        <v>342</v>
      </c>
      <c r="E522" s="23" t="s">
        <v>76</v>
      </c>
      <c r="F522" s="24">
        <v>124.12</v>
      </c>
      <c r="G522" s="24">
        <v>105.8</v>
      </c>
      <c r="H522" s="24">
        <v>8.98</v>
      </c>
      <c r="I522" s="24">
        <v>-31.47</v>
      </c>
      <c r="J522" s="24">
        <v>3.4</v>
      </c>
      <c r="K522" s="24">
        <v>18.13</v>
      </c>
      <c r="L522" s="24">
        <v>-25.61</v>
      </c>
      <c r="M522" s="24">
        <v>292</v>
      </c>
      <c r="N522" s="24">
        <v>-189.42</v>
      </c>
      <c r="O522" s="24">
        <v>-20.34</v>
      </c>
      <c r="P522" s="24" t="s">
        <v>63</v>
      </c>
      <c r="Q522" s="24">
        <v>163.65</v>
      </c>
      <c r="R522" s="24">
        <v>-233.11</v>
      </c>
      <c r="S522" s="24" t="s">
        <v>60</v>
      </c>
      <c r="T522" s="24" t="s">
        <v>58</v>
      </c>
      <c r="U522" s="24">
        <v>4.92</v>
      </c>
      <c r="V522" s="24"/>
      <c r="W522" s="24">
        <v>-158.4</v>
      </c>
      <c r="X522" s="74"/>
      <c r="Y522" s="24">
        <v>-41.39</v>
      </c>
      <c r="Z522" s="24" t="s">
        <v>62</v>
      </c>
      <c r="AA522" s="24"/>
      <c r="AB522" s="24">
        <v>-16.5</v>
      </c>
      <c r="AC522" s="24">
        <v>-5.01</v>
      </c>
      <c r="AD522" s="24">
        <v>42.5</v>
      </c>
      <c r="AE522" s="24" t="s">
        <v>63</v>
      </c>
      <c r="AF522" s="24">
        <v>15.66</v>
      </c>
      <c r="AG522" s="24">
        <v>-54.4</v>
      </c>
      <c r="AH522" s="24"/>
      <c r="AI522" s="24" t="s">
        <v>62</v>
      </c>
      <c r="AJ522" s="24">
        <v>-23.6</v>
      </c>
      <c r="AK522" s="24"/>
      <c r="AL522" s="24" t="s">
        <v>60</v>
      </c>
      <c r="AM522" s="24" t="s">
        <v>60</v>
      </c>
      <c r="AN522" s="24">
        <v>5.4</v>
      </c>
      <c r="AO522" s="24">
        <v>7.11</v>
      </c>
      <c r="AP522" s="24">
        <v>-116.28</v>
      </c>
      <c r="AQ522" s="24">
        <v>354.69</v>
      </c>
      <c r="AR522" s="24">
        <v>-170.87</v>
      </c>
      <c r="AS522" s="24">
        <v>22.5</v>
      </c>
      <c r="AT522" s="24">
        <v>-74.34</v>
      </c>
      <c r="AU522" s="24">
        <v>-29.34</v>
      </c>
      <c r="AV522" s="24">
        <v>0</v>
      </c>
      <c r="AW522" s="24">
        <v>1.3</v>
      </c>
      <c r="AX522" s="24">
        <v>26.71</v>
      </c>
      <c r="AY522" s="24" t="s">
        <v>60</v>
      </c>
      <c r="AZ522" s="24">
        <v>1.22</v>
      </c>
      <c r="BA522" s="24" t="s">
        <v>62</v>
      </c>
      <c r="BB522" s="24">
        <v>0</v>
      </c>
      <c r="BC522" s="24">
        <v>0</v>
      </c>
      <c r="BD522" s="24">
        <f t="shared" si="202"/>
        <v>8.0100000000000922</v>
      </c>
      <c r="BE522" s="25" t="s">
        <v>48</v>
      </c>
    </row>
    <row r="523" spans="1:57" ht="25.5" customHeight="1" x14ac:dyDescent="0.25">
      <c r="A523" s="22">
        <v>11</v>
      </c>
      <c r="B523" s="22" t="s">
        <v>74</v>
      </c>
      <c r="C523" s="23">
        <v>22</v>
      </c>
      <c r="D523" s="23">
        <v>343</v>
      </c>
      <c r="E523" s="23" t="s">
        <v>77</v>
      </c>
      <c r="F523" s="24">
        <v>-27.06</v>
      </c>
      <c r="G523" s="24">
        <v>29.57</v>
      </c>
      <c r="H523" s="24">
        <v>-83.93</v>
      </c>
      <c r="I523" s="24">
        <v>71.45</v>
      </c>
      <c r="J523" s="24">
        <v>-14.77</v>
      </c>
      <c r="K523" s="24">
        <v>3.9</v>
      </c>
      <c r="L523" s="24">
        <v>-40.17</v>
      </c>
      <c r="M523" s="24">
        <v>-36.450000000000003</v>
      </c>
      <c r="N523" s="24">
        <v>29.63</v>
      </c>
      <c r="O523" s="24">
        <v>-228.96</v>
      </c>
      <c r="P523" s="24">
        <v>-275.69</v>
      </c>
      <c r="Q523" s="24">
        <v>88.16</v>
      </c>
      <c r="R523" s="24">
        <v>568.64</v>
      </c>
      <c r="S523" s="24">
        <v>-178.23</v>
      </c>
      <c r="T523" s="24" t="s">
        <v>58</v>
      </c>
      <c r="U523" s="24">
        <v>-328.39</v>
      </c>
      <c r="V523" s="24"/>
      <c r="W523" s="24" t="s">
        <v>58</v>
      </c>
      <c r="X523" s="74"/>
      <c r="Y523" s="24">
        <v>54.71</v>
      </c>
      <c r="Z523" s="24">
        <v>-117.1</v>
      </c>
      <c r="AA523" s="24"/>
      <c r="AB523" s="24">
        <v>-171.01</v>
      </c>
      <c r="AC523" s="24">
        <v>117.97</v>
      </c>
      <c r="AD523" s="24">
        <v>93.62</v>
      </c>
      <c r="AE523" s="24">
        <v>6.24</v>
      </c>
      <c r="AF523" s="24">
        <v>74.17</v>
      </c>
      <c r="AG523" s="24">
        <v>-27.17</v>
      </c>
      <c r="AH523" s="24"/>
      <c r="AI523" s="24">
        <v>-56.25</v>
      </c>
      <c r="AJ523" s="24">
        <v>-96.65</v>
      </c>
      <c r="AK523" s="24"/>
      <c r="AL523" s="24" t="s">
        <v>60</v>
      </c>
      <c r="AM523" s="24">
        <v>17.61</v>
      </c>
      <c r="AN523" s="24">
        <v>7.69</v>
      </c>
      <c r="AO523" s="24">
        <v>101.53</v>
      </c>
      <c r="AP523" s="24">
        <v>-139.13</v>
      </c>
      <c r="AQ523" s="24">
        <v>1127.8599999999999</v>
      </c>
      <c r="AR523" s="24">
        <v>-133.69</v>
      </c>
      <c r="AS523" s="24">
        <v>-110.51</v>
      </c>
      <c r="AT523" s="24">
        <v>-40.770000000000003</v>
      </c>
      <c r="AU523" s="24">
        <v>-100.19</v>
      </c>
      <c r="AV523" s="24">
        <v>0</v>
      </c>
      <c r="AW523" s="24">
        <v>-74.88</v>
      </c>
      <c r="AX523" s="24">
        <v>-3.09</v>
      </c>
      <c r="AY523" s="24" t="s">
        <v>60</v>
      </c>
      <c r="AZ523" s="24">
        <v>40.020000000000003</v>
      </c>
      <c r="BA523" s="24">
        <v>-115.35</v>
      </c>
      <c r="BB523" s="24">
        <v>0</v>
      </c>
      <c r="BC523" s="24">
        <v>0</v>
      </c>
      <c r="BD523" s="24">
        <f t="shared" si="202"/>
        <v>33.330000000000013</v>
      </c>
      <c r="BE523" s="25" t="s">
        <v>48</v>
      </c>
    </row>
    <row r="524" spans="1:57" ht="25.5" customHeight="1" x14ac:dyDescent="0.25">
      <c r="A524" s="22">
        <v>11</v>
      </c>
      <c r="B524" s="22" t="s">
        <v>74</v>
      </c>
      <c r="C524" s="23">
        <v>22</v>
      </c>
      <c r="D524" s="23">
        <v>344</v>
      </c>
      <c r="E524" s="23" t="s">
        <v>79</v>
      </c>
      <c r="F524" s="24" t="s">
        <v>60</v>
      </c>
      <c r="G524" s="24">
        <v>3.4</v>
      </c>
      <c r="H524" s="24">
        <v>18.670000000000002</v>
      </c>
      <c r="I524" s="24" t="s">
        <v>58</v>
      </c>
      <c r="J524" s="24" t="s">
        <v>62</v>
      </c>
      <c r="K524" s="24">
        <v>119.57</v>
      </c>
      <c r="L524" s="24" t="s">
        <v>62</v>
      </c>
      <c r="M524" s="24">
        <v>-121.56</v>
      </c>
      <c r="N524" s="24">
        <v>-206.4</v>
      </c>
      <c r="O524" s="24" t="s">
        <v>58</v>
      </c>
      <c r="P524" s="24">
        <v>11.27</v>
      </c>
      <c r="Q524" s="24" t="s">
        <v>60</v>
      </c>
      <c r="R524" s="24">
        <v>-104.87</v>
      </c>
      <c r="S524" s="24">
        <v>125.56</v>
      </c>
      <c r="T524" s="24" t="s">
        <v>58</v>
      </c>
      <c r="U524" s="24" t="s">
        <v>62</v>
      </c>
      <c r="V524" s="24"/>
      <c r="W524" s="24" t="s">
        <v>58</v>
      </c>
      <c r="X524" s="74"/>
      <c r="Y524" s="24">
        <v>-46.9</v>
      </c>
      <c r="Z524" s="24">
        <v>-128.94999999999999</v>
      </c>
      <c r="AA524" s="24"/>
      <c r="AB524" s="24">
        <v>-34.65</v>
      </c>
      <c r="AC524" s="24" t="s">
        <v>60</v>
      </c>
      <c r="AD524" s="24" t="s">
        <v>62</v>
      </c>
      <c r="AE524" s="24" t="s">
        <v>62</v>
      </c>
      <c r="AF524" s="24" t="s">
        <v>60</v>
      </c>
      <c r="AG524" s="24" t="s">
        <v>60</v>
      </c>
      <c r="AH524" s="24"/>
      <c r="AI524" s="24">
        <v>-98.91</v>
      </c>
      <c r="AJ524" s="24" t="s">
        <v>60</v>
      </c>
      <c r="AK524" s="24"/>
      <c r="AL524" s="24" t="s">
        <v>60</v>
      </c>
      <c r="AM524" s="24" t="s">
        <v>60</v>
      </c>
      <c r="AN524" s="24" t="s">
        <v>62</v>
      </c>
      <c r="AO524" s="24">
        <v>-0.18</v>
      </c>
      <c r="AP524" s="24">
        <v>-44.85</v>
      </c>
      <c r="AQ524" s="24">
        <v>91.6</v>
      </c>
      <c r="AR524" s="24">
        <v>-443.06</v>
      </c>
      <c r="AS524" s="24">
        <v>-122.49</v>
      </c>
      <c r="AT524" s="24" t="s">
        <v>60</v>
      </c>
      <c r="AU524" s="24" t="s">
        <v>60</v>
      </c>
      <c r="AV524" s="24">
        <v>0</v>
      </c>
      <c r="AW524" s="24">
        <v>108.96</v>
      </c>
      <c r="AX524" s="24">
        <v>-69.290000000000006</v>
      </c>
      <c r="AY524" s="24">
        <v>231.57</v>
      </c>
      <c r="AZ524" s="24" t="s">
        <v>60</v>
      </c>
      <c r="BA524" s="24">
        <v>-1.9</v>
      </c>
      <c r="BB524" s="24">
        <v>0</v>
      </c>
      <c r="BC524" s="24">
        <v>0</v>
      </c>
      <c r="BD524" s="24">
        <f t="shared" si="202"/>
        <v>-713.41</v>
      </c>
      <c r="BE524" s="25"/>
    </row>
    <row r="525" spans="1:57" ht="25.5" customHeight="1" x14ac:dyDescent="0.25">
      <c r="A525" s="22">
        <v>11</v>
      </c>
      <c r="B525" s="22" t="s">
        <v>74</v>
      </c>
      <c r="C525" s="23">
        <v>22</v>
      </c>
      <c r="D525" s="23">
        <v>345</v>
      </c>
      <c r="E525" s="23" t="s">
        <v>80</v>
      </c>
      <c r="F525" s="24" t="s">
        <v>64</v>
      </c>
      <c r="G525" s="24" t="s">
        <v>64</v>
      </c>
      <c r="H525" s="24" t="s">
        <v>64</v>
      </c>
      <c r="I525" s="24" t="s">
        <v>63</v>
      </c>
      <c r="J525" s="24" t="s">
        <v>63</v>
      </c>
      <c r="K525" s="24" t="s">
        <v>267</v>
      </c>
      <c r="L525" s="24" t="s">
        <v>63</v>
      </c>
      <c r="M525" s="24" t="s">
        <v>64</v>
      </c>
      <c r="N525" s="24" t="s">
        <v>64</v>
      </c>
      <c r="O525" s="24" t="s">
        <v>63</v>
      </c>
      <c r="P525" s="24" t="s">
        <v>63</v>
      </c>
      <c r="Q525" s="24" t="s">
        <v>64</v>
      </c>
      <c r="R525" s="24" t="s">
        <v>64</v>
      </c>
      <c r="S525" s="24" t="s">
        <v>64</v>
      </c>
      <c r="T525" s="24" t="s">
        <v>63</v>
      </c>
      <c r="U525" s="24" t="s">
        <v>63</v>
      </c>
      <c r="V525" s="24"/>
      <c r="W525" s="24" t="s">
        <v>64</v>
      </c>
      <c r="X525" s="74"/>
      <c r="Y525" s="24" t="s">
        <v>64</v>
      </c>
      <c r="Z525" s="24" t="s">
        <v>63</v>
      </c>
      <c r="AA525" s="24"/>
      <c r="AB525" s="24" t="s">
        <v>64</v>
      </c>
      <c r="AC525" s="24" t="s">
        <v>64</v>
      </c>
      <c r="AD525" s="24" t="s">
        <v>64</v>
      </c>
      <c r="AE525" s="24" t="s">
        <v>63</v>
      </c>
      <c r="AF525" s="24" t="s">
        <v>60</v>
      </c>
      <c r="AG525" s="24" t="s">
        <v>64</v>
      </c>
      <c r="AH525" s="24"/>
      <c r="AI525" s="24" t="s">
        <v>63</v>
      </c>
      <c r="AJ525" s="24" t="s">
        <v>64</v>
      </c>
      <c r="AK525" s="24"/>
      <c r="AL525" s="24" t="s">
        <v>64</v>
      </c>
      <c r="AM525" s="24" t="s">
        <v>63</v>
      </c>
      <c r="AN525" s="24" t="s">
        <v>63</v>
      </c>
      <c r="AO525" s="24" t="s">
        <v>63</v>
      </c>
      <c r="AP525" s="24" t="s">
        <v>64</v>
      </c>
      <c r="AQ525" s="24" t="s">
        <v>64</v>
      </c>
      <c r="AR525" s="24" t="s">
        <v>63</v>
      </c>
      <c r="AS525" s="24" t="s">
        <v>64</v>
      </c>
      <c r="AT525" s="24" t="s">
        <v>64</v>
      </c>
      <c r="AU525" s="24" t="s">
        <v>64</v>
      </c>
      <c r="AV525" s="24">
        <v>0</v>
      </c>
      <c r="AW525" s="24" t="s">
        <v>63</v>
      </c>
      <c r="AX525" s="24" t="s">
        <v>63</v>
      </c>
      <c r="AY525" s="24" t="s">
        <v>64</v>
      </c>
      <c r="AZ525" s="24" t="s">
        <v>64</v>
      </c>
      <c r="BA525" s="24" t="s">
        <v>63</v>
      </c>
      <c r="BB525" s="24">
        <v>0</v>
      </c>
      <c r="BC525" s="24">
        <v>0</v>
      </c>
      <c r="BD525" s="24">
        <f t="shared" si="202"/>
        <v>0</v>
      </c>
      <c r="BE525" s="25"/>
    </row>
    <row r="526" spans="1:57" ht="25.5" customHeight="1" x14ac:dyDescent="0.25">
      <c r="A526" s="22">
        <v>11</v>
      </c>
      <c r="B526" s="22" t="s">
        <v>74</v>
      </c>
      <c r="C526" s="23">
        <v>22</v>
      </c>
      <c r="D526" s="23">
        <v>352</v>
      </c>
      <c r="E526" s="23" t="s">
        <v>81</v>
      </c>
      <c r="F526" s="24" t="s">
        <v>64</v>
      </c>
      <c r="G526" s="24" t="s">
        <v>64</v>
      </c>
      <c r="H526" s="24" t="s">
        <v>64</v>
      </c>
      <c r="I526" s="24" t="s">
        <v>63</v>
      </c>
      <c r="J526" s="24" t="s">
        <v>63</v>
      </c>
      <c r="K526" s="24" t="s">
        <v>267</v>
      </c>
      <c r="L526" s="24" t="s">
        <v>63</v>
      </c>
      <c r="M526" s="24" t="s">
        <v>64</v>
      </c>
      <c r="N526" s="24" t="s">
        <v>64</v>
      </c>
      <c r="O526" s="24" t="s">
        <v>63</v>
      </c>
      <c r="P526" s="24" t="s">
        <v>63</v>
      </c>
      <c r="Q526" s="24" t="s">
        <v>64</v>
      </c>
      <c r="R526" s="24" t="s">
        <v>64</v>
      </c>
      <c r="S526" s="24" t="s">
        <v>64</v>
      </c>
      <c r="T526" s="24" t="s">
        <v>63</v>
      </c>
      <c r="U526" s="24" t="s">
        <v>63</v>
      </c>
      <c r="V526" s="24"/>
      <c r="W526" s="24" t="s">
        <v>64</v>
      </c>
      <c r="X526" s="74"/>
      <c r="Y526" s="24" t="s">
        <v>64</v>
      </c>
      <c r="Z526" s="24" t="s">
        <v>63</v>
      </c>
      <c r="AA526" s="24"/>
      <c r="AB526" s="24" t="s">
        <v>64</v>
      </c>
      <c r="AC526" s="24" t="s">
        <v>64</v>
      </c>
      <c r="AD526" s="24" t="s">
        <v>64</v>
      </c>
      <c r="AE526" s="24" t="s">
        <v>63</v>
      </c>
      <c r="AF526" s="24" t="s">
        <v>64</v>
      </c>
      <c r="AG526" s="24" t="s">
        <v>64</v>
      </c>
      <c r="AH526" s="24"/>
      <c r="AI526" s="24" t="s">
        <v>63</v>
      </c>
      <c r="AJ526" s="24" t="s">
        <v>64</v>
      </c>
      <c r="AK526" s="24"/>
      <c r="AL526" s="24" t="s">
        <v>64</v>
      </c>
      <c r="AM526" s="24" t="s">
        <v>64</v>
      </c>
      <c r="AN526" s="24" t="s">
        <v>63</v>
      </c>
      <c r="AO526" s="24" t="s">
        <v>63</v>
      </c>
      <c r="AP526" s="24" t="s">
        <v>64</v>
      </c>
      <c r="AQ526" s="24" t="s">
        <v>64</v>
      </c>
      <c r="AR526" s="24" t="s">
        <v>63</v>
      </c>
      <c r="AS526" s="24" t="s">
        <v>64</v>
      </c>
      <c r="AT526" s="24" t="s">
        <v>64</v>
      </c>
      <c r="AU526" s="24" t="s">
        <v>64</v>
      </c>
      <c r="AV526" s="24">
        <v>0</v>
      </c>
      <c r="AW526" s="24" t="s">
        <v>63</v>
      </c>
      <c r="AX526" s="24" t="s">
        <v>63</v>
      </c>
      <c r="AY526" s="24" t="s">
        <v>64</v>
      </c>
      <c r="AZ526" s="24" t="s">
        <v>64</v>
      </c>
      <c r="BA526" s="24" t="s">
        <v>63</v>
      </c>
      <c r="BB526" s="24">
        <v>0</v>
      </c>
      <c r="BC526" s="24">
        <v>0</v>
      </c>
      <c r="BD526" s="24">
        <f t="shared" si="202"/>
        <v>0</v>
      </c>
      <c r="BE526" s="25"/>
    </row>
    <row r="527" spans="1:57" ht="25.5" customHeight="1" x14ac:dyDescent="0.25">
      <c r="A527" s="22">
        <v>11</v>
      </c>
      <c r="B527" s="40" t="s">
        <v>74</v>
      </c>
      <c r="C527" s="23">
        <v>12</v>
      </c>
      <c r="D527" s="23">
        <v>31</v>
      </c>
      <c r="E527" s="23" t="s">
        <v>158</v>
      </c>
      <c r="F527" s="24">
        <v>-1110.45</v>
      </c>
      <c r="G527" s="24">
        <v>-67.36</v>
      </c>
      <c r="H527" s="24">
        <v>296.06</v>
      </c>
      <c r="I527" s="24">
        <v>-105.57</v>
      </c>
      <c r="J527" s="24">
        <v>-44.96</v>
      </c>
      <c r="K527" s="24">
        <v>-599.39</v>
      </c>
      <c r="L527" s="24" t="s">
        <v>58</v>
      </c>
      <c r="M527" s="24">
        <v>-1019.19</v>
      </c>
      <c r="N527" s="24">
        <v>-947.72</v>
      </c>
      <c r="O527" s="24">
        <v>1120.8900000000001</v>
      </c>
      <c r="P527" s="24" t="s">
        <v>58</v>
      </c>
      <c r="Q527" s="24">
        <v>701.8</v>
      </c>
      <c r="R527" s="24" t="s">
        <v>59</v>
      </c>
      <c r="S527" s="24">
        <v>-198.79</v>
      </c>
      <c r="T527" s="24">
        <v>-51.8</v>
      </c>
      <c r="U527" s="24">
        <v>-117.99</v>
      </c>
      <c r="V527" s="24"/>
      <c r="W527" s="24" t="s">
        <v>58</v>
      </c>
      <c r="X527" s="74"/>
      <c r="Y527" s="24">
        <v>-310.23</v>
      </c>
      <c r="Z527" s="24" t="s">
        <v>58</v>
      </c>
      <c r="AA527" s="24"/>
      <c r="AB527" s="24">
        <v>-398.55</v>
      </c>
      <c r="AC527" s="24" t="s">
        <v>59</v>
      </c>
      <c r="AD527" s="24">
        <v>-246.89</v>
      </c>
      <c r="AE527" s="24">
        <v>-133.99</v>
      </c>
      <c r="AF527" s="24">
        <v>-1553.04</v>
      </c>
      <c r="AG527" s="24" t="s">
        <v>59</v>
      </c>
      <c r="AH527" s="24"/>
      <c r="AI527" s="24">
        <v>-138.19999999999999</v>
      </c>
      <c r="AJ527" s="24">
        <v>85.66</v>
      </c>
      <c r="AK527" s="24"/>
      <c r="AL527" s="24">
        <v>-720.42</v>
      </c>
      <c r="AM527" s="24" t="s">
        <v>124</v>
      </c>
      <c r="AN527" s="24" t="s">
        <v>58</v>
      </c>
      <c r="AO527" s="24" t="s">
        <v>58</v>
      </c>
      <c r="AP527" s="24">
        <v>-235.84</v>
      </c>
      <c r="AQ527" s="24" t="s">
        <v>59</v>
      </c>
      <c r="AR527" s="24">
        <v>-17.97</v>
      </c>
      <c r="AS527" s="24">
        <v>-347.42</v>
      </c>
      <c r="AT527" s="24">
        <v>-77.38</v>
      </c>
      <c r="AU527" s="24">
        <v>-129.91999999999999</v>
      </c>
      <c r="AV527" s="24">
        <v>0</v>
      </c>
      <c r="AW527" s="24" t="s">
        <v>124</v>
      </c>
      <c r="AX527" s="24">
        <v>210.03</v>
      </c>
      <c r="AY527" s="24">
        <v>238.02</v>
      </c>
      <c r="AZ527" s="24">
        <v>79.89</v>
      </c>
      <c r="BA527" s="24">
        <v>1.04</v>
      </c>
      <c r="BB527" s="24">
        <v>0</v>
      </c>
      <c r="BC527" s="24">
        <v>0</v>
      </c>
      <c r="BD527" s="24">
        <f t="shared" si="202"/>
        <v>-5839.6799999999994</v>
      </c>
      <c r="BE527" s="25"/>
    </row>
    <row r="528" spans="1:57" ht="25.5" customHeight="1" x14ac:dyDescent="0.25">
      <c r="A528" s="42">
        <v>11</v>
      </c>
      <c r="B528" s="42" t="s">
        <v>74</v>
      </c>
      <c r="C528" s="23">
        <v>22</v>
      </c>
      <c r="D528" s="23">
        <v>357</v>
      </c>
      <c r="E528" s="23" t="s">
        <v>83</v>
      </c>
      <c r="F528" s="24" t="s">
        <v>64</v>
      </c>
      <c r="G528" s="24">
        <v>-51.34</v>
      </c>
      <c r="H528" s="24">
        <v>-17.989999999999998</v>
      </c>
      <c r="I528" s="24">
        <v>-51.86</v>
      </c>
      <c r="J528" s="24" t="s">
        <v>63</v>
      </c>
      <c r="K528" s="24">
        <v>-97.94</v>
      </c>
      <c r="L528" s="24">
        <v>47.42</v>
      </c>
      <c r="M528" s="24" t="s">
        <v>60</v>
      </c>
      <c r="N528" s="24" t="s">
        <v>59</v>
      </c>
      <c r="O528" s="24" t="s">
        <v>60</v>
      </c>
      <c r="P528" s="24">
        <v>-87.78</v>
      </c>
      <c r="Q528" s="24">
        <v>-250.93</v>
      </c>
      <c r="R528" s="24">
        <v>-53.11</v>
      </c>
      <c r="S528" s="24">
        <v>-97.49</v>
      </c>
      <c r="T528" s="24" t="s">
        <v>58</v>
      </c>
      <c r="U528" s="24">
        <v>93.66</v>
      </c>
      <c r="V528" s="24"/>
      <c r="W528" s="24" t="s">
        <v>58</v>
      </c>
      <c r="X528" s="74"/>
      <c r="Y528" s="24">
        <v>-70.010000000000005</v>
      </c>
      <c r="Z528" s="24" t="s">
        <v>62</v>
      </c>
      <c r="AA528" s="24"/>
      <c r="AB528" s="24" t="s">
        <v>60</v>
      </c>
      <c r="AC528" s="24" t="s">
        <v>60</v>
      </c>
      <c r="AD528" s="24" t="s">
        <v>60</v>
      </c>
      <c r="AE528" s="24" t="s">
        <v>62</v>
      </c>
      <c r="AF528" s="24" t="s">
        <v>60</v>
      </c>
      <c r="AG528" s="24" t="s">
        <v>60</v>
      </c>
      <c r="AH528" s="24"/>
      <c r="AI528" s="24">
        <v>-36.200000000000003</v>
      </c>
      <c r="AJ528" s="24">
        <v>-34.14</v>
      </c>
      <c r="AK528" s="24"/>
      <c r="AL528" s="24" t="s">
        <v>60</v>
      </c>
      <c r="AM528" s="24" t="s">
        <v>64</v>
      </c>
      <c r="AN528" s="24" t="s">
        <v>62</v>
      </c>
      <c r="AO528" s="24">
        <v>-53.41</v>
      </c>
      <c r="AP528" s="24">
        <v>-34.04</v>
      </c>
      <c r="AQ528" s="24">
        <v>-3.22</v>
      </c>
      <c r="AR528" s="24" t="s">
        <v>58</v>
      </c>
      <c r="AS528" s="24" t="s">
        <v>64</v>
      </c>
      <c r="AT528" s="24">
        <v>71.739999999999995</v>
      </c>
      <c r="AU528" s="24">
        <v>53.48</v>
      </c>
      <c r="AV528" s="24">
        <v>0</v>
      </c>
      <c r="AW528" s="24">
        <v>-34.46</v>
      </c>
      <c r="AX528" s="24">
        <v>-88.46</v>
      </c>
      <c r="AY528" s="24">
        <v>43.6</v>
      </c>
      <c r="AZ528" s="24" t="s">
        <v>60</v>
      </c>
      <c r="BA528" s="24" t="s">
        <v>62</v>
      </c>
      <c r="BB528" s="24">
        <v>0</v>
      </c>
      <c r="BC528" s="24">
        <v>0</v>
      </c>
      <c r="BD528" s="24">
        <f t="shared" si="202"/>
        <v>-752.48</v>
      </c>
      <c r="BE528" s="25"/>
    </row>
    <row r="529" spans="1:57" ht="25.5" customHeight="1" x14ac:dyDescent="0.25">
      <c r="A529" s="22">
        <v>11</v>
      </c>
      <c r="B529" s="22" t="s">
        <v>84</v>
      </c>
      <c r="C529" s="23">
        <v>22</v>
      </c>
      <c r="D529" s="23">
        <v>286</v>
      </c>
      <c r="E529" s="23" t="s">
        <v>159</v>
      </c>
      <c r="F529" s="24">
        <v>40.340000000000003</v>
      </c>
      <c r="G529" s="24">
        <v>-176.72</v>
      </c>
      <c r="H529" s="24">
        <v>52.86</v>
      </c>
      <c r="I529" s="24">
        <v>20.71</v>
      </c>
      <c r="J529" s="24" t="s">
        <v>62</v>
      </c>
      <c r="K529" s="24">
        <v>-159.49</v>
      </c>
      <c r="L529" s="24">
        <v>-284.29000000000002</v>
      </c>
      <c r="M529" s="24">
        <v>-101.17</v>
      </c>
      <c r="N529" s="24">
        <v>-286.27</v>
      </c>
      <c r="O529" s="24" t="s">
        <v>58</v>
      </c>
      <c r="P529" s="24">
        <v>-200.05</v>
      </c>
      <c r="Q529" s="24">
        <v>71.08</v>
      </c>
      <c r="R529" s="24">
        <v>153.35</v>
      </c>
      <c r="S529" s="24">
        <v>-9.11</v>
      </c>
      <c r="T529" s="24" t="s">
        <v>58</v>
      </c>
      <c r="U529" s="24">
        <v>2.44</v>
      </c>
      <c r="V529" s="24"/>
      <c r="W529" s="24">
        <v>-109.07</v>
      </c>
      <c r="X529" s="74"/>
      <c r="Y529" s="24">
        <v>-381.69</v>
      </c>
      <c r="Z529" s="24">
        <v>-117.94</v>
      </c>
      <c r="AA529" s="24"/>
      <c r="AB529" s="24">
        <v>-228.15</v>
      </c>
      <c r="AC529" s="24">
        <v>-101.2</v>
      </c>
      <c r="AD529" s="24">
        <v>-67.77</v>
      </c>
      <c r="AE529" s="24" t="s">
        <v>58</v>
      </c>
      <c r="AF529" s="24" t="s">
        <v>59</v>
      </c>
      <c r="AG529" s="24">
        <v>63.7</v>
      </c>
      <c r="AH529" s="24"/>
      <c r="AI529" s="24">
        <v>21.84</v>
      </c>
      <c r="AJ529" s="24">
        <v>-3.03</v>
      </c>
      <c r="AK529" s="24"/>
      <c r="AL529" s="24">
        <v>-621.84</v>
      </c>
      <c r="AM529" s="24">
        <v>323.70999999999998</v>
      </c>
      <c r="AN529" s="24">
        <v>-28.99</v>
      </c>
      <c r="AO529" s="24">
        <v>-254</v>
      </c>
      <c r="AP529" s="24">
        <v>-17.989999999999998</v>
      </c>
      <c r="AQ529" s="24">
        <v>-120.32</v>
      </c>
      <c r="AR529" s="24">
        <v>-668.31</v>
      </c>
      <c r="AS529" s="24">
        <v>-140.22999999999999</v>
      </c>
      <c r="AT529" s="24">
        <v>-76.87</v>
      </c>
      <c r="AU529" s="24">
        <v>74.22</v>
      </c>
      <c r="AV529" s="24">
        <v>0</v>
      </c>
      <c r="AW529" s="24">
        <v>-175.9</v>
      </c>
      <c r="AX529" s="24">
        <v>-94.31</v>
      </c>
      <c r="AY529" s="24">
        <v>-40.229999999999997</v>
      </c>
      <c r="AZ529" s="24">
        <v>-22.33</v>
      </c>
      <c r="BA529" s="24">
        <v>36.340000000000003</v>
      </c>
      <c r="BB529" s="24">
        <v>0</v>
      </c>
      <c r="BC529" s="24">
        <v>0</v>
      </c>
      <c r="BD529" s="24">
        <f t="shared" si="202"/>
        <v>-3626.68</v>
      </c>
      <c r="BE529" s="25"/>
    </row>
    <row r="530" spans="1:57" ht="25.5" customHeight="1" x14ac:dyDescent="0.25">
      <c r="A530" s="22">
        <v>11</v>
      </c>
      <c r="B530" s="22" t="s">
        <v>84</v>
      </c>
      <c r="C530" s="23">
        <v>13</v>
      </c>
      <c r="D530" s="23">
        <v>355</v>
      </c>
      <c r="E530" s="23" t="s">
        <v>160</v>
      </c>
      <c r="F530" s="24" t="s">
        <v>64</v>
      </c>
      <c r="G530" s="24" t="s">
        <v>64</v>
      </c>
      <c r="H530" s="24" t="s">
        <v>64</v>
      </c>
      <c r="I530" s="24" t="s">
        <v>63</v>
      </c>
      <c r="J530" s="24" t="s">
        <v>63</v>
      </c>
      <c r="K530" s="24" t="s">
        <v>267</v>
      </c>
      <c r="L530" s="24" t="s">
        <v>63</v>
      </c>
      <c r="M530" s="24" t="s">
        <v>64</v>
      </c>
      <c r="N530" s="24" t="s">
        <v>64</v>
      </c>
      <c r="O530" s="24" t="s">
        <v>63</v>
      </c>
      <c r="P530" s="24" t="s">
        <v>63</v>
      </c>
      <c r="Q530" s="24" t="s">
        <v>64</v>
      </c>
      <c r="R530" s="24" t="s">
        <v>64</v>
      </c>
      <c r="S530" s="24" t="s">
        <v>64</v>
      </c>
      <c r="T530" s="24" t="s">
        <v>63</v>
      </c>
      <c r="U530" s="24" t="s">
        <v>63</v>
      </c>
      <c r="V530" s="24"/>
      <c r="W530" s="24" t="s">
        <v>64</v>
      </c>
      <c r="X530" s="74"/>
      <c r="Y530" s="24" t="s">
        <v>64</v>
      </c>
      <c r="Z530" s="24" t="s">
        <v>63</v>
      </c>
      <c r="AA530" s="24"/>
      <c r="AB530" s="24" t="s">
        <v>64</v>
      </c>
      <c r="AC530" s="24" t="s">
        <v>64</v>
      </c>
      <c r="AD530" s="24" t="s">
        <v>64</v>
      </c>
      <c r="AE530" s="24" t="s">
        <v>63</v>
      </c>
      <c r="AF530" s="24" t="s">
        <v>64</v>
      </c>
      <c r="AG530" s="24" t="s">
        <v>64</v>
      </c>
      <c r="AH530" s="24"/>
      <c r="AI530" s="24" t="s">
        <v>63</v>
      </c>
      <c r="AJ530" s="24" t="s">
        <v>64</v>
      </c>
      <c r="AK530" s="24"/>
      <c r="AL530" s="24" t="s">
        <v>64</v>
      </c>
      <c r="AM530" s="24" t="s">
        <v>63</v>
      </c>
      <c r="AN530" s="24" t="s">
        <v>63</v>
      </c>
      <c r="AO530" s="24" t="s">
        <v>63</v>
      </c>
      <c r="AP530" s="24" t="s">
        <v>64</v>
      </c>
      <c r="AQ530" s="24" t="s">
        <v>64</v>
      </c>
      <c r="AR530" s="24" t="s">
        <v>63</v>
      </c>
      <c r="AS530" s="24" t="s">
        <v>64</v>
      </c>
      <c r="AT530" s="24" t="s">
        <v>64</v>
      </c>
      <c r="AU530" s="24" t="s">
        <v>64</v>
      </c>
      <c r="AV530" s="24">
        <v>0</v>
      </c>
      <c r="AW530" s="24" t="s">
        <v>63</v>
      </c>
      <c r="AX530" s="24" t="s">
        <v>63</v>
      </c>
      <c r="AY530" s="24" t="s">
        <v>64</v>
      </c>
      <c r="AZ530" s="24" t="s">
        <v>64</v>
      </c>
      <c r="BA530" s="24" t="s">
        <v>63</v>
      </c>
      <c r="BB530" s="24">
        <v>0</v>
      </c>
      <c r="BC530" s="24">
        <v>0</v>
      </c>
      <c r="BD530" s="24">
        <f t="shared" si="202"/>
        <v>0</v>
      </c>
      <c r="BE530" s="25"/>
    </row>
    <row r="531" spans="1:57" ht="25.5" customHeight="1" x14ac:dyDescent="0.25">
      <c r="A531" s="22">
        <v>11</v>
      </c>
      <c r="B531" s="39" t="s">
        <v>84</v>
      </c>
      <c r="C531" s="39">
        <v>13</v>
      </c>
      <c r="D531" s="39">
        <v>146</v>
      </c>
      <c r="E531" s="39" t="s">
        <v>161</v>
      </c>
      <c r="F531" s="24">
        <v>-205.22</v>
      </c>
      <c r="G531" s="24">
        <v>-148.33000000000001</v>
      </c>
      <c r="H531" s="24">
        <v>1.47</v>
      </c>
      <c r="I531" s="24">
        <v>-421.9</v>
      </c>
      <c r="J531" s="24">
        <v>-60.06</v>
      </c>
      <c r="K531" s="24">
        <v>70.12</v>
      </c>
      <c r="L531" s="24">
        <v>-275.45</v>
      </c>
      <c r="M531" s="24">
        <v>606.66999999999996</v>
      </c>
      <c r="N531" s="24" t="s">
        <v>59</v>
      </c>
      <c r="O531" s="24">
        <v>-216.82</v>
      </c>
      <c r="P531" s="24">
        <v>-862</v>
      </c>
      <c r="Q531" s="24">
        <v>-201.79</v>
      </c>
      <c r="R531" s="24">
        <v>-640.20000000000005</v>
      </c>
      <c r="S531" s="24">
        <v>-239.53</v>
      </c>
      <c r="T531" s="24">
        <v>-240.21</v>
      </c>
      <c r="U531" s="24">
        <v>-273.13</v>
      </c>
      <c r="V531" s="24"/>
      <c r="W531" s="24">
        <v>-215.23</v>
      </c>
      <c r="X531" s="74"/>
      <c r="Y531" s="24">
        <v>-101.43</v>
      </c>
      <c r="Z531" s="24">
        <v>-85.27</v>
      </c>
      <c r="AA531" s="24"/>
      <c r="AB531" s="24">
        <v>119.58</v>
      </c>
      <c r="AC531" s="24">
        <v>157.49</v>
      </c>
      <c r="AD531" s="24">
        <v>10.18</v>
      </c>
      <c r="AE531" s="24" t="s">
        <v>62</v>
      </c>
      <c r="AF531" s="24">
        <v>-115.2</v>
      </c>
      <c r="AG531" s="24">
        <v>-71.31</v>
      </c>
      <c r="AH531" s="24"/>
      <c r="AI531" s="24">
        <v>-479.81</v>
      </c>
      <c r="AJ531" s="24">
        <v>235.38</v>
      </c>
      <c r="AK531" s="24"/>
      <c r="AL531" s="24">
        <v>-770.26</v>
      </c>
      <c r="AM531" s="24">
        <v>-6.14</v>
      </c>
      <c r="AN531" s="24">
        <v>-29.77</v>
      </c>
      <c r="AO531" s="24">
        <v>8.93</v>
      </c>
      <c r="AP531" s="24">
        <v>-249.74</v>
      </c>
      <c r="AQ531" s="24">
        <v>-99.31</v>
      </c>
      <c r="AR531" s="24">
        <v>824.65</v>
      </c>
      <c r="AS531" s="24">
        <v>22.84</v>
      </c>
      <c r="AT531" s="24">
        <v>29.26</v>
      </c>
      <c r="AU531" s="24">
        <v>-174.79</v>
      </c>
      <c r="AV531" s="24">
        <v>0</v>
      </c>
      <c r="AW531" s="24">
        <v>-251.7</v>
      </c>
      <c r="AX531" s="24">
        <v>-72.86</v>
      </c>
      <c r="AY531" s="24">
        <v>-109.5</v>
      </c>
      <c r="AZ531" s="24">
        <v>-187.82</v>
      </c>
      <c r="BA531" s="24">
        <v>-37.950000000000003</v>
      </c>
      <c r="BB531" s="24">
        <v>0</v>
      </c>
      <c r="BC531" s="24">
        <v>0</v>
      </c>
      <c r="BD531" s="24">
        <f t="shared" si="202"/>
        <v>-4756.16</v>
      </c>
      <c r="BE531" s="25"/>
    </row>
    <row r="532" spans="1:57" ht="25.5" customHeight="1" x14ac:dyDescent="0.25">
      <c r="A532" s="22">
        <v>11</v>
      </c>
      <c r="B532" s="39" t="s">
        <v>84</v>
      </c>
      <c r="C532" s="39">
        <v>13</v>
      </c>
      <c r="D532" s="39">
        <v>154</v>
      </c>
      <c r="E532" s="39" t="s">
        <v>162</v>
      </c>
      <c r="F532" s="24">
        <v>-152.69</v>
      </c>
      <c r="G532" s="24">
        <v>12.48</v>
      </c>
      <c r="H532" s="24">
        <v>-52.03</v>
      </c>
      <c r="I532" s="24">
        <v>-7.27</v>
      </c>
      <c r="J532" s="24">
        <v>-89.27</v>
      </c>
      <c r="K532" s="24">
        <v>-96.46</v>
      </c>
      <c r="L532" s="24">
        <v>-59.3</v>
      </c>
      <c r="M532" s="24">
        <v>-242.29</v>
      </c>
      <c r="N532" s="24">
        <v>-125.89</v>
      </c>
      <c r="O532" s="24">
        <v>-354.34</v>
      </c>
      <c r="P532" s="24">
        <v>-99.08</v>
      </c>
      <c r="Q532" s="24">
        <v>26.57</v>
      </c>
      <c r="R532" s="24">
        <v>-392.81</v>
      </c>
      <c r="S532" s="24">
        <v>-5.71</v>
      </c>
      <c r="T532" s="24" t="s">
        <v>58</v>
      </c>
      <c r="U532" s="24">
        <v>-276.27</v>
      </c>
      <c r="V532" s="24"/>
      <c r="W532" s="24">
        <v>-199.58</v>
      </c>
      <c r="X532" s="74"/>
      <c r="Y532" s="24">
        <v>-426.41</v>
      </c>
      <c r="Z532" s="24">
        <v>-87.51</v>
      </c>
      <c r="AA532" s="24"/>
      <c r="AB532" s="24">
        <v>28.17</v>
      </c>
      <c r="AC532" s="24">
        <v>-157.6</v>
      </c>
      <c r="AD532" s="24">
        <v>-9.24</v>
      </c>
      <c r="AE532" s="24">
        <v>72.42</v>
      </c>
      <c r="AF532" s="24">
        <v>-45.92</v>
      </c>
      <c r="AG532" s="24">
        <v>-49.88</v>
      </c>
      <c r="AH532" s="24"/>
      <c r="AI532" s="24">
        <v>11.24</v>
      </c>
      <c r="AJ532" s="24">
        <v>-157.12</v>
      </c>
      <c r="AK532" s="24"/>
      <c r="AL532" s="24">
        <v>-517.21</v>
      </c>
      <c r="AM532" s="24">
        <v>-24.79</v>
      </c>
      <c r="AN532" s="24">
        <v>-240.84</v>
      </c>
      <c r="AO532" s="24">
        <v>-97.07</v>
      </c>
      <c r="AP532" s="24">
        <v>-243.65</v>
      </c>
      <c r="AQ532" s="24">
        <v>-265.69</v>
      </c>
      <c r="AR532" s="24">
        <v>1575.37</v>
      </c>
      <c r="AS532" s="24">
        <v>-245.23</v>
      </c>
      <c r="AT532" s="24">
        <v>62.46</v>
      </c>
      <c r="AU532" s="24">
        <v>-70.08</v>
      </c>
      <c r="AV532" s="24">
        <v>0</v>
      </c>
      <c r="AW532" s="24">
        <v>-60.42</v>
      </c>
      <c r="AX532" s="24">
        <v>50.71</v>
      </c>
      <c r="AY532" s="24">
        <v>-247.48</v>
      </c>
      <c r="AZ532" s="24">
        <v>-37.409999999999997</v>
      </c>
      <c r="BA532" s="24">
        <v>-11.37</v>
      </c>
      <c r="BB532" s="24">
        <v>0</v>
      </c>
      <c r="BC532" s="24">
        <v>0</v>
      </c>
      <c r="BD532" s="24">
        <f t="shared" si="202"/>
        <v>-3308.49</v>
      </c>
      <c r="BE532" s="25"/>
    </row>
    <row r="533" spans="1:57" ht="25.5" customHeight="1" x14ac:dyDescent="0.25">
      <c r="A533" s="22">
        <v>11</v>
      </c>
      <c r="B533" s="22" t="s">
        <v>84</v>
      </c>
      <c r="C533" s="23">
        <v>13</v>
      </c>
      <c r="D533" s="23">
        <v>148</v>
      </c>
      <c r="E533" s="23" t="s">
        <v>163</v>
      </c>
      <c r="F533" s="24">
        <v>-344.78</v>
      </c>
      <c r="G533" s="24">
        <v>-144.46</v>
      </c>
      <c r="H533" s="24">
        <v>262.11</v>
      </c>
      <c r="I533" s="24">
        <v>-216.74</v>
      </c>
      <c r="J533" s="24">
        <v>181</v>
      </c>
      <c r="K533" s="24">
        <v>-17.989999999999998</v>
      </c>
      <c r="L533" s="24">
        <v>-94.79</v>
      </c>
      <c r="M533" s="24" t="s">
        <v>59</v>
      </c>
      <c r="N533" s="24" t="s">
        <v>59</v>
      </c>
      <c r="O533" s="24">
        <v>613.78</v>
      </c>
      <c r="P533" s="24">
        <v>-146.29</v>
      </c>
      <c r="Q533" s="24">
        <v>-104.42</v>
      </c>
      <c r="R533" s="24">
        <v>-124.22</v>
      </c>
      <c r="S533" s="24">
        <v>-66.489999999999995</v>
      </c>
      <c r="T533" s="24" t="s">
        <v>58</v>
      </c>
      <c r="U533" s="24">
        <v>119.14</v>
      </c>
      <c r="V533" s="24"/>
      <c r="W533" s="24">
        <v>-82.56</v>
      </c>
      <c r="X533" s="74"/>
      <c r="Y533" s="24">
        <v>-2.0099999999999998</v>
      </c>
      <c r="Z533" s="24">
        <v>-203.42</v>
      </c>
      <c r="AA533" s="24"/>
      <c r="AB533" s="24">
        <v>-795.82</v>
      </c>
      <c r="AC533" s="24">
        <v>113.54</v>
      </c>
      <c r="AD533" s="24">
        <v>-61.86</v>
      </c>
      <c r="AE533" s="24">
        <v>196.1</v>
      </c>
      <c r="AF533" s="24">
        <v>2.65</v>
      </c>
      <c r="AG533" s="24">
        <v>-46.43</v>
      </c>
      <c r="AH533" s="24"/>
      <c r="AI533" s="24" t="s">
        <v>58</v>
      </c>
      <c r="AJ533" s="24">
        <v>174.17</v>
      </c>
      <c r="AK533" s="24"/>
      <c r="AL533" s="24">
        <v>-352.63</v>
      </c>
      <c r="AM533" s="24">
        <v>-135.5</v>
      </c>
      <c r="AN533" s="24" t="s">
        <v>58</v>
      </c>
      <c r="AO533" s="24">
        <v>-51.5</v>
      </c>
      <c r="AP533" s="24">
        <v>-249.79</v>
      </c>
      <c r="AQ533" s="24" t="s">
        <v>58</v>
      </c>
      <c r="AR533" s="24">
        <v>245.43</v>
      </c>
      <c r="AS533" s="24">
        <v>-61.11</v>
      </c>
      <c r="AT533" s="24">
        <v>-41.03</v>
      </c>
      <c r="AU533" s="24">
        <v>-97.48</v>
      </c>
      <c r="AV533" s="24">
        <v>0</v>
      </c>
      <c r="AW533" s="24">
        <v>-105.3</v>
      </c>
      <c r="AX533" s="24">
        <v>136.91999999999999</v>
      </c>
      <c r="AY533" s="24">
        <v>-118.71</v>
      </c>
      <c r="AZ533" s="24">
        <v>-25.98</v>
      </c>
      <c r="BA533" s="24">
        <v>17.16</v>
      </c>
      <c r="BB533" s="24">
        <v>0</v>
      </c>
      <c r="BC533" s="24">
        <v>0</v>
      </c>
      <c r="BD533" s="24">
        <f t="shared" si="202"/>
        <v>-1629.3099999999997</v>
      </c>
      <c r="BE533" s="25"/>
    </row>
    <row r="534" spans="1:57" ht="25.5" customHeight="1" x14ac:dyDescent="0.25">
      <c r="A534" s="22">
        <v>11</v>
      </c>
      <c r="B534" s="22">
        <v>0</v>
      </c>
      <c r="C534" s="23" t="s">
        <v>48</v>
      </c>
      <c r="D534" s="23" t="s">
        <v>48</v>
      </c>
      <c r="E534" s="23" t="s">
        <v>90</v>
      </c>
      <c r="F534" s="24">
        <v>-17.14</v>
      </c>
      <c r="G534" s="24">
        <v>-45.43</v>
      </c>
      <c r="H534" s="24">
        <v>0</v>
      </c>
      <c r="I534" s="24">
        <v>0</v>
      </c>
      <c r="J534" s="24">
        <v>-841.69</v>
      </c>
      <c r="K534" s="24">
        <v>-101.73</v>
      </c>
      <c r="L534" s="24">
        <v>0</v>
      </c>
      <c r="M534" s="24">
        <v>0</v>
      </c>
      <c r="N534" s="24">
        <v>-31.6</v>
      </c>
      <c r="O534" s="24">
        <v>0</v>
      </c>
      <c r="P534" s="24">
        <v>-139.51</v>
      </c>
      <c r="Q534" s="24" t="s">
        <v>64</v>
      </c>
      <c r="R534" s="24">
        <v>-229.15</v>
      </c>
      <c r="S534" s="24">
        <v>-91.81</v>
      </c>
      <c r="T534" s="24">
        <v>52.93</v>
      </c>
      <c r="U534" s="24">
        <v>0</v>
      </c>
      <c r="V534" s="24"/>
      <c r="W534" s="24">
        <v>-411.2</v>
      </c>
      <c r="X534" s="74"/>
      <c r="Y534" s="24" t="s">
        <v>64</v>
      </c>
      <c r="Z534" s="24">
        <v>-66.23</v>
      </c>
      <c r="AA534" s="24"/>
      <c r="AB534" s="24">
        <v>-484.59</v>
      </c>
      <c r="AC534" s="24">
        <v>0</v>
      </c>
      <c r="AD534" s="24">
        <v>-12.75</v>
      </c>
      <c r="AE534" s="24">
        <v>-247.98</v>
      </c>
      <c r="AF534" s="24">
        <v>0</v>
      </c>
      <c r="AG534" s="24">
        <v>12.11</v>
      </c>
      <c r="AH534" s="24"/>
      <c r="AI534" s="24">
        <v>23.06</v>
      </c>
      <c r="AJ534" s="24">
        <v>0</v>
      </c>
      <c r="AK534" s="24"/>
      <c r="AL534" s="24">
        <v>-3214.88</v>
      </c>
      <c r="AM534" s="24"/>
      <c r="AN534" s="24">
        <v>0</v>
      </c>
      <c r="AO534" s="24">
        <v>-79.37</v>
      </c>
      <c r="AP534" s="24">
        <v>47.35</v>
      </c>
      <c r="AQ534" s="24">
        <v>0</v>
      </c>
      <c r="AR534" s="24">
        <v>0</v>
      </c>
      <c r="AS534" s="24">
        <v>0</v>
      </c>
      <c r="AT534" s="24">
        <v>0</v>
      </c>
      <c r="AU534" s="24" t="s">
        <v>64</v>
      </c>
      <c r="AV534" s="24">
        <v>0</v>
      </c>
      <c r="AW534" s="24"/>
      <c r="AX534" s="24">
        <v>0</v>
      </c>
      <c r="AY534" s="24">
        <v>395.16</v>
      </c>
      <c r="AZ534" s="24">
        <v>0</v>
      </c>
      <c r="BA534" s="24">
        <v>122.79</v>
      </c>
      <c r="BB534" s="24">
        <v>0</v>
      </c>
      <c r="BC534" s="24">
        <v>0</v>
      </c>
      <c r="BD534" s="24">
        <f t="shared" si="202"/>
        <v>-5361.66</v>
      </c>
      <c r="BE534" s="25"/>
    </row>
    <row r="535" spans="1:57" ht="25.5" customHeight="1" x14ac:dyDescent="0.25">
      <c r="A535" s="22">
        <v>11</v>
      </c>
      <c r="B535" s="22">
        <v>0</v>
      </c>
      <c r="C535" s="23" t="s">
        <v>48</v>
      </c>
      <c r="D535" s="23" t="s">
        <v>48</v>
      </c>
      <c r="E535" s="23" t="s">
        <v>90</v>
      </c>
      <c r="F535" s="24">
        <v>-499</v>
      </c>
      <c r="G535" s="24">
        <v>-140.56</v>
      </c>
      <c r="H535" s="24">
        <v>0</v>
      </c>
      <c r="I535" s="24">
        <v>0</v>
      </c>
      <c r="J535" s="24">
        <v>0</v>
      </c>
      <c r="K535" s="24">
        <v>-23.32</v>
      </c>
      <c r="L535" s="24">
        <v>0</v>
      </c>
      <c r="M535" s="24">
        <v>0</v>
      </c>
      <c r="N535" s="24">
        <v>-11.28</v>
      </c>
      <c r="O535" s="24">
        <v>0</v>
      </c>
      <c r="P535" s="24">
        <v>-18.690000000000001</v>
      </c>
      <c r="Q535" s="24" t="s">
        <v>64</v>
      </c>
      <c r="R535" s="24" t="s">
        <v>60</v>
      </c>
      <c r="S535" s="24">
        <v>-44.12</v>
      </c>
      <c r="T535" s="24">
        <v>-203.19</v>
      </c>
      <c r="U535" s="24">
        <v>0</v>
      </c>
      <c r="V535" s="24"/>
      <c r="W535" s="24">
        <v>-225.05</v>
      </c>
      <c r="X535" s="74"/>
      <c r="Y535" s="24" t="s">
        <v>64</v>
      </c>
      <c r="Z535" s="24">
        <v>12.46</v>
      </c>
      <c r="AA535" s="24"/>
      <c r="AB535" s="24">
        <v>67.02</v>
      </c>
      <c r="AC535" s="24">
        <v>0</v>
      </c>
      <c r="AD535" s="24">
        <v>0</v>
      </c>
      <c r="AE535" s="24">
        <v>-98.44</v>
      </c>
      <c r="AF535" s="24">
        <v>0</v>
      </c>
      <c r="AG535" s="24">
        <v>36.18</v>
      </c>
      <c r="AH535" s="24"/>
      <c r="AI535" s="24">
        <v>23.34</v>
      </c>
      <c r="AJ535" s="24">
        <v>0</v>
      </c>
      <c r="AK535" s="24"/>
      <c r="AL535" s="24">
        <v>-54.99</v>
      </c>
      <c r="AM535" s="24">
        <v>-26.83</v>
      </c>
      <c r="AN535" s="24">
        <v>0</v>
      </c>
      <c r="AO535" s="24">
        <v>63.11</v>
      </c>
      <c r="AP535" s="24">
        <v>-249.74</v>
      </c>
      <c r="AQ535" s="24">
        <v>0</v>
      </c>
      <c r="AR535" s="24">
        <v>0</v>
      </c>
      <c r="AS535" s="24">
        <v>0</v>
      </c>
      <c r="AT535" s="24">
        <v>0</v>
      </c>
      <c r="AU535" s="24" t="s">
        <v>64</v>
      </c>
      <c r="AV535" s="24">
        <v>0</v>
      </c>
      <c r="AW535" s="24"/>
      <c r="AX535" s="24"/>
      <c r="AY535" s="24">
        <v>0</v>
      </c>
      <c r="AZ535" s="24">
        <v>0</v>
      </c>
      <c r="BA535" s="24" t="s">
        <v>63</v>
      </c>
      <c r="BB535" s="24">
        <v>0</v>
      </c>
      <c r="BC535" s="24">
        <v>0</v>
      </c>
      <c r="BD535" s="24">
        <f t="shared" si="202"/>
        <v>-1393.1000000000001</v>
      </c>
      <c r="BE535" s="25"/>
    </row>
    <row r="536" spans="1:57" ht="25.5" customHeight="1" x14ac:dyDescent="0.25">
      <c r="A536" s="22">
        <v>11</v>
      </c>
      <c r="B536" s="22" t="s">
        <v>91</v>
      </c>
      <c r="C536" s="23">
        <v>26</v>
      </c>
      <c r="D536" s="23">
        <v>135</v>
      </c>
      <c r="E536" s="23" t="s">
        <v>297</v>
      </c>
      <c r="F536" s="24">
        <v>23.01</v>
      </c>
      <c r="G536" s="24" t="s">
        <v>64</v>
      </c>
      <c r="H536" s="24">
        <v>246.06</v>
      </c>
      <c r="I536" s="24" t="s">
        <v>63</v>
      </c>
      <c r="J536" s="24" t="s">
        <v>63</v>
      </c>
      <c r="K536" s="24" t="s">
        <v>267</v>
      </c>
      <c r="L536" s="24" t="s">
        <v>63</v>
      </c>
      <c r="M536" s="24" t="s">
        <v>64</v>
      </c>
      <c r="N536" s="24" t="s">
        <v>64</v>
      </c>
      <c r="O536" s="24" t="s">
        <v>63</v>
      </c>
      <c r="P536" s="24" t="s">
        <v>63</v>
      </c>
      <c r="Q536" s="24" t="s">
        <v>64</v>
      </c>
      <c r="R536" s="24" t="s">
        <v>64</v>
      </c>
      <c r="S536" s="24" t="s">
        <v>64</v>
      </c>
      <c r="T536" s="24" t="s">
        <v>63</v>
      </c>
      <c r="U536" s="24" t="s">
        <v>63</v>
      </c>
      <c r="V536" s="24"/>
      <c r="W536" s="24" t="s">
        <v>64</v>
      </c>
      <c r="X536" s="74"/>
      <c r="Y536" s="24" t="s">
        <v>64</v>
      </c>
      <c r="Z536" s="24" t="s">
        <v>63</v>
      </c>
      <c r="AA536" s="24"/>
      <c r="AB536" s="24" t="s">
        <v>64</v>
      </c>
      <c r="AC536" s="24" t="s">
        <v>64</v>
      </c>
      <c r="AD536" s="24" t="s">
        <v>64</v>
      </c>
      <c r="AE536" s="24" t="s">
        <v>63</v>
      </c>
      <c r="AF536" s="24" t="s">
        <v>64</v>
      </c>
      <c r="AG536" s="24" t="s">
        <v>64</v>
      </c>
      <c r="AH536" s="24"/>
      <c r="AI536" s="24" t="s">
        <v>63</v>
      </c>
      <c r="AJ536" s="24" t="s">
        <v>64</v>
      </c>
      <c r="AK536" s="24"/>
      <c r="AL536" s="24" t="s">
        <v>64</v>
      </c>
      <c r="AM536" s="24" t="s">
        <v>124</v>
      </c>
      <c r="AN536" s="24" t="s">
        <v>63</v>
      </c>
      <c r="AO536" s="24" t="s">
        <v>63</v>
      </c>
      <c r="AP536" s="24" t="s">
        <v>64</v>
      </c>
      <c r="AQ536" s="24" t="s">
        <v>64</v>
      </c>
      <c r="AR536" s="24" t="s">
        <v>63</v>
      </c>
      <c r="AS536" s="24" t="s">
        <v>64</v>
      </c>
      <c r="AT536" s="24" t="s">
        <v>64</v>
      </c>
      <c r="AU536" s="24" t="s">
        <v>64</v>
      </c>
      <c r="AV536" s="24">
        <v>0</v>
      </c>
      <c r="AW536" s="24" t="s">
        <v>63</v>
      </c>
      <c r="AX536" s="24" t="s">
        <v>63</v>
      </c>
      <c r="AY536" s="24" t="s">
        <v>64</v>
      </c>
      <c r="AZ536" s="24" t="s">
        <v>64</v>
      </c>
      <c r="BA536" s="24" t="s">
        <v>63</v>
      </c>
      <c r="BB536" s="24">
        <v>0</v>
      </c>
      <c r="BC536" s="24">
        <v>0</v>
      </c>
      <c r="BD536" s="24">
        <f t="shared" si="202"/>
        <v>269.07</v>
      </c>
      <c r="BE536" s="25"/>
    </row>
    <row r="537" spans="1:57" ht="25.5" customHeight="1" x14ac:dyDescent="0.25">
      <c r="A537" s="22">
        <v>11</v>
      </c>
      <c r="B537" s="22" t="s">
        <v>91</v>
      </c>
      <c r="C537" s="23">
        <v>11</v>
      </c>
      <c r="D537" s="23">
        <v>258</v>
      </c>
      <c r="E537" s="23" t="s">
        <v>298</v>
      </c>
      <c r="F537" s="24">
        <v>-5.24</v>
      </c>
      <c r="G537" s="24">
        <v>52</v>
      </c>
      <c r="H537" s="24">
        <v>-126.48</v>
      </c>
      <c r="I537" s="24">
        <v>-0.06</v>
      </c>
      <c r="J537" s="24" t="s">
        <v>63</v>
      </c>
      <c r="K537" s="24">
        <v>5.24</v>
      </c>
      <c r="L537" s="24" t="s">
        <v>63</v>
      </c>
      <c r="M537" s="24">
        <v>-37.32</v>
      </c>
      <c r="N537" s="24">
        <v>2.88</v>
      </c>
      <c r="O537" s="24">
        <v>-26.09</v>
      </c>
      <c r="P537" s="24">
        <v>43.78</v>
      </c>
      <c r="Q537" s="24" t="s">
        <v>60</v>
      </c>
      <c r="R537" s="24">
        <v>-10.45</v>
      </c>
      <c r="S537" s="24">
        <v>-150.28</v>
      </c>
      <c r="T537" s="24" t="s">
        <v>63</v>
      </c>
      <c r="U537" s="24">
        <v>-89.18</v>
      </c>
      <c r="V537" s="24"/>
      <c r="W537" s="24">
        <v>-437.04</v>
      </c>
      <c r="X537" s="74"/>
      <c r="Y537" s="24">
        <v>-0.05</v>
      </c>
      <c r="Z537" s="24">
        <v>36.49</v>
      </c>
      <c r="AA537" s="24"/>
      <c r="AB537" s="24">
        <v>-10.53</v>
      </c>
      <c r="AC537" s="24">
        <v>41.99</v>
      </c>
      <c r="AD537" s="24" t="s">
        <v>60</v>
      </c>
      <c r="AE537" s="24" t="s">
        <v>63</v>
      </c>
      <c r="AF537" s="24">
        <v>10.63</v>
      </c>
      <c r="AG537" s="24">
        <v>-10.47</v>
      </c>
      <c r="AH537" s="24"/>
      <c r="AI537" s="24" t="s">
        <v>62</v>
      </c>
      <c r="AJ537" s="24">
        <v>-44.44</v>
      </c>
      <c r="AK537" s="24"/>
      <c r="AL537" s="24">
        <v>36.31</v>
      </c>
      <c r="AM537" s="24" t="s">
        <v>124</v>
      </c>
      <c r="AN537" s="24" t="s">
        <v>63</v>
      </c>
      <c r="AO537" s="24">
        <v>-41.54</v>
      </c>
      <c r="AP537" s="24" t="s">
        <v>60</v>
      </c>
      <c r="AQ537" s="24">
        <v>-51.81</v>
      </c>
      <c r="AR537" s="24">
        <v>-46.91</v>
      </c>
      <c r="AS537" s="24" t="s">
        <v>60</v>
      </c>
      <c r="AT537" s="24">
        <v>-13.65</v>
      </c>
      <c r="AU537" s="24" t="s">
        <v>64</v>
      </c>
      <c r="AV537" s="24">
        <v>0</v>
      </c>
      <c r="AW537" s="24" t="s">
        <v>63</v>
      </c>
      <c r="AX537" s="24">
        <v>-202.81</v>
      </c>
      <c r="AY537" s="24" t="s">
        <v>60</v>
      </c>
      <c r="AZ537" s="24">
        <v>23.14</v>
      </c>
      <c r="BA537" s="24" t="s">
        <v>63</v>
      </c>
      <c r="BB537" s="24">
        <v>0</v>
      </c>
      <c r="BC537" s="24">
        <v>0</v>
      </c>
      <c r="BD537" s="24">
        <f t="shared" si="202"/>
        <v>-1051.8899999999996</v>
      </c>
      <c r="BE537" s="25"/>
    </row>
    <row r="538" spans="1:57" ht="25.5" customHeight="1" x14ac:dyDescent="0.25">
      <c r="A538" s="22">
        <v>11</v>
      </c>
      <c r="B538" s="22" t="s">
        <v>91</v>
      </c>
      <c r="C538" s="23">
        <v>26</v>
      </c>
      <c r="D538" s="23">
        <v>132</v>
      </c>
      <c r="E538" s="23" t="s">
        <v>299</v>
      </c>
      <c r="F538" s="24">
        <v>45.01</v>
      </c>
      <c r="G538" s="24" t="s">
        <v>64</v>
      </c>
      <c r="H538" s="24">
        <v>-526.20000000000005</v>
      </c>
      <c r="I538" s="24" t="s">
        <v>63</v>
      </c>
      <c r="J538" s="24" t="s">
        <v>62</v>
      </c>
      <c r="K538" s="24" t="s">
        <v>267</v>
      </c>
      <c r="L538" s="24" t="s">
        <v>63</v>
      </c>
      <c r="M538" s="24" t="s">
        <v>64</v>
      </c>
      <c r="N538" s="24" t="s">
        <v>64</v>
      </c>
      <c r="O538" s="24" t="s">
        <v>63</v>
      </c>
      <c r="P538" s="24" t="s">
        <v>63</v>
      </c>
      <c r="Q538" s="24" t="s">
        <v>64</v>
      </c>
      <c r="R538" s="24" t="s">
        <v>64</v>
      </c>
      <c r="S538" s="24" t="s">
        <v>63</v>
      </c>
      <c r="T538" s="24" t="s">
        <v>63</v>
      </c>
      <c r="U538" s="24" t="s">
        <v>63</v>
      </c>
      <c r="V538" s="24"/>
      <c r="W538" s="24" t="s">
        <v>64</v>
      </c>
      <c r="X538" s="74"/>
      <c r="Y538" s="24" t="s">
        <v>64</v>
      </c>
      <c r="Z538" s="24" t="s">
        <v>63</v>
      </c>
      <c r="AA538" s="24"/>
      <c r="AB538" s="24" t="s">
        <v>64</v>
      </c>
      <c r="AC538" s="24" t="s">
        <v>64</v>
      </c>
      <c r="AD538" s="24" t="s">
        <v>64</v>
      </c>
      <c r="AE538" s="24" t="s">
        <v>63</v>
      </c>
      <c r="AF538" s="24" t="s">
        <v>64</v>
      </c>
      <c r="AG538" s="24" t="s">
        <v>64</v>
      </c>
      <c r="AH538" s="24"/>
      <c r="AI538" s="24" t="s">
        <v>63</v>
      </c>
      <c r="AJ538" s="24" t="s">
        <v>64</v>
      </c>
      <c r="AK538" s="24"/>
      <c r="AL538" s="24" t="s">
        <v>64</v>
      </c>
      <c r="AM538" s="24" t="s">
        <v>124</v>
      </c>
      <c r="AN538" s="24" t="s">
        <v>63</v>
      </c>
      <c r="AO538" s="24" t="s">
        <v>63</v>
      </c>
      <c r="AP538" s="24" t="s">
        <v>64</v>
      </c>
      <c r="AQ538" s="24" t="s">
        <v>64</v>
      </c>
      <c r="AR538" s="24" t="s">
        <v>63</v>
      </c>
      <c r="AS538" s="24" t="s">
        <v>64</v>
      </c>
      <c r="AT538" s="24" t="s">
        <v>64</v>
      </c>
      <c r="AU538" s="24" t="s">
        <v>64</v>
      </c>
      <c r="AV538" s="24">
        <v>0</v>
      </c>
      <c r="AW538" s="24" t="s">
        <v>63</v>
      </c>
      <c r="AX538" s="24" t="s">
        <v>63</v>
      </c>
      <c r="AY538" s="24" t="s">
        <v>64</v>
      </c>
      <c r="AZ538" s="24" t="s">
        <v>64</v>
      </c>
      <c r="BA538" s="24" t="s">
        <v>63</v>
      </c>
      <c r="BB538" s="24">
        <v>0</v>
      </c>
      <c r="BC538" s="24">
        <v>0</v>
      </c>
      <c r="BD538" s="24">
        <f t="shared" si="202"/>
        <v>-481.19000000000005</v>
      </c>
      <c r="BE538" s="25"/>
    </row>
    <row r="539" spans="1:57" ht="25.5" customHeight="1" x14ac:dyDescent="0.25">
      <c r="A539" s="22">
        <v>11</v>
      </c>
      <c r="B539" s="22" t="s">
        <v>93</v>
      </c>
      <c r="C539" s="23">
        <v>10</v>
      </c>
      <c r="D539" s="23">
        <v>18</v>
      </c>
      <c r="E539" s="23" t="s">
        <v>300</v>
      </c>
      <c r="F539" s="24">
        <v>21.34</v>
      </c>
      <c r="G539" s="24" t="s">
        <v>64</v>
      </c>
      <c r="H539" s="24" t="s">
        <v>59</v>
      </c>
      <c r="I539" s="24" t="s">
        <v>63</v>
      </c>
      <c r="J539" s="24" t="s">
        <v>63</v>
      </c>
      <c r="K539" s="24" t="s">
        <v>267</v>
      </c>
      <c r="L539" s="24" t="s">
        <v>63</v>
      </c>
      <c r="M539" s="24" t="s">
        <v>64</v>
      </c>
      <c r="N539" s="24" t="s">
        <v>64</v>
      </c>
      <c r="O539" s="24" t="s">
        <v>63</v>
      </c>
      <c r="P539" s="24">
        <v>1.94</v>
      </c>
      <c r="Q539" s="24" t="s">
        <v>64</v>
      </c>
      <c r="R539" s="24" t="s">
        <v>64</v>
      </c>
      <c r="S539" s="24" t="s">
        <v>63</v>
      </c>
      <c r="T539" s="24" t="s">
        <v>63</v>
      </c>
      <c r="U539" s="24" t="s">
        <v>63</v>
      </c>
      <c r="V539" s="24"/>
      <c r="W539" s="24" t="s">
        <v>64</v>
      </c>
      <c r="X539" s="74"/>
      <c r="Y539" s="24" t="s">
        <v>64</v>
      </c>
      <c r="Z539" s="24" t="s">
        <v>63</v>
      </c>
      <c r="AA539" s="24"/>
      <c r="AB539" s="24" t="s">
        <v>64</v>
      </c>
      <c r="AC539" s="24" t="s">
        <v>64</v>
      </c>
      <c r="AD539" s="24" t="s">
        <v>64</v>
      </c>
      <c r="AE539" s="24" t="s">
        <v>63</v>
      </c>
      <c r="AF539" s="24" t="s">
        <v>64</v>
      </c>
      <c r="AG539" s="24">
        <v>3.08</v>
      </c>
      <c r="AH539" s="24"/>
      <c r="AI539" s="24" t="s">
        <v>63</v>
      </c>
      <c r="AJ539" s="24" t="s">
        <v>64</v>
      </c>
      <c r="AK539" s="24"/>
      <c r="AL539" s="24" t="s">
        <v>64</v>
      </c>
      <c r="AM539" s="24" t="s">
        <v>124</v>
      </c>
      <c r="AN539" s="24" t="s">
        <v>63</v>
      </c>
      <c r="AO539" s="24" t="s">
        <v>63</v>
      </c>
      <c r="AP539" s="24" t="s">
        <v>64</v>
      </c>
      <c r="AQ539" s="24" t="s">
        <v>64</v>
      </c>
      <c r="AR539" s="24" t="s">
        <v>63</v>
      </c>
      <c r="AS539" s="24" t="s">
        <v>64</v>
      </c>
      <c r="AT539" s="24" t="s">
        <v>64</v>
      </c>
      <c r="AU539" s="24" t="s">
        <v>64</v>
      </c>
      <c r="AV539" s="24">
        <v>0</v>
      </c>
      <c r="AW539" s="24" t="s">
        <v>124</v>
      </c>
      <c r="AX539" s="24">
        <v>21.45</v>
      </c>
      <c r="AY539" s="24" t="s">
        <v>64</v>
      </c>
      <c r="AZ539" s="24" t="s">
        <v>64</v>
      </c>
      <c r="BA539" s="24" t="s">
        <v>63</v>
      </c>
      <c r="BB539" s="24">
        <v>0</v>
      </c>
      <c r="BC539" s="24">
        <v>0</v>
      </c>
      <c r="BD539" s="24">
        <f t="shared" si="202"/>
        <v>47.81</v>
      </c>
      <c r="BE539" s="25"/>
    </row>
    <row r="540" spans="1:57" ht="25.5" customHeight="1" x14ac:dyDescent="0.25">
      <c r="A540" s="22">
        <v>11</v>
      </c>
      <c r="B540" s="22" t="s">
        <v>93</v>
      </c>
      <c r="C540" s="23">
        <v>30</v>
      </c>
      <c r="D540" s="23">
        <v>163</v>
      </c>
      <c r="E540" s="23" t="s">
        <v>301</v>
      </c>
      <c r="F540" s="24">
        <v>-36.549999999999997</v>
      </c>
      <c r="G540" s="24" t="s">
        <v>64</v>
      </c>
      <c r="H540" s="24">
        <v>-182.6</v>
      </c>
      <c r="I540" s="24" t="s">
        <v>63</v>
      </c>
      <c r="J540" s="24" t="s">
        <v>63</v>
      </c>
      <c r="K540" s="24" t="s">
        <v>267</v>
      </c>
      <c r="L540" s="24" t="s">
        <v>63</v>
      </c>
      <c r="M540" s="24" t="s">
        <v>64</v>
      </c>
      <c r="N540" s="24" t="s">
        <v>64</v>
      </c>
      <c r="O540" s="24" t="s">
        <v>63</v>
      </c>
      <c r="P540" s="24" t="s">
        <v>63</v>
      </c>
      <c r="Q540" s="24" t="s">
        <v>64</v>
      </c>
      <c r="R540" s="24" t="s">
        <v>64</v>
      </c>
      <c r="S540" s="24" t="s">
        <v>63</v>
      </c>
      <c r="T540" s="24" t="s">
        <v>63</v>
      </c>
      <c r="U540" s="24" t="s">
        <v>63</v>
      </c>
      <c r="V540" s="24"/>
      <c r="W540" s="24" t="s">
        <v>64</v>
      </c>
      <c r="X540" s="74"/>
      <c r="Y540" s="24" t="s">
        <v>64</v>
      </c>
      <c r="Z540" s="24" t="s">
        <v>63</v>
      </c>
      <c r="AA540" s="24"/>
      <c r="AB540" s="24" t="s">
        <v>64</v>
      </c>
      <c r="AC540" s="24" t="s">
        <v>64</v>
      </c>
      <c r="AD540" s="24" t="s">
        <v>64</v>
      </c>
      <c r="AE540" s="24" t="s">
        <v>63</v>
      </c>
      <c r="AF540" s="24" t="s">
        <v>64</v>
      </c>
      <c r="AG540" s="24" t="s">
        <v>64</v>
      </c>
      <c r="AH540" s="24"/>
      <c r="AI540" s="24" t="s">
        <v>63</v>
      </c>
      <c r="AJ540" s="24" t="s">
        <v>64</v>
      </c>
      <c r="AK540" s="24"/>
      <c r="AL540" s="24" t="s">
        <v>64</v>
      </c>
      <c r="AM540" s="24" t="s">
        <v>124</v>
      </c>
      <c r="AN540" s="24" t="s">
        <v>63</v>
      </c>
      <c r="AO540" s="24" t="s">
        <v>63</v>
      </c>
      <c r="AP540" s="24" t="s">
        <v>64</v>
      </c>
      <c r="AQ540" s="24" t="s">
        <v>64</v>
      </c>
      <c r="AR540" s="24" t="s">
        <v>63</v>
      </c>
      <c r="AS540" s="24" t="s">
        <v>64</v>
      </c>
      <c r="AT540" s="24" t="s">
        <v>64</v>
      </c>
      <c r="AU540" s="24" t="s">
        <v>64</v>
      </c>
      <c r="AV540" s="24">
        <v>0</v>
      </c>
      <c r="AW540" s="24" t="s">
        <v>63</v>
      </c>
      <c r="AX540" s="24" t="s">
        <v>63</v>
      </c>
      <c r="AY540" s="24" t="s">
        <v>64</v>
      </c>
      <c r="AZ540" s="24" t="s">
        <v>64</v>
      </c>
      <c r="BA540" s="24" t="s">
        <v>63</v>
      </c>
      <c r="BB540" s="24">
        <v>0</v>
      </c>
      <c r="BC540" s="24">
        <v>0</v>
      </c>
      <c r="BD540" s="24">
        <f t="shared" si="202"/>
        <v>-219.14999999999998</v>
      </c>
      <c r="BE540" s="25"/>
    </row>
    <row r="541" spans="1:57" ht="25.5" customHeight="1" x14ac:dyDescent="0.25">
      <c r="A541" s="22">
        <v>11</v>
      </c>
      <c r="B541" s="22" t="s">
        <v>93</v>
      </c>
      <c r="C541" s="23">
        <v>40</v>
      </c>
      <c r="D541" s="23">
        <v>42</v>
      </c>
      <c r="E541" s="23" t="s">
        <v>302</v>
      </c>
      <c r="F541" s="24" t="s">
        <v>60</v>
      </c>
      <c r="G541" s="24" t="s">
        <v>64</v>
      </c>
      <c r="H541" s="24" t="s">
        <v>60</v>
      </c>
      <c r="I541" s="24" t="s">
        <v>63</v>
      </c>
      <c r="J541" s="24" t="s">
        <v>63</v>
      </c>
      <c r="K541" s="24" t="s">
        <v>267</v>
      </c>
      <c r="L541" s="24" t="s">
        <v>63</v>
      </c>
      <c r="M541" s="24" t="s">
        <v>64</v>
      </c>
      <c r="N541" s="24" t="s">
        <v>64</v>
      </c>
      <c r="O541" s="24" t="s">
        <v>63</v>
      </c>
      <c r="P541" s="24" t="s">
        <v>63</v>
      </c>
      <c r="Q541" s="24" t="s">
        <v>64</v>
      </c>
      <c r="R541" s="24" t="s">
        <v>64</v>
      </c>
      <c r="S541" s="24" t="s">
        <v>63</v>
      </c>
      <c r="T541" s="24" t="s">
        <v>63</v>
      </c>
      <c r="U541" s="24" t="s">
        <v>62</v>
      </c>
      <c r="V541" s="24"/>
      <c r="W541" s="24" t="s">
        <v>60</v>
      </c>
      <c r="X541" s="74"/>
      <c r="Y541" s="24" t="s">
        <v>60</v>
      </c>
      <c r="Z541" s="24" t="s">
        <v>63</v>
      </c>
      <c r="AA541" s="24"/>
      <c r="AB541" s="24" t="s">
        <v>64</v>
      </c>
      <c r="AC541" s="24" t="s">
        <v>60</v>
      </c>
      <c r="AD541" s="24" t="s">
        <v>64</v>
      </c>
      <c r="AE541" s="24" t="s">
        <v>63</v>
      </c>
      <c r="AF541" s="24" t="s">
        <v>64</v>
      </c>
      <c r="AG541" s="24" t="s">
        <v>60</v>
      </c>
      <c r="AH541" s="24"/>
      <c r="AI541" s="24" t="s">
        <v>63</v>
      </c>
      <c r="AJ541" s="24" t="s">
        <v>64</v>
      </c>
      <c r="AK541" s="24"/>
      <c r="AL541" s="24" t="s">
        <v>64</v>
      </c>
      <c r="AM541" s="24" t="s">
        <v>63</v>
      </c>
      <c r="AN541" s="24" t="s">
        <v>63</v>
      </c>
      <c r="AO541" s="24" t="s">
        <v>63</v>
      </c>
      <c r="AP541" s="24" t="s">
        <v>64</v>
      </c>
      <c r="AQ541" s="24" t="s">
        <v>64</v>
      </c>
      <c r="AR541" s="24" t="s">
        <v>58</v>
      </c>
      <c r="AS541" s="24" t="s">
        <v>64</v>
      </c>
      <c r="AT541" s="24" t="s">
        <v>64</v>
      </c>
      <c r="AU541" s="24" t="s">
        <v>64</v>
      </c>
      <c r="AV541" s="24">
        <v>0</v>
      </c>
      <c r="AW541" s="24" t="s">
        <v>63</v>
      </c>
      <c r="AX541" s="24" t="s">
        <v>63</v>
      </c>
      <c r="AY541" s="24" t="s">
        <v>64</v>
      </c>
      <c r="AZ541" s="24" t="s">
        <v>64</v>
      </c>
      <c r="BA541" s="24" t="s">
        <v>63</v>
      </c>
      <c r="BB541" s="24">
        <v>0</v>
      </c>
      <c r="BC541" s="24">
        <v>0</v>
      </c>
      <c r="BD541" s="24">
        <f t="shared" si="202"/>
        <v>0</v>
      </c>
      <c r="BE541" s="25"/>
    </row>
    <row r="542" spans="1:57" ht="25.5" customHeight="1" x14ac:dyDescent="0.25">
      <c r="A542" s="22">
        <v>11</v>
      </c>
      <c r="B542" s="22" t="s">
        <v>93</v>
      </c>
      <c r="C542" s="23">
        <v>18</v>
      </c>
      <c r="D542" s="23">
        <v>218</v>
      </c>
      <c r="E542" s="23" t="s">
        <v>303</v>
      </c>
      <c r="F542" s="24">
        <v>-138.51</v>
      </c>
      <c r="G542" s="24">
        <v>-169.53</v>
      </c>
      <c r="H542" s="24" t="s">
        <v>59</v>
      </c>
      <c r="I542" s="24">
        <v>-83.17</v>
      </c>
      <c r="J542" s="24">
        <v>76.77</v>
      </c>
      <c r="K542" s="24">
        <v>86.67</v>
      </c>
      <c r="L542" s="24">
        <v>-443.18</v>
      </c>
      <c r="M542" s="24">
        <v>-90.78</v>
      </c>
      <c r="N542" s="24">
        <v>98.43</v>
      </c>
      <c r="O542" s="24">
        <v>356.39</v>
      </c>
      <c r="P542" s="24">
        <v>-1.69</v>
      </c>
      <c r="Q542" s="24">
        <v>-178.18</v>
      </c>
      <c r="R542" s="24">
        <v>-82.6</v>
      </c>
      <c r="S542" s="24">
        <v>-54.05</v>
      </c>
      <c r="T542" s="24">
        <v>-237.63</v>
      </c>
      <c r="U542" s="24">
        <v>625.14</v>
      </c>
      <c r="V542" s="24"/>
      <c r="W542" s="24">
        <v>-308.99</v>
      </c>
      <c r="X542" s="74"/>
      <c r="Y542" s="24">
        <v>207.23</v>
      </c>
      <c r="Z542" s="24">
        <v>-90.79</v>
      </c>
      <c r="AA542" s="24"/>
      <c r="AB542" s="24">
        <v>-451.05</v>
      </c>
      <c r="AC542" s="24">
        <v>-189.65</v>
      </c>
      <c r="AD542" s="24">
        <v>85.51</v>
      </c>
      <c r="AE542" s="24">
        <v>-123.68</v>
      </c>
      <c r="AF542" s="24">
        <v>-227.96</v>
      </c>
      <c r="AG542" s="24">
        <v>38.619999999999997</v>
      </c>
      <c r="AH542" s="24"/>
      <c r="AI542" s="24">
        <v>-7.17</v>
      </c>
      <c r="AJ542" s="24">
        <v>-97.45</v>
      </c>
      <c r="AK542" s="24"/>
      <c r="AL542" s="24">
        <v>-572.58000000000004</v>
      </c>
      <c r="AM542" s="24" t="s">
        <v>124</v>
      </c>
      <c r="AN542" s="24">
        <v>-43.78</v>
      </c>
      <c r="AO542" s="24" t="s">
        <v>58</v>
      </c>
      <c r="AP542" s="24">
        <v>-155.61000000000001</v>
      </c>
      <c r="AQ542" s="24">
        <v>-242.17</v>
      </c>
      <c r="AR542" s="24">
        <v>595.38</v>
      </c>
      <c r="AS542" s="24">
        <v>-298.74</v>
      </c>
      <c r="AT542" s="24" t="s">
        <v>59</v>
      </c>
      <c r="AU542" s="24">
        <v>-113.1</v>
      </c>
      <c r="AV542" s="24">
        <v>0</v>
      </c>
      <c r="AW542" s="24" t="s">
        <v>124</v>
      </c>
      <c r="AX542" s="24">
        <v>-176.72</v>
      </c>
      <c r="AY542" s="24" t="s">
        <v>60</v>
      </c>
      <c r="AZ542" s="24">
        <v>22.31</v>
      </c>
      <c r="BA542" s="24">
        <v>-87.22</v>
      </c>
      <c r="BB542" s="24">
        <v>0</v>
      </c>
      <c r="BC542" s="24">
        <v>0</v>
      </c>
      <c r="BD542" s="24">
        <f t="shared" si="202"/>
        <v>-2473.5299999999997</v>
      </c>
      <c r="BE542" s="25"/>
    </row>
    <row r="543" spans="1:57" ht="25.5" customHeight="1" x14ac:dyDescent="0.25">
      <c r="A543" s="22">
        <v>11</v>
      </c>
      <c r="B543" s="22" t="s">
        <v>96</v>
      </c>
      <c r="C543" s="27">
        <v>45</v>
      </c>
      <c r="D543" s="27">
        <v>189</v>
      </c>
      <c r="E543" s="27" t="s">
        <v>304</v>
      </c>
      <c r="F543" s="24" t="s">
        <v>64</v>
      </c>
      <c r="G543" s="24" t="s">
        <v>64</v>
      </c>
      <c r="H543" s="24" t="s">
        <v>64</v>
      </c>
      <c r="I543" s="24" t="s">
        <v>58</v>
      </c>
      <c r="J543" s="24" t="s">
        <v>63</v>
      </c>
      <c r="K543" s="24" t="s">
        <v>267</v>
      </c>
      <c r="L543" s="24" t="s">
        <v>63</v>
      </c>
      <c r="M543" s="24" t="s">
        <v>64</v>
      </c>
      <c r="N543" s="24" t="s">
        <v>64</v>
      </c>
      <c r="O543" s="24" t="s">
        <v>63</v>
      </c>
      <c r="P543" s="24" t="s">
        <v>63</v>
      </c>
      <c r="Q543" s="24" t="s">
        <v>64</v>
      </c>
      <c r="R543" s="24" t="s">
        <v>64</v>
      </c>
      <c r="S543" s="24" t="s">
        <v>63</v>
      </c>
      <c r="T543" s="24" t="s">
        <v>63</v>
      </c>
      <c r="U543" s="24" t="s">
        <v>63</v>
      </c>
      <c r="V543" s="24"/>
      <c r="W543" s="24" t="s">
        <v>64</v>
      </c>
      <c r="X543" s="74"/>
      <c r="Y543" s="24" t="s">
        <v>64</v>
      </c>
      <c r="Z543" s="24" t="s">
        <v>63</v>
      </c>
      <c r="AA543" s="24"/>
      <c r="AB543" s="24" t="s">
        <v>64</v>
      </c>
      <c r="AC543" s="24" t="s">
        <v>64</v>
      </c>
      <c r="AD543" s="24" t="s">
        <v>64</v>
      </c>
      <c r="AE543" s="24" t="s">
        <v>63</v>
      </c>
      <c r="AF543" s="24" t="s">
        <v>64</v>
      </c>
      <c r="AG543" s="24" t="s">
        <v>64</v>
      </c>
      <c r="AH543" s="24"/>
      <c r="AI543" s="24" t="s">
        <v>63</v>
      </c>
      <c r="AJ543" s="24" t="s">
        <v>64</v>
      </c>
      <c r="AK543" s="24"/>
      <c r="AL543" s="24" t="s">
        <v>64</v>
      </c>
      <c r="AM543" s="24" t="s">
        <v>124</v>
      </c>
      <c r="AN543" s="24" t="s">
        <v>63</v>
      </c>
      <c r="AO543" s="24" t="s">
        <v>63</v>
      </c>
      <c r="AP543" s="24" t="s">
        <v>64</v>
      </c>
      <c r="AQ543" s="24" t="s">
        <v>64</v>
      </c>
      <c r="AR543" s="24" t="s">
        <v>63</v>
      </c>
      <c r="AS543" s="24" t="s">
        <v>64</v>
      </c>
      <c r="AT543" s="24" t="s">
        <v>64</v>
      </c>
      <c r="AU543" s="24" t="s">
        <v>64</v>
      </c>
      <c r="AV543" s="24">
        <v>0</v>
      </c>
      <c r="AW543" s="24" t="s">
        <v>63</v>
      </c>
      <c r="AX543" s="24" t="s">
        <v>63</v>
      </c>
      <c r="AY543" s="24" t="s">
        <v>64</v>
      </c>
      <c r="AZ543" s="24" t="s">
        <v>64</v>
      </c>
      <c r="BA543" s="24" t="s">
        <v>63</v>
      </c>
      <c r="BB543" s="24">
        <v>0</v>
      </c>
      <c r="BC543" s="24">
        <v>0</v>
      </c>
      <c r="BD543" s="24">
        <f t="shared" si="202"/>
        <v>0</v>
      </c>
      <c r="BE543" s="25"/>
    </row>
    <row r="544" spans="1:57" ht="25.5" customHeight="1" x14ac:dyDescent="0.25">
      <c r="A544" s="22">
        <v>11</v>
      </c>
      <c r="B544" s="22" t="s">
        <v>100</v>
      </c>
      <c r="C544" s="23">
        <v>24</v>
      </c>
      <c r="D544" s="23">
        <v>323</v>
      </c>
      <c r="E544" s="23" t="s">
        <v>235</v>
      </c>
      <c r="F544" s="24" t="s">
        <v>59</v>
      </c>
      <c r="G544" s="24">
        <v>-65.09</v>
      </c>
      <c r="H544" s="24">
        <v>-60.96</v>
      </c>
      <c r="I544" s="24">
        <v>2.02</v>
      </c>
      <c r="J544" s="24" t="s">
        <v>63</v>
      </c>
      <c r="K544" s="24">
        <v>-3.84</v>
      </c>
      <c r="L544" s="24">
        <v>-28.22</v>
      </c>
      <c r="M544" s="24" t="s">
        <v>59</v>
      </c>
      <c r="N544" s="24">
        <v>17.309999999999999</v>
      </c>
      <c r="O544" s="24">
        <v>-48.65</v>
      </c>
      <c r="P544" s="24">
        <v>-53.03</v>
      </c>
      <c r="Q544" s="24">
        <v>-41.22</v>
      </c>
      <c r="R544" s="24">
        <v>-104.84</v>
      </c>
      <c r="S544" s="24">
        <v>-120.66</v>
      </c>
      <c r="T544" s="24">
        <v>-16.41</v>
      </c>
      <c r="U544" s="24">
        <v>-48.45</v>
      </c>
      <c r="V544" s="24"/>
      <c r="W544" s="24" t="s">
        <v>59</v>
      </c>
      <c r="X544" s="74"/>
      <c r="Y544" s="24">
        <v>-70.180000000000007</v>
      </c>
      <c r="Z544" s="24">
        <v>-105.37</v>
      </c>
      <c r="AA544" s="24"/>
      <c r="AB544" s="24">
        <v>-31.83</v>
      </c>
      <c r="AC544" s="24">
        <v>-73.790000000000006</v>
      </c>
      <c r="AD544" s="24">
        <v>-1.21</v>
      </c>
      <c r="AE544" s="24">
        <v>-34.65</v>
      </c>
      <c r="AF544" s="24">
        <v>44.51</v>
      </c>
      <c r="AG544" s="24">
        <v>45.75</v>
      </c>
      <c r="AH544" s="24"/>
      <c r="AI544" s="24">
        <v>7.95</v>
      </c>
      <c r="AJ544" s="24">
        <v>-137.97999999999999</v>
      </c>
      <c r="AK544" s="24"/>
      <c r="AL544" s="24">
        <v>-400.86</v>
      </c>
      <c r="AM544" s="24" t="s">
        <v>124</v>
      </c>
      <c r="AN544" s="24">
        <v>-7.39</v>
      </c>
      <c r="AO544" s="24">
        <v>-21.42</v>
      </c>
      <c r="AP544" s="24">
        <v>-55.28</v>
      </c>
      <c r="AQ544" s="24">
        <v>-136.66</v>
      </c>
      <c r="AR544" s="24">
        <v>29.82</v>
      </c>
      <c r="AS544" s="24" t="s">
        <v>59</v>
      </c>
      <c r="AT544" s="24">
        <v>-119.38</v>
      </c>
      <c r="AU544" s="24" t="s">
        <v>59</v>
      </c>
      <c r="AV544" s="24">
        <v>0</v>
      </c>
      <c r="AW544" s="24" t="s">
        <v>124</v>
      </c>
      <c r="AX544" s="24">
        <v>41.6</v>
      </c>
      <c r="AY544" s="24">
        <v>-2.91</v>
      </c>
      <c r="AZ544" s="24">
        <v>-54.12</v>
      </c>
      <c r="BA544" s="24" t="s">
        <v>62</v>
      </c>
      <c r="BB544" s="24">
        <v>0</v>
      </c>
      <c r="BC544" s="24">
        <v>0</v>
      </c>
      <c r="BD544" s="24">
        <f t="shared" si="202"/>
        <v>-1655.4400000000003</v>
      </c>
      <c r="BE544" s="25"/>
    </row>
    <row r="545" spans="1:57" ht="25.5" customHeight="1" x14ac:dyDescent="0.25">
      <c r="A545" s="22">
        <v>11</v>
      </c>
      <c r="B545" s="22" t="s">
        <v>100</v>
      </c>
      <c r="C545" s="23">
        <v>24</v>
      </c>
      <c r="D545" s="23">
        <v>325</v>
      </c>
      <c r="E545" s="23" t="s">
        <v>305</v>
      </c>
      <c r="F545" s="24">
        <v>-507</v>
      </c>
      <c r="G545" s="24">
        <v>-69.599999999999994</v>
      </c>
      <c r="H545" s="24">
        <v>-258.95999999999998</v>
      </c>
      <c r="I545" s="24">
        <v>-596.20000000000005</v>
      </c>
      <c r="J545" s="24">
        <v>-141.58000000000001</v>
      </c>
      <c r="K545" s="24">
        <v>-37.17</v>
      </c>
      <c r="L545" s="24">
        <v>-19.79</v>
      </c>
      <c r="M545" s="24">
        <v>63.71</v>
      </c>
      <c r="N545" s="24">
        <v>14.15</v>
      </c>
      <c r="O545" s="24">
        <v>-224.52</v>
      </c>
      <c r="P545" s="24">
        <v>-74.239999999999995</v>
      </c>
      <c r="Q545" s="24">
        <v>-107.1</v>
      </c>
      <c r="R545" s="24">
        <v>-217.48</v>
      </c>
      <c r="S545" s="24">
        <v>27.73</v>
      </c>
      <c r="T545" s="24">
        <v>-49.65</v>
      </c>
      <c r="U545" s="24">
        <v>96.71</v>
      </c>
      <c r="V545" s="24"/>
      <c r="W545" s="24" t="s">
        <v>59</v>
      </c>
      <c r="X545" s="74"/>
      <c r="Y545" s="24">
        <v>-5.28</v>
      </c>
      <c r="Z545" s="24">
        <v>47.56</v>
      </c>
      <c r="AA545" s="24"/>
      <c r="AB545" s="24">
        <v>-99.66</v>
      </c>
      <c r="AC545" s="24">
        <v>-142.5</v>
      </c>
      <c r="AD545" s="24" t="s">
        <v>60</v>
      </c>
      <c r="AE545" s="24">
        <v>-73.48</v>
      </c>
      <c r="AF545" s="24">
        <v>-127.17</v>
      </c>
      <c r="AG545" s="24">
        <v>-226.53</v>
      </c>
      <c r="AH545" s="24"/>
      <c r="AI545" s="24" t="s">
        <v>60</v>
      </c>
      <c r="AJ545" s="24">
        <v>-4.58</v>
      </c>
      <c r="AK545" s="24"/>
      <c r="AL545" s="24">
        <v>-465.34</v>
      </c>
      <c r="AM545" s="24" t="s">
        <v>124</v>
      </c>
      <c r="AN545" s="24">
        <v>-1.76</v>
      </c>
      <c r="AO545" s="24">
        <v>-354.23</v>
      </c>
      <c r="AP545" s="24">
        <v>-58.59</v>
      </c>
      <c r="AQ545" s="24">
        <v>-137.80000000000001</v>
      </c>
      <c r="AR545" s="24">
        <v>-750.19</v>
      </c>
      <c r="AS545" s="24">
        <v>-220.2</v>
      </c>
      <c r="AT545" s="24">
        <v>-232.59</v>
      </c>
      <c r="AU545" s="24" t="s">
        <v>59</v>
      </c>
      <c r="AV545" s="24">
        <v>0</v>
      </c>
      <c r="AW545" s="24" t="s">
        <v>124</v>
      </c>
      <c r="AX545" s="24">
        <v>12.14</v>
      </c>
      <c r="AY545" s="24">
        <v>-19.79</v>
      </c>
      <c r="AZ545" s="24">
        <v>57.54</v>
      </c>
      <c r="BA545" s="24" t="s">
        <v>62</v>
      </c>
      <c r="BB545" s="24">
        <v>0</v>
      </c>
      <c r="BC545" s="24">
        <v>0</v>
      </c>
      <c r="BD545" s="24">
        <f t="shared" si="202"/>
        <v>-4903.4400000000005</v>
      </c>
      <c r="BE545" s="25"/>
    </row>
    <row r="546" spans="1:57" ht="25.5" customHeight="1" x14ac:dyDescent="0.25">
      <c r="A546" s="22">
        <v>11</v>
      </c>
      <c r="B546" s="22" t="s">
        <v>100</v>
      </c>
      <c r="C546" s="23">
        <v>11</v>
      </c>
      <c r="D546" s="23">
        <v>233</v>
      </c>
      <c r="E546" s="23" t="s">
        <v>306</v>
      </c>
      <c r="F546" s="24">
        <v>-84.29</v>
      </c>
      <c r="G546" s="24">
        <v>-389.44</v>
      </c>
      <c r="H546" s="24" t="s">
        <v>59</v>
      </c>
      <c r="I546" s="24">
        <v>-103.64</v>
      </c>
      <c r="J546" s="24">
        <v>-1086.22</v>
      </c>
      <c r="K546" s="24">
        <v>-422.92</v>
      </c>
      <c r="L546" s="24">
        <v>-400.43</v>
      </c>
      <c r="M546" s="24">
        <v>-674.55</v>
      </c>
      <c r="N546" s="24">
        <v>222.35</v>
      </c>
      <c r="O546" s="24">
        <v>-1047.0999999999999</v>
      </c>
      <c r="P546" s="24">
        <v>-789.52</v>
      </c>
      <c r="Q546" s="24">
        <v>101.26</v>
      </c>
      <c r="R546" s="24">
        <v>-290.83</v>
      </c>
      <c r="S546" s="24">
        <v>522.66</v>
      </c>
      <c r="T546" s="24">
        <v>-124.34</v>
      </c>
      <c r="U546" s="24">
        <v>120.24</v>
      </c>
      <c r="V546" s="24"/>
      <c r="W546" s="24">
        <v>-82.09</v>
      </c>
      <c r="X546" s="74"/>
      <c r="Y546" s="24">
        <v>42.66</v>
      </c>
      <c r="Z546" s="24">
        <v>-11.13</v>
      </c>
      <c r="AA546" s="24"/>
      <c r="AB546" s="24">
        <v>-443.32</v>
      </c>
      <c r="AC546" s="24">
        <v>-298.60000000000002</v>
      </c>
      <c r="AD546" s="24">
        <v>-379.3</v>
      </c>
      <c r="AE546" s="24" t="s">
        <v>58</v>
      </c>
      <c r="AF546" s="24">
        <v>-218.56</v>
      </c>
      <c r="AG546" s="24">
        <v>38.42</v>
      </c>
      <c r="AH546" s="24"/>
      <c r="AI546" s="24">
        <v>-160.26</v>
      </c>
      <c r="AJ546" s="24">
        <v>-44.84</v>
      </c>
      <c r="AK546" s="24"/>
      <c r="AL546" s="24">
        <v>-1598.38</v>
      </c>
      <c r="AM546" s="24" t="s">
        <v>124</v>
      </c>
      <c r="AN546" s="24">
        <v>19</v>
      </c>
      <c r="AO546" s="24">
        <v>-79.02</v>
      </c>
      <c r="AP546" s="24">
        <v>-512.41</v>
      </c>
      <c r="AQ546" s="24">
        <v>-176.71</v>
      </c>
      <c r="AR546" s="24">
        <v>-105.15</v>
      </c>
      <c r="AS546" s="24">
        <v>-183.84</v>
      </c>
      <c r="AT546" s="24">
        <v>-43.14</v>
      </c>
      <c r="AU546" s="24">
        <v>-349.44</v>
      </c>
      <c r="AV546" s="24">
        <v>0</v>
      </c>
      <c r="AW546" s="24" t="s">
        <v>124</v>
      </c>
      <c r="AX546" s="24">
        <v>9.74</v>
      </c>
      <c r="AY546" s="24">
        <v>-49.94</v>
      </c>
      <c r="AZ546" s="24">
        <v>-144.97999999999999</v>
      </c>
      <c r="BA546" s="24">
        <v>-132.56</v>
      </c>
      <c r="BB546" s="24">
        <v>0</v>
      </c>
      <c r="BC546" s="24">
        <v>0</v>
      </c>
      <c r="BD546" s="24">
        <f t="shared" si="202"/>
        <v>-9350.6200000000008</v>
      </c>
      <c r="BE546" s="25"/>
    </row>
    <row r="547" spans="1:57" ht="25.5" customHeight="1" x14ac:dyDescent="0.25">
      <c r="A547" s="22">
        <v>11</v>
      </c>
      <c r="B547" s="22" t="s">
        <v>110</v>
      </c>
      <c r="C547" s="23">
        <v>10</v>
      </c>
      <c r="D547" s="23">
        <v>85</v>
      </c>
      <c r="E547" s="23" t="s">
        <v>148</v>
      </c>
      <c r="F547" s="24">
        <v>-72.489999999999995</v>
      </c>
      <c r="G547" s="24" t="s">
        <v>64</v>
      </c>
      <c r="H547" s="24">
        <v>-20.14</v>
      </c>
      <c r="I547" s="24" t="s">
        <v>63</v>
      </c>
      <c r="J547" s="24" t="s">
        <v>63</v>
      </c>
      <c r="K547" s="24" t="s">
        <v>267</v>
      </c>
      <c r="L547" s="24" t="s">
        <v>63</v>
      </c>
      <c r="M547" s="24" t="s">
        <v>60</v>
      </c>
      <c r="N547" s="24" t="s">
        <v>64</v>
      </c>
      <c r="O547" s="24" t="s">
        <v>63</v>
      </c>
      <c r="P547" s="24" t="s">
        <v>63</v>
      </c>
      <c r="Q547" s="24" t="s">
        <v>64</v>
      </c>
      <c r="R547" s="24" t="s">
        <v>60</v>
      </c>
      <c r="S547" s="24" t="s">
        <v>63</v>
      </c>
      <c r="T547" s="24" t="s">
        <v>62</v>
      </c>
      <c r="U547" s="24">
        <v>-1.52</v>
      </c>
      <c r="V547" s="24"/>
      <c r="W547" s="24" t="s">
        <v>60</v>
      </c>
      <c r="X547" s="74"/>
      <c r="Y547" s="24" t="s">
        <v>64</v>
      </c>
      <c r="Z547" s="24" t="s">
        <v>63</v>
      </c>
      <c r="AA547" s="24"/>
      <c r="AB547" s="24" t="s">
        <v>64</v>
      </c>
      <c r="AC547" s="24" t="s">
        <v>64</v>
      </c>
      <c r="AD547" s="24" t="s">
        <v>64</v>
      </c>
      <c r="AE547" s="24" t="s">
        <v>63</v>
      </c>
      <c r="AF547" s="24" t="s">
        <v>60</v>
      </c>
      <c r="AG547" s="24" t="s">
        <v>60</v>
      </c>
      <c r="AH547" s="24"/>
      <c r="AI547" s="24" t="s">
        <v>63</v>
      </c>
      <c r="AJ547" s="24" t="s">
        <v>60</v>
      </c>
      <c r="AK547" s="24"/>
      <c r="AL547" s="24" t="s">
        <v>64</v>
      </c>
      <c r="AM547" s="24" t="s">
        <v>124</v>
      </c>
      <c r="AN547" s="24" t="s">
        <v>63</v>
      </c>
      <c r="AO547" s="24">
        <v>30.42</v>
      </c>
      <c r="AP547" s="24" t="s">
        <v>64</v>
      </c>
      <c r="AQ547" s="24" t="s">
        <v>64</v>
      </c>
      <c r="AR547" s="24" t="s">
        <v>63</v>
      </c>
      <c r="AS547" s="24" t="s">
        <v>64</v>
      </c>
      <c r="AT547" s="24" t="s">
        <v>62</v>
      </c>
      <c r="AU547" s="24" t="s">
        <v>64</v>
      </c>
      <c r="AV547" s="24">
        <v>0</v>
      </c>
      <c r="AW547" s="24" t="s">
        <v>124</v>
      </c>
      <c r="AX547" s="24">
        <v>-86.76</v>
      </c>
      <c r="AY547" s="24" t="s">
        <v>64</v>
      </c>
      <c r="AZ547" s="24" t="s">
        <v>60</v>
      </c>
      <c r="BA547" s="24" t="s">
        <v>63</v>
      </c>
      <c r="BB547" s="24">
        <v>0</v>
      </c>
      <c r="BC547" s="24">
        <v>0</v>
      </c>
      <c r="BD547" s="24">
        <f t="shared" si="202"/>
        <v>-150.49</v>
      </c>
      <c r="BE547" s="25"/>
    </row>
    <row r="548" spans="1:57" ht="25.5" customHeight="1" x14ac:dyDescent="0.25">
      <c r="A548" s="22">
        <v>11</v>
      </c>
      <c r="B548" s="22" t="s">
        <v>110</v>
      </c>
      <c r="C548" s="23">
        <v>11</v>
      </c>
      <c r="D548" s="23">
        <v>86</v>
      </c>
      <c r="E548" s="23" t="s">
        <v>149</v>
      </c>
      <c r="F548" s="24">
        <v>-32.56</v>
      </c>
      <c r="G548" s="24">
        <v>15.09</v>
      </c>
      <c r="H548" s="24">
        <v>93.49</v>
      </c>
      <c r="I548" s="24">
        <v>177.1</v>
      </c>
      <c r="J548" s="24">
        <v>102.47</v>
      </c>
      <c r="K548" s="24">
        <v>-197.64</v>
      </c>
      <c r="L548" s="24">
        <v>-953.17</v>
      </c>
      <c r="M548" s="24">
        <v>-627.11</v>
      </c>
      <c r="N548" s="24">
        <v>-334.27</v>
      </c>
      <c r="O548" s="24">
        <v>-607.69000000000005</v>
      </c>
      <c r="P548" s="24">
        <v>-723.28</v>
      </c>
      <c r="Q548" s="24">
        <v>-537.53</v>
      </c>
      <c r="R548" s="24">
        <v>-76.64</v>
      </c>
      <c r="S548" s="24">
        <v>656.45</v>
      </c>
      <c r="T548" s="24">
        <v>-72.36</v>
      </c>
      <c r="U548" s="24">
        <v>-545.16999999999996</v>
      </c>
      <c r="V548" s="24"/>
      <c r="W548" s="24">
        <v>-257.07</v>
      </c>
      <c r="X548" s="74"/>
      <c r="Y548" s="24">
        <v>1636.18</v>
      </c>
      <c r="Z548" s="24">
        <v>74.36</v>
      </c>
      <c r="AA548" s="24"/>
      <c r="AB548" s="24">
        <v>-256.27999999999997</v>
      </c>
      <c r="AC548" s="24">
        <v>-138.38999999999999</v>
      </c>
      <c r="AD548" s="24">
        <v>-919.9</v>
      </c>
      <c r="AE548" s="24">
        <v>-263.32</v>
      </c>
      <c r="AF548" s="24">
        <v>-208.4</v>
      </c>
      <c r="AG548" s="24">
        <v>-19.510000000000002</v>
      </c>
      <c r="AH548" s="24"/>
      <c r="AI548" s="24">
        <v>-399.56</v>
      </c>
      <c r="AJ548" s="24">
        <v>-75.61</v>
      </c>
      <c r="AK548" s="24"/>
      <c r="AL548" s="24">
        <v>-2711.49</v>
      </c>
      <c r="AM548" s="24" t="s">
        <v>124</v>
      </c>
      <c r="AN548" s="24">
        <v>34.94</v>
      </c>
      <c r="AO548" s="24">
        <v>-26.19</v>
      </c>
      <c r="AP548" s="24">
        <v>-72.87</v>
      </c>
      <c r="AQ548" s="24">
        <v>-238.5</v>
      </c>
      <c r="AR548" s="24">
        <v>-1934.18</v>
      </c>
      <c r="AS548" s="24">
        <v>30.41</v>
      </c>
      <c r="AT548" s="24" t="s">
        <v>58</v>
      </c>
      <c r="AU548" s="24">
        <v>-23.54</v>
      </c>
      <c r="AV548" s="24">
        <v>0</v>
      </c>
      <c r="AW548" s="24" t="s">
        <v>63</v>
      </c>
      <c r="AX548" s="24">
        <v>-267.10000000000002</v>
      </c>
      <c r="AY548" s="24">
        <v>26.04</v>
      </c>
      <c r="AZ548" s="24">
        <v>-101.82</v>
      </c>
      <c r="BA548" s="24">
        <v>-52.39</v>
      </c>
      <c r="BB548" s="24">
        <v>0</v>
      </c>
      <c r="BC548" s="24">
        <v>0</v>
      </c>
      <c r="BD548" s="24">
        <f t="shared" si="202"/>
        <v>-9827.0099999999984</v>
      </c>
      <c r="BE548" s="25"/>
    </row>
    <row r="549" spans="1:57" ht="25.5" customHeight="1" x14ac:dyDescent="0.25">
      <c r="A549" s="22">
        <v>11</v>
      </c>
      <c r="B549" s="22" t="s">
        <v>110</v>
      </c>
      <c r="C549" s="23">
        <v>12</v>
      </c>
      <c r="D549" s="23">
        <v>153</v>
      </c>
      <c r="E549" s="23" t="s">
        <v>307</v>
      </c>
      <c r="F549" s="24">
        <v>-457.45</v>
      </c>
      <c r="G549" s="24">
        <v>-60.12</v>
      </c>
      <c r="H549" s="24">
        <v>1875.97</v>
      </c>
      <c r="I549" s="24">
        <v>-358.86</v>
      </c>
      <c r="J549" s="24">
        <v>-230.19</v>
      </c>
      <c r="K549" s="24">
        <v>-424.16</v>
      </c>
      <c r="L549" s="24" t="s">
        <v>58</v>
      </c>
      <c r="M549" s="24" t="s">
        <v>59</v>
      </c>
      <c r="N549" s="24">
        <v>197.48</v>
      </c>
      <c r="O549" s="24">
        <v>-1025.75</v>
      </c>
      <c r="P549" s="24">
        <v>-552.85</v>
      </c>
      <c r="Q549" s="24">
        <v>-716.45</v>
      </c>
      <c r="R549" s="24">
        <v>-382.38</v>
      </c>
      <c r="S549" s="24">
        <v>99.9</v>
      </c>
      <c r="T549" s="24">
        <v>-34.33</v>
      </c>
      <c r="U549" s="24">
        <v>-204.41</v>
      </c>
      <c r="V549" s="24"/>
      <c r="W549" s="24" t="s">
        <v>58</v>
      </c>
      <c r="X549" s="74"/>
      <c r="Y549" s="24">
        <v>44.96</v>
      </c>
      <c r="Z549" s="24">
        <v>-200.87</v>
      </c>
      <c r="AA549" s="24"/>
      <c r="AB549" s="24">
        <v>-445.38</v>
      </c>
      <c r="AC549" s="24">
        <v>-444.04</v>
      </c>
      <c r="AD549" s="24">
        <v>21.73</v>
      </c>
      <c r="AE549" s="24">
        <v>-48.71</v>
      </c>
      <c r="AF549" s="24">
        <v>-199.47</v>
      </c>
      <c r="AG549" s="24">
        <v>-178</v>
      </c>
      <c r="AH549" s="24"/>
      <c r="AI549" s="24">
        <v>-426.7</v>
      </c>
      <c r="AJ549" s="24">
        <v>-100.93</v>
      </c>
      <c r="AK549" s="24"/>
      <c r="AL549" s="24">
        <v>-1021.89</v>
      </c>
      <c r="AM549" s="24">
        <v>-1136.1400000000001</v>
      </c>
      <c r="AN549" s="24">
        <v>-34.229999999999997</v>
      </c>
      <c r="AO549" s="24">
        <v>-330.33</v>
      </c>
      <c r="AP549" s="24">
        <v>-248.66</v>
      </c>
      <c r="AQ549" s="24" t="s">
        <v>58</v>
      </c>
      <c r="AR549" s="24">
        <v>-1911.33</v>
      </c>
      <c r="AS549" s="24">
        <v>-249.35</v>
      </c>
      <c r="AT549" s="24">
        <v>-409.56</v>
      </c>
      <c r="AU549" s="24" t="s">
        <v>59</v>
      </c>
      <c r="AV549" s="24">
        <v>0</v>
      </c>
      <c r="AW549" s="24" t="s">
        <v>63</v>
      </c>
      <c r="AX549" s="24">
        <v>-148.47999999999999</v>
      </c>
      <c r="AY549" s="24">
        <v>-30.14</v>
      </c>
      <c r="AZ549" s="24">
        <v>-419.22</v>
      </c>
      <c r="BA549" s="24">
        <v>2.08</v>
      </c>
      <c r="BB549" s="24">
        <v>0</v>
      </c>
      <c r="BC549" s="24">
        <v>0</v>
      </c>
      <c r="BD549" s="24">
        <f t="shared" si="202"/>
        <v>-10188.259999999998</v>
      </c>
      <c r="BE549" s="25"/>
    </row>
    <row r="550" spans="1:57" ht="25.5" customHeight="1" x14ac:dyDescent="0.25">
      <c r="A550" s="29"/>
      <c r="B550" s="29"/>
      <c r="C550" s="30"/>
      <c r="D550" s="30"/>
      <c r="E550" s="23" t="s">
        <v>116</v>
      </c>
      <c r="F550" s="37">
        <f t="shared" ref="F550:AD550" si="203">SUM(F510:F549)</f>
        <v>-5571.5099999999984</v>
      </c>
      <c r="G550" s="37">
        <f t="shared" si="203"/>
        <v>-2212.9499999999994</v>
      </c>
      <c r="H550" s="37">
        <f t="shared" si="203"/>
        <v>614.13999999999987</v>
      </c>
      <c r="I550" s="37">
        <f t="shared" si="203"/>
        <v>-2928.2499999999995</v>
      </c>
      <c r="J550" s="37">
        <f t="shared" si="203"/>
        <v>-2824.5800000000004</v>
      </c>
      <c r="K550" s="37">
        <f t="shared" si="203"/>
        <v>-3224.3400000000006</v>
      </c>
      <c r="L550" s="37">
        <f t="shared" si="203"/>
        <v>-4670.3599999999997</v>
      </c>
      <c r="M550" s="37">
        <f t="shared" si="203"/>
        <v>-3872.69</v>
      </c>
      <c r="N550" s="37">
        <f t="shared" si="203"/>
        <v>-5530.5600000000013</v>
      </c>
      <c r="O550" s="37">
        <f t="shared" si="203"/>
        <v>-14467.000000000002</v>
      </c>
      <c r="P550" s="37">
        <f t="shared" si="203"/>
        <v>-4755.92</v>
      </c>
      <c r="Q550" s="37">
        <f t="shared" si="203"/>
        <v>-2727.98</v>
      </c>
      <c r="R550" s="37">
        <f t="shared" si="203"/>
        <v>-2395.2400000000002</v>
      </c>
      <c r="S550" s="37">
        <f t="shared" si="203"/>
        <v>-2607.8599999999992</v>
      </c>
      <c r="T550" s="37">
        <f t="shared" si="203"/>
        <v>-1709.16</v>
      </c>
      <c r="U550" s="37">
        <f t="shared" si="203"/>
        <v>-2246.54</v>
      </c>
      <c r="V550" s="37"/>
      <c r="W550" s="37">
        <f t="shared" si="203"/>
        <v>-4268.3900000000003</v>
      </c>
      <c r="X550" s="37"/>
      <c r="Y550" s="37">
        <f t="shared" si="203"/>
        <v>-1761.1300000000003</v>
      </c>
      <c r="Z550" s="37">
        <f t="shared" si="203"/>
        <v>-3198.06</v>
      </c>
      <c r="AA550" s="37"/>
      <c r="AB550" s="37">
        <f t="shared" si="203"/>
        <v>-8222.4599999999991</v>
      </c>
      <c r="AC550" s="37">
        <f t="shared" si="203"/>
        <v>-2334.0499999999997</v>
      </c>
      <c r="AD550" s="37">
        <f t="shared" si="203"/>
        <v>-1912.2000000000003</v>
      </c>
      <c r="AE550" s="37">
        <v>0</v>
      </c>
      <c r="AF550" s="37">
        <f t="shared" ref="AF550:BC550" si="204">SUM(AF510:AF549)</f>
        <v>-3738.0699999999988</v>
      </c>
      <c r="AG550" s="37">
        <f t="shared" si="204"/>
        <v>-2177.2100000000005</v>
      </c>
      <c r="AH550" s="37"/>
      <c r="AI550" s="37">
        <f t="shared" si="204"/>
        <v>-1734.96</v>
      </c>
      <c r="AJ550" s="37">
        <f t="shared" si="204"/>
        <v>-1775.7599999999998</v>
      </c>
      <c r="AK550" s="37"/>
      <c r="AL550" s="37">
        <f t="shared" si="204"/>
        <v>-23936.700000000004</v>
      </c>
      <c r="AM550" s="37">
        <f t="shared" si="204"/>
        <v>-3419.0599999999995</v>
      </c>
      <c r="AN550" s="37">
        <f t="shared" si="204"/>
        <v>-859.87999999999988</v>
      </c>
      <c r="AO550" s="37">
        <f t="shared" si="204"/>
        <v>-3129.1600000000003</v>
      </c>
      <c r="AP550" s="37">
        <f t="shared" si="204"/>
        <v>-5116.0399999999991</v>
      </c>
      <c r="AQ550" s="37">
        <f t="shared" si="204"/>
        <v>-1794.8000000000004</v>
      </c>
      <c r="AR550" s="37">
        <f t="shared" si="204"/>
        <v>-6528.9100000000017</v>
      </c>
      <c r="AS550" s="37">
        <f t="shared" si="204"/>
        <v>-3904.61</v>
      </c>
      <c r="AT550" s="37">
        <f t="shared" si="204"/>
        <v>-1819.16</v>
      </c>
      <c r="AU550" s="37">
        <f t="shared" si="204"/>
        <v>-1578.4399999999998</v>
      </c>
      <c r="AV550" s="37">
        <f t="shared" si="204"/>
        <v>0</v>
      </c>
      <c r="AW550" s="37">
        <f t="shared" si="204"/>
        <v>-680.77999999999986</v>
      </c>
      <c r="AX550" s="37">
        <f t="shared" si="204"/>
        <v>-1718.7399999999998</v>
      </c>
      <c r="AY550" s="37">
        <f t="shared" si="204"/>
        <v>-234.97000000000008</v>
      </c>
      <c r="AZ550" s="37">
        <f t="shared" si="204"/>
        <v>-1226.43</v>
      </c>
      <c r="BA550" s="37">
        <f t="shared" si="204"/>
        <v>410.67999999999995</v>
      </c>
      <c r="BB550" s="37">
        <f t="shared" si="204"/>
        <v>0</v>
      </c>
      <c r="BC550" s="37">
        <f t="shared" si="204"/>
        <v>0</v>
      </c>
      <c r="BD550" s="24">
        <f t="shared" si="202"/>
        <v>-147790.09</v>
      </c>
      <c r="BE550" s="110"/>
    </row>
    <row r="551" spans="1:57" ht="25.5" customHeight="1" x14ac:dyDescent="0.25">
      <c r="A551" s="29"/>
      <c r="B551" s="29"/>
      <c r="C551" s="30"/>
      <c r="D551" s="30"/>
      <c r="E551" s="23" t="s">
        <v>117</v>
      </c>
      <c r="F551" s="33">
        <f t="shared" ref="F551:AK551" si="205">COUNTA(F510:F549)</f>
        <v>40</v>
      </c>
      <c r="G551" s="33">
        <f t="shared" si="205"/>
        <v>40</v>
      </c>
      <c r="H551" s="33">
        <f t="shared" si="205"/>
        <v>40</v>
      </c>
      <c r="I551" s="33">
        <f t="shared" si="205"/>
        <v>40</v>
      </c>
      <c r="J551" s="33">
        <f t="shared" si="205"/>
        <v>40</v>
      </c>
      <c r="K551" s="33">
        <f t="shared" si="205"/>
        <v>40</v>
      </c>
      <c r="L551" s="33">
        <f t="shared" si="205"/>
        <v>40</v>
      </c>
      <c r="M551" s="33">
        <f t="shared" si="205"/>
        <v>40</v>
      </c>
      <c r="N551" s="33">
        <f t="shared" si="205"/>
        <v>40</v>
      </c>
      <c r="O551" s="33">
        <f t="shared" si="205"/>
        <v>40</v>
      </c>
      <c r="P551" s="33">
        <f t="shared" si="205"/>
        <v>40</v>
      </c>
      <c r="Q551" s="33">
        <f t="shared" si="205"/>
        <v>40</v>
      </c>
      <c r="R551" s="33">
        <f t="shared" si="205"/>
        <v>40</v>
      </c>
      <c r="S551" s="33">
        <f t="shared" si="205"/>
        <v>40</v>
      </c>
      <c r="T551" s="33">
        <f t="shared" si="205"/>
        <v>40</v>
      </c>
      <c r="U551" s="33">
        <f t="shared" si="205"/>
        <v>40</v>
      </c>
      <c r="V551" s="33"/>
      <c r="W551" s="33">
        <f t="shared" si="205"/>
        <v>40</v>
      </c>
      <c r="X551" s="33"/>
      <c r="Y551" s="33">
        <f t="shared" si="205"/>
        <v>40</v>
      </c>
      <c r="Z551" s="33">
        <f t="shared" si="205"/>
        <v>40</v>
      </c>
      <c r="AA551" s="33"/>
      <c r="AB551" s="33">
        <f t="shared" si="205"/>
        <v>40</v>
      </c>
      <c r="AC551" s="33">
        <f t="shared" si="205"/>
        <v>40</v>
      </c>
      <c r="AD551" s="33">
        <f t="shared" si="205"/>
        <v>40</v>
      </c>
      <c r="AE551" s="33">
        <f t="shared" si="205"/>
        <v>40</v>
      </c>
      <c r="AF551" s="33">
        <f t="shared" si="205"/>
        <v>40</v>
      </c>
      <c r="AG551" s="33">
        <f t="shared" si="205"/>
        <v>40</v>
      </c>
      <c r="AH551" s="33"/>
      <c r="AI551" s="33">
        <f t="shared" si="205"/>
        <v>40</v>
      </c>
      <c r="AJ551" s="33">
        <f t="shared" si="205"/>
        <v>40</v>
      </c>
      <c r="AK551" s="33"/>
      <c r="AL551" s="33">
        <f t="shared" ref="AL551:BC551" si="206">COUNTA(AL510:AL549)</f>
        <v>40</v>
      </c>
      <c r="AM551" s="33">
        <f t="shared" si="206"/>
        <v>39</v>
      </c>
      <c r="AN551" s="33">
        <f t="shared" si="206"/>
        <v>40</v>
      </c>
      <c r="AO551" s="33">
        <f t="shared" si="206"/>
        <v>40</v>
      </c>
      <c r="AP551" s="33">
        <f t="shared" si="206"/>
        <v>40</v>
      </c>
      <c r="AQ551" s="33">
        <f t="shared" si="206"/>
        <v>40</v>
      </c>
      <c r="AR551" s="33">
        <f t="shared" si="206"/>
        <v>40</v>
      </c>
      <c r="AS551" s="33">
        <f t="shared" si="206"/>
        <v>40</v>
      </c>
      <c r="AT551" s="33">
        <f t="shared" si="206"/>
        <v>40</v>
      </c>
      <c r="AU551" s="33">
        <f t="shared" si="206"/>
        <v>40</v>
      </c>
      <c r="AV551" s="33">
        <f t="shared" si="206"/>
        <v>40</v>
      </c>
      <c r="AW551" s="33">
        <f t="shared" si="206"/>
        <v>38</v>
      </c>
      <c r="AX551" s="33">
        <f t="shared" si="206"/>
        <v>39</v>
      </c>
      <c r="AY551" s="33">
        <f t="shared" si="206"/>
        <v>40</v>
      </c>
      <c r="AZ551" s="33">
        <f t="shared" si="206"/>
        <v>40</v>
      </c>
      <c r="BA551" s="33">
        <f t="shared" si="206"/>
        <v>40</v>
      </c>
      <c r="BB551" s="33">
        <f t="shared" si="206"/>
        <v>40</v>
      </c>
      <c r="BC551" s="33">
        <f t="shared" si="206"/>
        <v>40</v>
      </c>
      <c r="BD551" s="33">
        <f t="shared" si="202"/>
        <v>1796</v>
      </c>
      <c r="BE551" s="110"/>
    </row>
    <row r="552" spans="1:57" ht="25.5" customHeight="1" x14ac:dyDescent="0.25">
      <c r="A552" s="29"/>
      <c r="B552" s="29"/>
      <c r="C552" s="30"/>
      <c r="D552" s="30"/>
      <c r="E552" s="23" t="s">
        <v>64</v>
      </c>
      <c r="F552" s="34">
        <f t="shared" ref="F552:AK552" si="207">COUNTIF(F510:F549,"NS")</f>
        <v>5</v>
      </c>
      <c r="G552" s="34">
        <f t="shared" si="207"/>
        <v>10</v>
      </c>
      <c r="H552" s="34">
        <f t="shared" si="207"/>
        <v>4</v>
      </c>
      <c r="I552" s="34">
        <f t="shared" si="207"/>
        <v>9</v>
      </c>
      <c r="J552" s="34">
        <f t="shared" si="207"/>
        <v>12</v>
      </c>
      <c r="K552" s="34">
        <f t="shared" si="207"/>
        <v>0</v>
      </c>
      <c r="L552" s="34">
        <f t="shared" si="207"/>
        <v>12</v>
      </c>
      <c r="M552" s="34">
        <f t="shared" si="207"/>
        <v>11</v>
      </c>
      <c r="N552" s="34">
        <f t="shared" si="207"/>
        <v>12</v>
      </c>
      <c r="O552" s="34">
        <f t="shared" si="207"/>
        <v>10</v>
      </c>
      <c r="P552" s="34">
        <f t="shared" si="207"/>
        <v>10</v>
      </c>
      <c r="Q552" s="34">
        <f t="shared" si="207"/>
        <v>12</v>
      </c>
      <c r="R552" s="34">
        <f t="shared" si="207"/>
        <v>9</v>
      </c>
      <c r="S552" s="34">
        <f t="shared" si="207"/>
        <v>11</v>
      </c>
      <c r="T552" s="34">
        <f t="shared" si="207"/>
        <v>10</v>
      </c>
      <c r="U552" s="34">
        <f t="shared" si="207"/>
        <v>8</v>
      </c>
      <c r="V552" s="34"/>
      <c r="W552" s="34">
        <f t="shared" si="207"/>
        <v>8</v>
      </c>
      <c r="X552" s="34"/>
      <c r="Y552" s="34">
        <f t="shared" si="207"/>
        <v>11</v>
      </c>
      <c r="Z552" s="34">
        <f t="shared" si="207"/>
        <v>11</v>
      </c>
      <c r="AA552" s="34"/>
      <c r="AB552" s="34">
        <f t="shared" si="207"/>
        <v>10</v>
      </c>
      <c r="AC552" s="34">
        <f t="shared" si="207"/>
        <v>10</v>
      </c>
      <c r="AD552" s="34">
        <f t="shared" si="207"/>
        <v>10</v>
      </c>
      <c r="AE552" s="34">
        <f t="shared" si="207"/>
        <v>15</v>
      </c>
      <c r="AF552" s="34">
        <f t="shared" si="207"/>
        <v>8</v>
      </c>
      <c r="AG552" s="34">
        <f t="shared" si="207"/>
        <v>7</v>
      </c>
      <c r="AH552" s="34"/>
      <c r="AI552" s="34">
        <f t="shared" si="207"/>
        <v>13</v>
      </c>
      <c r="AJ552" s="34">
        <f t="shared" si="207"/>
        <v>10</v>
      </c>
      <c r="AK552" s="34"/>
      <c r="AL552" s="34">
        <f t="shared" ref="AL552:BC552" si="208">COUNTIF(AL510:AL549,"NS")</f>
        <v>10</v>
      </c>
      <c r="AM552" s="34">
        <f t="shared" si="208"/>
        <v>5</v>
      </c>
      <c r="AN552" s="34">
        <f t="shared" si="208"/>
        <v>12</v>
      </c>
      <c r="AO552" s="34">
        <f t="shared" si="208"/>
        <v>10</v>
      </c>
      <c r="AP552" s="34">
        <f t="shared" si="208"/>
        <v>12</v>
      </c>
      <c r="AQ552" s="34">
        <f t="shared" si="208"/>
        <v>10</v>
      </c>
      <c r="AR552" s="34">
        <f t="shared" si="208"/>
        <v>9</v>
      </c>
      <c r="AS552" s="34">
        <f t="shared" si="208"/>
        <v>14</v>
      </c>
      <c r="AT552" s="34">
        <f t="shared" si="208"/>
        <v>9</v>
      </c>
      <c r="AU552" s="34">
        <f t="shared" si="208"/>
        <v>13</v>
      </c>
      <c r="AV552" s="34">
        <f t="shared" si="208"/>
        <v>0</v>
      </c>
      <c r="AW552" s="34">
        <f t="shared" si="208"/>
        <v>11</v>
      </c>
      <c r="AX552" s="34">
        <f t="shared" si="208"/>
        <v>8</v>
      </c>
      <c r="AY552" s="34">
        <f t="shared" si="208"/>
        <v>12</v>
      </c>
      <c r="AZ552" s="34">
        <f t="shared" si="208"/>
        <v>9</v>
      </c>
      <c r="BA552" s="34">
        <f t="shared" si="208"/>
        <v>12</v>
      </c>
      <c r="BB552" s="34">
        <f t="shared" si="208"/>
        <v>0</v>
      </c>
      <c r="BC552" s="34">
        <f t="shared" si="208"/>
        <v>0</v>
      </c>
      <c r="BD552" s="33">
        <f t="shared" si="202"/>
        <v>414</v>
      </c>
      <c r="BE552" s="110"/>
    </row>
    <row r="553" spans="1:57" ht="25.5" customHeight="1" x14ac:dyDescent="0.25">
      <c r="A553" s="29"/>
      <c r="B553" s="29"/>
      <c r="C553" s="30"/>
      <c r="D553" s="30"/>
      <c r="E553" s="23" t="s">
        <v>59</v>
      </c>
      <c r="F553" s="34">
        <f t="shared" ref="F553:AK553" si="209">COUNTIF(F510:F549,"NC")</f>
        <v>1</v>
      </c>
      <c r="G553" s="34">
        <f t="shared" si="209"/>
        <v>0</v>
      </c>
      <c r="H553" s="34">
        <f t="shared" si="209"/>
        <v>4</v>
      </c>
      <c r="I553" s="34">
        <f t="shared" si="209"/>
        <v>3</v>
      </c>
      <c r="J553" s="34">
        <f t="shared" si="209"/>
        <v>1</v>
      </c>
      <c r="K553" s="34">
        <f t="shared" si="209"/>
        <v>0</v>
      </c>
      <c r="L553" s="34">
        <f t="shared" si="209"/>
        <v>2</v>
      </c>
      <c r="M553" s="34">
        <f t="shared" si="209"/>
        <v>6</v>
      </c>
      <c r="N553" s="34">
        <f t="shared" si="209"/>
        <v>3</v>
      </c>
      <c r="O553" s="34">
        <f t="shared" si="209"/>
        <v>2</v>
      </c>
      <c r="P553" s="34">
        <f t="shared" si="209"/>
        <v>1</v>
      </c>
      <c r="Q553" s="34">
        <f t="shared" si="209"/>
        <v>0</v>
      </c>
      <c r="R553" s="34">
        <f t="shared" si="209"/>
        <v>1</v>
      </c>
      <c r="S553" s="34">
        <f t="shared" si="209"/>
        <v>0</v>
      </c>
      <c r="T553" s="34">
        <f t="shared" si="209"/>
        <v>9</v>
      </c>
      <c r="U553" s="34">
        <f t="shared" si="209"/>
        <v>1</v>
      </c>
      <c r="V553" s="34"/>
      <c r="W553" s="34">
        <f t="shared" si="209"/>
        <v>9</v>
      </c>
      <c r="X553" s="34"/>
      <c r="Y553" s="34">
        <f t="shared" si="209"/>
        <v>1</v>
      </c>
      <c r="Z553" s="34">
        <f t="shared" si="209"/>
        <v>2</v>
      </c>
      <c r="AA553" s="34"/>
      <c r="AB553" s="34">
        <f t="shared" si="209"/>
        <v>0</v>
      </c>
      <c r="AC553" s="34">
        <f t="shared" si="209"/>
        <v>1</v>
      </c>
      <c r="AD553" s="34">
        <f t="shared" si="209"/>
        <v>0</v>
      </c>
      <c r="AE553" s="34">
        <f t="shared" si="209"/>
        <v>2</v>
      </c>
      <c r="AF553" s="34">
        <f t="shared" si="209"/>
        <v>2</v>
      </c>
      <c r="AG553" s="34">
        <f t="shared" si="209"/>
        <v>1</v>
      </c>
      <c r="AH553" s="34"/>
      <c r="AI553" s="34">
        <f t="shared" si="209"/>
        <v>1</v>
      </c>
      <c r="AJ553" s="34">
        <f t="shared" si="209"/>
        <v>1</v>
      </c>
      <c r="AK553" s="34"/>
      <c r="AL553" s="34">
        <f t="shared" ref="AL553:BC553" si="210">COUNTIF(AL510:AL549,"NC")</f>
        <v>1</v>
      </c>
      <c r="AM553" s="34">
        <f t="shared" si="210"/>
        <v>0</v>
      </c>
      <c r="AN553" s="34">
        <f t="shared" si="210"/>
        <v>6</v>
      </c>
      <c r="AO553" s="34">
        <f t="shared" si="210"/>
        <v>3</v>
      </c>
      <c r="AP553" s="34">
        <f t="shared" si="210"/>
        <v>0</v>
      </c>
      <c r="AQ553" s="34">
        <f t="shared" si="210"/>
        <v>3</v>
      </c>
      <c r="AR553" s="34">
        <f t="shared" si="210"/>
        <v>4</v>
      </c>
      <c r="AS553" s="34">
        <f t="shared" si="210"/>
        <v>4</v>
      </c>
      <c r="AT553" s="34">
        <f t="shared" si="210"/>
        <v>3</v>
      </c>
      <c r="AU553" s="34">
        <f t="shared" si="210"/>
        <v>4</v>
      </c>
      <c r="AV553" s="34">
        <f t="shared" si="210"/>
        <v>0</v>
      </c>
      <c r="AW553" s="34">
        <f t="shared" si="210"/>
        <v>0</v>
      </c>
      <c r="AX553" s="34">
        <f t="shared" si="210"/>
        <v>0</v>
      </c>
      <c r="AY553" s="34">
        <f t="shared" si="210"/>
        <v>0</v>
      </c>
      <c r="AZ553" s="34">
        <f t="shared" si="210"/>
        <v>0</v>
      </c>
      <c r="BA553" s="34">
        <f t="shared" si="210"/>
        <v>0</v>
      </c>
      <c r="BB553" s="34">
        <f t="shared" si="210"/>
        <v>0</v>
      </c>
      <c r="BC553" s="34">
        <f t="shared" si="210"/>
        <v>0</v>
      </c>
      <c r="BD553" s="33">
        <f t="shared" si="202"/>
        <v>82</v>
      </c>
      <c r="BE553" s="110"/>
    </row>
    <row r="554" spans="1:57" ht="25.5" customHeight="1" x14ac:dyDescent="0.25">
      <c r="A554" s="29"/>
      <c r="B554" s="29"/>
      <c r="C554" s="30"/>
      <c r="D554" s="30"/>
      <c r="E554" s="23" t="s">
        <v>118</v>
      </c>
      <c r="F554" s="35">
        <f t="shared" ref="F554:AK554" si="211">1-F553/(F551-F552)</f>
        <v>0.97142857142857142</v>
      </c>
      <c r="G554" s="35">
        <f t="shared" si="211"/>
        <v>1</v>
      </c>
      <c r="H554" s="35">
        <f t="shared" si="211"/>
        <v>0.88888888888888884</v>
      </c>
      <c r="I554" s="35">
        <f t="shared" si="211"/>
        <v>0.90322580645161288</v>
      </c>
      <c r="J554" s="35">
        <f t="shared" si="211"/>
        <v>0.9642857142857143</v>
      </c>
      <c r="K554" s="35">
        <f t="shared" si="211"/>
        <v>1</v>
      </c>
      <c r="L554" s="35">
        <f t="shared" si="211"/>
        <v>0.9285714285714286</v>
      </c>
      <c r="M554" s="35">
        <f t="shared" si="211"/>
        <v>0.7931034482758621</v>
      </c>
      <c r="N554" s="35">
        <f t="shared" si="211"/>
        <v>0.8928571428571429</v>
      </c>
      <c r="O554" s="35">
        <f t="shared" si="211"/>
        <v>0.93333333333333335</v>
      </c>
      <c r="P554" s="35">
        <f t="shared" si="211"/>
        <v>0.96666666666666667</v>
      </c>
      <c r="Q554" s="35">
        <f t="shared" si="211"/>
        <v>1</v>
      </c>
      <c r="R554" s="35">
        <f t="shared" si="211"/>
        <v>0.967741935483871</v>
      </c>
      <c r="S554" s="35">
        <f t="shared" si="211"/>
        <v>1</v>
      </c>
      <c r="T554" s="35">
        <f t="shared" si="211"/>
        <v>0.7</v>
      </c>
      <c r="U554" s="35">
        <f t="shared" si="211"/>
        <v>0.96875</v>
      </c>
      <c r="V554" s="35"/>
      <c r="W554" s="35">
        <f t="shared" si="211"/>
        <v>0.71875</v>
      </c>
      <c r="X554" s="35"/>
      <c r="Y554" s="35">
        <f t="shared" si="211"/>
        <v>0.96551724137931039</v>
      </c>
      <c r="Z554" s="35">
        <f t="shared" si="211"/>
        <v>0.93103448275862066</v>
      </c>
      <c r="AA554" s="35"/>
      <c r="AB554" s="35">
        <f t="shared" si="211"/>
        <v>1</v>
      </c>
      <c r="AC554" s="35">
        <f t="shared" si="211"/>
        <v>0.96666666666666667</v>
      </c>
      <c r="AD554" s="35">
        <f t="shared" si="211"/>
        <v>1</v>
      </c>
      <c r="AE554" s="35">
        <f t="shared" si="211"/>
        <v>0.92</v>
      </c>
      <c r="AF554" s="35">
        <f t="shared" si="211"/>
        <v>0.9375</v>
      </c>
      <c r="AG554" s="35">
        <f t="shared" si="211"/>
        <v>0.96969696969696972</v>
      </c>
      <c r="AH554" s="35"/>
      <c r="AI554" s="35">
        <f t="shared" si="211"/>
        <v>0.96296296296296302</v>
      </c>
      <c r="AJ554" s="35">
        <f t="shared" si="211"/>
        <v>0.96666666666666667</v>
      </c>
      <c r="AK554" s="35"/>
      <c r="AL554" s="35">
        <f t="shared" ref="AL554:BD554" si="212">1-AL553/(AL551-AL552)</f>
        <v>0.96666666666666667</v>
      </c>
      <c r="AM554" s="35">
        <f t="shared" si="212"/>
        <v>1</v>
      </c>
      <c r="AN554" s="35">
        <f t="shared" si="212"/>
        <v>0.7857142857142857</v>
      </c>
      <c r="AO554" s="35">
        <f t="shared" si="212"/>
        <v>0.9</v>
      </c>
      <c r="AP554" s="35">
        <f t="shared" si="212"/>
        <v>1</v>
      </c>
      <c r="AQ554" s="35">
        <f t="shared" si="212"/>
        <v>0.9</v>
      </c>
      <c r="AR554" s="35">
        <f t="shared" si="212"/>
        <v>0.87096774193548387</v>
      </c>
      <c r="AS554" s="35">
        <f t="shared" si="212"/>
        <v>0.84615384615384615</v>
      </c>
      <c r="AT554" s="35">
        <f t="shared" si="212"/>
        <v>0.90322580645161288</v>
      </c>
      <c r="AU554" s="35">
        <f t="shared" si="212"/>
        <v>0.85185185185185186</v>
      </c>
      <c r="AV554" s="35">
        <f t="shared" si="212"/>
        <v>1</v>
      </c>
      <c r="AW554" s="35">
        <f t="shared" si="212"/>
        <v>1</v>
      </c>
      <c r="AX554" s="35">
        <f t="shared" si="212"/>
        <v>1</v>
      </c>
      <c r="AY554" s="35">
        <f t="shared" si="212"/>
        <v>1</v>
      </c>
      <c r="AZ554" s="35">
        <f t="shared" si="212"/>
        <v>1</v>
      </c>
      <c r="BA554" s="35">
        <f t="shared" si="212"/>
        <v>1</v>
      </c>
      <c r="BB554" s="35">
        <f t="shared" si="212"/>
        <v>1</v>
      </c>
      <c r="BC554" s="35">
        <f t="shared" si="212"/>
        <v>1</v>
      </c>
      <c r="BD554" s="35">
        <f t="shared" si="212"/>
        <v>0.94066570188133136</v>
      </c>
      <c r="BE554" s="110"/>
    </row>
    <row r="555" spans="1:57" ht="25.5" customHeight="1" x14ac:dyDescent="0.25">
      <c r="A555" s="29"/>
      <c r="B555" s="29"/>
      <c r="C555" s="30"/>
      <c r="D555" s="30"/>
      <c r="E555" s="23" t="s">
        <v>152</v>
      </c>
      <c r="F555" s="34">
        <f t="shared" ref="F555:AK555" si="213">F551+F504</f>
        <v>439</v>
      </c>
      <c r="G555" s="34">
        <f t="shared" si="213"/>
        <v>440</v>
      </c>
      <c r="H555" s="34">
        <f t="shared" si="213"/>
        <v>440</v>
      </c>
      <c r="I555" s="34">
        <f t="shared" si="213"/>
        <v>440</v>
      </c>
      <c r="J555" s="34">
        <f t="shared" si="213"/>
        <v>440</v>
      </c>
      <c r="K555" s="34">
        <f t="shared" si="213"/>
        <v>440</v>
      </c>
      <c r="L555" s="34">
        <f t="shared" si="213"/>
        <v>439</v>
      </c>
      <c r="M555" s="34">
        <f t="shared" si="213"/>
        <v>439</v>
      </c>
      <c r="N555" s="34">
        <f t="shared" si="213"/>
        <v>439</v>
      </c>
      <c r="O555" s="34">
        <f t="shared" si="213"/>
        <v>439</v>
      </c>
      <c r="P555" s="34">
        <f t="shared" si="213"/>
        <v>440</v>
      </c>
      <c r="Q555" s="34">
        <f t="shared" si="213"/>
        <v>440</v>
      </c>
      <c r="R555" s="34">
        <f t="shared" si="213"/>
        <v>437</v>
      </c>
      <c r="S555" s="34">
        <f t="shared" si="213"/>
        <v>439</v>
      </c>
      <c r="T555" s="34">
        <f t="shared" si="213"/>
        <v>440</v>
      </c>
      <c r="U555" s="34">
        <f t="shared" si="213"/>
        <v>440</v>
      </c>
      <c r="V555" s="34"/>
      <c r="W555" s="34">
        <f t="shared" si="213"/>
        <v>440</v>
      </c>
      <c r="X555" s="34"/>
      <c r="Y555" s="34">
        <f t="shared" si="213"/>
        <v>440</v>
      </c>
      <c r="Z555" s="34">
        <f t="shared" si="213"/>
        <v>440</v>
      </c>
      <c r="AA555" s="34"/>
      <c r="AB555" s="34">
        <f t="shared" si="213"/>
        <v>440</v>
      </c>
      <c r="AC555" s="34">
        <f t="shared" si="213"/>
        <v>440</v>
      </c>
      <c r="AD555" s="34">
        <f t="shared" si="213"/>
        <v>440</v>
      </c>
      <c r="AE555" s="34">
        <f t="shared" si="213"/>
        <v>440</v>
      </c>
      <c r="AF555" s="34">
        <f t="shared" si="213"/>
        <v>440</v>
      </c>
      <c r="AG555" s="34">
        <f t="shared" si="213"/>
        <v>440</v>
      </c>
      <c r="AH555" s="34"/>
      <c r="AI555" s="34">
        <f t="shared" si="213"/>
        <v>440</v>
      </c>
      <c r="AJ555" s="34">
        <f t="shared" si="213"/>
        <v>438</v>
      </c>
      <c r="AK555" s="34"/>
      <c r="AL555" s="34">
        <f t="shared" ref="AL555:BD555" si="214">AL551+AL504</f>
        <v>440</v>
      </c>
      <c r="AM555" s="34">
        <f t="shared" si="214"/>
        <v>439</v>
      </c>
      <c r="AN555" s="34">
        <f t="shared" si="214"/>
        <v>440</v>
      </c>
      <c r="AO555" s="34">
        <f t="shared" si="214"/>
        <v>439</v>
      </c>
      <c r="AP555" s="34">
        <f t="shared" si="214"/>
        <v>440</v>
      </c>
      <c r="AQ555" s="34">
        <f t="shared" si="214"/>
        <v>439</v>
      </c>
      <c r="AR555" s="34">
        <f t="shared" si="214"/>
        <v>439</v>
      </c>
      <c r="AS555" s="34">
        <f t="shared" si="214"/>
        <v>440</v>
      </c>
      <c r="AT555" s="34">
        <f t="shared" si="214"/>
        <v>439</v>
      </c>
      <c r="AU555" s="34">
        <f t="shared" si="214"/>
        <v>440</v>
      </c>
      <c r="AV555" s="34">
        <f t="shared" si="214"/>
        <v>440</v>
      </c>
      <c r="AW555" s="34">
        <f t="shared" si="214"/>
        <v>432</v>
      </c>
      <c r="AX555" s="34">
        <f t="shared" si="214"/>
        <v>439</v>
      </c>
      <c r="AY555" s="34">
        <f t="shared" si="214"/>
        <v>437</v>
      </c>
      <c r="AZ555" s="34">
        <f t="shared" si="214"/>
        <v>440</v>
      </c>
      <c r="BA555" s="34">
        <f t="shared" si="214"/>
        <v>440</v>
      </c>
      <c r="BB555" s="34">
        <f t="shared" si="214"/>
        <v>440</v>
      </c>
      <c r="BC555" s="34">
        <f t="shared" si="214"/>
        <v>440</v>
      </c>
      <c r="BD555" s="34">
        <f t="shared" si="214"/>
        <v>19772</v>
      </c>
      <c r="BE555" s="110"/>
    </row>
    <row r="556" spans="1:57" ht="25.5" customHeight="1" x14ac:dyDescent="0.25">
      <c r="A556" s="29"/>
      <c r="B556" s="29"/>
      <c r="C556" s="30"/>
      <c r="D556" s="30"/>
      <c r="E556" s="23" t="s">
        <v>153</v>
      </c>
      <c r="F556" s="34">
        <f t="shared" ref="F556:AK556" si="215">F552+F505</f>
        <v>41</v>
      </c>
      <c r="G556" s="34">
        <f t="shared" si="215"/>
        <v>80</v>
      </c>
      <c r="H556" s="34">
        <f t="shared" si="215"/>
        <v>42</v>
      </c>
      <c r="I556" s="34">
        <f t="shared" si="215"/>
        <v>85</v>
      </c>
      <c r="J556" s="34">
        <f t="shared" si="215"/>
        <v>89</v>
      </c>
      <c r="K556" s="34">
        <f t="shared" si="215"/>
        <v>82</v>
      </c>
      <c r="L556" s="34">
        <f t="shared" si="215"/>
        <v>110</v>
      </c>
      <c r="M556" s="34">
        <f t="shared" si="215"/>
        <v>89</v>
      </c>
      <c r="N556" s="34">
        <f t="shared" si="215"/>
        <v>106</v>
      </c>
      <c r="O556" s="34">
        <f t="shared" si="215"/>
        <v>94</v>
      </c>
      <c r="P556" s="34">
        <f t="shared" si="215"/>
        <v>88</v>
      </c>
      <c r="Q556" s="34">
        <f t="shared" si="215"/>
        <v>106</v>
      </c>
      <c r="R556" s="34">
        <f t="shared" si="215"/>
        <v>68</v>
      </c>
      <c r="S556" s="34">
        <f t="shared" si="215"/>
        <v>99</v>
      </c>
      <c r="T556" s="34">
        <f t="shared" si="215"/>
        <v>85</v>
      </c>
      <c r="U556" s="34">
        <f t="shared" si="215"/>
        <v>78</v>
      </c>
      <c r="V556" s="34"/>
      <c r="W556" s="34">
        <f t="shared" si="215"/>
        <v>83</v>
      </c>
      <c r="X556" s="34"/>
      <c r="Y556" s="34">
        <f t="shared" si="215"/>
        <v>78</v>
      </c>
      <c r="Z556" s="34">
        <f t="shared" si="215"/>
        <v>88</v>
      </c>
      <c r="AA556" s="34"/>
      <c r="AB556" s="34">
        <f t="shared" si="215"/>
        <v>76</v>
      </c>
      <c r="AC556" s="34">
        <f t="shared" si="215"/>
        <v>85</v>
      </c>
      <c r="AD556" s="34">
        <f t="shared" si="215"/>
        <v>92</v>
      </c>
      <c r="AE556" s="34">
        <f t="shared" si="215"/>
        <v>111</v>
      </c>
      <c r="AF556" s="34">
        <f t="shared" si="215"/>
        <v>103</v>
      </c>
      <c r="AG556" s="34">
        <f t="shared" si="215"/>
        <v>64</v>
      </c>
      <c r="AH556" s="34"/>
      <c r="AI556" s="34">
        <f t="shared" si="215"/>
        <v>95</v>
      </c>
      <c r="AJ556" s="34">
        <f t="shared" si="215"/>
        <v>79</v>
      </c>
      <c r="AK556" s="34"/>
      <c r="AL556" s="34">
        <f t="shared" ref="AL556:BD556" si="216">AL552+AL505</f>
        <v>84</v>
      </c>
      <c r="AM556" s="34">
        <f t="shared" si="216"/>
        <v>86</v>
      </c>
      <c r="AN556" s="34">
        <f t="shared" si="216"/>
        <v>100</v>
      </c>
      <c r="AO556" s="34">
        <f t="shared" si="216"/>
        <v>85</v>
      </c>
      <c r="AP556" s="34">
        <f t="shared" si="216"/>
        <v>102</v>
      </c>
      <c r="AQ556" s="34">
        <f t="shared" si="216"/>
        <v>71</v>
      </c>
      <c r="AR556" s="34">
        <f t="shared" si="216"/>
        <v>67</v>
      </c>
      <c r="AS556" s="34">
        <f t="shared" si="216"/>
        <v>123</v>
      </c>
      <c r="AT556" s="34">
        <f t="shared" si="216"/>
        <v>83</v>
      </c>
      <c r="AU556" s="34">
        <f t="shared" si="216"/>
        <v>92</v>
      </c>
      <c r="AV556" s="34">
        <f t="shared" si="216"/>
        <v>0</v>
      </c>
      <c r="AW556" s="34">
        <f t="shared" si="216"/>
        <v>102</v>
      </c>
      <c r="AX556" s="34">
        <f t="shared" si="216"/>
        <v>70</v>
      </c>
      <c r="AY556" s="34">
        <f t="shared" si="216"/>
        <v>109</v>
      </c>
      <c r="AZ556" s="34">
        <f t="shared" si="216"/>
        <v>77</v>
      </c>
      <c r="BA556" s="34">
        <f t="shared" si="216"/>
        <v>53</v>
      </c>
      <c r="BB556" s="34">
        <f t="shared" si="216"/>
        <v>0</v>
      </c>
      <c r="BC556" s="34">
        <f t="shared" si="216"/>
        <v>0</v>
      </c>
      <c r="BD556" s="34">
        <f t="shared" si="216"/>
        <v>3600</v>
      </c>
      <c r="BE556" s="110"/>
    </row>
    <row r="557" spans="1:57" ht="25.5" customHeight="1" x14ac:dyDescent="0.25">
      <c r="A557" s="29"/>
      <c r="B557" s="29"/>
      <c r="C557" s="30"/>
      <c r="D557" s="30"/>
      <c r="E557" s="23" t="s">
        <v>154</v>
      </c>
      <c r="F557" s="34">
        <f t="shared" ref="F557:AK557" si="217">F553+F506</f>
        <v>3</v>
      </c>
      <c r="G557" s="34">
        <f t="shared" si="217"/>
        <v>10</v>
      </c>
      <c r="H557" s="34">
        <f t="shared" si="217"/>
        <v>53</v>
      </c>
      <c r="I557" s="34">
        <f t="shared" si="217"/>
        <v>63</v>
      </c>
      <c r="J557" s="34">
        <f t="shared" si="217"/>
        <v>48</v>
      </c>
      <c r="K557" s="34">
        <f t="shared" si="217"/>
        <v>13</v>
      </c>
      <c r="L557" s="34">
        <f t="shared" si="217"/>
        <v>31</v>
      </c>
      <c r="M557" s="34">
        <f t="shared" si="217"/>
        <v>52</v>
      </c>
      <c r="N557" s="34">
        <f t="shared" si="217"/>
        <v>61</v>
      </c>
      <c r="O557" s="34">
        <f t="shared" si="217"/>
        <v>50</v>
      </c>
      <c r="P557" s="34">
        <f t="shared" si="217"/>
        <v>10</v>
      </c>
      <c r="Q557" s="34">
        <f t="shared" si="217"/>
        <v>47</v>
      </c>
      <c r="R557" s="34">
        <f t="shared" si="217"/>
        <v>43</v>
      </c>
      <c r="S557" s="34">
        <f t="shared" si="217"/>
        <v>21</v>
      </c>
      <c r="T557" s="34">
        <f t="shared" si="217"/>
        <v>44</v>
      </c>
      <c r="U557" s="34">
        <f t="shared" si="217"/>
        <v>52</v>
      </c>
      <c r="V557" s="34"/>
      <c r="W557" s="34">
        <f t="shared" si="217"/>
        <v>71</v>
      </c>
      <c r="X557" s="34"/>
      <c r="Y557" s="34">
        <f t="shared" si="217"/>
        <v>31</v>
      </c>
      <c r="Z557" s="34">
        <f t="shared" si="217"/>
        <v>40</v>
      </c>
      <c r="AA557" s="34"/>
      <c r="AB557" s="34">
        <f t="shared" si="217"/>
        <v>4</v>
      </c>
      <c r="AC557" s="34">
        <f t="shared" si="217"/>
        <v>40</v>
      </c>
      <c r="AD557" s="34">
        <f t="shared" si="217"/>
        <v>3</v>
      </c>
      <c r="AE557" s="34">
        <f t="shared" si="217"/>
        <v>14</v>
      </c>
      <c r="AF557" s="34">
        <f t="shared" si="217"/>
        <v>34</v>
      </c>
      <c r="AG557" s="34">
        <f t="shared" si="217"/>
        <v>18</v>
      </c>
      <c r="AH557" s="34"/>
      <c r="AI557" s="34">
        <f t="shared" si="217"/>
        <v>37</v>
      </c>
      <c r="AJ557" s="34">
        <f t="shared" si="217"/>
        <v>22</v>
      </c>
      <c r="AK557" s="34"/>
      <c r="AL557" s="34">
        <f t="shared" ref="AL557:BD557" si="218">AL553+AL506</f>
        <v>16</v>
      </c>
      <c r="AM557" s="34">
        <f t="shared" si="218"/>
        <v>9</v>
      </c>
      <c r="AN557" s="34">
        <f t="shared" si="218"/>
        <v>9</v>
      </c>
      <c r="AO557" s="34">
        <f t="shared" si="218"/>
        <v>61</v>
      </c>
      <c r="AP557" s="34">
        <f t="shared" si="218"/>
        <v>6</v>
      </c>
      <c r="AQ557" s="34">
        <f t="shared" si="218"/>
        <v>103</v>
      </c>
      <c r="AR557" s="34">
        <f t="shared" si="218"/>
        <v>70</v>
      </c>
      <c r="AS557" s="34">
        <f t="shared" si="218"/>
        <v>46</v>
      </c>
      <c r="AT557" s="34">
        <f t="shared" si="218"/>
        <v>54</v>
      </c>
      <c r="AU557" s="34">
        <f t="shared" si="218"/>
        <v>116</v>
      </c>
      <c r="AV557" s="34">
        <f t="shared" si="218"/>
        <v>0</v>
      </c>
      <c r="AW557" s="34">
        <f t="shared" si="218"/>
        <v>42</v>
      </c>
      <c r="AX557" s="34">
        <f t="shared" si="218"/>
        <v>42</v>
      </c>
      <c r="AY557" s="34">
        <f t="shared" si="218"/>
        <v>3</v>
      </c>
      <c r="AZ557" s="34">
        <f t="shared" si="218"/>
        <v>15</v>
      </c>
      <c r="BA557" s="34">
        <f t="shared" si="218"/>
        <v>1</v>
      </c>
      <c r="BB557" s="34">
        <f t="shared" si="218"/>
        <v>0</v>
      </c>
      <c r="BC557" s="34">
        <f t="shared" si="218"/>
        <v>0</v>
      </c>
      <c r="BD557" s="34">
        <f t="shared" si="218"/>
        <v>1508</v>
      </c>
      <c r="BE557" s="110"/>
    </row>
    <row r="558" spans="1:57" ht="25.5" customHeight="1" x14ac:dyDescent="0.25">
      <c r="A558" s="29"/>
      <c r="B558" s="29"/>
      <c r="C558" s="30"/>
      <c r="D558" s="30"/>
      <c r="E558" s="23" t="s">
        <v>155</v>
      </c>
      <c r="F558" s="35">
        <f t="shared" ref="F558:AK558" si="219">1-F557/(F555-F556)</f>
        <v>0.99246231155778897</v>
      </c>
      <c r="G558" s="35">
        <f t="shared" si="219"/>
        <v>0.97222222222222221</v>
      </c>
      <c r="H558" s="35">
        <f t="shared" si="219"/>
        <v>0.86683417085427139</v>
      </c>
      <c r="I558" s="35">
        <f t="shared" si="219"/>
        <v>0.82253521126760565</v>
      </c>
      <c r="J558" s="35">
        <f t="shared" si="219"/>
        <v>0.86324786324786329</v>
      </c>
      <c r="K558" s="35">
        <f t="shared" si="219"/>
        <v>0.96368715083798884</v>
      </c>
      <c r="L558" s="35">
        <f t="shared" si="219"/>
        <v>0.9057750759878419</v>
      </c>
      <c r="M558" s="35">
        <f t="shared" si="219"/>
        <v>0.85142857142857142</v>
      </c>
      <c r="N558" s="35">
        <f t="shared" si="219"/>
        <v>0.81681681681681684</v>
      </c>
      <c r="O558" s="35">
        <f t="shared" si="219"/>
        <v>0.85507246376811596</v>
      </c>
      <c r="P558" s="35">
        <f t="shared" si="219"/>
        <v>0.97159090909090906</v>
      </c>
      <c r="Q558" s="35">
        <f t="shared" si="219"/>
        <v>0.85928143712574845</v>
      </c>
      <c r="R558" s="35">
        <f t="shared" si="219"/>
        <v>0.88346883468834692</v>
      </c>
      <c r="S558" s="35">
        <f t="shared" si="219"/>
        <v>0.93823529411764706</v>
      </c>
      <c r="T558" s="35">
        <f t="shared" si="219"/>
        <v>0.87605633802816896</v>
      </c>
      <c r="U558" s="35">
        <f t="shared" si="219"/>
        <v>0.85635359116022103</v>
      </c>
      <c r="V558" s="35"/>
      <c r="W558" s="35">
        <f t="shared" si="219"/>
        <v>0.80112044817927175</v>
      </c>
      <c r="X558" s="35"/>
      <c r="Y558" s="35">
        <f t="shared" si="219"/>
        <v>0.91436464088397784</v>
      </c>
      <c r="Z558" s="35">
        <f t="shared" si="219"/>
        <v>0.88636363636363635</v>
      </c>
      <c r="AA558" s="35"/>
      <c r="AB558" s="35">
        <f t="shared" si="219"/>
        <v>0.98901098901098905</v>
      </c>
      <c r="AC558" s="35">
        <f t="shared" si="219"/>
        <v>0.88732394366197187</v>
      </c>
      <c r="AD558" s="35">
        <f t="shared" si="219"/>
        <v>0.99137931034482762</v>
      </c>
      <c r="AE558" s="35">
        <f t="shared" si="219"/>
        <v>0.95744680851063835</v>
      </c>
      <c r="AF558" s="35">
        <f t="shared" si="219"/>
        <v>0.89910979228486643</v>
      </c>
      <c r="AG558" s="35">
        <f t="shared" si="219"/>
        <v>0.9521276595744681</v>
      </c>
      <c r="AH558" s="35"/>
      <c r="AI558" s="35">
        <f t="shared" si="219"/>
        <v>0.89275362318840579</v>
      </c>
      <c r="AJ558" s="35">
        <f t="shared" si="219"/>
        <v>0.93871866295264628</v>
      </c>
      <c r="AK558" s="35"/>
      <c r="AL558" s="35">
        <f t="shared" ref="AL558:BD558" si="220">1-AL557/(AL555-AL556)</f>
        <v>0.9550561797752809</v>
      </c>
      <c r="AM558" s="35">
        <f t="shared" si="220"/>
        <v>0.9745042492917847</v>
      </c>
      <c r="AN558" s="35">
        <f t="shared" si="220"/>
        <v>0.97352941176470587</v>
      </c>
      <c r="AO558" s="35">
        <f t="shared" si="220"/>
        <v>0.82768361581920902</v>
      </c>
      <c r="AP558" s="35">
        <f t="shared" si="220"/>
        <v>0.98224852071005919</v>
      </c>
      <c r="AQ558" s="35">
        <f t="shared" si="220"/>
        <v>0.72010869565217384</v>
      </c>
      <c r="AR558" s="35">
        <f t="shared" si="220"/>
        <v>0.81182795698924726</v>
      </c>
      <c r="AS558" s="35">
        <f t="shared" si="220"/>
        <v>0.85488958990536279</v>
      </c>
      <c r="AT558" s="35">
        <f t="shared" si="220"/>
        <v>0.848314606741573</v>
      </c>
      <c r="AU558" s="35">
        <f t="shared" si="220"/>
        <v>0.66666666666666674</v>
      </c>
      <c r="AV558" s="35">
        <f t="shared" si="220"/>
        <v>1</v>
      </c>
      <c r="AW558" s="35">
        <f t="shared" si="220"/>
        <v>0.8727272727272728</v>
      </c>
      <c r="AX558" s="35">
        <f t="shared" si="220"/>
        <v>0.88617886178861793</v>
      </c>
      <c r="AY558" s="35">
        <f t="shared" si="220"/>
        <v>0.99085365853658536</v>
      </c>
      <c r="AZ558" s="35">
        <f t="shared" si="220"/>
        <v>0.95867768595041325</v>
      </c>
      <c r="BA558" s="35">
        <f t="shared" si="220"/>
        <v>0.99741602067183466</v>
      </c>
      <c r="BB558" s="35">
        <f t="shared" si="220"/>
        <v>1</v>
      </c>
      <c r="BC558" s="35">
        <f t="shared" si="220"/>
        <v>1</v>
      </c>
      <c r="BD558" s="35">
        <f t="shared" si="220"/>
        <v>0.90675241157556274</v>
      </c>
      <c r="BE558" s="110"/>
    </row>
    <row r="559" spans="1:57" ht="25.5" customHeight="1" x14ac:dyDescent="0.25">
      <c r="A559" s="19" t="s">
        <v>44</v>
      </c>
      <c r="B559" s="19" t="s">
        <v>45</v>
      </c>
      <c r="C559" s="36">
        <f>C508+7</f>
        <v>43547</v>
      </c>
      <c r="D559" s="19">
        <v>12</v>
      </c>
      <c r="E559" s="19" t="s">
        <v>46</v>
      </c>
      <c r="F559" s="19">
        <f t="shared" ref="F559:AK559" si="221">F508</f>
        <v>14</v>
      </c>
      <c r="G559" s="19">
        <f t="shared" si="221"/>
        <v>23</v>
      </c>
      <c r="H559" s="19">
        <f t="shared" si="221"/>
        <v>42</v>
      </c>
      <c r="I559" s="19">
        <f t="shared" si="221"/>
        <v>47</v>
      </c>
      <c r="J559" s="19">
        <f t="shared" si="221"/>
        <v>48</v>
      </c>
      <c r="K559" s="19">
        <f t="shared" si="221"/>
        <v>59</v>
      </c>
      <c r="L559" s="19">
        <f t="shared" si="221"/>
        <v>64</v>
      </c>
      <c r="M559" s="19">
        <f t="shared" si="221"/>
        <v>65</v>
      </c>
      <c r="N559" s="19">
        <f t="shared" si="221"/>
        <v>66</v>
      </c>
      <c r="O559" s="19">
        <f t="shared" si="221"/>
        <v>72</v>
      </c>
      <c r="P559" s="19">
        <f t="shared" si="221"/>
        <v>76</v>
      </c>
      <c r="Q559" s="19">
        <f t="shared" si="221"/>
        <v>78</v>
      </c>
      <c r="R559" s="19">
        <f t="shared" si="221"/>
        <v>79</v>
      </c>
      <c r="S559" s="19">
        <f t="shared" si="221"/>
        <v>83</v>
      </c>
      <c r="T559" s="19">
        <f t="shared" si="221"/>
        <v>84</v>
      </c>
      <c r="U559" s="19">
        <f t="shared" si="221"/>
        <v>86</v>
      </c>
      <c r="V559" s="19"/>
      <c r="W559" s="19">
        <f t="shared" si="221"/>
        <v>411</v>
      </c>
      <c r="X559" s="19"/>
      <c r="Y559" s="19">
        <f t="shared" si="221"/>
        <v>413</v>
      </c>
      <c r="Z559" s="19">
        <f t="shared" si="221"/>
        <v>415</v>
      </c>
      <c r="AA559" s="19"/>
      <c r="AB559" s="19">
        <f t="shared" si="221"/>
        <v>417</v>
      </c>
      <c r="AC559" s="19">
        <f t="shared" si="221"/>
        <v>418</v>
      </c>
      <c r="AD559" s="19">
        <f t="shared" si="221"/>
        <v>419</v>
      </c>
      <c r="AE559" s="19">
        <f t="shared" si="221"/>
        <v>420</v>
      </c>
      <c r="AF559" s="19">
        <f t="shared" si="221"/>
        <v>421</v>
      </c>
      <c r="AG559" s="19">
        <f t="shared" si="221"/>
        <v>422</v>
      </c>
      <c r="AH559" s="19"/>
      <c r="AI559" s="19">
        <f t="shared" si="221"/>
        <v>425</v>
      </c>
      <c r="AJ559" s="19">
        <f t="shared" si="221"/>
        <v>426</v>
      </c>
      <c r="AK559" s="19"/>
      <c r="AL559" s="19">
        <f t="shared" ref="AL559:BD559" si="222">AL508</f>
        <v>430</v>
      </c>
      <c r="AM559" s="19">
        <f t="shared" si="222"/>
        <v>431</v>
      </c>
      <c r="AN559" s="19">
        <f t="shared" si="222"/>
        <v>433</v>
      </c>
      <c r="AO559" s="19">
        <f t="shared" si="222"/>
        <v>446</v>
      </c>
      <c r="AP559" s="19">
        <f t="shared" si="222"/>
        <v>449</v>
      </c>
      <c r="AQ559" s="19">
        <f t="shared" si="222"/>
        <v>450</v>
      </c>
      <c r="AR559" s="19">
        <f t="shared" si="222"/>
        <v>451</v>
      </c>
      <c r="AS559" s="19">
        <f t="shared" si="222"/>
        <v>453</v>
      </c>
      <c r="AT559" s="19">
        <f t="shared" si="222"/>
        <v>454</v>
      </c>
      <c r="AU559" s="19">
        <f t="shared" si="222"/>
        <v>455</v>
      </c>
      <c r="AV559" s="19">
        <f t="shared" si="222"/>
        <v>0</v>
      </c>
      <c r="AW559" s="19">
        <f t="shared" si="222"/>
        <v>457</v>
      </c>
      <c r="AX559" s="19">
        <f t="shared" si="222"/>
        <v>458</v>
      </c>
      <c r="AY559" s="19">
        <f t="shared" si="222"/>
        <v>460</v>
      </c>
      <c r="AZ559" s="19">
        <f t="shared" si="222"/>
        <v>461</v>
      </c>
      <c r="BA559" s="19">
        <f t="shared" si="222"/>
        <v>463</v>
      </c>
      <c r="BB559" s="19">
        <f t="shared" si="222"/>
        <v>0</v>
      </c>
      <c r="BC559" s="19">
        <f t="shared" si="222"/>
        <v>0</v>
      </c>
      <c r="BD559" s="19" t="str">
        <f t="shared" si="222"/>
        <v>TOTALS</v>
      </c>
      <c r="BE559" s="19" t="s">
        <v>47</v>
      </c>
    </row>
    <row r="560" spans="1:57" ht="25.5" customHeight="1" x14ac:dyDescent="0.25">
      <c r="A560" s="19" t="s">
        <v>48</v>
      </c>
      <c r="B560" s="19"/>
      <c r="C560" s="21" t="s">
        <v>49</v>
      </c>
      <c r="D560" s="21" t="s">
        <v>50</v>
      </c>
      <c r="E560" s="21" t="s">
        <v>51</v>
      </c>
      <c r="F560" s="19" t="s">
        <v>52</v>
      </c>
      <c r="G560" s="19" t="s">
        <v>52</v>
      </c>
      <c r="H560" s="19" t="s">
        <v>52</v>
      </c>
      <c r="I560" s="19" t="s">
        <v>52</v>
      </c>
      <c r="J560" s="19" t="s">
        <v>52</v>
      </c>
      <c r="K560" s="19" t="s">
        <v>52</v>
      </c>
      <c r="L560" s="19" t="s">
        <v>52</v>
      </c>
      <c r="M560" s="19" t="s">
        <v>52</v>
      </c>
      <c r="N560" s="19" t="s">
        <v>52</v>
      </c>
      <c r="O560" s="19" t="s">
        <v>52</v>
      </c>
      <c r="P560" s="19" t="s">
        <v>52</v>
      </c>
      <c r="Q560" s="19" t="s">
        <v>52</v>
      </c>
      <c r="R560" s="19" t="s">
        <v>52</v>
      </c>
      <c r="S560" s="19" t="s">
        <v>52</v>
      </c>
      <c r="T560" s="19" t="s">
        <v>52</v>
      </c>
      <c r="U560" s="19" t="s">
        <v>52</v>
      </c>
      <c r="V560" s="19"/>
      <c r="W560" s="19" t="s">
        <v>52</v>
      </c>
      <c r="X560" s="19"/>
      <c r="Y560" s="19" t="s">
        <v>52</v>
      </c>
      <c r="Z560" s="19" t="s">
        <v>52</v>
      </c>
      <c r="AA560" s="19"/>
      <c r="AB560" s="19" t="s">
        <v>52</v>
      </c>
      <c r="AC560" s="19" t="s">
        <v>52</v>
      </c>
      <c r="AD560" s="19" t="s">
        <v>52</v>
      </c>
      <c r="AE560" s="19" t="s">
        <v>52</v>
      </c>
      <c r="AF560" s="19" t="s">
        <v>52</v>
      </c>
      <c r="AG560" s="19" t="s">
        <v>52</v>
      </c>
      <c r="AH560" s="19"/>
      <c r="AI560" s="19" t="s">
        <v>52</v>
      </c>
      <c r="AJ560" s="19" t="s">
        <v>52</v>
      </c>
      <c r="AK560" s="19"/>
      <c r="AL560" s="19" t="s">
        <v>52</v>
      </c>
      <c r="AM560" s="19" t="s">
        <v>52</v>
      </c>
      <c r="AN560" s="19" t="s">
        <v>52</v>
      </c>
      <c r="AO560" s="19" t="s">
        <v>52</v>
      </c>
      <c r="AP560" s="19" t="s">
        <v>52</v>
      </c>
      <c r="AQ560" s="19" t="s">
        <v>52</v>
      </c>
      <c r="AR560" s="19" t="s">
        <v>52</v>
      </c>
      <c r="AS560" s="19" t="s">
        <v>52</v>
      </c>
      <c r="AT560" s="19" t="s">
        <v>52</v>
      </c>
      <c r="AU560" s="19" t="s">
        <v>52</v>
      </c>
      <c r="AV560" s="19" t="s">
        <v>52</v>
      </c>
      <c r="AW560" s="19" t="s">
        <v>52</v>
      </c>
      <c r="AX560" s="19" t="s">
        <v>52</v>
      </c>
      <c r="AY560" s="19" t="s">
        <v>52</v>
      </c>
      <c r="AZ560" s="19" t="s">
        <v>52</v>
      </c>
      <c r="BA560" s="19" t="s">
        <v>52</v>
      </c>
      <c r="BB560" s="19" t="s">
        <v>52</v>
      </c>
      <c r="BC560" s="19" t="s">
        <v>52</v>
      </c>
      <c r="BD560" s="19" t="s">
        <v>52</v>
      </c>
      <c r="BE560" s="19" t="s">
        <v>53</v>
      </c>
    </row>
    <row r="561" spans="1:57" ht="25.5" customHeight="1" x14ac:dyDescent="0.25">
      <c r="A561" s="22">
        <v>12</v>
      </c>
      <c r="B561" s="23" t="s">
        <v>54</v>
      </c>
      <c r="C561" s="23">
        <v>25</v>
      </c>
      <c r="D561" s="23" t="s">
        <v>55</v>
      </c>
      <c r="E561" s="23" t="s">
        <v>56</v>
      </c>
      <c r="F561" s="24">
        <v>-113.27</v>
      </c>
      <c r="G561" s="24">
        <v>120.15</v>
      </c>
      <c r="H561" s="24">
        <v>-499.61</v>
      </c>
      <c r="I561" s="24">
        <v>-270.02</v>
      </c>
      <c r="J561" s="24">
        <v>-225.01</v>
      </c>
      <c r="K561" s="24">
        <v>-542.12</v>
      </c>
      <c r="L561" s="24">
        <v>-910.09</v>
      </c>
      <c r="M561" s="24">
        <v>333.6</v>
      </c>
      <c r="N561" s="24">
        <v>-136.75</v>
      </c>
      <c r="O561" s="24">
        <v>-397.67</v>
      </c>
      <c r="P561" s="24">
        <v>-363.18</v>
      </c>
      <c r="Q561" s="24">
        <v>573.55999999999995</v>
      </c>
      <c r="R561" s="24">
        <v>-436.11</v>
      </c>
      <c r="S561" s="24">
        <v>-832.97</v>
      </c>
      <c r="T561" s="24">
        <v>-558.79</v>
      </c>
      <c r="U561" s="24">
        <v>-142.72</v>
      </c>
      <c r="V561" s="24"/>
      <c r="W561" s="24">
        <v>-1366.96</v>
      </c>
      <c r="X561" s="24"/>
      <c r="Y561" s="24">
        <v>-384.33</v>
      </c>
      <c r="Z561" s="24">
        <v>-759.39</v>
      </c>
      <c r="AA561" s="24"/>
      <c r="AB561" s="24">
        <v>-397.42</v>
      </c>
      <c r="AC561" s="24">
        <v>-460.75</v>
      </c>
      <c r="AD561" s="24">
        <v>239.08</v>
      </c>
      <c r="AE561" s="24">
        <v>-342.88</v>
      </c>
      <c r="AF561" s="24">
        <v>-435.18</v>
      </c>
      <c r="AG561" s="24">
        <v>1.01</v>
      </c>
      <c r="AH561" s="24"/>
      <c r="AI561" s="24">
        <v>-415.53</v>
      </c>
      <c r="AJ561" s="24">
        <v>-176.26</v>
      </c>
      <c r="AK561" s="24"/>
      <c r="AL561" s="24">
        <v>-344.92</v>
      </c>
      <c r="AM561" s="24">
        <v>-556.45000000000005</v>
      </c>
      <c r="AN561" s="24">
        <v>-244.81</v>
      </c>
      <c r="AO561" s="24">
        <v>-210.86</v>
      </c>
      <c r="AP561" s="24">
        <v>-585.75</v>
      </c>
      <c r="AQ561" s="24">
        <v>-353.73</v>
      </c>
      <c r="AR561" s="24">
        <v>76.25</v>
      </c>
      <c r="AS561" s="24">
        <v>-286.72000000000003</v>
      </c>
      <c r="AT561" s="24">
        <v>-115.97</v>
      </c>
      <c r="AU561" s="24">
        <v>-2177.66</v>
      </c>
      <c r="AV561" s="24">
        <v>0</v>
      </c>
      <c r="AW561" s="24" t="s">
        <v>58</v>
      </c>
      <c r="AX561" s="24">
        <v>-93.4</v>
      </c>
      <c r="AY561" s="24">
        <v>-813.54</v>
      </c>
      <c r="AZ561" s="24">
        <v>-98.52</v>
      </c>
      <c r="BA561" s="24">
        <v>-727.31</v>
      </c>
      <c r="BB561" s="24">
        <v>0</v>
      </c>
      <c r="BC561" s="24">
        <v>0</v>
      </c>
      <c r="BD561" s="24">
        <f t="shared" ref="BD561:BD604" si="223">SUM(F561:BC561)</f>
        <v>-15433.000000000002</v>
      </c>
      <c r="BE561" s="25"/>
    </row>
    <row r="562" spans="1:57" ht="25.5" customHeight="1" x14ac:dyDescent="0.25">
      <c r="A562" s="22">
        <v>12</v>
      </c>
      <c r="B562" s="23" t="s">
        <v>54</v>
      </c>
      <c r="C562" s="23">
        <v>66</v>
      </c>
      <c r="D562" s="23" t="s">
        <v>55</v>
      </c>
      <c r="E562" s="26" t="s">
        <v>57</v>
      </c>
      <c r="F562" s="24">
        <v>-158.86000000000001</v>
      </c>
      <c r="G562" s="24">
        <v>-43.3</v>
      </c>
      <c r="H562" s="24">
        <v>-388.65</v>
      </c>
      <c r="I562" s="24">
        <v>72.25</v>
      </c>
      <c r="J562" s="24">
        <v>52.22</v>
      </c>
      <c r="K562" s="24">
        <v>-265.06</v>
      </c>
      <c r="L562" s="24">
        <v>-36.590000000000003</v>
      </c>
      <c r="M562" s="24">
        <v>184.92</v>
      </c>
      <c r="N562" s="24">
        <v>-0.13</v>
      </c>
      <c r="O562" s="24">
        <v>-317.77999999999997</v>
      </c>
      <c r="P562" s="24">
        <v>-246.89</v>
      </c>
      <c r="Q562" s="24">
        <v>-45.72</v>
      </c>
      <c r="R562" s="24">
        <v>-291.85000000000002</v>
      </c>
      <c r="S562" s="24">
        <v>-52.19</v>
      </c>
      <c r="T562" s="24">
        <v>-199.27</v>
      </c>
      <c r="U562" s="24">
        <v>-1012.2</v>
      </c>
      <c r="V562" s="24"/>
      <c r="W562" s="24">
        <v>-1046.25</v>
      </c>
      <c r="X562" s="24"/>
      <c r="Y562" s="24">
        <v>39.17</v>
      </c>
      <c r="Z562" s="24">
        <v>-176.06</v>
      </c>
      <c r="AA562" s="24"/>
      <c r="AB562" s="24">
        <v>86.12</v>
      </c>
      <c r="AC562" s="24">
        <v>-61.07</v>
      </c>
      <c r="AD562" s="24">
        <v>129.44999999999999</v>
      </c>
      <c r="AE562" s="24">
        <v>54.39</v>
      </c>
      <c r="AF562" s="24">
        <v>168.85</v>
      </c>
      <c r="AG562" s="24">
        <v>-270.8</v>
      </c>
      <c r="AH562" s="24"/>
      <c r="AI562" s="24">
        <v>-304.72000000000003</v>
      </c>
      <c r="AJ562" s="24">
        <v>-6.21</v>
      </c>
      <c r="AK562" s="24"/>
      <c r="AL562" s="24" t="s">
        <v>60</v>
      </c>
      <c r="AM562" s="24">
        <v>39.5</v>
      </c>
      <c r="AN562" s="24">
        <v>26.5</v>
      </c>
      <c r="AO562" s="24">
        <v>-334.81</v>
      </c>
      <c r="AP562" s="24">
        <v>-144.41999999999999</v>
      </c>
      <c r="AQ562" s="24" t="s">
        <v>58</v>
      </c>
      <c r="AR562" s="24">
        <v>-524.24</v>
      </c>
      <c r="AS562" s="24">
        <v>-508.83</v>
      </c>
      <c r="AT562" s="24">
        <v>-70.06</v>
      </c>
      <c r="AU562" s="24">
        <v>-308.36</v>
      </c>
      <c r="AV562" s="24">
        <v>0</v>
      </c>
      <c r="AW562" s="24" t="s">
        <v>58</v>
      </c>
      <c r="AX562" s="24">
        <v>-22.39</v>
      </c>
      <c r="AY562" s="24" t="s">
        <v>60</v>
      </c>
      <c r="AZ562" s="24">
        <v>-263.31</v>
      </c>
      <c r="BA562" s="24" t="s">
        <v>62</v>
      </c>
      <c r="BB562" s="24">
        <v>0</v>
      </c>
      <c r="BC562" s="24">
        <v>0</v>
      </c>
      <c r="BD562" s="24">
        <f t="shared" si="223"/>
        <v>-6246.6500000000024</v>
      </c>
      <c r="BE562" s="25"/>
    </row>
    <row r="563" spans="1:57" ht="25.5" customHeight="1" x14ac:dyDescent="0.25">
      <c r="A563" s="22">
        <v>12</v>
      </c>
      <c r="B563" s="23" t="s">
        <v>54</v>
      </c>
      <c r="C563" s="23">
        <v>27</v>
      </c>
      <c r="D563" s="23">
        <v>269</v>
      </c>
      <c r="E563" s="23" t="s">
        <v>61</v>
      </c>
      <c r="F563" s="24" t="s">
        <v>60</v>
      </c>
      <c r="G563" s="24" t="s">
        <v>60</v>
      </c>
      <c r="H563" s="24" t="s">
        <v>60</v>
      </c>
      <c r="I563" s="24" t="s">
        <v>62</v>
      </c>
      <c r="J563" s="24" t="s">
        <v>62</v>
      </c>
      <c r="K563" s="24" t="s">
        <v>60</v>
      </c>
      <c r="L563" s="24" t="s">
        <v>63</v>
      </c>
      <c r="M563" s="24" t="s">
        <v>63</v>
      </c>
      <c r="N563" s="24" t="s">
        <v>64</v>
      </c>
      <c r="O563" s="24" t="s">
        <v>62</v>
      </c>
      <c r="P563" s="24" t="s">
        <v>62</v>
      </c>
      <c r="Q563" s="24" t="s">
        <v>60</v>
      </c>
      <c r="R563" s="24" t="s">
        <v>60</v>
      </c>
      <c r="S563" s="24" t="s">
        <v>62</v>
      </c>
      <c r="T563" s="24">
        <v>2</v>
      </c>
      <c r="U563" s="24" t="s">
        <v>62</v>
      </c>
      <c r="V563" s="24"/>
      <c r="W563" s="24" t="s">
        <v>60</v>
      </c>
      <c r="X563" s="24"/>
      <c r="Y563" s="24" t="s">
        <v>60</v>
      </c>
      <c r="Z563" s="24" t="s">
        <v>62</v>
      </c>
      <c r="AA563" s="24"/>
      <c r="AB563" s="24" t="s">
        <v>60</v>
      </c>
      <c r="AC563" s="24" t="s">
        <v>60</v>
      </c>
      <c r="AD563" s="24" t="s">
        <v>60</v>
      </c>
      <c r="AE563" s="24" t="s">
        <v>62</v>
      </c>
      <c r="AF563" s="24" t="s">
        <v>60</v>
      </c>
      <c r="AG563" s="24" t="s">
        <v>60</v>
      </c>
      <c r="AH563" s="24"/>
      <c r="AI563" s="24" t="s">
        <v>63</v>
      </c>
      <c r="AJ563" s="24" t="s">
        <v>60</v>
      </c>
      <c r="AK563" s="24"/>
      <c r="AL563" s="24" t="s">
        <v>60</v>
      </c>
      <c r="AM563" s="24" t="s">
        <v>60</v>
      </c>
      <c r="AN563" s="24" t="s">
        <v>63</v>
      </c>
      <c r="AO563" s="24" t="s">
        <v>62</v>
      </c>
      <c r="AP563" s="24" t="s">
        <v>64</v>
      </c>
      <c r="AQ563" s="24" t="s">
        <v>62</v>
      </c>
      <c r="AR563" s="24" t="s">
        <v>60</v>
      </c>
      <c r="AS563" s="24" t="s">
        <v>64</v>
      </c>
      <c r="AT563" s="24" t="s">
        <v>60</v>
      </c>
      <c r="AU563" s="24" t="s">
        <v>60</v>
      </c>
      <c r="AV563" s="24">
        <v>0</v>
      </c>
      <c r="AW563" s="24" t="s">
        <v>58</v>
      </c>
      <c r="AX563" s="24" t="s">
        <v>62</v>
      </c>
      <c r="AY563" s="24" t="s">
        <v>64</v>
      </c>
      <c r="AZ563" s="24">
        <v>-1</v>
      </c>
      <c r="BA563" s="24" t="s">
        <v>62</v>
      </c>
      <c r="BB563" s="24">
        <v>0</v>
      </c>
      <c r="BC563" s="24">
        <v>0</v>
      </c>
      <c r="BD563" s="24">
        <f t="shared" si="223"/>
        <v>1</v>
      </c>
      <c r="BE563" s="25"/>
    </row>
    <row r="564" spans="1:57" ht="25.5" customHeight="1" x14ac:dyDescent="0.25">
      <c r="A564" s="22">
        <v>12</v>
      </c>
      <c r="B564" s="23" t="s">
        <v>54</v>
      </c>
      <c r="C564" s="23">
        <v>27</v>
      </c>
      <c r="D564" s="23">
        <v>273</v>
      </c>
      <c r="E564" s="23" t="s">
        <v>65</v>
      </c>
      <c r="F564" s="24" t="s">
        <v>60</v>
      </c>
      <c r="G564" s="24" t="s">
        <v>60</v>
      </c>
      <c r="H564" s="24" t="s">
        <v>60</v>
      </c>
      <c r="I564" s="24" t="s">
        <v>62</v>
      </c>
      <c r="J564" s="24" t="s">
        <v>62</v>
      </c>
      <c r="K564" s="24" t="s">
        <v>60</v>
      </c>
      <c r="L564" s="24" t="s">
        <v>62</v>
      </c>
      <c r="M564" s="24" t="s">
        <v>63</v>
      </c>
      <c r="N564" s="24" t="s">
        <v>64</v>
      </c>
      <c r="O564" s="24" t="s">
        <v>62</v>
      </c>
      <c r="P564" s="24" t="s">
        <v>62</v>
      </c>
      <c r="Q564" s="24" t="s">
        <v>60</v>
      </c>
      <c r="R564" s="24" t="s">
        <v>62</v>
      </c>
      <c r="S564" s="24" t="s">
        <v>63</v>
      </c>
      <c r="T564" s="24" t="s">
        <v>62</v>
      </c>
      <c r="U564" s="24">
        <v>331.6</v>
      </c>
      <c r="V564" s="24"/>
      <c r="W564" s="24" t="s">
        <v>60</v>
      </c>
      <c r="X564" s="24"/>
      <c r="Y564" s="24" t="s">
        <v>60</v>
      </c>
      <c r="Z564" s="24" t="s">
        <v>62</v>
      </c>
      <c r="AA564" s="24"/>
      <c r="AB564" s="24" t="s">
        <v>60</v>
      </c>
      <c r="AC564" s="24" t="s">
        <v>60</v>
      </c>
      <c r="AD564" s="24" t="s">
        <v>60</v>
      </c>
      <c r="AE564" s="24" t="s">
        <v>62</v>
      </c>
      <c r="AF564" s="24" t="s">
        <v>60</v>
      </c>
      <c r="AG564" s="24" t="s">
        <v>60</v>
      </c>
      <c r="AH564" s="24"/>
      <c r="AI564" s="24" t="s">
        <v>63</v>
      </c>
      <c r="AJ564" s="24" t="s">
        <v>60</v>
      </c>
      <c r="AK564" s="24"/>
      <c r="AL564" s="24" t="s">
        <v>60</v>
      </c>
      <c r="AM564" s="24" t="s">
        <v>60</v>
      </c>
      <c r="AN564" s="24" t="s">
        <v>62</v>
      </c>
      <c r="AO564" s="24" t="s">
        <v>62</v>
      </c>
      <c r="AP564" s="24" t="s">
        <v>64</v>
      </c>
      <c r="AQ564" s="24" t="s">
        <v>62</v>
      </c>
      <c r="AR564" s="24" t="s">
        <v>60</v>
      </c>
      <c r="AS564" s="24" t="s">
        <v>64</v>
      </c>
      <c r="AT564" s="24" t="s">
        <v>60</v>
      </c>
      <c r="AU564" s="24" t="s">
        <v>60</v>
      </c>
      <c r="AV564" s="24">
        <v>0</v>
      </c>
      <c r="AW564" s="24" t="s">
        <v>58</v>
      </c>
      <c r="AX564" s="24" t="s">
        <v>62</v>
      </c>
      <c r="AY564" s="24" t="s">
        <v>64</v>
      </c>
      <c r="AZ564" s="24" t="s">
        <v>60</v>
      </c>
      <c r="BA564" s="24" t="s">
        <v>62</v>
      </c>
      <c r="BB564" s="24">
        <v>0</v>
      </c>
      <c r="BC564" s="24">
        <v>0</v>
      </c>
      <c r="BD564" s="24">
        <f t="shared" si="223"/>
        <v>331.6</v>
      </c>
      <c r="BE564" s="25"/>
    </row>
    <row r="565" spans="1:57" ht="25.5" customHeight="1" x14ac:dyDescent="0.25">
      <c r="A565" s="22">
        <v>12</v>
      </c>
      <c r="B565" s="23" t="s">
        <v>54</v>
      </c>
      <c r="C565" s="23">
        <v>27</v>
      </c>
      <c r="D565" s="23">
        <v>274</v>
      </c>
      <c r="E565" s="23" t="s">
        <v>66</v>
      </c>
      <c r="F565" s="24" t="s">
        <v>60</v>
      </c>
      <c r="G565" s="24" t="s">
        <v>60</v>
      </c>
      <c r="H565" s="24" t="s">
        <v>60</v>
      </c>
      <c r="I565" s="24" t="s">
        <v>62</v>
      </c>
      <c r="J565" s="24" t="s">
        <v>62</v>
      </c>
      <c r="K565" s="24" t="s">
        <v>60</v>
      </c>
      <c r="L565" s="24" t="s">
        <v>63</v>
      </c>
      <c r="M565" s="24" t="s">
        <v>62</v>
      </c>
      <c r="N565" s="24" t="s">
        <v>60</v>
      </c>
      <c r="O565" s="24" t="s">
        <v>62</v>
      </c>
      <c r="P565" s="24" t="s">
        <v>62</v>
      </c>
      <c r="Q565" s="24" t="s">
        <v>60</v>
      </c>
      <c r="R565" s="24" t="s">
        <v>62</v>
      </c>
      <c r="S565" s="24" t="s">
        <v>63</v>
      </c>
      <c r="T565" s="24">
        <v>-36.28</v>
      </c>
      <c r="U565" s="24" t="s">
        <v>62</v>
      </c>
      <c r="V565" s="24"/>
      <c r="W565" s="24" t="s">
        <v>60</v>
      </c>
      <c r="X565" s="24"/>
      <c r="Y565" s="24" t="s">
        <v>60</v>
      </c>
      <c r="Z565" s="24" t="s">
        <v>62</v>
      </c>
      <c r="AA565" s="24"/>
      <c r="AB565" s="24" t="s">
        <v>60</v>
      </c>
      <c r="AC565" s="24" t="s">
        <v>60</v>
      </c>
      <c r="AD565" s="24" t="s">
        <v>60</v>
      </c>
      <c r="AE565" s="24" t="s">
        <v>62</v>
      </c>
      <c r="AF565" s="24" t="s">
        <v>60</v>
      </c>
      <c r="AG565" s="24" t="s">
        <v>60</v>
      </c>
      <c r="AH565" s="24"/>
      <c r="AI565" s="24" t="s">
        <v>63</v>
      </c>
      <c r="AJ565" s="24" t="s">
        <v>60</v>
      </c>
      <c r="AK565" s="24"/>
      <c r="AL565" s="24" t="s">
        <v>60</v>
      </c>
      <c r="AM565" s="24" t="s">
        <v>60</v>
      </c>
      <c r="AN565" s="24" t="s">
        <v>62</v>
      </c>
      <c r="AO565" s="24" t="s">
        <v>62</v>
      </c>
      <c r="AP565" s="24" t="s">
        <v>60</v>
      </c>
      <c r="AQ565" s="24" t="s">
        <v>62</v>
      </c>
      <c r="AR565" s="24" t="s">
        <v>60</v>
      </c>
      <c r="AS565" s="24" t="s">
        <v>64</v>
      </c>
      <c r="AT565" s="24" t="s">
        <v>60</v>
      </c>
      <c r="AU565" s="24" t="s">
        <v>60</v>
      </c>
      <c r="AV565" s="24">
        <v>0</v>
      </c>
      <c r="AW565" s="24" t="s">
        <v>58</v>
      </c>
      <c r="AX565" s="24" t="s">
        <v>62</v>
      </c>
      <c r="AY565" s="24" t="s">
        <v>60</v>
      </c>
      <c r="AZ565" s="24" t="s">
        <v>60</v>
      </c>
      <c r="BA565" s="24" t="s">
        <v>62</v>
      </c>
      <c r="BB565" s="24">
        <v>0</v>
      </c>
      <c r="BC565" s="24">
        <v>0</v>
      </c>
      <c r="BD565" s="24">
        <f t="shared" si="223"/>
        <v>-36.28</v>
      </c>
      <c r="BE565" s="25" t="s">
        <v>48</v>
      </c>
    </row>
    <row r="566" spans="1:57" ht="25.5" customHeight="1" x14ac:dyDescent="0.25">
      <c r="A566" s="22">
        <v>12</v>
      </c>
      <c r="B566" s="23" t="s">
        <v>54</v>
      </c>
      <c r="C566" s="23">
        <v>23</v>
      </c>
      <c r="D566" s="23">
        <v>243</v>
      </c>
      <c r="E566" s="23" t="s">
        <v>67</v>
      </c>
      <c r="F566" s="24">
        <v>-350.93</v>
      </c>
      <c r="G566" s="24">
        <v>-133.56</v>
      </c>
      <c r="H566" s="24">
        <v>5.383</v>
      </c>
      <c r="I566" s="24">
        <v>-234.56</v>
      </c>
      <c r="J566" s="24">
        <v>-298.77</v>
      </c>
      <c r="K566" s="24">
        <v>-25.42</v>
      </c>
      <c r="L566" s="24">
        <v>-121.08</v>
      </c>
      <c r="M566" s="24" t="s">
        <v>58</v>
      </c>
      <c r="N566" s="24" t="s">
        <v>60</v>
      </c>
      <c r="O566" s="24">
        <v>82.28</v>
      </c>
      <c r="P566" s="24">
        <v>-161.13</v>
      </c>
      <c r="Q566" s="24">
        <v>-75.37</v>
      </c>
      <c r="R566" s="24">
        <v>-333.5</v>
      </c>
      <c r="S566" s="24">
        <v>-276.11</v>
      </c>
      <c r="T566" s="24">
        <v>-116.36</v>
      </c>
      <c r="U566" s="24">
        <v>-918.13</v>
      </c>
      <c r="V566" s="24"/>
      <c r="W566" s="24">
        <v>-2583.2399999999998</v>
      </c>
      <c r="X566" s="24"/>
      <c r="Y566" s="24">
        <v>61.3</v>
      </c>
      <c r="Z566" s="24">
        <v>374.95</v>
      </c>
      <c r="AA566" s="24"/>
      <c r="AB566" s="24">
        <v>-193.61</v>
      </c>
      <c r="AC566" s="24">
        <v>-100.97</v>
      </c>
      <c r="AD566" s="24">
        <v>119</v>
      </c>
      <c r="AE566" s="24">
        <v>-141.05000000000001</v>
      </c>
      <c r="AF566" s="24">
        <v>-219.22</v>
      </c>
      <c r="AG566" s="24" t="s">
        <v>59</v>
      </c>
      <c r="AH566" s="24"/>
      <c r="AI566" s="24">
        <v>93.1</v>
      </c>
      <c r="AJ566" s="24">
        <v>-8.4499999999999993</v>
      </c>
      <c r="AK566" s="24"/>
      <c r="AL566" s="24">
        <v>-6089.26</v>
      </c>
      <c r="AM566" s="24">
        <v>-225.82</v>
      </c>
      <c r="AN566" s="24">
        <v>106.07</v>
      </c>
      <c r="AO566" s="24">
        <v>-198.45</v>
      </c>
      <c r="AP566" s="24">
        <v>-69.260000000000005</v>
      </c>
      <c r="AQ566" s="24">
        <v>1758.56</v>
      </c>
      <c r="AR566" s="24">
        <v>-872.24</v>
      </c>
      <c r="AS566" s="24" t="s">
        <v>59</v>
      </c>
      <c r="AT566" s="24">
        <v>-210.87</v>
      </c>
      <c r="AU566" s="24">
        <v>-95.1</v>
      </c>
      <c r="AV566" s="24">
        <v>0</v>
      </c>
      <c r="AW566" s="24" t="s">
        <v>58</v>
      </c>
      <c r="AX566" s="24">
        <v>122.22</v>
      </c>
      <c r="AY566" s="24">
        <v>-47.8</v>
      </c>
      <c r="AZ566" s="24">
        <v>-24.83</v>
      </c>
      <c r="BA566" s="24">
        <v>0.45</v>
      </c>
      <c r="BB566" s="24">
        <v>0</v>
      </c>
      <c r="BC566" s="24">
        <v>0</v>
      </c>
      <c r="BD566" s="24">
        <f t="shared" si="223"/>
        <v>-11401.777</v>
      </c>
      <c r="BE566" s="25" t="s">
        <v>48</v>
      </c>
    </row>
    <row r="567" spans="1:57" ht="25.5" customHeight="1" x14ac:dyDescent="0.25">
      <c r="A567" s="22">
        <v>12</v>
      </c>
      <c r="B567" s="23" t="s">
        <v>54</v>
      </c>
      <c r="C567" s="23">
        <v>23</v>
      </c>
      <c r="D567" s="23">
        <v>332</v>
      </c>
      <c r="E567" s="23" t="s">
        <v>68</v>
      </c>
      <c r="F567" s="24">
        <v>-236.02</v>
      </c>
      <c r="G567" s="24">
        <v>-343.25</v>
      </c>
      <c r="H567" s="24">
        <v>-174.75</v>
      </c>
      <c r="I567" s="24">
        <v>-173.8</v>
      </c>
      <c r="J567" s="24">
        <v>-41.17</v>
      </c>
      <c r="K567" s="24">
        <v>-120.64</v>
      </c>
      <c r="L567" s="24">
        <v>-247.45</v>
      </c>
      <c r="M567" s="24" t="s">
        <v>58</v>
      </c>
      <c r="N567" s="24" t="s">
        <v>59</v>
      </c>
      <c r="O567" s="24" t="s">
        <v>59</v>
      </c>
      <c r="P567" s="24">
        <v>-86.16</v>
      </c>
      <c r="Q567" s="24">
        <v>850.32</v>
      </c>
      <c r="R567" s="24">
        <v>-66.010000000000005</v>
      </c>
      <c r="S567" s="24">
        <v>-45.56</v>
      </c>
      <c r="T567" s="24">
        <v>310.87</v>
      </c>
      <c r="U567" s="24">
        <v>-842.11</v>
      </c>
      <c r="V567" s="24"/>
      <c r="W567" s="24">
        <v>-2075.52</v>
      </c>
      <c r="X567" s="24"/>
      <c r="Y567" s="24">
        <v>28.5</v>
      </c>
      <c r="Z567" s="24">
        <v>261.73</v>
      </c>
      <c r="AA567" s="24"/>
      <c r="AB567" s="24">
        <v>-709.78</v>
      </c>
      <c r="AC567" s="24">
        <v>-173.32</v>
      </c>
      <c r="AD567" s="24">
        <v>-65.650000000000006</v>
      </c>
      <c r="AE567" s="24">
        <v>-127.38</v>
      </c>
      <c r="AF567" s="24">
        <v>-61.6</v>
      </c>
      <c r="AG567" s="24">
        <v>96.08</v>
      </c>
      <c r="AH567" s="24"/>
      <c r="AI567" s="24">
        <v>-225.52</v>
      </c>
      <c r="AJ567" s="24">
        <v>-280.16000000000003</v>
      </c>
      <c r="AK567" s="24"/>
      <c r="AL567" s="24">
        <v>-155.62</v>
      </c>
      <c r="AM567" s="24">
        <v>-84.14</v>
      </c>
      <c r="AN567" s="24">
        <v>10.4</v>
      </c>
      <c r="AO567" s="24">
        <v>-1041.33</v>
      </c>
      <c r="AP567" s="24">
        <v>-215.42</v>
      </c>
      <c r="AQ567" s="24">
        <v>-539.41</v>
      </c>
      <c r="AR567" s="24">
        <v>80.510000000000005</v>
      </c>
      <c r="AS567" s="24" t="s">
        <v>59</v>
      </c>
      <c r="AT567" s="24">
        <v>82.49</v>
      </c>
      <c r="AU567" s="24">
        <v>-46.92</v>
      </c>
      <c r="AV567" s="24">
        <v>0</v>
      </c>
      <c r="AW567" s="24" t="s">
        <v>58</v>
      </c>
      <c r="AX567" s="24">
        <v>71.260000000000005</v>
      </c>
      <c r="AY567" s="24">
        <v>282.69</v>
      </c>
      <c r="AZ567" s="24">
        <v>-27.25</v>
      </c>
      <c r="BA567" s="24">
        <v>11</v>
      </c>
      <c r="BB567" s="24">
        <v>0</v>
      </c>
      <c r="BC567" s="24">
        <v>0</v>
      </c>
      <c r="BD567" s="24">
        <f t="shared" si="223"/>
        <v>-6120.090000000002</v>
      </c>
      <c r="BE567" s="25" t="s">
        <v>48</v>
      </c>
    </row>
    <row r="568" spans="1:57" ht="25.5" customHeight="1" x14ac:dyDescent="0.25">
      <c r="A568" s="22">
        <v>12</v>
      </c>
      <c r="B568" s="23" t="s">
        <v>54</v>
      </c>
      <c r="C568" s="23">
        <v>22</v>
      </c>
      <c r="D568" s="23">
        <v>175</v>
      </c>
      <c r="E568" s="23" t="s">
        <v>69</v>
      </c>
      <c r="F568" s="24">
        <v>-220.75</v>
      </c>
      <c r="G568" s="24" t="s">
        <v>60</v>
      </c>
      <c r="H568" s="24">
        <v>54.63</v>
      </c>
      <c r="I568" s="24">
        <v>-160.53</v>
      </c>
      <c r="J568" s="24">
        <v>69.760000000000005</v>
      </c>
      <c r="K568" s="24">
        <v>-78.56</v>
      </c>
      <c r="L568" s="24">
        <v>22.63</v>
      </c>
      <c r="M568" s="24">
        <v>137.16</v>
      </c>
      <c r="N568" s="24">
        <v>-320.72000000000003</v>
      </c>
      <c r="O568" s="24">
        <v>-69.52</v>
      </c>
      <c r="P568" s="24">
        <v>-84.24</v>
      </c>
      <c r="Q568" s="24">
        <v>10.5</v>
      </c>
      <c r="R568" s="24">
        <v>-61.41</v>
      </c>
      <c r="S568" s="24">
        <v>-584.44000000000005</v>
      </c>
      <c r="T568" s="24" t="s">
        <v>58</v>
      </c>
      <c r="U568" s="24">
        <v>126.02</v>
      </c>
      <c r="V568" s="24"/>
      <c r="W568" s="24">
        <v>-30.25</v>
      </c>
      <c r="X568" s="24"/>
      <c r="Y568" s="24">
        <v>-20.3</v>
      </c>
      <c r="Z568" s="24">
        <v>-109.6</v>
      </c>
      <c r="AA568" s="24"/>
      <c r="AB568" s="24">
        <v>-520.80999999999995</v>
      </c>
      <c r="AC568" s="24">
        <v>160.33000000000001</v>
      </c>
      <c r="AD568" s="24">
        <v>-42.7</v>
      </c>
      <c r="AE568" s="24">
        <v>22.96</v>
      </c>
      <c r="AF568" s="24">
        <v>-467.72</v>
      </c>
      <c r="AG568" s="24">
        <v>86.99</v>
      </c>
      <c r="AH568" s="24"/>
      <c r="AI568" s="24">
        <v>91.75</v>
      </c>
      <c r="AJ568" s="24">
        <v>-205.5</v>
      </c>
      <c r="AK568" s="24"/>
      <c r="AL568" s="24">
        <v>111.46</v>
      </c>
      <c r="AM568" s="24">
        <v>-340.91</v>
      </c>
      <c r="AN568" s="24">
        <v>-93</v>
      </c>
      <c r="AO568" s="24">
        <v>-92.46</v>
      </c>
      <c r="AP568" s="24">
        <v>-194.95</v>
      </c>
      <c r="AQ568" s="24">
        <v>86.26</v>
      </c>
      <c r="AR568" s="24">
        <v>-273.99</v>
      </c>
      <c r="AS568" s="24">
        <v>-203.67</v>
      </c>
      <c r="AT568" s="24">
        <v>-49.42</v>
      </c>
      <c r="AU568" s="24">
        <v>-118.88</v>
      </c>
      <c r="AV568" s="24">
        <v>0</v>
      </c>
      <c r="AW568" s="24" t="s">
        <v>58</v>
      </c>
      <c r="AX568" s="24">
        <v>-544.62</v>
      </c>
      <c r="AY568" s="24">
        <v>-219.68</v>
      </c>
      <c r="AZ568" s="24">
        <v>-2.4</v>
      </c>
      <c r="BA568" s="24">
        <v>10.53</v>
      </c>
      <c r="BB568" s="24">
        <v>0</v>
      </c>
      <c r="BC568" s="24">
        <v>0</v>
      </c>
      <c r="BD568" s="24">
        <f t="shared" si="223"/>
        <v>-4120.05</v>
      </c>
      <c r="BE568" s="25" t="s">
        <v>48</v>
      </c>
    </row>
    <row r="569" spans="1:57" ht="25.5" customHeight="1" x14ac:dyDescent="0.25">
      <c r="A569" s="22">
        <v>12</v>
      </c>
      <c r="B569" s="23" t="s">
        <v>54</v>
      </c>
      <c r="C569" s="23">
        <v>22</v>
      </c>
      <c r="D569" s="23">
        <v>347</v>
      </c>
      <c r="E569" s="23" t="s">
        <v>70</v>
      </c>
      <c r="F569" s="24">
        <v>-68.849999999999994</v>
      </c>
      <c r="G569" s="24">
        <v>-126.43</v>
      </c>
      <c r="H569" s="24">
        <v>-352.83</v>
      </c>
      <c r="I569" s="24">
        <v>211.99</v>
      </c>
      <c r="J569" s="24">
        <v>-211.5</v>
      </c>
      <c r="K569" s="24">
        <v>24.48</v>
      </c>
      <c r="L569" s="24">
        <v>-707.43</v>
      </c>
      <c r="M569" s="24">
        <v>-1.88</v>
      </c>
      <c r="N569" s="24">
        <v>-3272.34</v>
      </c>
      <c r="O569" s="24">
        <v>-1018.61</v>
      </c>
      <c r="P569" s="24">
        <v>-139.57</v>
      </c>
      <c r="Q569" s="24">
        <v>562.27</v>
      </c>
      <c r="R569" s="24">
        <v>-112.31</v>
      </c>
      <c r="S569" s="24">
        <v>-772.7</v>
      </c>
      <c r="T569" s="24" t="s">
        <v>58</v>
      </c>
      <c r="U569" s="24">
        <v>-104.62</v>
      </c>
      <c r="V569" s="24"/>
      <c r="W569" s="24">
        <v>-305.86</v>
      </c>
      <c r="X569" s="24"/>
      <c r="Y569" s="24">
        <v>-312.92</v>
      </c>
      <c r="Z569" s="24">
        <v>-163.94</v>
      </c>
      <c r="AA569" s="24"/>
      <c r="AB569" s="24">
        <v>45.72</v>
      </c>
      <c r="AC569" s="24">
        <v>-146.57</v>
      </c>
      <c r="AD569" s="24">
        <v>-1284.6300000000001</v>
      </c>
      <c r="AE569" s="24">
        <v>-115.42</v>
      </c>
      <c r="AF569" s="24">
        <v>151.94</v>
      </c>
      <c r="AG569" s="24" t="s">
        <v>60</v>
      </c>
      <c r="AH569" s="24"/>
      <c r="AI569" s="24">
        <v>-272.32</v>
      </c>
      <c r="AJ569" s="24" t="s">
        <v>308</v>
      </c>
      <c r="AK569" s="24"/>
      <c r="AL569" s="24">
        <v>89.65</v>
      </c>
      <c r="AM569" s="24">
        <v>442.45</v>
      </c>
      <c r="AN569" s="24">
        <v>-203.57</v>
      </c>
      <c r="AO569" s="24">
        <v>-658.84</v>
      </c>
      <c r="AP569" s="24">
        <v>-206.04</v>
      </c>
      <c r="AQ569" s="24">
        <v>-436.26</v>
      </c>
      <c r="AR569" s="24">
        <v>-12.03</v>
      </c>
      <c r="AS569" s="24">
        <v>-393.08</v>
      </c>
      <c r="AT569" s="24">
        <v>222.22</v>
      </c>
      <c r="AU569" s="24">
        <v>30.57</v>
      </c>
      <c r="AV569" s="24">
        <v>0</v>
      </c>
      <c r="AW569" s="24" t="s">
        <v>58</v>
      </c>
      <c r="AX569" s="24">
        <v>275.45</v>
      </c>
      <c r="AY569" s="24">
        <v>-105.3</v>
      </c>
      <c r="AZ569" s="24">
        <v>-78.849999999999994</v>
      </c>
      <c r="BA569" s="24">
        <v>112.36</v>
      </c>
      <c r="BB569" s="24">
        <v>0</v>
      </c>
      <c r="BC569" s="24">
        <v>0</v>
      </c>
      <c r="BD569" s="24">
        <f t="shared" si="223"/>
        <v>-9415.5999999999985</v>
      </c>
      <c r="BE569" s="25" t="s">
        <v>48</v>
      </c>
    </row>
    <row r="570" spans="1:57" ht="25.5" customHeight="1" x14ac:dyDescent="0.25">
      <c r="A570" s="40">
        <v>12</v>
      </c>
      <c r="B570" s="23" t="s">
        <v>54</v>
      </c>
      <c r="C570" s="23">
        <v>12</v>
      </c>
      <c r="D570" s="23" t="s">
        <v>71</v>
      </c>
      <c r="E570" s="23" t="s">
        <v>72</v>
      </c>
      <c r="F570" s="24">
        <v>-155.91999999999999</v>
      </c>
      <c r="G570" s="24">
        <v>-760.68</v>
      </c>
      <c r="H570" s="24">
        <v>-272.77999999999997</v>
      </c>
      <c r="I570" s="24">
        <v>-214.37</v>
      </c>
      <c r="J570" s="24">
        <v>-66.709999999999994</v>
      </c>
      <c r="K570" s="24">
        <v>-30.61</v>
      </c>
      <c r="L570" s="24">
        <v>-569.35</v>
      </c>
      <c r="M570" s="24">
        <v>-71.19</v>
      </c>
      <c r="N570" s="24">
        <v>-464.95</v>
      </c>
      <c r="O570" s="24">
        <v>-1065.79</v>
      </c>
      <c r="P570" s="24">
        <v>222.69</v>
      </c>
      <c r="Q570" s="24">
        <v>251.53</v>
      </c>
      <c r="R570" s="24">
        <v>-1194.54</v>
      </c>
      <c r="S570" s="24">
        <v>-857.94</v>
      </c>
      <c r="T570" s="24">
        <v>-121.98</v>
      </c>
      <c r="U570" s="24">
        <v>1048.9100000000001</v>
      </c>
      <c r="V570" s="24"/>
      <c r="W570" s="24">
        <v>-194.44</v>
      </c>
      <c r="X570" s="24"/>
      <c r="Y570" s="24" t="s">
        <v>59</v>
      </c>
      <c r="Z570" s="24">
        <v>-339.79</v>
      </c>
      <c r="AA570" s="24"/>
      <c r="AB570" s="24">
        <v>439.88</v>
      </c>
      <c r="AC570" s="24">
        <v>-75.7</v>
      </c>
      <c r="AD570" s="24" t="s">
        <v>60</v>
      </c>
      <c r="AE570" s="24">
        <v>-194.74</v>
      </c>
      <c r="AF570" s="24" t="s">
        <v>60</v>
      </c>
      <c r="AG570" s="24">
        <v>131.15</v>
      </c>
      <c r="AH570" s="24"/>
      <c r="AI570" s="24" t="s">
        <v>62</v>
      </c>
      <c r="AJ570" s="24" t="s">
        <v>59</v>
      </c>
      <c r="AK570" s="24"/>
      <c r="AL570" s="24">
        <v>-2231.83</v>
      </c>
      <c r="AM570" s="24">
        <v>72.84</v>
      </c>
      <c r="AN570" s="24">
        <v>-4.7300000000000004</v>
      </c>
      <c r="AO570" s="24">
        <v>-283.18</v>
      </c>
      <c r="AP570" s="24">
        <v>-241.83</v>
      </c>
      <c r="AQ570" s="24">
        <v>-174.92</v>
      </c>
      <c r="AR570" s="24">
        <v>578.85</v>
      </c>
      <c r="AS570" s="24">
        <v>78.58</v>
      </c>
      <c r="AT570" s="24" t="s">
        <v>59</v>
      </c>
      <c r="AU570" s="24">
        <v>215.26</v>
      </c>
      <c r="AV570" s="24">
        <v>0</v>
      </c>
      <c r="AW570" s="24" t="s">
        <v>58</v>
      </c>
      <c r="AX570" s="24">
        <v>-349.25</v>
      </c>
      <c r="AY570" s="24">
        <v>-24.81</v>
      </c>
      <c r="AZ570" s="24">
        <v>77.349999999999994</v>
      </c>
      <c r="BA570" s="24" t="s">
        <v>62</v>
      </c>
      <c r="BB570" s="24">
        <v>0</v>
      </c>
      <c r="BC570" s="24">
        <v>0</v>
      </c>
      <c r="BD570" s="24">
        <f t="shared" si="223"/>
        <v>-6844.9899999999989</v>
      </c>
      <c r="BE570" s="25"/>
    </row>
    <row r="571" spans="1:57" ht="25.5" customHeight="1" x14ac:dyDescent="0.25">
      <c r="A571" s="40">
        <v>12</v>
      </c>
      <c r="B571" s="23" t="s">
        <v>54</v>
      </c>
      <c r="C571" s="23">
        <v>22</v>
      </c>
      <c r="D571" s="23" t="s">
        <v>55</v>
      </c>
      <c r="E571" s="23" t="s">
        <v>120</v>
      </c>
      <c r="F571" s="24">
        <v>-554.88</v>
      </c>
      <c r="G571" s="24">
        <v>-298.02999999999997</v>
      </c>
      <c r="H571" s="24">
        <v>-8.9600000000000009</v>
      </c>
      <c r="I571" s="24">
        <v>-455.98</v>
      </c>
      <c r="J571" s="24">
        <v>-475.63</v>
      </c>
      <c r="K571" s="24">
        <v>-338.75</v>
      </c>
      <c r="L571" s="24">
        <v>-303.55</v>
      </c>
      <c r="M571" s="24">
        <v>-1067.58</v>
      </c>
      <c r="N571" s="24">
        <v>-836.36</v>
      </c>
      <c r="O571" s="24">
        <v>-171.59</v>
      </c>
      <c r="P571" s="24">
        <v>-597.54</v>
      </c>
      <c r="Q571" s="24">
        <v>-1402.46</v>
      </c>
      <c r="R571" s="24">
        <v>-467.21</v>
      </c>
      <c r="S571" s="24">
        <v>-6511.06</v>
      </c>
      <c r="T571" s="24" t="s">
        <v>58</v>
      </c>
      <c r="U571" s="24">
        <v>171.59</v>
      </c>
      <c r="V571" s="24"/>
      <c r="W571" s="24">
        <v>-129.75</v>
      </c>
      <c r="X571" s="24"/>
      <c r="Y571" s="24">
        <v>285.48</v>
      </c>
      <c r="Z571" s="24">
        <v>-355.23</v>
      </c>
      <c r="AA571" s="24"/>
      <c r="AB571" s="24">
        <v>-412.02</v>
      </c>
      <c r="AC571" s="24">
        <v>-27.96</v>
      </c>
      <c r="AD571" s="24">
        <v>-528.77</v>
      </c>
      <c r="AE571" s="24">
        <v>-6.86</v>
      </c>
      <c r="AF571" s="24" t="s">
        <v>60</v>
      </c>
      <c r="AG571" s="24">
        <v>-60.35</v>
      </c>
      <c r="AH571" s="24"/>
      <c r="AI571" s="24">
        <v>122.04</v>
      </c>
      <c r="AJ571" s="24">
        <v>176.78</v>
      </c>
      <c r="AK571" s="24"/>
      <c r="AL571" s="24">
        <v>-131.87</v>
      </c>
      <c r="AM571" s="24">
        <v>78.239999999999995</v>
      </c>
      <c r="AN571" s="24">
        <v>-107.62</v>
      </c>
      <c r="AO571" s="24">
        <v>-256.57</v>
      </c>
      <c r="AP571" s="24">
        <v>-230.84</v>
      </c>
      <c r="AQ571" s="24" t="s">
        <v>58</v>
      </c>
      <c r="AR571" s="24">
        <v>-87.94</v>
      </c>
      <c r="AS571" s="24">
        <v>-1854.19</v>
      </c>
      <c r="AT571" s="24">
        <v>119.33</v>
      </c>
      <c r="AU571" s="24">
        <v>-365.55</v>
      </c>
      <c r="AV571" s="24">
        <v>0</v>
      </c>
      <c r="AW571" s="24" t="s">
        <v>58</v>
      </c>
      <c r="AX571" s="24">
        <v>-94.8</v>
      </c>
      <c r="AY571" s="24">
        <v>19.09</v>
      </c>
      <c r="AZ571" s="24">
        <v>-229.5</v>
      </c>
      <c r="BA571" s="24">
        <v>159.05000000000001</v>
      </c>
      <c r="BB571" s="24">
        <v>0</v>
      </c>
      <c r="BC571" s="24">
        <v>0</v>
      </c>
      <c r="BD571" s="24">
        <f t="shared" si="223"/>
        <v>-17237.8</v>
      </c>
      <c r="BE571" s="25"/>
    </row>
    <row r="572" spans="1:57" ht="25.5" customHeight="1" x14ac:dyDescent="0.25">
      <c r="A572" s="22">
        <v>12</v>
      </c>
      <c r="B572" s="22" t="s">
        <v>74</v>
      </c>
      <c r="C572" s="23">
        <v>22</v>
      </c>
      <c r="D572" s="23">
        <v>176</v>
      </c>
      <c r="E572" s="23" t="s">
        <v>121</v>
      </c>
      <c r="F572" s="24">
        <v>-43.04</v>
      </c>
      <c r="G572" s="24">
        <v>-123.5</v>
      </c>
      <c r="H572" s="24">
        <v>-1.68</v>
      </c>
      <c r="I572" s="24">
        <v>19.03</v>
      </c>
      <c r="J572" s="24">
        <v>-45.4</v>
      </c>
      <c r="K572" s="24">
        <v>-6.65</v>
      </c>
      <c r="L572" s="24">
        <v>142.59</v>
      </c>
      <c r="M572" s="24">
        <v>-298.89999999999998</v>
      </c>
      <c r="N572" s="24">
        <v>-84.82</v>
      </c>
      <c r="O572" s="24">
        <v>-138.41</v>
      </c>
      <c r="P572" s="24">
        <v>-8.06</v>
      </c>
      <c r="Q572" s="24">
        <v>-55.37</v>
      </c>
      <c r="R572" s="24">
        <v>8.49</v>
      </c>
      <c r="S572" s="24">
        <v>-0.91</v>
      </c>
      <c r="T572" s="24">
        <v>-115.28</v>
      </c>
      <c r="U572" s="24">
        <v>0.9</v>
      </c>
      <c r="V572" s="24"/>
      <c r="W572" s="24">
        <v>126.53</v>
      </c>
      <c r="X572" s="24"/>
      <c r="Y572" s="24">
        <v>-27.3</v>
      </c>
      <c r="Z572" s="24">
        <v>-333.91</v>
      </c>
      <c r="AA572" s="24"/>
      <c r="AB572" s="24">
        <v>12.71</v>
      </c>
      <c r="AC572" s="24">
        <v>0.94</v>
      </c>
      <c r="AD572" s="24">
        <v>14.6</v>
      </c>
      <c r="AE572" s="24">
        <v>-12.07</v>
      </c>
      <c r="AF572" s="24">
        <v>6.19</v>
      </c>
      <c r="AG572" s="24">
        <v>-62.49</v>
      </c>
      <c r="AH572" s="24"/>
      <c r="AI572" s="24">
        <v>-10.19</v>
      </c>
      <c r="AJ572" s="24">
        <v>-129.57</v>
      </c>
      <c r="AK572" s="24"/>
      <c r="AL572" s="24">
        <v>-102.35</v>
      </c>
      <c r="AM572" s="24">
        <v>179.78</v>
      </c>
      <c r="AN572" s="24">
        <v>1.07</v>
      </c>
      <c r="AO572" s="24">
        <v>-80.05</v>
      </c>
      <c r="AP572" s="24">
        <v>5.65</v>
      </c>
      <c r="AQ572" s="24">
        <v>-302.85000000000002</v>
      </c>
      <c r="AR572" s="24">
        <v>130.1</v>
      </c>
      <c r="AS572" s="24">
        <v>-116.64</v>
      </c>
      <c r="AT572" s="24">
        <v>1.71</v>
      </c>
      <c r="AU572" s="24">
        <v>-200.15</v>
      </c>
      <c r="AV572" s="24">
        <v>0</v>
      </c>
      <c r="AW572" s="24" t="s">
        <v>58</v>
      </c>
      <c r="AX572" s="24">
        <v>49.01</v>
      </c>
      <c r="AY572" s="24">
        <v>2.64</v>
      </c>
      <c r="AZ572" s="24">
        <v>-10.11</v>
      </c>
      <c r="BA572" s="24">
        <v>33.51</v>
      </c>
      <c r="BB572" s="24">
        <v>0</v>
      </c>
      <c r="BC572" s="24">
        <v>0</v>
      </c>
      <c r="BD572" s="24">
        <f t="shared" si="223"/>
        <v>-1574.2499999999998</v>
      </c>
      <c r="BE572" s="25" t="s">
        <v>48</v>
      </c>
    </row>
    <row r="573" spans="1:57" ht="25.5" customHeight="1" x14ac:dyDescent="0.25">
      <c r="A573" s="22">
        <v>12</v>
      </c>
      <c r="B573" s="22" t="s">
        <v>74</v>
      </c>
      <c r="C573" s="23">
        <v>22</v>
      </c>
      <c r="D573" s="23">
        <v>346</v>
      </c>
      <c r="E573" s="23" t="s">
        <v>122</v>
      </c>
      <c r="F573" s="24">
        <v>118.97</v>
      </c>
      <c r="G573" s="24">
        <v>67.61</v>
      </c>
      <c r="H573" s="24">
        <v>-1.85</v>
      </c>
      <c r="I573" s="24">
        <v>-7.03</v>
      </c>
      <c r="J573" s="24">
        <v>35.72</v>
      </c>
      <c r="K573" s="24">
        <v>-39.31</v>
      </c>
      <c r="L573" s="24">
        <v>-115.3</v>
      </c>
      <c r="M573" s="24">
        <v>-169.34</v>
      </c>
      <c r="N573" s="24">
        <v>16.16</v>
      </c>
      <c r="O573" s="24">
        <v>24.8</v>
      </c>
      <c r="P573" s="24">
        <v>-151.11000000000001</v>
      </c>
      <c r="Q573" s="24">
        <v>218.06</v>
      </c>
      <c r="R573" s="24">
        <v>-162.24</v>
      </c>
      <c r="S573" s="24">
        <v>-78.98</v>
      </c>
      <c r="T573" s="24">
        <v>62.44</v>
      </c>
      <c r="U573" s="24">
        <v>32.520000000000003</v>
      </c>
      <c r="V573" s="24"/>
      <c r="W573" s="24">
        <v>-104.81</v>
      </c>
      <c r="X573" s="24"/>
      <c r="Y573" s="24">
        <v>140.26</v>
      </c>
      <c r="Z573" s="24">
        <v>558.65</v>
      </c>
      <c r="AA573" s="24"/>
      <c r="AB573" s="24">
        <v>94.49</v>
      </c>
      <c r="AC573" s="24">
        <v>-78.83</v>
      </c>
      <c r="AD573" s="24">
        <v>-26.24</v>
      </c>
      <c r="AE573" s="24">
        <v>-29.09</v>
      </c>
      <c r="AF573" s="24">
        <v>-188.93</v>
      </c>
      <c r="AG573" s="24">
        <v>-80.650000000000006</v>
      </c>
      <c r="AH573" s="24"/>
      <c r="AI573" s="24">
        <v>134.27000000000001</v>
      </c>
      <c r="AJ573" s="24">
        <v>-73.3</v>
      </c>
      <c r="AK573" s="24"/>
      <c r="AL573" s="24" t="s">
        <v>60</v>
      </c>
      <c r="AM573" s="24">
        <v>-80.260000000000005</v>
      </c>
      <c r="AN573" s="24">
        <v>12.94</v>
      </c>
      <c r="AO573" s="24">
        <v>-55.05</v>
      </c>
      <c r="AP573" s="24">
        <v>17.71</v>
      </c>
      <c r="AQ573" s="24">
        <v>-229.26</v>
      </c>
      <c r="AR573" s="24">
        <v>75.319999999999993</v>
      </c>
      <c r="AS573" s="24">
        <v>-96.92</v>
      </c>
      <c r="AT573" s="24">
        <v>15.58</v>
      </c>
      <c r="AU573" s="24">
        <v>94.1</v>
      </c>
      <c r="AV573" s="24">
        <v>0</v>
      </c>
      <c r="AW573" s="24" t="s">
        <v>58</v>
      </c>
      <c r="AX573" s="24">
        <v>100.32</v>
      </c>
      <c r="AY573" s="24">
        <v>6.12</v>
      </c>
      <c r="AZ573" s="24">
        <v>25.58</v>
      </c>
      <c r="BA573" s="24">
        <v>-40.630000000000003</v>
      </c>
      <c r="BB573" s="24">
        <v>0</v>
      </c>
      <c r="BC573" s="24">
        <v>0</v>
      </c>
      <c r="BD573" s="24">
        <f t="shared" si="223"/>
        <v>42.489999999999945</v>
      </c>
      <c r="BE573" s="25" t="s">
        <v>48</v>
      </c>
    </row>
    <row r="574" spans="1:57" ht="25.5" customHeight="1" x14ac:dyDescent="0.25">
      <c r="A574" s="22">
        <v>12</v>
      </c>
      <c r="B574" s="22" t="s">
        <v>74</v>
      </c>
      <c r="C574" s="23">
        <v>22</v>
      </c>
      <c r="D574" s="23">
        <v>348</v>
      </c>
      <c r="E574" s="23" t="s">
        <v>123</v>
      </c>
      <c r="F574" s="24" t="s">
        <v>64</v>
      </c>
      <c r="G574" s="24" t="s">
        <v>64</v>
      </c>
      <c r="H574" s="24" t="s">
        <v>64</v>
      </c>
      <c r="I574" s="24" t="s">
        <v>63</v>
      </c>
      <c r="J574" s="24" t="s">
        <v>63</v>
      </c>
      <c r="K574" s="24" t="s">
        <v>64</v>
      </c>
      <c r="L574" s="24" t="s">
        <v>63</v>
      </c>
      <c r="M574" s="24" t="s">
        <v>63</v>
      </c>
      <c r="N574" s="24" t="s">
        <v>64</v>
      </c>
      <c r="O574" s="24" t="s">
        <v>64</v>
      </c>
      <c r="P574" s="24" t="s">
        <v>63</v>
      </c>
      <c r="Q574" s="24" t="s">
        <v>64</v>
      </c>
      <c r="R574" s="24" t="s">
        <v>64</v>
      </c>
      <c r="S574" s="24" t="s">
        <v>63</v>
      </c>
      <c r="T574" s="24" t="s">
        <v>63</v>
      </c>
      <c r="U574" s="24" t="s">
        <v>63</v>
      </c>
      <c r="V574" s="24"/>
      <c r="W574" s="24" t="s">
        <v>64</v>
      </c>
      <c r="X574" s="24"/>
      <c r="Y574" s="24" t="s">
        <v>64</v>
      </c>
      <c r="Z574" s="24" t="s">
        <v>63</v>
      </c>
      <c r="AA574" s="24"/>
      <c r="AB574" s="24" t="s">
        <v>64</v>
      </c>
      <c r="AC574" s="24" t="s">
        <v>64</v>
      </c>
      <c r="AD574" s="24" t="s">
        <v>64</v>
      </c>
      <c r="AE574" s="24" t="s">
        <v>63</v>
      </c>
      <c r="AF574" s="24" t="s">
        <v>64</v>
      </c>
      <c r="AG574" s="24" t="s">
        <v>64</v>
      </c>
      <c r="AH574" s="24"/>
      <c r="AI574" s="24" t="s">
        <v>63</v>
      </c>
      <c r="AJ574" s="24" t="s">
        <v>64</v>
      </c>
      <c r="AK574" s="24"/>
      <c r="AL574" s="24" t="s">
        <v>64</v>
      </c>
      <c r="AM574" s="24" t="s">
        <v>64</v>
      </c>
      <c r="AN574" s="24" t="s">
        <v>63</v>
      </c>
      <c r="AO574" s="24" t="s">
        <v>63</v>
      </c>
      <c r="AP574" s="24" t="s">
        <v>64</v>
      </c>
      <c r="AQ574" s="24" t="s">
        <v>63</v>
      </c>
      <c r="AR574" s="24" t="s">
        <v>64</v>
      </c>
      <c r="AS574" s="24" t="s">
        <v>64</v>
      </c>
      <c r="AT574" s="24" t="s">
        <v>64</v>
      </c>
      <c r="AU574" s="24" t="s">
        <v>64</v>
      </c>
      <c r="AV574" s="24">
        <v>0</v>
      </c>
      <c r="AW574" s="24" t="s">
        <v>63</v>
      </c>
      <c r="AX574" s="24" t="s">
        <v>63</v>
      </c>
      <c r="AY574" s="24" t="s">
        <v>64</v>
      </c>
      <c r="AZ574" s="24" t="s">
        <v>64</v>
      </c>
      <c r="BA574" s="24" t="s">
        <v>63</v>
      </c>
      <c r="BB574" s="24">
        <v>0</v>
      </c>
      <c r="BC574" s="24">
        <v>0</v>
      </c>
      <c r="BD574" s="24">
        <f t="shared" si="223"/>
        <v>0</v>
      </c>
      <c r="BE574" s="25" t="s">
        <v>48</v>
      </c>
    </row>
    <row r="575" spans="1:57" ht="25.5" customHeight="1" x14ac:dyDescent="0.25">
      <c r="A575" s="22">
        <v>12</v>
      </c>
      <c r="B575" s="22" t="s">
        <v>74</v>
      </c>
      <c r="C575" s="23">
        <v>22</v>
      </c>
      <c r="D575" s="23">
        <v>349</v>
      </c>
      <c r="E575" s="23" t="s">
        <v>125</v>
      </c>
      <c r="F575" s="24" t="s">
        <v>64</v>
      </c>
      <c r="G575" s="24" t="s">
        <v>64</v>
      </c>
      <c r="H575" s="24" t="s">
        <v>64</v>
      </c>
      <c r="I575" s="24" t="s">
        <v>63</v>
      </c>
      <c r="J575" s="24" t="s">
        <v>63</v>
      </c>
      <c r="K575" s="24" t="s">
        <v>64</v>
      </c>
      <c r="L575" s="24" t="s">
        <v>63</v>
      </c>
      <c r="M575" s="24" t="s">
        <v>63</v>
      </c>
      <c r="N575" s="24" t="s">
        <v>60</v>
      </c>
      <c r="O575" s="24" t="s">
        <v>64</v>
      </c>
      <c r="P575" s="24" t="s">
        <v>63</v>
      </c>
      <c r="Q575" s="24" t="s">
        <v>64</v>
      </c>
      <c r="R575" s="24" t="s">
        <v>64</v>
      </c>
      <c r="S575" s="24" t="s">
        <v>64</v>
      </c>
      <c r="T575" s="24" t="s">
        <v>63</v>
      </c>
      <c r="U575" s="24" t="s">
        <v>63</v>
      </c>
      <c r="V575" s="24"/>
      <c r="W575" s="24" t="s">
        <v>64</v>
      </c>
      <c r="X575" s="24"/>
      <c r="Y575" s="24" t="s">
        <v>64</v>
      </c>
      <c r="Z575" s="24" t="s">
        <v>63</v>
      </c>
      <c r="AA575" s="24"/>
      <c r="AB575" s="24" t="s">
        <v>64</v>
      </c>
      <c r="AC575" s="24" t="s">
        <v>64</v>
      </c>
      <c r="AD575" s="24" t="s">
        <v>64</v>
      </c>
      <c r="AE575" s="24" t="s">
        <v>63</v>
      </c>
      <c r="AF575" s="24" t="s">
        <v>64</v>
      </c>
      <c r="AG575" s="24">
        <v>41.17</v>
      </c>
      <c r="AH575" s="24"/>
      <c r="AI575" s="24" t="s">
        <v>63</v>
      </c>
      <c r="AJ575" s="24" t="s">
        <v>64</v>
      </c>
      <c r="AK575" s="24"/>
      <c r="AL575" s="24" t="s">
        <v>64</v>
      </c>
      <c r="AM575" s="24" t="s">
        <v>64</v>
      </c>
      <c r="AN575" s="24" t="s">
        <v>63</v>
      </c>
      <c r="AO575" s="24" t="s">
        <v>63</v>
      </c>
      <c r="AP575" s="24" t="s">
        <v>64</v>
      </c>
      <c r="AQ575" s="24" t="s">
        <v>63</v>
      </c>
      <c r="AR575" s="24" t="s">
        <v>64</v>
      </c>
      <c r="AS575" s="24" t="s">
        <v>64</v>
      </c>
      <c r="AT575" s="24" t="s">
        <v>64</v>
      </c>
      <c r="AU575" s="24" t="s">
        <v>64</v>
      </c>
      <c r="AV575" s="24">
        <v>0</v>
      </c>
      <c r="AW575" s="24" t="s">
        <v>63</v>
      </c>
      <c r="AX575" s="24" t="s">
        <v>63</v>
      </c>
      <c r="AY575" s="24" t="s">
        <v>64</v>
      </c>
      <c r="AZ575" s="24" t="s">
        <v>64</v>
      </c>
      <c r="BA575" s="24" t="s">
        <v>63</v>
      </c>
      <c r="BB575" s="24">
        <v>0</v>
      </c>
      <c r="BC575" s="24">
        <v>0</v>
      </c>
      <c r="BD575" s="24">
        <f t="shared" si="223"/>
        <v>41.17</v>
      </c>
      <c r="BE575" s="25"/>
    </row>
    <row r="576" spans="1:57" ht="25.5" customHeight="1" x14ac:dyDescent="0.25">
      <c r="A576" s="22">
        <v>12</v>
      </c>
      <c r="B576" s="22" t="s">
        <v>74</v>
      </c>
      <c r="C576" s="23">
        <v>22</v>
      </c>
      <c r="D576" s="23">
        <v>350</v>
      </c>
      <c r="E576" s="23" t="s">
        <v>126</v>
      </c>
      <c r="F576" s="24" t="s">
        <v>64</v>
      </c>
      <c r="G576" s="24" t="s">
        <v>64</v>
      </c>
      <c r="H576" s="24" t="s">
        <v>64</v>
      </c>
      <c r="I576" s="24" t="s">
        <v>63</v>
      </c>
      <c r="J576" s="24" t="s">
        <v>63</v>
      </c>
      <c r="K576" s="24" t="s">
        <v>64</v>
      </c>
      <c r="L576" s="24" t="s">
        <v>63</v>
      </c>
      <c r="M576" s="24" t="s">
        <v>63</v>
      </c>
      <c r="N576" s="24" t="s">
        <v>64</v>
      </c>
      <c r="O576" s="24" t="s">
        <v>64</v>
      </c>
      <c r="P576" s="24" t="s">
        <v>63</v>
      </c>
      <c r="Q576" s="24" t="s">
        <v>64</v>
      </c>
      <c r="R576" s="24" t="s">
        <v>64</v>
      </c>
      <c r="S576" s="24" t="s">
        <v>63</v>
      </c>
      <c r="T576" s="24" t="s">
        <v>63</v>
      </c>
      <c r="U576" s="24" t="s">
        <v>63</v>
      </c>
      <c r="V576" s="24"/>
      <c r="W576" s="24" t="s">
        <v>64</v>
      </c>
      <c r="X576" s="24"/>
      <c r="Y576" s="24" t="s">
        <v>64</v>
      </c>
      <c r="Z576" s="24" t="s">
        <v>63</v>
      </c>
      <c r="AA576" s="24"/>
      <c r="AB576" s="24" t="s">
        <v>64</v>
      </c>
      <c r="AC576" s="24" t="s">
        <v>64</v>
      </c>
      <c r="AD576" s="24" t="s">
        <v>64</v>
      </c>
      <c r="AE576" s="24" t="s">
        <v>63</v>
      </c>
      <c r="AF576" s="24" t="s">
        <v>64</v>
      </c>
      <c r="AG576" s="24" t="s">
        <v>64</v>
      </c>
      <c r="AH576" s="24"/>
      <c r="AI576" s="24" t="s">
        <v>63</v>
      </c>
      <c r="AJ576" s="24" t="s">
        <v>64</v>
      </c>
      <c r="AK576" s="24"/>
      <c r="AL576" s="24" t="s">
        <v>64</v>
      </c>
      <c r="AM576" s="24" t="s">
        <v>64</v>
      </c>
      <c r="AN576" s="24" t="s">
        <v>63</v>
      </c>
      <c r="AO576" s="24" t="s">
        <v>63</v>
      </c>
      <c r="AP576" s="24" t="s">
        <v>64</v>
      </c>
      <c r="AQ576" s="24" t="s">
        <v>63</v>
      </c>
      <c r="AR576" s="24" t="s">
        <v>64</v>
      </c>
      <c r="AS576" s="24" t="s">
        <v>64</v>
      </c>
      <c r="AT576" s="24" t="s">
        <v>64</v>
      </c>
      <c r="AU576" s="24" t="s">
        <v>64</v>
      </c>
      <c r="AV576" s="24">
        <v>0</v>
      </c>
      <c r="AW576" s="24" t="s">
        <v>63</v>
      </c>
      <c r="AX576" s="24" t="s">
        <v>63</v>
      </c>
      <c r="AY576" s="24" t="s">
        <v>64</v>
      </c>
      <c r="AZ576" s="24" t="s">
        <v>64</v>
      </c>
      <c r="BA576" s="24" t="s">
        <v>63</v>
      </c>
      <c r="BB576" s="24">
        <v>0</v>
      </c>
      <c r="BC576" s="24">
        <v>0</v>
      </c>
      <c r="BD576" s="24">
        <f t="shared" si="223"/>
        <v>0</v>
      </c>
      <c r="BE576" s="25"/>
    </row>
    <row r="577" spans="1:57" ht="25.5" customHeight="1" x14ac:dyDescent="0.25">
      <c r="A577" s="22">
        <v>12</v>
      </c>
      <c r="B577" s="22" t="s">
        <v>74</v>
      </c>
      <c r="C577" s="23">
        <v>22</v>
      </c>
      <c r="D577" s="23">
        <v>351</v>
      </c>
      <c r="E577" s="23" t="s">
        <v>127</v>
      </c>
      <c r="F577" s="24" t="s">
        <v>64</v>
      </c>
      <c r="G577" s="24" t="s">
        <v>64</v>
      </c>
      <c r="H577" s="24" t="s">
        <v>64</v>
      </c>
      <c r="I577" s="24" t="s">
        <v>63</v>
      </c>
      <c r="J577" s="24" t="s">
        <v>63</v>
      </c>
      <c r="K577" s="24" t="s">
        <v>64</v>
      </c>
      <c r="L577" s="24" t="s">
        <v>63</v>
      </c>
      <c r="M577" s="24" t="s">
        <v>62</v>
      </c>
      <c r="N577" s="24" t="s">
        <v>64</v>
      </c>
      <c r="O577" s="24" t="s">
        <v>64</v>
      </c>
      <c r="P577" s="24" t="s">
        <v>63</v>
      </c>
      <c r="Q577" s="24" t="s">
        <v>64</v>
      </c>
      <c r="R577" s="24" t="s">
        <v>64</v>
      </c>
      <c r="S577" s="24" t="s">
        <v>63</v>
      </c>
      <c r="T577" s="24" t="s">
        <v>63</v>
      </c>
      <c r="U577" s="24" t="s">
        <v>63</v>
      </c>
      <c r="V577" s="24"/>
      <c r="W577" s="24" t="s">
        <v>64</v>
      </c>
      <c r="X577" s="24"/>
      <c r="Y577" s="24" t="s">
        <v>64</v>
      </c>
      <c r="Z577" s="24" t="s">
        <v>63</v>
      </c>
      <c r="AA577" s="24"/>
      <c r="AB577" s="24" t="s">
        <v>64</v>
      </c>
      <c r="AC577" s="24" t="s">
        <v>60</v>
      </c>
      <c r="AD577" s="24" t="s">
        <v>64</v>
      </c>
      <c r="AE577" s="24" t="s">
        <v>63</v>
      </c>
      <c r="AF577" s="24" t="s">
        <v>64</v>
      </c>
      <c r="AG577" s="24" t="s">
        <v>64</v>
      </c>
      <c r="AH577" s="24"/>
      <c r="AI577" s="24" t="s">
        <v>63</v>
      </c>
      <c r="AJ577" s="24" t="s">
        <v>64</v>
      </c>
      <c r="AK577" s="24"/>
      <c r="AL577" s="24" t="s">
        <v>64</v>
      </c>
      <c r="AM577" s="24" t="s">
        <v>64</v>
      </c>
      <c r="AN577" s="24" t="s">
        <v>63</v>
      </c>
      <c r="AO577" s="24" t="s">
        <v>63</v>
      </c>
      <c r="AP577" s="24" t="s">
        <v>64</v>
      </c>
      <c r="AQ577" s="24" t="s">
        <v>63</v>
      </c>
      <c r="AR577" s="24" t="s">
        <v>64</v>
      </c>
      <c r="AS577" s="24" t="s">
        <v>60</v>
      </c>
      <c r="AT577" s="24" t="s">
        <v>64</v>
      </c>
      <c r="AU577" s="24" t="s">
        <v>64</v>
      </c>
      <c r="AV577" s="24">
        <v>0</v>
      </c>
      <c r="AW577" s="24" t="s">
        <v>63</v>
      </c>
      <c r="AX577" s="24" t="s">
        <v>63</v>
      </c>
      <c r="AY577" s="24" t="s">
        <v>64</v>
      </c>
      <c r="AZ577" s="24" t="s">
        <v>60</v>
      </c>
      <c r="BA577" s="24" t="s">
        <v>63</v>
      </c>
      <c r="BB577" s="24">
        <v>0</v>
      </c>
      <c r="BC577" s="24">
        <v>0</v>
      </c>
      <c r="BD577" s="24">
        <f t="shared" si="223"/>
        <v>0</v>
      </c>
      <c r="BE577" s="25"/>
    </row>
    <row r="578" spans="1:57" ht="25.5" customHeight="1" x14ac:dyDescent="0.25">
      <c r="A578" s="22">
        <v>12</v>
      </c>
      <c r="B578" s="23" t="s">
        <v>84</v>
      </c>
      <c r="C578" s="23">
        <v>22</v>
      </c>
      <c r="D578" s="23">
        <v>181</v>
      </c>
      <c r="E578" s="23" t="s">
        <v>181</v>
      </c>
      <c r="F578" s="24">
        <v>-236.32</v>
      </c>
      <c r="G578" s="24">
        <v>-54.46</v>
      </c>
      <c r="H578" s="24">
        <v>183.71</v>
      </c>
      <c r="I578" s="24">
        <v>-334.86</v>
      </c>
      <c r="J578" s="24">
        <v>-422.39</v>
      </c>
      <c r="K578" s="24">
        <v>-100.64</v>
      </c>
      <c r="L578" s="24">
        <v>-206.51</v>
      </c>
      <c r="M578" s="24" t="s">
        <v>58</v>
      </c>
      <c r="N578" s="24" t="s">
        <v>59</v>
      </c>
      <c r="O578" s="24">
        <v>-1258.43</v>
      </c>
      <c r="P578" s="24" t="s">
        <v>58</v>
      </c>
      <c r="Q578" s="24">
        <v>-811.24</v>
      </c>
      <c r="R578" s="24">
        <v>-59.11</v>
      </c>
      <c r="S578" s="24">
        <v>97.6</v>
      </c>
      <c r="T578" s="24">
        <v>-131.35</v>
      </c>
      <c r="U578" s="24">
        <v>-201.73</v>
      </c>
      <c r="V578" s="24"/>
      <c r="W578" s="24">
        <v>-2836.05</v>
      </c>
      <c r="X578" s="24"/>
      <c r="Y578" s="24">
        <v>256.14999999999998</v>
      </c>
      <c r="Z578" s="24">
        <v>-14.61</v>
      </c>
      <c r="AA578" s="24"/>
      <c r="AB578" s="24">
        <v>309.02999999999997</v>
      </c>
      <c r="AC578" s="24">
        <v>226.55</v>
      </c>
      <c r="AD578" s="24">
        <v>-60.14</v>
      </c>
      <c r="AE578" s="24">
        <v>-28.59</v>
      </c>
      <c r="AF578" s="24" t="s">
        <v>59</v>
      </c>
      <c r="AG578" s="24">
        <v>-1696.69</v>
      </c>
      <c r="AH578" s="24"/>
      <c r="AI578" s="24">
        <v>68.099999999999994</v>
      </c>
      <c r="AJ578" s="24" t="s">
        <v>59</v>
      </c>
      <c r="AK578" s="24"/>
      <c r="AL578" s="24">
        <v>-1674.65</v>
      </c>
      <c r="AM578" s="24" t="s">
        <v>60</v>
      </c>
      <c r="AN578" s="24">
        <v>3.52</v>
      </c>
      <c r="AO578" s="24" t="s">
        <v>58</v>
      </c>
      <c r="AP578" s="24">
        <v>-149.33000000000001</v>
      </c>
      <c r="AQ578" s="24">
        <v>73.95</v>
      </c>
      <c r="AR578" s="24" t="s">
        <v>59</v>
      </c>
      <c r="AS578" s="24" t="s">
        <v>59</v>
      </c>
      <c r="AT578" s="24">
        <v>-180.1</v>
      </c>
      <c r="AU578" s="24">
        <v>-40.14</v>
      </c>
      <c r="AV578" s="24">
        <v>0</v>
      </c>
      <c r="AW578" s="24" t="s">
        <v>63</v>
      </c>
      <c r="AX578" s="24">
        <v>22.59</v>
      </c>
      <c r="AY578" s="24">
        <v>20.7</v>
      </c>
      <c r="AZ578" s="24" t="s">
        <v>124</v>
      </c>
      <c r="BA578" s="24">
        <v>78.97</v>
      </c>
      <c r="BB578" s="24">
        <v>0</v>
      </c>
      <c r="BC578" s="24">
        <v>0</v>
      </c>
      <c r="BD578" s="24">
        <f t="shared" si="223"/>
        <v>-9156.4699999999975</v>
      </c>
      <c r="BE578" s="25"/>
    </row>
    <row r="579" spans="1:57" ht="25.5" customHeight="1" x14ac:dyDescent="0.25">
      <c r="A579" s="22">
        <v>12</v>
      </c>
      <c r="B579" s="22" t="s">
        <v>84</v>
      </c>
      <c r="C579" s="23">
        <v>10</v>
      </c>
      <c r="D579" s="23">
        <v>169</v>
      </c>
      <c r="E579" s="23" t="s">
        <v>182</v>
      </c>
      <c r="F579" s="24">
        <v>-37.68</v>
      </c>
      <c r="G579" s="24" t="s">
        <v>64</v>
      </c>
      <c r="H579" s="24">
        <v>130.76</v>
      </c>
      <c r="I579" s="24" t="s">
        <v>63</v>
      </c>
      <c r="J579" s="24" t="s">
        <v>63</v>
      </c>
      <c r="K579" s="24" t="s">
        <v>64</v>
      </c>
      <c r="L579" s="24" t="s">
        <v>63</v>
      </c>
      <c r="M579" s="24" t="s">
        <v>63</v>
      </c>
      <c r="N579" s="24" t="s">
        <v>64</v>
      </c>
      <c r="O579" s="24" t="s">
        <v>64</v>
      </c>
      <c r="P579" s="24" t="s">
        <v>63</v>
      </c>
      <c r="Q579" s="24" t="s">
        <v>64</v>
      </c>
      <c r="R579" s="24" t="s">
        <v>63</v>
      </c>
      <c r="S579" s="24" t="s">
        <v>63</v>
      </c>
      <c r="T579" s="24" t="s">
        <v>63</v>
      </c>
      <c r="U579" s="24" t="s">
        <v>63</v>
      </c>
      <c r="V579" s="24"/>
      <c r="W579" s="24" t="s">
        <v>64</v>
      </c>
      <c r="X579" s="24"/>
      <c r="Y579" s="24" t="s">
        <v>64</v>
      </c>
      <c r="Z579" s="24" t="s">
        <v>63</v>
      </c>
      <c r="AA579" s="24"/>
      <c r="AB579" s="24" t="s">
        <v>64</v>
      </c>
      <c r="AC579" s="24" t="s">
        <v>64</v>
      </c>
      <c r="AD579" s="24" t="s">
        <v>64</v>
      </c>
      <c r="AE579" s="24" t="s">
        <v>63</v>
      </c>
      <c r="AF579" s="24" t="s">
        <v>64</v>
      </c>
      <c r="AG579" s="24" t="s">
        <v>64</v>
      </c>
      <c r="AH579" s="24"/>
      <c r="AI579" s="24" t="s">
        <v>63</v>
      </c>
      <c r="AJ579" s="24" t="s">
        <v>64</v>
      </c>
      <c r="AK579" s="24"/>
      <c r="AL579" s="24" t="s">
        <v>64</v>
      </c>
      <c r="AM579" s="24" t="s">
        <v>64</v>
      </c>
      <c r="AN579" s="24" t="s">
        <v>63</v>
      </c>
      <c r="AO579" s="24" t="s">
        <v>63</v>
      </c>
      <c r="AP579" s="24" t="s">
        <v>64</v>
      </c>
      <c r="AQ579" s="24" t="s">
        <v>63</v>
      </c>
      <c r="AR579" s="24" t="s">
        <v>64</v>
      </c>
      <c r="AS579" s="24" t="s">
        <v>64</v>
      </c>
      <c r="AT579" s="24" t="s">
        <v>64</v>
      </c>
      <c r="AU579" s="24" t="s">
        <v>64</v>
      </c>
      <c r="AV579" s="24">
        <v>0</v>
      </c>
      <c r="AW579" s="24" t="s">
        <v>63</v>
      </c>
      <c r="AX579" s="24" t="s">
        <v>63</v>
      </c>
      <c r="AY579" s="24" t="s">
        <v>64</v>
      </c>
      <c r="AZ579" s="24" t="s">
        <v>64</v>
      </c>
      <c r="BA579" s="24" t="s">
        <v>63</v>
      </c>
      <c r="BB579" s="24">
        <v>0</v>
      </c>
      <c r="BC579" s="24">
        <v>0</v>
      </c>
      <c r="BD579" s="24">
        <f t="shared" si="223"/>
        <v>93.079999999999984</v>
      </c>
      <c r="BE579" s="25"/>
    </row>
    <row r="580" spans="1:57" ht="25.5" customHeight="1" x14ac:dyDescent="0.25">
      <c r="A580" s="22">
        <v>12</v>
      </c>
      <c r="B580" s="39" t="s">
        <v>84</v>
      </c>
      <c r="C580" s="39">
        <v>13</v>
      </c>
      <c r="D580" s="39">
        <v>147</v>
      </c>
      <c r="E580" s="39" t="s">
        <v>183</v>
      </c>
      <c r="F580" s="24">
        <v>-140.96</v>
      </c>
      <c r="G580" s="24">
        <v>91.71</v>
      </c>
      <c r="H580" s="24">
        <v>-73.87</v>
      </c>
      <c r="I580" s="24">
        <v>-42.44</v>
      </c>
      <c r="J580" s="24" t="s">
        <v>58</v>
      </c>
      <c r="K580" s="24">
        <v>15.17</v>
      </c>
      <c r="L580" s="24">
        <v>-188.77</v>
      </c>
      <c r="M580" s="24" t="s">
        <v>58</v>
      </c>
      <c r="N580" s="24">
        <v>-22.48</v>
      </c>
      <c r="O580" s="24">
        <v>-696.42</v>
      </c>
      <c r="P580" s="24" t="s">
        <v>58</v>
      </c>
      <c r="Q580" s="24">
        <v>1040.94</v>
      </c>
      <c r="R580" s="24">
        <v>326.83999999999997</v>
      </c>
      <c r="S580" s="24">
        <v>-324.66000000000003</v>
      </c>
      <c r="T580" s="24">
        <v>-63.93</v>
      </c>
      <c r="U580" s="24" t="s">
        <v>58</v>
      </c>
      <c r="V580" s="24"/>
      <c r="W580" s="24" t="s">
        <v>59</v>
      </c>
      <c r="X580" s="24"/>
      <c r="Y580" s="24">
        <v>-50.44</v>
      </c>
      <c r="Z580" s="24">
        <v>-517.11</v>
      </c>
      <c r="AA580" s="24"/>
      <c r="AB580" s="24">
        <v>-290.17</v>
      </c>
      <c r="AC580" s="24">
        <v>5.23</v>
      </c>
      <c r="AD580" s="24">
        <v>188.66</v>
      </c>
      <c r="AE580" s="24">
        <v>-68.349999999999994</v>
      </c>
      <c r="AF580" s="24">
        <v>4.62</v>
      </c>
      <c r="AG580" s="24">
        <v>54.54</v>
      </c>
      <c r="AH580" s="24"/>
      <c r="AI580" s="24">
        <v>122.23</v>
      </c>
      <c r="AJ580" s="24">
        <v>-55.54</v>
      </c>
      <c r="AK580" s="24"/>
      <c r="AL580" s="24">
        <v>-3626</v>
      </c>
      <c r="AM580" s="24">
        <v>128.56</v>
      </c>
      <c r="AN580" s="24">
        <v>30.04</v>
      </c>
      <c r="AO580" s="24">
        <v>-46.3</v>
      </c>
      <c r="AP580" s="24">
        <v>-195.38</v>
      </c>
      <c r="AQ580" s="24">
        <v>-509.94</v>
      </c>
      <c r="AR580" s="24" t="s">
        <v>59</v>
      </c>
      <c r="AS580" s="24">
        <v>-286.91000000000003</v>
      </c>
      <c r="AT580" s="24">
        <v>-17.5</v>
      </c>
      <c r="AU580" s="24">
        <v>-57.88</v>
      </c>
      <c r="AV580" s="24">
        <v>0</v>
      </c>
      <c r="AW580" s="24" t="s">
        <v>58</v>
      </c>
      <c r="AX580" s="24" t="s">
        <v>58</v>
      </c>
      <c r="AY580" s="24">
        <v>-244.18</v>
      </c>
      <c r="AZ580" s="24" t="s">
        <v>124</v>
      </c>
      <c r="BA580" s="24">
        <v>35.79</v>
      </c>
      <c r="BB580" s="24">
        <v>0</v>
      </c>
      <c r="BC580" s="24">
        <v>0</v>
      </c>
      <c r="BD580" s="24">
        <f t="shared" si="223"/>
        <v>-5474.9</v>
      </c>
      <c r="BE580" s="25"/>
    </row>
    <row r="581" spans="1:57" ht="25.5" customHeight="1" x14ac:dyDescent="0.25">
      <c r="A581" s="22">
        <v>12</v>
      </c>
      <c r="B581" s="39" t="s">
        <v>84</v>
      </c>
      <c r="C581" s="39">
        <v>13</v>
      </c>
      <c r="D581" s="39">
        <v>33</v>
      </c>
      <c r="E581" s="39" t="s">
        <v>184</v>
      </c>
      <c r="F581" s="24">
        <v>-184.91</v>
      </c>
      <c r="G581" s="24">
        <v>-179.66</v>
      </c>
      <c r="H581" s="24">
        <v>-43.555</v>
      </c>
      <c r="I581" s="24">
        <v>152.28</v>
      </c>
      <c r="J581" s="24">
        <v>-396.01</v>
      </c>
      <c r="K581" s="24">
        <v>-177.26</v>
      </c>
      <c r="L581" s="24">
        <v>-114.75</v>
      </c>
      <c r="M581" s="24">
        <v>334.74</v>
      </c>
      <c r="N581" s="24">
        <v>-384.05</v>
      </c>
      <c r="O581" s="24">
        <v>-240.38</v>
      </c>
      <c r="P581" s="24" t="s">
        <v>58</v>
      </c>
      <c r="Q581" s="24">
        <v>1368.01</v>
      </c>
      <c r="R581" s="24">
        <v>-742.69</v>
      </c>
      <c r="S581" s="24">
        <v>-9.02</v>
      </c>
      <c r="T581" s="24">
        <v>-223.21</v>
      </c>
      <c r="U581" s="24">
        <v>-137.35</v>
      </c>
      <c r="V581" s="24"/>
      <c r="W581" s="24" t="s">
        <v>59</v>
      </c>
      <c r="X581" s="24"/>
      <c r="Y581" s="24" t="s">
        <v>59</v>
      </c>
      <c r="Z581" s="24">
        <v>-34.72</v>
      </c>
      <c r="AA581" s="24"/>
      <c r="AB581" s="24">
        <v>-349.76</v>
      </c>
      <c r="AC581" s="24">
        <v>151.76</v>
      </c>
      <c r="AD581" s="24">
        <v>-92.31</v>
      </c>
      <c r="AE581" s="24">
        <v>1.4</v>
      </c>
      <c r="AF581" s="24">
        <v>-203.01</v>
      </c>
      <c r="AG581" s="24">
        <v>-6.19</v>
      </c>
      <c r="AH581" s="24"/>
      <c r="AI581" s="24">
        <v>-205.56</v>
      </c>
      <c r="AJ581" s="24" t="s">
        <v>59</v>
      </c>
      <c r="AK581" s="24"/>
      <c r="AL581" s="24">
        <v>63.56</v>
      </c>
      <c r="AM581" s="24">
        <v>-11.24</v>
      </c>
      <c r="AN581" s="24">
        <v>7.23</v>
      </c>
      <c r="AO581" s="24">
        <v>-22.23</v>
      </c>
      <c r="AP581" s="24">
        <v>-192.18</v>
      </c>
      <c r="AQ581" s="24">
        <v>-146.82</v>
      </c>
      <c r="AR581" s="24">
        <v>-13.69</v>
      </c>
      <c r="AS581" s="24">
        <v>-234.47</v>
      </c>
      <c r="AT581" s="24">
        <v>122.08</v>
      </c>
      <c r="AU581" s="24">
        <v>83.91</v>
      </c>
      <c r="AV581" s="24">
        <v>0</v>
      </c>
      <c r="AW581" s="24" t="s">
        <v>58</v>
      </c>
      <c r="AX581" s="24">
        <v>-342.15</v>
      </c>
      <c r="AY581" s="24">
        <v>197.6</v>
      </c>
      <c r="AZ581" s="24" t="s">
        <v>124</v>
      </c>
      <c r="BA581" s="24">
        <v>-8.9600000000000009</v>
      </c>
      <c r="BB581" s="24">
        <v>0</v>
      </c>
      <c r="BC581" s="24">
        <v>0</v>
      </c>
      <c r="BD581" s="24">
        <f t="shared" si="223"/>
        <v>-2213.5650000000005</v>
      </c>
      <c r="BE581" s="25"/>
    </row>
    <row r="582" spans="1:57" ht="25.5" customHeight="1" x14ac:dyDescent="0.25">
      <c r="A582" s="22">
        <v>12</v>
      </c>
      <c r="B582" s="22" t="s">
        <v>84</v>
      </c>
      <c r="C582" s="23">
        <v>12</v>
      </c>
      <c r="D582" s="23">
        <v>283</v>
      </c>
      <c r="E582" s="23" t="s">
        <v>185</v>
      </c>
      <c r="F582" s="24">
        <v>-40.86</v>
      </c>
      <c r="G582" s="24">
        <v>-200.72</v>
      </c>
      <c r="H582" s="24">
        <v>16.66</v>
      </c>
      <c r="I582" s="24" t="s">
        <v>58</v>
      </c>
      <c r="J582" s="24" t="s">
        <v>58</v>
      </c>
      <c r="K582" s="24">
        <v>-276.64</v>
      </c>
      <c r="L582" s="24">
        <v>-210.72</v>
      </c>
      <c r="M582" s="24">
        <v>-17.899999999999999</v>
      </c>
      <c r="N582" s="24">
        <v>-290.85000000000002</v>
      </c>
      <c r="O582" s="24">
        <v>-417.12</v>
      </c>
      <c r="P582" s="24" t="s">
        <v>58</v>
      </c>
      <c r="Q582" s="24">
        <v>255.12</v>
      </c>
      <c r="R582" s="24" t="s">
        <v>59</v>
      </c>
      <c r="S582" s="24">
        <v>1.31</v>
      </c>
      <c r="T582" s="24">
        <v>-178.9</v>
      </c>
      <c r="U582" s="24">
        <v>-19.73</v>
      </c>
      <c r="V582" s="24"/>
      <c r="W582" s="24" t="s">
        <v>59</v>
      </c>
      <c r="X582" s="24"/>
      <c r="Y582" s="24">
        <v>-93.37</v>
      </c>
      <c r="Z582" s="24">
        <v>130.08000000000001</v>
      </c>
      <c r="AA582" s="24"/>
      <c r="AB582" s="24">
        <v>-423.2</v>
      </c>
      <c r="AC582" s="24" t="s">
        <v>59</v>
      </c>
      <c r="AD582" s="24">
        <v>-143.22</v>
      </c>
      <c r="AE582" s="24">
        <v>-29.7</v>
      </c>
      <c r="AF582" s="24">
        <v>-155.33000000000001</v>
      </c>
      <c r="AG582" s="24">
        <v>18.16</v>
      </c>
      <c r="AH582" s="24"/>
      <c r="AI582" s="24">
        <v>-94.32</v>
      </c>
      <c r="AJ582" s="24">
        <v>-154.11000000000001</v>
      </c>
      <c r="AK582" s="24"/>
      <c r="AL582" s="24">
        <v>-1024.58</v>
      </c>
      <c r="AM582" s="24" t="s">
        <v>60</v>
      </c>
      <c r="AN582" s="24">
        <v>-2.56</v>
      </c>
      <c r="AO582" s="24" t="s">
        <v>58</v>
      </c>
      <c r="AP582" s="24">
        <v>-70.260000000000005</v>
      </c>
      <c r="AQ582" s="24">
        <v>26.38</v>
      </c>
      <c r="AR582" s="24" t="s">
        <v>59</v>
      </c>
      <c r="AS582" s="24">
        <v>-80.69</v>
      </c>
      <c r="AT582" s="24" t="s">
        <v>59</v>
      </c>
      <c r="AU582" s="24">
        <v>-39.04</v>
      </c>
      <c r="AV582" s="24">
        <v>0</v>
      </c>
      <c r="AW582" s="24" t="s">
        <v>58</v>
      </c>
      <c r="AX582" s="24">
        <v>-41.2</v>
      </c>
      <c r="AY582" s="24">
        <v>2.8</v>
      </c>
      <c r="AZ582" s="24" t="s">
        <v>124</v>
      </c>
      <c r="BA582" s="24">
        <v>-243.87</v>
      </c>
      <c r="BB582" s="24">
        <v>0</v>
      </c>
      <c r="BC582" s="24">
        <v>0</v>
      </c>
      <c r="BD582" s="24">
        <f t="shared" si="223"/>
        <v>-3798.3800000000006</v>
      </c>
      <c r="BE582" s="25"/>
    </row>
    <row r="583" spans="1:57" ht="25.5" customHeight="1" x14ac:dyDescent="0.25">
      <c r="A583" s="42">
        <v>12</v>
      </c>
      <c r="B583" s="42">
        <v>0</v>
      </c>
      <c r="C583" s="23" t="s">
        <v>48</v>
      </c>
      <c r="D583" s="23" t="s">
        <v>48</v>
      </c>
      <c r="E583" s="23" t="s">
        <v>90</v>
      </c>
      <c r="F583" s="24">
        <v>-248.21</v>
      </c>
      <c r="G583" s="24">
        <v>-56.26</v>
      </c>
      <c r="H583" s="24">
        <v>0</v>
      </c>
      <c r="I583" s="24">
        <v>0</v>
      </c>
      <c r="J583" s="24">
        <v>-15.41</v>
      </c>
      <c r="K583" s="24">
        <v>5.62</v>
      </c>
      <c r="L583" s="24">
        <v>-14.87</v>
      </c>
      <c r="M583" s="24">
        <v>0</v>
      </c>
      <c r="N583" s="24">
        <v>227.66</v>
      </c>
      <c r="O583" s="24">
        <v>159.85</v>
      </c>
      <c r="P583" s="24" t="s">
        <v>58</v>
      </c>
      <c r="Q583" s="24" t="s">
        <v>64</v>
      </c>
      <c r="R583" s="24">
        <v>48.42</v>
      </c>
      <c r="S583" s="24">
        <v>23.52</v>
      </c>
      <c r="T583" s="24">
        <v>-121.31</v>
      </c>
      <c r="U583" s="24">
        <v>-129.63999999999999</v>
      </c>
      <c r="V583" s="24"/>
      <c r="W583" s="24">
        <v>-27.1</v>
      </c>
      <c r="X583" s="24"/>
      <c r="Y583" s="24" t="s">
        <v>64</v>
      </c>
      <c r="Z583" s="24">
        <v>-117.85</v>
      </c>
      <c r="AA583" s="24"/>
      <c r="AB583" s="24">
        <v>-574.24</v>
      </c>
      <c r="AC583" s="24">
        <v>88.84</v>
      </c>
      <c r="AD583" s="24">
        <v>-164.22</v>
      </c>
      <c r="AE583" s="24">
        <v>54.39</v>
      </c>
      <c r="AF583" s="24">
        <v>0</v>
      </c>
      <c r="AG583" s="24">
        <v>11.35</v>
      </c>
      <c r="AH583" s="24"/>
      <c r="AI583" s="24" t="s">
        <v>48</v>
      </c>
      <c r="AJ583" s="24"/>
      <c r="AK583" s="24"/>
      <c r="AL583" s="24">
        <v>-23.6</v>
      </c>
      <c r="AM583" s="24" t="s">
        <v>60</v>
      </c>
      <c r="AN583" s="24">
        <v>33.4</v>
      </c>
      <c r="AO583" s="24">
        <v>-212.56</v>
      </c>
      <c r="AP583" s="24">
        <v>-137.86000000000001</v>
      </c>
      <c r="AQ583" s="24">
        <v>0</v>
      </c>
      <c r="AR583" s="24">
        <v>0</v>
      </c>
      <c r="AS583" s="24">
        <v>0</v>
      </c>
      <c r="AT583" s="24">
        <v>0</v>
      </c>
      <c r="AU583" s="24" t="s">
        <v>64</v>
      </c>
      <c r="AV583" s="24">
        <v>0</v>
      </c>
      <c r="AW583" s="24">
        <v>0</v>
      </c>
      <c r="AX583" s="24">
        <v>0</v>
      </c>
      <c r="AY583" s="24">
        <v>0</v>
      </c>
      <c r="AZ583" s="24">
        <v>0</v>
      </c>
      <c r="BA583" s="24">
        <v>-506.07</v>
      </c>
      <c r="BB583" s="24">
        <v>0</v>
      </c>
      <c r="BC583" s="24">
        <v>0</v>
      </c>
      <c r="BD583" s="24">
        <f t="shared" si="223"/>
        <v>-1696.1499999999999</v>
      </c>
      <c r="BE583" s="25"/>
    </row>
    <row r="584" spans="1:57" ht="25.5" customHeight="1" x14ac:dyDescent="0.25">
      <c r="A584" s="22">
        <v>12</v>
      </c>
      <c r="B584" s="22">
        <v>0</v>
      </c>
      <c r="C584" s="23" t="s">
        <v>48</v>
      </c>
      <c r="D584" s="23" t="s">
        <v>48</v>
      </c>
      <c r="E584" s="23" t="s">
        <v>90</v>
      </c>
      <c r="F584" s="24">
        <v>38.53</v>
      </c>
      <c r="G584" s="24">
        <v>-313.95999999999998</v>
      </c>
      <c r="H584" s="24">
        <v>0</v>
      </c>
      <c r="I584" s="24">
        <v>0</v>
      </c>
      <c r="J584" s="24">
        <v>0</v>
      </c>
      <c r="K584" s="24">
        <v>-0.48</v>
      </c>
      <c r="L584" s="24">
        <v>-47.79</v>
      </c>
      <c r="M584" s="24">
        <v>0</v>
      </c>
      <c r="N584" s="24">
        <v>0</v>
      </c>
      <c r="O584" s="24" t="s">
        <v>60</v>
      </c>
      <c r="P584" s="24" t="s">
        <v>58</v>
      </c>
      <c r="Q584" s="24" t="s">
        <v>64</v>
      </c>
      <c r="R584" s="24">
        <v>-172.29</v>
      </c>
      <c r="S584" s="24">
        <v>-372.26</v>
      </c>
      <c r="T584" s="24">
        <v>-648.14</v>
      </c>
      <c r="U584" s="24">
        <v>0</v>
      </c>
      <c r="V584" s="24"/>
      <c r="W584" s="24">
        <v>-102.65</v>
      </c>
      <c r="X584" s="24"/>
      <c r="Y584" s="24" t="s">
        <v>64</v>
      </c>
      <c r="Z584" s="24">
        <v>-484.35</v>
      </c>
      <c r="AA584" s="24"/>
      <c r="AB584" s="24">
        <v>-30.08</v>
      </c>
      <c r="AC584" s="24">
        <v>0</v>
      </c>
      <c r="AD584" s="24">
        <v>0</v>
      </c>
      <c r="AE584" s="24">
        <v>282.67</v>
      </c>
      <c r="AF584" s="24">
        <v>-131.53</v>
      </c>
      <c r="AG584" s="24">
        <v>-80.72</v>
      </c>
      <c r="AH584" s="24"/>
      <c r="AI584" s="24">
        <v>0</v>
      </c>
      <c r="AJ584" s="24">
        <v>-358.34</v>
      </c>
      <c r="AK584" s="24"/>
      <c r="AL584" s="24">
        <v>50.11</v>
      </c>
      <c r="AM584" s="24">
        <v>-331.7</v>
      </c>
      <c r="AN584" s="24">
        <v>0</v>
      </c>
      <c r="AO584" s="24">
        <v>-105.35</v>
      </c>
      <c r="AP584" s="24" t="s">
        <v>60</v>
      </c>
      <c r="AQ584" s="24">
        <v>0</v>
      </c>
      <c r="AR584" s="24">
        <v>0</v>
      </c>
      <c r="AS584" s="24">
        <v>0</v>
      </c>
      <c r="AT584" s="24">
        <v>0</v>
      </c>
      <c r="AU584" s="24" t="s">
        <v>64</v>
      </c>
      <c r="AV584" s="24">
        <v>0</v>
      </c>
      <c r="AW584" s="24">
        <v>0</v>
      </c>
      <c r="AX584" s="24">
        <v>0</v>
      </c>
      <c r="AY584" s="24">
        <v>0</v>
      </c>
      <c r="AZ584" s="24">
        <v>0</v>
      </c>
      <c r="BA584" s="24">
        <v>-13.14</v>
      </c>
      <c r="BB584" s="24">
        <v>0</v>
      </c>
      <c r="BC584" s="24">
        <v>0</v>
      </c>
      <c r="BD584" s="24">
        <f t="shared" si="223"/>
        <v>-2821.4699999999993</v>
      </c>
      <c r="BE584" s="25"/>
    </row>
    <row r="585" spans="1:57" ht="25.5" customHeight="1" x14ac:dyDescent="0.25">
      <c r="A585" s="22">
        <v>12</v>
      </c>
      <c r="B585" s="22">
        <v>0</v>
      </c>
      <c r="C585" s="23" t="s">
        <v>48</v>
      </c>
      <c r="D585" s="23" t="s">
        <v>48</v>
      </c>
      <c r="E585" s="23" t="s">
        <v>90</v>
      </c>
      <c r="F585" s="24">
        <v>-329.08</v>
      </c>
      <c r="G585" s="24">
        <v>-3.76</v>
      </c>
      <c r="H585" s="24">
        <v>0</v>
      </c>
      <c r="I585" s="24">
        <v>0</v>
      </c>
      <c r="J585" s="24">
        <v>0</v>
      </c>
      <c r="K585" s="24">
        <v>-72.73</v>
      </c>
      <c r="L585" s="24">
        <v>0</v>
      </c>
      <c r="M585" s="24">
        <v>0</v>
      </c>
      <c r="N585" s="24">
        <v>0</v>
      </c>
      <c r="O585" s="24">
        <v>-23.67</v>
      </c>
      <c r="P585" s="24" t="s">
        <v>58</v>
      </c>
      <c r="Q585" s="24" t="s">
        <v>64</v>
      </c>
      <c r="R585" s="24">
        <v>-301.61</v>
      </c>
      <c r="S585" s="24">
        <v>110.54</v>
      </c>
      <c r="T585" s="24">
        <v>-2970.4</v>
      </c>
      <c r="U585" s="24">
        <v>0</v>
      </c>
      <c r="V585" s="24"/>
      <c r="W585" s="24">
        <v>-351.87</v>
      </c>
      <c r="X585" s="24"/>
      <c r="Y585" s="24" t="s">
        <v>64</v>
      </c>
      <c r="Z585" s="24">
        <v>-230.18</v>
      </c>
      <c r="AA585" s="24"/>
      <c r="AB585" s="24">
        <v>-46.66</v>
      </c>
      <c r="AC585" s="24">
        <v>0</v>
      </c>
      <c r="AD585" s="24">
        <v>0</v>
      </c>
      <c r="AE585" s="24">
        <v>-62.29</v>
      </c>
      <c r="AF585" s="24">
        <v>0</v>
      </c>
      <c r="AG585" s="24">
        <v>-47.03</v>
      </c>
      <c r="AH585" s="24"/>
      <c r="AI585" s="24">
        <v>0</v>
      </c>
      <c r="AJ585" s="24">
        <v>0</v>
      </c>
      <c r="AK585" s="24"/>
      <c r="AL585" s="24">
        <v>-412.4</v>
      </c>
      <c r="AM585" s="24">
        <v>-105.56</v>
      </c>
      <c r="AN585" s="24">
        <v>0</v>
      </c>
      <c r="AO585" s="24">
        <v>214.13</v>
      </c>
      <c r="AP585" s="24" t="s">
        <v>60</v>
      </c>
      <c r="AQ585" s="24">
        <v>0</v>
      </c>
      <c r="AR585" s="24">
        <v>0</v>
      </c>
      <c r="AS585" s="24">
        <v>0</v>
      </c>
      <c r="AT585" s="24">
        <v>0</v>
      </c>
      <c r="AU585" s="24" t="s">
        <v>64</v>
      </c>
      <c r="AV585" s="24">
        <v>0</v>
      </c>
      <c r="AW585" s="24">
        <v>0</v>
      </c>
      <c r="AX585" s="24">
        <v>0</v>
      </c>
      <c r="AY585" s="24">
        <v>0</v>
      </c>
      <c r="AZ585" s="24">
        <v>0</v>
      </c>
      <c r="BA585" s="24" t="s">
        <v>63</v>
      </c>
      <c r="BB585" s="24">
        <v>0</v>
      </c>
      <c r="BC585" s="24">
        <v>0</v>
      </c>
      <c r="BD585" s="24">
        <f t="shared" si="223"/>
        <v>-4632.57</v>
      </c>
      <c r="BE585" s="25"/>
    </row>
    <row r="586" spans="1:57" ht="25.5" customHeight="1" x14ac:dyDescent="0.25">
      <c r="A586" s="22">
        <v>12</v>
      </c>
      <c r="B586" s="22">
        <v>0</v>
      </c>
      <c r="C586" s="23" t="s">
        <v>48</v>
      </c>
      <c r="D586" s="23" t="s">
        <v>48</v>
      </c>
      <c r="E586" s="23" t="s">
        <v>90</v>
      </c>
      <c r="F586" s="24">
        <v>-28.54</v>
      </c>
      <c r="G586" s="24">
        <v>-176.67</v>
      </c>
      <c r="H586" s="24">
        <v>0</v>
      </c>
      <c r="I586" s="24">
        <v>0</v>
      </c>
      <c r="J586" s="24">
        <v>0</v>
      </c>
      <c r="K586" s="24">
        <v>0</v>
      </c>
      <c r="L586" s="24">
        <v>0</v>
      </c>
      <c r="M586" s="24">
        <v>0</v>
      </c>
      <c r="N586" s="24">
        <v>0</v>
      </c>
      <c r="O586" s="24">
        <v>0</v>
      </c>
      <c r="P586" s="24" t="s">
        <v>58</v>
      </c>
      <c r="Q586" s="24" t="s">
        <v>64</v>
      </c>
      <c r="R586" s="24">
        <v>0</v>
      </c>
      <c r="S586" s="24" t="s">
        <v>62</v>
      </c>
      <c r="T586" s="24">
        <v>-737.64</v>
      </c>
      <c r="U586" s="24">
        <v>0</v>
      </c>
      <c r="V586" s="24"/>
      <c r="W586" s="24">
        <v>-571.5</v>
      </c>
      <c r="X586" s="24"/>
      <c r="Y586" s="24" t="s">
        <v>64</v>
      </c>
      <c r="Z586" s="24">
        <v>-11.29</v>
      </c>
      <c r="AA586" s="24"/>
      <c r="AB586" s="24">
        <v>-617.95000000000005</v>
      </c>
      <c r="AC586" s="24">
        <v>0</v>
      </c>
      <c r="AD586" s="24">
        <v>0</v>
      </c>
      <c r="AE586" s="24">
        <v>-174.68</v>
      </c>
      <c r="AF586" s="24">
        <v>0</v>
      </c>
      <c r="AG586" s="24">
        <v>-159.69</v>
      </c>
      <c r="AH586" s="24"/>
      <c r="AI586" s="24">
        <v>0</v>
      </c>
      <c r="AJ586" s="24">
        <v>0</v>
      </c>
      <c r="AK586" s="24"/>
      <c r="AL586" s="24">
        <v>-490.24</v>
      </c>
      <c r="AM586" s="24">
        <v>30.06</v>
      </c>
      <c r="AN586" s="24">
        <v>0</v>
      </c>
      <c r="AO586" s="24">
        <v>-489.46</v>
      </c>
      <c r="AP586" s="24">
        <v>-30.96</v>
      </c>
      <c r="AQ586" s="24">
        <v>0</v>
      </c>
      <c r="AR586" s="24">
        <v>0</v>
      </c>
      <c r="AS586" s="24">
        <v>0</v>
      </c>
      <c r="AT586" s="24">
        <v>0</v>
      </c>
      <c r="AU586" s="24" t="s">
        <v>64</v>
      </c>
      <c r="AV586" s="24">
        <v>0</v>
      </c>
      <c r="AW586" s="24">
        <v>0</v>
      </c>
      <c r="AX586" s="24">
        <v>0</v>
      </c>
      <c r="AY586" s="24">
        <v>0</v>
      </c>
      <c r="AZ586" s="24">
        <v>0</v>
      </c>
      <c r="BA586" s="24" t="s">
        <v>63</v>
      </c>
      <c r="BB586" s="24">
        <v>0</v>
      </c>
      <c r="BC586" s="24">
        <v>0</v>
      </c>
      <c r="BD586" s="24">
        <f t="shared" si="223"/>
        <v>-3458.56</v>
      </c>
      <c r="BE586" s="25"/>
    </row>
    <row r="587" spans="1:57" ht="25.5" customHeight="1" x14ac:dyDescent="0.25">
      <c r="A587" s="22">
        <v>12</v>
      </c>
      <c r="B587" s="22">
        <v>0</v>
      </c>
      <c r="C587" s="23" t="s">
        <v>48</v>
      </c>
      <c r="D587" s="23" t="s">
        <v>48</v>
      </c>
      <c r="E587" s="23" t="s">
        <v>90</v>
      </c>
      <c r="F587" s="24">
        <v>0</v>
      </c>
      <c r="G587" s="24">
        <v>-638.04999999999995</v>
      </c>
      <c r="H587" s="24">
        <v>0</v>
      </c>
      <c r="I587" s="24">
        <v>0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 t="s">
        <v>58</v>
      </c>
      <c r="Q587" s="24" t="s">
        <v>64</v>
      </c>
      <c r="R587" s="24">
        <v>0</v>
      </c>
      <c r="S587" s="24">
        <v>-6.6</v>
      </c>
      <c r="T587" s="24">
        <v>-65.25</v>
      </c>
      <c r="U587" s="24">
        <v>0</v>
      </c>
      <c r="V587" s="24"/>
      <c r="W587" s="24">
        <v>-1070.3399999999999</v>
      </c>
      <c r="X587" s="24"/>
      <c r="Y587" s="24" t="s">
        <v>64</v>
      </c>
      <c r="Z587" s="24">
        <v>-90.45</v>
      </c>
      <c r="AA587" s="24"/>
      <c r="AB587" s="24">
        <v>-77.67</v>
      </c>
      <c r="AC587" s="24">
        <v>0</v>
      </c>
      <c r="AD587" s="24">
        <v>0</v>
      </c>
      <c r="AE587" s="24">
        <v>-278.81</v>
      </c>
      <c r="AF587" s="24">
        <v>0</v>
      </c>
      <c r="AG587" s="24">
        <v>-7.55</v>
      </c>
      <c r="AH587" s="24"/>
      <c r="AI587" s="24">
        <v>0</v>
      </c>
      <c r="AJ587" s="24">
        <v>0</v>
      </c>
      <c r="AK587" s="24"/>
      <c r="AL587" s="24">
        <v>-277.38</v>
      </c>
      <c r="AM587" s="24">
        <v>-52.52</v>
      </c>
      <c r="AN587" s="24">
        <v>0</v>
      </c>
      <c r="AO587" s="24">
        <v>-126.57</v>
      </c>
      <c r="AP587" s="24">
        <v>-23.65</v>
      </c>
      <c r="AQ587" s="24">
        <v>0</v>
      </c>
      <c r="AR587" s="24">
        <v>0</v>
      </c>
      <c r="AS587" s="24">
        <v>0</v>
      </c>
      <c r="AT587" s="24">
        <v>0</v>
      </c>
      <c r="AU587" s="24" t="s">
        <v>64</v>
      </c>
      <c r="AV587" s="24">
        <v>0</v>
      </c>
      <c r="AW587" s="24">
        <v>0</v>
      </c>
      <c r="AX587" s="24">
        <v>0</v>
      </c>
      <c r="AY587" s="24">
        <v>0</v>
      </c>
      <c r="AZ587" s="24">
        <v>0</v>
      </c>
      <c r="BA587" s="24" t="s">
        <v>63</v>
      </c>
      <c r="BB587" s="24">
        <v>0</v>
      </c>
      <c r="BC587" s="24">
        <v>0</v>
      </c>
      <c r="BD587" s="24">
        <f t="shared" si="223"/>
        <v>-2714.8400000000006</v>
      </c>
      <c r="BE587" s="25"/>
    </row>
    <row r="588" spans="1:57" ht="25.5" customHeight="1" x14ac:dyDescent="0.25">
      <c r="A588" s="22">
        <v>12</v>
      </c>
      <c r="B588" s="10" t="s">
        <v>110</v>
      </c>
      <c r="C588" s="11">
        <v>40</v>
      </c>
      <c r="D588" s="11">
        <v>46</v>
      </c>
      <c r="E588" s="11" t="s">
        <v>232</v>
      </c>
      <c r="F588" s="24">
        <v>-108.59</v>
      </c>
      <c r="G588" s="24" t="s">
        <v>64</v>
      </c>
      <c r="H588" s="24" t="s">
        <v>60</v>
      </c>
      <c r="I588" s="24" t="s">
        <v>63</v>
      </c>
      <c r="J588" s="24" t="s">
        <v>63</v>
      </c>
      <c r="K588" s="24" t="s">
        <v>64</v>
      </c>
      <c r="L588" s="24" t="s">
        <v>63</v>
      </c>
      <c r="M588" s="24" t="s">
        <v>63</v>
      </c>
      <c r="N588" s="24" t="s">
        <v>64</v>
      </c>
      <c r="O588" s="24" t="s">
        <v>63</v>
      </c>
      <c r="P588" s="24">
        <v>-216.44</v>
      </c>
      <c r="Q588" s="24" t="s">
        <v>64</v>
      </c>
      <c r="R588" s="24" t="s">
        <v>247</v>
      </c>
      <c r="S588" s="24" t="s">
        <v>63</v>
      </c>
      <c r="T588" s="24" t="s">
        <v>63</v>
      </c>
      <c r="U588" s="24" t="s">
        <v>58</v>
      </c>
      <c r="V588" s="24"/>
      <c r="W588" s="24" t="s">
        <v>59</v>
      </c>
      <c r="X588" s="24"/>
      <c r="Y588" s="24">
        <v>-96.9</v>
      </c>
      <c r="Z588" s="24" t="s">
        <v>63</v>
      </c>
      <c r="AA588" s="24"/>
      <c r="AB588" s="24">
        <v>-221.44</v>
      </c>
      <c r="AC588" s="24">
        <v>-317.58999999999997</v>
      </c>
      <c r="AD588" s="24" t="s">
        <v>64</v>
      </c>
      <c r="AE588" s="24" t="s">
        <v>63</v>
      </c>
      <c r="AF588" s="24" t="s">
        <v>64</v>
      </c>
      <c r="AG588" s="24">
        <v>-218.09</v>
      </c>
      <c r="AH588" s="24"/>
      <c r="AI588" s="24" t="s">
        <v>63</v>
      </c>
      <c r="AJ588" s="24">
        <v>-39.020000000000003</v>
      </c>
      <c r="AK588" s="24"/>
      <c r="AL588" s="24" t="s">
        <v>64</v>
      </c>
      <c r="AM588" s="24" t="s">
        <v>64</v>
      </c>
      <c r="AN588" s="24" t="s">
        <v>63</v>
      </c>
      <c r="AO588" s="24" t="s">
        <v>63</v>
      </c>
      <c r="AP588" s="24" t="s">
        <v>64</v>
      </c>
      <c r="AQ588" s="24" t="s">
        <v>63</v>
      </c>
      <c r="AR588" s="24" t="s">
        <v>60</v>
      </c>
      <c r="AS588" s="24" t="s">
        <v>64</v>
      </c>
      <c r="AT588" s="24" t="s">
        <v>64</v>
      </c>
      <c r="AU588" s="24" t="s">
        <v>64</v>
      </c>
      <c r="AV588" s="24">
        <v>0</v>
      </c>
      <c r="AW588" s="24" t="s">
        <v>63</v>
      </c>
      <c r="AX588" s="24" t="s">
        <v>58</v>
      </c>
      <c r="AY588" s="24" t="s">
        <v>64</v>
      </c>
      <c r="AZ588" s="24" t="s">
        <v>64</v>
      </c>
      <c r="BA588" s="24" t="s">
        <v>63</v>
      </c>
      <c r="BB588" s="24">
        <v>0</v>
      </c>
      <c r="BC588" s="24">
        <v>0</v>
      </c>
      <c r="BD588" s="24">
        <f t="shared" si="223"/>
        <v>-1218.0699999999997</v>
      </c>
      <c r="BE588" s="25"/>
    </row>
    <row r="589" spans="1:57" ht="25.5" customHeight="1" x14ac:dyDescent="0.25">
      <c r="A589" s="22">
        <v>12</v>
      </c>
      <c r="B589" s="22" t="s">
        <v>91</v>
      </c>
      <c r="C589" s="23">
        <v>11</v>
      </c>
      <c r="D589" s="23">
        <v>259</v>
      </c>
      <c r="E589" s="23" t="s">
        <v>309</v>
      </c>
      <c r="F589" s="24" t="s">
        <v>64</v>
      </c>
      <c r="G589" s="24" t="s">
        <v>64</v>
      </c>
      <c r="H589" s="24" t="s">
        <v>64</v>
      </c>
      <c r="I589" s="24" t="s">
        <v>63</v>
      </c>
      <c r="J589" s="24" t="s">
        <v>63</v>
      </c>
      <c r="K589" s="24" t="s">
        <v>64</v>
      </c>
      <c r="L589" s="24" t="s">
        <v>63</v>
      </c>
      <c r="M589" s="24" t="s">
        <v>63</v>
      </c>
      <c r="N589" s="24" t="s">
        <v>64</v>
      </c>
      <c r="O589" s="24" t="s">
        <v>63</v>
      </c>
      <c r="P589" s="24" t="s">
        <v>63</v>
      </c>
      <c r="Q589" s="24" t="s">
        <v>64</v>
      </c>
      <c r="R589" s="24" t="s">
        <v>247</v>
      </c>
      <c r="S589" s="24" t="s">
        <v>63</v>
      </c>
      <c r="T589" s="24" t="s">
        <v>63</v>
      </c>
      <c r="U589" s="24" t="s">
        <v>63</v>
      </c>
      <c r="V589" s="24"/>
      <c r="W589" s="24" t="s">
        <v>64</v>
      </c>
      <c r="X589" s="24"/>
      <c r="Y589" s="24" t="s">
        <v>64</v>
      </c>
      <c r="Z589" s="24" t="s">
        <v>63</v>
      </c>
      <c r="AA589" s="24"/>
      <c r="AB589" s="24" t="s">
        <v>64</v>
      </c>
      <c r="AC589" s="24" t="s">
        <v>64</v>
      </c>
      <c r="AD589" s="24" t="s">
        <v>64</v>
      </c>
      <c r="AE589" s="24" t="s">
        <v>63</v>
      </c>
      <c r="AF589" s="24" t="s">
        <v>64</v>
      </c>
      <c r="AG589" s="24" t="s">
        <v>64</v>
      </c>
      <c r="AH589" s="24"/>
      <c r="AI589" s="24" t="s">
        <v>63</v>
      </c>
      <c r="AJ589" s="24" t="s">
        <v>64</v>
      </c>
      <c r="AK589" s="24"/>
      <c r="AL589" s="24" t="s">
        <v>64</v>
      </c>
      <c r="AM589" s="24" t="s">
        <v>64</v>
      </c>
      <c r="AN589" s="24" t="s">
        <v>63</v>
      </c>
      <c r="AO589" s="24" t="s">
        <v>63</v>
      </c>
      <c r="AP589" s="24" t="s">
        <v>64</v>
      </c>
      <c r="AQ589" s="24" t="s">
        <v>63</v>
      </c>
      <c r="AR589" s="24" t="s">
        <v>64</v>
      </c>
      <c r="AS589" s="24" t="s">
        <v>64</v>
      </c>
      <c r="AT589" s="24" t="s">
        <v>64</v>
      </c>
      <c r="AU589" s="24" t="s">
        <v>64</v>
      </c>
      <c r="AV589" s="24">
        <v>0</v>
      </c>
      <c r="AW589" s="24" t="s">
        <v>63</v>
      </c>
      <c r="AX589" s="24" t="s">
        <v>63</v>
      </c>
      <c r="AY589" s="24" t="s">
        <v>64</v>
      </c>
      <c r="AZ589" s="24" t="s">
        <v>64</v>
      </c>
      <c r="BA589" s="24" t="s">
        <v>63</v>
      </c>
      <c r="BB589" s="24">
        <v>0</v>
      </c>
      <c r="BC589" s="24">
        <v>0</v>
      </c>
      <c r="BD589" s="24">
        <f t="shared" si="223"/>
        <v>0</v>
      </c>
      <c r="BE589" s="25"/>
    </row>
    <row r="590" spans="1:57" ht="25.5" customHeight="1" x14ac:dyDescent="0.25">
      <c r="A590" s="22">
        <v>12</v>
      </c>
      <c r="B590" s="22" t="s">
        <v>93</v>
      </c>
      <c r="C590" s="23">
        <v>10</v>
      </c>
      <c r="D590" s="23">
        <v>25</v>
      </c>
      <c r="E590" s="23" t="s">
        <v>310</v>
      </c>
      <c r="F590" s="24">
        <v>-119.48</v>
      </c>
      <c r="G590" s="24">
        <v>-342.45</v>
      </c>
      <c r="H590" s="24">
        <v>-297.61</v>
      </c>
      <c r="I590" s="24">
        <v>7.8</v>
      </c>
      <c r="J590" s="24" t="s">
        <v>62</v>
      </c>
      <c r="K590" s="24">
        <v>55.52</v>
      </c>
      <c r="L590" s="24">
        <v>-89.55</v>
      </c>
      <c r="M590" s="24">
        <v>-11.02</v>
      </c>
      <c r="N590" s="24" t="s">
        <v>60</v>
      </c>
      <c r="O590" s="24" t="s">
        <v>63</v>
      </c>
      <c r="P590" s="24">
        <v>-1068.3499999999999</v>
      </c>
      <c r="Q590" s="24">
        <v>11.13</v>
      </c>
      <c r="R590" s="24">
        <v>-11.12</v>
      </c>
      <c r="S590" s="24" t="s">
        <v>63</v>
      </c>
      <c r="T590" s="24">
        <v>-22.77</v>
      </c>
      <c r="U590" s="24">
        <v>-253.28</v>
      </c>
      <c r="V590" s="24"/>
      <c r="W590" s="24">
        <v>545.28</v>
      </c>
      <c r="X590" s="24"/>
      <c r="Y590" s="24">
        <v>-273.72000000000003</v>
      </c>
      <c r="Z590" s="24">
        <v>-66.23</v>
      </c>
      <c r="AA590" s="24"/>
      <c r="AB590" s="24">
        <v>321.39999999999998</v>
      </c>
      <c r="AC590" s="24">
        <v>-24.33</v>
      </c>
      <c r="AD590" s="24" t="s">
        <v>64</v>
      </c>
      <c r="AE590" s="24">
        <v>-41.49</v>
      </c>
      <c r="AF590" s="24">
        <v>-33.44</v>
      </c>
      <c r="AG590" s="24">
        <v>345.53</v>
      </c>
      <c r="AH590" s="24"/>
      <c r="AI590" s="24" t="s">
        <v>62</v>
      </c>
      <c r="AJ590" s="24">
        <v>-30.05</v>
      </c>
      <c r="AK590" s="24"/>
      <c r="AL590" s="24" t="s">
        <v>60</v>
      </c>
      <c r="AM590" s="24" t="s">
        <v>60</v>
      </c>
      <c r="AN590" s="24" t="s">
        <v>63</v>
      </c>
      <c r="AO590" s="24">
        <v>14.7</v>
      </c>
      <c r="AP590" s="24">
        <v>-10.029999999999999</v>
      </c>
      <c r="AQ590" s="24">
        <v>172.04</v>
      </c>
      <c r="AR590" s="24" t="s">
        <v>59</v>
      </c>
      <c r="AS590" s="24">
        <v>33.450000000000003</v>
      </c>
      <c r="AT590" s="24" t="s">
        <v>60</v>
      </c>
      <c r="AU590" s="24" t="s">
        <v>60</v>
      </c>
      <c r="AV590" s="24">
        <v>0</v>
      </c>
      <c r="AW590" s="24" t="s">
        <v>63</v>
      </c>
      <c r="AX590" s="24">
        <v>82.61</v>
      </c>
      <c r="AY590" s="24" t="s">
        <v>64</v>
      </c>
      <c r="AZ590" s="24" t="s">
        <v>124</v>
      </c>
      <c r="BA590" s="24" t="s">
        <v>62</v>
      </c>
      <c r="BB590" s="24">
        <v>0</v>
      </c>
      <c r="BC590" s="24">
        <v>0</v>
      </c>
      <c r="BD590" s="24">
        <f t="shared" si="223"/>
        <v>-1105.4599999999998</v>
      </c>
      <c r="BE590" s="25"/>
    </row>
    <row r="591" spans="1:57" ht="25.5" customHeight="1" x14ac:dyDescent="0.25">
      <c r="A591" s="22">
        <v>12</v>
      </c>
      <c r="B591" s="22" t="s">
        <v>93</v>
      </c>
      <c r="C591" s="23">
        <v>30</v>
      </c>
      <c r="D591" s="23">
        <v>164</v>
      </c>
      <c r="E591" s="23" t="s">
        <v>311</v>
      </c>
      <c r="F591" s="24">
        <v>-24.93</v>
      </c>
      <c r="G591" s="24" t="s">
        <v>64</v>
      </c>
      <c r="H591" s="24">
        <v>-35.89</v>
      </c>
      <c r="I591" s="24" t="s">
        <v>63</v>
      </c>
      <c r="J591" s="24" t="s">
        <v>63</v>
      </c>
      <c r="K591" s="24" t="s">
        <v>64</v>
      </c>
      <c r="L591" s="24" t="s">
        <v>63</v>
      </c>
      <c r="M591" s="24" t="s">
        <v>63</v>
      </c>
      <c r="N591" s="24" t="s">
        <v>64</v>
      </c>
      <c r="O591" s="24" t="s">
        <v>63</v>
      </c>
      <c r="P591" s="24" t="s">
        <v>63</v>
      </c>
      <c r="Q591" s="24" t="s">
        <v>64</v>
      </c>
      <c r="R591" s="24" t="s">
        <v>64</v>
      </c>
      <c r="S591" s="24" t="s">
        <v>63</v>
      </c>
      <c r="T591" s="24" t="s">
        <v>63</v>
      </c>
      <c r="U591" s="24" t="s">
        <v>63</v>
      </c>
      <c r="V591" s="24"/>
      <c r="W591" s="24" t="s">
        <v>64</v>
      </c>
      <c r="X591" s="24"/>
      <c r="Y591" s="24" t="s">
        <v>64</v>
      </c>
      <c r="Z591" s="24" t="s">
        <v>63</v>
      </c>
      <c r="AA591" s="24"/>
      <c r="AB591" s="24" t="s">
        <v>64</v>
      </c>
      <c r="AC591" s="24" t="s">
        <v>64</v>
      </c>
      <c r="AD591" s="24" t="s">
        <v>64</v>
      </c>
      <c r="AE591" s="24" t="s">
        <v>63</v>
      </c>
      <c r="AF591" s="24" t="s">
        <v>64</v>
      </c>
      <c r="AG591" s="24" t="s">
        <v>64</v>
      </c>
      <c r="AH591" s="24"/>
      <c r="AI591" s="24" t="s">
        <v>63</v>
      </c>
      <c r="AJ591" s="24" t="s">
        <v>64</v>
      </c>
      <c r="AK591" s="24"/>
      <c r="AL591" s="24" t="s">
        <v>64</v>
      </c>
      <c r="AM591" s="24" t="s">
        <v>64</v>
      </c>
      <c r="AN591" s="24" t="s">
        <v>63</v>
      </c>
      <c r="AO591" s="24" t="s">
        <v>63</v>
      </c>
      <c r="AP591" s="24" t="s">
        <v>64</v>
      </c>
      <c r="AQ591" s="24" t="s">
        <v>63</v>
      </c>
      <c r="AR591" s="24" t="s">
        <v>64</v>
      </c>
      <c r="AS591" s="24" t="s">
        <v>64</v>
      </c>
      <c r="AT591" s="24" t="s">
        <v>64</v>
      </c>
      <c r="AU591" s="24" t="s">
        <v>64</v>
      </c>
      <c r="AV591" s="24">
        <v>0</v>
      </c>
      <c r="AW591" s="24" t="s">
        <v>63</v>
      </c>
      <c r="AX591" s="24" t="s">
        <v>63</v>
      </c>
      <c r="AY591" s="24" t="s">
        <v>64</v>
      </c>
      <c r="AZ591" s="24" t="s">
        <v>64</v>
      </c>
      <c r="BA591" s="24" t="s">
        <v>63</v>
      </c>
      <c r="BB591" s="24">
        <v>0</v>
      </c>
      <c r="BC591" s="24">
        <v>0</v>
      </c>
      <c r="BD591" s="24">
        <f t="shared" si="223"/>
        <v>-60.82</v>
      </c>
      <c r="BE591" s="25"/>
    </row>
    <row r="592" spans="1:57" ht="25.5" customHeight="1" x14ac:dyDescent="0.25">
      <c r="A592" s="22">
        <v>12</v>
      </c>
      <c r="B592" s="22" t="s">
        <v>93</v>
      </c>
      <c r="C592" s="23">
        <v>12</v>
      </c>
      <c r="D592" s="23">
        <v>48</v>
      </c>
      <c r="E592" s="23" t="s">
        <v>312</v>
      </c>
      <c r="F592" s="24">
        <v>-68.59</v>
      </c>
      <c r="G592" s="24">
        <v>-88.73</v>
      </c>
      <c r="H592" s="24" t="s">
        <v>59</v>
      </c>
      <c r="I592" s="24">
        <v>-92.48</v>
      </c>
      <c r="J592" s="24">
        <v>-762.38</v>
      </c>
      <c r="K592" s="24">
        <v>50.87</v>
      </c>
      <c r="L592" s="24">
        <v>-490.27</v>
      </c>
      <c r="M592" s="24">
        <v>-158.57</v>
      </c>
      <c r="N592" s="24">
        <v>-801.95</v>
      </c>
      <c r="O592" s="24">
        <v>-129.38999999999999</v>
      </c>
      <c r="P592" s="24">
        <v>-138.41999999999999</v>
      </c>
      <c r="Q592" s="24">
        <v>-644.83000000000004</v>
      </c>
      <c r="R592" s="24">
        <v>-90.75</v>
      </c>
      <c r="S592" s="24">
        <v>-504.84</v>
      </c>
      <c r="T592" s="24">
        <v>-2.93</v>
      </c>
      <c r="U592" s="24" t="s">
        <v>58</v>
      </c>
      <c r="V592" s="24"/>
      <c r="W592" s="24" t="s">
        <v>59</v>
      </c>
      <c r="X592" s="24"/>
      <c r="Y592" s="24">
        <v>-177.54</v>
      </c>
      <c r="Z592" s="24">
        <v>-195.53</v>
      </c>
      <c r="AA592" s="24"/>
      <c r="AB592" s="24">
        <v>-198.23</v>
      </c>
      <c r="AC592" s="24">
        <v>25.9</v>
      </c>
      <c r="AD592" s="24">
        <v>-21.7</v>
      </c>
      <c r="AE592" s="24">
        <v>-69.39</v>
      </c>
      <c r="AF592" s="24">
        <v>-144.36000000000001</v>
      </c>
      <c r="AG592" s="24">
        <v>-275.02</v>
      </c>
      <c r="AH592" s="24"/>
      <c r="AI592" s="24">
        <v>-94.33</v>
      </c>
      <c r="AJ592" s="24">
        <v>-22.43</v>
      </c>
      <c r="AK592" s="24"/>
      <c r="AL592" s="24">
        <v>-189.89</v>
      </c>
      <c r="AM592" s="24">
        <v>95.76</v>
      </c>
      <c r="AN592" s="24">
        <v>-8.6300000000000008</v>
      </c>
      <c r="AO592" s="24">
        <v>-7.65</v>
      </c>
      <c r="AP592" s="24">
        <v>-414.61</v>
      </c>
      <c r="AQ592" s="24">
        <v>-665.42</v>
      </c>
      <c r="AR592" s="24">
        <v>609.04</v>
      </c>
      <c r="AS592" s="24">
        <v>-358.55</v>
      </c>
      <c r="AT592" s="24">
        <v>-191.2</v>
      </c>
      <c r="AU592" s="24">
        <v>15.6</v>
      </c>
      <c r="AV592" s="24">
        <v>0</v>
      </c>
      <c r="AW592" s="24" t="s">
        <v>63</v>
      </c>
      <c r="AX592" s="24">
        <v>-326.61</v>
      </c>
      <c r="AY592" s="24">
        <v>-62.7</v>
      </c>
      <c r="AZ592" s="24" t="s">
        <v>124</v>
      </c>
      <c r="BA592" s="24">
        <v>-2.2799999999999998</v>
      </c>
      <c r="BB592" s="24">
        <v>0</v>
      </c>
      <c r="BC592" s="24">
        <v>0</v>
      </c>
      <c r="BD592" s="24">
        <f t="shared" si="223"/>
        <v>-6603.0299999999979</v>
      </c>
      <c r="BE592" s="25"/>
    </row>
    <row r="593" spans="1:57" ht="25.5" customHeight="1" x14ac:dyDescent="0.25">
      <c r="A593" s="22">
        <v>12</v>
      </c>
      <c r="B593" s="22" t="s">
        <v>100</v>
      </c>
      <c r="C593" s="23">
        <v>19</v>
      </c>
      <c r="D593" s="23">
        <v>112</v>
      </c>
      <c r="E593" s="23" t="s">
        <v>313</v>
      </c>
      <c r="F593" s="24">
        <v>-22.39</v>
      </c>
      <c r="G593" s="24">
        <v>404.63</v>
      </c>
      <c r="H593" s="24" t="s">
        <v>59</v>
      </c>
      <c r="I593" s="24">
        <v>-164.06</v>
      </c>
      <c r="J593" s="24" t="s">
        <v>58</v>
      </c>
      <c r="K593" s="24">
        <v>-103.45</v>
      </c>
      <c r="L593" s="24">
        <v>-36.979999999999997</v>
      </c>
      <c r="M593" s="24">
        <v>-129.21</v>
      </c>
      <c r="N593" s="24">
        <v>-552.5</v>
      </c>
      <c r="O593" s="24">
        <v>-127.36</v>
      </c>
      <c r="P593" s="24">
        <v>66.37</v>
      </c>
      <c r="Q593" s="24">
        <v>-207.3</v>
      </c>
      <c r="R593" s="24">
        <v>-106.21</v>
      </c>
      <c r="S593" s="24">
        <v>1160.1600000000001</v>
      </c>
      <c r="T593" s="24">
        <v>-105.94</v>
      </c>
      <c r="U593" s="24">
        <v>-228.18</v>
      </c>
      <c r="V593" s="24"/>
      <c r="W593" s="24">
        <v>30.09</v>
      </c>
      <c r="X593" s="24"/>
      <c r="Y593" s="24">
        <v>-105.2</v>
      </c>
      <c r="Z593" s="24">
        <v>-132.32</v>
      </c>
      <c r="AA593" s="24"/>
      <c r="AB593" s="24">
        <v>-835.74</v>
      </c>
      <c r="AC593" s="24">
        <v>-190.67</v>
      </c>
      <c r="AD593" s="24">
        <v>94.62</v>
      </c>
      <c r="AE593" s="24">
        <v>-50.45</v>
      </c>
      <c r="AF593" s="24">
        <v>-166.16</v>
      </c>
      <c r="AG593" s="24">
        <v>6.5</v>
      </c>
      <c r="AH593" s="24"/>
      <c r="AI593" s="24" t="s">
        <v>62</v>
      </c>
      <c r="AJ593" s="24">
        <v>13.8</v>
      </c>
      <c r="AK593" s="24"/>
      <c r="AL593" s="24">
        <v>-195.96</v>
      </c>
      <c r="AM593" s="24">
        <v>-114.45</v>
      </c>
      <c r="AN593" s="24">
        <v>-34.33</v>
      </c>
      <c r="AO593" s="24">
        <v>-35.99</v>
      </c>
      <c r="AP593" s="24">
        <v>46.56</v>
      </c>
      <c r="AQ593" s="24">
        <v>-373.81</v>
      </c>
      <c r="AR593" s="24">
        <v>-75.91</v>
      </c>
      <c r="AS593" s="24">
        <v>-295.24</v>
      </c>
      <c r="AT593" s="24">
        <v>-232.35</v>
      </c>
      <c r="AU593" s="24">
        <v>15.56</v>
      </c>
      <c r="AV593" s="24">
        <v>0</v>
      </c>
      <c r="AW593" s="24" t="s">
        <v>63</v>
      </c>
      <c r="AX593" s="24">
        <v>-110.87</v>
      </c>
      <c r="AY593" s="24" t="s">
        <v>60</v>
      </c>
      <c r="AZ593" s="24" t="s">
        <v>124</v>
      </c>
      <c r="BA593" s="24">
        <v>20.155999999999999</v>
      </c>
      <c r="BB593" s="24">
        <v>0</v>
      </c>
      <c r="BC593" s="24">
        <v>0</v>
      </c>
      <c r="BD593" s="24">
        <f t="shared" si="223"/>
        <v>-2874.5839999999998</v>
      </c>
      <c r="BE593" s="25"/>
    </row>
    <row r="594" spans="1:57" ht="25.5" customHeight="1" x14ac:dyDescent="0.25">
      <c r="A594" s="22">
        <v>12</v>
      </c>
      <c r="B594" s="22" t="s">
        <v>100</v>
      </c>
      <c r="C594" s="23">
        <v>18</v>
      </c>
      <c r="D594" s="23">
        <v>118</v>
      </c>
      <c r="E594" s="23" t="s">
        <v>314</v>
      </c>
      <c r="F594" s="24">
        <v>-216.02</v>
      </c>
      <c r="G594" s="24">
        <v>242.12</v>
      </c>
      <c r="H594" s="24">
        <v>-44.38</v>
      </c>
      <c r="I594" s="24">
        <v>-164.02</v>
      </c>
      <c r="J594" s="24">
        <v>-625.54</v>
      </c>
      <c r="K594" s="24">
        <v>-240.84</v>
      </c>
      <c r="L594" s="24">
        <v>-257.48</v>
      </c>
      <c r="M594" s="24">
        <v>-95.9</v>
      </c>
      <c r="N594" s="24">
        <v>-355.69</v>
      </c>
      <c r="O594" s="24">
        <v>-626.94000000000005</v>
      </c>
      <c r="P594" s="24">
        <v>-902.57</v>
      </c>
      <c r="Q594" s="24">
        <v>-890.28</v>
      </c>
      <c r="R594" s="24">
        <v>4.16</v>
      </c>
      <c r="S594" s="24">
        <v>180.23</v>
      </c>
      <c r="T594" s="24">
        <v>-156.88</v>
      </c>
      <c r="U594" s="24">
        <v>-86.03</v>
      </c>
      <c r="V594" s="24"/>
      <c r="W594" s="24" t="s">
        <v>59</v>
      </c>
      <c r="X594" s="24"/>
      <c r="Y594" s="24" t="s">
        <v>59</v>
      </c>
      <c r="Z594" s="24">
        <v>-86.53</v>
      </c>
      <c r="AA594" s="24"/>
      <c r="AB594" s="24">
        <v>25.17</v>
      </c>
      <c r="AC594" s="24">
        <v>-240.82</v>
      </c>
      <c r="AD594" s="24">
        <v>46.22</v>
      </c>
      <c r="AE594" s="24">
        <v>-31.89</v>
      </c>
      <c r="AF594" s="24">
        <v>64.150000000000006</v>
      </c>
      <c r="AG594" s="24">
        <v>54.34</v>
      </c>
      <c r="AH594" s="24"/>
      <c r="AI594" s="24">
        <v>-12</v>
      </c>
      <c r="AJ594" s="24">
        <v>142.43</v>
      </c>
      <c r="AK594" s="24"/>
      <c r="AL594" s="24">
        <v>-244.62</v>
      </c>
      <c r="AM594" s="24" t="s">
        <v>60</v>
      </c>
      <c r="AN594" s="24">
        <v>-57.61</v>
      </c>
      <c r="AO594" s="24">
        <v>324.04000000000002</v>
      </c>
      <c r="AP594" s="24">
        <v>30.25</v>
      </c>
      <c r="AQ594" s="24">
        <v>-373.81</v>
      </c>
      <c r="AR594" s="24">
        <v>486.32</v>
      </c>
      <c r="AS594" s="24">
        <v>279.82</v>
      </c>
      <c r="AT594" s="24">
        <v>226.07</v>
      </c>
      <c r="AU594" s="24">
        <v>-261.94</v>
      </c>
      <c r="AV594" s="24">
        <v>0</v>
      </c>
      <c r="AW594" s="24" t="s">
        <v>63</v>
      </c>
      <c r="AX594" s="24">
        <v>260.39</v>
      </c>
      <c r="AY594" s="24">
        <v>-98.72</v>
      </c>
      <c r="AZ594" s="24" t="s">
        <v>124</v>
      </c>
      <c r="BA594" s="24">
        <v>-11.62</v>
      </c>
      <c r="BB594" s="24">
        <v>0</v>
      </c>
      <c r="BC594" s="24">
        <v>0</v>
      </c>
      <c r="BD594" s="24">
        <f t="shared" si="223"/>
        <v>-3716.4199999999987</v>
      </c>
      <c r="BE594" s="25"/>
    </row>
    <row r="595" spans="1:57" ht="25.5" customHeight="1" x14ac:dyDescent="0.25">
      <c r="A595" s="22">
        <v>12</v>
      </c>
      <c r="B595" s="22" t="s">
        <v>100</v>
      </c>
      <c r="C595" s="23">
        <v>14</v>
      </c>
      <c r="D595" s="23">
        <v>235</v>
      </c>
      <c r="E595" s="23" t="s">
        <v>315</v>
      </c>
      <c r="F595" s="24">
        <v>-197.65</v>
      </c>
      <c r="G595" s="24">
        <v>-144.22</v>
      </c>
      <c r="H595" s="24">
        <v>2681</v>
      </c>
      <c r="I595" s="24">
        <v>155.21</v>
      </c>
      <c r="J595" s="24">
        <v>-152.22</v>
      </c>
      <c r="K595" s="24">
        <v>-110.22</v>
      </c>
      <c r="L595" s="24">
        <v>-114.38</v>
      </c>
      <c r="M595" s="24" t="s">
        <v>58</v>
      </c>
      <c r="N595" s="24">
        <v>-24.84</v>
      </c>
      <c r="O595" s="24">
        <v>107.44</v>
      </c>
      <c r="P595" s="24" t="s">
        <v>58</v>
      </c>
      <c r="Q595" s="24">
        <v>-1153.2</v>
      </c>
      <c r="R595" s="24">
        <v>-172.6</v>
      </c>
      <c r="S595" s="24">
        <v>420.62</v>
      </c>
      <c r="T595" s="24">
        <v>-57.67</v>
      </c>
      <c r="U595" s="24">
        <v>-750.44</v>
      </c>
      <c r="V595" s="24"/>
      <c r="W595" s="24">
        <v>-776.59</v>
      </c>
      <c r="X595" s="24"/>
      <c r="Y595" s="24" t="s">
        <v>59</v>
      </c>
      <c r="Z595" s="24">
        <v>-134.08000000000001</v>
      </c>
      <c r="AA595" s="24"/>
      <c r="AB595" s="24">
        <v>-558.53</v>
      </c>
      <c r="AC595" s="24">
        <v>-95.34</v>
      </c>
      <c r="AD595" s="24">
        <v>-201.59</v>
      </c>
      <c r="AE595" s="24">
        <v>-22.28</v>
      </c>
      <c r="AF595" s="24">
        <v>57.83</v>
      </c>
      <c r="AG595" s="24" t="s">
        <v>59</v>
      </c>
      <c r="AH595" s="24"/>
      <c r="AI595" s="24">
        <v>-58.1</v>
      </c>
      <c r="AJ595" s="24">
        <v>253.94</v>
      </c>
      <c r="AK595" s="24"/>
      <c r="AL595" s="24">
        <v>-499.65</v>
      </c>
      <c r="AM595" s="24" t="s">
        <v>60</v>
      </c>
      <c r="AN595" s="24">
        <v>-78.760000000000005</v>
      </c>
      <c r="AO595" s="24">
        <v>-564.61</v>
      </c>
      <c r="AP595" s="24">
        <v>-227.15</v>
      </c>
      <c r="AQ595" s="24">
        <v>-343.12</v>
      </c>
      <c r="AR595" s="24">
        <v>51.93</v>
      </c>
      <c r="AS595" s="24" t="s">
        <v>59</v>
      </c>
      <c r="AT595" s="24">
        <v>-276.11</v>
      </c>
      <c r="AU595" s="24">
        <v>60.11</v>
      </c>
      <c r="AV595" s="24">
        <v>0</v>
      </c>
      <c r="AW595" s="24" t="s">
        <v>63</v>
      </c>
      <c r="AX595" s="24" t="s">
        <v>59</v>
      </c>
      <c r="AY595" s="24">
        <v>6.78</v>
      </c>
      <c r="AZ595" s="24" t="s">
        <v>124</v>
      </c>
      <c r="BA595" s="24" t="s">
        <v>62</v>
      </c>
      <c r="BB595" s="24">
        <v>0</v>
      </c>
      <c r="BC595" s="24">
        <v>0</v>
      </c>
      <c r="BD595" s="24">
        <f t="shared" si="223"/>
        <v>-2918.4899999999993</v>
      </c>
      <c r="BE595" s="25"/>
    </row>
    <row r="596" spans="1:57" ht="25.5" customHeight="1" x14ac:dyDescent="0.25">
      <c r="A596" s="22">
        <v>12</v>
      </c>
      <c r="B596" s="22" t="s">
        <v>103</v>
      </c>
      <c r="C596" s="23">
        <v>11</v>
      </c>
      <c r="D596" s="23">
        <v>107</v>
      </c>
      <c r="E596" s="23" t="s">
        <v>316</v>
      </c>
      <c r="F596" s="24">
        <v>-246.09</v>
      </c>
      <c r="G596" s="24">
        <v>-543.63</v>
      </c>
      <c r="H596" s="24" t="s">
        <v>59</v>
      </c>
      <c r="I596" s="24">
        <v>-192.85</v>
      </c>
      <c r="J596" s="24">
        <v>95.02</v>
      </c>
      <c r="K596" s="24">
        <v>-337.72</v>
      </c>
      <c r="L596" s="24" t="s">
        <v>58</v>
      </c>
      <c r="M596" s="24">
        <v>-273.5</v>
      </c>
      <c r="N596" s="24">
        <v>-148.66</v>
      </c>
      <c r="O596" s="24">
        <v>-245.94</v>
      </c>
      <c r="P596" s="24">
        <v>-85.07</v>
      </c>
      <c r="Q596" s="24">
        <v>-666</v>
      </c>
      <c r="R596" s="24" t="s">
        <v>59</v>
      </c>
      <c r="S596" s="24">
        <v>1513.53</v>
      </c>
      <c r="T596" s="24" t="s">
        <v>58</v>
      </c>
      <c r="U596" s="24">
        <v>-200</v>
      </c>
      <c r="V596" s="24"/>
      <c r="W596" s="24">
        <v>223.54</v>
      </c>
      <c r="X596" s="24"/>
      <c r="Y596" s="24">
        <v>-882.72</v>
      </c>
      <c r="Z596" s="24">
        <v>-223.52</v>
      </c>
      <c r="AA596" s="24"/>
      <c r="AB596" s="24">
        <v>-62.09</v>
      </c>
      <c r="AC596" s="24" t="s">
        <v>59</v>
      </c>
      <c r="AD596" s="24">
        <v>875.41</v>
      </c>
      <c r="AE596" s="24">
        <v>-29.83</v>
      </c>
      <c r="AF596" s="24" t="s">
        <v>59</v>
      </c>
      <c r="AG596" s="24">
        <v>104.17</v>
      </c>
      <c r="AH596" s="24"/>
      <c r="AI596" s="24" t="s">
        <v>58</v>
      </c>
      <c r="AJ596" s="24">
        <v>58.75</v>
      </c>
      <c r="AK596" s="24"/>
      <c r="AL596" s="24" t="s">
        <v>58</v>
      </c>
      <c r="AM596" s="24" t="s">
        <v>62</v>
      </c>
      <c r="AN596" s="24">
        <v>178.05</v>
      </c>
      <c r="AO596" s="24">
        <v>-78.55</v>
      </c>
      <c r="AP596" s="24">
        <v>113.57</v>
      </c>
      <c r="AQ596" s="24" t="s">
        <v>58</v>
      </c>
      <c r="AR596" s="24">
        <v>-36.840000000000003</v>
      </c>
      <c r="AS596" s="24">
        <v>-125.23</v>
      </c>
      <c r="AT596" s="24" t="s">
        <v>59</v>
      </c>
      <c r="AU596" s="24">
        <v>-95.15</v>
      </c>
      <c r="AV596" s="24">
        <v>0</v>
      </c>
      <c r="AW596" s="24" t="s">
        <v>63</v>
      </c>
      <c r="AX596" s="24">
        <v>-133.41999999999999</v>
      </c>
      <c r="AY596" s="24">
        <v>16.21</v>
      </c>
      <c r="AZ596" s="24" t="s">
        <v>124</v>
      </c>
      <c r="BA596" s="24">
        <v>-23.02</v>
      </c>
      <c r="BB596" s="24">
        <v>0</v>
      </c>
      <c r="BC596" s="24">
        <v>0</v>
      </c>
      <c r="BD596" s="24">
        <f t="shared" si="223"/>
        <v>-1451.5800000000004</v>
      </c>
      <c r="BE596" s="25"/>
    </row>
    <row r="597" spans="1:57" ht="25.5" customHeight="1" x14ac:dyDescent="0.25">
      <c r="A597" s="22">
        <v>12</v>
      </c>
      <c r="B597" s="22" t="s">
        <v>103</v>
      </c>
      <c r="C597" s="23">
        <v>14</v>
      </c>
      <c r="D597" s="23">
        <v>239</v>
      </c>
      <c r="E597" s="23" t="s">
        <v>317</v>
      </c>
      <c r="F597" s="24">
        <v>-433.66</v>
      </c>
      <c r="G597" s="24" t="s">
        <v>59</v>
      </c>
      <c r="H597" s="24">
        <v>-373.93</v>
      </c>
      <c r="I597" s="24">
        <v>-638.91</v>
      </c>
      <c r="J597" s="24">
        <v>-1143.6099999999999</v>
      </c>
      <c r="K597" s="24">
        <v>-62.48</v>
      </c>
      <c r="L597" s="24">
        <v>-173.01</v>
      </c>
      <c r="M597" s="24" t="s">
        <v>58</v>
      </c>
      <c r="N597" s="24" t="s">
        <v>59</v>
      </c>
      <c r="O597" s="24">
        <v>989.21</v>
      </c>
      <c r="P597" s="24">
        <v>-639.76</v>
      </c>
      <c r="Q597" s="24">
        <v>-202.26</v>
      </c>
      <c r="R597" s="24">
        <v>-506.24</v>
      </c>
      <c r="S597" s="24">
        <v>-1173.04</v>
      </c>
      <c r="T597" s="24">
        <v>-135.63</v>
      </c>
      <c r="U597" s="24" t="s">
        <v>58</v>
      </c>
      <c r="V597" s="24"/>
      <c r="W597" s="24" t="s">
        <v>59</v>
      </c>
      <c r="X597" s="24"/>
      <c r="Y597" s="24">
        <v>-641.61</v>
      </c>
      <c r="Z597" s="24">
        <v>-43.37</v>
      </c>
      <c r="AA597" s="24"/>
      <c r="AB597" s="24">
        <v>-365.97</v>
      </c>
      <c r="AC597" s="24">
        <v>-198.28</v>
      </c>
      <c r="AD597" s="24">
        <v>-409.31</v>
      </c>
      <c r="AE597" s="24" t="s">
        <v>58</v>
      </c>
      <c r="AF597" s="24">
        <v>-106.42</v>
      </c>
      <c r="AG597" s="24">
        <v>-343.72</v>
      </c>
      <c r="AH597" s="24"/>
      <c r="AI597" s="24">
        <v>68.73</v>
      </c>
      <c r="AJ597" s="24">
        <v>-291.02</v>
      </c>
      <c r="AK597" s="24"/>
      <c r="AL597" s="24">
        <v>-1628.98</v>
      </c>
      <c r="AM597" s="24">
        <v>-52.11</v>
      </c>
      <c r="AN597" s="24">
        <v>-67.78</v>
      </c>
      <c r="AO597" s="24">
        <v>-110.6</v>
      </c>
      <c r="AP597" s="24" t="s">
        <v>59</v>
      </c>
      <c r="AQ597" s="24">
        <v>554.16</v>
      </c>
      <c r="AR597" s="24">
        <v>-298.58</v>
      </c>
      <c r="AS597" s="24" t="s">
        <v>59</v>
      </c>
      <c r="AT597" s="24">
        <v>62.05</v>
      </c>
      <c r="AU597" s="24">
        <v>-0.24</v>
      </c>
      <c r="AV597" s="24">
        <v>0</v>
      </c>
      <c r="AW597" s="24" t="s">
        <v>63</v>
      </c>
      <c r="AX597" s="24">
        <v>-1710.58</v>
      </c>
      <c r="AY597" s="24">
        <v>37.49</v>
      </c>
      <c r="AZ597" s="24" t="s">
        <v>124</v>
      </c>
      <c r="BA597" s="24" t="s">
        <v>62</v>
      </c>
      <c r="BB597" s="24">
        <v>0</v>
      </c>
      <c r="BC597" s="24">
        <v>0</v>
      </c>
      <c r="BD597" s="24">
        <f t="shared" si="223"/>
        <v>-10039.460000000003</v>
      </c>
      <c r="BE597" s="25"/>
    </row>
    <row r="598" spans="1:57" ht="25.5" customHeight="1" x14ac:dyDescent="0.25">
      <c r="A598" s="22">
        <v>12</v>
      </c>
      <c r="B598" s="22" t="s">
        <v>110</v>
      </c>
      <c r="C598" s="23">
        <v>24</v>
      </c>
      <c r="D598" s="23">
        <v>211</v>
      </c>
      <c r="E598" s="23" t="s">
        <v>243</v>
      </c>
      <c r="F598" s="24">
        <v>-209.94</v>
      </c>
      <c r="G598" s="24">
        <v>-293.97000000000003</v>
      </c>
      <c r="H598" s="24">
        <v>-24.23</v>
      </c>
      <c r="I598" s="24" t="s">
        <v>58</v>
      </c>
      <c r="J598" s="24">
        <v>-69.709999999999994</v>
      </c>
      <c r="K598" s="24" t="s">
        <v>59</v>
      </c>
      <c r="L598" s="24">
        <v>-133.85</v>
      </c>
      <c r="M598" s="24">
        <v>-399.24</v>
      </c>
      <c r="N598" s="24" t="s">
        <v>59</v>
      </c>
      <c r="O598" s="24">
        <v>-153.61000000000001</v>
      </c>
      <c r="P598" s="24">
        <v>-58.73</v>
      </c>
      <c r="Q598" s="24">
        <v>-219.1</v>
      </c>
      <c r="R598" s="24">
        <v>-70.760000000000005</v>
      </c>
      <c r="S598" s="24">
        <v>-643.99</v>
      </c>
      <c r="T598" s="24">
        <v>-215.2</v>
      </c>
      <c r="U598" s="24">
        <v>-86.2</v>
      </c>
      <c r="V598" s="24"/>
      <c r="W598" s="24">
        <v>-97.32</v>
      </c>
      <c r="X598" s="24"/>
      <c r="Y598" s="24">
        <v>-160.94999999999999</v>
      </c>
      <c r="Z598" s="24" t="s">
        <v>58</v>
      </c>
      <c r="AA598" s="24"/>
      <c r="AB598" s="24">
        <v>-631.36</v>
      </c>
      <c r="AC598" s="24">
        <v>-67.599999999999994</v>
      </c>
      <c r="AD598" s="24">
        <v>180.42</v>
      </c>
      <c r="AE598" s="24">
        <v>-20.52</v>
      </c>
      <c r="AF598" s="24" t="s">
        <v>59</v>
      </c>
      <c r="AG598" s="24">
        <v>-128.87</v>
      </c>
      <c r="AH598" s="24"/>
      <c r="AI598" s="24">
        <v>-11.42</v>
      </c>
      <c r="AJ598" s="24">
        <v>-27.82</v>
      </c>
      <c r="AK598" s="24"/>
      <c r="AL598" s="24">
        <v>-913.37</v>
      </c>
      <c r="AM598" s="24">
        <v>-11.84</v>
      </c>
      <c r="AN598" s="24">
        <v>-19.77</v>
      </c>
      <c r="AO598" s="24">
        <v>23.29</v>
      </c>
      <c r="AP598" s="24">
        <v>-24.49</v>
      </c>
      <c r="AQ598" s="24">
        <v>98.2</v>
      </c>
      <c r="AR598" s="24" t="s">
        <v>59</v>
      </c>
      <c r="AS598" s="24" t="s">
        <v>59</v>
      </c>
      <c r="AT598" s="24">
        <v>-488.33</v>
      </c>
      <c r="AU598" s="24">
        <v>-652.02</v>
      </c>
      <c r="AV598" s="24">
        <v>0</v>
      </c>
      <c r="AW598" s="24" t="s">
        <v>63</v>
      </c>
      <c r="AX598" s="24">
        <v>72.56</v>
      </c>
      <c r="AY598" s="24">
        <v>-9.81</v>
      </c>
      <c r="AZ598" s="24" t="s">
        <v>124</v>
      </c>
      <c r="BA598" s="24">
        <v>-5.7</v>
      </c>
      <c r="BB598" s="24">
        <v>0</v>
      </c>
      <c r="BC598" s="24">
        <v>0</v>
      </c>
      <c r="BD598" s="24">
        <f t="shared" si="223"/>
        <v>-5475.2500000000009</v>
      </c>
      <c r="BE598" s="25"/>
    </row>
    <row r="599" spans="1:57" ht="25.5" customHeight="1" x14ac:dyDescent="0.25">
      <c r="A599" s="22">
        <v>12</v>
      </c>
      <c r="B599" s="22" t="s">
        <v>110</v>
      </c>
      <c r="C599" s="23">
        <v>22</v>
      </c>
      <c r="D599" s="23">
        <v>285</v>
      </c>
      <c r="E599" s="23" t="s">
        <v>318</v>
      </c>
      <c r="F599" s="24">
        <v>-11.58</v>
      </c>
      <c r="G599" s="24" t="s">
        <v>59</v>
      </c>
      <c r="H599" s="24">
        <v>-56.74</v>
      </c>
      <c r="I599" s="24">
        <v>-333.25</v>
      </c>
      <c r="J599" s="24">
        <v>78.63</v>
      </c>
      <c r="K599" s="24">
        <v>-31.22</v>
      </c>
      <c r="L599" s="24">
        <v>-34.979999999999997</v>
      </c>
      <c r="M599" s="24" t="s">
        <v>58</v>
      </c>
      <c r="N599" s="24" t="s">
        <v>59</v>
      </c>
      <c r="O599" s="24" t="s">
        <v>59</v>
      </c>
      <c r="P599" s="24" t="s">
        <v>58</v>
      </c>
      <c r="Q599" s="24">
        <v>-583.46</v>
      </c>
      <c r="R599" s="24">
        <v>-561.1</v>
      </c>
      <c r="S599" s="24">
        <v>-1129.33</v>
      </c>
      <c r="T599" s="24">
        <v>53.44</v>
      </c>
      <c r="U599" s="24">
        <v>48.59</v>
      </c>
      <c r="V599" s="24"/>
      <c r="W599" s="24">
        <v>-1440.79</v>
      </c>
      <c r="X599" s="24"/>
      <c r="Y599" s="24">
        <v>233.05</v>
      </c>
      <c r="Z599" s="24">
        <v>-185.71</v>
      </c>
      <c r="AA599" s="24"/>
      <c r="AB599" s="24">
        <v>209.59</v>
      </c>
      <c r="AC599" s="24">
        <v>-16.829999999999998</v>
      </c>
      <c r="AD599" s="24">
        <v>-4.63</v>
      </c>
      <c r="AE599" s="24">
        <v>-101.77</v>
      </c>
      <c r="AF599" s="24">
        <v>-98.99</v>
      </c>
      <c r="AG599" s="24">
        <v>-33.76</v>
      </c>
      <c r="AH599" s="24"/>
      <c r="AI599" s="24" t="s">
        <v>58</v>
      </c>
      <c r="AJ599" s="24" t="s">
        <v>64</v>
      </c>
      <c r="AK599" s="24"/>
      <c r="AL599" s="24" t="s">
        <v>59</v>
      </c>
      <c r="AM599" s="24" t="s">
        <v>60</v>
      </c>
      <c r="AN599" s="24">
        <v>-103.87</v>
      </c>
      <c r="AO599" s="24" t="s">
        <v>58</v>
      </c>
      <c r="AP599" s="24">
        <v>-222.41</v>
      </c>
      <c r="AQ599" s="24">
        <v>57.85</v>
      </c>
      <c r="AR599" s="24">
        <v>-14.97</v>
      </c>
      <c r="AS599" s="24" t="s">
        <v>59</v>
      </c>
      <c r="AT599" s="24">
        <v>86.28</v>
      </c>
      <c r="AU599" s="24">
        <v>-66.28</v>
      </c>
      <c r="AV599" s="24">
        <v>0</v>
      </c>
      <c r="AW599" s="24" t="s">
        <v>63</v>
      </c>
      <c r="AX599" s="24" t="s">
        <v>319</v>
      </c>
      <c r="AY599" s="24">
        <v>55.93</v>
      </c>
      <c r="AZ599" s="24" t="s">
        <v>124</v>
      </c>
      <c r="BA599" s="24" t="s">
        <v>62</v>
      </c>
      <c r="BB599" s="24">
        <v>0</v>
      </c>
      <c r="BC599" s="24">
        <v>0</v>
      </c>
      <c r="BD599" s="24">
        <f t="shared" si="223"/>
        <v>-4208.3099999999986</v>
      </c>
      <c r="BE599" s="25"/>
    </row>
    <row r="600" spans="1:57" ht="25.5" customHeight="1" x14ac:dyDescent="0.25">
      <c r="A600" s="22">
        <v>12</v>
      </c>
      <c r="B600" s="22" t="s">
        <v>110</v>
      </c>
      <c r="C600" s="23">
        <v>11</v>
      </c>
      <c r="D600" s="23">
        <v>87</v>
      </c>
      <c r="E600" s="23" t="s">
        <v>231</v>
      </c>
      <c r="F600" s="24">
        <v>-163.68</v>
      </c>
      <c r="G600" s="24">
        <v>-498.39</v>
      </c>
      <c r="H600" s="24">
        <v>44.8</v>
      </c>
      <c r="I600" s="24">
        <v>-100.44</v>
      </c>
      <c r="J600" s="24">
        <v>-296.07</v>
      </c>
      <c r="K600" s="24">
        <v>-87.78</v>
      </c>
      <c r="L600" s="24">
        <v>-275.45999999999998</v>
      </c>
      <c r="M600" s="24">
        <v>-184.38</v>
      </c>
      <c r="N600" s="24">
        <v>9.5299999999999994</v>
      </c>
      <c r="O600" s="24">
        <v>127.39</v>
      </c>
      <c r="P600" s="24">
        <v>-587.82000000000005</v>
      </c>
      <c r="Q600" s="24">
        <v>-581.75</v>
      </c>
      <c r="R600" s="24">
        <v>43.67</v>
      </c>
      <c r="S600" s="24">
        <v>-1797.34</v>
      </c>
      <c r="T600" s="24">
        <v>-13.78</v>
      </c>
      <c r="U600" s="24">
        <v>-178.34</v>
      </c>
      <c r="V600" s="24"/>
      <c r="W600" s="24">
        <v>-242.88</v>
      </c>
      <c r="X600" s="24"/>
      <c r="Y600" s="24">
        <v>-25.37</v>
      </c>
      <c r="Z600" s="24">
        <v>-167.37</v>
      </c>
      <c r="AA600" s="24"/>
      <c r="AB600" s="24">
        <v>-726.44</v>
      </c>
      <c r="AC600" s="24">
        <v>-120.67</v>
      </c>
      <c r="AD600" s="24">
        <v>443.72</v>
      </c>
      <c r="AE600" s="24">
        <v>-120.34</v>
      </c>
      <c r="AF600" s="24">
        <v>78.930000000000007</v>
      </c>
      <c r="AG600" s="24">
        <v>166.05</v>
      </c>
      <c r="AH600" s="24"/>
      <c r="AI600" s="24" t="s">
        <v>62</v>
      </c>
      <c r="AJ600" s="24">
        <v>-97.41</v>
      </c>
      <c r="AK600" s="24"/>
      <c r="AL600" s="24">
        <v>-740.34</v>
      </c>
      <c r="AM600" s="24">
        <v>-64.38</v>
      </c>
      <c r="AN600" s="24">
        <v>-33.130000000000003</v>
      </c>
      <c r="AO600" s="24">
        <v>-583.39</v>
      </c>
      <c r="AP600" s="24">
        <v>-250</v>
      </c>
      <c r="AQ600" s="24">
        <v>89.21</v>
      </c>
      <c r="AR600" s="24">
        <v>35.04</v>
      </c>
      <c r="AS600" s="24">
        <v>133.88999999999999</v>
      </c>
      <c r="AT600" s="24">
        <v>149.19</v>
      </c>
      <c r="AU600" s="24">
        <v>732.24</v>
      </c>
      <c r="AV600" s="24">
        <v>0</v>
      </c>
      <c r="AW600" s="24" t="s">
        <v>63</v>
      </c>
      <c r="AX600" s="24">
        <v>-786.97</v>
      </c>
      <c r="AY600" s="24">
        <v>-205.95</v>
      </c>
      <c r="AZ600" s="24" t="s">
        <v>124</v>
      </c>
      <c r="BA600" s="24">
        <v>87.54</v>
      </c>
      <c r="BB600" s="24">
        <v>0</v>
      </c>
      <c r="BC600" s="24">
        <v>0</v>
      </c>
      <c r="BD600" s="24">
        <f t="shared" si="223"/>
        <v>-6788.67</v>
      </c>
      <c r="BE600" s="25"/>
    </row>
    <row r="601" spans="1:57" ht="25.5" customHeight="1" x14ac:dyDescent="0.25">
      <c r="A601" s="29"/>
      <c r="B601" s="29"/>
      <c r="C601" s="30"/>
      <c r="D601" s="30"/>
      <c r="E601" s="23" t="s">
        <v>116</v>
      </c>
      <c r="F601" s="37">
        <f t="shared" ref="F601:AE601" si="224">SUM(F561:F600)</f>
        <v>-4814.1799999999994</v>
      </c>
      <c r="G601" s="37">
        <f t="shared" si="224"/>
        <v>-4437.4600000000009</v>
      </c>
      <c r="H601" s="37">
        <f t="shared" si="224"/>
        <v>465.62799999999982</v>
      </c>
      <c r="I601" s="37">
        <f t="shared" si="224"/>
        <v>-2961.04</v>
      </c>
      <c r="J601" s="37">
        <f t="shared" si="224"/>
        <v>-4916.1799999999994</v>
      </c>
      <c r="K601" s="37">
        <f t="shared" si="224"/>
        <v>-2896.9199999999996</v>
      </c>
      <c r="L601" s="37">
        <f t="shared" si="224"/>
        <v>-5234.99</v>
      </c>
      <c r="M601" s="37">
        <f t="shared" si="224"/>
        <v>-1888.19</v>
      </c>
      <c r="N601" s="37">
        <f t="shared" si="224"/>
        <v>-7443.74</v>
      </c>
      <c r="O601" s="37">
        <f t="shared" si="224"/>
        <v>-5607.6599999999989</v>
      </c>
      <c r="P601" s="37">
        <f t="shared" si="224"/>
        <v>-5245.98</v>
      </c>
      <c r="Q601" s="37">
        <f t="shared" si="224"/>
        <v>-2396.8999999999996</v>
      </c>
      <c r="R601" s="37">
        <f t="shared" si="224"/>
        <v>-5488.0800000000008</v>
      </c>
      <c r="S601" s="37">
        <f t="shared" si="224"/>
        <v>-12466.43</v>
      </c>
      <c r="T601" s="37">
        <f t="shared" si="224"/>
        <v>-6570.14</v>
      </c>
      <c r="U601" s="37">
        <f t="shared" si="224"/>
        <v>-3530.5699999999997</v>
      </c>
      <c r="V601" s="37"/>
      <c r="W601" s="37">
        <f t="shared" si="224"/>
        <v>-14428.729999999998</v>
      </c>
      <c r="X601" s="37"/>
      <c r="Y601" s="37">
        <f t="shared" si="224"/>
        <v>-2208.7599999999998</v>
      </c>
      <c r="Z601" s="37">
        <f t="shared" si="224"/>
        <v>-3647.73</v>
      </c>
      <c r="AA601" s="37"/>
      <c r="AB601" s="37">
        <f t="shared" si="224"/>
        <v>-6699.0599999999995</v>
      </c>
      <c r="AC601" s="37">
        <f t="shared" si="224"/>
        <v>-1737.75</v>
      </c>
      <c r="AD601" s="37">
        <f t="shared" si="224"/>
        <v>-713.93000000000006</v>
      </c>
      <c r="AE601" s="37">
        <f t="shared" si="224"/>
        <v>-1684.0600000000002</v>
      </c>
      <c r="AF601" s="37">
        <v>0</v>
      </c>
      <c r="AG601" s="37">
        <f t="shared" ref="AG601:BC601" si="225">SUM(AG561:AG600)</f>
        <v>-2354.58</v>
      </c>
      <c r="AH601" s="37"/>
      <c r="AI601" s="37">
        <f t="shared" si="225"/>
        <v>-1003.7900000000001</v>
      </c>
      <c r="AJ601" s="37">
        <f t="shared" si="225"/>
        <v>-1309.49</v>
      </c>
      <c r="AK601" s="37"/>
      <c r="AL601" s="37">
        <f t="shared" si="225"/>
        <v>-20682.73</v>
      </c>
      <c r="AM601" s="37">
        <f t="shared" si="225"/>
        <v>-964.18999999999994</v>
      </c>
      <c r="AN601" s="37">
        <f t="shared" si="225"/>
        <v>-650.94999999999993</v>
      </c>
      <c r="AO601" s="37">
        <f t="shared" si="225"/>
        <v>-5018.7000000000016</v>
      </c>
      <c r="AP601" s="37">
        <f t="shared" si="225"/>
        <v>-3623.08</v>
      </c>
      <c r="AQ601" s="37">
        <f t="shared" si="225"/>
        <v>-1532.74</v>
      </c>
      <c r="AR601" s="37">
        <f t="shared" si="225"/>
        <v>-87.069999999999908</v>
      </c>
      <c r="AS601" s="37">
        <f t="shared" si="225"/>
        <v>-4315.3999999999987</v>
      </c>
      <c r="AT601" s="37">
        <f t="shared" si="225"/>
        <v>-744.90999999999985</v>
      </c>
      <c r="AU601" s="37">
        <f t="shared" si="225"/>
        <v>-3277.9600000000009</v>
      </c>
      <c r="AV601" s="37">
        <f t="shared" si="225"/>
        <v>0</v>
      </c>
      <c r="AW601" s="37">
        <f t="shared" si="225"/>
        <v>0</v>
      </c>
      <c r="AX601" s="37">
        <f t="shared" si="225"/>
        <v>-3499.8499999999995</v>
      </c>
      <c r="AY601" s="37">
        <f t="shared" si="225"/>
        <v>-1184.4399999999996</v>
      </c>
      <c r="AZ601" s="37">
        <f t="shared" si="225"/>
        <v>-632.83999999999992</v>
      </c>
      <c r="BA601" s="37">
        <f t="shared" si="225"/>
        <v>-1033.2439999999999</v>
      </c>
      <c r="BB601" s="37">
        <f t="shared" si="225"/>
        <v>0</v>
      </c>
      <c r="BC601" s="37">
        <f t="shared" si="225"/>
        <v>0</v>
      </c>
      <c r="BD601" s="24">
        <f t="shared" si="223"/>
        <v>-158468.81599999999</v>
      </c>
      <c r="BE601" s="110"/>
    </row>
    <row r="602" spans="1:57" ht="25.5" customHeight="1" x14ac:dyDescent="0.25">
      <c r="A602" s="29"/>
      <c r="B602" s="29"/>
      <c r="C602" s="30"/>
      <c r="D602" s="30"/>
      <c r="E602" s="23" t="s">
        <v>117</v>
      </c>
      <c r="F602" s="33">
        <f t="shared" ref="F602:AK602" si="226">COUNTA(F561:F600)</f>
        <v>40</v>
      </c>
      <c r="G602" s="33">
        <f t="shared" si="226"/>
        <v>40</v>
      </c>
      <c r="H602" s="33">
        <f t="shared" si="226"/>
        <v>40</v>
      </c>
      <c r="I602" s="33">
        <f t="shared" si="226"/>
        <v>40</v>
      </c>
      <c r="J602" s="33">
        <f t="shared" si="226"/>
        <v>40</v>
      </c>
      <c r="K602" s="33">
        <f t="shared" si="226"/>
        <v>40</v>
      </c>
      <c r="L602" s="33">
        <f t="shared" si="226"/>
        <v>40</v>
      </c>
      <c r="M602" s="33">
        <f t="shared" si="226"/>
        <v>40</v>
      </c>
      <c r="N602" s="33">
        <f t="shared" si="226"/>
        <v>40</v>
      </c>
      <c r="O602" s="33">
        <f t="shared" si="226"/>
        <v>40</v>
      </c>
      <c r="P602" s="33">
        <f t="shared" si="226"/>
        <v>40</v>
      </c>
      <c r="Q602" s="33">
        <f t="shared" si="226"/>
        <v>40</v>
      </c>
      <c r="R602" s="33">
        <f t="shared" si="226"/>
        <v>40</v>
      </c>
      <c r="S602" s="33">
        <f t="shared" si="226"/>
        <v>40</v>
      </c>
      <c r="T602" s="33">
        <f t="shared" si="226"/>
        <v>40</v>
      </c>
      <c r="U602" s="33">
        <f t="shared" si="226"/>
        <v>40</v>
      </c>
      <c r="V602" s="33"/>
      <c r="W602" s="33">
        <f t="shared" si="226"/>
        <v>40</v>
      </c>
      <c r="X602" s="33"/>
      <c r="Y602" s="33">
        <f t="shared" si="226"/>
        <v>40</v>
      </c>
      <c r="Z602" s="33">
        <f t="shared" si="226"/>
        <v>40</v>
      </c>
      <c r="AA602" s="33"/>
      <c r="AB602" s="33">
        <f t="shared" si="226"/>
        <v>40</v>
      </c>
      <c r="AC602" s="33">
        <f t="shared" si="226"/>
        <v>40</v>
      </c>
      <c r="AD602" s="33">
        <f t="shared" si="226"/>
        <v>40</v>
      </c>
      <c r="AE602" s="33">
        <f t="shared" si="226"/>
        <v>40</v>
      </c>
      <c r="AF602" s="33">
        <f t="shared" si="226"/>
        <v>40</v>
      </c>
      <c r="AG602" s="33">
        <f t="shared" si="226"/>
        <v>40</v>
      </c>
      <c r="AH602" s="33"/>
      <c r="AI602" s="33">
        <f t="shared" si="226"/>
        <v>40</v>
      </c>
      <c r="AJ602" s="33">
        <f t="shared" si="226"/>
        <v>39</v>
      </c>
      <c r="AK602" s="33"/>
      <c r="AL602" s="33">
        <f t="shared" ref="AL602:BC602" si="227">COUNTA(AL561:AL600)</f>
        <v>40</v>
      </c>
      <c r="AM602" s="33">
        <f t="shared" si="227"/>
        <v>40</v>
      </c>
      <c r="AN602" s="33">
        <f t="shared" si="227"/>
        <v>40</v>
      </c>
      <c r="AO602" s="33">
        <f t="shared" si="227"/>
        <v>40</v>
      </c>
      <c r="AP602" s="33">
        <f t="shared" si="227"/>
        <v>40</v>
      </c>
      <c r="AQ602" s="33">
        <f t="shared" si="227"/>
        <v>40</v>
      </c>
      <c r="AR602" s="33">
        <f t="shared" si="227"/>
        <v>40</v>
      </c>
      <c r="AS602" s="33">
        <f t="shared" si="227"/>
        <v>40</v>
      </c>
      <c r="AT602" s="33">
        <f t="shared" si="227"/>
        <v>40</v>
      </c>
      <c r="AU602" s="33">
        <f t="shared" si="227"/>
        <v>40</v>
      </c>
      <c r="AV602" s="33">
        <f t="shared" si="227"/>
        <v>40</v>
      </c>
      <c r="AW602" s="33">
        <f t="shared" si="227"/>
        <v>40</v>
      </c>
      <c r="AX602" s="33">
        <f t="shared" si="227"/>
        <v>40</v>
      </c>
      <c r="AY602" s="33">
        <f t="shared" si="227"/>
        <v>40</v>
      </c>
      <c r="AZ602" s="33">
        <f t="shared" si="227"/>
        <v>40</v>
      </c>
      <c r="BA602" s="33">
        <f t="shared" si="227"/>
        <v>40</v>
      </c>
      <c r="BB602" s="33">
        <f t="shared" si="227"/>
        <v>40</v>
      </c>
      <c r="BC602" s="33">
        <f t="shared" si="227"/>
        <v>40</v>
      </c>
      <c r="BD602" s="33">
        <f t="shared" si="223"/>
        <v>1799</v>
      </c>
      <c r="BE602" s="110"/>
    </row>
    <row r="603" spans="1:57" ht="25.5" customHeight="1" x14ac:dyDescent="0.25">
      <c r="A603" s="29"/>
      <c r="B603" s="29"/>
      <c r="C603" s="30"/>
      <c r="D603" s="30"/>
      <c r="E603" s="23" t="s">
        <v>64</v>
      </c>
      <c r="F603" s="34">
        <f t="shared" ref="F603:AK603" si="228">COUNTIF(F561:F600,"NS")</f>
        <v>5</v>
      </c>
      <c r="G603" s="34">
        <f t="shared" si="228"/>
        <v>8</v>
      </c>
      <c r="H603" s="34">
        <f t="shared" si="228"/>
        <v>5</v>
      </c>
      <c r="I603" s="34">
        <f t="shared" si="228"/>
        <v>8</v>
      </c>
      <c r="J603" s="34">
        <f t="shared" si="228"/>
        <v>8</v>
      </c>
      <c r="K603" s="34">
        <f t="shared" si="228"/>
        <v>8</v>
      </c>
      <c r="L603" s="34">
        <f t="shared" si="228"/>
        <v>10</v>
      </c>
      <c r="M603" s="34">
        <f t="shared" si="228"/>
        <v>9</v>
      </c>
      <c r="N603" s="34">
        <f t="shared" si="228"/>
        <v>9</v>
      </c>
      <c r="O603" s="34">
        <f t="shared" si="228"/>
        <v>9</v>
      </c>
      <c r="P603" s="34">
        <f t="shared" si="228"/>
        <v>7</v>
      </c>
      <c r="Q603" s="34">
        <f t="shared" si="228"/>
        <v>13</v>
      </c>
      <c r="R603" s="34">
        <f t="shared" si="228"/>
        <v>6</v>
      </c>
      <c r="S603" s="34">
        <f t="shared" si="228"/>
        <v>11</v>
      </c>
      <c r="T603" s="34">
        <f t="shared" si="228"/>
        <v>8</v>
      </c>
      <c r="U603" s="34">
        <f t="shared" si="228"/>
        <v>7</v>
      </c>
      <c r="V603" s="34"/>
      <c r="W603" s="34">
        <f t="shared" si="228"/>
        <v>7</v>
      </c>
      <c r="X603" s="34"/>
      <c r="Y603" s="34">
        <f t="shared" si="228"/>
        <v>12</v>
      </c>
      <c r="Z603" s="34">
        <f t="shared" si="228"/>
        <v>8</v>
      </c>
      <c r="AA603" s="34"/>
      <c r="AB603" s="34">
        <f t="shared" si="228"/>
        <v>7</v>
      </c>
      <c r="AC603" s="34">
        <f t="shared" si="228"/>
        <v>6</v>
      </c>
      <c r="AD603" s="34">
        <f t="shared" si="228"/>
        <v>9</v>
      </c>
      <c r="AE603" s="34">
        <f t="shared" si="228"/>
        <v>8</v>
      </c>
      <c r="AF603" s="34">
        <f t="shared" si="228"/>
        <v>8</v>
      </c>
      <c r="AG603" s="34">
        <f t="shared" si="228"/>
        <v>6</v>
      </c>
      <c r="AH603" s="34"/>
      <c r="AI603" s="34">
        <f t="shared" si="228"/>
        <v>11</v>
      </c>
      <c r="AJ603" s="34">
        <f t="shared" si="228"/>
        <v>8</v>
      </c>
      <c r="AK603" s="34"/>
      <c r="AL603" s="34">
        <f t="shared" ref="AL603:BC603" si="229">COUNTIF(AL561:AL600,"NS")</f>
        <v>8</v>
      </c>
      <c r="AM603" s="34">
        <f t="shared" si="229"/>
        <v>8</v>
      </c>
      <c r="AN603" s="34">
        <f t="shared" si="229"/>
        <v>10</v>
      </c>
      <c r="AO603" s="34">
        <f t="shared" si="229"/>
        <v>8</v>
      </c>
      <c r="AP603" s="34">
        <f t="shared" si="229"/>
        <v>10</v>
      </c>
      <c r="AQ603" s="34">
        <f t="shared" si="229"/>
        <v>8</v>
      </c>
      <c r="AR603" s="34">
        <f t="shared" si="229"/>
        <v>7</v>
      </c>
      <c r="AS603" s="34">
        <f t="shared" si="229"/>
        <v>10</v>
      </c>
      <c r="AT603" s="34">
        <f t="shared" si="229"/>
        <v>8</v>
      </c>
      <c r="AU603" s="34">
        <f t="shared" si="229"/>
        <v>13</v>
      </c>
      <c r="AV603" s="34">
        <f t="shared" si="229"/>
        <v>0</v>
      </c>
      <c r="AW603" s="34">
        <f t="shared" si="229"/>
        <v>19</v>
      </c>
      <c r="AX603" s="34">
        <f t="shared" si="229"/>
        <v>7</v>
      </c>
      <c r="AY603" s="34">
        <f t="shared" si="229"/>
        <v>11</v>
      </c>
      <c r="AZ603" s="34">
        <f t="shared" si="229"/>
        <v>7</v>
      </c>
      <c r="BA603" s="34">
        <f t="shared" si="229"/>
        <v>11</v>
      </c>
      <c r="BB603" s="34">
        <f t="shared" si="229"/>
        <v>0</v>
      </c>
      <c r="BC603" s="34">
        <f t="shared" si="229"/>
        <v>0</v>
      </c>
      <c r="BD603" s="33">
        <f t="shared" si="223"/>
        <v>366</v>
      </c>
      <c r="BE603" s="110"/>
    </row>
    <row r="604" spans="1:57" ht="25.5" customHeight="1" x14ac:dyDescent="0.25">
      <c r="A604" s="29"/>
      <c r="B604" s="29"/>
      <c r="C604" s="30"/>
      <c r="D604" s="30"/>
      <c r="E604" s="23" t="s">
        <v>59</v>
      </c>
      <c r="F604" s="34">
        <f t="shared" ref="F604:AK604" si="230">COUNTIF(F561:F600,"NC")</f>
        <v>0</v>
      </c>
      <c r="G604" s="34">
        <f t="shared" si="230"/>
        <v>2</v>
      </c>
      <c r="H604" s="34">
        <f t="shared" si="230"/>
        <v>3</v>
      </c>
      <c r="I604" s="34">
        <f t="shared" si="230"/>
        <v>2</v>
      </c>
      <c r="J604" s="34">
        <f t="shared" si="230"/>
        <v>3</v>
      </c>
      <c r="K604" s="34">
        <f t="shared" si="230"/>
        <v>1</v>
      </c>
      <c r="L604" s="34">
        <f t="shared" si="230"/>
        <v>1</v>
      </c>
      <c r="M604" s="34">
        <f t="shared" si="230"/>
        <v>7</v>
      </c>
      <c r="N604" s="34">
        <f t="shared" si="230"/>
        <v>5</v>
      </c>
      <c r="O604" s="34">
        <f t="shared" si="230"/>
        <v>2</v>
      </c>
      <c r="P604" s="34">
        <f t="shared" si="230"/>
        <v>11</v>
      </c>
      <c r="Q604" s="34">
        <f t="shared" si="230"/>
        <v>0</v>
      </c>
      <c r="R604" s="34">
        <f t="shared" si="230"/>
        <v>2</v>
      </c>
      <c r="S604" s="34">
        <f t="shared" si="230"/>
        <v>0</v>
      </c>
      <c r="T604" s="34">
        <f t="shared" si="230"/>
        <v>4</v>
      </c>
      <c r="U604" s="34">
        <f t="shared" si="230"/>
        <v>4</v>
      </c>
      <c r="V604" s="34"/>
      <c r="W604" s="34">
        <f t="shared" si="230"/>
        <v>7</v>
      </c>
      <c r="X604" s="34"/>
      <c r="Y604" s="34">
        <f t="shared" si="230"/>
        <v>4</v>
      </c>
      <c r="Z604" s="34">
        <f t="shared" si="230"/>
        <v>1</v>
      </c>
      <c r="AA604" s="34"/>
      <c r="AB604" s="34">
        <f t="shared" si="230"/>
        <v>0</v>
      </c>
      <c r="AC604" s="34">
        <f t="shared" si="230"/>
        <v>2</v>
      </c>
      <c r="AD604" s="34">
        <f t="shared" si="230"/>
        <v>0</v>
      </c>
      <c r="AE604" s="34">
        <f t="shared" si="230"/>
        <v>1</v>
      </c>
      <c r="AF604" s="34">
        <f t="shared" si="230"/>
        <v>3</v>
      </c>
      <c r="AG604" s="34">
        <f t="shared" si="230"/>
        <v>2</v>
      </c>
      <c r="AH604" s="34"/>
      <c r="AI604" s="34">
        <f t="shared" si="230"/>
        <v>2</v>
      </c>
      <c r="AJ604" s="34">
        <f t="shared" si="230"/>
        <v>3</v>
      </c>
      <c r="AK604" s="34"/>
      <c r="AL604" s="34">
        <f t="shared" ref="AL604:BC604" si="231">COUNTIF(AL561:AL600,"NC")</f>
        <v>2</v>
      </c>
      <c r="AM604" s="34">
        <f t="shared" si="231"/>
        <v>0</v>
      </c>
      <c r="AN604" s="34">
        <f t="shared" si="231"/>
        <v>0</v>
      </c>
      <c r="AO604" s="34">
        <f t="shared" si="231"/>
        <v>3</v>
      </c>
      <c r="AP604" s="34">
        <f t="shared" si="231"/>
        <v>1</v>
      </c>
      <c r="AQ604" s="34">
        <f t="shared" si="231"/>
        <v>3</v>
      </c>
      <c r="AR604" s="34">
        <f t="shared" si="231"/>
        <v>5</v>
      </c>
      <c r="AS604" s="34">
        <f t="shared" si="231"/>
        <v>7</v>
      </c>
      <c r="AT604" s="34">
        <f t="shared" si="231"/>
        <v>3</v>
      </c>
      <c r="AU604" s="34">
        <f t="shared" si="231"/>
        <v>0</v>
      </c>
      <c r="AV604" s="34">
        <f t="shared" si="231"/>
        <v>0</v>
      </c>
      <c r="AW604" s="34">
        <f t="shared" si="231"/>
        <v>16</v>
      </c>
      <c r="AX604" s="34">
        <f t="shared" si="231"/>
        <v>4</v>
      </c>
      <c r="AY604" s="34">
        <f t="shared" si="231"/>
        <v>0</v>
      </c>
      <c r="AZ604" s="34">
        <f t="shared" si="231"/>
        <v>0</v>
      </c>
      <c r="BA604" s="34">
        <f t="shared" si="231"/>
        <v>0</v>
      </c>
      <c r="BB604" s="34">
        <f t="shared" si="231"/>
        <v>0</v>
      </c>
      <c r="BC604" s="34">
        <f t="shared" si="231"/>
        <v>0</v>
      </c>
      <c r="BD604" s="33">
        <f t="shared" si="223"/>
        <v>116</v>
      </c>
      <c r="BE604" s="110"/>
    </row>
    <row r="605" spans="1:57" ht="25.5" customHeight="1" x14ac:dyDescent="0.25">
      <c r="A605" s="29"/>
      <c r="B605" s="29"/>
      <c r="C605" s="30"/>
      <c r="D605" s="30"/>
      <c r="E605" s="23" t="s">
        <v>118</v>
      </c>
      <c r="F605" s="35">
        <f t="shared" ref="F605:AK605" si="232">1-F604/(F602-F603)</f>
        <v>1</v>
      </c>
      <c r="G605" s="35">
        <f t="shared" si="232"/>
        <v>0.9375</v>
      </c>
      <c r="H605" s="35">
        <f t="shared" si="232"/>
        <v>0.91428571428571426</v>
      </c>
      <c r="I605" s="35">
        <f t="shared" si="232"/>
        <v>0.9375</v>
      </c>
      <c r="J605" s="35">
        <f t="shared" si="232"/>
        <v>0.90625</v>
      </c>
      <c r="K605" s="35">
        <f t="shared" si="232"/>
        <v>0.96875</v>
      </c>
      <c r="L605" s="35">
        <f t="shared" si="232"/>
        <v>0.96666666666666667</v>
      </c>
      <c r="M605" s="35">
        <f t="shared" si="232"/>
        <v>0.77419354838709675</v>
      </c>
      <c r="N605" s="35">
        <f t="shared" si="232"/>
        <v>0.83870967741935487</v>
      </c>
      <c r="O605" s="35">
        <f t="shared" si="232"/>
        <v>0.93548387096774199</v>
      </c>
      <c r="P605" s="35">
        <f t="shared" si="232"/>
        <v>0.66666666666666674</v>
      </c>
      <c r="Q605" s="35">
        <f t="shared" si="232"/>
        <v>1</v>
      </c>
      <c r="R605" s="35">
        <f t="shared" si="232"/>
        <v>0.94117647058823528</v>
      </c>
      <c r="S605" s="35">
        <f t="shared" si="232"/>
        <v>1</v>
      </c>
      <c r="T605" s="35">
        <f t="shared" si="232"/>
        <v>0.875</v>
      </c>
      <c r="U605" s="35">
        <f t="shared" si="232"/>
        <v>0.87878787878787878</v>
      </c>
      <c r="V605" s="35"/>
      <c r="W605" s="35">
        <f t="shared" si="232"/>
        <v>0.78787878787878785</v>
      </c>
      <c r="X605" s="35"/>
      <c r="Y605" s="35">
        <f t="shared" si="232"/>
        <v>0.85714285714285721</v>
      </c>
      <c r="Z605" s="35">
        <f t="shared" si="232"/>
        <v>0.96875</v>
      </c>
      <c r="AA605" s="35"/>
      <c r="AB605" s="35">
        <f t="shared" si="232"/>
        <v>1</v>
      </c>
      <c r="AC605" s="35">
        <f t="shared" si="232"/>
        <v>0.94117647058823528</v>
      </c>
      <c r="AD605" s="35">
        <f t="shared" si="232"/>
        <v>1</v>
      </c>
      <c r="AE605" s="35">
        <f t="shared" si="232"/>
        <v>0.96875</v>
      </c>
      <c r="AF605" s="35">
        <f t="shared" si="232"/>
        <v>0.90625</v>
      </c>
      <c r="AG605" s="35">
        <f t="shared" si="232"/>
        <v>0.94117647058823528</v>
      </c>
      <c r="AH605" s="35"/>
      <c r="AI605" s="35">
        <f t="shared" si="232"/>
        <v>0.93103448275862066</v>
      </c>
      <c r="AJ605" s="35">
        <f t="shared" si="232"/>
        <v>0.90322580645161288</v>
      </c>
      <c r="AK605" s="35"/>
      <c r="AL605" s="35">
        <f t="shared" ref="AL605:BD605" si="233">1-AL604/(AL602-AL603)</f>
        <v>0.9375</v>
      </c>
      <c r="AM605" s="35">
        <f t="shared" si="233"/>
        <v>1</v>
      </c>
      <c r="AN605" s="35">
        <f t="shared" si="233"/>
        <v>1</v>
      </c>
      <c r="AO605" s="35">
        <f t="shared" si="233"/>
        <v>0.90625</v>
      </c>
      <c r="AP605" s="35">
        <f t="shared" si="233"/>
        <v>0.96666666666666667</v>
      </c>
      <c r="AQ605" s="35">
        <f t="shared" si="233"/>
        <v>0.90625</v>
      </c>
      <c r="AR605" s="35">
        <f t="shared" si="233"/>
        <v>0.84848484848484851</v>
      </c>
      <c r="AS605" s="35">
        <f t="shared" si="233"/>
        <v>0.76666666666666661</v>
      </c>
      <c r="AT605" s="35">
        <f t="shared" si="233"/>
        <v>0.90625</v>
      </c>
      <c r="AU605" s="35">
        <f t="shared" si="233"/>
        <v>1</v>
      </c>
      <c r="AV605" s="35">
        <f t="shared" si="233"/>
        <v>1</v>
      </c>
      <c r="AW605" s="35">
        <f t="shared" si="233"/>
        <v>0.23809523809523814</v>
      </c>
      <c r="AX605" s="35">
        <f t="shared" si="233"/>
        <v>0.87878787878787878</v>
      </c>
      <c r="AY605" s="35">
        <f t="shared" si="233"/>
        <v>1</v>
      </c>
      <c r="AZ605" s="35">
        <f t="shared" si="233"/>
        <v>1</v>
      </c>
      <c r="BA605" s="35">
        <f t="shared" si="233"/>
        <v>1</v>
      </c>
      <c r="BB605" s="35">
        <f t="shared" si="233"/>
        <v>1</v>
      </c>
      <c r="BC605" s="35">
        <f t="shared" si="233"/>
        <v>1</v>
      </c>
      <c r="BD605" s="35">
        <f t="shared" si="233"/>
        <v>0.9190509420795534</v>
      </c>
      <c r="BE605" s="110"/>
    </row>
    <row r="606" spans="1:57" ht="25.5" customHeight="1" x14ac:dyDescent="0.25">
      <c r="A606" s="29"/>
      <c r="B606" s="29"/>
      <c r="C606" s="30"/>
      <c r="D606" s="30"/>
      <c r="E606" s="23" t="s">
        <v>152</v>
      </c>
      <c r="F606" s="34">
        <f t="shared" ref="F606:AK606" si="234">F602+F555</f>
        <v>479</v>
      </c>
      <c r="G606" s="34">
        <f t="shared" si="234"/>
        <v>480</v>
      </c>
      <c r="H606" s="34">
        <f t="shared" si="234"/>
        <v>480</v>
      </c>
      <c r="I606" s="34">
        <f t="shared" si="234"/>
        <v>480</v>
      </c>
      <c r="J606" s="34">
        <f t="shared" si="234"/>
        <v>480</v>
      </c>
      <c r="K606" s="34">
        <f t="shared" si="234"/>
        <v>480</v>
      </c>
      <c r="L606" s="34">
        <f t="shared" si="234"/>
        <v>479</v>
      </c>
      <c r="M606" s="34">
        <f t="shared" si="234"/>
        <v>479</v>
      </c>
      <c r="N606" s="34">
        <f t="shared" si="234"/>
        <v>479</v>
      </c>
      <c r="O606" s="34">
        <f t="shared" si="234"/>
        <v>479</v>
      </c>
      <c r="P606" s="34">
        <f t="shared" si="234"/>
        <v>480</v>
      </c>
      <c r="Q606" s="34">
        <f t="shared" si="234"/>
        <v>480</v>
      </c>
      <c r="R606" s="34">
        <f t="shared" si="234"/>
        <v>477</v>
      </c>
      <c r="S606" s="34">
        <f t="shared" si="234"/>
        <v>479</v>
      </c>
      <c r="T606" s="34">
        <f t="shared" si="234"/>
        <v>480</v>
      </c>
      <c r="U606" s="34">
        <f t="shared" si="234"/>
        <v>480</v>
      </c>
      <c r="V606" s="34"/>
      <c r="W606" s="34">
        <f t="shared" si="234"/>
        <v>480</v>
      </c>
      <c r="X606" s="34"/>
      <c r="Y606" s="34">
        <f t="shared" si="234"/>
        <v>480</v>
      </c>
      <c r="Z606" s="34">
        <f t="shared" si="234"/>
        <v>480</v>
      </c>
      <c r="AA606" s="34"/>
      <c r="AB606" s="34">
        <f t="shared" si="234"/>
        <v>480</v>
      </c>
      <c r="AC606" s="34">
        <f t="shared" si="234"/>
        <v>480</v>
      </c>
      <c r="AD606" s="34">
        <f t="shared" si="234"/>
        <v>480</v>
      </c>
      <c r="AE606" s="34">
        <f t="shared" si="234"/>
        <v>480</v>
      </c>
      <c r="AF606" s="34">
        <f t="shared" si="234"/>
        <v>480</v>
      </c>
      <c r="AG606" s="34">
        <f t="shared" si="234"/>
        <v>480</v>
      </c>
      <c r="AH606" s="34"/>
      <c r="AI606" s="34">
        <f t="shared" si="234"/>
        <v>480</v>
      </c>
      <c r="AJ606" s="34">
        <f t="shared" si="234"/>
        <v>477</v>
      </c>
      <c r="AK606" s="34"/>
      <c r="AL606" s="34">
        <f t="shared" ref="AL606:BD606" si="235">AL602+AL555</f>
        <v>480</v>
      </c>
      <c r="AM606" s="34">
        <f t="shared" si="235"/>
        <v>479</v>
      </c>
      <c r="AN606" s="34">
        <f t="shared" si="235"/>
        <v>480</v>
      </c>
      <c r="AO606" s="34">
        <f t="shared" si="235"/>
        <v>479</v>
      </c>
      <c r="AP606" s="34">
        <f t="shared" si="235"/>
        <v>480</v>
      </c>
      <c r="AQ606" s="34">
        <f t="shared" si="235"/>
        <v>479</v>
      </c>
      <c r="AR606" s="34">
        <f t="shared" si="235"/>
        <v>479</v>
      </c>
      <c r="AS606" s="34">
        <f t="shared" si="235"/>
        <v>480</v>
      </c>
      <c r="AT606" s="34">
        <f t="shared" si="235"/>
        <v>479</v>
      </c>
      <c r="AU606" s="34">
        <f t="shared" si="235"/>
        <v>480</v>
      </c>
      <c r="AV606" s="34">
        <f t="shared" si="235"/>
        <v>480</v>
      </c>
      <c r="AW606" s="34">
        <f t="shared" si="235"/>
        <v>472</v>
      </c>
      <c r="AX606" s="34">
        <f t="shared" si="235"/>
        <v>479</v>
      </c>
      <c r="AY606" s="34">
        <f t="shared" si="235"/>
        <v>477</v>
      </c>
      <c r="AZ606" s="34">
        <f t="shared" si="235"/>
        <v>480</v>
      </c>
      <c r="BA606" s="34">
        <f t="shared" si="235"/>
        <v>480</v>
      </c>
      <c r="BB606" s="34">
        <f t="shared" si="235"/>
        <v>480</v>
      </c>
      <c r="BC606" s="34">
        <f t="shared" si="235"/>
        <v>480</v>
      </c>
      <c r="BD606" s="34">
        <f t="shared" si="235"/>
        <v>21571</v>
      </c>
      <c r="BE606" s="110"/>
    </row>
    <row r="607" spans="1:57" ht="25.5" customHeight="1" x14ac:dyDescent="0.25">
      <c r="A607" s="29"/>
      <c r="B607" s="29"/>
      <c r="C607" s="30"/>
      <c r="D607" s="30"/>
      <c r="E607" s="23" t="s">
        <v>153</v>
      </c>
      <c r="F607" s="34">
        <f t="shared" ref="F607:AK607" si="236">F603+F556</f>
        <v>46</v>
      </c>
      <c r="G607" s="34">
        <f t="shared" si="236"/>
        <v>88</v>
      </c>
      <c r="H607" s="34">
        <f t="shared" si="236"/>
        <v>47</v>
      </c>
      <c r="I607" s="34">
        <f t="shared" si="236"/>
        <v>93</v>
      </c>
      <c r="J607" s="34">
        <f t="shared" si="236"/>
        <v>97</v>
      </c>
      <c r="K607" s="34">
        <f t="shared" si="236"/>
        <v>90</v>
      </c>
      <c r="L607" s="34">
        <f t="shared" si="236"/>
        <v>120</v>
      </c>
      <c r="M607" s="34">
        <f t="shared" si="236"/>
        <v>98</v>
      </c>
      <c r="N607" s="34">
        <f t="shared" si="236"/>
        <v>115</v>
      </c>
      <c r="O607" s="34">
        <f t="shared" si="236"/>
        <v>103</v>
      </c>
      <c r="P607" s="34">
        <f t="shared" si="236"/>
        <v>95</v>
      </c>
      <c r="Q607" s="34">
        <f t="shared" si="236"/>
        <v>119</v>
      </c>
      <c r="R607" s="34">
        <f t="shared" si="236"/>
        <v>74</v>
      </c>
      <c r="S607" s="34">
        <f t="shared" si="236"/>
        <v>110</v>
      </c>
      <c r="T607" s="34">
        <f t="shared" si="236"/>
        <v>93</v>
      </c>
      <c r="U607" s="34">
        <f t="shared" si="236"/>
        <v>85</v>
      </c>
      <c r="V607" s="34"/>
      <c r="W607" s="34">
        <f t="shared" si="236"/>
        <v>90</v>
      </c>
      <c r="X607" s="34"/>
      <c r="Y607" s="34">
        <f t="shared" si="236"/>
        <v>90</v>
      </c>
      <c r="Z607" s="34">
        <f t="shared" si="236"/>
        <v>96</v>
      </c>
      <c r="AA607" s="34"/>
      <c r="AB607" s="34">
        <f t="shared" si="236"/>
        <v>83</v>
      </c>
      <c r="AC607" s="34">
        <f t="shared" si="236"/>
        <v>91</v>
      </c>
      <c r="AD607" s="34">
        <f t="shared" si="236"/>
        <v>101</v>
      </c>
      <c r="AE607" s="34">
        <f t="shared" si="236"/>
        <v>119</v>
      </c>
      <c r="AF607" s="34">
        <f t="shared" si="236"/>
        <v>111</v>
      </c>
      <c r="AG607" s="34">
        <f t="shared" si="236"/>
        <v>70</v>
      </c>
      <c r="AH607" s="34"/>
      <c r="AI607" s="34">
        <f t="shared" si="236"/>
        <v>106</v>
      </c>
      <c r="AJ607" s="34">
        <f t="shared" si="236"/>
        <v>87</v>
      </c>
      <c r="AK607" s="34"/>
      <c r="AL607" s="34">
        <f t="shared" ref="AL607:BD607" si="237">AL603+AL556</f>
        <v>92</v>
      </c>
      <c r="AM607" s="34">
        <f t="shared" si="237"/>
        <v>94</v>
      </c>
      <c r="AN607" s="34">
        <f t="shared" si="237"/>
        <v>110</v>
      </c>
      <c r="AO607" s="34">
        <f t="shared" si="237"/>
        <v>93</v>
      </c>
      <c r="AP607" s="34">
        <f t="shared" si="237"/>
        <v>112</v>
      </c>
      <c r="AQ607" s="34">
        <f t="shared" si="237"/>
        <v>79</v>
      </c>
      <c r="AR607" s="34">
        <f t="shared" si="237"/>
        <v>74</v>
      </c>
      <c r="AS607" s="34">
        <f t="shared" si="237"/>
        <v>133</v>
      </c>
      <c r="AT607" s="34">
        <f t="shared" si="237"/>
        <v>91</v>
      </c>
      <c r="AU607" s="34">
        <f t="shared" si="237"/>
        <v>105</v>
      </c>
      <c r="AV607" s="34">
        <f t="shared" si="237"/>
        <v>0</v>
      </c>
      <c r="AW607" s="34">
        <f t="shared" si="237"/>
        <v>121</v>
      </c>
      <c r="AX607" s="34">
        <f t="shared" si="237"/>
        <v>77</v>
      </c>
      <c r="AY607" s="34">
        <f t="shared" si="237"/>
        <v>120</v>
      </c>
      <c r="AZ607" s="34">
        <f t="shared" si="237"/>
        <v>84</v>
      </c>
      <c r="BA607" s="34">
        <f t="shared" si="237"/>
        <v>64</v>
      </c>
      <c r="BB607" s="34">
        <f t="shared" si="237"/>
        <v>0</v>
      </c>
      <c r="BC607" s="34">
        <f t="shared" si="237"/>
        <v>0</v>
      </c>
      <c r="BD607" s="34">
        <f t="shared" si="237"/>
        <v>3966</v>
      </c>
      <c r="BE607" s="110"/>
    </row>
    <row r="608" spans="1:57" ht="25.5" customHeight="1" x14ac:dyDescent="0.25">
      <c r="A608" s="29"/>
      <c r="B608" s="29"/>
      <c r="C608" s="30"/>
      <c r="D608" s="30"/>
      <c r="E608" s="23" t="s">
        <v>154</v>
      </c>
      <c r="F608" s="34">
        <f t="shared" ref="F608:AK608" si="238">F604+F557</f>
        <v>3</v>
      </c>
      <c r="G608" s="34">
        <f t="shared" si="238"/>
        <v>12</v>
      </c>
      <c r="H608" s="34">
        <f t="shared" si="238"/>
        <v>56</v>
      </c>
      <c r="I608" s="34">
        <f t="shared" si="238"/>
        <v>65</v>
      </c>
      <c r="J608" s="34">
        <f t="shared" si="238"/>
        <v>51</v>
      </c>
      <c r="K608" s="34">
        <f t="shared" si="238"/>
        <v>14</v>
      </c>
      <c r="L608" s="34">
        <f t="shared" si="238"/>
        <v>32</v>
      </c>
      <c r="M608" s="34">
        <f t="shared" si="238"/>
        <v>59</v>
      </c>
      <c r="N608" s="34">
        <f t="shared" si="238"/>
        <v>66</v>
      </c>
      <c r="O608" s="34">
        <f t="shared" si="238"/>
        <v>52</v>
      </c>
      <c r="P608" s="34">
        <f t="shared" si="238"/>
        <v>21</v>
      </c>
      <c r="Q608" s="34">
        <f t="shared" si="238"/>
        <v>47</v>
      </c>
      <c r="R608" s="34">
        <f t="shared" si="238"/>
        <v>45</v>
      </c>
      <c r="S608" s="34">
        <f t="shared" si="238"/>
        <v>21</v>
      </c>
      <c r="T608" s="34">
        <f t="shared" si="238"/>
        <v>48</v>
      </c>
      <c r="U608" s="34">
        <f t="shared" si="238"/>
        <v>56</v>
      </c>
      <c r="V608" s="34"/>
      <c r="W608" s="34">
        <f t="shared" si="238"/>
        <v>78</v>
      </c>
      <c r="X608" s="34"/>
      <c r="Y608" s="34">
        <f t="shared" si="238"/>
        <v>35</v>
      </c>
      <c r="Z608" s="34">
        <f t="shared" si="238"/>
        <v>41</v>
      </c>
      <c r="AA608" s="34"/>
      <c r="AB608" s="34">
        <f t="shared" si="238"/>
        <v>4</v>
      </c>
      <c r="AC608" s="34">
        <f t="shared" si="238"/>
        <v>42</v>
      </c>
      <c r="AD608" s="34">
        <f t="shared" si="238"/>
        <v>3</v>
      </c>
      <c r="AE608" s="34">
        <f t="shared" si="238"/>
        <v>15</v>
      </c>
      <c r="AF608" s="34">
        <f t="shared" si="238"/>
        <v>37</v>
      </c>
      <c r="AG608" s="34">
        <f t="shared" si="238"/>
        <v>20</v>
      </c>
      <c r="AH608" s="34"/>
      <c r="AI608" s="34">
        <f t="shared" si="238"/>
        <v>39</v>
      </c>
      <c r="AJ608" s="34">
        <f t="shared" si="238"/>
        <v>25</v>
      </c>
      <c r="AK608" s="34"/>
      <c r="AL608" s="34">
        <f t="shared" ref="AL608:BD608" si="239">AL604+AL557</f>
        <v>18</v>
      </c>
      <c r="AM608" s="34">
        <f t="shared" si="239"/>
        <v>9</v>
      </c>
      <c r="AN608" s="34">
        <f t="shared" si="239"/>
        <v>9</v>
      </c>
      <c r="AO608" s="34">
        <f t="shared" si="239"/>
        <v>64</v>
      </c>
      <c r="AP608" s="34">
        <f t="shared" si="239"/>
        <v>7</v>
      </c>
      <c r="AQ608" s="34">
        <f t="shared" si="239"/>
        <v>106</v>
      </c>
      <c r="AR608" s="34">
        <f t="shared" si="239"/>
        <v>75</v>
      </c>
      <c r="AS608" s="34">
        <f t="shared" si="239"/>
        <v>53</v>
      </c>
      <c r="AT608" s="34">
        <f t="shared" si="239"/>
        <v>57</v>
      </c>
      <c r="AU608" s="34">
        <f t="shared" si="239"/>
        <v>116</v>
      </c>
      <c r="AV608" s="34">
        <f t="shared" si="239"/>
        <v>0</v>
      </c>
      <c r="AW608" s="34">
        <f t="shared" si="239"/>
        <v>58</v>
      </c>
      <c r="AX608" s="34">
        <f t="shared" si="239"/>
        <v>46</v>
      </c>
      <c r="AY608" s="34">
        <f t="shared" si="239"/>
        <v>3</v>
      </c>
      <c r="AZ608" s="34">
        <f t="shared" si="239"/>
        <v>15</v>
      </c>
      <c r="BA608" s="34">
        <f t="shared" si="239"/>
        <v>1</v>
      </c>
      <c r="BB608" s="34">
        <f t="shared" si="239"/>
        <v>0</v>
      </c>
      <c r="BC608" s="34">
        <f t="shared" si="239"/>
        <v>0</v>
      </c>
      <c r="BD608" s="34">
        <f t="shared" si="239"/>
        <v>1624</v>
      </c>
      <c r="BE608" s="110"/>
    </row>
    <row r="609" spans="1:57" ht="25.5" customHeight="1" x14ac:dyDescent="0.25">
      <c r="A609" s="29"/>
      <c r="B609" s="29"/>
      <c r="C609" s="30"/>
      <c r="D609" s="30"/>
      <c r="E609" s="23" t="s">
        <v>155</v>
      </c>
      <c r="F609" s="35">
        <f t="shared" ref="F609:AK609" si="240">1-F608/(F606-F607)</f>
        <v>0.99307159353348728</v>
      </c>
      <c r="G609" s="35">
        <f t="shared" si="240"/>
        <v>0.96938775510204078</v>
      </c>
      <c r="H609" s="35">
        <f t="shared" si="240"/>
        <v>0.87066974595842961</v>
      </c>
      <c r="I609" s="35">
        <f t="shared" si="240"/>
        <v>0.83204134366925064</v>
      </c>
      <c r="J609" s="35">
        <f t="shared" si="240"/>
        <v>0.86684073107049608</v>
      </c>
      <c r="K609" s="35">
        <f t="shared" si="240"/>
        <v>0.96410256410256412</v>
      </c>
      <c r="L609" s="35">
        <f t="shared" si="240"/>
        <v>0.91086350974930363</v>
      </c>
      <c r="M609" s="35">
        <f t="shared" si="240"/>
        <v>0.84514435695538059</v>
      </c>
      <c r="N609" s="35">
        <f t="shared" si="240"/>
        <v>0.81868131868131866</v>
      </c>
      <c r="O609" s="35">
        <f t="shared" si="240"/>
        <v>0.86170212765957444</v>
      </c>
      <c r="P609" s="35">
        <f t="shared" si="240"/>
        <v>0.94545454545454544</v>
      </c>
      <c r="Q609" s="35">
        <f t="shared" si="240"/>
        <v>0.86980609418282551</v>
      </c>
      <c r="R609" s="35">
        <f t="shared" si="240"/>
        <v>0.88833746898263022</v>
      </c>
      <c r="S609" s="35">
        <f t="shared" si="240"/>
        <v>0.94308943089430897</v>
      </c>
      <c r="T609" s="35">
        <f t="shared" si="240"/>
        <v>0.87596899224806202</v>
      </c>
      <c r="U609" s="35">
        <f t="shared" si="240"/>
        <v>0.85822784810126584</v>
      </c>
      <c r="V609" s="35"/>
      <c r="W609" s="35">
        <f t="shared" si="240"/>
        <v>0.8</v>
      </c>
      <c r="X609" s="35"/>
      <c r="Y609" s="35">
        <f t="shared" si="240"/>
        <v>0.91025641025641024</v>
      </c>
      <c r="Z609" s="35">
        <f t="shared" si="240"/>
        <v>0.89322916666666663</v>
      </c>
      <c r="AA609" s="35"/>
      <c r="AB609" s="35">
        <f t="shared" si="240"/>
        <v>0.98992443324937029</v>
      </c>
      <c r="AC609" s="35">
        <f t="shared" si="240"/>
        <v>0.89203084832904889</v>
      </c>
      <c r="AD609" s="35">
        <f t="shared" si="240"/>
        <v>0.9920844327176781</v>
      </c>
      <c r="AE609" s="35">
        <f t="shared" si="240"/>
        <v>0.95844875346260383</v>
      </c>
      <c r="AF609" s="35">
        <f t="shared" si="240"/>
        <v>0.89972899728997291</v>
      </c>
      <c r="AG609" s="35">
        <f t="shared" si="240"/>
        <v>0.95121951219512191</v>
      </c>
      <c r="AH609" s="35"/>
      <c r="AI609" s="35">
        <f t="shared" si="240"/>
        <v>0.89572192513368987</v>
      </c>
      <c r="AJ609" s="35">
        <f t="shared" si="240"/>
        <v>0.9358974358974359</v>
      </c>
      <c r="AK609" s="35"/>
      <c r="AL609" s="35">
        <f t="shared" ref="AL609:BD609" si="241">1-AL608/(AL606-AL607)</f>
        <v>0.95360824742268036</v>
      </c>
      <c r="AM609" s="35">
        <f t="shared" si="241"/>
        <v>0.97662337662337662</v>
      </c>
      <c r="AN609" s="35">
        <f t="shared" si="241"/>
        <v>0.9756756756756757</v>
      </c>
      <c r="AO609" s="35">
        <f t="shared" si="241"/>
        <v>0.83419689119170981</v>
      </c>
      <c r="AP609" s="35">
        <f t="shared" si="241"/>
        <v>0.98097826086956519</v>
      </c>
      <c r="AQ609" s="35">
        <f t="shared" si="241"/>
        <v>0.73499999999999999</v>
      </c>
      <c r="AR609" s="35">
        <f t="shared" si="241"/>
        <v>0.81481481481481488</v>
      </c>
      <c r="AS609" s="35">
        <f t="shared" si="241"/>
        <v>0.8472622478386167</v>
      </c>
      <c r="AT609" s="35">
        <f t="shared" si="241"/>
        <v>0.85309278350515461</v>
      </c>
      <c r="AU609" s="35">
        <f t="shared" si="241"/>
        <v>0.69066666666666665</v>
      </c>
      <c r="AV609" s="35">
        <f t="shared" si="241"/>
        <v>1</v>
      </c>
      <c r="AW609" s="35">
        <f t="shared" si="241"/>
        <v>0.83475783475783483</v>
      </c>
      <c r="AX609" s="35">
        <f t="shared" si="241"/>
        <v>0.88557213930348255</v>
      </c>
      <c r="AY609" s="35">
        <f t="shared" si="241"/>
        <v>0.99159663865546221</v>
      </c>
      <c r="AZ609" s="35">
        <f t="shared" si="241"/>
        <v>0.96212121212121215</v>
      </c>
      <c r="BA609" s="35">
        <f t="shared" si="241"/>
        <v>0.99759615384615385</v>
      </c>
      <c r="BB609" s="35">
        <f t="shared" si="241"/>
        <v>1</v>
      </c>
      <c r="BC609" s="35">
        <f t="shared" si="241"/>
        <v>1</v>
      </c>
      <c r="BD609" s="35">
        <f t="shared" si="241"/>
        <v>0.90775347912524851</v>
      </c>
      <c r="BE609" s="110"/>
    </row>
    <row r="610" spans="1:57" ht="25.5" customHeight="1" x14ac:dyDescent="0.25">
      <c r="A610" s="19" t="s">
        <v>44</v>
      </c>
      <c r="B610" s="19" t="s">
        <v>45</v>
      </c>
      <c r="C610" s="36">
        <f>C559+7</f>
        <v>43554</v>
      </c>
      <c r="D610" s="19">
        <v>13</v>
      </c>
      <c r="E610" s="19" t="s">
        <v>46</v>
      </c>
      <c r="F610" s="19">
        <f t="shared" ref="F610:AK610" si="242">F559</f>
        <v>14</v>
      </c>
      <c r="G610" s="19">
        <f t="shared" si="242"/>
        <v>23</v>
      </c>
      <c r="H610" s="19">
        <f t="shared" si="242"/>
        <v>42</v>
      </c>
      <c r="I610" s="19">
        <f t="shared" si="242"/>
        <v>47</v>
      </c>
      <c r="J610" s="19">
        <f t="shared" si="242"/>
        <v>48</v>
      </c>
      <c r="K610" s="19">
        <f t="shared" si="242"/>
        <v>59</v>
      </c>
      <c r="L610" s="19">
        <f t="shared" si="242"/>
        <v>64</v>
      </c>
      <c r="M610" s="19">
        <f t="shared" si="242"/>
        <v>65</v>
      </c>
      <c r="N610" s="19">
        <f t="shared" si="242"/>
        <v>66</v>
      </c>
      <c r="O610" s="19">
        <f t="shared" si="242"/>
        <v>72</v>
      </c>
      <c r="P610" s="19">
        <f t="shared" si="242"/>
        <v>76</v>
      </c>
      <c r="Q610" s="19">
        <f t="shared" si="242"/>
        <v>78</v>
      </c>
      <c r="R610" s="19">
        <f t="shared" si="242"/>
        <v>79</v>
      </c>
      <c r="S610" s="19">
        <f t="shared" si="242"/>
        <v>83</v>
      </c>
      <c r="T610" s="19">
        <f t="shared" si="242"/>
        <v>84</v>
      </c>
      <c r="U610" s="19">
        <f t="shared" si="242"/>
        <v>86</v>
      </c>
      <c r="V610" s="19"/>
      <c r="W610" s="19">
        <f t="shared" si="242"/>
        <v>411</v>
      </c>
      <c r="X610" s="19"/>
      <c r="Y610" s="19">
        <f t="shared" si="242"/>
        <v>413</v>
      </c>
      <c r="Z610" s="19">
        <f t="shared" si="242"/>
        <v>415</v>
      </c>
      <c r="AA610" s="19"/>
      <c r="AB610" s="19">
        <f t="shared" si="242"/>
        <v>417</v>
      </c>
      <c r="AC610" s="19">
        <f t="shared" si="242"/>
        <v>418</v>
      </c>
      <c r="AD610" s="19">
        <f t="shared" si="242"/>
        <v>419</v>
      </c>
      <c r="AE610" s="19">
        <f t="shared" si="242"/>
        <v>420</v>
      </c>
      <c r="AF610" s="19">
        <f t="shared" si="242"/>
        <v>421</v>
      </c>
      <c r="AG610" s="19">
        <f t="shared" si="242"/>
        <v>422</v>
      </c>
      <c r="AH610" s="19"/>
      <c r="AI610" s="19">
        <f t="shared" si="242"/>
        <v>425</v>
      </c>
      <c r="AJ610" s="19">
        <f t="shared" si="242"/>
        <v>426</v>
      </c>
      <c r="AK610" s="19"/>
      <c r="AL610" s="19">
        <f t="shared" ref="AL610:BD610" si="243">AL559</f>
        <v>430</v>
      </c>
      <c r="AM610" s="19">
        <f t="shared" si="243"/>
        <v>431</v>
      </c>
      <c r="AN610" s="19">
        <f t="shared" si="243"/>
        <v>433</v>
      </c>
      <c r="AO610" s="19">
        <f t="shared" si="243"/>
        <v>446</v>
      </c>
      <c r="AP610" s="19">
        <f t="shared" si="243"/>
        <v>449</v>
      </c>
      <c r="AQ610" s="19">
        <f t="shared" si="243"/>
        <v>450</v>
      </c>
      <c r="AR610" s="19">
        <f t="shared" si="243"/>
        <v>451</v>
      </c>
      <c r="AS610" s="19">
        <f t="shared" si="243"/>
        <v>453</v>
      </c>
      <c r="AT610" s="19">
        <f t="shared" si="243"/>
        <v>454</v>
      </c>
      <c r="AU610" s="19">
        <f t="shared" si="243"/>
        <v>455</v>
      </c>
      <c r="AV610" s="19">
        <f t="shared" si="243"/>
        <v>0</v>
      </c>
      <c r="AW610" s="19">
        <f t="shared" si="243"/>
        <v>457</v>
      </c>
      <c r="AX610" s="19">
        <f t="shared" si="243"/>
        <v>458</v>
      </c>
      <c r="AY610" s="19">
        <f t="shared" si="243"/>
        <v>460</v>
      </c>
      <c r="AZ610" s="19">
        <f t="shared" si="243"/>
        <v>461</v>
      </c>
      <c r="BA610" s="19">
        <f t="shared" si="243"/>
        <v>463</v>
      </c>
      <c r="BB610" s="19">
        <f t="shared" si="243"/>
        <v>0</v>
      </c>
      <c r="BC610" s="19">
        <f t="shared" si="243"/>
        <v>0</v>
      </c>
      <c r="BD610" s="19" t="str">
        <f t="shared" si="243"/>
        <v>TOTALS</v>
      </c>
      <c r="BE610" s="19" t="s">
        <v>47</v>
      </c>
    </row>
    <row r="611" spans="1:57" ht="25.5" customHeight="1" x14ac:dyDescent="0.25">
      <c r="A611" s="19" t="s">
        <v>48</v>
      </c>
      <c r="B611" s="19"/>
      <c r="C611" s="21" t="s">
        <v>49</v>
      </c>
      <c r="D611" s="21" t="s">
        <v>50</v>
      </c>
      <c r="E611" s="21" t="s">
        <v>51</v>
      </c>
      <c r="F611" s="19" t="s">
        <v>52</v>
      </c>
      <c r="G611" s="19" t="s">
        <v>52</v>
      </c>
      <c r="H611" s="19" t="s">
        <v>52</v>
      </c>
      <c r="I611" s="19" t="s">
        <v>52</v>
      </c>
      <c r="J611" s="19" t="s">
        <v>52</v>
      </c>
      <c r="K611" s="19" t="s">
        <v>52</v>
      </c>
      <c r="L611" s="19" t="s">
        <v>52</v>
      </c>
      <c r="M611" s="19" t="s">
        <v>52</v>
      </c>
      <c r="N611" s="19" t="s">
        <v>52</v>
      </c>
      <c r="O611" s="19" t="s">
        <v>52</v>
      </c>
      <c r="P611" s="19" t="s">
        <v>52</v>
      </c>
      <c r="Q611" s="19" t="s">
        <v>52</v>
      </c>
      <c r="R611" s="19" t="s">
        <v>52</v>
      </c>
      <c r="S611" s="19" t="s">
        <v>52</v>
      </c>
      <c r="T611" s="19" t="s">
        <v>52</v>
      </c>
      <c r="U611" s="19" t="s">
        <v>52</v>
      </c>
      <c r="V611" s="19"/>
      <c r="W611" s="19" t="s">
        <v>52</v>
      </c>
      <c r="X611" s="19"/>
      <c r="Y611" s="19" t="s">
        <v>52</v>
      </c>
      <c r="Z611" s="19" t="s">
        <v>52</v>
      </c>
      <c r="AA611" s="19"/>
      <c r="AB611" s="19" t="s">
        <v>52</v>
      </c>
      <c r="AC611" s="19" t="s">
        <v>52</v>
      </c>
      <c r="AD611" s="19" t="s">
        <v>52</v>
      </c>
      <c r="AE611" s="19" t="s">
        <v>52</v>
      </c>
      <c r="AF611" s="19" t="s">
        <v>52</v>
      </c>
      <c r="AG611" s="19" t="s">
        <v>52</v>
      </c>
      <c r="AH611" s="19"/>
      <c r="AI611" s="19" t="s">
        <v>52</v>
      </c>
      <c r="AJ611" s="19" t="s">
        <v>52</v>
      </c>
      <c r="AK611" s="19"/>
      <c r="AL611" s="19" t="s">
        <v>52</v>
      </c>
      <c r="AM611" s="19" t="s">
        <v>52</v>
      </c>
      <c r="AN611" s="19" t="s">
        <v>52</v>
      </c>
      <c r="AO611" s="19" t="s">
        <v>52</v>
      </c>
      <c r="AP611" s="19" t="s">
        <v>52</v>
      </c>
      <c r="AQ611" s="19" t="s">
        <v>52</v>
      </c>
      <c r="AR611" s="19" t="s">
        <v>52</v>
      </c>
      <c r="AS611" s="19" t="s">
        <v>52</v>
      </c>
      <c r="AT611" s="19" t="s">
        <v>52</v>
      </c>
      <c r="AU611" s="19" t="s">
        <v>52</v>
      </c>
      <c r="AV611" s="19" t="s">
        <v>52</v>
      </c>
      <c r="AW611" s="19" t="s">
        <v>52</v>
      </c>
      <c r="AX611" s="19" t="s">
        <v>52</v>
      </c>
      <c r="AY611" s="19" t="s">
        <v>52</v>
      </c>
      <c r="AZ611" s="19" t="s">
        <v>52</v>
      </c>
      <c r="BA611" s="19" t="s">
        <v>52</v>
      </c>
      <c r="BB611" s="19" t="s">
        <v>52</v>
      </c>
      <c r="BC611" s="19" t="s">
        <v>52</v>
      </c>
      <c r="BD611" s="19" t="s">
        <v>52</v>
      </c>
      <c r="BE611" s="19" t="s">
        <v>53</v>
      </c>
    </row>
    <row r="612" spans="1:57" ht="25.5" customHeight="1" x14ac:dyDescent="0.25">
      <c r="A612" s="22">
        <v>13</v>
      </c>
      <c r="B612" s="23" t="s">
        <v>54</v>
      </c>
      <c r="C612" s="23">
        <v>25</v>
      </c>
      <c r="D612" s="23" t="s">
        <v>55</v>
      </c>
      <c r="E612" s="23" t="s">
        <v>56</v>
      </c>
      <c r="F612" s="24">
        <v>-149.35</v>
      </c>
      <c r="G612" s="24">
        <v>600.35</v>
      </c>
      <c r="H612" s="24">
        <v>3.41</v>
      </c>
      <c r="I612" s="24">
        <v>-147.34</v>
      </c>
      <c r="J612" s="24">
        <v>-637.9</v>
      </c>
      <c r="K612" s="24">
        <v>-206.54</v>
      </c>
      <c r="L612" s="24">
        <v>-639.08000000000004</v>
      </c>
      <c r="M612" s="24">
        <v>147.1</v>
      </c>
      <c r="N612" s="24">
        <v>0</v>
      </c>
      <c r="O612" s="24">
        <v>-177.71</v>
      </c>
      <c r="P612" s="24">
        <v>157.13999999999999</v>
      </c>
      <c r="Q612" s="24">
        <v>-572.83000000000004</v>
      </c>
      <c r="R612" s="24">
        <v>389.79</v>
      </c>
      <c r="S612" s="24">
        <v>1965.73</v>
      </c>
      <c r="T612" s="24">
        <v>-550.6</v>
      </c>
      <c r="U612" s="24">
        <v>-1727.37</v>
      </c>
      <c r="V612" s="24"/>
      <c r="W612" s="24">
        <v>-274.70999999999998</v>
      </c>
      <c r="X612" s="24"/>
      <c r="Y612" s="24">
        <v>-402.09</v>
      </c>
      <c r="Z612" s="24">
        <v>-1207.3800000000001</v>
      </c>
      <c r="AA612" s="24"/>
      <c r="AB612" s="24">
        <v>-755.65</v>
      </c>
      <c r="AC612" s="24">
        <v>-473.31</v>
      </c>
      <c r="AD612" s="24">
        <v>245.83</v>
      </c>
      <c r="AE612" s="24">
        <v>-353.95</v>
      </c>
      <c r="AF612" s="24">
        <v>-97.79</v>
      </c>
      <c r="AG612" s="24">
        <v>-360.53</v>
      </c>
      <c r="AH612" s="24"/>
      <c r="AI612" s="24">
        <v>-180.82</v>
      </c>
      <c r="AJ612" s="24">
        <v>266.33</v>
      </c>
      <c r="AK612" s="24"/>
      <c r="AL612" s="24">
        <v>-461.08</v>
      </c>
      <c r="AM612" s="24">
        <v>-775.21</v>
      </c>
      <c r="AN612" s="24">
        <v>-539.02</v>
      </c>
      <c r="AO612" s="24">
        <v>-411.55</v>
      </c>
      <c r="AP612" s="24">
        <v>-1021.4</v>
      </c>
      <c r="AQ612" s="24">
        <v>-541.09</v>
      </c>
      <c r="AR612" s="24">
        <v>258.64</v>
      </c>
      <c r="AS612" s="24">
        <v>-440.12</v>
      </c>
      <c r="AT612" s="24">
        <v>-35.799999999999997</v>
      </c>
      <c r="AU612" s="24">
        <v>-440.86</v>
      </c>
      <c r="AV612" s="24">
        <v>0</v>
      </c>
      <c r="AW612" s="24">
        <v>-197.87</v>
      </c>
      <c r="AX612" s="24">
        <v>-663.99</v>
      </c>
      <c r="AY612" s="24">
        <v>22.05</v>
      </c>
      <c r="AZ612" s="24">
        <v>-39.44</v>
      </c>
      <c r="BA612" s="24">
        <v>-160.4</v>
      </c>
      <c r="BB612" s="24">
        <v>0</v>
      </c>
      <c r="BC612" s="24">
        <v>0</v>
      </c>
      <c r="BD612" s="24">
        <f t="shared" ref="BD612:BD655" si="244">SUM(F612:BC612)</f>
        <v>-10586.410000000003</v>
      </c>
      <c r="BE612" s="25"/>
    </row>
    <row r="613" spans="1:57" ht="25.5" customHeight="1" x14ac:dyDescent="0.25">
      <c r="A613" s="22">
        <v>13</v>
      </c>
      <c r="B613" s="23" t="s">
        <v>54</v>
      </c>
      <c r="C613" s="23">
        <v>66</v>
      </c>
      <c r="D613" s="23" t="s">
        <v>55</v>
      </c>
      <c r="E613" s="26" t="s">
        <v>57</v>
      </c>
      <c r="F613" s="24">
        <v>-172.98</v>
      </c>
      <c r="G613" s="24">
        <v>-515.03</v>
      </c>
      <c r="H613" s="24">
        <v>-624.02</v>
      </c>
      <c r="I613" s="24">
        <v>89.3</v>
      </c>
      <c r="J613" s="24" t="s">
        <v>62</v>
      </c>
      <c r="K613" s="24">
        <v>-153.66999999999999</v>
      </c>
      <c r="L613" s="24">
        <v>-0.54</v>
      </c>
      <c r="M613" s="24">
        <v>-1.1499999999999999</v>
      </c>
      <c r="N613" s="24">
        <v>0</v>
      </c>
      <c r="O613" s="24">
        <v>-404.36</v>
      </c>
      <c r="P613" s="24">
        <v>-190.55</v>
      </c>
      <c r="Q613" s="24">
        <v>-66.22</v>
      </c>
      <c r="R613" s="24">
        <v>-316.58</v>
      </c>
      <c r="S613" s="24">
        <v>-52.19</v>
      </c>
      <c r="T613" s="24" t="s">
        <v>62</v>
      </c>
      <c r="U613" s="24">
        <v>-2204.89</v>
      </c>
      <c r="V613" s="24"/>
      <c r="W613" s="24">
        <v>-1541.75</v>
      </c>
      <c r="X613" s="24"/>
      <c r="Y613" s="24">
        <v>189.51</v>
      </c>
      <c r="Z613" s="24">
        <v>-64.680000000000007</v>
      </c>
      <c r="AA613" s="24"/>
      <c r="AB613" s="24">
        <v>-246.56</v>
      </c>
      <c r="AC613" s="24">
        <v>-22.92</v>
      </c>
      <c r="AD613" s="24">
        <v>-333.48</v>
      </c>
      <c r="AE613" s="24">
        <v>-208.64</v>
      </c>
      <c r="AF613" s="24">
        <v>-122.27</v>
      </c>
      <c r="AG613" s="24">
        <v>-1150.99</v>
      </c>
      <c r="AH613" s="24"/>
      <c r="AI613" s="24">
        <v>-319.57</v>
      </c>
      <c r="AJ613" s="24">
        <v>-346.78</v>
      </c>
      <c r="AK613" s="24"/>
      <c r="AL613" s="24">
        <v>-79.319999999999993</v>
      </c>
      <c r="AM613" s="24">
        <v>-39.049999999999997</v>
      </c>
      <c r="AN613" s="24">
        <v>-5.9</v>
      </c>
      <c r="AO613" s="24">
        <v>-130.16999999999999</v>
      </c>
      <c r="AP613" s="24">
        <v>-337.28</v>
      </c>
      <c r="AQ613" s="24">
        <v>131.31</v>
      </c>
      <c r="AR613" s="24">
        <v>-261.12</v>
      </c>
      <c r="AS613" s="24">
        <v>-411.97</v>
      </c>
      <c r="AT613" s="24">
        <v>-211.78</v>
      </c>
      <c r="AU613" s="24">
        <v>-23.93</v>
      </c>
      <c r="AV613" s="24">
        <v>0</v>
      </c>
      <c r="AW613" s="24" t="s">
        <v>58</v>
      </c>
      <c r="AX613" s="24">
        <v>59.25</v>
      </c>
      <c r="AY613" s="24" t="s">
        <v>60</v>
      </c>
      <c r="AZ613" s="24" t="s">
        <v>60</v>
      </c>
      <c r="BA613" s="24">
        <v>-27.5</v>
      </c>
      <c r="BB613" s="24">
        <v>0</v>
      </c>
      <c r="BC613" s="24">
        <v>0</v>
      </c>
      <c r="BD613" s="24">
        <f t="shared" si="244"/>
        <v>-10118.470000000003</v>
      </c>
      <c r="BE613" s="25"/>
    </row>
    <row r="614" spans="1:57" ht="25.5" customHeight="1" x14ac:dyDescent="0.25">
      <c r="A614" s="22">
        <v>13</v>
      </c>
      <c r="B614" s="23" t="s">
        <v>54</v>
      </c>
      <c r="C614" s="23">
        <v>27</v>
      </c>
      <c r="D614" s="23">
        <v>269</v>
      </c>
      <c r="E614" s="23" t="s">
        <v>61</v>
      </c>
      <c r="F614" s="24" t="s">
        <v>60</v>
      </c>
      <c r="G614" s="24" t="s">
        <v>60</v>
      </c>
      <c r="H614" s="24" t="s">
        <v>60</v>
      </c>
      <c r="I614" s="24" t="s">
        <v>62</v>
      </c>
      <c r="J614" s="24" t="s">
        <v>62</v>
      </c>
      <c r="K614" s="24" t="s">
        <v>60</v>
      </c>
      <c r="L614" s="24" t="s">
        <v>64</v>
      </c>
      <c r="M614" s="24" t="s">
        <v>64</v>
      </c>
      <c r="N614" s="24">
        <v>0</v>
      </c>
      <c r="O614" s="24" t="s">
        <v>60</v>
      </c>
      <c r="P614" s="24">
        <v>62</v>
      </c>
      <c r="Q614" s="24" t="s">
        <v>60</v>
      </c>
      <c r="R614" s="24">
        <v>50.82</v>
      </c>
      <c r="S614" s="24" t="s">
        <v>62</v>
      </c>
      <c r="T614" s="24" t="s">
        <v>62</v>
      </c>
      <c r="U614" s="24" t="s">
        <v>60</v>
      </c>
      <c r="V614" s="24"/>
      <c r="W614" s="24" t="s">
        <v>60</v>
      </c>
      <c r="X614" s="24"/>
      <c r="Y614" s="24" t="s">
        <v>60</v>
      </c>
      <c r="Z614" s="24" t="s">
        <v>62</v>
      </c>
      <c r="AA614" s="24"/>
      <c r="AB614" s="24">
        <v>14</v>
      </c>
      <c r="AC614" s="24" t="s">
        <v>60</v>
      </c>
      <c r="AD614" s="24" t="s">
        <v>60</v>
      </c>
      <c r="AE614" s="24" t="s">
        <v>62</v>
      </c>
      <c r="AF614" s="24" t="s">
        <v>60</v>
      </c>
      <c r="AG614" s="24" t="s">
        <v>60</v>
      </c>
      <c r="AH614" s="24"/>
      <c r="AI614" s="24" t="s">
        <v>63</v>
      </c>
      <c r="AJ614" s="24" t="s">
        <v>60</v>
      </c>
      <c r="AK614" s="24"/>
      <c r="AL614" s="24" t="s">
        <v>60</v>
      </c>
      <c r="AM614" s="24" t="s">
        <v>60</v>
      </c>
      <c r="AN614" s="24" t="s">
        <v>62</v>
      </c>
      <c r="AO614" s="24" t="s">
        <v>62</v>
      </c>
      <c r="AP614" s="24" t="s">
        <v>64</v>
      </c>
      <c r="AQ614" s="24" t="s">
        <v>62</v>
      </c>
      <c r="AR614" s="24" t="s">
        <v>60</v>
      </c>
      <c r="AS614" s="24" t="s">
        <v>64</v>
      </c>
      <c r="AT614" s="24" t="s">
        <v>60</v>
      </c>
      <c r="AU614" s="24" t="s">
        <v>60</v>
      </c>
      <c r="AV614" s="24">
        <v>0</v>
      </c>
      <c r="AW614" s="24" t="s">
        <v>58</v>
      </c>
      <c r="AX614" s="24" t="s">
        <v>62</v>
      </c>
      <c r="AY614" s="24" t="s">
        <v>64</v>
      </c>
      <c r="AZ614" s="24" t="s">
        <v>60</v>
      </c>
      <c r="BA614" s="24" t="s">
        <v>62</v>
      </c>
      <c r="BB614" s="24">
        <v>0</v>
      </c>
      <c r="BC614" s="24">
        <v>0</v>
      </c>
      <c r="BD614" s="24">
        <f t="shared" si="244"/>
        <v>126.82</v>
      </c>
      <c r="BE614" s="25"/>
    </row>
    <row r="615" spans="1:57" ht="25.5" customHeight="1" x14ac:dyDescent="0.25">
      <c r="A615" s="22">
        <v>13</v>
      </c>
      <c r="B615" s="23" t="s">
        <v>54</v>
      </c>
      <c r="C615" s="23">
        <v>27</v>
      </c>
      <c r="D615" s="23">
        <v>273</v>
      </c>
      <c r="E615" s="23" t="s">
        <v>65</v>
      </c>
      <c r="F615" s="24" t="s">
        <v>60</v>
      </c>
      <c r="G615" s="24" t="s">
        <v>60</v>
      </c>
      <c r="H615" s="24" t="s">
        <v>60</v>
      </c>
      <c r="I615" s="24" t="s">
        <v>62</v>
      </c>
      <c r="J615" s="24" t="s">
        <v>62</v>
      </c>
      <c r="K615" s="24" t="s">
        <v>60</v>
      </c>
      <c r="L615" s="24" t="s">
        <v>60</v>
      </c>
      <c r="M615" s="24" t="s">
        <v>64</v>
      </c>
      <c r="N615" s="24">
        <v>0</v>
      </c>
      <c r="O615" s="24" t="s">
        <v>60</v>
      </c>
      <c r="P615" s="24">
        <v>-195.3</v>
      </c>
      <c r="Q615" s="24" t="s">
        <v>60</v>
      </c>
      <c r="R615" s="24" t="s">
        <v>62</v>
      </c>
      <c r="S615" s="24" t="s">
        <v>63</v>
      </c>
      <c r="T615" s="24" t="s">
        <v>62</v>
      </c>
      <c r="U615" s="24" t="s">
        <v>60</v>
      </c>
      <c r="V615" s="24"/>
      <c r="W615" s="24" t="s">
        <v>60</v>
      </c>
      <c r="X615" s="24"/>
      <c r="Y615" s="24" t="s">
        <v>60</v>
      </c>
      <c r="Z615" s="24" t="s">
        <v>62</v>
      </c>
      <c r="AA615" s="24"/>
      <c r="AB615" s="24" t="s">
        <v>60</v>
      </c>
      <c r="AC615" s="24" t="s">
        <v>60</v>
      </c>
      <c r="AD615" s="24" t="s">
        <v>60</v>
      </c>
      <c r="AE615" s="24" t="s">
        <v>62</v>
      </c>
      <c r="AF615" s="24" t="s">
        <v>60</v>
      </c>
      <c r="AG615" s="24" t="s">
        <v>60</v>
      </c>
      <c r="AH615" s="24"/>
      <c r="AI615" s="24" t="s">
        <v>63</v>
      </c>
      <c r="AJ615" s="24" t="s">
        <v>60</v>
      </c>
      <c r="AK615" s="24"/>
      <c r="AL615" s="24" t="s">
        <v>60</v>
      </c>
      <c r="AM615" s="24" t="s">
        <v>60</v>
      </c>
      <c r="AN615" s="24" t="s">
        <v>62</v>
      </c>
      <c r="AO615" s="24" t="s">
        <v>62</v>
      </c>
      <c r="AP615" s="24" t="s">
        <v>64</v>
      </c>
      <c r="AQ615" s="24" t="s">
        <v>62</v>
      </c>
      <c r="AR615" s="24" t="s">
        <v>60</v>
      </c>
      <c r="AS615" s="24" t="s">
        <v>64</v>
      </c>
      <c r="AT615" s="24" t="s">
        <v>60</v>
      </c>
      <c r="AU615" s="24" t="s">
        <v>60</v>
      </c>
      <c r="AV615" s="24">
        <v>0</v>
      </c>
      <c r="AW615" s="24">
        <v>779.65</v>
      </c>
      <c r="AX615" s="24" t="s">
        <v>62</v>
      </c>
      <c r="AY615" s="24" t="s">
        <v>64</v>
      </c>
      <c r="AZ615" s="24" t="s">
        <v>60</v>
      </c>
      <c r="BA615" s="24" t="s">
        <v>62</v>
      </c>
      <c r="BB615" s="24">
        <v>0</v>
      </c>
      <c r="BC615" s="24">
        <v>0</v>
      </c>
      <c r="BD615" s="24">
        <f t="shared" si="244"/>
        <v>584.34999999999991</v>
      </c>
      <c r="BE615" s="25"/>
    </row>
    <row r="616" spans="1:57" ht="25.5" customHeight="1" x14ac:dyDescent="0.25">
      <c r="A616" s="22">
        <v>13</v>
      </c>
      <c r="B616" s="23" t="s">
        <v>54</v>
      </c>
      <c r="C616" s="23">
        <v>27</v>
      </c>
      <c r="D616" s="23">
        <v>274</v>
      </c>
      <c r="E616" s="23" t="s">
        <v>66</v>
      </c>
      <c r="F616" s="24" t="s">
        <v>60</v>
      </c>
      <c r="G616" s="24" t="s">
        <v>60</v>
      </c>
      <c r="H616" s="24" t="s">
        <v>60</v>
      </c>
      <c r="I616" s="24" t="s">
        <v>62</v>
      </c>
      <c r="J616" s="24" t="s">
        <v>62</v>
      </c>
      <c r="K616" s="24" t="s">
        <v>60</v>
      </c>
      <c r="L616" s="24" t="s">
        <v>64</v>
      </c>
      <c r="M616" s="24" t="s">
        <v>60</v>
      </c>
      <c r="N616" s="24">
        <v>0</v>
      </c>
      <c r="O616" s="24" t="s">
        <v>60</v>
      </c>
      <c r="P616" s="24" t="s">
        <v>62</v>
      </c>
      <c r="Q616" s="24" t="s">
        <v>60</v>
      </c>
      <c r="R616" s="24">
        <v>50.84</v>
      </c>
      <c r="S616" s="24" t="s">
        <v>63</v>
      </c>
      <c r="T616" s="24">
        <v>14.58</v>
      </c>
      <c r="U616" s="24" t="s">
        <v>60</v>
      </c>
      <c r="V616" s="24"/>
      <c r="W616" s="24" t="s">
        <v>60</v>
      </c>
      <c r="X616" s="24"/>
      <c r="Y616" s="24" t="s">
        <v>60</v>
      </c>
      <c r="Z616" s="24" t="s">
        <v>62</v>
      </c>
      <c r="AA616" s="24"/>
      <c r="AB616" s="24" t="s">
        <v>60</v>
      </c>
      <c r="AC616" s="24" t="s">
        <v>60</v>
      </c>
      <c r="AD616" s="24" t="s">
        <v>60</v>
      </c>
      <c r="AE616" s="24" t="s">
        <v>62</v>
      </c>
      <c r="AF616" s="24" t="s">
        <v>60</v>
      </c>
      <c r="AG616" s="24" t="s">
        <v>60</v>
      </c>
      <c r="AH616" s="24"/>
      <c r="AI616" s="24" t="s">
        <v>63</v>
      </c>
      <c r="AJ616" s="24" t="s">
        <v>60</v>
      </c>
      <c r="AK616" s="24"/>
      <c r="AL616" s="24" t="s">
        <v>60</v>
      </c>
      <c r="AM616" s="24" t="s">
        <v>60</v>
      </c>
      <c r="AN616" s="24" t="s">
        <v>62</v>
      </c>
      <c r="AO616" s="24" t="s">
        <v>62</v>
      </c>
      <c r="AP616" s="24" t="s">
        <v>60</v>
      </c>
      <c r="AQ616" s="24" t="s">
        <v>62</v>
      </c>
      <c r="AR616" s="24" t="s">
        <v>60</v>
      </c>
      <c r="AS616" s="24" t="s">
        <v>64</v>
      </c>
      <c r="AT616" s="24" t="s">
        <v>60</v>
      </c>
      <c r="AU616" s="24" t="s">
        <v>60</v>
      </c>
      <c r="AV616" s="24">
        <v>0</v>
      </c>
      <c r="AW616" s="24">
        <v>192.6</v>
      </c>
      <c r="AX616" s="24" t="s">
        <v>62</v>
      </c>
      <c r="AY616" s="24" t="s">
        <v>60</v>
      </c>
      <c r="AZ616" s="24" t="s">
        <v>60</v>
      </c>
      <c r="BA616" s="24" t="s">
        <v>62</v>
      </c>
      <c r="BB616" s="24">
        <v>0</v>
      </c>
      <c r="BC616" s="24">
        <v>0</v>
      </c>
      <c r="BD616" s="24">
        <f t="shared" si="244"/>
        <v>258.02</v>
      </c>
      <c r="BE616" s="25" t="s">
        <v>48</v>
      </c>
    </row>
    <row r="617" spans="1:57" ht="25.5" customHeight="1" x14ac:dyDescent="0.25">
      <c r="A617" s="22">
        <v>13</v>
      </c>
      <c r="B617" s="23" t="s">
        <v>54</v>
      </c>
      <c r="C617" s="23">
        <v>23</v>
      </c>
      <c r="D617" s="23">
        <v>243</v>
      </c>
      <c r="E617" s="23" t="s">
        <v>67</v>
      </c>
      <c r="F617" s="24">
        <v>-440.51</v>
      </c>
      <c r="G617" s="24">
        <v>-319.98</v>
      </c>
      <c r="H617" s="24">
        <v>-101.43</v>
      </c>
      <c r="I617" s="24">
        <v>-748.85</v>
      </c>
      <c r="J617" s="24">
        <v>-11.36</v>
      </c>
      <c r="K617" s="24">
        <v>-133.25</v>
      </c>
      <c r="L617" s="24">
        <v>-72.69</v>
      </c>
      <c r="M617" s="24">
        <v>-579.85</v>
      </c>
      <c r="N617" s="24">
        <v>0</v>
      </c>
      <c r="O617" s="24">
        <v>-33.65</v>
      </c>
      <c r="P617" s="24">
        <v>75.88</v>
      </c>
      <c r="Q617" s="24">
        <v>40.14</v>
      </c>
      <c r="R617" s="24">
        <v>-1011.03</v>
      </c>
      <c r="S617" s="24">
        <v>617.49</v>
      </c>
      <c r="T617" s="24">
        <v>31.72</v>
      </c>
      <c r="U617" s="24">
        <v>-50.47</v>
      </c>
      <c r="V617" s="24"/>
      <c r="W617" s="24" t="s">
        <v>58</v>
      </c>
      <c r="X617" s="24"/>
      <c r="Y617" s="24">
        <v>-622.63</v>
      </c>
      <c r="Z617" s="24">
        <v>-91.2</v>
      </c>
      <c r="AA617" s="24"/>
      <c r="AB617" s="24">
        <v>-331.82</v>
      </c>
      <c r="AC617" s="24" t="s">
        <v>59</v>
      </c>
      <c r="AD617" s="24">
        <v>-263.52999999999997</v>
      </c>
      <c r="AE617" s="24">
        <v>-217.48</v>
      </c>
      <c r="AF617" s="24">
        <v>-501.44</v>
      </c>
      <c r="AG617" s="24">
        <v>-63.58</v>
      </c>
      <c r="AH617" s="24"/>
      <c r="AI617" s="24">
        <v>-101.63</v>
      </c>
      <c r="AJ617" s="24">
        <v>249.55</v>
      </c>
      <c r="AK617" s="24"/>
      <c r="AL617" s="24" t="s">
        <v>262</v>
      </c>
      <c r="AM617" s="24">
        <v>-257.49</v>
      </c>
      <c r="AN617" s="24">
        <v>-314.05</v>
      </c>
      <c r="AO617" s="24" t="s">
        <v>58</v>
      </c>
      <c r="AP617" s="24">
        <v>-69.260000000000005</v>
      </c>
      <c r="AQ617" s="24">
        <v>5428.95</v>
      </c>
      <c r="AR617" s="24">
        <v>-205.52</v>
      </c>
      <c r="AS617" s="24" t="s">
        <v>59</v>
      </c>
      <c r="AT617" s="24">
        <v>-546.51</v>
      </c>
      <c r="AU617" s="24">
        <v>-48.92</v>
      </c>
      <c r="AV617" s="24">
        <v>0</v>
      </c>
      <c r="AW617" s="24" t="s">
        <v>58</v>
      </c>
      <c r="AX617" s="24">
        <v>-23.51</v>
      </c>
      <c r="AY617" s="24" t="s">
        <v>60</v>
      </c>
      <c r="AZ617" s="24" t="s">
        <v>60</v>
      </c>
      <c r="BA617" s="24" t="s">
        <v>62</v>
      </c>
      <c r="BB617" s="24">
        <v>0</v>
      </c>
      <c r="BC617" s="24">
        <v>0</v>
      </c>
      <c r="BD617" s="24">
        <f t="shared" si="244"/>
        <v>-717.90999999999974</v>
      </c>
      <c r="BE617" s="25" t="s">
        <v>48</v>
      </c>
    </row>
    <row r="618" spans="1:57" ht="25.5" customHeight="1" x14ac:dyDescent="0.25">
      <c r="A618" s="22">
        <v>13</v>
      </c>
      <c r="B618" s="23" t="s">
        <v>54</v>
      </c>
      <c r="C618" s="23">
        <v>23</v>
      </c>
      <c r="D618" s="23">
        <v>332</v>
      </c>
      <c r="E618" s="23" t="s">
        <v>68</v>
      </c>
      <c r="F618" s="24">
        <v>-313.7</v>
      </c>
      <c r="G618" s="24">
        <v>-448.04</v>
      </c>
      <c r="H618" s="24">
        <v>-270.13</v>
      </c>
      <c r="I618" s="24">
        <v>-64.53</v>
      </c>
      <c r="J618" s="24">
        <v>-153.08000000000001</v>
      </c>
      <c r="K618" s="24">
        <v>-86.17</v>
      </c>
      <c r="L618" s="24">
        <v>-16.61</v>
      </c>
      <c r="M618" s="24" t="s">
        <v>59</v>
      </c>
      <c r="N618" s="24">
        <v>0</v>
      </c>
      <c r="O618" s="24">
        <v>209.69</v>
      </c>
      <c r="P618" s="24">
        <v>-232.06</v>
      </c>
      <c r="Q618" s="24">
        <v>43.88</v>
      </c>
      <c r="R618" s="24">
        <v>-227.84</v>
      </c>
      <c r="S618" s="24">
        <v>3902.35</v>
      </c>
      <c r="T618" s="24">
        <v>-115.38</v>
      </c>
      <c r="U618" s="24">
        <v>-832.48</v>
      </c>
      <c r="V618" s="24"/>
      <c r="W618" s="24" t="s">
        <v>58</v>
      </c>
      <c r="X618" s="24"/>
      <c r="Y618" s="24">
        <v>-456.38</v>
      </c>
      <c r="Z618" s="24">
        <v>-315.29000000000002</v>
      </c>
      <c r="AA618" s="24"/>
      <c r="AB618" s="24">
        <v>-204.4</v>
      </c>
      <c r="AC618" s="24" t="s">
        <v>59</v>
      </c>
      <c r="AD618" s="24">
        <v>-416.95</v>
      </c>
      <c r="AE618" s="24">
        <v>-105.85</v>
      </c>
      <c r="AF618" s="24">
        <v>-186.7</v>
      </c>
      <c r="AG618" s="24">
        <v>-104.79</v>
      </c>
      <c r="AH618" s="24"/>
      <c r="AI618" s="24">
        <v>116.62</v>
      </c>
      <c r="AJ618" s="24">
        <v>-263.5</v>
      </c>
      <c r="AK618" s="24"/>
      <c r="AL618" s="24">
        <v>31.39</v>
      </c>
      <c r="AM618" s="24">
        <v>-13.01</v>
      </c>
      <c r="AN618" s="24">
        <v>-28.03</v>
      </c>
      <c r="AO618" s="24" t="s">
        <v>58</v>
      </c>
      <c r="AP618" s="24">
        <v>-215.42</v>
      </c>
      <c r="AQ618" s="24">
        <v>-685.56</v>
      </c>
      <c r="AR618" s="24">
        <v>-112.51</v>
      </c>
      <c r="AS618" s="24" t="s">
        <v>59</v>
      </c>
      <c r="AT618" s="24">
        <v>-343.13</v>
      </c>
      <c r="AU618" s="24">
        <v>-50.76</v>
      </c>
      <c r="AV618" s="24">
        <v>0</v>
      </c>
      <c r="AW618" s="24" t="s">
        <v>58</v>
      </c>
      <c r="AX618" s="24">
        <v>-33.619999999999997</v>
      </c>
      <c r="AY618" s="24">
        <v>-135.26</v>
      </c>
      <c r="AZ618" s="24">
        <v>-57.86</v>
      </c>
      <c r="BA618" s="24">
        <v>-9.86</v>
      </c>
      <c r="BB618" s="24">
        <v>0</v>
      </c>
      <c r="BC618" s="24">
        <v>0</v>
      </c>
      <c r="BD618" s="24">
        <f t="shared" si="244"/>
        <v>-2194.9699999999998</v>
      </c>
      <c r="BE618" s="25" t="s">
        <v>48</v>
      </c>
    </row>
    <row r="619" spans="1:57" ht="25.5" customHeight="1" x14ac:dyDescent="0.25">
      <c r="A619" s="22">
        <v>13</v>
      </c>
      <c r="B619" s="23" t="s">
        <v>54</v>
      </c>
      <c r="C619" s="23">
        <v>22</v>
      </c>
      <c r="D619" s="23">
        <v>175</v>
      </c>
      <c r="E619" s="23" t="s">
        <v>69</v>
      </c>
      <c r="F619" s="24">
        <v>-242.95</v>
      </c>
      <c r="G619" s="24">
        <v>-71.099999999999994</v>
      </c>
      <c r="H619" s="24">
        <v>-24.24</v>
      </c>
      <c r="I619" s="24">
        <v>-122.06</v>
      </c>
      <c r="J619" s="24">
        <v>191.84</v>
      </c>
      <c r="K619" s="24">
        <v>-95.96</v>
      </c>
      <c r="L619" s="24">
        <v>-398.36</v>
      </c>
      <c r="M619" s="24">
        <v>48.25</v>
      </c>
      <c r="N619" s="24">
        <v>0</v>
      </c>
      <c r="O619" s="24">
        <v>-235.96</v>
      </c>
      <c r="P619" s="24">
        <v>9.7200000000000006</v>
      </c>
      <c r="Q619" s="24">
        <v>201.94</v>
      </c>
      <c r="R619" s="24">
        <v>-310.66000000000003</v>
      </c>
      <c r="S619" s="24">
        <v>-201.48</v>
      </c>
      <c r="T619" s="24" t="s">
        <v>58</v>
      </c>
      <c r="U619" s="24">
        <v>-2483.75</v>
      </c>
      <c r="V619" s="24"/>
      <c r="W619" s="24">
        <v>-57.9</v>
      </c>
      <c r="X619" s="24"/>
      <c r="Y619" s="24">
        <v>-86.68</v>
      </c>
      <c r="Z619" s="24">
        <v>-161.09</v>
      </c>
      <c r="AA619" s="24"/>
      <c r="AB619" s="24">
        <v>-72.56</v>
      </c>
      <c r="AC619" s="24">
        <v>-101.74</v>
      </c>
      <c r="AD619" s="24">
        <v>-134.29</v>
      </c>
      <c r="AE619" s="24">
        <v>-172.77</v>
      </c>
      <c r="AF619" s="24">
        <v>49.18</v>
      </c>
      <c r="AG619" s="24">
        <v>-27.72</v>
      </c>
      <c r="AH619" s="24"/>
      <c r="AI619" s="24">
        <v>-8.25</v>
      </c>
      <c r="AJ619" s="24">
        <v>256.42</v>
      </c>
      <c r="AK619" s="24"/>
      <c r="AL619" s="24">
        <v>-445.64</v>
      </c>
      <c r="AM619" s="24">
        <v>99.44</v>
      </c>
      <c r="AN619" s="24" t="s">
        <v>62</v>
      </c>
      <c r="AO619" s="24">
        <v>-404.13</v>
      </c>
      <c r="AP619" s="24">
        <v>-367.47</v>
      </c>
      <c r="AQ619" s="24">
        <v>-2.81</v>
      </c>
      <c r="AR619" s="24">
        <v>308</v>
      </c>
      <c r="AS619" s="24">
        <v>-246.5</v>
      </c>
      <c r="AT619" s="24">
        <v>30.16</v>
      </c>
      <c r="AU619" s="24">
        <v>-353.88</v>
      </c>
      <c r="AV619" s="24">
        <v>0</v>
      </c>
      <c r="AW619" s="24">
        <v>-172.54</v>
      </c>
      <c r="AX619" s="24">
        <v>-141.54</v>
      </c>
      <c r="AY619" s="24" t="s">
        <v>60</v>
      </c>
      <c r="AZ619" s="24" t="s">
        <v>60</v>
      </c>
      <c r="BA619" s="24">
        <v>-107.77</v>
      </c>
      <c r="BB619" s="24">
        <v>0</v>
      </c>
      <c r="BC619" s="24">
        <v>0</v>
      </c>
      <c r="BD619" s="24">
        <f t="shared" si="244"/>
        <v>-6056.8500000000022</v>
      </c>
      <c r="BE619" s="25" t="s">
        <v>48</v>
      </c>
    </row>
    <row r="620" spans="1:57" ht="25.5" customHeight="1" x14ac:dyDescent="0.25">
      <c r="A620" s="22">
        <v>13</v>
      </c>
      <c r="B620" s="23" t="s">
        <v>54</v>
      </c>
      <c r="C620" s="23">
        <v>22</v>
      </c>
      <c r="D620" s="23">
        <v>347</v>
      </c>
      <c r="E620" s="23" t="s">
        <v>70</v>
      </c>
      <c r="F620" s="24">
        <v>-272.01</v>
      </c>
      <c r="G620" s="24">
        <v>37.33</v>
      </c>
      <c r="H620" s="24">
        <v>-227.77</v>
      </c>
      <c r="I620" s="24">
        <v>187.07</v>
      </c>
      <c r="J620" s="24">
        <v>-446.45</v>
      </c>
      <c r="K620" s="24">
        <v>-348</v>
      </c>
      <c r="L620" s="24">
        <v>-721.77</v>
      </c>
      <c r="M620" s="24">
        <v>-93.41</v>
      </c>
      <c r="N620" s="24">
        <v>0</v>
      </c>
      <c r="O620" s="24">
        <v>-440.75</v>
      </c>
      <c r="P620" s="24">
        <v>33.36</v>
      </c>
      <c r="Q620" s="24">
        <v>-455.61</v>
      </c>
      <c r="R620" s="24">
        <v>-172.87</v>
      </c>
      <c r="S620" s="24">
        <v>-109.12</v>
      </c>
      <c r="T620" s="24" t="s">
        <v>58</v>
      </c>
      <c r="U620" s="24">
        <v>143.16999999999999</v>
      </c>
      <c r="V620" s="24"/>
      <c r="W620" s="24">
        <v>-68.010000000000005</v>
      </c>
      <c r="X620" s="24"/>
      <c r="Y620" s="24">
        <v>-984.22</v>
      </c>
      <c r="Z620" s="24" t="s">
        <v>58</v>
      </c>
      <c r="AA620" s="24"/>
      <c r="AB620" s="24">
        <v>-226.77</v>
      </c>
      <c r="AC620" s="24">
        <v>-116.58</v>
      </c>
      <c r="AD620" s="24">
        <v>153.16</v>
      </c>
      <c r="AE620" s="24">
        <v>-215.47</v>
      </c>
      <c r="AF620" s="24">
        <v>-468.17</v>
      </c>
      <c r="AG620" s="24">
        <v>209.61</v>
      </c>
      <c r="AH620" s="24"/>
      <c r="AI620" s="24">
        <v>-107.94</v>
      </c>
      <c r="AJ620" s="24">
        <v>-78.48</v>
      </c>
      <c r="AK620" s="24"/>
      <c r="AL620" s="24">
        <v>-453.75</v>
      </c>
      <c r="AM620" s="24">
        <v>-692.15</v>
      </c>
      <c r="AN620" s="24">
        <v>100</v>
      </c>
      <c r="AO620" s="24">
        <v>-453.51</v>
      </c>
      <c r="AP620" s="24">
        <v>-174.78</v>
      </c>
      <c r="AQ620" s="24">
        <v>-234.57</v>
      </c>
      <c r="AR620" s="24">
        <v>151.51</v>
      </c>
      <c r="AS620" s="24">
        <v>-247.92</v>
      </c>
      <c r="AT620" s="24" t="s">
        <v>60</v>
      </c>
      <c r="AU620" s="24">
        <v>-655.84</v>
      </c>
      <c r="AV620" s="24">
        <v>0</v>
      </c>
      <c r="AW620" s="24">
        <v>-160.31</v>
      </c>
      <c r="AX620" s="24">
        <v>-60.23</v>
      </c>
      <c r="AY620" s="24" t="s">
        <v>60</v>
      </c>
      <c r="AZ620" s="24">
        <v>-15.55</v>
      </c>
      <c r="BA620" s="24">
        <v>-107.06</v>
      </c>
      <c r="BB620" s="24">
        <v>0</v>
      </c>
      <c r="BC620" s="24">
        <v>0</v>
      </c>
      <c r="BD620" s="24">
        <f t="shared" si="244"/>
        <v>-7793.8600000000006</v>
      </c>
      <c r="BE620" s="25" t="s">
        <v>48</v>
      </c>
    </row>
    <row r="621" spans="1:57" ht="25.5" customHeight="1" x14ac:dyDescent="0.25">
      <c r="A621" s="40">
        <v>13</v>
      </c>
      <c r="B621" s="23" t="s">
        <v>54</v>
      </c>
      <c r="C621" s="23">
        <v>12</v>
      </c>
      <c r="D621" s="23" t="s">
        <v>71</v>
      </c>
      <c r="E621" s="23" t="s">
        <v>72</v>
      </c>
      <c r="F621" s="24">
        <v>-70.86</v>
      </c>
      <c r="G621" s="24">
        <v>91.83</v>
      </c>
      <c r="H621" s="24" t="s">
        <v>59</v>
      </c>
      <c r="I621" s="24">
        <v>-292.18</v>
      </c>
      <c r="J621" s="24">
        <v>-236.02</v>
      </c>
      <c r="K621" s="24">
        <v>-75.63</v>
      </c>
      <c r="L621" s="24">
        <v>-908.25</v>
      </c>
      <c r="M621" s="24" t="s">
        <v>59</v>
      </c>
      <c r="N621" s="24">
        <v>0</v>
      </c>
      <c r="O621" s="24">
        <v>69.36</v>
      </c>
      <c r="P621" s="24">
        <v>81.78</v>
      </c>
      <c r="Q621" s="24">
        <v>332.36</v>
      </c>
      <c r="R621" s="24">
        <v>967.94</v>
      </c>
      <c r="S621" s="24">
        <v>-1466.28</v>
      </c>
      <c r="T621" s="24">
        <v>28.86</v>
      </c>
      <c r="U621" s="24">
        <v>-262.5</v>
      </c>
      <c r="V621" s="24"/>
      <c r="W621" s="24">
        <v>81.069999999999993</v>
      </c>
      <c r="X621" s="24"/>
      <c r="Y621" s="24" t="s">
        <v>59</v>
      </c>
      <c r="Z621" s="24" t="s">
        <v>62</v>
      </c>
      <c r="AA621" s="24"/>
      <c r="AB621" s="24">
        <v>-169.47</v>
      </c>
      <c r="AC621" s="24">
        <v>63.38</v>
      </c>
      <c r="AD621" s="24">
        <v>88.46</v>
      </c>
      <c r="AE621" s="24">
        <v>-55.21</v>
      </c>
      <c r="AF621" s="24" t="s">
        <v>320</v>
      </c>
      <c r="AG621" s="24" t="s">
        <v>59</v>
      </c>
      <c r="AH621" s="24"/>
      <c r="AI621" s="24">
        <v>-18.989999999999998</v>
      </c>
      <c r="AJ621" s="24">
        <v>-175.4</v>
      </c>
      <c r="AK621" s="24"/>
      <c r="AL621" s="24">
        <v>-182.62</v>
      </c>
      <c r="AM621" s="24">
        <v>-51.33</v>
      </c>
      <c r="AN621" s="24">
        <v>-98</v>
      </c>
      <c r="AO621" s="24" t="s">
        <v>58</v>
      </c>
      <c r="AP621" s="24">
        <v>-162.33000000000001</v>
      </c>
      <c r="AQ621" s="24">
        <v>-311.63</v>
      </c>
      <c r="AR621" s="24">
        <v>-112.35</v>
      </c>
      <c r="AS621" s="24">
        <v>-173.79</v>
      </c>
      <c r="AT621" s="24">
        <v>-259.93</v>
      </c>
      <c r="AU621" s="24">
        <v>57.88</v>
      </c>
      <c r="AV621" s="24">
        <v>0</v>
      </c>
      <c r="AW621" s="24" t="s">
        <v>58</v>
      </c>
      <c r="AX621" s="24">
        <v>-349.25</v>
      </c>
      <c r="AY621" s="24" t="s">
        <v>60</v>
      </c>
      <c r="AZ621" s="24" t="s">
        <v>59</v>
      </c>
      <c r="BA621" s="24" t="s">
        <v>62</v>
      </c>
      <c r="BB621" s="24">
        <v>0</v>
      </c>
      <c r="BC621" s="24">
        <v>0</v>
      </c>
      <c r="BD621" s="24">
        <f t="shared" si="244"/>
        <v>-3569.1</v>
      </c>
      <c r="BE621" s="25"/>
    </row>
    <row r="622" spans="1:57" ht="25.5" customHeight="1" x14ac:dyDescent="0.25">
      <c r="A622" s="40">
        <v>13</v>
      </c>
      <c r="B622" s="23" t="s">
        <v>54</v>
      </c>
      <c r="C622" s="23">
        <v>22</v>
      </c>
      <c r="D622" s="23" t="s">
        <v>55</v>
      </c>
      <c r="E622" s="23" t="s">
        <v>73</v>
      </c>
      <c r="F622" s="24">
        <v>-239.28</v>
      </c>
      <c r="G622" s="24">
        <v>-54.47</v>
      </c>
      <c r="H622" s="24">
        <v>45.8</v>
      </c>
      <c r="I622" s="24">
        <v>31.87</v>
      </c>
      <c r="J622" s="24">
        <v>11.63</v>
      </c>
      <c r="K622" s="24">
        <v>-265.64</v>
      </c>
      <c r="L622" s="24">
        <v>-95.78</v>
      </c>
      <c r="M622" s="24">
        <v>-104.18</v>
      </c>
      <c r="N622" s="24">
        <v>0</v>
      </c>
      <c r="O622" s="24" t="s">
        <v>58</v>
      </c>
      <c r="P622" s="24">
        <v>-170.73</v>
      </c>
      <c r="Q622" s="24">
        <v>-35.049999999999997</v>
      </c>
      <c r="R622" s="24">
        <v>-59.12</v>
      </c>
      <c r="S622" s="24">
        <v>-236.55</v>
      </c>
      <c r="T622" s="24">
        <v>18.59</v>
      </c>
      <c r="U622" s="24">
        <v>-260</v>
      </c>
      <c r="V622" s="24"/>
      <c r="W622" s="24" t="s">
        <v>58</v>
      </c>
      <c r="X622" s="24"/>
      <c r="Y622" s="24">
        <v>-227.73</v>
      </c>
      <c r="Z622" s="24" t="s">
        <v>63</v>
      </c>
      <c r="AA622" s="24"/>
      <c r="AB622" s="24">
        <v>309.02</v>
      </c>
      <c r="AC622" s="24" t="s">
        <v>64</v>
      </c>
      <c r="AD622" s="24">
        <v>4.58</v>
      </c>
      <c r="AE622" s="24">
        <v>-21.3</v>
      </c>
      <c r="AF622" s="24">
        <v>123.98</v>
      </c>
      <c r="AG622" s="24">
        <v>-129.51</v>
      </c>
      <c r="AH622" s="24"/>
      <c r="AI622" s="24" t="s">
        <v>59</v>
      </c>
      <c r="AJ622" s="24">
        <v>-334.67</v>
      </c>
      <c r="AK622" s="24"/>
      <c r="AL622" s="24" t="s">
        <v>60</v>
      </c>
      <c r="AM622" s="24">
        <v>-96.25</v>
      </c>
      <c r="AN622" s="24">
        <v>85</v>
      </c>
      <c r="AO622" s="24" t="s">
        <v>58</v>
      </c>
      <c r="AP622" s="24">
        <v>-207.13</v>
      </c>
      <c r="AQ622" s="24" t="s">
        <v>63</v>
      </c>
      <c r="AR622" s="24">
        <v>68.459999999999994</v>
      </c>
      <c r="AS622" s="24">
        <v>-225.73</v>
      </c>
      <c r="AT622" s="24">
        <v>-120.34</v>
      </c>
      <c r="AU622" s="24">
        <v>-138.5</v>
      </c>
      <c r="AV622" s="24">
        <v>0</v>
      </c>
      <c r="AW622" s="24" t="s">
        <v>58</v>
      </c>
      <c r="AX622" s="24">
        <v>-441.43</v>
      </c>
      <c r="AY622" s="24">
        <v>-27.88</v>
      </c>
      <c r="AZ622" s="24">
        <v>62.28</v>
      </c>
      <c r="BA622" s="24">
        <v>-3.22</v>
      </c>
      <c r="BB622" s="24">
        <v>0</v>
      </c>
      <c r="BC622" s="24">
        <v>0</v>
      </c>
      <c r="BD622" s="24">
        <f t="shared" si="244"/>
        <v>-2733.2799999999997</v>
      </c>
      <c r="BE622" s="25"/>
    </row>
    <row r="623" spans="1:57" ht="25.5" customHeight="1" x14ac:dyDescent="0.25">
      <c r="A623" s="22">
        <v>13</v>
      </c>
      <c r="B623" s="22" t="s">
        <v>74</v>
      </c>
      <c r="C623" s="23">
        <v>22</v>
      </c>
      <c r="D623" s="23">
        <v>35</v>
      </c>
      <c r="E623" s="23" t="s">
        <v>75</v>
      </c>
      <c r="F623" s="24">
        <v>-392.36</v>
      </c>
      <c r="G623" s="24">
        <v>-75.760000000000005</v>
      </c>
      <c r="H623" s="24">
        <v>-170.19</v>
      </c>
      <c r="I623" s="24">
        <v>-395.21</v>
      </c>
      <c r="J623" s="24">
        <v>3.07</v>
      </c>
      <c r="K623" s="24">
        <v>-116.37</v>
      </c>
      <c r="L623" s="24">
        <v>-84.63</v>
      </c>
      <c r="M623" s="24">
        <v>-295.92</v>
      </c>
      <c r="N623" s="24">
        <v>0</v>
      </c>
      <c r="O623" s="24">
        <v>-811.64</v>
      </c>
      <c r="P623" s="24">
        <v>-621.22</v>
      </c>
      <c r="Q623" s="24">
        <v>122.68</v>
      </c>
      <c r="R623" s="24">
        <v>-409.76</v>
      </c>
      <c r="S623" s="24">
        <v>-74.400000000000006</v>
      </c>
      <c r="T623" s="24">
        <v>-247.85</v>
      </c>
      <c r="U623" s="24">
        <v>-55.86</v>
      </c>
      <c r="V623" s="24"/>
      <c r="W623" s="24">
        <v>-382.73</v>
      </c>
      <c r="X623" s="24"/>
      <c r="Y623" s="24">
        <v>-1129.42</v>
      </c>
      <c r="Z623" s="24">
        <v>-171.47</v>
      </c>
      <c r="AA623" s="24"/>
      <c r="AB623" s="24">
        <v>-1113.8699999999999</v>
      </c>
      <c r="AC623" s="24">
        <v>272.75</v>
      </c>
      <c r="AD623" s="24">
        <v>313.16000000000003</v>
      </c>
      <c r="AE623" s="24">
        <v>-21.32</v>
      </c>
      <c r="AF623" s="24">
        <v>-162.52000000000001</v>
      </c>
      <c r="AG623" s="24">
        <v>-155.22</v>
      </c>
      <c r="AH623" s="24"/>
      <c r="AI623" s="24">
        <v>93.23</v>
      </c>
      <c r="AJ623" s="24">
        <v>-84.89</v>
      </c>
      <c r="AK623" s="24"/>
      <c r="AL623" s="24">
        <v>-553.72</v>
      </c>
      <c r="AM623" s="24">
        <v>-336.58</v>
      </c>
      <c r="AN623" s="24">
        <v>115.32</v>
      </c>
      <c r="AO623" s="24">
        <v>-181.74</v>
      </c>
      <c r="AP623" s="24">
        <v>-730.51</v>
      </c>
      <c r="AQ623" s="24">
        <v>377.9</v>
      </c>
      <c r="AR623" s="24">
        <v>87.25</v>
      </c>
      <c r="AS623" s="24">
        <v>-405.69</v>
      </c>
      <c r="AT623" s="24">
        <v>130.13</v>
      </c>
      <c r="AU623" s="24">
        <v>-434.73</v>
      </c>
      <c r="AV623" s="24">
        <v>0</v>
      </c>
      <c r="AW623" s="24" t="s">
        <v>58</v>
      </c>
      <c r="AX623" s="24">
        <v>-861.74</v>
      </c>
      <c r="AY623" s="24">
        <v>-267.16000000000003</v>
      </c>
      <c r="AZ623" s="24">
        <v>161.13999999999999</v>
      </c>
      <c r="BA623" s="24">
        <v>315.73</v>
      </c>
      <c r="BB623" s="24">
        <v>0</v>
      </c>
      <c r="BC623" s="24">
        <v>0</v>
      </c>
      <c r="BD623" s="24">
        <f t="shared" si="244"/>
        <v>-8752.1200000000026</v>
      </c>
      <c r="BE623" s="25" t="s">
        <v>48</v>
      </c>
    </row>
    <row r="624" spans="1:57" ht="25.5" customHeight="1" x14ac:dyDescent="0.25">
      <c r="A624" s="22">
        <v>13</v>
      </c>
      <c r="B624" s="22" t="s">
        <v>74</v>
      </c>
      <c r="C624" s="23">
        <v>22</v>
      </c>
      <c r="D624" s="23">
        <v>342</v>
      </c>
      <c r="E624" s="23" t="s">
        <v>76</v>
      </c>
      <c r="F624" s="24">
        <v>-218.56</v>
      </c>
      <c r="G624" s="24">
        <v>7.84</v>
      </c>
      <c r="H624" s="24">
        <v>-9.9700000000000006</v>
      </c>
      <c r="I624" s="24">
        <v>20.93</v>
      </c>
      <c r="J624" s="24">
        <v>2.0099999999999998</v>
      </c>
      <c r="K624" s="24">
        <v>-90.43</v>
      </c>
      <c r="L624" s="24">
        <v>-25.31</v>
      </c>
      <c r="M624" s="24">
        <v>87.68</v>
      </c>
      <c r="N624" s="24">
        <v>0</v>
      </c>
      <c r="O624" s="24">
        <v>-31.27</v>
      </c>
      <c r="P624" s="24">
        <v>0.87</v>
      </c>
      <c r="Q624" s="24">
        <v>213.81</v>
      </c>
      <c r="R624" s="24">
        <v>144.47</v>
      </c>
      <c r="S624" s="24">
        <v>-0.75</v>
      </c>
      <c r="T624" s="24">
        <v>-118.09</v>
      </c>
      <c r="U624" s="24">
        <v>36.86</v>
      </c>
      <c r="V624" s="24"/>
      <c r="W624" s="24">
        <v>68.459999999999994</v>
      </c>
      <c r="X624" s="24"/>
      <c r="Y624" s="24">
        <v>-80.33</v>
      </c>
      <c r="Z624" s="24">
        <v>-17.98</v>
      </c>
      <c r="AA624" s="24"/>
      <c r="AB624" s="24">
        <v>89.22</v>
      </c>
      <c r="AC624" s="24">
        <v>12.19</v>
      </c>
      <c r="AD624" s="24">
        <v>8.49</v>
      </c>
      <c r="AE624" s="24">
        <v>-338.62</v>
      </c>
      <c r="AF624" s="24">
        <v>-74.89</v>
      </c>
      <c r="AG624" s="24">
        <v>-1.29</v>
      </c>
      <c r="AH624" s="24"/>
      <c r="AI624" s="24" t="s">
        <v>60</v>
      </c>
      <c r="AJ624" s="24">
        <v>-12.71</v>
      </c>
      <c r="AK624" s="24"/>
      <c r="AL624" s="24">
        <v>6.71</v>
      </c>
      <c r="AM624" s="24" t="s">
        <v>60</v>
      </c>
      <c r="AN624" s="24" t="s">
        <v>62</v>
      </c>
      <c r="AO624" s="24">
        <v>8.17</v>
      </c>
      <c r="AP624" s="24">
        <v>272.95999999999998</v>
      </c>
      <c r="AQ624" s="24">
        <v>-1070.1099999999999</v>
      </c>
      <c r="AR624" s="24">
        <v>-323.62</v>
      </c>
      <c r="AS624" s="24">
        <v>-29.48</v>
      </c>
      <c r="AT624" s="24">
        <v>-28.51</v>
      </c>
      <c r="AU624" s="24">
        <v>167.3</v>
      </c>
      <c r="AV624" s="24">
        <v>0</v>
      </c>
      <c r="AW624" s="24">
        <v>-140.4</v>
      </c>
      <c r="AX624" s="24">
        <v>5.58</v>
      </c>
      <c r="AY624" s="24" t="s">
        <v>60</v>
      </c>
      <c r="AZ624" s="24" t="s">
        <v>60</v>
      </c>
      <c r="BA624" s="24">
        <v>-3.27</v>
      </c>
      <c r="BB624" s="24">
        <v>0</v>
      </c>
      <c r="BC624" s="24">
        <v>0</v>
      </c>
      <c r="BD624" s="24">
        <f t="shared" si="244"/>
        <v>-1462.04</v>
      </c>
      <c r="BE624" s="25" t="s">
        <v>48</v>
      </c>
    </row>
    <row r="625" spans="1:57" ht="25.5" customHeight="1" x14ac:dyDescent="0.25">
      <c r="A625" s="22">
        <v>13</v>
      </c>
      <c r="B625" s="22" t="s">
        <v>74</v>
      </c>
      <c r="C625" s="23">
        <v>22</v>
      </c>
      <c r="D625" s="23">
        <v>343</v>
      </c>
      <c r="E625" s="23" t="s">
        <v>77</v>
      </c>
      <c r="F625" s="24">
        <v>-96.88</v>
      </c>
      <c r="G625" s="24">
        <v>8.4700000000000006</v>
      </c>
      <c r="H625" s="24">
        <v>-0.79</v>
      </c>
      <c r="I625" s="24">
        <v>-197.87</v>
      </c>
      <c r="J625" s="24">
        <v>-12.75</v>
      </c>
      <c r="K625" s="24">
        <v>-142.22999999999999</v>
      </c>
      <c r="L625" s="24">
        <v>-93.64</v>
      </c>
      <c r="M625" s="24">
        <v>316.41000000000003</v>
      </c>
      <c r="N625" s="24">
        <v>0</v>
      </c>
      <c r="O625" s="24">
        <v>4.09</v>
      </c>
      <c r="P625" s="24">
        <v>28.26</v>
      </c>
      <c r="Q625" s="24">
        <v>-37.17</v>
      </c>
      <c r="R625" s="24">
        <v>72.680000000000007</v>
      </c>
      <c r="S625" s="24">
        <v>-16.940000000000001</v>
      </c>
      <c r="T625" s="24">
        <v>106.24</v>
      </c>
      <c r="U625" s="24">
        <v>-303.83999999999997</v>
      </c>
      <c r="V625" s="24"/>
      <c r="W625" s="24">
        <v>-1217.4100000000001</v>
      </c>
      <c r="X625" s="24"/>
      <c r="Y625" s="24">
        <v>-308.04000000000002</v>
      </c>
      <c r="Z625" s="24">
        <v>-86.1</v>
      </c>
      <c r="AA625" s="24"/>
      <c r="AB625" s="24">
        <v>-452.61</v>
      </c>
      <c r="AC625" s="24">
        <v>-133.66999999999999</v>
      </c>
      <c r="AD625" s="24">
        <v>-88.07</v>
      </c>
      <c r="AE625" s="24" t="s">
        <v>63</v>
      </c>
      <c r="AF625" s="24">
        <v>-45.18</v>
      </c>
      <c r="AG625" s="24">
        <v>8.4499999999999993</v>
      </c>
      <c r="AH625" s="24"/>
      <c r="AI625" s="24">
        <v>-4.1100000000000003</v>
      </c>
      <c r="AJ625" s="24">
        <v>0.47</v>
      </c>
      <c r="AK625" s="24"/>
      <c r="AL625" s="24">
        <v>-34.25</v>
      </c>
      <c r="AM625" s="24">
        <v>-26.75</v>
      </c>
      <c r="AN625" s="24">
        <v>-0.83</v>
      </c>
      <c r="AO625" s="24">
        <v>-16.53</v>
      </c>
      <c r="AP625" s="24">
        <v>-233.53</v>
      </c>
      <c r="AQ625" s="24">
        <v>-54.22</v>
      </c>
      <c r="AR625" s="24">
        <v>321.52</v>
      </c>
      <c r="AS625" s="24">
        <v>-212.14</v>
      </c>
      <c r="AT625" s="24">
        <v>-5.89</v>
      </c>
      <c r="AU625" s="24">
        <v>-77.319999999999993</v>
      </c>
      <c r="AV625" s="24">
        <v>0</v>
      </c>
      <c r="AW625" s="24">
        <v>36.590000000000003</v>
      </c>
      <c r="AX625" s="24">
        <v>428.8</v>
      </c>
      <c r="AY625" s="24" t="s">
        <v>60</v>
      </c>
      <c r="AZ625" s="24">
        <v>-7.9</v>
      </c>
      <c r="BA625" s="24">
        <v>16.78</v>
      </c>
      <c r="BB625" s="24">
        <v>0</v>
      </c>
      <c r="BC625" s="24">
        <v>0</v>
      </c>
      <c r="BD625" s="24">
        <f t="shared" si="244"/>
        <v>-2557.9</v>
      </c>
      <c r="BE625" s="25" t="s">
        <v>48</v>
      </c>
    </row>
    <row r="626" spans="1:57" ht="25.5" customHeight="1" x14ac:dyDescent="0.25">
      <c r="A626" s="22">
        <v>13</v>
      </c>
      <c r="B626" s="22" t="s">
        <v>74</v>
      </c>
      <c r="C626" s="23">
        <v>22</v>
      </c>
      <c r="D626" s="23">
        <v>344</v>
      </c>
      <c r="E626" s="23" t="s">
        <v>79</v>
      </c>
      <c r="F626" s="24" t="s">
        <v>60</v>
      </c>
      <c r="G626" s="24">
        <v>-48.65</v>
      </c>
      <c r="H626" s="24">
        <v>-56.38</v>
      </c>
      <c r="I626" s="24" t="s">
        <v>58</v>
      </c>
      <c r="J626" s="24" t="s">
        <v>62</v>
      </c>
      <c r="K626" s="24">
        <v>-104.55</v>
      </c>
      <c r="L626" s="24">
        <v>-58.84</v>
      </c>
      <c r="M626" s="24">
        <v>121.64</v>
      </c>
      <c r="N626" s="24">
        <v>0</v>
      </c>
      <c r="O626" s="24">
        <v>80.37</v>
      </c>
      <c r="P626" s="24">
        <v>76.38</v>
      </c>
      <c r="Q626" s="24" t="s">
        <v>60</v>
      </c>
      <c r="R626" s="24">
        <v>312.2</v>
      </c>
      <c r="S626" s="24">
        <v>-109.05</v>
      </c>
      <c r="T626" s="24">
        <v>-107.6</v>
      </c>
      <c r="U626" s="24">
        <v>-39.549999999999997</v>
      </c>
      <c r="V626" s="24"/>
      <c r="W626" s="24">
        <v>-217.56</v>
      </c>
      <c r="X626" s="24"/>
      <c r="Y626" s="24">
        <v>-300.08</v>
      </c>
      <c r="Z626" s="24">
        <v>-187.89</v>
      </c>
      <c r="AA626" s="24"/>
      <c r="AB626" s="24">
        <v>125.17</v>
      </c>
      <c r="AC626" s="24">
        <v>-0.38</v>
      </c>
      <c r="AD626" s="24" t="s">
        <v>60</v>
      </c>
      <c r="AE626" s="24" t="s">
        <v>58</v>
      </c>
      <c r="AF626" s="24">
        <v>0.38</v>
      </c>
      <c r="AG626" s="24">
        <v>-56.6</v>
      </c>
      <c r="AH626" s="24"/>
      <c r="AI626" s="24" t="s">
        <v>60</v>
      </c>
      <c r="AJ626" s="24">
        <v>-12.71</v>
      </c>
      <c r="AK626" s="24"/>
      <c r="AL626" s="24" t="s">
        <v>60</v>
      </c>
      <c r="AM626" s="24" t="s">
        <v>60</v>
      </c>
      <c r="AN626" s="24" t="s">
        <v>62</v>
      </c>
      <c r="AO626" s="24" t="s">
        <v>129</v>
      </c>
      <c r="AP626" s="24">
        <v>-116.39</v>
      </c>
      <c r="AQ626" s="24">
        <v>-187.37</v>
      </c>
      <c r="AR626" s="24" t="s">
        <v>59</v>
      </c>
      <c r="AS626" s="24">
        <v>-99.96</v>
      </c>
      <c r="AT626" s="24" t="s">
        <v>60</v>
      </c>
      <c r="AU626" s="24">
        <v>-0.53</v>
      </c>
      <c r="AV626" s="24">
        <v>0</v>
      </c>
      <c r="AW626" s="24" t="s">
        <v>58</v>
      </c>
      <c r="AX626" s="24">
        <v>24.98</v>
      </c>
      <c r="AY626" s="24" t="s">
        <v>60</v>
      </c>
      <c r="AZ626" s="24">
        <v>-81.39</v>
      </c>
      <c r="BA626" s="24">
        <v>-0.02</v>
      </c>
      <c r="BB626" s="24">
        <v>0</v>
      </c>
      <c r="BC626" s="24">
        <v>0</v>
      </c>
      <c r="BD626" s="24">
        <f t="shared" si="244"/>
        <v>-1044.3800000000001</v>
      </c>
      <c r="BE626" s="25"/>
    </row>
    <row r="627" spans="1:57" ht="25.5" customHeight="1" x14ac:dyDescent="0.25">
      <c r="A627" s="22">
        <v>13</v>
      </c>
      <c r="B627" s="22" t="s">
        <v>74</v>
      </c>
      <c r="C627" s="23">
        <v>22</v>
      </c>
      <c r="D627" s="23">
        <v>345</v>
      </c>
      <c r="E627" s="23" t="s">
        <v>80</v>
      </c>
      <c r="F627" s="24" t="s">
        <v>64</v>
      </c>
      <c r="G627" s="24" t="s">
        <v>64</v>
      </c>
      <c r="H627" s="24" t="s">
        <v>64</v>
      </c>
      <c r="I627" s="24" t="s">
        <v>64</v>
      </c>
      <c r="J627" s="24" t="s">
        <v>63</v>
      </c>
      <c r="K627" s="24" t="s">
        <v>64</v>
      </c>
      <c r="L627" s="24" t="s">
        <v>64</v>
      </c>
      <c r="M627" s="24" t="s">
        <v>64</v>
      </c>
      <c r="N627" s="24">
        <v>0</v>
      </c>
      <c r="O627" s="24" t="s">
        <v>64</v>
      </c>
      <c r="P627" s="24" t="s">
        <v>63</v>
      </c>
      <c r="Q627" s="24" t="s">
        <v>64</v>
      </c>
      <c r="R627" s="24">
        <v>50.14</v>
      </c>
      <c r="S627" s="24" t="s">
        <v>63</v>
      </c>
      <c r="T627" s="24" t="s">
        <v>63</v>
      </c>
      <c r="U627" s="24" t="s">
        <v>64</v>
      </c>
      <c r="V627" s="24"/>
      <c r="W627" s="24" t="s">
        <v>64</v>
      </c>
      <c r="X627" s="24"/>
      <c r="Y627" s="24" t="s">
        <v>64</v>
      </c>
      <c r="Z627" s="24" t="s">
        <v>63</v>
      </c>
      <c r="AA627" s="24"/>
      <c r="AB627" s="24" t="s">
        <v>64</v>
      </c>
      <c r="AC627" s="24" t="s">
        <v>64</v>
      </c>
      <c r="AD627" s="24" t="s">
        <v>64</v>
      </c>
      <c r="AE627" s="24" t="s">
        <v>63</v>
      </c>
      <c r="AF627" s="24" t="s">
        <v>64</v>
      </c>
      <c r="AG627" s="24" t="s">
        <v>64</v>
      </c>
      <c r="AH627" s="24"/>
      <c r="AI627" s="24" t="s">
        <v>64</v>
      </c>
      <c r="AJ627" s="24" t="s">
        <v>64</v>
      </c>
      <c r="AK627" s="24"/>
      <c r="AL627" s="24" t="s">
        <v>64</v>
      </c>
      <c r="AM627" s="24" t="s">
        <v>64</v>
      </c>
      <c r="AN627" s="24" t="s">
        <v>63</v>
      </c>
      <c r="AO627" s="24" t="s">
        <v>129</v>
      </c>
      <c r="AP627" s="24" t="s">
        <v>64</v>
      </c>
      <c r="AQ627" s="24" t="s">
        <v>63</v>
      </c>
      <c r="AR627" s="24" t="s">
        <v>64</v>
      </c>
      <c r="AS627" s="24" t="s">
        <v>64</v>
      </c>
      <c r="AT627" s="24" t="s">
        <v>64</v>
      </c>
      <c r="AU627" s="24" t="s">
        <v>64</v>
      </c>
      <c r="AV627" s="24">
        <v>0</v>
      </c>
      <c r="AW627" s="24" t="s">
        <v>63</v>
      </c>
      <c r="AX627" s="24" t="s">
        <v>64</v>
      </c>
      <c r="AY627" s="24" t="s">
        <v>64</v>
      </c>
      <c r="AZ627" s="24" t="s">
        <v>64</v>
      </c>
      <c r="BA627" s="24" t="s">
        <v>63</v>
      </c>
      <c r="BB627" s="24">
        <v>0</v>
      </c>
      <c r="BC627" s="24">
        <v>0</v>
      </c>
      <c r="BD627" s="24">
        <f t="shared" si="244"/>
        <v>50.14</v>
      </c>
      <c r="BE627" s="25"/>
    </row>
    <row r="628" spans="1:57" ht="25.5" customHeight="1" x14ac:dyDescent="0.25">
      <c r="A628" s="22">
        <v>13</v>
      </c>
      <c r="B628" s="22" t="s">
        <v>74</v>
      </c>
      <c r="C628" s="23">
        <v>22</v>
      </c>
      <c r="D628" s="23">
        <v>352</v>
      </c>
      <c r="E628" s="23" t="s">
        <v>81</v>
      </c>
      <c r="F628" s="24" t="s">
        <v>64</v>
      </c>
      <c r="G628" s="24" t="s">
        <v>64</v>
      </c>
      <c r="H628" s="24" t="s">
        <v>64</v>
      </c>
      <c r="I628" s="24" t="s">
        <v>64</v>
      </c>
      <c r="J628" s="24" t="s">
        <v>63</v>
      </c>
      <c r="K628" s="24" t="s">
        <v>64</v>
      </c>
      <c r="L628" s="24" t="s">
        <v>64</v>
      </c>
      <c r="M628" s="24" t="s">
        <v>64</v>
      </c>
      <c r="N628" s="24">
        <v>0</v>
      </c>
      <c r="O628" s="24" t="s">
        <v>64</v>
      </c>
      <c r="P628" s="24" t="s">
        <v>63</v>
      </c>
      <c r="Q628" s="24" t="s">
        <v>64</v>
      </c>
      <c r="R628" s="24">
        <v>42.96</v>
      </c>
      <c r="S628" s="24" t="s">
        <v>63</v>
      </c>
      <c r="T628" s="24" t="s">
        <v>63</v>
      </c>
      <c r="U628" s="24" t="s">
        <v>64</v>
      </c>
      <c r="V628" s="24"/>
      <c r="W628" s="24" t="s">
        <v>63</v>
      </c>
      <c r="X628" s="24"/>
      <c r="Y628" s="24" t="s">
        <v>64</v>
      </c>
      <c r="Z628" s="24" t="s">
        <v>63</v>
      </c>
      <c r="AA628" s="24"/>
      <c r="AB628" s="24" t="s">
        <v>64</v>
      </c>
      <c r="AC628" s="24" t="s">
        <v>64</v>
      </c>
      <c r="AD628" s="24" t="s">
        <v>64</v>
      </c>
      <c r="AE628" s="24" t="s">
        <v>63</v>
      </c>
      <c r="AF628" s="24" t="s">
        <v>64</v>
      </c>
      <c r="AG628" s="24" t="s">
        <v>64</v>
      </c>
      <c r="AH628" s="24"/>
      <c r="AI628" s="24" t="s">
        <v>64</v>
      </c>
      <c r="AJ628" s="24" t="s">
        <v>64</v>
      </c>
      <c r="AK628" s="24"/>
      <c r="AL628" s="24" t="s">
        <v>64</v>
      </c>
      <c r="AM628" s="24" t="s">
        <v>64</v>
      </c>
      <c r="AN628" s="24" t="s">
        <v>63</v>
      </c>
      <c r="AO628" s="24" t="s">
        <v>129</v>
      </c>
      <c r="AP628" s="24" t="s">
        <v>64</v>
      </c>
      <c r="AQ628" s="24" t="s">
        <v>63</v>
      </c>
      <c r="AR628" s="24" t="s">
        <v>64</v>
      </c>
      <c r="AS628" s="24" t="s">
        <v>64</v>
      </c>
      <c r="AT628" s="24" t="s">
        <v>60</v>
      </c>
      <c r="AU628" s="24" t="s">
        <v>64</v>
      </c>
      <c r="AV628" s="24">
        <v>0</v>
      </c>
      <c r="AW628" s="24" t="s">
        <v>63</v>
      </c>
      <c r="AX628" s="24" t="s">
        <v>64</v>
      </c>
      <c r="AY628" s="24" t="s">
        <v>64</v>
      </c>
      <c r="AZ628" s="24" t="s">
        <v>64</v>
      </c>
      <c r="BA628" s="24" t="s">
        <v>63</v>
      </c>
      <c r="BB628" s="24">
        <v>0</v>
      </c>
      <c r="BC628" s="24">
        <v>0</v>
      </c>
      <c r="BD628" s="24">
        <f t="shared" si="244"/>
        <v>42.96</v>
      </c>
      <c r="BE628" s="25"/>
    </row>
    <row r="629" spans="1:57" ht="25.5" customHeight="1" x14ac:dyDescent="0.25">
      <c r="A629" s="22">
        <v>13</v>
      </c>
      <c r="B629" s="22" t="s">
        <v>74</v>
      </c>
      <c r="C629" s="23">
        <v>12</v>
      </c>
      <c r="D629" s="23">
        <v>144</v>
      </c>
      <c r="E629" s="23" t="s">
        <v>82</v>
      </c>
      <c r="F629" s="24">
        <v>-574.34</v>
      </c>
      <c r="G629" s="24">
        <v>54.13</v>
      </c>
      <c r="H629" s="24">
        <v>-183.2</v>
      </c>
      <c r="I629" s="24">
        <v>-292.18</v>
      </c>
      <c r="J629" s="24">
        <v>-1017.73</v>
      </c>
      <c r="K629" s="24">
        <v>-265.64</v>
      </c>
      <c r="L629" s="24" t="s">
        <v>129</v>
      </c>
      <c r="M629" s="24">
        <v>-838.47</v>
      </c>
      <c r="N629" s="24">
        <v>0</v>
      </c>
      <c r="O629" s="24">
        <v>-144.38999999999999</v>
      </c>
      <c r="P629" s="24">
        <v>-1075.8499999999999</v>
      </c>
      <c r="Q629" s="24">
        <v>-249.97</v>
      </c>
      <c r="R629" s="24">
        <v>-34.880000000000003</v>
      </c>
      <c r="S629" s="24">
        <v>-1862.21</v>
      </c>
      <c r="T629" s="24">
        <v>-209.04</v>
      </c>
      <c r="U629" s="24">
        <v>-126.17</v>
      </c>
      <c r="V629" s="24"/>
      <c r="W629" s="24">
        <v>81.069999999999993</v>
      </c>
      <c r="X629" s="24"/>
      <c r="Y629" s="24" t="s">
        <v>59</v>
      </c>
      <c r="Z629" s="24">
        <v>-550.9</v>
      </c>
      <c r="AA629" s="24"/>
      <c r="AB629" s="24">
        <v>-233.13</v>
      </c>
      <c r="AC629" s="24" t="s">
        <v>59</v>
      </c>
      <c r="AD629" s="24">
        <v>-266.23</v>
      </c>
      <c r="AE629" s="24">
        <v>-55.21</v>
      </c>
      <c r="AF629" s="24" t="s">
        <v>59</v>
      </c>
      <c r="AG629" s="24">
        <v>-878.52</v>
      </c>
      <c r="AH629" s="24"/>
      <c r="AI629" s="24">
        <v>-180.15</v>
      </c>
      <c r="AJ629" s="24">
        <v>-219.02</v>
      </c>
      <c r="AK629" s="24"/>
      <c r="AL629" s="24">
        <v>-1292.6500000000001</v>
      </c>
      <c r="AM629" s="24">
        <v>-90.15</v>
      </c>
      <c r="AN629" s="24">
        <v>-126</v>
      </c>
      <c r="AO629" s="24" t="s">
        <v>129</v>
      </c>
      <c r="AP629" s="24">
        <v>-242.39</v>
      </c>
      <c r="AQ629" s="24">
        <v>-442.03</v>
      </c>
      <c r="AR629" s="24">
        <v>-415.61</v>
      </c>
      <c r="AS629" s="24">
        <v>-572.97</v>
      </c>
      <c r="AT629" s="24">
        <v>92.08</v>
      </c>
      <c r="AU629" s="24">
        <v>-100.1</v>
      </c>
      <c r="AV629" s="24">
        <v>0</v>
      </c>
      <c r="AW629" s="24">
        <v>-81.89</v>
      </c>
      <c r="AX629" s="24">
        <v>-349.25</v>
      </c>
      <c r="AY629" s="24">
        <v>-29.67</v>
      </c>
      <c r="AZ629" s="24" t="s">
        <v>59</v>
      </c>
      <c r="BA629" s="24">
        <v>-15.07</v>
      </c>
      <c r="BB629" s="24">
        <v>0</v>
      </c>
      <c r="BC629" s="24">
        <v>0</v>
      </c>
      <c r="BD629" s="24">
        <f t="shared" si="244"/>
        <v>-12787.73</v>
      </c>
      <c r="BE629" s="25"/>
    </row>
    <row r="630" spans="1:57" ht="25.5" customHeight="1" x14ac:dyDescent="0.25">
      <c r="A630" s="42">
        <v>13</v>
      </c>
      <c r="B630" s="42" t="s">
        <v>74</v>
      </c>
      <c r="C630" s="23">
        <v>22</v>
      </c>
      <c r="D630" s="23">
        <v>357</v>
      </c>
      <c r="E630" s="23" t="s">
        <v>83</v>
      </c>
      <c r="F630" s="24" t="s">
        <v>64</v>
      </c>
      <c r="G630" s="24">
        <v>-94.15</v>
      </c>
      <c r="H630" s="24">
        <v>-36.64</v>
      </c>
      <c r="I630" s="24">
        <v>20.65</v>
      </c>
      <c r="J630" s="24" t="s">
        <v>63</v>
      </c>
      <c r="K630" s="24" t="s">
        <v>60</v>
      </c>
      <c r="L630" s="24" t="s">
        <v>60</v>
      </c>
      <c r="M630" s="24">
        <v>-89.97</v>
      </c>
      <c r="N630" s="24">
        <v>0</v>
      </c>
      <c r="O630" s="24">
        <v>-109.9</v>
      </c>
      <c r="P630" s="24">
        <v>-36.78</v>
      </c>
      <c r="Q630" s="24">
        <v>-125.96</v>
      </c>
      <c r="R630" s="24" t="s">
        <v>62</v>
      </c>
      <c r="S630" s="24" t="s">
        <v>63</v>
      </c>
      <c r="T630" s="24" t="s">
        <v>62</v>
      </c>
      <c r="U630" s="24">
        <v>-0.46</v>
      </c>
      <c r="V630" s="24"/>
      <c r="W630" s="24" t="s">
        <v>58</v>
      </c>
      <c r="X630" s="24"/>
      <c r="Y630" s="24">
        <v>-97.22</v>
      </c>
      <c r="Z630" s="24">
        <v>-18.21</v>
      </c>
      <c r="AA630" s="24"/>
      <c r="AB630" s="24">
        <v>-3.46</v>
      </c>
      <c r="AC630" s="24" t="s">
        <v>60</v>
      </c>
      <c r="AD630" s="24" t="s">
        <v>60</v>
      </c>
      <c r="AE630" s="24" t="s">
        <v>62</v>
      </c>
      <c r="AF630" s="24" t="s">
        <v>60</v>
      </c>
      <c r="AG630" s="24">
        <v>-146.28</v>
      </c>
      <c r="AH630" s="24"/>
      <c r="AI630" s="24" t="s">
        <v>60</v>
      </c>
      <c r="AJ630" s="24" t="s">
        <v>60</v>
      </c>
      <c r="AK630" s="24"/>
      <c r="AL630" s="24" t="s">
        <v>60</v>
      </c>
      <c r="AM630" s="24">
        <v>-70.2</v>
      </c>
      <c r="AN630" s="24" t="s">
        <v>60</v>
      </c>
      <c r="AO630" s="24" t="s">
        <v>129</v>
      </c>
      <c r="AP630" s="24" t="s">
        <v>60</v>
      </c>
      <c r="AQ630" s="24">
        <v>-148.81</v>
      </c>
      <c r="AR630" s="24" t="s">
        <v>59</v>
      </c>
      <c r="AS630" s="24" t="s">
        <v>64</v>
      </c>
      <c r="AT630" s="24">
        <v>80.05</v>
      </c>
      <c r="AU630" s="24">
        <v>18.25</v>
      </c>
      <c r="AV630" s="24">
        <v>0</v>
      </c>
      <c r="AW630" s="24" t="s">
        <v>58</v>
      </c>
      <c r="AX630" s="24">
        <v>2.12</v>
      </c>
      <c r="AY630" s="24">
        <v>-18.43</v>
      </c>
      <c r="AZ630" s="24" t="s">
        <v>60</v>
      </c>
      <c r="BA630" s="24">
        <v>0.36</v>
      </c>
      <c r="BB630" s="24">
        <v>0</v>
      </c>
      <c r="BC630" s="24">
        <v>0</v>
      </c>
      <c r="BD630" s="24">
        <f t="shared" si="244"/>
        <v>-875.04000000000008</v>
      </c>
      <c r="BE630" s="25"/>
    </row>
    <row r="631" spans="1:57" ht="25.5" customHeight="1" x14ac:dyDescent="0.25">
      <c r="A631" s="22">
        <v>13</v>
      </c>
      <c r="B631" s="22" t="s">
        <v>84</v>
      </c>
      <c r="C631" s="23">
        <v>22</v>
      </c>
      <c r="D631" s="23">
        <v>285</v>
      </c>
      <c r="E631" s="23" t="s">
        <v>85</v>
      </c>
      <c r="F631" s="24">
        <v>-8.08</v>
      </c>
      <c r="G631" s="24">
        <v>-29.25</v>
      </c>
      <c r="H631" s="24" t="s">
        <v>59</v>
      </c>
      <c r="I631" s="24">
        <v>-435.77</v>
      </c>
      <c r="J631" s="24">
        <v>-55.72</v>
      </c>
      <c r="K631" s="24">
        <v>-31.22</v>
      </c>
      <c r="L631" s="24" t="s">
        <v>129</v>
      </c>
      <c r="M631" s="24">
        <v>-24.02</v>
      </c>
      <c r="N631" s="24">
        <v>0</v>
      </c>
      <c r="O631" s="24" t="s">
        <v>58</v>
      </c>
      <c r="P631" s="24">
        <v>-95.53</v>
      </c>
      <c r="Q631" s="24" t="s">
        <v>60</v>
      </c>
      <c r="R631" s="24">
        <v>68.849999999999994</v>
      </c>
      <c r="S631" s="24" t="s">
        <v>63</v>
      </c>
      <c r="T631" s="24">
        <v>-96.41</v>
      </c>
      <c r="U631" s="24">
        <v>-97.18</v>
      </c>
      <c r="V631" s="24"/>
      <c r="W631" s="24">
        <v>-22.56</v>
      </c>
      <c r="X631" s="24"/>
      <c r="Y631" s="24">
        <v>94.64</v>
      </c>
      <c r="Z631" s="24">
        <v>-185.71</v>
      </c>
      <c r="AA631" s="24"/>
      <c r="AB631" s="24">
        <v>28.56</v>
      </c>
      <c r="AC631" s="24" t="s">
        <v>60</v>
      </c>
      <c r="AD631" s="24" t="s">
        <v>60</v>
      </c>
      <c r="AE631" s="24" t="s">
        <v>58</v>
      </c>
      <c r="AF631" s="24" t="s">
        <v>59</v>
      </c>
      <c r="AG631" s="24">
        <v>-17.61</v>
      </c>
      <c r="AH631" s="24"/>
      <c r="AI631" s="24" t="s">
        <v>59</v>
      </c>
      <c r="AJ631" s="24">
        <v>57.07</v>
      </c>
      <c r="AK631" s="24"/>
      <c r="AL631" s="24">
        <v>-403.14</v>
      </c>
      <c r="AM631" s="24" t="s">
        <v>60</v>
      </c>
      <c r="AN631" s="24">
        <v>19.670000000000002</v>
      </c>
      <c r="AO631" s="24" t="s">
        <v>129</v>
      </c>
      <c r="AP631" s="24">
        <v>-216.9</v>
      </c>
      <c r="AQ631" s="24" t="s">
        <v>58</v>
      </c>
      <c r="AR631" s="24">
        <v>199.07</v>
      </c>
      <c r="AS631" s="24">
        <v>-386.12</v>
      </c>
      <c r="AT631" s="24">
        <v>9.02</v>
      </c>
      <c r="AU631" s="24" t="s">
        <v>59</v>
      </c>
      <c r="AV631" s="24">
        <v>0</v>
      </c>
      <c r="AW631" s="24" t="s">
        <v>58</v>
      </c>
      <c r="AX631" s="24">
        <v>-98.65</v>
      </c>
      <c r="AY631" s="24" t="s">
        <v>60</v>
      </c>
      <c r="AZ631" s="24" t="s">
        <v>60</v>
      </c>
      <c r="BA631" s="24" t="s">
        <v>62</v>
      </c>
      <c r="BB631" s="24">
        <v>0</v>
      </c>
      <c r="BC631" s="24">
        <v>0</v>
      </c>
      <c r="BD631" s="24">
        <f t="shared" si="244"/>
        <v>-1726.9900000000002</v>
      </c>
      <c r="BE631" s="25"/>
    </row>
    <row r="632" spans="1:57" ht="25.5" customHeight="1" x14ac:dyDescent="0.25">
      <c r="A632" s="22">
        <v>13</v>
      </c>
      <c r="B632" s="22" t="s">
        <v>84</v>
      </c>
      <c r="C632" s="23">
        <v>13</v>
      </c>
      <c r="D632" s="23">
        <v>353</v>
      </c>
      <c r="E632" s="23" t="s">
        <v>86</v>
      </c>
      <c r="F632" s="24" t="s">
        <v>64</v>
      </c>
      <c r="G632" s="24" t="s">
        <v>64</v>
      </c>
      <c r="H632" s="24" t="s">
        <v>64</v>
      </c>
      <c r="I632" s="24" t="s">
        <v>64</v>
      </c>
      <c r="J632" s="24" t="s">
        <v>63</v>
      </c>
      <c r="K632" s="24" t="s">
        <v>64</v>
      </c>
      <c r="L632" s="24" t="s">
        <v>64</v>
      </c>
      <c r="M632" s="24" t="s">
        <v>64</v>
      </c>
      <c r="N632" s="24">
        <v>0</v>
      </c>
      <c r="O632" s="24" t="s">
        <v>64</v>
      </c>
      <c r="P632" s="24" t="s">
        <v>63</v>
      </c>
      <c r="Q632" s="24" t="s">
        <v>64</v>
      </c>
      <c r="R632" s="24">
        <v>-382.29</v>
      </c>
      <c r="S632" s="24" t="s">
        <v>63</v>
      </c>
      <c r="T632" s="24" t="s">
        <v>63</v>
      </c>
      <c r="U632" s="24" t="s">
        <v>64</v>
      </c>
      <c r="V632" s="24"/>
      <c r="W632" s="24" t="s">
        <v>64</v>
      </c>
      <c r="X632" s="24"/>
      <c r="Y632" s="24" t="s">
        <v>64</v>
      </c>
      <c r="Z632" s="24" t="s">
        <v>63</v>
      </c>
      <c r="AA632" s="24"/>
      <c r="AB632" s="24" t="s">
        <v>64</v>
      </c>
      <c r="AC632" s="24" t="s">
        <v>64</v>
      </c>
      <c r="AD632" s="24" t="s">
        <v>64</v>
      </c>
      <c r="AE632" s="24" t="s">
        <v>63</v>
      </c>
      <c r="AF632" s="24" t="s">
        <v>64</v>
      </c>
      <c r="AG632" s="24" t="s">
        <v>64</v>
      </c>
      <c r="AH632" s="24"/>
      <c r="AI632" s="24" t="s">
        <v>64</v>
      </c>
      <c r="AJ632" s="24" t="s">
        <v>64</v>
      </c>
      <c r="AK632" s="24"/>
      <c r="AL632" s="24" t="s">
        <v>64</v>
      </c>
      <c r="AM632" s="24" t="s">
        <v>64</v>
      </c>
      <c r="AN632" s="24" t="s">
        <v>63</v>
      </c>
      <c r="AO632" s="24" t="s">
        <v>129</v>
      </c>
      <c r="AP632" s="24" t="s">
        <v>64</v>
      </c>
      <c r="AQ632" s="24" t="s">
        <v>63</v>
      </c>
      <c r="AR632" s="24" t="s">
        <v>64</v>
      </c>
      <c r="AS632" s="24" t="s">
        <v>64</v>
      </c>
      <c r="AT632" s="24" t="s">
        <v>64</v>
      </c>
      <c r="AU632" s="24" t="s">
        <v>64</v>
      </c>
      <c r="AV632" s="24">
        <v>0</v>
      </c>
      <c r="AW632" s="24" t="s">
        <v>63</v>
      </c>
      <c r="AX632" s="24" t="s">
        <v>64</v>
      </c>
      <c r="AY632" s="24" t="s">
        <v>64</v>
      </c>
      <c r="AZ632" s="24" t="s">
        <v>64</v>
      </c>
      <c r="BA632" s="24" t="s">
        <v>63</v>
      </c>
      <c r="BB632" s="24">
        <v>0</v>
      </c>
      <c r="BC632" s="24">
        <v>0</v>
      </c>
      <c r="BD632" s="24">
        <f t="shared" si="244"/>
        <v>-382.29</v>
      </c>
      <c r="BE632" s="25"/>
    </row>
    <row r="633" spans="1:57" ht="25.5" customHeight="1" x14ac:dyDescent="0.25">
      <c r="A633" s="22">
        <v>13</v>
      </c>
      <c r="B633" s="22" t="s">
        <v>84</v>
      </c>
      <c r="C633" s="23">
        <v>23</v>
      </c>
      <c r="D633" s="23">
        <v>287</v>
      </c>
      <c r="E633" s="23" t="s">
        <v>87</v>
      </c>
      <c r="F633" s="24">
        <v>-113.07</v>
      </c>
      <c r="G633" s="24" t="s">
        <v>59</v>
      </c>
      <c r="H633" s="24" t="s">
        <v>59</v>
      </c>
      <c r="I633" s="24">
        <v>-34.299999999999997</v>
      </c>
      <c r="J633" s="24" t="s">
        <v>58</v>
      </c>
      <c r="K633" s="24">
        <v>-57.68</v>
      </c>
      <c r="L633" s="24" t="s">
        <v>129</v>
      </c>
      <c r="M633" s="24" t="s">
        <v>59</v>
      </c>
      <c r="N633" s="24">
        <v>0</v>
      </c>
      <c r="O633" s="24">
        <v>570.80999999999995</v>
      </c>
      <c r="P633" s="24">
        <v>-28.41</v>
      </c>
      <c r="Q633" s="24">
        <v>-338.47</v>
      </c>
      <c r="R633" s="24">
        <v>146.66999999999999</v>
      </c>
      <c r="S633" s="24">
        <v>578.76</v>
      </c>
      <c r="T633" s="24">
        <v>-49.62</v>
      </c>
      <c r="U633" s="24">
        <v>-0.65</v>
      </c>
      <c r="V633" s="24"/>
      <c r="W633" s="24" t="s">
        <v>58</v>
      </c>
      <c r="X633" s="24"/>
      <c r="Y633" s="24">
        <v>-208.61</v>
      </c>
      <c r="Z633" s="24">
        <v>-127</v>
      </c>
      <c r="AA633" s="24"/>
      <c r="AB633" s="24">
        <v>-160.47999999999999</v>
      </c>
      <c r="AC633" s="24">
        <v>-145.16</v>
      </c>
      <c r="AD633" s="24">
        <v>-182.34</v>
      </c>
      <c r="AE633" s="24">
        <v>-74.540000000000006</v>
      </c>
      <c r="AF633" s="24">
        <v>-342.32</v>
      </c>
      <c r="AG633" s="24">
        <v>-166.07</v>
      </c>
      <c r="AH633" s="24"/>
      <c r="AI633" s="24">
        <v>20.74</v>
      </c>
      <c r="AJ633" s="24">
        <v>-62.44</v>
      </c>
      <c r="AK633" s="24"/>
      <c r="AL633" s="24">
        <v>-91.42</v>
      </c>
      <c r="AM633" s="24">
        <v>-0.21</v>
      </c>
      <c r="AN633" s="24">
        <v>-137.74</v>
      </c>
      <c r="AO633" s="24" t="s">
        <v>129</v>
      </c>
      <c r="AP633" s="24">
        <v>-86.23</v>
      </c>
      <c r="AQ633" s="24" t="s">
        <v>58</v>
      </c>
      <c r="AR633" s="24">
        <v>128.04</v>
      </c>
      <c r="AS633" s="24" t="s">
        <v>59</v>
      </c>
      <c r="AT633" s="24">
        <v>-39.200000000000003</v>
      </c>
      <c r="AU633" s="24">
        <v>394.86</v>
      </c>
      <c r="AV633" s="24">
        <v>0</v>
      </c>
      <c r="AW633" s="24">
        <v>314.36</v>
      </c>
      <c r="AX633" s="24">
        <v>508.54</v>
      </c>
      <c r="AY633" s="24">
        <v>21.13</v>
      </c>
      <c r="AZ633" s="24">
        <v>-0.8</v>
      </c>
      <c r="BA633" s="24">
        <v>-5.51</v>
      </c>
      <c r="BB633" s="24">
        <v>0</v>
      </c>
      <c r="BC633" s="24">
        <v>0</v>
      </c>
      <c r="BD633" s="24">
        <f t="shared" si="244"/>
        <v>231.64</v>
      </c>
      <c r="BE633" s="25"/>
    </row>
    <row r="634" spans="1:57" ht="25.5" customHeight="1" x14ac:dyDescent="0.25">
      <c r="A634" s="22">
        <v>13</v>
      </c>
      <c r="B634" s="22" t="s">
        <v>84</v>
      </c>
      <c r="C634" s="23">
        <v>13</v>
      </c>
      <c r="D634" s="23">
        <v>145</v>
      </c>
      <c r="E634" s="23" t="s">
        <v>88</v>
      </c>
      <c r="F634" s="24">
        <v>-280.33999999999997</v>
      </c>
      <c r="G634" s="24">
        <v>-182.63</v>
      </c>
      <c r="H634" s="24">
        <v>-19.13</v>
      </c>
      <c r="I634" s="24">
        <v>-408.98</v>
      </c>
      <c r="J634" s="24">
        <v>-238.06</v>
      </c>
      <c r="K634" s="24">
        <v>-581.07000000000005</v>
      </c>
      <c r="L634" s="24">
        <v>-265.63</v>
      </c>
      <c r="M634" s="24" t="s">
        <v>59</v>
      </c>
      <c r="N634" s="24">
        <v>0</v>
      </c>
      <c r="O634" s="24">
        <v>-495.78</v>
      </c>
      <c r="P634" s="24">
        <v>44.42</v>
      </c>
      <c r="Q634" s="24">
        <v>-536.44000000000005</v>
      </c>
      <c r="R634" s="24">
        <v>-189.34</v>
      </c>
      <c r="S634" s="24">
        <v>367.99</v>
      </c>
      <c r="T634" s="24">
        <v>-206.64</v>
      </c>
      <c r="U634" s="24">
        <v>-744.64</v>
      </c>
      <c r="V634" s="24"/>
      <c r="W634" s="24" t="s">
        <v>58</v>
      </c>
      <c r="X634" s="24"/>
      <c r="Y634" s="24">
        <v>-50.29</v>
      </c>
      <c r="Z634" s="24">
        <v>-113.86</v>
      </c>
      <c r="AA634" s="24"/>
      <c r="AB634" s="24">
        <v>-178.38</v>
      </c>
      <c r="AC634" s="24" t="s">
        <v>59</v>
      </c>
      <c r="AD634" s="24">
        <v>-574.92999999999995</v>
      </c>
      <c r="AE634" s="24">
        <v>20.37</v>
      </c>
      <c r="AF634" s="24">
        <v>-48.29</v>
      </c>
      <c r="AG634" s="24">
        <v>-125.3</v>
      </c>
      <c r="AH634" s="24"/>
      <c r="AI634" s="24" t="s">
        <v>62</v>
      </c>
      <c r="AJ634" s="24">
        <v>-135.34</v>
      </c>
      <c r="AK634" s="24"/>
      <c r="AL634" s="24">
        <v>-130.77000000000001</v>
      </c>
      <c r="AM634" s="24">
        <v>-2.8</v>
      </c>
      <c r="AN634" s="24" t="s">
        <v>58</v>
      </c>
      <c r="AO634" s="24" t="s">
        <v>129</v>
      </c>
      <c r="AP634" s="24">
        <v>-157.59</v>
      </c>
      <c r="AQ634" s="24">
        <v>-1161.25</v>
      </c>
      <c r="AR634" s="24">
        <v>34.08</v>
      </c>
      <c r="AS634" s="24">
        <v>-642.42999999999995</v>
      </c>
      <c r="AT634" s="24">
        <v>-377.35</v>
      </c>
      <c r="AU634" s="24" t="s">
        <v>59</v>
      </c>
      <c r="AV634" s="24">
        <v>0</v>
      </c>
      <c r="AW634" s="24" t="s">
        <v>58</v>
      </c>
      <c r="AX634" s="24">
        <v>-984.69</v>
      </c>
      <c r="AY634" s="24">
        <v>54.34</v>
      </c>
      <c r="AZ634" s="24">
        <v>-88.89</v>
      </c>
      <c r="BA634" s="24">
        <v>-18.86</v>
      </c>
      <c r="BB634" s="24">
        <v>0</v>
      </c>
      <c r="BC634" s="24">
        <v>0</v>
      </c>
      <c r="BD634" s="24">
        <f t="shared" si="244"/>
        <v>-8418.5000000000018</v>
      </c>
      <c r="BE634" s="25"/>
    </row>
    <row r="635" spans="1:57" ht="25.5" customHeight="1" x14ac:dyDescent="0.25">
      <c r="A635" s="22">
        <v>13</v>
      </c>
      <c r="B635" s="22" t="s">
        <v>84</v>
      </c>
      <c r="C635" s="23">
        <v>13</v>
      </c>
      <c r="D635" s="23">
        <v>32</v>
      </c>
      <c r="E635" s="23" t="s">
        <v>89</v>
      </c>
      <c r="F635" s="24">
        <v>-245.95</v>
      </c>
      <c r="G635" s="24">
        <v>-1.33</v>
      </c>
      <c r="H635" s="24" t="s">
        <v>59</v>
      </c>
      <c r="I635" s="24">
        <v>-26.64</v>
      </c>
      <c r="J635" s="24" t="s">
        <v>63</v>
      </c>
      <c r="K635" s="24">
        <v>-6.87</v>
      </c>
      <c r="L635" s="24" t="s">
        <v>60</v>
      </c>
      <c r="M635" s="24">
        <v>-29.06</v>
      </c>
      <c r="N635" s="24">
        <v>0</v>
      </c>
      <c r="O635" s="24" t="s">
        <v>64</v>
      </c>
      <c r="P635" s="24">
        <v>-8.57</v>
      </c>
      <c r="Q635" s="24">
        <v>40.44</v>
      </c>
      <c r="R635" s="24" t="s">
        <v>62</v>
      </c>
      <c r="S635" s="24">
        <v>3.35</v>
      </c>
      <c r="T635" s="24" t="s">
        <v>63</v>
      </c>
      <c r="U635" s="24">
        <v>-37</v>
      </c>
      <c r="V635" s="24"/>
      <c r="W635" s="24">
        <v>-56.25</v>
      </c>
      <c r="X635" s="24"/>
      <c r="Y635" s="24" t="s">
        <v>59</v>
      </c>
      <c r="Z635" s="24">
        <v>-63.56</v>
      </c>
      <c r="AA635" s="24"/>
      <c r="AB635" s="24">
        <v>32.270000000000003</v>
      </c>
      <c r="AC635" s="24">
        <v>5.51</v>
      </c>
      <c r="AD635" s="24" t="s">
        <v>64</v>
      </c>
      <c r="AE635" s="24" t="s">
        <v>62</v>
      </c>
      <c r="AF635" s="24">
        <v>-68.88</v>
      </c>
      <c r="AG635" s="24" t="s">
        <v>60</v>
      </c>
      <c r="AH635" s="24"/>
      <c r="AI635" s="24" t="s">
        <v>62</v>
      </c>
      <c r="AJ635" s="24" t="s">
        <v>60</v>
      </c>
      <c r="AK635" s="24"/>
      <c r="AL635" s="24">
        <v>-3.52</v>
      </c>
      <c r="AM635" s="24" t="s">
        <v>60</v>
      </c>
      <c r="AN635" s="24" t="s">
        <v>64</v>
      </c>
      <c r="AO635" s="24" t="s">
        <v>129</v>
      </c>
      <c r="AP635" s="24" t="s">
        <v>60</v>
      </c>
      <c r="AQ635" s="24" t="s">
        <v>58</v>
      </c>
      <c r="AR635" s="24" t="s">
        <v>64</v>
      </c>
      <c r="AS635" s="24" t="s">
        <v>64</v>
      </c>
      <c r="AT635" s="24">
        <v>-10.050000000000001</v>
      </c>
      <c r="AU635" s="24" t="s">
        <v>59</v>
      </c>
      <c r="AV635" s="24">
        <v>0</v>
      </c>
      <c r="AW635" s="24" t="s">
        <v>63</v>
      </c>
      <c r="AX635" s="24">
        <v>-2.69</v>
      </c>
      <c r="AY635" s="24" t="s">
        <v>60</v>
      </c>
      <c r="AZ635" s="24" t="s">
        <v>60</v>
      </c>
      <c r="BA635" s="24" t="s">
        <v>63</v>
      </c>
      <c r="BB635" s="24">
        <v>0</v>
      </c>
      <c r="BC635" s="24">
        <v>0</v>
      </c>
      <c r="BD635" s="24">
        <f t="shared" si="244"/>
        <v>-478.8</v>
      </c>
      <c r="BE635" s="25"/>
    </row>
    <row r="636" spans="1:57" ht="25.5" customHeight="1" x14ac:dyDescent="0.25">
      <c r="A636" s="22">
        <v>13</v>
      </c>
      <c r="B636" s="22">
        <v>0</v>
      </c>
      <c r="C636" s="23" t="s">
        <v>48</v>
      </c>
      <c r="D636" s="23" t="s">
        <v>48</v>
      </c>
      <c r="E636" s="23" t="s">
        <v>90</v>
      </c>
      <c r="F636" s="24">
        <v>670.64</v>
      </c>
      <c r="G636" s="24">
        <v>-128.38</v>
      </c>
      <c r="H636" s="24">
        <v>0</v>
      </c>
      <c r="I636" s="24">
        <v>0</v>
      </c>
      <c r="J636" s="24">
        <v>-53.16</v>
      </c>
      <c r="K636" s="24">
        <v>0</v>
      </c>
      <c r="L636" s="24">
        <v>-127.52</v>
      </c>
      <c r="M636" s="24">
        <v>0</v>
      </c>
      <c r="N636" s="24">
        <v>0</v>
      </c>
      <c r="O636" s="24">
        <v>11.38</v>
      </c>
      <c r="P636" s="24">
        <v>-68.63</v>
      </c>
      <c r="Q636" s="24" t="s">
        <v>64</v>
      </c>
      <c r="R636" s="24">
        <v>557.98</v>
      </c>
      <c r="S636" s="24">
        <v>1.18</v>
      </c>
      <c r="T636" s="24">
        <v>-154.66</v>
      </c>
      <c r="U636" s="24">
        <v>0</v>
      </c>
      <c r="V636" s="24"/>
      <c r="W636" s="24">
        <v>-1706.19</v>
      </c>
      <c r="X636" s="24"/>
      <c r="Y636" s="24">
        <v>-20.59</v>
      </c>
      <c r="Z636" s="24" t="s">
        <v>62</v>
      </c>
      <c r="AA636" s="24"/>
      <c r="AB636" s="24">
        <v>-46.38</v>
      </c>
      <c r="AC636" s="24">
        <v>239.93</v>
      </c>
      <c r="AD636" s="24">
        <v>-21.41</v>
      </c>
      <c r="AE636" s="24" t="s">
        <v>62</v>
      </c>
      <c r="AF636" s="24">
        <v>-28.96</v>
      </c>
      <c r="AG636" s="24">
        <v>-131.47999999999999</v>
      </c>
      <c r="AH636" s="24"/>
      <c r="AI636" s="24">
        <v>0</v>
      </c>
      <c r="AJ636" s="24">
        <v>-31.13</v>
      </c>
      <c r="AK636" s="24"/>
      <c r="AL636" s="24">
        <v>-1199.45</v>
      </c>
      <c r="AM636" s="24">
        <v>-74.06</v>
      </c>
      <c r="AN636" s="24">
        <v>93.05</v>
      </c>
      <c r="AO636" s="24" t="s">
        <v>129</v>
      </c>
      <c r="AP636" s="24">
        <v>-226.24</v>
      </c>
      <c r="AQ636" s="24">
        <v>-151.19999999999999</v>
      </c>
      <c r="AR636" s="24">
        <v>0</v>
      </c>
      <c r="AS636" s="24">
        <v>0</v>
      </c>
      <c r="AT636" s="24">
        <v>-72.78</v>
      </c>
      <c r="AU636" s="24" t="s">
        <v>64</v>
      </c>
      <c r="AV636" s="24">
        <v>0</v>
      </c>
      <c r="AW636" s="24">
        <v>0</v>
      </c>
      <c r="AX636" s="24">
        <v>0</v>
      </c>
      <c r="AY636" s="24">
        <v>0</v>
      </c>
      <c r="AZ636" s="24" t="s">
        <v>60</v>
      </c>
      <c r="BA636" s="24">
        <v>-177.77</v>
      </c>
      <c r="BB636" s="24">
        <v>0</v>
      </c>
      <c r="BC636" s="24">
        <v>0</v>
      </c>
      <c r="BD636" s="24">
        <f t="shared" si="244"/>
        <v>-2845.83</v>
      </c>
      <c r="BE636" s="25"/>
    </row>
    <row r="637" spans="1:57" ht="25.5" customHeight="1" x14ac:dyDescent="0.25">
      <c r="A637" s="22">
        <v>13</v>
      </c>
      <c r="B637" s="22">
        <v>0</v>
      </c>
      <c r="C637" s="23" t="s">
        <v>48</v>
      </c>
      <c r="D637" s="23" t="s">
        <v>48</v>
      </c>
      <c r="E637" s="23" t="s">
        <v>90</v>
      </c>
      <c r="F637" s="24">
        <v>0</v>
      </c>
      <c r="G637" s="24">
        <v>24.29</v>
      </c>
      <c r="H637" s="24">
        <v>0</v>
      </c>
      <c r="I637" s="24">
        <v>-97.41</v>
      </c>
      <c r="J637" s="24">
        <v>0</v>
      </c>
      <c r="K637" s="24">
        <v>-25.76</v>
      </c>
      <c r="L637" s="24">
        <v>-72.16</v>
      </c>
      <c r="M637" s="24">
        <v>0</v>
      </c>
      <c r="N637" s="24">
        <v>0</v>
      </c>
      <c r="O637" s="24">
        <v>-328.05</v>
      </c>
      <c r="P637" s="24">
        <v>710.67</v>
      </c>
      <c r="Q637" s="24" t="s">
        <v>64</v>
      </c>
      <c r="R637" s="24">
        <v>0</v>
      </c>
      <c r="S637" s="24">
        <v>103.35</v>
      </c>
      <c r="T637" s="24">
        <v>-424.54</v>
      </c>
      <c r="U637" s="24">
        <v>0</v>
      </c>
      <c r="V637" s="24"/>
      <c r="W637" s="24">
        <v>-243.18</v>
      </c>
      <c r="X637" s="24"/>
      <c r="Y637" s="24">
        <v>55.84</v>
      </c>
      <c r="Z637" s="24">
        <v>-37.659999999999997</v>
      </c>
      <c r="AA637" s="24"/>
      <c r="AB637" s="24">
        <v>-192.95</v>
      </c>
      <c r="AC637" s="24">
        <v>0</v>
      </c>
      <c r="AD637" s="24">
        <v>-170</v>
      </c>
      <c r="AE637" s="24">
        <v>-5.29</v>
      </c>
      <c r="AF637" s="24">
        <v>0</v>
      </c>
      <c r="AG637" s="24">
        <v>-74.62</v>
      </c>
      <c r="AH637" s="24"/>
      <c r="AI637" s="24">
        <v>0</v>
      </c>
      <c r="AJ637" s="24">
        <v>60.67</v>
      </c>
      <c r="AK637" s="24"/>
      <c r="AL637" s="24">
        <v>-4.75</v>
      </c>
      <c r="AM637" s="24">
        <v>-272.58999999999997</v>
      </c>
      <c r="AN637" s="24">
        <v>91.9</v>
      </c>
      <c r="AO637" s="24" t="s">
        <v>129</v>
      </c>
      <c r="AP637" s="24">
        <v>-207.38</v>
      </c>
      <c r="AQ637" s="24">
        <v>-168.66</v>
      </c>
      <c r="AR637" s="24">
        <v>0</v>
      </c>
      <c r="AS637" s="24">
        <v>0</v>
      </c>
      <c r="AT637" s="24">
        <v>0</v>
      </c>
      <c r="AU637" s="24" t="s">
        <v>64</v>
      </c>
      <c r="AV637" s="24">
        <v>0</v>
      </c>
      <c r="AW637" s="24">
        <v>0</v>
      </c>
      <c r="AX637" s="24">
        <v>0</v>
      </c>
      <c r="AY637" s="24">
        <v>0</v>
      </c>
      <c r="AZ637" s="24"/>
      <c r="BA637" s="24">
        <v>31.92</v>
      </c>
      <c r="BB637" s="24">
        <v>0</v>
      </c>
      <c r="BC637" s="24">
        <v>0</v>
      </c>
      <c r="BD637" s="24">
        <f t="shared" si="244"/>
        <v>-1246.3599999999999</v>
      </c>
      <c r="BE637" s="25"/>
    </row>
    <row r="638" spans="1:57" ht="25.5" customHeight="1" x14ac:dyDescent="0.25">
      <c r="A638" s="22">
        <v>13</v>
      </c>
      <c r="B638" s="22">
        <v>0</v>
      </c>
      <c r="C638" s="23" t="s">
        <v>48</v>
      </c>
      <c r="D638" s="23" t="s">
        <v>48</v>
      </c>
      <c r="E638" s="23" t="s">
        <v>90</v>
      </c>
      <c r="F638" s="24">
        <v>0</v>
      </c>
      <c r="G638" s="24">
        <v>-198.15</v>
      </c>
      <c r="H638" s="24">
        <v>0</v>
      </c>
      <c r="I638" s="24">
        <v>0</v>
      </c>
      <c r="J638" s="24">
        <v>0</v>
      </c>
      <c r="K638" s="24">
        <v>-140.57</v>
      </c>
      <c r="L638" s="24">
        <v>-47.07</v>
      </c>
      <c r="M638" s="24">
        <v>0</v>
      </c>
      <c r="N638" s="24">
        <v>0</v>
      </c>
      <c r="O638" s="24">
        <v>-202.64</v>
      </c>
      <c r="P638" s="24">
        <v>98.59</v>
      </c>
      <c r="Q638" s="24" t="s">
        <v>64</v>
      </c>
      <c r="R638" s="24">
        <v>0</v>
      </c>
      <c r="S638" s="24">
        <v>-66.38</v>
      </c>
      <c r="T638" s="24">
        <v>-95.32</v>
      </c>
      <c r="U638" s="24">
        <v>0</v>
      </c>
      <c r="V638" s="24"/>
      <c r="W638" s="24">
        <v>-65.66</v>
      </c>
      <c r="X638" s="24"/>
      <c r="Y638" s="24">
        <v>-187.21</v>
      </c>
      <c r="Z638" s="24">
        <v>-75.38</v>
      </c>
      <c r="AA638" s="24"/>
      <c r="AB638" s="24">
        <v>-106.62</v>
      </c>
      <c r="AC638" s="24">
        <v>0</v>
      </c>
      <c r="AD638" s="24">
        <v>0</v>
      </c>
      <c r="AE638" s="24" t="s">
        <v>62</v>
      </c>
      <c r="AF638" s="24">
        <v>0</v>
      </c>
      <c r="AG638" s="24">
        <v>32.46</v>
      </c>
      <c r="AH638" s="24"/>
      <c r="AI638" s="24">
        <v>0</v>
      </c>
      <c r="AJ638" s="24">
        <v>-126.54</v>
      </c>
      <c r="AK638" s="24"/>
      <c r="AL638" s="24">
        <v>-209.93</v>
      </c>
      <c r="AM638" s="24">
        <v>-331.7</v>
      </c>
      <c r="AN638" s="24">
        <v>0</v>
      </c>
      <c r="AO638" s="24" t="s">
        <v>129</v>
      </c>
      <c r="AP638" s="24">
        <v>-58.89</v>
      </c>
      <c r="AQ638" s="24">
        <v>-1546.99</v>
      </c>
      <c r="AR638" s="24">
        <v>0</v>
      </c>
      <c r="AS638" s="24">
        <v>0</v>
      </c>
      <c r="AT638" s="24">
        <v>0</v>
      </c>
      <c r="AU638" s="24" t="s">
        <v>64</v>
      </c>
      <c r="AV638" s="24">
        <v>0</v>
      </c>
      <c r="AW638" s="24">
        <v>0</v>
      </c>
      <c r="AX638" s="24">
        <v>0</v>
      </c>
      <c r="AY638" s="24">
        <v>0</v>
      </c>
      <c r="AZ638" s="24">
        <v>0</v>
      </c>
      <c r="BA638" s="24" t="s">
        <v>63</v>
      </c>
      <c r="BB638" s="24">
        <v>0</v>
      </c>
      <c r="BC638" s="24">
        <v>0</v>
      </c>
      <c r="BD638" s="24">
        <f t="shared" si="244"/>
        <v>-3328</v>
      </c>
      <c r="BE638" s="25"/>
    </row>
    <row r="639" spans="1:57" ht="25.5" customHeight="1" x14ac:dyDescent="0.25">
      <c r="A639" s="22">
        <v>13</v>
      </c>
      <c r="B639" s="22">
        <v>0</v>
      </c>
      <c r="C639" s="23" t="s">
        <v>48</v>
      </c>
      <c r="D639" s="23" t="s">
        <v>48</v>
      </c>
      <c r="E639" s="23" t="s">
        <v>90</v>
      </c>
      <c r="F639" s="24">
        <v>0</v>
      </c>
      <c r="G639" s="24">
        <v>18.73</v>
      </c>
      <c r="H639" s="24">
        <v>0</v>
      </c>
      <c r="I639" s="24">
        <v>0</v>
      </c>
      <c r="J639" s="24">
        <v>0</v>
      </c>
      <c r="K639" s="24">
        <v>-46.53</v>
      </c>
      <c r="L639" s="24">
        <v>0</v>
      </c>
      <c r="M639" s="24">
        <v>0</v>
      </c>
      <c r="N639" s="24">
        <v>0</v>
      </c>
      <c r="O639" s="24">
        <v>-100.23</v>
      </c>
      <c r="P639" s="24">
        <v>-43.57</v>
      </c>
      <c r="Q639" s="24" t="s">
        <v>64</v>
      </c>
      <c r="R639" s="24">
        <v>0</v>
      </c>
      <c r="S639" s="24">
        <v>-2.94</v>
      </c>
      <c r="T639" s="24">
        <v>-141.82</v>
      </c>
      <c r="U639" s="24">
        <v>0</v>
      </c>
      <c r="V639" s="24"/>
      <c r="W639" s="24">
        <v>-1036.23</v>
      </c>
      <c r="X639" s="24"/>
      <c r="Y639" s="24">
        <v>0</v>
      </c>
      <c r="Z639" s="24">
        <v>-26.9</v>
      </c>
      <c r="AA639" s="24"/>
      <c r="AB639" s="24">
        <v>-223.59</v>
      </c>
      <c r="AC639" s="24">
        <v>0</v>
      </c>
      <c r="AD639" s="24">
        <v>0</v>
      </c>
      <c r="AE639" s="24">
        <v>-208.64</v>
      </c>
      <c r="AF639" s="24">
        <v>0</v>
      </c>
      <c r="AG639" s="24">
        <v>62.6</v>
      </c>
      <c r="AH639" s="24"/>
      <c r="AI639" s="24">
        <v>0</v>
      </c>
      <c r="AJ639" s="24">
        <v>0</v>
      </c>
      <c r="AK639" s="24"/>
      <c r="AL639" s="24">
        <v>74.56</v>
      </c>
      <c r="AM639" s="24">
        <v>-42.76</v>
      </c>
      <c r="AN639" s="24">
        <v>0</v>
      </c>
      <c r="AO639" s="24" t="s">
        <v>129</v>
      </c>
      <c r="AP639" s="24">
        <v>-119.5</v>
      </c>
      <c r="AQ639" s="24">
        <v>-410.19</v>
      </c>
      <c r="AR639" s="24">
        <v>0</v>
      </c>
      <c r="AS639" s="24">
        <v>0</v>
      </c>
      <c r="AT639" s="24">
        <v>0</v>
      </c>
      <c r="AU639" s="24" t="s">
        <v>64</v>
      </c>
      <c r="AV639" s="24">
        <v>0</v>
      </c>
      <c r="AW639" s="24">
        <v>0</v>
      </c>
      <c r="AX639" s="24">
        <v>0</v>
      </c>
      <c r="AY639" s="24">
        <v>0</v>
      </c>
      <c r="AZ639" s="24">
        <v>0</v>
      </c>
      <c r="BA639" s="24" t="s">
        <v>63</v>
      </c>
      <c r="BB639" s="24">
        <v>0</v>
      </c>
      <c r="BC639" s="24">
        <v>0</v>
      </c>
      <c r="BD639" s="24">
        <f t="shared" si="244"/>
        <v>-2247.0100000000002</v>
      </c>
      <c r="BE639" s="25"/>
    </row>
    <row r="640" spans="1:57" ht="25.5" customHeight="1" x14ac:dyDescent="0.25">
      <c r="A640" s="22">
        <v>13</v>
      </c>
      <c r="B640" s="22">
        <v>0</v>
      </c>
      <c r="C640" s="23" t="s">
        <v>48</v>
      </c>
      <c r="D640" s="23" t="s">
        <v>48</v>
      </c>
      <c r="E640" s="23" t="s">
        <v>90</v>
      </c>
      <c r="F640" s="24">
        <v>0</v>
      </c>
      <c r="G640" s="24">
        <v>-134.84</v>
      </c>
      <c r="H640" s="24">
        <v>0</v>
      </c>
      <c r="I640" s="24">
        <v>0</v>
      </c>
      <c r="J640" s="24">
        <v>0</v>
      </c>
      <c r="K640" s="24">
        <v>-24.88</v>
      </c>
      <c r="L640" s="24">
        <v>0</v>
      </c>
      <c r="M640" s="24">
        <v>0</v>
      </c>
      <c r="N640" s="24">
        <v>0</v>
      </c>
      <c r="O640" s="24">
        <v>-54.99</v>
      </c>
      <c r="P640" s="24">
        <v>-111.67</v>
      </c>
      <c r="Q640" s="24" t="s">
        <v>64</v>
      </c>
      <c r="R640" s="24">
        <v>0</v>
      </c>
      <c r="S640" s="24">
        <v>-335.91</v>
      </c>
      <c r="T640" s="24">
        <v>0</v>
      </c>
      <c r="U640" s="24">
        <v>0</v>
      </c>
      <c r="V640" s="24"/>
      <c r="W640" s="24">
        <v>-582.96</v>
      </c>
      <c r="X640" s="24"/>
      <c r="Y640" s="24">
        <v>0</v>
      </c>
      <c r="Z640" s="24">
        <v>-29.7</v>
      </c>
      <c r="AA640" s="24"/>
      <c r="AB640" s="24">
        <v>-476.41</v>
      </c>
      <c r="AC640" s="24">
        <v>0</v>
      </c>
      <c r="AD640" s="24">
        <v>0</v>
      </c>
      <c r="AE640" s="24">
        <v>59.9</v>
      </c>
      <c r="AF640" s="24">
        <v>0</v>
      </c>
      <c r="AG640" s="24">
        <v>-8.75</v>
      </c>
      <c r="AH640" s="24"/>
      <c r="AI640" s="24">
        <v>0</v>
      </c>
      <c r="AJ640" s="24">
        <v>0</v>
      </c>
      <c r="AK640" s="24"/>
      <c r="AL640" s="24">
        <v>-91.97</v>
      </c>
      <c r="AM640" s="24">
        <v>-64.069999999999993</v>
      </c>
      <c r="AN640" s="24">
        <v>0</v>
      </c>
      <c r="AO640" s="24" t="s">
        <v>129</v>
      </c>
      <c r="AP640" s="24">
        <v>115.58</v>
      </c>
      <c r="AQ640" s="24">
        <v>-298</v>
      </c>
      <c r="AR640" s="24">
        <v>0</v>
      </c>
      <c r="AS640" s="24">
        <v>0</v>
      </c>
      <c r="AT640" s="24">
        <v>0</v>
      </c>
      <c r="AU640" s="24" t="s">
        <v>64</v>
      </c>
      <c r="AV640" s="24">
        <v>0</v>
      </c>
      <c r="AW640" s="24">
        <v>0</v>
      </c>
      <c r="AX640" s="24">
        <v>0</v>
      </c>
      <c r="AY640" s="24">
        <v>0</v>
      </c>
      <c r="AZ640" s="24">
        <v>0</v>
      </c>
      <c r="BA640" s="24" t="s">
        <v>63</v>
      </c>
      <c r="BB640" s="24">
        <v>0</v>
      </c>
      <c r="BC640" s="24">
        <v>0</v>
      </c>
      <c r="BD640" s="24">
        <f t="shared" si="244"/>
        <v>-2038.67</v>
      </c>
      <c r="BE640" s="25"/>
    </row>
    <row r="641" spans="1:57" ht="25.5" customHeight="1" x14ac:dyDescent="0.25">
      <c r="A641" s="22">
        <v>13</v>
      </c>
      <c r="B641" s="22">
        <v>0</v>
      </c>
      <c r="C641" s="23" t="s">
        <v>48</v>
      </c>
      <c r="D641" s="23" t="s">
        <v>48</v>
      </c>
      <c r="E641" s="23" t="s">
        <v>90</v>
      </c>
      <c r="F641" s="24">
        <v>0</v>
      </c>
      <c r="G641" s="24">
        <v>-51.73</v>
      </c>
      <c r="H641" s="24">
        <v>0</v>
      </c>
      <c r="I641" s="24">
        <v>-40.01</v>
      </c>
      <c r="J641" s="24">
        <v>0</v>
      </c>
      <c r="K641" s="24">
        <v>0</v>
      </c>
      <c r="L641" s="24">
        <v>0</v>
      </c>
      <c r="M641" s="24">
        <v>0</v>
      </c>
      <c r="N641" s="24">
        <v>0</v>
      </c>
      <c r="O641" s="24">
        <v>-90.45</v>
      </c>
      <c r="P641" s="24">
        <v>-4.2</v>
      </c>
      <c r="Q641" s="24" t="s">
        <v>64</v>
      </c>
      <c r="R641" s="24">
        <v>0</v>
      </c>
      <c r="S641" s="24">
        <v>-212.77</v>
      </c>
      <c r="T641" s="24">
        <v>0</v>
      </c>
      <c r="U641" s="24">
        <v>0</v>
      </c>
      <c r="V641" s="24"/>
      <c r="W641" s="24">
        <v>-60.78</v>
      </c>
      <c r="X641" s="24"/>
      <c r="Y641" s="24">
        <v>0</v>
      </c>
      <c r="Z641" s="24" t="s">
        <v>62</v>
      </c>
      <c r="AA641" s="24"/>
      <c r="AB641" s="24">
        <v>70.27</v>
      </c>
      <c r="AC641" s="24">
        <v>0</v>
      </c>
      <c r="AD641" s="24">
        <v>0</v>
      </c>
      <c r="AE641" s="24">
        <v>-21.32</v>
      </c>
      <c r="AF641" s="24">
        <v>0</v>
      </c>
      <c r="AG641" s="24">
        <v>40.75</v>
      </c>
      <c r="AH641" s="24"/>
      <c r="AI641" s="24">
        <v>0</v>
      </c>
      <c r="AJ641" s="24">
        <v>0</v>
      </c>
      <c r="AK641" s="24"/>
      <c r="AL641" s="24">
        <v>0</v>
      </c>
      <c r="AM641" s="24">
        <v>37.130000000000003</v>
      </c>
      <c r="AN641" s="24">
        <v>0</v>
      </c>
      <c r="AO641" s="24" t="s">
        <v>129</v>
      </c>
      <c r="AP641" s="24">
        <v>-59.2</v>
      </c>
      <c r="AQ641" s="24">
        <v>0</v>
      </c>
      <c r="AR641" s="24">
        <v>0</v>
      </c>
      <c r="AS641" s="24">
        <v>0</v>
      </c>
      <c r="AT641" s="24">
        <v>0</v>
      </c>
      <c r="AU641" s="24" t="s">
        <v>64</v>
      </c>
      <c r="AV641" s="24">
        <v>0</v>
      </c>
      <c r="AW641" s="24">
        <v>0</v>
      </c>
      <c r="AX641" s="24">
        <v>0</v>
      </c>
      <c r="AY641" s="24">
        <v>0</v>
      </c>
      <c r="AZ641" s="24">
        <v>0</v>
      </c>
      <c r="BA641" s="24" t="s">
        <v>63</v>
      </c>
      <c r="BB641" s="24">
        <v>0</v>
      </c>
      <c r="BC641" s="24">
        <v>0</v>
      </c>
      <c r="BD641" s="24">
        <f t="shared" si="244"/>
        <v>-392.30999999999995</v>
      </c>
      <c r="BE641" s="25"/>
    </row>
    <row r="642" spans="1:57" ht="25.5" customHeight="1" x14ac:dyDescent="0.25">
      <c r="A642" s="22">
        <v>13</v>
      </c>
      <c r="B642" s="22" t="s">
        <v>91</v>
      </c>
      <c r="C642" s="23">
        <v>11</v>
      </c>
      <c r="D642" s="23">
        <v>260</v>
      </c>
      <c r="E642" s="23" t="s">
        <v>321</v>
      </c>
      <c r="F642" s="24" t="s">
        <v>64</v>
      </c>
      <c r="G642" s="24" t="s">
        <v>64</v>
      </c>
      <c r="H642" s="24" t="s">
        <v>64</v>
      </c>
      <c r="I642" s="24" t="s">
        <v>63</v>
      </c>
      <c r="J642" s="24" t="s">
        <v>63</v>
      </c>
      <c r="K642" s="24" t="s">
        <v>64</v>
      </c>
      <c r="L642" s="24" t="s">
        <v>63</v>
      </c>
      <c r="M642" s="24" t="s">
        <v>64</v>
      </c>
      <c r="N642" s="24">
        <v>0</v>
      </c>
      <c r="O642" s="24" t="s">
        <v>64</v>
      </c>
      <c r="P642" s="24" t="s">
        <v>63</v>
      </c>
      <c r="Q642" s="24" t="s">
        <v>64</v>
      </c>
      <c r="R642" s="24">
        <v>11.24</v>
      </c>
      <c r="S642" s="24" t="s">
        <v>63</v>
      </c>
      <c r="T642" s="24" t="s">
        <v>63</v>
      </c>
      <c r="U642" s="24" t="s">
        <v>64</v>
      </c>
      <c r="V642" s="24"/>
      <c r="W642" s="24" t="s">
        <v>64</v>
      </c>
      <c r="X642" s="24"/>
      <c r="Y642" s="24" t="s">
        <v>64</v>
      </c>
      <c r="Z642" s="24" t="s">
        <v>63</v>
      </c>
      <c r="AA642" s="24"/>
      <c r="AB642" s="24" t="s">
        <v>64</v>
      </c>
      <c r="AC642" s="24" t="s">
        <v>64</v>
      </c>
      <c r="AD642" s="24" t="s">
        <v>64</v>
      </c>
      <c r="AE642" s="24" t="s">
        <v>63</v>
      </c>
      <c r="AF642" s="24" t="s">
        <v>64</v>
      </c>
      <c r="AG642" s="24" t="s">
        <v>64</v>
      </c>
      <c r="AH642" s="24"/>
      <c r="AI642" s="24" t="s">
        <v>60</v>
      </c>
      <c r="AJ642" s="24" t="s">
        <v>64</v>
      </c>
      <c r="AK642" s="24"/>
      <c r="AL642" s="24" t="s">
        <v>64</v>
      </c>
      <c r="AM642" s="24" t="s">
        <v>64</v>
      </c>
      <c r="AN642" s="24" t="s">
        <v>63</v>
      </c>
      <c r="AO642" s="24" t="s">
        <v>129</v>
      </c>
      <c r="AP642" s="24" t="s">
        <v>64</v>
      </c>
      <c r="AQ642" s="24" t="s">
        <v>63</v>
      </c>
      <c r="AR642" s="24" t="s">
        <v>64</v>
      </c>
      <c r="AS642" s="24" t="s">
        <v>64</v>
      </c>
      <c r="AT642" s="24" t="s">
        <v>64</v>
      </c>
      <c r="AU642" s="24" t="s">
        <v>64</v>
      </c>
      <c r="AV642" s="24">
        <v>0</v>
      </c>
      <c r="AW642" s="24" t="s">
        <v>63</v>
      </c>
      <c r="AX642" s="24" t="s">
        <v>64</v>
      </c>
      <c r="AY642" s="24" t="s">
        <v>60</v>
      </c>
      <c r="AZ642" s="24" t="s">
        <v>64</v>
      </c>
      <c r="BA642" s="24" t="s">
        <v>63</v>
      </c>
      <c r="BB642" s="24">
        <v>0</v>
      </c>
      <c r="BC642" s="24">
        <v>0</v>
      </c>
      <c r="BD642" s="24">
        <f t="shared" si="244"/>
        <v>11.24</v>
      </c>
      <c r="BE642" s="25"/>
    </row>
    <row r="643" spans="1:57" ht="25.5" customHeight="1" x14ac:dyDescent="0.25">
      <c r="A643" s="22">
        <v>13</v>
      </c>
      <c r="B643" s="22" t="s">
        <v>93</v>
      </c>
      <c r="C643" s="23">
        <v>30</v>
      </c>
      <c r="D643" s="23">
        <v>277</v>
      </c>
      <c r="E643" s="23" t="s">
        <v>322</v>
      </c>
      <c r="F643" s="24" t="s">
        <v>64</v>
      </c>
      <c r="G643" s="24" t="s">
        <v>64</v>
      </c>
      <c r="H643" s="24" t="s">
        <v>64</v>
      </c>
      <c r="I643" s="24" t="s">
        <v>63</v>
      </c>
      <c r="J643" s="24" t="s">
        <v>63</v>
      </c>
      <c r="K643" s="24" t="s">
        <v>64</v>
      </c>
      <c r="L643" s="24" t="s">
        <v>63</v>
      </c>
      <c r="M643" s="24" t="s">
        <v>64</v>
      </c>
      <c r="N643" s="24">
        <v>0</v>
      </c>
      <c r="O643" s="24" t="s">
        <v>64</v>
      </c>
      <c r="P643" s="24" t="s">
        <v>63</v>
      </c>
      <c r="Q643" s="24" t="s">
        <v>64</v>
      </c>
      <c r="R643" s="24" t="s">
        <v>63</v>
      </c>
      <c r="S643" s="24" t="s">
        <v>63</v>
      </c>
      <c r="T643" s="24" t="s">
        <v>63</v>
      </c>
      <c r="U643" s="24" t="s">
        <v>64</v>
      </c>
      <c r="V643" s="24"/>
      <c r="W643" s="24" t="s">
        <v>64</v>
      </c>
      <c r="X643" s="24"/>
      <c r="Y643" s="24" t="s">
        <v>64</v>
      </c>
      <c r="Z643" s="24" t="s">
        <v>63</v>
      </c>
      <c r="AA643" s="24"/>
      <c r="AB643" s="24" t="s">
        <v>64</v>
      </c>
      <c r="AC643" s="24" t="s">
        <v>64</v>
      </c>
      <c r="AD643" s="24" t="s">
        <v>64</v>
      </c>
      <c r="AE643" s="24" t="s">
        <v>63</v>
      </c>
      <c r="AF643" s="24" t="s">
        <v>64</v>
      </c>
      <c r="AG643" s="24" t="s">
        <v>64</v>
      </c>
      <c r="AH643" s="24"/>
      <c r="AI643" s="24" t="s">
        <v>64</v>
      </c>
      <c r="AJ643" s="24" t="s">
        <v>64</v>
      </c>
      <c r="AK643" s="24"/>
      <c r="AL643" s="24" t="s">
        <v>64</v>
      </c>
      <c r="AM643" s="24" t="s">
        <v>64</v>
      </c>
      <c r="AN643" s="24" t="s">
        <v>63</v>
      </c>
      <c r="AO643" s="24" t="s">
        <v>129</v>
      </c>
      <c r="AP643" s="24" t="s">
        <v>64</v>
      </c>
      <c r="AQ643" s="24" t="s">
        <v>63</v>
      </c>
      <c r="AR643" s="24" t="s">
        <v>64</v>
      </c>
      <c r="AS643" s="24" t="s">
        <v>64</v>
      </c>
      <c r="AT643" s="24" t="s">
        <v>64</v>
      </c>
      <c r="AU643" s="24" t="s">
        <v>64</v>
      </c>
      <c r="AV643" s="24">
        <v>0</v>
      </c>
      <c r="AW643" s="24" t="s">
        <v>63</v>
      </c>
      <c r="AX643" s="24" t="s">
        <v>64</v>
      </c>
      <c r="AY643" s="24" t="s">
        <v>64</v>
      </c>
      <c r="AZ643" s="24" t="s">
        <v>64</v>
      </c>
      <c r="BA643" s="24" t="s">
        <v>63</v>
      </c>
      <c r="BB643" s="24">
        <v>0</v>
      </c>
      <c r="BC643" s="24">
        <v>0</v>
      </c>
      <c r="BD643" s="24">
        <f t="shared" si="244"/>
        <v>0</v>
      </c>
      <c r="BE643" s="25"/>
    </row>
    <row r="644" spans="1:57" ht="25.5" customHeight="1" x14ac:dyDescent="0.25">
      <c r="A644" s="22">
        <v>13</v>
      </c>
      <c r="B644" s="22" t="s">
        <v>93</v>
      </c>
      <c r="C644" s="23">
        <v>30</v>
      </c>
      <c r="D644" s="23">
        <v>51</v>
      </c>
      <c r="E644" s="23" t="s">
        <v>323</v>
      </c>
      <c r="F644" s="24">
        <v>-50</v>
      </c>
      <c r="G644" s="24" t="s">
        <v>64</v>
      </c>
      <c r="H644" s="24">
        <v>-9.3000000000000007</v>
      </c>
      <c r="I644" s="24" t="s">
        <v>63</v>
      </c>
      <c r="J644" s="24" t="s">
        <v>63</v>
      </c>
      <c r="K644" s="24" t="s">
        <v>64</v>
      </c>
      <c r="L644" s="24" t="s">
        <v>63</v>
      </c>
      <c r="M644" s="24" t="s">
        <v>64</v>
      </c>
      <c r="N644" s="24">
        <v>0</v>
      </c>
      <c r="O644" s="24" t="s">
        <v>64</v>
      </c>
      <c r="P644" s="24" t="s">
        <v>63</v>
      </c>
      <c r="Q644" s="24" t="s">
        <v>64</v>
      </c>
      <c r="R644" s="24" t="s">
        <v>63</v>
      </c>
      <c r="S644" s="24" t="s">
        <v>63</v>
      </c>
      <c r="T644" s="24" t="s">
        <v>63</v>
      </c>
      <c r="U644" s="24" t="s">
        <v>64</v>
      </c>
      <c r="V644" s="24"/>
      <c r="W644" s="24" t="s">
        <v>64</v>
      </c>
      <c r="X644" s="24"/>
      <c r="Y644" s="24" t="s">
        <v>64</v>
      </c>
      <c r="Z644" s="24" t="s">
        <v>63</v>
      </c>
      <c r="AA644" s="24"/>
      <c r="AB644" s="24" t="s">
        <v>64</v>
      </c>
      <c r="AC644" s="24" t="s">
        <v>64</v>
      </c>
      <c r="AD644" s="24" t="s">
        <v>64</v>
      </c>
      <c r="AE644" s="24" t="s">
        <v>63</v>
      </c>
      <c r="AF644" s="24" t="s">
        <v>64</v>
      </c>
      <c r="AG644" s="24" t="s">
        <v>64</v>
      </c>
      <c r="AH644" s="24"/>
      <c r="AI644" s="24" t="s">
        <v>64</v>
      </c>
      <c r="AJ644" s="24" t="s">
        <v>64</v>
      </c>
      <c r="AK644" s="24"/>
      <c r="AL644" s="24" t="s">
        <v>64</v>
      </c>
      <c r="AM644" s="24" t="s">
        <v>64</v>
      </c>
      <c r="AN644" s="24" t="s">
        <v>63</v>
      </c>
      <c r="AO644" s="24" t="s">
        <v>129</v>
      </c>
      <c r="AP644" s="24" t="s">
        <v>64</v>
      </c>
      <c r="AQ644" s="24" t="s">
        <v>63</v>
      </c>
      <c r="AR644" s="24" t="s">
        <v>64</v>
      </c>
      <c r="AS644" s="24" t="s">
        <v>64</v>
      </c>
      <c r="AT644" s="24" t="s">
        <v>64</v>
      </c>
      <c r="AU644" s="24" t="s">
        <v>64</v>
      </c>
      <c r="AV644" s="24">
        <v>0</v>
      </c>
      <c r="AW644" s="24" t="s">
        <v>63</v>
      </c>
      <c r="AX644" s="24" t="s">
        <v>64</v>
      </c>
      <c r="AY644" s="24" t="s">
        <v>64</v>
      </c>
      <c r="AZ644" s="24" t="s">
        <v>64</v>
      </c>
      <c r="BA644" s="24" t="s">
        <v>63</v>
      </c>
      <c r="BB644" s="24">
        <v>0</v>
      </c>
      <c r="BC644" s="24">
        <v>0</v>
      </c>
      <c r="BD644" s="24">
        <f t="shared" si="244"/>
        <v>-59.3</v>
      </c>
      <c r="BE644" s="25"/>
    </row>
    <row r="645" spans="1:57" ht="25.5" customHeight="1" x14ac:dyDescent="0.25">
      <c r="A645" s="22">
        <v>13</v>
      </c>
      <c r="B645" s="22" t="s">
        <v>100</v>
      </c>
      <c r="C645" s="23">
        <v>14</v>
      </c>
      <c r="D645" s="23">
        <v>236</v>
      </c>
      <c r="E645" s="23" t="s">
        <v>324</v>
      </c>
      <c r="F645" s="24">
        <v>-100.63</v>
      </c>
      <c r="G645" s="24" t="s">
        <v>59</v>
      </c>
      <c r="H645" s="24" t="s">
        <v>59</v>
      </c>
      <c r="I645" s="24">
        <v>-212.19</v>
      </c>
      <c r="J645" s="24" t="s">
        <v>58</v>
      </c>
      <c r="K645" s="24">
        <v>-112.57</v>
      </c>
      <c r="L645" s="24" t="s">
        <v>129</v>
      </c>
      <c r="M645" s="24" t="s">
        <v>59</v>
      </c>
      <c r="N645" s="24">
        <v>0</v>
      </c>
      <c r="O645" s="24">
        <v>1380.52</v>
      </c>
      <c r="P645" s="24">
        <v>-813.67</v>
      </c>
      <c r="Q645" s="24" t="s">
        <v>58</v>
      </c>
      <c r="R645" s="24">
        <v>-43.3</v>
      </c>
      <c r="S645" s="24">
        <v>1732.69</v>
      </c>
      <c r="T645" s="24">
        <v>-119.95</v>
      </c>
      <c r="U645" s="24">
        <v>-14.7</v>
      </c>
      <c r="V645" s="24"/>
      <c r="W645" s="24" t="s">
        <v>58</v>
      </c>
      <c r="X645" s="24"/>
      <c r="Y645" s="24" t="s">
        <v>59</v>
      </c>
      <c r="Z645" s="24">
        <v>-352.28</v>
      </c>
      <c r="AA645" s="24"/>
      <c r="AB645" s="24">
        <v>-151.81</v>
      </c>
      <c r="AC645" s="24" t="s">
        <v>59</v>
      </c>
      <c r="AD645" s="24">
        <v>1031.29</v>
      </c>
      <c r="AE645" s="24">
        <v>-168.57</v>
      </c>
      <c r="AF645" s="24">
        <v>-124.42</v>
      </c>
      <c r="AG645" s="24">
        <v>-19.11</v>
      </c>
      <c r="AH645" s="24"/>
      <c r="AI645" s="24">
        <v>15.05</v>
      </c>
      <c r="AJ645" s="24">
        <v>33.83</v>
      </c>
      <c r="AK645" s="24"/>
      <c r="AL645" s="24">
        <v>-262.68</v>
      </c>
      <c r="AM645" s="24">
        <v>-141.57</v>
      </c>
      <c r="AN645" s="24">
        <v>69.22</v>
      </c>
      <c r="AO645" s="24" t="s">
        <v>129</v>
      </c>
      <c r="AP645" s="24">
        <v>-30.09</v>
      </c>
      <c r="AQ645" s="24" t="s">
        <v>58</v>
      </c>
      <c r="AR645" s="24">
        <v>-283.22000000000003</v>
      </c>
      <c r="AS645" s="24">
        <v>-244.07</v>
      </c>
      <c r="AT645" s="24">
        <v>97.57</v>
      </c>
      <c r="AU645" s="24">
        <v>-393.06</v>
      </c>
      <c r="AV645" s="24">
        <v>0</v>
      </c>
      <c r="AW645" s="24">
        <v>14.35</v>
      </c>
      <c r="AX645" s="24">
        <v>-1618.24</v>
      </c>
      <c r="AY645" s="24">
        <v>41.06</v>
      </c>
      <c r="AZ645" s="24">
        <v>-51.97</v>
      </c>
      <c r="BA645" s="24">
        <v>1</v>
      </c>
      <c r="BB645" s="24">
        <v>0</v>
      </c>
      <c r="BC645" s="24">
        <v>0</v>
      </c>
      <c r="BD645" s="24">
        <f t="shared" si="244"/>
        <v>-841.52</v>
      </c>
      <c r="BE645" s="25"/>
    </row>
    <row r="646" spans="1:57" ht="25.5" customHeight="1" x14ac:dyDescent="0.25">
      <c r="A646" s="22">
        <v>13</v>
      </c>
      <c r="B646" s="22" t="s">
        <v>103</v>
      </c>
      <c r="C646" s="23">
        <v>18</v>
      </c>
      <c r="D646" s="23">
        <v>116</v>
      </c>
      <c r="E646" s="23" t="s">
        <v>325</v>
      </c>
      <c r="F646" s="24">
        <v>-319.77</v>
      </c>
      <c r="G646" s="24">
        <v>-675.46</v>
      </c>
      <c r="H646" s="24">
        <v>-204.82</v>
      </c>
      <c r="I646" s="24">
        <v>38.89</v>
      </c>
      <c r="J646" s="24">
        <v>-634.39</v>
      </c>
      <c r="K646" s="24">
        <v>213.87</v>
      </c>
      <c r="L646" s="24" t="s">
        <v>129</v>
      </c>
      <c r="M646" s="24">
        <v>20.83</v>
      </c>
      <c r="N646" s="24">
        <v>0</v>
      </c>
      <c r="O646" s="24">
        <v>-2028.65</v>
      </c>
      <c r="P646" s="24">
        <v>-547.9</v>
      </c>
      <c r="Q646" s="24">
        <v>-791.62</v>
      </c>
      <c r="R646" s="24">
        <v>150.52000000000001</v>
      </c>
      <c r="S646" s="24">
        <v>-1252.97</v>
      </c>
      <c r="T646" s="24">
        <v>-237.94</v>
      </c>
      <c r="U646" s="24">
        <v>403.34</v>
      </c>
      <c r="V646" s="24"/>
      <c r="W646" s="24">
        <v>-422.75</v>
      </c>
      <c r="X646" s="24"/>
      <c r="Y646" s="24">
        <v>666.7</v>
      </c>
      <c r="Z646" s="24">
        <v>446.94</v>
      </c>
      <c r="AA646" s="24"/>
      <c r="AB646" s="24">
        <v>-568.62</v>
      </c>
      <c r="AC646" s="24" t="s">
        <v>59</v>
      </c>
      <c r="AD646" s="24">
        <v>-87.57</v>
      </c>
      <c r="AE646" s="24">
        <v>404.19</v>
      </c>
      <c r="AF646" s="24">
        <v>-201.99</v>
      </c>
      <c r="AG646" s="24">
        <v>3.33</v>
      </c>
      <c r="AH646" s="24"/>
      <c r="AI646" s="24">
        <v>-71.599999999999994</v>
      </c>
      <c r="AJ646" s="24">
        <v>-180.36</v>
      </c>
      <c r="AK646" s="24"/>
      <c r="AL646" s="24">
        <v>-2162.3200000000002</v>
      </c>
      <c r="AM646" s="24">
        <v>-19.690000000000001</v>
      </c>
      <c r="AN646" s="24">
        <v>15.56</v>
      </c>
      <c r="AO646" s="24" t="s">
        <v>129</v>
      </c>
      <c r="AP646" s="24">
        <v>-228.78</v>
      </c>
      <c r="AQ646" s="24">
        <v>-2136.02</v>
      </c>
      <c r="AR646" s="24">
        <v>-963.21</v>
      </c>
      <c r="AS646" s="24">
        <v>46.27</v>
      </c>
      <c r="AT646" s="24" t="s">
        <v>58</v>
      </c>
      <c r="AU646" s="24">
        <v>-302.13</v>
      </c>
      <c r="AV646" s="24">
        <v>0</v>
      </c>
      <c r="AW646" s="24" t="s">
        <v>58</v>
      </c>
      <c r="AX646" s="24">
        <v>-825.7</v>
      </c>
      <c r="AY646" s="24">
        <v>-210.12</v>
      </c>
      <c r="AZ646" s="24" t="s">
        <v>60</v>
      </c>
      <c r="BA646" s="24" t="s">
        <v>62</v>
      </c>
      <c r="BB646" s="24">
        <v>0</v>
      </c>
      <c r="BC646" s="24">
        <v>0</v>
      </c>
      <c r="BD646" s="24">
        <f t="shared" si="244"/>
        <v>-12663.939999999999</v>
      </c>
      <c r="BE646" s="25"/>
    </row>
    <row r="647" spans="1:57" ht="25.5" customHeight="1" x14ac:dyDescent="0.25">
      <c r="A647" s="22">
        <v>13</v>
      </c>
      <c r="B647" s="22" t="s">
        <v>103</v>
      </c>
      <c r="C647" s="23">
        <v>18</v>
      </c>
      <c r="D647" s="23">
        <v>257</v>
      </c>
      <c r="E647" s="23" t="s">
        <v>326</v>
      </c>
      <c r="F647" s="24">
        <v>-187.62</v>
      </c>
      <c r="G647" s="24">
        <v>-239.22</v>
      </c>
      <c r="H647" s="24" t="s">
        <v>59</v>
      </c>
      <c r="I647" s="24">
        <v>-0.13</v>
      </c>
      <c r="J647" s="24" t="s">
        <v>58</v>
      </c>
      <c r="K647" s="24">
        <v>-35.97</v>
      </c>
      <c r="L647" s="24" t="s">
        <v>129</v>
      </c>
      <c r="M647" s="24">
        <v>-357.16</v>
      </c>
      <c r="N647" s="24">
        <v>0</v>
      </c>
      <c r="O647" s="24">
        <v>-731.96</v>
      </c>
      <c r="P647" s="24">
        <v>74.16</v>
      </c>
      <c r="Q647" s="24">
        <v>-935.17</v>
      </c>
      <c r="R647" s="24">
        <v>188.47</v>
      </c>
      <c r="S647" s="24">
        <v>870.91</v>
      </c>
      <c r="T647" s="24">
        <v>-87.94</v>
      </c>
      <c r="U647" s="24">
        <v>232.11</v>
      </c>
      <c r="V647" s="24"/>
      <c r="W647" s="24">
        <v>495.74</v>
      </c>
      <c r="X647" s="24"/>
      <c r="Y647" s="24">
        <v>-310.87</v>
      </c>
      <c r="Z647" s="24">
        <v>265.77999999999997</v>
      </c>
      <c r="AA647" s="24"/>
      <c r="AB647" s="24">
        <v>-714.49</v>
      </c>
      <c r="AC647" s="24">
        <v>-131.82</v>
      </c>
      <c r="AD647" s="24">
        <v>-503.91</v>
      </c>
      <c r="AE647" s="24">
        <v>-108.51</v>
      </c>
      <c r="AF647" s="24">
        <v>-447.38</v>
      </c>
      <c r="AG647" s="24">
        <v>-208.06</v>
      </c>
      <c r="AH647" s="24"/>
      <c r="AI647" s="24" t="s">
        <v>58</v>
      </c>
      <c r="AJ647" s="24">
        <v>-100.27</v>
      </c>
      <c r="AK647" s="24"/>
      <c r="AL647" s="24">
        <v>-300.97000000000003</v>
      </c>
      <c r="AM647" s="24">
        <v>2.4500000000000002</v>
      </c>
      <c r="AN647" s="24">
        <v>-89.57</v>
      </c>
      <c r="AO647" s="24" t="s">
        <v>129</v>
      </c>
      <c r="AP647" s="24">
        <v>-166.79</v>
      </c>
      <c r="AQ647" s="24">
        <v>-1210.56</v>
      </c>
      <c r="AR647" s="24">
        <v>96.64</v>
      </c>
      <c r="AS647" s="24">
        <v>-368.03</v>
      </c>
      <c r="AT647" s="24">
        <v>-211.56</v>
      </c>
      <c r="AU647" s="24">
        <v>-286.54000000000002</v>
      </c>
      <c r="AV647" s="24">
        <v>0</v>
      </c>
      <c r="AW647" s="24" t="s">
        <v>58</v>
      </c>
      <c r="AX647" s="24">
        <v>811.5</v>
      </c>
      <c r="AY647" s="24">
        <v>-928.3</v>
      </c>
      <c r="AZ647" s="24" t="s">
        <v>60</v>
      </c>
      <c r="BA647" s="24" t="s">
        <v>62</v>
      </c>
      <c r="BB647" s="24">
        <v>0</v>
      </c>
      <c r="BC647" s="24">
        <v>0</v>
      </c>
      <c r="BD647" s="24">
        <f t="shared" si="244"/>
        <v>-5625.0400000000009</v>
      </c>
      <c r="BE647" s="25"/>
    </row>
    <row r="648" spans="1:57" ht="25.5" customHeight="1" x14ac:dyDescent="0.25">
      <c r="A648" s="22">
        <v>13</v>
      </c>
      <c r="B648" s="22" t="s">
        <v>110</v>
      </c>
      <c r="C648" s="23">
        <v>24</v>
      </c>
      <c r="D648" s="23">
        <v>77</v>
      </c>
      <c r="E648" s="23" t="s">
        <v>200</v>
      </c>
      <c r="F648" s="24">
        <v>-225.01</v>
      </c>
      <c r="G648" s="24">
        <v>-311</v>
      </c>
      <c r="H648" s="24">
        <v>-25.08</v>
      </c>
      <c r="I648" s="24" t="s">
        <v>58</v>
      </c>
      <c r="J648" s="24" t="s">
        <v>58</v>
      </c>
      <c r="K648" s="24">
        <v>-648.44000000000005</v>
      </c>
      <c r="L648" s="24" t="s">
        <v>129</v>
      </c>
      <c r="M648" s="24">
        <v>-659.25</v>
      </c>
      <c r="N648" s="24">
        <v>0</v>
      </c>
      <c r="O648" s="24">
        <v>-16.62</v>
      </c>
      <c r="P648" s="24">
        <v>-62.84</v>
      </c>
      <c r="Q648" s="24">
        <v>-560.32000000000005</v>
      </c>
      <c r="R648" s="24">
        <v>9.1</v>
      </c>
      <c r="S648" s="24">
        <v>493.41</v>
      </c>
      <c r="T648" s="24">
        <v>-145.61000000000001</v>
      </c>
      <c r="U648" s="24">
        <v>-270.85000000000002</v>
      </c>
      <c r="V648" s="24"/>
      <c r="W648" s="24" t="s">
        <v>58</v>
      </c>
      <c r="X648" s="24"/>
      <c r="Y648" s="24">
        <v>-30.3</v>
      </c>
      <c r="Z648" s="24">
        <v>-297.39</v>
      </c>
      <c r="AA648" s="24"/>
      <c r="AB648" s="24">
        <v>-380.19</v>
      </c>
      <c r="AC648" s="24">
        <v>-52.64</v>
      </c>
      <c r="AD648" s="24">
        <v>-258.66000000000003</v>
      </c>
      <c r="AE648" s="24">
        <v>59.56</v>
      </c>
      <c r="AF648" s="24" t="s">
        <v>59</v>
      </c>
      <c r="AG648" s="24">
        <v>-111.31</v>
      </c>
      <c r="AH648" s="24"/>
      <c r="AI648" s="24">
        <v>-25.49</v>
      </c>
      <c r="AJ648" s="24">
        <v>-143.69999999999999</v>
      </c>
      <c r="AK648" s="24"/>
      <c r="AL648" s="24">
        <v>-1552.9</v>
      </c>
      <c r="AM648" s="24">
        <v>-4.3600000000000003</v>
      </c>
      <c r="AN648" s="24">
        <v>-87.29</v>
      </c>
      <c r="AO648" s="24" t="s">
        <v>129</v>
      </c>
      <c r="AP648" s="24">
        <v>-23.66</v>
      </c>
      <c r="AQ648" s="24">
        <v>-524.54999999999995</v>
      </c>
      <c r="AR648" s="24" t="s">
        <v>59</v>
      </c>
      <c r="AS648" s="24">
        <v>-115.37</v>
      </c>
      <c r="AT648" s="24" t="s">
        <v>58</v>
      </c>
      <c r="AU648" s="24">
        <v>-385</v>
      </c>
      <c r="AV648" s="24">
        <v>0</v>
      </c>
      <c r="AW648" s="24">
        <v>514.01</v>
      </c>
      <c r="AX648" s="24">
        <v>-191.09</v>
      </c>
      <c r="AY648" s="24">
        <v>-118.47</v>
      </c>
      <c r="AZ648" s="24">
        <v>-67.760000000000005</v>
      </c>
      <c r="BA648" s="24">
        <v>-6.32</v>
      </c>
      <c r="BB648" s="24">
        <v>0</v>
      </c>
      <c r="BC648" s="24">
        <v>0</v>
      </c>
      <c r="BD648" s="24">
        <f t="shared" si="244"/>
        <v>-6225.3899999999985</v>
      </c>
      <c r="BE648" s="25"/>
    </row>
    <row r="649" spans="1:57" ht="25.5" customHeight="1" x14ac:dyDescent="0.25">
      <c r="A649" s="22">
        <v>13</v>
      </c>
      <c r="B649" s="22" t="s">
        <v>110</v>
      </c>
      <c r="C649" s="23">
        <v>15</v>
      </c>
      <c r="D649" s="23">
        <v>142</v>
      </c>
      <c r="E649" s="23" t="s">
        <v>199</v>
      </c>
      <c r="F649" s="24">
        <v>-462.12</v>
      </c>
      <c r="G649" s="24">
        <v>156.79</v>
      </c>
      <c r="H649" s="24" t="s">
        <v>59</v>
      </c>
      <c r="I649" s="24" t="s">
        <v>60</v>
      </c>
      <c r="J649" s="24" t="s">
        <v>63</v>
      </c>
      <c r="K649" s="24" t="s">
        <v>64</v>
      </c>
      <c r="L649" s="24" t="s">
        <v>63</v>
      </c>
      <c r="M649" s="24" t="s">
        <v>60</v>
      </c>
      <c r="N649" s="24">
        <v>0</v>
      </c>
      <c r="O649" s="24" t="s">
        <v>64</v>
      </c>
      <c r="P649" s="24">
        <v>-86.6</v>
      </c>
      <c r="Q649" s="24" t="s">
        <v>60</v>
      </c>
      <c r="R649" s="24">
        <v>26.36</v>
      </c>
      <c r="S649" s="24" t="s">
        <v>63</v>
      </c>
      <c r="T649" s="24" t="s">
        <v>63</v>
      </c>
      <c r="U649" s="24">
        <v>34.81</v>
      </c>
      <c r="V649" s="24"/>
      <c r="W649" s="24" t="s">
        <v>64</v>
      </c>
      <c r="X649" s="24"/>
      <c r="Y649" s="24" t="s">
        <v>64</v>
      </c>
      <c r="Z649" s="24" t="s">
        <v>63</v>
      </c>
      <c r="AA649" s="24"/>
      <c r="AB649" s="24">
        <v>-193.41</v>
      </c>
      <c r="AC649" s="24" t="s">
        <v>64</v>
      </c>
      <c r="AD649" s="24" t="s">
        <v>64</v>
      </c>
      <c r="AE649" s="24">
        <v>12.49</v>
      </c>
      <c r="AF649" s="24" t="s">
        <v>64</v>
      </c>
      <c r="AG649" s="24" t="s">
        <v>64</v>
      </c>
      <c r="AH649" s="24"/>
      <c r="AI649" s="24">
        <v>-18.48</v>
      </c>
      <c r="AJ649" s="24">
        <v>-8.64</v>
      </c>
      <c r="AK649" s="24"/>
      <c r="AL649" s="24">
        <v>-126.23</v>
      </c>
      <c r="AM649" s="24" t="s">
        <v>64</v>
      </c>
      <c r="AN649" s="24" t="s">
        <v>63</v>
      </c>
      <c r="AO649" s="24" t="s">
        <v>129</v>
      </c>
      <c r="AP649" s="24">
        <v>-53.57</v>
      </c>
      <c r="AQ649" s="24" t="s">
        <v>63</v>
      </c>
      <c r="AR649" s="24">
        <v>7.11</v>
      </c>
      <c r="AS649" s="24">
        <v>-49.5</v>
      </c>
      <c r="AT649" s="24">
        <v>0.03</v>
      </c>
      <c r="AU649" s="24">
        <v>365.11</v>
      </c>
      <c r="AV649" s="24">
        <v>0</v>
      </c>
      <c r="AW649" s="24" t="s">
        <v>58</v>
      </c>
      <c r="AX649" s="24">
        <v>-93.87</v>
      </c>
      <c r="AY649" s="24" t="s">
        <v>64</v>
      </c>
      <c r="AZ649" s="24" t="s">
        <v>60</v>
      </c>
      <c r="BA649" s="24" t="s">
        <v>63</v>
      </c>
      <c r="BB649" s="24">
        <v>0</v>
      </c>
      <c r="BC649" s="24">
        <v>0</v>
      </c>
      <c r="BD649" s="24">
        <f t="shared" si="244"/>
        <v>-489.72000000000014</v>
      </c>
      <c r="BE649" s="25"/>
    </row>
    <row r="650" spans="1:57" ht="25.5" customHeight="1" x14ac:dyDescent="0.25">
      <c r="A650" s="22">
        <v>13</v>
      </c>
      <c r="B650" s="22" t="s">
        <v>110</v>
      </c>
      <c r="C650" s="23">
        <v>22</v>
      </c>
      <c r="D650" s="23">
        <v>286</v>
      </c>
      <c r="E650" s="23" t="s">
        <v>327</v>
      </c>
      <c r="F650" s="24">
        <v>-137.11000000000001</v>
      </c>
      <c r="G650" s="24">
        <v>-103.95</v>
      </c>
      <c r="H650" s="24" t="s">
        <v>59</v>
      </c>
      <c r="I650" s="24">
        <v>-70.900000000000006</v>
      </c>
      <c r="J650" s="24">
        <v>-50.84</v>
      </c>
      <c r="K650" s="24">
        <v>4.54</v>
      </c>
      <c r="L650" s="24">
        <v>-101.34</v>
      </c>
      <c r="M650" s="24">
        <v>-275.06</v>
      </c>
      <c r="N650" s="24">
        <v>0</v>
      </c>
      <c r="O650" s="24" t="s">
        <v>58</v>
      </c>
      <c r="P650" s="24">
        <v>-43.3</v>
      </c>
      <c r="Q650" s="24" t="s">
        <v>64</v>
      </c>
      <c r="R650" s="24">
        <v>-76.11</v>
      </c>
      <c r="S650" s="24">
        <v>72.34</v>
      </c>
      <c r="T650" s="24">
        <v>-277.8</v>
      </c>
      <c r="U650" s="24">
        <v>-129.65</v>
      </c>
      <c r="V650" s="24"/>
      <c r="W650" s="24">
        <v>-203.79</v>
      </c>
      <c r="X650" s="24"/>
      <c r="Y650" s="24">
        <v>-32.25</v>
      </c>
      <c r="Z650" s="24">
        <v>140.34</v>
      </c>
      <c r="AA650" s="24"/>
      <c r="AB650" s="24">
        <v>-56.91</v>
      </c>
      <c r="AC650" s="24" t="s">
        <v>60</v>
      </c>
      <c r="AD650" s="24">
        <v>16.68</v>
      </c>
      <c r="AE650" s="24">
        <v>31.966999999999999</v>
      </c>
      <c r="AF650" s="24" t="s">
        <v>59</v>
      </c>
      <c r="AG650" s="24">
        <v>-7.78</v>
      </c>
      <c r="AH650" s="24"/>
      <c r="AI650" s="24">
        <v>-43.67</v>
      </c>
      <c r="AJ650" s="24">
        <v>-19.920000000000002</v>
      </c>
      <c r="AK650" s="24"/>
      <c r="AL650" s="24" t="s">
        <v>60</v>
      </c>
      <c r="AM650" s="24" t="s">
        <v>60</v>
      </c>
      <c r="AN650" s="24">
        <v>-9.41</v>
      </c>
      <c r="AO650" s="24" t="s">
        <v>129</v>
      </c>
      <c r="AP650" s="24">
        <v>-229.78</v>
      </c>
      <c r="AQ650" s="24" t="s">
        <v>58</v>
      </c>
      <c r="AR650" s="24">
        <v>126.12</v>
      </c>
      <c r="AS650" s="24">
        <v>-175.66</v>
      </c>
      <c r="AT650" s="24">
        <v>761.85</v>
      </c>
      <c r="AU650" s="24" t="s">
        <v>59</v>
      </c>
      <c r="AV650" s="24">
        <v>0</v>
      </c>
      <c r="AW650" s="24" t="s">
        <v>58</v>
      </c>
      <c r="AX650" s="24">
        <v>127.75</v>
      </c>
      <c r="AY650" s="24" t="s">
        <v>60</v>
      </c>
      <c r="AZ650" s="24" t="s">
        <v>60</v>
      </c>
      <c r="BA650" s="24" t="s">
        <v>62</v>
      </c>
      <c r="BB650" s="24">
        <v>0</v>
      </c>
      <c r="BC650" s="24">
        <v>0</v>
      </c>
      <c r="BD650" s="24">
        <f t="shared" si="244"/>
        <v>-763.64300000000014</v>
      </c>
      <c r="BE650" s="25"/>
    </row>
    <row r="651" spans="1:57" ht="25.5" customHeight="1" x14ac:dyDescent="0.25">
      <c r="A651" s="22">
        <v>13</v>
      </c>
      <c r="B651" s="22" t="s">
        <v>110</v>
      </c>
      <c r="C651" s="23">
        <v>14</v>
      </c>
      <c r="D651" s="23">
        <v>96</v>
      </c>
      <c r="E651" s="23" t="s">
        <v>244</v>
      </c>
      <c r="F651" s="24">
        <v>-123.79</v>
      </c>
      <c r="G651" s="24">
        <v>-159.38</v>
      </c>
      <c r="H651" s="24" t="s">
        <v>59</v>
      </c>
      <c r="I651" s="24">
        <v>-70.900000000000006</v>
      </c>
      <c r="J651" s="24" t="s">
        <v>58</v>
      </c>
      <c r="K651" s="24">
        <v>-36.07</v>
      </c>
      <c r="L651" s="24" t="s">
        <v>129</v>
      </c>
      <c r="M651" s="24" t="s">
        <v>59</v>
      </c>
      <c r="N651" s="24">
        <v>0</v>
      </c>
      <c r="O651" s="24">
        <v>-661.37</v>
      </c>
      <c r="P651" s="24">
        <v>-443.11</v>
      </c>
      <c r="Q651" s="24" t="s">
        <v>58</v>
      </c>
      <c r="R651" s="24">
        <v>-4.67</v>
      </c>
      <c r="S651" s="24">
        <v>-1443.19</v>
      </c>
      <c r="T651" s="24">
        <v>-9.4600000000000009</v>
      </c>
      <c r="U651" s="24">
        <v>-36.67</v>
      </c>
      <c r="V651" s="24"/>
      <c r="W651" s="24">
        <v>-2453.0500000000002</v>
      </c>
      <c r="X651" s="24"/>
      <c r="Y651" s="24">
        <v>-235.65</v>
      </c>
      <c r="Z651" s="24">
        <v>-447.22</v>
      </c>
      <c r="AA651" s="24"/>
      <c r="AB651" s="24">
        <v>-380.31</v>
      </c>
      <c r="AC651" s="24" t="s">
        <v>59</v>
      </c>
      <c r="AD651" s="24">
        <v>-447.4</v>
      </c>
      <c r="AE651" s="24">
        <v>-249.24</v>
      </c>
      <c r="AF651" s="24">
        <v>-542.73</v>
      </c>
      <c r="AG651" s="24" t="s">
        <v>59</v>
      </c>
      <c r="AH651" s="24"/>
      <c r="AI651" s="24">
        <v>-156.16999999999999</v>
      </c>
      <c r="AJ651" s="24">
        <v>47.6</v>
      </c>
      <c r="AK651" s="24"/>
      <c r="AL651" s="24">
        <v>-201.91</v>
      </c>
      <c r="AM651" s="24">
        <v>104.26</v>
      </c>
      <c r="AN651" s="24">
        <v>-103.02</v>
      </c>
      <c r="AO651" s="24" t="s">
        <v>129</v>
      </c>
      <c r="AP651" s="24">
        <v>-229.15</v>
      </c>
      <c r="AQ651" s="24" t="s">
        <v>58</v>
      </c>
      <c r="AR651" s="24">
        <v>-108.56</v>
      </c>
      <c r="AS651" s="24">
        <v>112.04</v>
      </c>
      <c r="AT651" s="24">
        <v>-211.05</v>
      </c>
      <c r="AU651" s="24">
        <v>-93.08</v>
      </c>
      <c r="AV651" s="24">
        <v>0</v>
      </c>
      <c r="AW651" s="24" t="s">
        <v>58</v>
      </c>
      <c r="AX651" s="24">
        <v>-236.23</v>
      </c>
      <c r="AY651" s="24">
        <v>-54.93</v>
      </c>
      <c r="AZ651" s="24" t="s">
        <v>60</v>
      </c>
      <c r="BA651" s="24" t="s">
        <v>62</v>
      </c>
      <c r="BB651" s="24">
        <v>0</v>
      </c>
      <c r="BC651" s="24">
        <v>0</v>
      </c>
      <c r="BD651" s="24">
        <f t="shared" si="244"/>
        <v>-8874.4099999999962</v>
      </c>
      <c r="BE651" s="25"/>
    </row>
    <row r="652" spans="1:57" ht="25.5" customHeight="1" x14ac:dyDescent="0.25">
      <c r="A652" s="29"/>
      <c r="B652" s="29"/>
      <c r="C652" s="30"/>
      <c r="D652" s="30"/>
      <c r="E652" s="23" t="s">
        <v>116</v>
      </c>
      <c r="F652" s="37">
        <f t="shared" ref="F652:AF652" si="245">SUM(F612:F651)</f>
        <v>-4766.63</v>
      </c>
      <c r="G652" s="37">
        <f t="shared" si="245"/>
        <v>-2842.7399999999993</v>
      </c>
      <c r="H652" s="37">
        <f t="shared" si="245"/>
        <v>-1913.8800000000003</v>
      </c>
      <c r="I652" s="37">
        <f t="shared" si="245"/>
        <v>-3268.7400000000007</v>
      </c>
      <c r="J652" s="37">
        <f t="shared" si="245"/>
        <v>-3338.9099999999994</v>
      </c>
      <c r="K652" s="37">
        <f t="shared" si="245"/>
        <v>-3613.3000000000006</v>
      </c>
      <c r="L652" s="37">
        <f t="shared" si="245"/>
        <v>-3729.2200000000007</v>
      </c>
      <c r="M652" s="37">
        <f t="shared" si="245"/>
        <v>-2605.59</v>
      </c>
      <c r="N652" s="37">
        <f t="shared" si="245"/>
        <v>0</v>
      </c>
      <c r="O652" s="37">
        <f t="shared" si="245"/>
        <v>-4774.1499999999996</v>
      </c>
      <c r="P652" s="37">
        <f t="shared" si="245"/>
        <v>-3427.2600000000007</v>
      </c>
      <c r="Q652" s="37">
        <f t="shared" si="245"/>
        <v>-3709.5800000000004</v>
      </c>
      <c r="R652" s="37">
        <f t="shared" si="245"/>
        <v>2.5799999999998153</v>
      </c>
      <c r="S652" s="37">
        <f t="shared" si="245"/>
        <v>3266.4199999999996</v>
      </c>
      <c r="T652" s="37">
        <f t="shared" si="245"/>
        <v>-3196.2800000000007</v>
      </c>
      <c r="U652" s="37">
        <f t="shared" si="245"/>
        <v>-8828.39</v>
      </c>
      <c r="V652" s="37"/>
      <c r="W652" s="37">
        <f t="shared" si="245"/>
        <v>-9887.130000000001</v>
      </c>
      <c r="X652" s="37"/>
      <c r="Y652" s="37">
        <f t="shared" si="245"/>
        <v>-4763.8999999999996</v>
      </c>
      <c r="Z652" s="37">
        <f t="shared" si="245"/>
        <v>-3775.7899999999991</v>
      </c>
      <c r="AA652" s="37"/>
      <c r="AB652" s="37">
        <f t="shared" si="245"/>
        <v>-6972.3399999999992</v>
      </c>
      <c r="AC652" s="37">
        <f t="shared" si="245"/>
        <v>-584.46</v>
      </c>
      <c r="AD652" s="37">
        <f t="shared" si="245"/>
        <v>-1887.12</v>
      </c>
      <c r="AE652" s="37">
        <f t="shared" si="245"/>
        <v>-2013.4529999999997</v>
      </c>
      <c r="AF652" s="37">
        <f t="shared" si="245"/>
        <v>-3290.39</v>
      </c>
      <c r="AG652" s="37">
        <v>0</v>
      </c>
      <c r="AH652" s="37"/>
      <c r="AI652" s="37">
        <f t="shared" ref="AH652:BC652" si="246">SUM(AI612:AI651)</f>
        <v>-991.2299999999999</v>
      </c>
      <c r="AJ652" s="37">
        <f t="shared" si="246"/>
        <v>-1364.5600000000004</v>
      </c>
      <c r="AK652" s="37"/>
      <c r="AL652" s="37">
        <f t="shared" si="246"/>
        <v>-10132.329999999998</v>
      </c>
      <c r="AM652" s="37">
        <f t="shared" si="246"/>
        <v>-3158.7000000000003</v>
      </c>
      <c r="AN652" s="37">
        <f t="shared" si="246"/>
        <v>-949.14000000000021</v>
      </c>
      <c r="AO652" s="37">
        <f t="shared" si="246"/>
        <v>-1589.46</v>
      </c>
      <c r="AP652" s="37">
        <f t="shared" si="246"/>
        <v>-5583.0999999999995</v>
      </c>
      <c r="AQ652" s="37">
        <f t="shared" si="246"/>
        <v>-5347.46</v>
      </c>
      <c r="AR652" s="37">
        <f t="shared" si="246"/>
        <v>-999.2800000000002</v>
      </c>
      <c r="AS652" s="37">
        <f t="shared" si="246"/>
        <v>-4889.1399999999994</v>
      </c>
      <c r="AT652" s="37">
        <f t="shared" si="246"/>
        <v>-1272.99</v>
      </c>
      <c r="AU652" s="37">
        <f t="shared" si="246"/>
        <v>-2781.7799999999997</v>
      </c>
      <c r="AV652" s="37">
        <f t="shared" si="246"/>
        <v>0</v>
      </c>
      <c r="AW652" s="37">
        <f t="shared" si="246"/>
        <v>1098.5500000000002</v>
      </c>
      <c r="AX652" s="37">
        <f t="shared" si="246"/>
        <v>-5007.2</v>
      </c>
      <c r="AY652" s="37">
        <f t="shared" si="246"/>
        <v>-1651.64</v>
      </c>
      <c r="AZ652" s="37">
        <f t="shared" si="246"/>
        <v>-188.14000000000001</v>
      </c>
      <c r="BA652" s="37">
        <f t="shared" si="246"/>
        <v>-276.83999999999997</v>
      </c>
      <c r="BB652" s="37">
        <f t="shared" si="246"/>
        <v>0</v>
      </c>
      <c r="BC652" s="37">
        <f t="shared" si="246"/>
        <v>0</v>
      </c>
      <c r="BD652" s="24">
        <f t="shared" si="244"/>
        <v>-125004.693</v>
      </c>
      <c r="BE652" s="110"/>
    </row>
    <row r="653" spans="1:57" ht="25.5" customHeight="1" x14ac:dyDescent="0.25">
      <c r="A653" s="29"/>
      <c r="B653" s="29"/>
      <c r="C653" s="30"/>
      <c r="D653" s="30"/>
      <c r="E653" s="23" t="s">
        <v>117</v>
      </c>
      <c r="F653" s="33">
        <f t="shared" ref="F653:AK653" si="247">COUNTA(F612:F651)</f>
        <v>40</v>
      </c>
      <c r="G653" s="33">
        <f t="shared" si="247"/>
        <v>40</v>
      </c>
      <c r="H653" s="33">
        <f t="shared" si="247"/>
        <v>40</v>
      </c>
      <c r="I653" s="33">
        <f t="shared" si="247"/>
        <v>40</v>
      </c>
      <c r="J653" s="33">
        <f t="shared" si="247"/>
        <v>40</v>
      </c>
      <c r="K653" s="33">
        <f t="shared" si="247"/>
        <v>40</v>
      </c>
      <c r="L653" s="33">
        <f t="shared" si="247"/>
        <v>40</v>
      </c>
      <c r="M653" s="33">
        <f t="shared" si="247"/>
        <v>40</v>
      </c>
      <c r="N653" s="33">
        <f t="shared" si="247"/>
        <v>40</v>
      </c>
      <c r="O653" s="33">
        <f t="shared" si="247"/>
        <v>40</v>
      </c>
      <c r="P653" s="33">
        <f t="shared" si="247"/>
        <v>40</v>
      </c>
      <c r="Q653" s="33">
        <f t="shared" si="247"/>
        <v>40</v>
      </c>
      <c r="R653" s="33">
        <f t="shared" si="247"/>
        <v>40</v>
      </c>
      <c r="S653" s="33">
        <f t="shared" si="247"/>
        <v>40</v>
      </c>
      <c r="T653" s="33">
        <f t="shared" si="247"/>
        <v>40</v>
      </c>
      <c r="U653" s="33">
        <f t="shared" si="247"/>
        <v>40</v>
      </c>
      <c r="V653" s="33"/>
      <c r="W653" s="33">
        <f t="shared" si="247"/>
        <v>40</v>
      </c>
      <c r="X653" s="33"/>
      <c r="Y653" s="33">
        <f t="shared" si="247"/>
        <v>40</v>
      </c>
      <c r="Z653" s="33">
        <f t="shared" si="247"/>
        <v>40</v>
      </c>
      <c r="AA653" s="33"/>
      <c r="AB653" s="33">
        <f t="shared" si="247"/>
        <v>40</v>
      </c>
      <c r="AC653" s="33">
        <f t="shared" si="247"/>
        <v>40</v>
      </c>
      <c r="AD653" s="33">
        <f t="shared" si="247"/>
        <v>40</v>
      </c>
      <c r="AE653" s="33">
        <f t="shared" si="247"/>
        <v>40</v>
      </c>
      <c r="AF653" s="33">
        <f t="shared" si="247"/>
        <v>40</v>
      </c>
      <c r="AG653" s="33">
        <f t="shared" si="247"/>
        <v>40</v>
      </c>
      <c r="AH653" s="33"/>
      <c r="AI653" s="33">
        <f t="shared" si="247"/>
        <v>40</v>
      </c>
      <c r="AJ653" s="33">
        <f t="shared" si="247"/>
        <v>40</v>
      </c>
      <c r="AK653" s="33"/>
      <c r="AL653" s="33">
        <f t="shared" ref="AL653:BC653" si="248">COUNTA(AL612:AL651)</f>
        <v>40</v>
      </c>
      <c r="AM653" s="33">
        <f t="shared" si="248"/>
        <v>40</v>
      </c>
      <c r="AN653" s="33">
        <f t="shared" si="248"/>
        <v>40</v>
      </c>
      <c r="AO653" s="33">
        <f t="shared" si="248"/>
        <v>40</v>
      </c>
      <c r="AP653" s="33">
        <f t="shared" si="248"/>
        <v>40</v>
      </c>
      <c r="AQ653" s="33">
        <f t="shared" si="248"/>
        <v>40</v>
      </c>
      <c r="AR653" s="33">
        <f t="shared" si="248"/>
        <v>40</v>
      </c>
      <c r="AS653" s="33">
        <f t="shared" si="248"/>
        <v>40</v>
      </c>
      <c r="AT653" s="33">
        <f t="shared" si="248"/>
        <v>40</v>
      </c>
      <c r="AU653" s="33">
        <f t="shared" si="248"/>
        <v>40</v>
      </c>
      <c r="AV653" s="33">
        <f t="shared" si="248"/>
        <v>40</v>
      </c>
      <c r="AW653" s="33">
        <f t="shared" si="248"/>
        <v>40</v>
      </c>
      <c r="AX653" s="33">
        <f t="shared" si="248"/>
        <v>40</v>
      </c>
      <c r="AY653" s="33">
        <f t="shared" si="248"/>
        <v>40</v>
      </c>
      <c r="AZ653" s="33">
        <f t="shared" si="248"/>
        <v>39</v>
      </c>
      <c r="BA653" s="33">
        <f t="shared" si="248"/>
        <v>40</v>
      </c>
      <c r="BB653" s="33">
        <f t="shared" si="248"/>
        <v>40</v>
      </c>
      <c r="BC653" s="33">
        <f t="shared" si="248"/>
        <v>40</v>
      </c>
      <c r="BD653" s="33">
        <f t="shared" si="244"/>
        <v>1799</v>
      </c>
      <c r="BE653" s="110"/>
    </row>
    <row r="654" spans="1:57" ht="25.5" customHeight="1" x14ac:dyDescent="0.25">
      <c r="A654" s="29"/>
      <c r="B654" s="29"/>
      <c r="C654" s="30"/>
      <c r="D654" s="30"/>
      <c r="E654" s="23" t="s">
        <v>64</v>
      </c>
      <c r="F654" s="34">
        <f t="shared" ref="F654:AK654" si="249">COUNTIF(F612:F651,"NS")</f>
        <v>6</v>
      </c>
      <c r="G654" s="34">
        <f t="shared" si="249"/>
        <v>6</v>
      </c>
      <c r="H654" s="34">
        <f t="shared" si="249"/>
        <v>5</v>
      </c>
      <c r="I654" s="34">
        <f t="shared" si="249"/>
        <v>6</v>
      </c>
      <c r="J654" s="34">
        <f t="shared" si="249"/>
        <v>9</v>
      </c>
      <c r="K654" s="34">
        <f t="shared" si="249"/>
        <v>7</v>
      </c>
      <c r="L654" s="34">
        <f t="shared" si="249"/>
        <v>9</v>
      </c>
      <c r="M654" s="34">
        <f t="shared" si="249"/>
        <v>8</v>
      </c>
      <c r="N654" s="34">
        <f t="shared" si="249"/>
        <v>0</v>
      </c>
      <c r="O654" s="34">
        <f t="shared" si="249"/>
        <v>8</v>
      </c>
      <c r="P654" s="34">
        <f t="shared" si="249"/>
        <v>6</v>
      </c>
      <c r="Q654" s="34">
        <f t="shared" si="249"/>
        <v>13</v>
      </c>
      <c r="R654" s="34">
        <f t="shared" si="249"/>
        <v>2</v>
      </c>
      <c r="S654" s="34">
        <f t="shared" si="249"/>
        <v>11</v>
      </c>
      <c r="T654" s="34">
        <f t="shared" si="249"/>
        <v>8</v>
      </c>
      <c r="U654" s="34">
        <f t="shared" si="249"/>
        <v>6</v>
      </c>
      <c r="V654" s="34"/>
      <c r="W654" s="34">
        <f t="shared" si="249"/>
        <v>7</v>
      </c>
      <c r="X654" s="34"/>
      <c r="Y654" s="34">
        <f t="shared" si="249"/>
        <v>7</v>
      </c>
      <c r="Z654" s="34">
        <f t="shared" si="249"/>
        <v>8</v>
      </c>
      <c r="AA654" s="34"/>
      <c r="AB654" s="34">
        <f t="shared" si="249"/>
        <v>6</v>
      </c>
      <c r="AC654" s="34">
        <f t="shared" si="249"/>
        <v>8</v>
      </c>
      <c r="AD654" s="34">
        <f t="shared" si="249"/>
        <v>8</v>
      </c>
      <c r="AE654" s="34">
        <f t="shared" si="249"/>
        <v>7</v>
      </c>
      <c r="AF654" s="34">
        <f t="shared" si="249"/>
        <v>7</v>
      </c>
      <c r="AG654" s="34">
        <f t="shared" si="249"/>
        <v>7</v>
      </c>
      <c r="AH654" s="34"/>
      <c r="AI654" s="34">
        <f t="shared" si="249"/>
        <v>8</v>
      </c>
      <c r="AJ654" s="34">
        <f t="shared" si="249"/>
        <v>6</v>
      </c>
      <c r="AK654" s="34"/>
      <c r="AL654" s="34">
        <f t="shared" ref="AL654:BC654" si="250">COUNTIF(AL612:AL651,"NS")</f>
        <v>6</v>
      </c>
      <c r="AM654" s="34">
        <f t="shared" si="250"/>
        <v>7</v>
      </c>
      <c r="AN654" s="34">
        <f t="shared" si="250"/>
        <v>8</v>
      </c>
      <c r="AO654" s="34">
        <f t="shared" si="250"/>
        <v>0</v>
      </c>
      <c r="AP654" s="34">
        <f t="shared" si="250"/>
        <v>8</v>
      </c>
      <c r="AQ654" s="34">
        <f t="shared" si="250"/>
        <v>8</v>
      </c>
      <c r="AR654" s="34">
        <f t="shared" si="250"/>
        <v>7</v>
      </c>
      <c r="AS654" s="34">
        <f t="shared" si="250"/>
        <v>11</v>
      </c>
      <c r="AT654" s="34">
        <f t="shared" si="250"/>
        <v>5</v>
      </c>
      <c r="AU654" s="34">
        <f t="shared" si="250"/>
        <v>12</v>
      </c>
      <c r="AV654" s="34">
        <f t="shared" si="250"/>
        <v>0</v>
      </c>
      <c r="AW654" s="34">
        <f t="shared" si="250"/>
        <v>7</v>
      </c>
      <c r="AX654" s="34">
        <f t="shared" si="250"/>
        <v>6</v>
      </c>
      <c r="AY654" s="34">
        <f t="shared" si="250"/>
        <v>8</v>
      </c>
      <c r="AZ654" s="34">
        <f t="shared" si="250"/>
        <v>6</v>
      </c>
      <c r="BA654" s="34">
        <f t="shared" si="250"/>
        <v>12</v>
      </c>
      <c r="BB654" s="34">
        <f t="shared" si="250"/>
        <v>0</v>
      </c>
      <c r="BC654" s="34">
        <f t="shared" si="250"/>
        <v>0</v>
      </c>
      <c r="BD654" s="33">
        <f t="shared" si="244"/>
        <v>300</v>
      </c>
      <c r="BE654" s="110"/>
    </row>
    <row r="655" spans="1:57" ht="25.5" customHeight="1" x14ac:dyDescent="0.25">
      <c r="A655" s="29"/>
      <c r="B655" s="29"/>
      <c r="C655" s="30"/>
      <c r="D655" s="30"/>
      <c r="E655" s="23" t="s">
        <v>59</v>
      </c>
      <c r="F655" s="34">
        <f t="shared" ref="F655:AK655" si="251">COUNTIF(F612:F651,"NC")</f>
        <v>0</v>
      </c>
      <c r="G655" s="34">
        <f t="shared" si="251"/>
        <v>2</v>
      </c>
      <c r="H655" s="34">
        <f t="shared" si="251"/>
        <v>9</v>
      </c>
      <c r="I655" s="34">
        <f t="shared" si="251"/>
        <v>2</v>
      </c>
      <c r="J655" s="34">
        <f t="shared" si="251"/>
        <v>5</v>
      </c>
      <c r="K655" s="34">
        <f t="shared" si="251"/>
        <v>0</v>
      </c>
      <c r="L655" s="34">
        <f t="shared" si="251"/>
        <v>0</v>
      </c>
      <c r="M655" s="34">
        <f t="shared" si="251"/>
        <v>6</v>
      </c>
      <c r="N655" s="34">
        <f t="shared" si="251"/>
        <v>0</v>
      </c>
      <c r="O655" s="34">
        <f t="shared" si="251"/>
        <v>3</v>
      </c>
      <c r="P655" s="34">
        <f t="shared" si="251"/>
        <v>0</v>
      </c>
      <c r="Q655" s="34">
        <f t="shared" si="251"/>
        <v>2</v>
      </c>
      <c r="R655" s="34">
        <f t="shared" si="251"/>
        <v>0</v>
      </c>
      <c r="S655" s="34">
        <f t="shared" si="251"/>
        <v>0</v>
      </c>
      <c r="T655" s="34">
        <f t="shared" si="251"/>
        <v>2</v>
      </c>
      <c r="U655" s="34">
        <f t="shared" si="251"/>
        <v>0</v>
      </c>
      <c r="V655" s="34"/>
      <c r="W655" s="34">
        <f t="shared" si="251"/>
        <v>8</v>
      </c>
      <c r="X655" s="34"/>
      <c r="Y655" s="34">
        <f t="shared" si="251"/>
        <v>4</v>
      </c>
      <c r="Z655" s="34">
        <f t="shared" si="251"/>
        <v>1</v>
      </c>
      <c r="AA655" s="34"/>
      <c r="AB655" s="34">
        <f t="shared" si="251"/>
        <v>0</v>
      </c>
      <c r="AC655" s="34">
        <f t="shared" si="251"/>
        <v>7</v>
      </c>
      <c r="AD655" s="34">
        <f t="shared" si="251"/>
        <v>0</v>
      </c>
      <c r="AE655" s="34">
        <f t="shared" si="251"/>
        <v>2</v>
      </c>
      <c r="AF655" s="34">
        <f t="shared" si="251"/>
        <v>4</v>
      </c>
      <c r="AG655" s="34">
        <f t="shared" si="251"/>
        <v>2</v>
      </c>
      <c r="AH655" s="34"/>
      <c r="AI655" s="34">
        <f t="shared" si="251"/>
        <v>3</v>
      </c>
      <c r="AJ655" s="34">
        <f t="shared" si="251"/>
        <v>0</v>
      </c>
      <c r="AK655" s="34"/>
      <c r="AL655" s="34">
        <f t="shared" ref="AL655:BC655" si="252">COUNTIF(AL612:AL651,"NC")</f>
        <v>0</v>
      </c>
      <c r="AM655" s="34">
        <f t="shared" si="252"/>
        <v>0</v>
      </c>
      <c r="AN655" s="34">
        <f t="shared" si="252"/>
        <v>1</v>
      </c>
      <c r="AO655" s="34">
        <f t="shared" si="252"/>
        <v>4</v>
      </c>
      <c r="AP655" s="34">
        <f t="shared" si="252"/>
        <v>0</v>
      </c>
      <c r="AQ655" s="34">
        <f t="shared" si="252"/>
        <v>6</v>
      </c>
      <c r="AR655" s="34">
        <f t="shared" si="252"/>
        <v>3</v>
      </c>
      <c r="AS655" s="34">
        <f t="shared" si="252"/>
        <v>3</v>
      </c>
      <c r="AT655" s="34">
        <f t="shared" si="252"/>
        <v>2</v>
      </c>
      <c r="AU655" s="34">
        <f t="shared" si="252"/>
        <v>4</v>
      </c>
      <c r="AV655" s="34">
        <f t="shared" si="252"/>
        <v>0</v>
      </c>
      <c r="AW655" s="34">
        <f t="shared" si="252"/>
        <v>16</v>
      </c>
      <c r="AX655" s="34">
        <f t="shared" si="252"/>
        <v>0</v>
      </c>
      <c r="AY655" s="34">
        <f t="shared" si="252"/>
        <v>0</v>
      </c>
      <c r="AZ655" s="34">
        <f t="shared" si="252"/>
        <v>2</v>
      </c>
      <c r="BA655" s="34">
        <f t="shared" si="252"/>
        <v>0</v>
      </c>
      <c r="BB655" s="34">
        <f t="shared" si="252"/>
        <v>0</v>
      </c>
      <c r="BC655" s="34">
        <f t="shared" si="252"/>
        <v>0</v>
      </c>
      <c r="BD655" s="33">
        <f t="shared" si="244"/>
        <v>103</v>
      </c>
      <c r="BE655" s="110"/>
    </row>
    <row r="656" spans="1:57" ht="25.5" customHeight="1" x14ac:dyDescent="0.25">
      <c r="A656" s="29"/>
      <c r="B656" s="29"/>
      <c r="C656" s="30"/>
      <c r="D656" s="30"/>
      <c r="E656" s="23" t="s">
        <v>118</v>
      </c>
      <c r="F656" s="35">
        <f t="shared" ref="F656:AK656" si="253">1-F655/(F653-F654)</f>
        <v>1</v>
      </c>
      <c r="G656" s="35">
        <f t="shared" si="253"/>
        <v>0.94117647058823528</v>
      </c>
      <c r="H656" s="35">
        <f t="shared" si="253"/>
        <v>0.74285714285714288</v>
      </c>
      <c r="I656" s="35">
        <f t="shared" si="253"/>
        <v>0.94117647058823528</v>
      </c>
      <c r="J656" s="35">
        <f t="shared" si="253"/>
        <v>0.83870967741935487</v>
      </c>
      <c r="K656" s="35">
        <f t="shared" si="253"/>
        <v>1</v>
      </c>
      <c r="L656" s="35">
        <f t="shared" si="253"/>
        <v>1</v>
      </c>
      <c r="M656" s="35">
        <f t="shared" si="253"/>
        <v>0.8125</v>
      </c>
      <c r="N656" s="35">
        <f t="shared" si="253"/>
        <v>1</v>
      </c>
      <c r="O656" s="35">
        <f t="shared" si="253"/>
        <v>0.90625</v>
      </c>
      <c r="P656" s="35">
        <f t="shared" si="253"/>
        <v>1</v>
      </c>
      <c r="Q656" s="35">
        <f t="shared" si="253"/>
        <v>0.92592592592592593</v>
      </c>
      <c r="R656" s="35">
        <f t="shared" si="253"/>
        <v>1</v>
      </c>
      <c r="S656" s="35">
        <f t="shared" si="253"/>
        <v>1</v>
      </c>
      <c r="T656" s="35">
        <f t="shared" si="253"/>
        <v>0.9375</v>
      </c>
      <c r="U656" s="35">
        <f t="shared" si="253"/>
        <v>1</v>
      </c>
      <c r="V656" s="35"/>
      <c r="W656" s="35">
        <f t="shared" si="253"/>
        <v>0.75757575757575757</v>
      </c>
      <c r="X656" s="35"/>
      <c r="Y656" s="35">
        <f t="shared" si="253"/>
        <v>0.87878787878787878</v>
      </c>
      <c r="Z656" s="35">
        <f t="shared" si="253"/>
        <v>0.96875</v>
      </c>
      <c r="AA656" s="35"/>
      <c r="AB656" s="35">
        <f t="shared" si="253"/>
        <v>1</v>
      </c>
      <c r="AC656" s="35">
        <f t="shared" si="253"/>
        <v>0.78125</v>
      </c>
      <c r="AD656" s="35">
        <f t="shared" si="253"/>
        <v>1</v>
      </c>
      <c r="AE656" s="35">
        <f t="shared" si="253"/>
        <v>0.93939393939393945</v>
      </c>
      <c r="AF656" s="35">
        <f t="shared" si="253"/>
        <v>0.87878787878787878</v>
      </c>
      <c r="AG656" s="35">
        <f t="shared" si="253"/>
        <v>0.93939393939393945</v>
      </c>
      <c r="AH656" s="35"/>
      <c r="AI656" s="35">
        <f t="shared" si="253"/>
        <v>0.90625</v>
      </c>
      <c r="AJ656" s="35">
        <f t="shared" si="253"/>
        <v>1</v>
      </c>
      <c r="AK656" s="35"/>
      <c r="AL656" s="35">
        <f t="shared" ref="AL656:BD656" si="254">1-AL655/(AL653-AL654)</f>
        <v>1</v>
      </c>
      <c r="AM656" s="35">
        <f t="shared" si="254"/>
        <v>1</v>
      </c>
      <c r="AN656" s="35">
        <f t="shared" si="254"/>
        <v>0.96875</v>
      </c>
      <c r="AO656" s="35">
        <f t="shared" si="254"/>
        <v>0.9</v>
      </c>
      <c r="AP656" s="35">
        <f t="shared" si="254"/>
        <v>1</v>
      </c>
      <c r="AQ656" s="35">
        <f t="shared" si="254"/>
        <v>0.8125</v>
      </c>
      <c r="AR656" s="35">
        <f t="shared" si="254"/>
        <v>0.90909090909090906</v>
      </c>
      <c r="AS656" s="35">
        <f t="shared" si="254"/>
        <v>0.89655172413793105</v>
      </c>
      <c r="AT656" s="35">
        <f t="shared" si="254"/>
        <v>0.94285714285714284</v>
      </c>
      <c r="AU656" s="35">
        <f t="shared" si="254"/>
        <v>0.85714285714285721</v>
      </c>
      <c r="AV656" s="35">
        <f t="shared" si="254"/>
        <v>1</v>
      </c>
      <c r="AW656" s="35">
        <f t="shared" si="254"/>
        <v>0.51515151515151514</v>
      </c>
      <c r="AX656" s="35">
        <f t="shared" si="254"/>
        <v>1</v>
      </c>
      <c r="AY656" s="35">
        <f t="shared" si="254"/>
        <v>1</v>
      </c>
      <c r="AZ656" s="35">
        <f t="shared" si="254"/>
        <v>0.93939393939393945</v>
      </c>
      <c r="BA656" s="35">
        <f t="shared" si="254"/>
        <v>1</v>
      </c>
      <c r="BB656" s="35">
        <f t="shared" si="254"/>
        <v>1</v>
      </c>
      <c r="BC656" s="35">
        <f t="shared" si="254"/>
        <v>1</v>
      </c>
      <c r="BD656" s="35">
        <f t="shared" si="254"/>
        <v>0.93128752501667778</v>
      </c>
      <c r="BE656" s="110"/>
    </row>
    <row r="657" spans="1:57" ht="25.5" customHeight="1" x14ac:dyDescent="0.25">
      <c r="A657" s="29"/>
      <c r="B657" s="29"/>
      <c r="C657" s="30"/>
      <c r="D657" s="30"/>
      <c r="E657" s="23" t="s">
        <v>152</v>
      </c>
      <c r="F657" s="34">
        <f t="shared" ref="F657:AK657" si="255">F653+F606</f>
        <v>519</v>
      </c>
      <c r="G657" s="34">
        <f t="shared" si="255"/>
        <v>520</v>
      </c>
      <c r="H657" s="34">
        <f t="shared" si="255"/>
        <v>520</v>
      </c>
      <c r="I657" s="34">
        <f t="shared" si="255"/>
        <v>520</v>
      </c>
      <c r="J657" s="34">
        <f t="shared" si="255"/>
        <v>520</v>
      </c>
      <c r="K657" s="34">
        <f t="shared" si="255"/>
        <v>520</v>
      </c>
      <c r="L657" s="34">
        <f t="shared" si="255"/>
        <v>519</v>
      </c>
      <c r="M657" s="34">
        <f t="shared" si="255"/>
        <v>519</v>
      </c>
      <c r="N657" s="34">
        <f t="shared" si="255"/>
        <v>519</v>
      </c>
      <c r="O657" s="34">
        <f t="shared" si="255"/>
        <v>519</v>
      </c>
      <c r="P657" s="34">
        <f t="shared" si="255"/>
        <v>520</v>
      </c>
      <c r="Q657" s="34">
        <f t="shared" si="255"/>
        <v>520</v>
      </c>
      <c r="R657" s="34">
        <f t="shared" si="255"/>
        <v>517</v>
      </c>
      <c r="S657" s="34">
        <f t="shared" si="255"/>
        <v>519</v>
      </c>
      <c r="T657" s="34">
        <f t="shared" si="255"/>
        <v>520</v>
      </c>
      <c r="U657" s="34">
        <f t="shared" si="255"/>
        <v>520</v>
      </c>
      <c r="V657" s="34"/>
      <c r="W657" s="34">
        <f t="shared" si="255"/>
        <v>520</v>
      </c>
      <c r="X657" s="34"/>
      <c r="Y657" s="34">
        <f t="shared" si="255"/>
        <v>520</v>
      </c>
      <c r="Z657" s="34">
        <f t="shared" si="255"/>
        <v>520</v>
      </c>
      <c r="AA657" s="34"/>
      <c r="AB657" s="34">
        <f t="shared" si="255"/>
        <v>520</v>
      </c>
      <c r="AC657" s="34">
        <f t="shared" si="255"/>
        <v>520</v>
      </c>
      <c r="AD657" s="34">
        <f t="shared" si="255"/>
        <v>520</v>
      </c>
      <c r="AE657" s="34">
        <f t="shared" si="255"/>
        <v>520</v>
      </c>
      <c r="AF657" s="34">
        <f t="shared" si="255"/>
        <v>520</v>
      </c>
      <c r="AG657" s="34">
        <f t="shared" si="255"/>
        <v>520</v>
      </c>
      <c r="AH657" s="34"/>
      <c r="AI657" s="34">
        <f t="shared" si="255"/>
        <v>520</v>
      </c>
      <c r="AJ657" s="34">
        <f t="shared" si="255"/>
        <v>517</v>
      </c>
      <c r="AK657" s="34"/>
      <c r="AL657" s="34">
        <f t="shared" ref="AL657:BD657" si="256">AL653+AL606</f>
        <v>520</v>
      </c>
      <c r="AM657" s="34">
        <f t="shared" si="256"/>
        <v>519</v>
      </c>
      <c r="AN657" s="34">
        <f t="shared" si="256"/>
        <v>520</v>
      </c>
      <c r="AO657" s="34">
        <f t="shared" si="256"/>
        <v>519</v>
      </c>
      <c r="AP657" s="34">
        <f t="shared" si="256"/>
        <v>520</v>
      </c>
      <c r="AQ657" s="34">
        <f t="shared" si="256"/>
        <v>519</v>
      </c>
      <c r="AR657" s="34">
        <f t="shared" si="256"/>
        <v>519</v>
      </c>
      <c r="AS657" s="34">
        <f t="shared" si="256"/>
        <v>520</v>
      </c>
      <c r="AT657" s="34">
        <f t="shared" si="256"/>
        <v>519</v>
      </c>
      <c r="AU657" s="34">
        <f t="shared" si="256"/>
        <v>520</v>
      </c>
      <c r="AV657" s="34">
        <f t="shared" si="256"/>
        <v>520</v>
      </c>
      <c r="AW657" s="34">
        <f t="shared" si="256"/>
        <v>512</v>
      </c>
      <c r="AX657" s="34">
        <f t="shared" si="256"/>
        <v>519</v>
      </c>
      <c r="AY657" s="34">
        <f t="shared" si="256"/>
        <v>517</v>
      </c>
      <c r="AZ657" s="34">
        <f t="shared" si="256"/>
        <v>519</v>
      </c>
      <c r="BA657" s="34">
        <f t="shared" si="256"/>
        <v>520</v>
      </c>
      <c r="BB657" s="34">
        <f t="shared" si="256"/>
        <v>520</v>
      </c>
      <c r="BC657" s="34">
        <f t="shared" si="256"/>
        <v>520</v>
      </c>
      <c r="BD657" s="34">
        <f t="shared" si="256"/>
        <v>23370</v>
      </c>
      <c r="BE657" s="110"/>
    </row>
    <row r="658" spans="1:57" ht="25.5" customHeight="1" x14ac:dyDescent="0.25">
      <c r="A658" s="29"/>
      <c r="B658" s="29"/>
      <c r="C658" s="30"/>
      <c r="D658" s="30"/>
      <c r="E658" s="23" t="s">
        <v>153</v>
      </c>
      <c r="F658" s="34">
        <f t="shared" ref="F658:AK658" si="257">F654+F607</f>
        <v>52</v>
      </c>
      <c r="G658" s="34">
        <f t="shared" si="257"/>
        <v>94</v>
      </c>
      <c r="H658" s="34">
        <f t="shared" si="257"/>
        <v>52</v>
      </c>
      <c r="I658" s="34">
        <f t="shared" si="257"/>
        <v>99</v>
      </c>
      <c r="J658" s="34">
        <f t="shared" si="257"/>
        <v>106</v>
      </c>
      <c r="K658" s="34">
        <f t="shared" si="257"/>
        <v>97</v>
      </c>
      <c r="L658" s="34">
        <f t="shared" si="257"/>
        <v>129</v>
      </c>
      <c r="M658" s="34">
        <f t="shared" si="257"/>
        <v>106</v>
      </c>
      <c r="N658" s="34">
        <f t="shared" si="257"/>
        <v>115</v>
      </c>
      <c r="O658" s="34">
        <f t="shared" si="257"/>
        <v>111</v>
      </c>
      <c r="P658" s="34">
        <f t="shared" si="257"/>
        <v>101</v>
      </c>
      <c r="Q658" s="34">
        <f t="shared" si="257"/>
        <v>132</v>
      </c>
      <c r="R658" s="34">
        <f t="shared" si="257"/>
        <v>76</v>
      </c>
      <c r="S658" s="34">
        <f t="shared" si="257"/>
        <v>121</v>
      </c>
      <c r="T658" s="34">
        <f t="shared" si="257"/>
        <v>101</v>
      </c>
      <c r="U658" s="34">
        <f t="shared" si="257"/>
        <v>91</v>
      </c>
      <c r="V658" s="34"/>
      <c r="W658" s="34">
        <f t="shared" si="257"/>
        <v>97</v>
      </c>
      <c r="X658" s="34"/>
      <c r="Y658" s="34">
        <f t="shared" si="257"/>
        <v>97</v>
      </c>
      <c r="Z658" s="34">
        <f t="shared" si="257"/>
        <v>104</v>
      </c>
      <c r="AA658" s="34"/>
      <c r="AB658" s="34">
        <f t="shared" si="257"/>
        <v>89</v>
      </c>
      <c r="AC658" s="34">
        <f t="shared" si="257"/>
        <v>99</v>
      </c>
      <c r="AD658" s="34">
        <f t="shared" si="257"/>
        <v>109</v>
      </c>
      <c r="AE658" s="34">
        <f t="shared" si="257"/>
        <v>126</v>
      </c>
      <c r="AF658" s="34">
        <f t="shared" si="257"/>
        <v>118</v>
      </c>
      <c r="AG658" s="34">
        <f t="shared" si="257"/>
        <v>77</v>
      </c>
      <c r="AH658" s="34"/>
      <c r="AI658" s="34">
        <f t="shared" si="257"/>
        <v>114</v>
      </c>
      <c r="AJ658" s="34">
        <f t="shared" si="257"/>
        <v>93</v>
      </c>
      <c r="AK658" s="34"/>
      <c r="AL658" s="34">
        <f t="shared" ref="AL658:BD658" si="258">AL654+AL607</f>
        <v>98</v>
      </c>
      <c r="AM658" s="34">
        <f t="shared" si="258"/>
        <v>101</v>
      </c>
      <c r="AN658" s="34">
        <f t="shared" si="258"/>
        <v>118</v>
      </c>
      <c r="AO658" s="34">
        <f t="shared" si="258"/>
        <v>93</v>
      </c>
      <c r="AP658" s="34">
        <f t="shared" si="258"/>
        <v>120</v>
      </c>
      <c r="AQ658" s="34">
        <f t="shared" si="258"/>
        <v>87</v>
      </c>
      <c r="AR658" s="34">
        <f t="shared" si="258"/>
        <v>81</v>
      </c>
      <c r="AS658" s="34">
        <f t="shared" si="258"/>
        <v>144</v>
      </c>
      <c r="AT658" s="34">
        <f t="shared" si="258"/>
        <v>96</v>
      </c>
      <c r="AU658" s="34">
        <f t="shared" si="258"/>
        <v>117</v>
      </c>
      <c r="AV658" s="34">
        <f t="shared" si="258"/>
        <v>0</v>
      </c>
      <c r="AW658" s="34">
        <f t="shared" si="258"/>
        <v>128</v>
      </c>
      <c r="AX658" s="34">
        <f t="shared" si="258"/>
        <v>83</v>
      </c>
      <c r="AY658" s="34">
        <f t="shared" si="258"/>
        <v>128</v>
      </c>
      <c r="AZ658" s="34">
        <f t="shared" si="258"/>
        <v>90</v>
      </c>
      <c r="BA658" s="34">
        <f t="shared" si="258"/>
        <v>76</v>
      </c>
      <c r="BB658" s="34">
        <f t="shared" si="258"/>
        <v>0</v>
      </c>
      <c r="BC658" s="34">
        <f t="shared" si="258"/>
        <v>0</v>
      </c>
      <c r="BD658" s="34">
        <f t="shared" si="258"/>
        <v>4266</v>
      </c>
      <c r="BE658" s="110"/>
    </row>
    <row r="659" spans="1:57" ht="25.5" customHeight="1" x14ac:dyDescent="0.25">
      <c r="A659" s="29"/>
      <c r="B659" s="29"/>
      <c r="C659" s="30"/>
      <c r="D659" s="30"/>
      <c r="E659" s="23" t="s">
        <v>154</v>
      </c>
      <c r="F659" s="34">
        <f t="shared" ref="F659:AK659" si="259">F655+F608</f>
        <v>3</v>
      </c>
      <c r="G659" s="34">
        <f t="shared" si="259"/>
        <v>14</v>
      </c>
      <c r="H659" s="34">
        <f t="shared" si="259"/>
        <v>65</v>
      </c>
      <c r="I659" s="34">
        <f t="shared" si="259"/>
        <v>67</v>
      </c>
      <c r="J659" s="34">
        <f t="shared" si="259"/>
        <v>56</v>
      </c>
      <c r="K659" s="34">
        <f t="shared" si="259"/>
        <v>14</v>
      </c>
      <c r="L659" s="34">
        <f t="shared" si="259"/>
        <v>32</v>
      </c>
      <c r="M659" s="34">
        <f t="shared" si="259"/>
        <v>65</v>
      </c>
      <c r="N659" s="34">
        <f t="shared" si="259"/>
        <v>66</v>
      </c>
      <c r="O659" s="34">
        <f t="shared" si="259"/>
        <v>55</v>
      </c>
      <c r="P659" s="34">
        <f t="shared" si="259"/>
        <v>21</v>
      </c>
      <c r="Q659" s="34">
        <f t="shared" si="259"/>
        <v>49</v>
      </c>
      <c r="R659" s="34">
        <f t="shared" si="259"/>
        <v>45</v>
      </c>
      <c r="S659" s="34">
        <f t="shared" si="259"/>
        <v>21</v>
      </c>
      <c r="T659" s="34">
        <f t="shared" si="259"/>
        <v>50</v>
      </c>
      <c r="U659" s="34">
        <f t="shared" si="259"/>
        <v>56</v>
      </c>
      <c r="V659" s="34"/>
      <c r="W659" s="34">
        <f t="shared" si="259"/>
        <v>86</v>
      </c>
      <c r="X659" s="34"/>
      <c r="Y659" s="34">
        <f t="shared" si="259"/>
        <v>39</v>
      </c>
      <c r="Z659" s="34">
        <f t="shared" si="259"/>
        <v>42</v>
      </c>
      <c r="AA659" s="34"/>
      <c r="AB659" s="34">
        <f t="shared" si="259"/>
        <v>4</v>
      </c>
      <c r="AC659" s="34">
        <f t="shared" si="259"/>
        <v>49</v>
      </c>
      <c r="AD659" s="34">
        <f t="shared" si="259"/>
        <v>3</v>
      </c>
      <c r="AE659" s="34">
        <f t="shared" si="259"/>
        <v>17</v>
      </c>
      <c r="AF659" s="34">
        <f t="shared" si="259"/>
        <v>41</v>
      </c>
      <c r="AG659" s="34">
        <f t="shared" si="259"/>
        <v>22</v>
      </c>
      <c r="AH659" s="34"/>
      <c r="AI659" s="34">
        <f t="shared" si="259"/>
        <v>42</v>
      </c>
      <c r="AJ659" s="34">
        <f t="shared" si="259"/>
        <v>25</v>
      </c>
      <c r="AK659" s="34"/>
      <c r="AL659" s="34">
        <f t="shared" ref="AL659:BD659" si="260">AL655+AL608</f>
        <v>18</v>
      </c>
      <c r="AM659" s="34">
        <f t="shared" si="260"/>
        <v>9</v>
      </c>
      <c r="AN659" s="34">
        <f t="shared" si="260"/>
        <v>10</v>
      </c>
      <c r="AO659" s="34">
        <f t="shared" si="260"/>
        <v>68</v>
      </c>
      <c r="AP659" s="34">
        <f t="shared" si="260"/>
        <v>7</v>
      </c>
      <c r="AQ659" s="34">
        <f t="shared" si="260"/>
        <v>112</v>
      </c>
      <c r="AR659" s="34">
        <f t="shared" si="260"/>
        <v>78</v>
      </c>
      <c r="AS659" s="34">
        <f t="shared" si="260"/>
        <v>56</v>
      </c>
      <c r="AT659" s="34">
        <f t="shared" si="260"/>
        <v>59</v>
      </c>
      <c r="AU659" s="34">
        <f t="shared" si="260"/>
        <v>120</v>
      </c>
      <c r="AV659" s="34">
        <f t="shared" si="260"/>
        <v>0</v>
      </c>
      <c r="AW659" s="34">
        <f t="shared" si="260"/>
        <v>74</v>
      </c>
      <c r="AX659" s="34">
        <f t="shared" si="260"/>
        <v>46</v>
      </c>
      <c r="AY659" s="34">
        <f t="shared" si="260"/>
        <v>3</v>
      </c>
      <c r="AZ659" s="34">
        <f t="shared" si="260"/>
        <v>17</v>
      </c>
      <c r="BA659" s="34">
        <f t="shared" si="260"/>
        <v>1</v>
      </c>
      <c r="BB659" s="34">
        <f t="shared" si="260"/>
        <v>0</v>
      </c>
      <c r="BC659" s="34">
        <f t="shared" si="260"/>
        <v>0</v>
      </c>
      <c r="BD659" s="34">
        <f t="shared" si="260"/>
        <v>1727</v>
      </c>
      <c r="BE659" s="110"/>
    </row>
    <row r="660" spans="1:57" ht="25.5" customHeight="1" x14ac:dyDescent="0.25">
      <c r="A660" s="29"/>
      <c r="B660" s="29"/>
      <c r="C660" s="30"/>
      <c r="D660" s="30"/>
      <c r="E660" s="23" t="s">
        <v>155</v>
      </c>
      <c r="F660" s="35">
        <f t="shared" ref="F660:AK660" si="261">1-F659/(F657-F658)</f>
        <v>0.99357601713062094</v>
      </c>
      <c r="G660" s="35">
        <f t="shared" si="261"/>
        <v>0.96713615023474175</v>
      </c>
      <c r="H660" s="35">
        <f t="shared" si="261"/>
        <v>0.86111111111111116</v>
      </c>
      <c r="I660" s="35">
        <f t="shared" si="261"/>
        <v>0.84085510688836107</v>
      </c>
      <c r="J660" s="35">
        <f t="shared" si="261"/>
        <v>0.86473429951690828</v>
      </c>
      <c r="K660" s="35">
        <f t="shared" si="261"/>
        <v>0.96690307328605196</v>
      </c>
      <c r="L660" s="35">
        <f t="shared" si="261"/>
        <v>0.91794871794871791</v>
      </c>
      <c r="M660" s="35">
        <f t="shared" si="261"/>
        <v>0.84261501210653755</v>
      </c>
      <c r="N660" s="35">
        <f t="shared" si="261"/>
        <v>0.8366336633663366</v>
      </c>
      <c r="O660" s="35">
        <f t="shared" si="261"/>
        <v>0.86519607843137258</v>
      </c>
      <c r="P660" s="35">
        <f t="shared" si="261"/>
        <v>0.94988066825775652</v>
      </c>
      <c r="Q660" s="35">
        <f t="shared" si="261"/>
        <v>0.87371134020618557</v>
      </c>
      <c r="R660" s="35">
        <f t="shared" si="261"/>
        <v>0.89795918367346939</v>
      </c>
      <c r="S660" s="35">
        <f t="shared" si="261"/>
        <v>0.94723618090452266</v>
      </c>
      <c r="T660" s="35">
        <f t="shared" si="261"/>
        <v>0.88066825775656321</v>
      </c>
      <c r="U660" s="35">
        <f t="shared" si="261"/>
        <v>0.86946386946386944</v>
      </c>
      <c r="V660" s="35"/>
      <c r="W660" s="35">
        <f t="shared" si="261"/>
        <v>0.79669030732860524</v>
      </c>
      <c r="X660" s="35"/>
      <c r="Y660" s="35">
        <f t="shared" si="261"/>
        <v>0.90780141843971629</v>
      </c>
      <c r="Z660" s="35">
        <f t="shared" si="261"/>
        <v>0.89903846153846156</v>
      </c>
      <c r="AA660" s="35"/>
      <c r="AB660" s="35">
        <f t="shared" si="261"/>
        <v>0.99071925754060319</v>
      </c>
      <c r="AC660" s="35">
        <f t="shared" si="261"/>
        <v>0.88361045130641336</v>
      </c>
      <c r="AD660" s="35">
        <f t="shared" si="261"/>
        <v>0.99270072992700731</v>
      </c>
      <c r="AE660" s="35">
        <f t="shared" si="261"/>
        <v>0.95685279187817263</v>
      </c>
      <c r="AF660" s="35">
        <f t="shared" si="261"/>
        <v>0.89800995024875618</v>
      </c>
      <c r="AG660" s="35">
        <f t="shared" si="261"/>
        <v>0.95033860045146723</v>
      </c>
      <c r="AH660" s="35"/>
      <c r="AI660" s="35">
        <f t="shared" si="261"/>
        <v>0.89655172413793105</v>
      </c>
      <c r="AJ660" s="35">
        <f t="shared" si="261"/>
        <v>0.94103773584905659</v>
      </c>
      <c r="AK660" s="35"/>
      <c r="AL660" s="35">
        <f t="shared" ref="AL660:BD660" si="262">1-AL659/(AL657-AL658)</f>
        <v>0.95734597156398105</v>
      </c>
      <c r="AM660" s="35">
        <f t="shared" si="262"/>
        <v>0.97846889952153115</v>
      </c>
      <c r="AN660" s="35">
        <f t="shared" si="262"/>
        <v>0.97512437810945274</v>
      </c>
      <c r="AO660" s="35">
        <f t="shared" si="262"/>
        <v>0.84037558685446012</v>
      </c>
      <c r="AP660" s="35">
        <f t="shared" si="262"/>
        <v>0.98250000000000004</v>
      </c>
      <c r="AQ660" s="35">
        <f t="shared" si="262"/>
        <v>0.7407407407407407</v>
      </c>
      <c r="AR660" s="35">
        <f t="shared" si="262"/>
        <v>0.82191780821917804</v>
      </c>
      <c r="AS660" s="35">
        <f t="shared" si="262"/>
        <v>0.85106382978723405</v>
      </c>
      <c r="AT660" s="35">
        <f t="shared" si="262"/>
        <v>0.86052009456264777</v>
      </c>
      <c r="AU660" s="35">
        <f t="shared" si="262"/>
        <v>0.70223325062034747</v>
      </c>
      <c r="AV660" s="35">
        <f t="shared" si="262"/>
        <v>1</v>
      </c>
      <c r="AW660" s="35">
        <f t="shared" si="262"/>
        <v>0.80729166666666663</v>
      </c>
      <c r="AX660" s="35">
        <f t="shared" si="262"/>
        <v>0.89449541284403666</v>
      </c>
      <c r="AY660" s="35">
        <f t="shared" si="262"/>
        <v>0.99228791773778924</v>
      </c>
      <c r="AZ660" s="35">
        <f t="shared" si="262"/>
        <v>0.96037296037296038</v>
      </c>
      <c r="BA660" s="35">
        <f t="shared" si="262"/>
        <v>0.99774774774774777</v>
      </c>
      <c r="BB660" s="35">
        <f t="shared" si="262"/>
        <v>1</v>
      </c>
      <c r="BC660" s="35">
        <f t="shared" si="262"/>
        <v>1</v>
      </c>
      <c r="BD660" s="35">
        <f t="shared" si="262"/>
        <v>0.90960008375209378</v>
      </c>
      <c r="BE660" s="110"/>
    </row>
    <row r="661" spans="1:57" ht="25.5" customHeight="1" x14ac:dyDescent="0.25">
      <c r="A661" s="19" t="s">
        <v>44</v>
      </c>
      <c r="B661" s="19" t="s">
        <v>45</v>
      </c>
      <c r="C661" s="36">
        <f>C610+7</f>
        <v>43561</v>
      </c>
      <c r="D661" s="19">
        <v>14</v>
      </c>
      <c r="E661" s="19" t="s">
        <v>46</v>
      </c>
      <c r="F661" s="19">
        <f t="shared" ref="F661:AK661" si="263">F610</f>
        <v>14</v>
      </c>
      <c r="G661" s="19">
        <f t="shared" si="263"/>
        <v>23</v>
      </c>
      <c r="H661" s="19">
        <f t="shared" si="263"/>
        <v>42</v>
      </c>
      <c r="I661" s="19">
        <f t="shared" si="263"/>
        <v>47</v>
      </c>
      <c r="J661" s="19">
        <f t="shared" si="263"/>
        <v>48</v>
      </c>
      <c r="K661" s="19">
        <f t="shared" si="263"/>
        <v>59</v>
      </c>
      <c r="L661" s="19">
        <f t="shared" si="263"/>
        <v>64</v>
      </c>
      <c r="M661" s="19">
        <f t="shared" si="263"/>
        <v>65</v>
      </c>
      <c r="N661" s="19">
        <f t="shared" si="263"/>
        <v>66</v>
      </c>
      <c r="O661" s="19">
        <f t="shared" si="263"/>
        <v>72</v>
      </c>
      <c r="P661" s="19">
        <f t="shared" si="263"/>
        <v>76</v>
      </c>
      <c r="Q661" s="19">
        <f t="shared" si="263"/>
        <v>78</v>
      </c>
      <c r="R661" s="19">
        <f t="shared" si="263"/>
        <v>79</v>
      </c>
      <c r="S661" s="19">
        <f t="shared" si="263"/>
        <v>83</v>
      </c>
      <c r="T661" s="19">
        <f t="shared" si="263"/>
        <v>84</v>
      </c>
      <c r="U661" s="19">
        <f t="shared" si="263"/>
        <v>86</v>
      </c>
      <c r="V661" s="19"/>
      <c r="W661" s="19">
        <f t="shared" si="263"/>
        <v>411</v>
      </c>
      <c r="X661" s="19"/>
      <c r="Y661" s="19">
        <f t="shared" si="263"/>
        <v>413</v>
      </c>
      <c r="Z661" s="19">
        <f t="shared" si="263"/>
        <v>415</v>
      </c>
      <c r="AA661" s="19"/>
      <c r="AB661" s="19">
        <f t="shared" si="263"/>
        <v>417</v>
      </c>
      <c r="AC661" s="19">
        <f t="shared" si="263"/>
        <v>418</v>
      </c>
      <c r="AD661" s="19">
        <f t="shared" si="263"/>
        <v>419</v>
      </c>
      <c r="AE661" s="19">
        <f t="shared" si="263"/>
        <v>420</v>
      </c>
      <c r="AF661" s="19">
        <f t="shared" si="263"/>
        <v>421</v>
      </c>
      <c r="AG661" s="19">
        <f t="shared" si="263"/>
        <v>422</v>
      </c>
      <c r="AH661" s="19"/>
      <c r="AI661" s="19">
        <f t="shared" si="263"/>
        <v>425</v>
      </c>
      <c r="AJ661" s="19">
        <f t="shared" si="263"/>
        <v>426</v>
      </c>
      <c r="AK661" s="19"/>
      <c r="AL661" s="19">
        <f t="shared" ref="AL661:BD661" si="264">AL610</f>
        <v>430</v>
      </c>
      <c r="AM661" s="19">
        <f t="shared" si="264"/>
        <v>431</v>
      </c>
      <c r="AN661" s="19">
        <f t="shared" si="264"/>
        <v>433</v>
      </c>
      <c r="AO661" s="19">
        <f t="shared" si="264"/>
        <v>446</v>
      </c>
      <c r="AP661" s="19">
        <f t="shared" si="264"/>
        <v>449</v>
      </c>
      <c r="AQ661" s="19">
        <f t="shared" si="264"/>
        <v>450</v>
      </c>
      <c r="AR661" s="19">
        <f t="shared" si="264"/>
        <v>451</v>
      </c>
      <c r="AS661" s="19">
        <f t="shared" si="264"/>
        <v>453</v>
      </c>
      <c r="AT661" s="19">
        <f t="shared" si="264"/>
        <v>454</v>
      </c>
      <c r="AU661" s="19">
        <f t="shared" si="264"/>
        <v>455</v>
      </c>
      <c r="AV661" s="19">
        <f t="shared" si="264"/>
        <v>0</v>
      </c>
      <c r="AW661" s="19">
        <f t="shared" si="264"/>
        <v>457</v>
      </c>
      <c r="AX661" s="19">
        <f t="shared" si="264"/>
        <v>458</v>
      </c>
      <c r="AY661" s="19">
        <f t="shared" si="264"/>
        <v>460</v>
      </c>
      <c r="AZ661" s="19">
        <f t="shared" si="264"/>
        <v>461</v>
      </c>
      <c r="BA661" s="19">
        <f t="shared" si="264"/>
        <v>463</v>
      </c>
      <c r="BB661" s="19">
        <f t="shared" si="264"/>
        <v>0</v>
      </c>
      <c r="BC661" s="19">
        <f t="shared" si="264"/>
        <v>0</v>
      </c>
      <c r="BD661" s="19" t="str">
        <f t="shared" si="264"/>
        <v>TOTALS</v>
      </c>
      <c r="BE661" s="19" t="s">
        <v>47</v>
      </c>
    </row>
    <row r="662" spans="1:57" ht="25.5" customHeight="1" x14ac:dyDescent="0.25">
      <c r="A662" s="19" t="s">
        <v>48</v>
      </c>
      <c r="B662" s="19"/>
      <c r="C662" s="21" t="s">
        <v>49</v>
      </c>
      <c r="D662" s="21" t="s">
        <v>50</v>
      </c>
      <c r="E662" s="21" t="s">
        <v>51</v>
      </c>
      <c r="F662" s="19" t="s">
        <v>52</v>
      </c>
      <c r="G662" s="19" t="s">
        <v>52</v>
      </c>
      <c r="H662" s="19" t="s">
        <v>52</v>
      </c>
      <c r="I662" s="19" t="s">
        <v>52</v>
      </c>
      <c r="J662" s="19" t="s">
        <v>52</v>
      </c>
      <c r="K662" s="19" t="s">
        <v>52</v>
      </c>
      <c r="L662" s="19" t="s">
        <v>52</v>
      </c>
      <c r="M662" s="19" t="s">
        <v>52</v>
      </c>
      <c r="N662" s="19" t="s">
        <v>52</v>
      </c>
      <c r="O662" s="19" t="s">
        <v>52</v>
      </c>
      <c r="P662" s="19" t="s">
        <v>52</v>
      </c>
      <c r="Q662" s="19" t="s">
        <v>52</v>
      </c>
      <c r="R662" s="19" t="s">
        <v>52</v>
      </c>
      <c r="S662" s="19" t="s">
        <v>52</v>
      </c>
      <c r="T662" s="19" t="s">
        <v>52</v>
      </c>
      <c r="U662" s="19" t="s">
        <v>52</v>
      </c>
      <c r="V662" s="19"/>
      <c r="W662" s="19" t="s">
        <v>52</v>
      </c>
      <c r="X662" s="19"/>
      <c r="Y662" s="19" t="s">
        <v>52</v>
      </c>
      <c r="Z662" s="19" t="s">
        <v>52</v>
      </c>
      <c r="AA662" s="19"/>
      <c r="AB662" s="19" t="s">
        <v>52</v>
      </c>
      <c r="AC662" s="19" t="s">
        <v>52</v>
      </c>
      <c r="AD662" s="19" t="s">
        <v>52</v>
      </c>
      <c r="AE662" s="19" t="s">
        <v>52</v>
      </c>
      <c r="AF662" s="19" t="s">
        <v>52</v>
      </c>
      <c r="AG662" s="19" t="s">
        <v>52</v>
      </c>
      <c r="AH662" s="19"/>
      <c r="AI662" s="19" t="s">
        <v>52</v>
      </c>
      <c r="AJ662" s="19" t="s">
        <v>52</v>
      </c>
      <c r="AK662" s="19"/>
      <c r="AL662" s="19" t="s">
        <v>52</v>
      </c>
      <c r="AM662" s="19" t="s">
        <v>52</v>
      </c>
      <c r="AN662" s="19" t="s">
        <v>52</v>
      </c>
      <c r="AO662" s="19" t="s">
        <v>52</v>
      </c>
      <c r="AP662" s="19" t="s">
        <v>52</v>
      </c>
      <c r="AQ662" s="19" t="s">
        <v>52</v>
      </c>
      <c r="AR662" s="19" t="s">
        <v>52</v>
      </c>
      <c r="AS662" s="19" t="s">
        <v>52</v>
      </c>
      <c r="AT662" s="19" t="s">
        <v>52</v>
      </c>
      <c r="AU662" s="19" t="s">
        <v>52</v>
      </c>
      <c r="AV662" s="19" t="s">
        <v>52</v>
      </c>
      <c r="AW662" s="19" t="s">
        <v>52</v>
      </c>
      <c r="AX662" s="19" t="s">
        <v>52</v>
      </c>
      <c r="AY662" s="19" t="s">
        <v>52</v>
      </c>
      <c r="AZ662" s="19" t="s">
        <v>52</v>
      </c>
      <c r="BA662" s="19" t="s">
        <v>52</v>
      </c>
      <c r="BB662" s="19" t="s">
        <v>52</v>
      </c>
      <c r="BC662" s="19" t="s">
        <v>52</v>
      </c>
      <c r="BD662" s="19" t="s">
        <v>52</v>
      </c>
      <c r="BE662" s="19" t="s">
        <v>53</v>
      </c>
    </row>
    <row r="663" spans="1:57" ht="25.5" customHeight="1" x14ac:dyDescent="0.25">
      <c r="A663" s="22">
        <v>14</v>
      </c>
      <c r="B663" s="23" t="s">
        <v>54</v>
      </c>
      <c r="C663" s="23">
        <v>25</v>
      </c>
      <c r="D663" s="23" t="s">
        <v>55</v>
      </c>
      <c r="E663" s="23" t="s">
        <v>56</v>
      </c>
      <c r="F663" s="24">
        <v>-114.05</v>
      </c>
      <c r="G663" s="24">
        <v>175.29</v>
      </c>
      <c r="H663" s="24">
        <v>-8.84</v>
      </c>
      <c r="I663" s="24">
        <v>-56.64</v>
      </c>
      <c r="J663" s="24">
        <v>-74.95</v>
      </c>
      <c r="K663" s="24">
        <v>-440.54</v>
      </c>
      <c r="L663" s="24">
        <v>-596.66</v>
      </c>
      <c r="M663" s="24">
        <v>1196.8</v>
      </c>
      <c r="N663" s="24">
        <v>164.44</v>
      </c>
      <c r="O663" s="24">
        <v>377.63</v>
      </c>
      <c r="P663" s="24">
        <v>-91.37</v>
      </c>
      <c r="Q663" s="24">
        <v>-396.43</v>
      </c>
      <c r="R663" s="24">
        <v>-609.41999999999996</v>
      </c>
      <c r="S663" s="24">
        <v>-24.03</v>
      </c>
      <c r="T663" s="24">
        <v>-500.95</v>
      </c>
      <c r="U663" s="24">
        <v>-52.51</v>
      </c>
      <c r="V663" s="24"/>
      <c r="W663" s="24">
        <v>-261.02</v>
      </c>
      <c r="X663" s="75"/>
      <c r="Y663" s="24">
        <v>-158.66</v>
      </c>
      <c r="Z663" s="75">
        <v>-1089.77</v>
      </c>
      <c r="AA663" s="75"/>
      <c r="AB663" s="24">
        <v>-345.08</v>
      </c>
      <c r="AC663" s="24">
        <v>-589.11</v>
      </c>
      <c r="AD663" s="24">
        <v>-154.16999999999999</v>
      </c>
      <c r="AE663" s="24">
        <v>0</v>
      </c>
      <c r="AF663" s="24">
        <v>-153.94999999999999</v>
      </c>
      <c r="AG663" s="24">
        <v>-277.70999999999998</v>
      </c>
      <c r="AH663" s="24"/>
      <c r="AI663" s="24">
        <v>200.52</v>
      </c>
      <c r="AJ663" s="24">
        <v>-175.99</v>
      </c>
      <c r="AK663" s="24"/>
      <c r="AL663" s="24">
        <v>-2770.51</v>
      </c>
      <c r="AM663" s="24">
        <v>-304.74</v>
      </c>
      <c r="AN663" s="24">
        <v>0.48</v>
      </c>
      <c r="AO663" s="24">
        <v>-423.16</v>
      </c>
      <c r="AP663" s="24">
        <v>-566.58000000000004</v>
      </c>
      <c r="AQ663" s="24">
        <v>-2742.78</v>
      </c>
      <c r="AR663" s="24">
        <v>260.87</v>
      </c>
      <c r="AS663" s="24">
        <v>-14.56</v>
      </c>
      <c r="AT663" s="24">
        <v>174.74</v>
      </c>
      <c r="AU663" s="24">
        <v>-890.15</v>
      </c>
      <c r="AV663" s="24">
        <v>0</v>
      </c>
      <c r="AW663" s="24" t="s">
        <v>58</v>
      </c>
      <c r="AX663" s="24">
        <v>-882.83</v>
      </c>
      <c r="AY663" s="24">
        <v>-316.8</v>
      </c>
      <c r="AZ663" s="24">
        <v>-444.46</v>
      </c>
      <c r="BA663" s="24">
        <v>-26.14</v>
      </c>
      <c r="BB663" s="24">
        <v>0</v>
      </c>
      <c r="BC663" s="24">
        <v>0</v>
      </c>
      <c r="BD663" s="24">
        <f t="shared" ref="BD663:BD706" si="265">SUM(F663:BC663)</f>
        <v>-13003.789999999997</v>
      </c>
      <c r="BE663" s="25"/>
    </row>
    <row r="664" spans="1:57" ht="25.5" customHeight="1" x14ac:dyDescent="0.25">
      <c r="A664" s="22">
        <v>14</v>
      </c>
      <c r="B664" s="23" t="s">
        <v>54</v>
      </c>
      <c r="C664" s="23">
        <v>66</v>
      </c>
      <c r="D664" s="23" t="s">
        <v>55</v>
      </c>
      <c r="E664" s="26" t="s">
        <v>57</v>
      </c>
      <c r="F664" s="24">
        <v>-245.15</v>
      </c>
      <c r="G664" s="24">
        <v>-502.67</v>
      </c>
      <c r="H664" s="24">
        <v>-296.99</v>
      </c>
      <c r="I664" s="24">
        <v>13.24</v>
      </c>
      <c r="J664" s="24">
        <v>73.010000000000005</v>
      </c>
      <c r="K664" s="24">
        <v>-167.55</v>
      </c>
      <c r="L664" s="24">
        <v>-98.05</v>
      </c>
      <c r="M664" s="24">
        <v>123.25</v>
      </c>
      <c r="N664" s="24">
        <v>2357.1</v>
      </c>
      <c r="O664" s="24">
        <v>-302.23</v>
      </c>
      <c r="P664" s="24">
        <v>-72.67</v>
      </c>
      <c r="Q664" s="24">
        <v>201.57</v>
      </c>
      <c r="R664" s="24">
        <v>-27.31</v>
      </c>
      <c r="S664" s="24" t="s">
        <v>62</v>
      </c>
      <c r="T664" s="24">
        <v>-33.369999999999997</v>
      </c>
      <c r="U664" s="24">
        <v>-841.82</v>
      </c>
      <c r="V664" s="24"/>
      <c r="W664" s="24">
        <v>-283.75</v>
      </c>
      <c r="X664" s="75"/>
      <c r="Y664" s="24">
        <v>-210.48</v>
      </c>
      <c r="Z664" s="75">
        <v>-284.04000000000002</v>
      </c>
      <c r="AA664" s="75"/>
      <c r="AB664" s="24">
        <v>252.38</v>
      </c>
      <c r="AC664" s="24">
        <v>178.38</v>
      </c>
      <c r="AD664" s="24">
        <v>158.57</v>
      </c>
      <c r="AE664" s="24">
        <v>0</v>
      </c>
      <c r="AF664" s="24">
        <v>-123.58</v>
      </c>
      <c r="AG664" s="24">
        <v>-18.690000000000001</v>
      </c>
      <c r="AH664" s="24"/>
      <c r="AI664" s="24">
        <v>-131.13999999999999</v>
      </c>
      <c r="AJ664" s="24">
        <v>92.2</v>
      </c>
      <c r="AK664" s="24"/>
      <c r="AL664" s="24" t="s">
        <v>60</v>
      </c>
      <c r="AM664" s="24">
        <v>-92.17</v>
      </c>
      <c r="AN664" s="24" t="s">
        <v>62</v>
      </c>
      <c r="AO664" s="24">
        <v>-319.99</v>
      </c>
      <c r="AP664" s="24">
        <v>-217.8</v>
      </c>
      <c r="AQ664" s="24">
        <v>12.59</v>
      </c>
      <c r="AR664" s="24">
        <v>-652.05999999999995</v>
      </c>
      <c r="AS664" s="24">
        <v>-116.14</v>
      </c>
      <c r="AT664" s="24">
        <v>-281.07</v>
      </c>
      <c r="AU664" s="24">
        <v>1.63</v>
      </c>
      <c r="AV664" s="24">
        <v>0</v>
      </c>
      <c r="AW664" s="24" t="s">
        <v>58</v>
      </c>
      <c r="AX664" s="24">
        <v>-1690.45</v>
      </c>
      <c r="AY664" s="24">
        <v>-28.87</v>
      </c>
      <c r="AZ664" s="24">
        <v>97.81</v>
      </c>
      <c r="BA664" s="24">
        <v>-42.78</v>
      </c>
      <c r="BB664" s="24">
        <v>0</v>
      </c>
      <c r="BC664" s="24">
        <v>0</v>
      </c>
      <c r="BD664" s="24">
        <f t="shared" si="265"/>
        <v>-3519.09</v>
      </c>
      <c r="BE664" s="25"/>
    </row>
    <row r="665" spans="1:57" ht="25.5" customHeight="1" x14ac:dyDescent="0.25">
      <c r="A665" s="22">
        <v>14</v>
      </c>
      <c r="B665" s="23" t="s">
        <v>54</v>
      </c>
      <c r="C665" s="23">
        <v>27</v>
      </c>
      <c r="D665" s="23">
        <v>269</v>
      </c>
      <c r="E665" s="23" t="s">
        <v>61</v>
      </c>
      <c r="F665" s="24" t="s">
        <v>60</v>
      </c>
      <c r="G665" s="24" t="s">
        <v>60</v>
      </c>
      <c r="H665" s="24" t="s">
        <v>60</v>
      </c>
      <c r="I665" s="24" t="s">
        <v>60</v>
      </c>
      <c r="J665" s="24" t="s">
        <v>62</v>
      </c>
      <c r="K665" s="24" t="s">
        <v>60</v>
      </c>
      <c r="L665" s="24" t="s">
        <v>62</v>
      </c>
      <c r="M665" s="24" t="s">
        <v>62</v>
      </c>
      <c r="N665" s="24" t="s">
        <v>64</v>
      </c>
      <c r="O665" s="24" t="s">
        <v>60</v>
      </c>
      <c r="P665" s="24">
        <v>24.87</v>
      </c>
      <c r="Q665" s="24" t="s">
        <v>60</v>
      </c>
      <c r="R665" s="24" t="s">
        <v>246</v>
      </c>
      <c r="S665" s="24" t="s">
        <v>62</v>
      </c>
      <c r="T665" s="24" t="s">
        <v>62</v>
      </c>
      <c r="U665" s="24" t="s">
        <v>62</v>
      </c>
      <c r="V665" s="24"/>
      <c r="W665" s="24" t="s">
        <v>60</v>
      </c>
      <c r="X665" s="75"/>
      <c r="Y665" s="24" t="s">
        <v>246</v>
      </c>
      <c r="Z665" s="75" t="s">
        <v>62</v>
      </c>
      <c r="AA665" s="75"/>
      <c r="AB665" s="24" t="s">
        <v>60</v>
      </c>
      <c r="AC665" s="24" t="s">
        <v>60</v>
      </c>
      <c r="AD665" s="24" t="s">
        <v>60</v>
      </c>
      <c r="AE665" s="24">
        <v>0</v>
      </c>
      <c r="AF665" s="24" t="s">
        <v>64</v>
      </c>
      <c r="AG665" s="24" t="s">
        <v>60</v>
      </c>
      <c r="AH665" s="24"/>
      <c r="AI665" s="24" t="s">
        <v>64</v>
      </c>
      <c r="AJ665" s="24" t="s">
        <v>60</v>
      </c>
      <c r="AK665" s="24"/>
      <c r="AL665" s="24" t="s">
        <v>60</v>
      </c>
      <c r="AM665" s="24" t="s">
        <v>60</v>
      </c>
      <c r="AN665" s="24" t="s">
        <v>63</v>
      </c>
      <c r="AO665" s="24" t="s">
        <v>62</v>
      </c>
      <c r="AP665" s="24" t="s">
        <v>64</v>
      </c>
      <c r="AQ665" s="24" t="s">
        <v>62</v>
      </c>
      <c r="AR665" s="24" t="s">
        <v>60</v>
      </c>
      <c r="AS665" s="24" t="s">
        <v>64</v>
      </c>
      <c r="AT665" s="24" t="s">
        <v>60</v>
      </c>
      <c r="AU665" s="24" t="s">
        <v>60</v>
      </c>
      <c r="AV665" s="24">
        <v>0</v>
      </c>
      <c r="AW665" s="24" t="s">
        <v>62</v>
      </c>
      <c r="AX665" s="24" t="s">
        <v>328</v>
      </c>
      <c r="AY665" s="24" t="s">
        <v>64</v>
      </c>
      <c r="AZ665" s="24" t="s">
        <v>60</v>
      </c>
      <c r="BA665" s="24" t="s">
        <v>62</v>
      </c>
      <c r="BB665" s="24">
        <v>0</v>
      </c>
      <c r="BC665" s="24">
        <v>0</v>
      </c>
      <c r="BD665" s="24">
        <f t="shared" si="265"/>
        <v>24.87</v>
      </c>
      <c r="BE665" s="25"/>
    </row>
    <row r="666" spans="1:57" ht="25.5" customHeight="1" x14ac:dyDescent="0.25">
      <c r="A666" s="22">
        <v>14</v>
      </c>
      <c r="B666" s="23" t="s">
        <v>54</v>
      </c>
      <c r="C666" s="23">
        <v>27</v>
      </c>
      <c r="D666" s="23">
        <v>273</v>
      </c>
      <c r="E666" s="23" t="s">
        <v>65</v>
      </c>
      <c r="F666" s="24" t="s">
        <v>60</v>
      </c>
      <c r="G666" s="24" t="s">
        <v>60</v>
      </c>
      <c r="H666" s="24" t="s">
        <v>60</v>
      </c>
      <c r="I666" s="24" t="s">
        <v>60</v>
      </c>
      <c r="J666" s="24" t="s">
        <v>62</v>
      </c>
      <c r="K666" s="24" t="s">
        <v>60</v>
      </c>
      <c r="L666" s="24" t="s">
        <v>62</v>
      </c>
      <c r="M666" s="24" t="s">
        <v>62</v>
      </c>
      <c r="N666" s="24" t="s">
        <v>64</v>
      </c>
      <c r="O666" s="24" t="s">
        <v>60</v>
      </c>
      <c r="P666" s="24" t="s">
        <v>62</v>
      </c>
      <c r="Q666" s="24" t="s">
        <v>60</v>
      </c>
      <c r="R666" s="24" t="s">
        <v>60</v>
      </c>
      <c r="S666" s="24" t="s">
        <v>63</v>
      </c>
      <c r="T666" s="24" t="s">
        <v>62</v>
      </c>
      <c r="U666" s="24" t="s">
        <v>62</v>
      </c>
      <c r="V666" s="24"/>
      <c r="W666" s="24" t="s">
        <v>60</v>
      </c>
      <c r="X666" s="75"/>
      <c r="Y666" s="24" t="s">
        <v>60</v>
      </c>
      <c r="Z666" s="75" t="s">
        <v>62</v>
      </c>
      <c r="AA666" s="75"/>
      <c r="AB666" s="24" t="s">
        <v>60</v>
      </c>
      <c r="AC666" s="24" t="s">
        <v>60</v>
      </c>
      <c r="AD666" s="24" t="s">
        <v>60</v>
      </c>
      <c r="AE666" s="24">
        <v>0</v>
      </c>
      <c r="AF666" s="24" t="s">
        <v>64</v>
      </c>
      <c r="AG666" s="24" t="s">
        <v>60</v>
      </c>
      <c r="AH666" s="24"/>
      <c r="AI666" s="24" t="s">
        <v>64</v>
      </c>
      <c r="AJ666" s="24" t="s">
        <v>60</v>
      </c>
      <c r="AK666" s="24"/>
      <c r="AL666" s="24" t="s">
        <v>60</v>
      </c>
      <c r="AM666" s="24" t="s">
        <v>60</v>
      </c>
      <c r="AN666" s="24" t="s">
        <v>62</v>
      </c>
      <c r="AO666" s="24" t="s">
        <v>62</v>
      </c>
      <c r="AP666" s="24" t="s">
        <v>64</v>
      </c>
      <c r="AQ666" s="24" t="s">
        <v>62</v>
      </c>
      <c r="AR666" s="24" t="s">
        <v>60</v>
      </c>
      <c r="AS666" s="24" t="s">
        <v>64</v>
      </c>
      <c r="AT666" s="24" t="s">
        <v>60</v>
      </c>
      <c r="AU666" s="24" t="s">
        <v>60</v>
      </c>
      <c r="AV666" s="24">
        <v>0</v>
      </c>
      <c r="AW666" s="24">
        <v>779.65</v>
      </c>
      <c r="AX666" s="24" t="s">
        <v>328</v>
      </c>
      <c r="AY666" s="24" t="s">
        <v>64</v>
      </c>
      <c r="AZ666" s="24" t="s">
        <v>60</v>
      </c>
      <c r="BA666" s="24" t="s">
        <v>62</v>
      </c>
      <c r="BB666" s="24">
        <v>0</v>
      </c>
      <c r="BC666" s="24">
        <v>0</v>
      </c>
      <c r="BD666" s="24">
        <f t="shared" si="265"/>
        <v>779.65</v>
      </c>
      <c r="BE666" s="25"/>
    </row>
    <row r="667" spans="1:57" ht="25.5" customHeight="1" x14ac:dyDescent="0.25">
      <c r="A667" s="22">
        <v>14</v>
      </c>
      <c r="B667" s="23" t="s">
        <v>54</v>
      </c>
      <c r="C667" s="23">
        <v>27</v>
      </c>
      <c r="D667" s="23">
        <v>274</v>
      </c>
      <c r="E667" s="23" t="s">
        <v>66</v>
      </c>
      <c r="F667" s="24" t="s">
        <v>60</v>
      </c>
      <c r="G667" s="24" t="s">
        <v>60</v>
      </c>
      <c r="H667" s="24" t="s">
        <v>60</v>
      </c>
      <c r="I667" s="24" t="s">
        <v>60</v>
      </c>
      <c r="J667" s="24" t="s">
        <v>62</v>
      </c>
      <c r="K667" s="24" t="s">
        <v>60</v>
      </c>
      <c r="L667" s="24" t="s">
        <v>63</v>
      </c>
      <c r="M667" s="24" t="s">
        <v>62</v>
      </c>
      <c r="N667" s="24" t="s">
        <v>60</v>
      </c>
      <c r="O667" s="24" t="s">
        <v>60</v>
      </c>
      <c r="P667" s="24" t="s">
        <v>62</v>
      </c>
      <c r="Q667" s="24" t="s">
        <v>60</v>
      </c>
      <c r="R667" s="24" t="s">
        <v>60</v>
      </c>
      <c r="S667" s="24" t="s">
        <v>63</v>
      </c>
      <c r="T667" s="24">
        <v>-157.47999999999999</v>
      </c>
      <c r="U667" s="24" t="s">
        <v>62</v>
      </c>
      <c r="V667" s="24"/>
      <c r="W667" s="24" t="s">
        <v>60</v>
      </c>
      <c r="X667" s="75"/>
      <c r="Y667" s="24" t="s">
        <v>60</v>
      </c>
      <c r="Z667" s="75" t="s">
        <v>62</v>
      </c>
      <c r="AA667" s="75"/>
      <c r="AB667" s="24" t="s">
        <v>60</v>
      </c>
      <c r="AC667" s="24" t="s">
        <v>60</v>
      </c>
      <c r="AD667" s="24" t="s">
        <v>60</v>
      </c>
      <c r="AE667" s="24">
        <v>0</v>
      </c>
      <c r="AF667" s="24" t="s">
        <v>60</v>
      </c>
      <c r="AG667" s="24" t="s">
        <v>60</v>
      </c>
      <c r="AH667" s="24"/>
      <c r="AI667" s="24" t="s">
        <v>64</v>
      </c>
      <c r="AJ667" s="24" t="s">
        <v>60</v>
      </c>
      <c r="AK667" s="24"/>
      <c r="AL667" s="24" t="s">
        <v>60</v>
      </c>
      <c r="AM667" s="24" t="s">
        <v>60</v>
      </c>
      <c r="AN667" s="24" t="s">
        <v>62</v>
      </c>
      <c r="AO667" s="24" t="s">
        <v>62</v>
      </c>
      <c r="AP667" s="24" t="s">
        <v>60</v>
      </c>
      <c r="AQ667" s="24" t="s">
        <v>62</v>
      </c>
      <c r="AR667" s="24" t="s">
        <v>60</v>
      </c>
      <c r="AS667" s="24" t="s">
        <v>64</v>
      </c>
      <c r="AT667" s="24" t="s">
        <v>60</v>
      </c>
      <c r="AU667" s="24" t="s">
        <v>60</v>
      </c>
      <c r="AV667" s="24">
        <v>0</v>
      </c>
      <c r="AW667" s="24">
        <v>192.6</v>
      </c>
      <c r="AX667" s="24" t="s">
        <v>328</v>
      </c>
      <c r="AY667" s="24" t="s">
        <v>60</v>
      </c>
      <c r="AZ667" s="24" t="s">
        <v>60</v>
      </c>
      <c r="BA667" s="24" t="s">
        <v>62</v>
      </c>
      <c r="BB667" s="24">
        <v>0</v>
      </c>
      <c r="BC667" s="24">
        <v>0</v>
      </c>
      <c r="BD667" s="24">
        <f t="shared" si="265"/>
        <v>35.120000000000005</v>
      </c>
      <c r="BE667" s="25" t="s">
        <v>48</v>
      </c>
    </row>
    <row r="668" spans="1:57" ht="25.5" customHeight="1" x14ac:dyDescent="0.25">
      <c r="A668" s="22">
        <v>14</v>
      </c>
      <c r="B668" s="23" t="s">
        <v>54</v>
      </c>
      <c r="C668" s="23">
        <v>23</v>
      </c>
      <c r="D668" s="23">
        <v>243</v>
      </c>
      <c r="E668" s="23" t="s">
        <v>67</v>
      </c>
      <c r="F668" s="24">
        <v>-85.18</v>
      </c>
      <c r="G668" s="24">
        <v>-319.95999999999998</v>
      </c>
      <c r="H668" s="24">
        <v>133.28</v>
      </c>
      <c r="I668" s="24">
        <v>-302.95999999999998</v>
      </c>
      <c r="J668" s="24">
        <v>-268.69</v>
      </c>
      <c r="K668" s="24">
        <v>-149.81</v>
      </c>
      <c r="L668" s="24">
        <v>-127.97</v>
      </c>
      <c r="M668" s="24" t="s">
        <v>58</v>
      </c>
      <c r="N668" s="24">
        <v>2268.89</v>
      </c>
      <c r="O668" s="24">
        <v>486.11</v>
      </c>
      <c r="P668" s="24">
        <v>-175.55</v>
      </c>
      <c r="Q668" s="24">
        <v>-450.15</v>
      </c>
      <c r="R668" s="24">
        <v>475.11</v>
      </c>
      <c r="S668" s="24">
        <v>-198.47</v>
      </c>
      <c r="T668" s="24">
        <v>-17.920000000000002</v>
      </c>
      <c r="U668" s="24">
        <v>23.27</v>
      </c>
      <c r="V668" s="24"/>
      <c r="W668" s="24">
        <v>1000</v>
      </c>
      <c r="X668" s="75"/>
      <c r="Y668" s="24">
        <v>-128.66</v>
      </c>
      <c r="Z668" s="75">
        <v>-83.79</v>
      </c>
      <c r="AA668" s="75"/>
      <c r="AB668" s="24">
        <v>88.5</v>
      </c>
      <c r="AC668" s="24">
        <v>-246.45</v>
      </c>
      <c r="AD668" s="24">
        <v>28.79</v>
      </c>
      <c r="AE668" s="24">
        <v>0</v>
      </c>
      <c r="AF668" s="24">
        <v>-114.72</v>
      </c>
      <c r="AG668" s="24" t="s">
        <v>60</v>
      </c>
      <c r="AH668" s="24"/>
      <c r="AI668" s="24">
        <v>-30.72</v>
      </c>
      <c r="AJ668" s="24">
        <v>-266.79000000000002</v>
      </c>
      <c r="AK668" s="24"/>
      <c r="AL668" s="24">
        <v>-52.16</v>
      </c>
      <c r="AM668" s="24">
        <v>7.49</v>
      </c>
      <c r="AN668" s="24" t="s">
        <v>58</v>
      </c>
      <c r="AO668" s="24" t="s">
        <v>58</v>
      </c>
      <c r="AP668" s="24">
        <v>-224.11</v>
      </c>
      <c r="AQ668" s="24">
        <v>-1108.0999999999999</v>
      </c>
      <c r="AR668" s="24">
        <v>722.18</v>
      </c>
      <c r="AS668" s="24">
        <v>-496.42</v>
      </c>
      <c r="AT668" s="24" t="s">
        <v>59</v>
      </c>
      <c r="AU668" s="24" t="s">
        <v>59</v>
      </c>
      <c r="AV668" s="24">
        <v>0</v>
      </c>
      <c r="AW668" s="24">
        <v>-185.14</v>
      </c>
      <c r="AX668" s="24">
        <v>25.02</v>
      </c>
      <c r="AY668" s="24" t="s">
        <v>60</v>
      </c>
      <c r="AZ668" s="24">
        <v>15.58</v>
      </c>
      <c r="BA668" s="24" t="s">
        <v>62</v>
      </c>
      <c r="BB668" s="24">
        <v>0</v>
      </c>
      <c r="BC668" s="24">
        <v>0</v>
      </c>
      <c r="BD668" s="24">
        <f t="shared" si="265"/>
        <v>240.50000000000017</v>
      </c>
      <c r="BE668" s="25" t="s">
        <v>48</v>
      </c>
    </row>
    <row r="669" spans="1:57" ht="25.5" customHeight="1" x14ac:dyDescent="0.25">
      <c r="A669" s="22">
        <v>14</v>
      </c>
      <c r="B669" s="23" t="s">
        <v>54</v>
      </c>
      <c r="C669" s="23">
        <v>23</v>
      </c>
      <c r="D669" s="23">
        <v>332</v>
      </c>
      <c r="E669" s="23" t="s">
        <v>68</v>
      </c>
      <c r="F669" s="24">
        <v>-13.48</v>
      </c>
      <c r="G669" s="24">
        <v>-389.32</v>
      </c>
      <c r="H669" s="24">
        <v>-110.74</v>
      </c>
      <c r="I669" s="24">
        <v>-210.67</v>
      </c>
      <c r="J669" s="24">
        <v>-223.71</v>
      </c>
      <c r="K669" s="24">
        <v>-39.29</v>
      </c>
      <c r="L669" s="24">
        <v>-37.78</v>
      </c>
      <c r="M669" s="24" t="s">
        <v>58</v>
      </c>
      <c r="N669" s="24" t="s">
        <v>58</v>
      </c>
      <c r="O669" s="24">
        <v>366.11</v>
      </c>
      <c r="P669" s="24">
        <v>-153.03</v>
      </c>
      <c r="Q669" s="24">
        <v>-719.82</v>
      </c>
      <c r="R669" s="24">
        <v>-256.62</v>
      </c>
      <c r="S669" s="24">
        <v>-17.420000000000002</v>
      </c>
      <c r="T669" s="24">
        <v>-86.86</v>
      </c>
      <c r="U669" s="24">
        <v>-353.65</v>
      </c>
      <c r="V669" s="24"/>
      <c r="W669" s="24">
        <v>153.58000000000001</v>
      </c>
      <c r="X669" s="75"/>
      <c r="Y669" s="24">
        <v>-313.74</v>
      </c>
      <c r="Z669" s="75">
        <v>-51.84</v>
      </c>
      <c r="AA669" s="75"/>
      <c r="AB669" s="24">
        <v>-583.71</v>
      </c>
      <c r="AC669" s="24">
        <v>-152.97999999999999</v>
      </c>
      <c r="AD669" s="24">
        <v>610.99</v>
      </c>
      <c r="AE669" s="24">
        <v>0</v>
      </c>
      <c r="AF669" s="24">
        <v>-61.61</v>
      </c>
      <c r="AG669" s="24">
        <v>-97.79</v>
      </c>
      <c r="AH669" s="24"/>
      <c r="AI669" s="24" t="s">
        <v>60</v>
      </c>
      <c r="AJ669" s="24">
        <v>61.7</v>
      </c>
      <c r="AK669" s="24"/>
      <c r="AL669" s="24">
        <v>-80.569999999999993</v>
      </c>
      <c r="AM669" s="24" t="s">
        <v>59</v>
      </c>
      <c r="AN669" s="24" t="s">
        <v>58</v>
      </c>
      <c r="AO669" s="24" t="s">
        <v>58</v>
      </c>
      <c r="AP669" s="24">
        <v>-183.07</v>
      </c>
      <c r="AQ669" s="24">
        <v>-19951.990000000002</v>
      </c>
      <c r="AR669" s="24">
        <v>-83.41</v>
      </c>
      <c r="AS669" s="24">
        <v>-418.91</v>
      </c>
      <c r="AT669" s="24">
        <v>153.53</v>
      </c>
      <c r="AU669" s="24" t="s">
        <v>59</v>
      </c>
      <c r="AV669" s="24">
        <v>0</v>
      </c>
      <c r="AW669" s="24">
        <v>0</v>
      </c>
      <c r="AX669" s="24">
        <v>-45.95</v>
      </c>
      <c r="AY669" s="24" t="s">
        <v>60</v>
      </c>
      <c r="AZ669" s="24">
        <v>25.87</v>
      </c>
      <c r="BA669" s="24" t="s">
        <v>62</v>
      </c>
      <c r="BB669" s="24">
        <v>0</v>
      </c>
      <c r="BC669" s="24">
        <v>0</v>
      </c>
      <c r="BD669" s="24">
        <f t="shared" si="265"/>
        <v>-23266.180000000004</v>
      </c>
      <c r="BE669" s="25" t="s">
        <v>48</v>
      </c>
    </row>
    <row r="670" spans="1:57" ht="25.5" customHeight="1" x14ac:dyDescent="0.25">
      <c r="A670" s="22">
        <v>14</v>
      </c>
      <c r="B670" s="23" t="s">
        <v>54</v>
      </c>
      <c r="C670" s="23">
        <v>22</v>
      </c>
      <c r="D670" s="23">
        <v>175</v>
      </c>
      <c r="E670" s="23" t="s">
        <v>69</v>
      </c>
      <c r="F670" s="24">
        <v>-204.17</v>
      </c>
      <c r="G670" s="24">
        <v>-684.89</v>
      </c>
      <c r="H670" s="24">
        <v>-90.14</v>
      </c>
      <c r="I670" s="24">
        <v>-92.74</v>
      </c>
      <c r="J670" s="24">
        <v>164.28</v>
      </c>
      <c r="K670" s="24">
        <v>-242.89</v>
      </c>
      <c r="L670" s="24">
        <v>-27.76</v>
      </c>
      <c r="M670" s="24">
        <v>-196.79</v>
      </c>
      <c r="N670" s="24" t="s">
        <v>58</v>
      </c>
      <c r="O670" s="24">
        <v>-299.60000000000002</v>
      </c>
      <c r="P670" s="24">
        <v>-24.4</v>
      </c>
      <c r="Q670" s="24">
        <v>-7.95</v>
      </c>
      <c r="R670" s="24">
        <v>-245.62</v>
      </c>
      <c r="S670" s="24">
        <v>-49.54</v>
      </c>
      <c r="T670" s="24" t="s">
        <v>58</v>
      </c>
      <c r="U670" s="24">
        <v>-390.67</v>
      </c>
      <c r="V670" s="24"/>
      <c r="W670" s="24">
        <v>1382.66</v>
      </c>
      <c r="X670" s="75"/>
      <c r="Y670" s="24">
        <v>-393.59</v>
      </c>
      <c r="Z670" s="75">
        <v>-1141.3</v>
      </c>
      <c r="AA670" s="75"/>
      <c r="AB670" s="24">
        <v>-287.63</v>
      </c>
      <c r="AC670" s="24">
        <v>-45.89</v>
      </c>
      <c r="AD670" s="24">
        <v>-52.67</v>
      </c>
      <c r="AE670" s="24">
        <v>0</v>
      </c>
      <c r="AF670" s="24">
        <v>-1.67</v>
      </c>
      <c r="AG670" s="24">
        <v>-79.06</v>
      </c>
      <c r="AH670" s="24"/>
      <c r="AI670" s="24">
        <v>-0.13</v>
      </c>
      <c r="AJ670" s="24">
        <v>74.45</v>
      </c>
      <c r="AK670" s="24"/>
      <c r="AL670" s="24">
        <v>-652.49</v>
      </c>
      <c r="AM670" s="24">
        <v>-426.24</v>
      </c>
      <c r="AN670" s="24">
        <v>-241.74</v>
      </c>
      <c r="AO670" s="24">
        <v>124.91</v>
      </c>
      <c r="AP670" s="24">
        <v>-6.75</v>
      </c>
      <c r="AQ670" s="24">
        <v>-1765.18</v>
      </c>
      <c r="AR670" s="24">
        <v>450.99</v>
      </c>
      <c r="AS670" s="24">
        <v>-588.41999999999996</v>
      </c>
      <c r="AT670" s="24">
        <v>-147.97</v>
      </c>
      <c r="AU670" s="24">
        <v>96.41</v>
      </c>
      <c r="AV670" s="24">
        <v>0</v>
      </c>
      <c r="AW670" s="24">
        <v>-632.66999999999996</v>
      </c>
      <c r="AX670" s="24">
        <v>-49.92</v>
      </c>
      <c r="AY670" s="24">
        <v>-281.27</v>
      </c>
      <c r="AZ670" s="24">
        <v>-99.62</v>
      </c>
      <c r="BA670" s="24">
        <v>-8.48</v>
      </c>
      <c r="BB670" s="24">
        <v>0</v>
      </c>
      <c r="BC670" s="24">
        <v>0</v>
      </c>
      <c r="BD670" s="24">
        <f t="shared" si="265"/>
        <v>-7166.1500000000005</v>
      </c>
      <c r="BE670" s="25" t="s">
        <v>48</v>
      </c>
    </row>
    <row r="671" spans="1:57" ht="25.5" customHeight="1" x14ac:dyDescent="0.25">
      <c r="A671" s="22">
        <v>14</v>
      </c>
      <c r="B671" s="23" t="s">
        <v>54</v>
      </c>
      <c r="C671" s="23">
        <v>22</v>
      </c>
      <c r="D671" s="23">
        <v>347</v>
      </c>
      <c r="E671" s="23" t="s">
        <v>70</v>
      </c>
      <c r="F671" s="24">
        <v>-141.03</v>
      </c>
      <c r="G671" s="24">
        <v>172.03</v>
      </c>
      <c r="H671" s="24">
        <v>-130.4</v>
      </c>
      <c r="I671" s="24">
        <v>293.89</v>
      </c>
      <c r="J671" s="24">
        <v>-151.16999999999999</v>
      </c>
      <c r="K671" s="24">
        <v>-280.60000000000002</v>
      </c>
      <c r="L671" s="24">
        <v>-476.14</v>
      </c>
      <c r="M671" s="24">
        <v>-567.41</v>
      </c>
      <c r="N671" s="24">
        <v>587.34</v>
      </c>
      <c r="O671" s="24">
        <v>382.27</v>
      </c>
      <c r="P671" s="24">
        <v>-116.22</v>
      </c>
      <c r="Q671" s="24">
        <v>-518.91999999999996</v>
      </c>
      <c r="R671" s="24">
        <v>-385.31</v>
      </c>
      <c r="S671" s="24">
        <v>-391.27</v>
      </c>
      <c r="T671" s="24" t="s">
        <v>58</v>
      </c>
      <c r="U671" s="24">
        <v>-399.19</v>
      </c>
      <c r="V671" s="24"/>
      <c r="W671" s="24">
        <v>-1499.18</v>
      </c>
      <c r="X671" s="75"/>
      <c r="Y671" s="24">
        <v>-49.53</v>
      </c>
      <c r="Z671" s="75">
        <v>-294.3</v>
      </c>
      <c r="AA671" s="75"/>
      <c r="AB671" s="24">
        <v>-848.43</v>
      </c>
      <c r="AC671" s="24">
        <v>-181.9</v>
      </c>
      <c r="AD671" s="24">
        <v>-234.63</v>
      </c>
      <c r="AE671" s="24">
        <v>0</v>
      </c>
      <c r="AF671" s="24">
        <v>-179.16</v>
      </c>
      <c r="AG671" s="24">
        <v>-21.33</v>
      </c>
      <c r="AH671" s="24"/>
      <c r="AI671" s="24">
        <v>-44.92</v>
      </c>
      <c r="AJ671" s="24">
        <v>-75.78</v>
      </c>
      <c r="AK671" s="24"/>
      <c r="AL671" s="24">
        <v>-691.83</v>
      </c>
      <c r="AM671" s="24">
        <v>265.07</v>
      </c>
      <c r="AN671" s="24">
        <v>527.14</v>
      </c>
      <c r="AO671" s="24">
        <v>-253.72</v>
      </c>
      <c r="AP671" s="24">
        <v>-229.51</v>
      </c>
      <c r="AQ671" s="24">
        <v>430.3</v>
      </c>
      <c r="AR671" s="24">
        <v>-269.93</v>
      </c>
      <c r="AS671" s="24">
        <v>-461.82</v>
      </c>
      <c r="AT671" s="24">
        <v>-135.16</v>
      </c>
      <c r="AU671" s="24">
        <v>8.59</v>
      </c>
      <c r="AV671" s="24">
        <v>0</v>
      </c>
      <c r="AW671" s="24">
        <v>0</v>
      </c>
      <c r="AX671" s="24">
        <v>-295.64999999999998</v>
      </c>
      <c r="AY671" s="24" t="s">
        <v>60</v>
      </c>
      <c r="AZ671" s="24">
        <v>-89.56</v>
      </c>
      <c r="BA671" s="24">
        <v>-224.89</v>
      </c>
      <c r="BB671" s="24">
        <v>0</v>
      </c>
      <c r="BC671" s="24">
        <v>0</v>
      </c>
      <c r="BD671" s="24">
        <f t="shared" si="265"/>
        <v>-6972.2599999999993</v>
      </c>
      <c r="BE671" s="25" t="s">
        <v>48</v>
      </c>
    </row>
    <row r="672" spans="1:57" ht="25.5" customHeight="1" x14ac:dyDescent="0.25">
      <c r="A672" s="40">
        <v>14</v>
      </c>
      <c r="B672" s="23" t="s">
        <v>54</v>
      </c>
      <c r="C672" s="23">
        <v>12</v>
      </c>
      <c r="D672" s="23" t="s">
        <v>71</v>
      </c>
      <c r="E672" s="23" t="s">
        <v>72</v>
      </c>
      <c r="F672" s="24">
        <v>-162.04</v>
      </c>
      <c r="G672" s="24">
        <v>-145.16999999999999</v>
      </c>
      <c r="H672" s="24">
        <v>-146.52000000000001</v>
      </c>
      <c r="I672" s="24">
        <v>-186.25</v>
      </c>
      <c r="J672" s="24" t="s">
        <v>58</v>
      </c>
      <c r="K672" s="24">
        <v>-257.48</v>
      </c>
      <c r="L672" s="24">
        <v>-32.35</v>
      </c>
      <c r="M672" s="24" t="s">
        <v>58</v>
      </c>
      <c r="N672" s="24">
        <v>1408.91</v>
      </c>
      <c r="O672" s="24">
        <v>128.21</v>
      </c>
      <c r="P672" s="24">
        <v>-230.15</v>
      </c>
      <c r="Q672" s="24">
        <v>-25.5</v>
      </c>
      <c r="R672" s="24">
        <v>128.46</v>
      </c>
      <c r="S672" s="24">
        <v>6.15</v>
      </c>
      <c r="T672" s="24">
        <v>-91.85</v>
      </c>
      <c r="U672" s="24">
        <v>-493.03</v>
      </c>
      <c r="V672" s="24"/>
      <c r="W672" s="24" t="s">
        <v>59</v>
      </c>
      <c r="X672" s="75"/>
      <c r="Y672" s="24" t="s">
        <v>59</v>
      </c>
      <c r="Z672" s="75">
        <v>-276.11</v>
      </c>
      <c r="AA672" s="75"/>
      <c r="AB672" s="24">
        <v>-66.92</v>
      </c>
      <c r="AC672" s="24">
        <v>-162.91999999999999</v>
      </c>
      <c r="AD672" s="24">
        <v>22.03</v>
      </c>
      <c r="AE672" s="24">
        <v>0</v>
      </c>
      <c r="AF672" s="24" t="s">
        <v>60</v>
      </c>
      <c r="AG672" s="24">
        <v>239.23</v>
      </c>
      <c r="AH672" s="24"/>
      <c r="AI672" s="24">
        <v>-4.79</v>
      </c>
      <c r="AJ672" s="24">
        <v>-91.52</v>
      </c>
      <c r="AK672" s="24"/>
      <c r="AL672" s="24">
        <v>-182.62</v>
      </c>
      <c r="AM672" s="24">
        <v>-76.209999999999994</v>
      </c>
      <c r="AN672" s="24" t="s">
        <v>62</v>
      </c>
      <c r="AO672" s="24" t="s">
        <v>62</v>
      </c>
      <c r="AP672" s="24">
        <v>-132.65</v>
      </c>
      <c r="AQ672" s="24">
        <v>9.56</v>
      </c>
      <c r="AR672" s="24">
        <v>-35.409999999999997</v>
      </c>
      <c r="AS672" s="24">
        <v>-132.9</v>
      </c>
      <c r="AT672" s="24" t="s">
        <v>59</v>
      </c>
      <c r="AU672" s="24" t="s">
        <v>59</v>
      </c>
      <c r="AV672" s="24">
        <v>0</v>
      </c>
      <c r="AW672" s="24">
        <v>162.94</v>
      </c>
      <c r="AX672" s="24">
        <v>-336.91</v>
      </c>
      <c r="AY672" s="24">
        <v>-216.64</v>
      </c>
      <c r="AZ672" s="24" t="s">
        <v>59</v>
      </c>
      <c r="BA672" s="24" t="s">
        <v>62</v>
      </c>
      <c r="BB672" s="24">
        <v>0</v>
      </c>
      <c r="BC672" s="24">
        <v>0</v>
      </c>
      <c r="BD672" s="24">
        <f t="shared" si="265"/>
        <v>-1380.4500000000003</v>
      </c>
      <c r="BE672" s="25"/>
    </row>
    <row r="673" spans="1:57" ht="25.5" customHeight="1" x14ac:dyDescent="0.25">
      <c r="A673" s="40">
        <v>14</v>
      </c>
      <c r="B673" s="23" t="s">
        <v>54</v>
      </c>
      <c r="C673" s="23">
        <v>22</v>
      </c>
      <c r="D673" s="23" t="s">
        <v>55</v>
      </c>
      <c r="E673" s="23" t="s">
        <v>120</v>
      </c>
      <c r="F673" s="24">
        <v>916.73</v>
      </c>
      <c r="G673" s="24">
        <v>-178.93</v>
      </c>
      <c r="H673" s="24">
        <v>-44.91</v>
      </c>
      <c r="I673" s="24">
        <v>-46.32</v>
      </c>
      <c r="J673" s="24">
        <v>-352.25</v>
      </c>
      <c r="K673" s="24">
        <v>-76.3</v>
      </c>
      <c r="L673" s="24">
        <v>-193.1</v>
      </c>
      <c r="M673" s="24" t="s">
        <v>58</v>
      </c>
      <c r="N673" s="24">
        <v>1893.61</v>
      </c>
      <c r="O673" s="24">
        <v>-428.58</v>
      </c>
      <c r="P673" s="24">
        <v>-472.25</v>
      </c>
      <c r="Q673" s="24">
        <v>-430.41</v>
      </c>
      <c r="R673" s="24">
        <v>710.05</v>
      </c>
      <c r="S673" s="24">
        <v>-1045.96</v>
      </c>
      <c r="T673" s="24">
        <v>-32.409999999999997</v>
      </c>
      <c r="U673" s="24">
        <v>-143.6</v>
      </c>
      <c r="V673" s="24"/>
      <c r="W673" s="24" t="s">
        <v>59</v>
      </c>
      <c r="X673" s="75"/>
      <c r="Y673" s="24">
        <v>4593.1899999999996</v>
      </c>
      <c r="Z673" s="75">
        <v>-344.51</v>
      </c>
      <c r="AA673" s="75"/>
      <c r="AB673" s="24">
        <v>-1540.49</v>
      </c>
      <c r="AC673" s="24">
        <v>-268.2</v>
      </c>
      <c r="AD673" s="24">
        <v>-687.02</v>
      </c>
      <c r="AE673" s="24">
        <v>0</v>
      </c>
      <c r="AF673" s="24" t="s">
        <v>60</v>
      </c>
      <c r="AG673" s="24">
        <v>-113.46</v>
      </c>
      <c r="AH673" s="24"/>
      <c r="AI673" s="24">
        <v>-305.42</v>
      </c>
      <c r="AJ673" s="24">
        <v>-681.11</v>
      </c>
      <c r="AK673" s="24"/>
      <c r="AL673" s="24">
        <v>-96.98</v>
      </c>
      <c r="AM673" s="24">
        <v>-176.86</v>
      </c>
      <c r="AN673" s="24">
        <v>-2.52</v>
      </c>
      <c r="AO673" s="24">
        <v>-125.69</v>
      </c>
      <c r="AP673" s="24">
        <v>-2.17</v>
      </c>
      <c r="AQ673" s="24">
        <v>-187.37</v>
      </c>
      <c r="AR673" s="24">
        <v>-115.4</v>
      </c>
      <c r="AS673" s="24">
        <v>-848.11</v>
      </c>
      <c r="AT673" s="24">
        <v>-492.67</v>
      </c>
      <c r="AU673" s="24">
        <v>-329.73</v>
      </c>
      <c r="AV673" s="24">
        <v>0</v>
      </c>
      <c r="AW673" s="24">
        <v>0</v>
      </c>
      <c r="AX673" s="24">
        <v>-1092.24</v>
      </c>
      <c r="AY673" s="24">
        <v>47.45</v>
      </c>
      <c r="AZ673" s="24">
        <v>-480.95</v>
      </c>
      <c r="BA673" s="24" t="s">
        <v>62</v>
      </c>
      <c r="BB673" s="24">
        <v>0</v>
      </c>
      <c r="BC673" s="24">
        <v>0</v>
      </c>
      <c r="BD673" s="24">
        <f t="shared" si="265"/>
        <v>-3174.8900000000003</v>
      </c>
      <c r="BE673" s="25"/>
    </row>
    <row r="674" spans="1:57" ht="25.5" customHeight="1" x14ac:dyDescent="0.25">
      <c r="A674" s="22">
        <v>14</v>
      </c>
      <c r="B674" s="22" t="s">
        <v>74</v>
      </c>
      <c r="C674" s="23">
        <v>22</v>
      </c>
      <c r="D674" s="23">
        <v>176</v>
      </c>
      <c r="E674" s="23" t="s">
        <v>121</v>
      </c>
      <c r="F674" s="24">
        <v>-44.14</v>
      </c>
      <c r="G674" s="24">
        <v>50.16</v>
      </c>
      <c r="H674" s="24">
        <v>10.24</v>
      </c>
      <c r="I674" s="24">
        <v>35.159999999999997</v>
      </c>
      <c r="J674" s="24">
        <v>5.38</v>
      </c>
      <c r="K674" s="24">
        <v>-134.27000000000001</v>
      </c>
      <c r="L674" s="24">
        <v>-21.58</v>
      </c>
      <c r="M674" s="24" t="s">
        <v>58</v>
      </c>
      <c r="N674" s="24" t="s">
        <v>58</v>
      </c>
      <c r="O674" s="24">
        <v>-67.33</v>
      </c>
      <c r="P674" s="24">
        <v>116.05</v>
      </c>
      <c r="Q674" s="24">
        <v>-91.45</v>
      </c>
      <c r="R674" s="24">
        <v>-59.85</v>
      </c>
      <c r="S674" s="24">
        <v>-104.59</v>
      </c>
      <c r="T674" s="24">
        <v>47.59</v>
      </c>
      <c r="U674" s="24">
        <v>-59.35</v>
      </c>
      <c r="V674" s="24"/>
      <c r="W674" s="24" t="s">
        <v>59</v>
      </c>
      <c r="X674" s="75"/>
      <c r="Y674" s="24">
        <v>-63.42</v>
      </c>
      <c r="Z674" s="75">
        <v>-298.86</v>
      </c>
      <c r="AA674" s="75"/>
      <c r="AB674" s="24">
        <v>-104.9</v>
      </c>
      <c r="AC674" s="24">
        <v>167.81</v>
      </c>
      <c r="AD674" s="24">
        <v>75.06</v>
      </c>
      <c r="AE674" s="24">
        <v>0</v>
      </c>
      <c r="AF674" s="24">
        <v>73.58</v>
      </c>
      <c r="AG674" s="24">
        <v>-157.02000000000001</v>
      </c>
      <c r="AH674" s="24"/>
      <c r="AI674" s="24">
        <v>0.08</v>
      </c>
      <c r="AJ674" s="24">
        <v>-7</v>
      </c>
      <c r="AK674" s="24"/>
      <c r="AL674" s="24">
        <v>82.95</v>
      </c>
      <c r="AM674" s="24">
        <v>0.94</v>
      </c>
      <c r="AN674" s="24" t="s">
        <v>62</v>
      </c>
      <c r="AO674" s="24">
        <v>9.5299999999999994</v>
      </c>
      <c r="AP674" s="24">
        <v>-185.09</v>
      </c>
      <c r="AQ674" s="24">
        <v>675.48</v>
      </c>
      <c r="AR674" s="24">
        <v>-35.450000000000003</v>
      </c>
      <c r="AS674" s="24">
        <v>95.39</v>
      </c>
      <c r="AT674" s="24">
        <v>-257.7</v>
      </c>
      <c r="AU674" s="24">
        <v>75.459999999999994</v>
      </c>
      <c r="AV674" s="24">
        <v>0</v>
      </c>
      <c r="AW674" s="24">
        <v>-397.58</v>
      </c>
      <c r="AX674" s="24">
        <v>-5.01</v>
      </c>
      <c r="AY674" s="24">
        <v>2.57</v>
      </c>
      <c r="AZ674" s="24">
        <v>24.51</v>
      </c>
      <c r="BA674" s="24">
        <v>184.64</v>
      </c>
      <c r="BB674" s="24">
        <v>0</v>
      </c>
      <c r="BC674" s="24">
        <v>0</v>
      </c>
      <c r="BD674" s="24">
        <f t="shared" si="265"/>
        <v>-362.00999999999988</v>
      </c>
      <c r="BE674" s="25" t="s">
        <v>48</v>
      </c>
    </row>
    <row r="675" spans="1:57" ht="25.5" customHeight="1" x14ac:dyDescent="0.25">
      <c r="A675" s="22">
        <v>14</v>
      </c>
      <c r="B675" s="22" t="s">
        <v>74</v>
      </c>
      <c r="C675" s="23">
        <v>22</v>
      </c>
      <c r="D675" s="23">
        <v>346</v>
      </c>
      <c r="E675" s="23" t="s">
        <v>122</v>
      </c>
      <c r="F675" s="24">
        <v>-173.36</v>
      </c>
      <c r="G675" s="24">
        <v>-153.34</v>
      </c>
      <c r="H675" s="24">
        <v>5.44</v>
      </c>
      <c r="I675" s="24">
        <v>-143.38999999999999</v>
      </c>
      <c r="J675" s="24">
        <v>-27.14</v>
      </c>
      <c r="K675" s="24">
        <v>10.16</v>
      </c>
      <c r="L675" s="24">
        <v>-75.150000000000006</v>
      </c>
      <c r="M675" s="24" t="s">
        <v>58</v>
      </c>
      <c r="N675" s="24">
        <v>53.84</v>
      </c>
      <c r="O675" s="24">
        <v>23.41</v>
      </c>
      <c r="P675" s="24">
        <v>161.05000000000001</v>
      </c>
      <c r="Q675" s="24">
        <v>10.99</v>
      </c>
      <c r="R675" s="24">
        <v>-66.47</v>
      </c>
      <c r="S675" s="24">
        <v>-104.59</v>
      </c>
      <c r="T675" s="24">
        <v>-15.51</v>
      </c>
      <c r="U675" s="24">
        <v>-771.46</v>
      </c>
      <c r="V675" s="24"/>
      <c r="W675" s="24" t="s">
        <v>59</v>
      </c>
      <c r="X675" s="75"/>
      <c r="Y675" s="24">
        <v>28.27</v>
      </c>
      <c r="Z675" s="75">
        <v>261.08999999999997</v>
      </c>
      <c r="AA675" s="75"/>
      <c r="AB675" s="24">
        <v>-283.18</v>
      </c>
      <c r="AC675" s="24">
        <v>-53.96</v>
      </c>
      <c r="AD675" s="24">
        <v>-74.37</v>
      </c>
      <c r="AE675" s="24">
        <v>0</v>
      </c>
      <c r="AF675" s="24">
        <v>-80.55</v>
      </c>
      <c r="AG675" s="24">
        <v>80.83</v>
      </c>
      <c r="AH675" s="24"/>
      <c r="AI675" s="24">
        <v>-61.86</v>
      </c>
      <c r="AJ675" s="24">
        <v>-22.63</v>
      </c>
      <c r="AK675" s="24"/>
      <c r="AL675" s="24">
        <v>-379.14</v>
      </c>
      <c r="AM675" s="24">
        <v>-296.86</v>
      </c>
      <c r="AN675" s="24">
        <v>32.99</v>
      </c>
      <c r="AO675" s="24">
        <v>-186.42</v>
      </c>
      <c r="AP675" s="24">
        <v>-169.92</v>
      </c>
      <c r="AQ675" s="24">
        <v>-909.92</v>
      </c>
      <c r="AR675" s="24">
        <v>21.1</v>
      </c>
      <c r="AS675" s="24">
        <v>-297.16000000000003</v>
      </c>
      <c r="AT675" s="24">
        <v>363.62</v>
      </c>
      <c r="AU675" s="24">
        <v>34.380000000000003</v>
      </c>
      <c r="AV675" s="24">
        <v>0</v>
      </c>
      <c r="AW675" s="24">
        <v>240.06</v>
      </c>
      <c r="AX675" s="24">
        <v>-126.3</v>
      </c>
      <c r="AY675" s="24">
        <v>0.37</v>
      </c>
      <c r="AZ675" s="24">
        <v>24.68</v>
      </c>
      <c r="BA675" s="24">
        <v>101.46</v>
      </c>
      <c r="BB675" s="24">
        <v>0</v>
      </c>
      <c r="BC675" s="24">
        <v>0</v>
      </c>
      <c r="BD675" s="24">
        <f t="shared" si="265"/>
        <v>-3018.940000000001</v>
      </c>
      <c r="BE675" s="25" t="s">
        <v>48</v>
      </c>
    </row>
    <row r="676" spans="1:57" ht="25.5" customHeight="1" x14ac:dyDescent="0.25">
      <c r="A676" s="22">
        <v>14</v>
      </c>
      <c r="B676" s="22" t="s">
        <v>74</v>
      </c>
      <c r="C676" s="23">
        <v>22</v>
      </c>
      <c r="D676" s="23">
        <v>348</v>
      </c>
      <c r="E676" s="23" t="s">
        <v>123</v>
      </c>
      <c r="F676" s="24" t="s">
        <v>64</v>
      </c>
      <c r="G676" s="24" t="s">
        <v>64</v>
      </c>
      <c r="H676" s="24" t="s">
        <v>64</v>
      </c>
      <c r="I676" s="24" t="s">
        <v>63</v>
      </c>
      <c r="J676" s="24" t="s">
        <v>63</v>
      </c>
      <c r="K676" s="24" t="s">
        <v>64</v>
      </c>
      <c r="L676" s="24" t="s">
        <v>63</v>
      </c>
      <c r="M676" s="24" t="s">
        <v>63</v>
      </c>
      <c r="N676" s="24" t="s">
        <v>64</v>
      </c>
      <c r="O676" s="24" t="s">
        <v>64</v>
      </c>
      <c r="P676" s="24" t="s">
        <v>63</v>
      </c>
      <c r="Q676" s="24" t="s">
        <v>64</v>
      </c>
      <c r="R676" s="24" t="s">
        <v>63</v>
      </c>
      <c r="S676" s="24" t="s">
        <v>63</v>
      </c>
      <c r="T676" s="24" t="s">
        <v>63</v>
      </c>
      <c r="U676" s="24" t="s">
        <v>63</v>
      </c>
      <c r="V676" s="24"/>
      <c r="W676" s="24" t="s">
        <v>64</v>
      </c>
      <c r="X676" s="75"/>
      <c r="Y676" s="24" t="s">
        <v>64</v>
      </c>
      <c r="Z676" s="75" t="s">
        <v>63</v>
      </c>
      <c r="AA676" s="75"/>
      <c r="AB676" s="24" t="s">
        <v>64</v>
      </c>
      <c r="AC676" s="24" t="s">
        <v>64</v>
      </c>
      <c r="AD676" s="24" t="s">
        <v>64</v>
      </c>
      <c r="AE676" s="24">
        <v>0</v>
      </c>
      <c r="AF676" s="24" t="s">
        <v>64</v>
      </c>
      <c r="AG676" s="24" t="s">
        <v>64</v>
      </c>
      <c r="AH676" s="24"/>
      <c r="AI676" s="24" t="s">
        <v>64</v>
      </c>
      <c r="AJ676" s="24" t="s">
        <v>64</v>
      </c>
      <c r="AK676" s="24"/>
      <c r="AL676" s="24" t="s">
        <v>64</v>
      </c>
      <c r="AM676" s="24" t="s">
        <v>64</v>
      </c>
      <c r="AN676" s="24" t="s">
        <v>63</v>
      </c>
      <c r="AO676" s="24" t="s">
        <v>63</v>
      </c>
      <c r="AP676" s="24" t="s">
        <v>64</v>
      </c>
      <c r="AQ676" s="24" t="s">
        <v>63</v>
      </c>
      <c r="AR676" s="24" t="s">
        <v>64</v>
      </c>
      <c r="AS676" s="24" t="s">
        <v>64</v>
      </c>
      <c r="AT676" s="24" t="s">
        <v>64</v>
      </c>
      <c r="AU676" s="24" t="s">
        <v>64</v>
      </c>
      <c r="AV676" s="24">
        <v>0</v>
      </c>
      <c r="AW676" s="24" t="s">
        <v>58</v>
      </c>
      <c r="AX676" s="24" t="s">
        <v>64</v>
      </c>
      <c r="AY676" s="24" t="s">
        <v>64</v>
      </c>
      <c r="AZ676" s="24" t="s">
        <v>64</v>
      </c>
      <c r="BA676" s="24" t="s">
        <v>63</v>
      </c>
      <c r="BB676" s="24">
        <v>0</v>
      </c>
      <c r="BC676" s="24">
        <v>0</v>
      </c>
      <c r="BD676" s="24">
        <f t="shared" si="265"/>
        <v>0</v>
      </c>
      <c r="BE676" s="25" t="s">
        <v>48</v>
      </c>
    </row>
    <row r="677" spans="1:57" ht="25.5" customHeight="1" x14ac:dyDescent="0.25">
      <c r="A677" s="22">
        <v>14</v>
      </c>
      <c r="B677" s="22" t="s">
        <v>74</v>
      </c>
      <c r="C677" s="23">
        <v>22</v>
      </c>
      <c r="D677" s="23">
        <v>349</v>
      </c>
      <c r="E677" s="23" t="s">
        <v>125</v>
      </c>
      <c r="F677" s="24" t="s">
        <v>64</v>
      </c>
      <c r="G677" s="24" t="s">
        <v>64</v>
      </c>
      <c r="H677" s="24" t="s">
        <v>64</v>
      </c>
      <c r="I677" s="24" t="s">
        <v>63</v>
      </c>
      <c r="J677" s="24" t="s">
        <v>63</v>
      </c>
      <c r="K677" s="24" t="s">
        <v>64</v>
      </c>
      <c r="L677" s="24" t="s">
        <v>63</v>
      </c>
      <c r="M677" s="24" t="s">
        <v>63</v>
      </c>
      <c r="N677" s="24" t="s">
        <v>64</v>
      </c>
      <c r="O677" s="24" t="s">
        <v>64</v>
      </c>
      <c r="P677" s="24" t="s">
        <v>63</v>
      </c>
      <c r="Q677" s="24" t="s">
        <v>64</v>
      </c>
      <c r="R677" s="24" t="s">
        <v>63</v>
      </c>
      <c r="S677" s="24" t="s">
        <v>63</v>
      </c>
      <c r="T677" s="24" t="s">
        <v>63</v>
      </c>
      <c r="U677" s="24" t="s">
        <v>63</v>
      </c>
      <c r="V677" s="24"/>
      <c r="W677" s="24" t="s">
        <v>64</v>
      </c>
      <c r="X677" s="75"/>
      <c r="Y677" s="24" t="s">
        <v>64</v>
      </c>
      <c r="Z677" s="75" t="s">
        <v>63</v>
      </c>
      <c r="AA677" s="75"/>
      <c r="AB677" s="24" t="s">
        <v>64</v>
      </c>
      <c r="AC677" s="24" t="s">
        <v>64</v>
      </c>
      <c r="AD677" s="24" t="s">
        <v>64</v>
      </c>
      <c r="AE677" s="24">
        <v>0</v>
      </c>
      <c r="AF677" s="24" t="s">
        <v>64</v>
      </c>
      <c r="AG677" s="24" t="s">
        <v>60</v>
      </c>
      <c r="AH677" s="24"/>
      <c r="AI677" s="24" t="s">
        <v>64</v>
      </c>
      <c r="AJ677" s="24" t="s">
        <v>64</v>
      </c>
      <c r="AK677" s="24"/>
      <c r="AL677" s="24" t="s">
        <v>64</v>
      </c>
      <c r="AM677" s="24" t="s">
        <v>64</v>
      </c>
      <c r="AN677" s="24" t="s">
        <v>63</v>
      </c>
      <c r="AO677" s="24" t="s">
        <v>63</v>
      </c>
      <c r="AP677" s="24" t="s">
        <v>64</v>
      </c>
      <c r="AQ677" s="24" t="s">
        <v>63</v>
      </c>
      <c r="AR677" s="24" t="s">
        <v>64</v>
      </c>
      <c r="AS677" s="24" t="s">
        <v>64</v>
      </c>
      <c r="AT677" s="24" t="s">
        <v>64</v>
      </c>
      <c r="AU677" s="24" t="s">
        <v>64</v>
      </c>
      <c r="AV677" s="24">
        <v>0</v>
      </c>
      <c r="AW677" s="24" t="s">
        <v>58</v>
      </c>
      <c r="AX677" s="24" t="s">
        <v>64</v>
      </c>
      <c r="AY677" s="24" t="s">
        <v>64</v>
      </c>
      <c r="AZ677" s="24" t="s">
        <v>64</v>
      </c>
      <c r="BA677" s="24" t="s">
        <v>63</v>
      </c>
      <c r="BB677" s="24">
        <v>0</v>
      </c>
      <c r="BC677" s="24">
        <v>0</v>
      </c>
      <c r="BD677" s="24">
        <f t="shared" si="265"/>
        <v>0</v>
      </c>
      <c r="BE677" s="25"/>
    </row>
    <row r="678" spans="1:57" ht="25.5" customHeight="1" x14ac:dyDescent="0.25">
      <c r="A678" s="22">
        <v>14</v>
      </c>
      <c r="B678" s="22" t="s">
        <v>74</v>
      </c>
      <c r="C678" s="23">
        <v>22</v>
      </c>
      <c r="D678" s="23">
        <v>350</v>
      </c>
      <c r="E678" s="23" t="s">
        <v>126</v>
      </c>
      <c r="F678" s="24" t="s">
        <v>64</v>
      </c>
      <c r="G678" s="24" t="s">
        <v>64</v>
      </c>
      <c r="H678" s="24" t="s">
        <v>64</v>
      </c>
      <c r="I678" s="24" t="s">
        <v>63</v>
      </c>
      <c r="J678" s="24" t="s">
        <v>63</v>
      </c>
      <c r="K678" s="24" t="s">
        <v>64</v>
      </c>
      <c r="L678" s="24" t="s">
        <v>63</v>
      </c>
      <c r="M678" s="24" t="s">
        <v>63</v>
      </c>
      <c r="N678" s="24" t="s">
        <v>64</v>
      </c>
      <c r="O678" s="24" t="s">
        <v>64</v>
      </c>
      <c r="P678" s="24" t="s">
        <v>63</v>
      </c>
      <c r="Q678" s="24" t="s">
        <v>64</v>
      </c>
      <c r="R678" s="24" t="s">
        <v>64</v>
      </c>
      <c r="S678" s="24" t="s">
        <v>63</v>
      </c>
      <c r="T678" s="24" t="s">
        <v>63</v>
      </c>
      <c r="U678" s="24" t="s">
        <v>63</v>
      </c>
      <c r="V678" s="24"/>
      <c r="W678" s="24" t="s">
        <v>64</v>
      </c>
      <c r="X678" s="75"/>
      <c r="Y678" s="24" t="s">
        <v>64</v>
      </c>
      <c r="Z678" s="75" t="s">
        <v>63</v>
      </c>
      <c r="AA678" s="75"/>
      <c r="AB678" s="24" t="s">
        <v>64</v>
      </c>
      <c r="AC678" s="24" t="s">
        <v>64</v>
      </c>
      <c r="AD678" s="24" t="s">
        <v>64</v>
      </c>
      <c r="AE678" s="24">
        <v>0</v>
      </c>
      <c r="AF678" s="24" t="s">
        <v>64</v>
      </c>
      <c r="AG678" s="24" t="s">
        <v>64</v>
      </c>
      <c r="AH678" s="24"/>
      <c r="AI678" s="24" t="s">
        <v>64</v>
      </c>
      <c r="AJ678" s="24" t="s">
        <v>64</v>
      </c>
      <c r="AK678" s="24"/>
      <c r="AL678" s="24" t="s">
        <v>64</v>
      </c>
      <c r="AM678" s="24" t="s">
        <v>64</v>
      </c>
      <c r="AN678" s="24" t="s">
        <v>63</v>
      </c>
      <c r="AO678" s="24" t="s">
        <v>63</v>
      </c>
      <c r="AP678" s="24" t="s">
        <v>64</v>
      </c>
      <c r="AQ678" s="24" t="s">
        <v>63</v>
      </c>
      <c r="AR678" s="24" t="s">
        <v>64</v>
      </c>
      <c r="AS678" s="24" t="s">
        <v>64</v>
      </c>
      <c r="AT678" s="24" t="s">
        <v>64</v>
      </c>
      <c r="AU678" s="24" t="s">
        <v>64</v>
      </c>
      <c r="AV678" s="24">
        <v>0</v>
      </c>
      <c r="AW678" s="24" t="s">
        <v>58</v>
      </c>
      <c r="AX678" s="24" t="s">
        <v>64</v>
      </c>
      <c r="AY678" s="24" t="s">
        <v>64</v>
      </c>
      <c r="AZ678" s="24" t="s">
        <v>64</v>
      </c>
      <c r="BA678" s="24" t="s">
        <v>63</v>
      </c>
      <c r="BB678" s="24">
        <v>0</v>
      </c>
      <c r="BC678" s="24">
        <v>0</v>
      </c>
      <c r="BD678" s="24">
        <f t="shared" si="265"/>
        <v>0</v>
      </c>
      <c r="BE678" s="25"/>
    </row>
    <row r="679" spans="1:57" ht="25.5" customHeight="1" x14ac:dyDescent="0.25">
      <c r="A679" s="22">
        <v>14</v>
      </c>
      <c r="B679" s="22" t="s">
        <v>74</v>
      </c>
      <c r="C679" s="23">
        <v>22</v>
      </c>
      <c r="D679" s="23">
        <v>351</v>
      </c>
      <c r="E679" s="23" t="s">
        <v>127</v>
      </c>
      <c r="F679" s="24" t="s">
        <v>64</v>
      </c>
      <c r="G679" s="24" t="s">
        <v>64</v>
      </c>
      <c r="H679" s="24" t="s">
        <v>64</v>
      </c>
      <c r="I679" s="24" t="s">
        <v>63</v>
      </c>
      <c r="J679" s="24" t="s">
        <v>63</v>
      </c>
      <c r="K679" s="24" t="s">
        <v>64</v>
      </c>
      <c r="L679" s="24" t="s">
        <v>63</v>
      </c>
      <c r="M679" s="24" t="s">
        <v>58</v>
      </c>
      <c r="N679" s="24" t="s">
        <v>64</v>
      </c>
      <c r="O679" s="24" t="s">
        <v>64</v>
      </c>
      <c r="P679" s="24" t="s">
        <v>63</v>
      </c>
      <c r="Q679" s="24" t="s">
        <v>64</v>
      </c>
      <c r="R679" s="24" t="s">
        <v>64</v>
      </c>
      <c r="S679" s="24" t="s">
        <v>63</v>
      </c>
      <c r="T679" s="24" t="s">
        <v>63</v>
      </c>
      <c r="U679" s="24" t="s">
        <v>63</v>
      </c>
      <c r="V679" s="24"/>
      <c r="W679" s="24" t="s">
        <v>64</v>
      </c>
      <c r="X679" s="75"/>
      <c r="Y679" s="24" t="s">
        <v>64</v>
      </c>
      <c r="Z679" s="75" t="s">
        <v>63</v>
      </c>
      <c r="AA679" s="75"/>
      <c r="AB679" s="24" t="s">
        <v>64</v>
      </c>
      <c r="AC679" s="24" t="s">
        <v>60</v>
      </c>
      <c r="AD679" s="24" t="s">
        <v>64</v>
      </c>
      <c r="AE679" s="24">
        <v>0</v>
      </c>
      <c r="AF679" s="24" t="s">
        <v>64</v>
      </c>
      <c r="AG679" s="24" t="s">
        <v>64</v>
      </c>
      <c r="AH679" s="24"/>
      <c r="AI679" s="24" t="s">
        <v>64</v>
      </c>
      <c r="AJ679" s="24" t="s">
        <v>64</v>
      </c>
      <c r="AK679" s="24"/>
      <c r="AL679" s="24" t="s">
        <v>64</v>
      </c>
      <c r="AM679" s="24" t="s">
        <v>64</v>
      </c>
      <c r="AN679" s="24" t="s">
        <v>63</v>
      </c>
      <c r="AO679" s="24" t="s">
        <v>63</v>
      </c>
      <c r="AP679" s="24" t="s">
        <v>64</v>
      </c>
      <c r="AQ679" s="24" t="s">
        <v>63</v>
      </c>
      <c r="AR679" s="24" t="s">
        <v>64</v>
      </c>
      <c r="AS679" s="24" t="s">
        <v>60</v>
      </c>
      <c r="AT679" s="24" t="s">
        <v>64</v>
      </c>
      <c r="AU679" s="24" t="s">
        <v>64</v>
      </c>
      <c r="AV679" s="24">
        <v>0</v>
      </c>
      <c r="AW679" s="24" t="s">
        <v>58</v>
      </c>
      <c r="AX679" s="24" t="s">
        <v>64</v>
      </c>
      <c r="AY679" s="24" t="s">
        <v>64</v>
      </c>
      <c r="AZ679" s="24" t="s">
        <v>60</v>
      </c>
      <c r="BA679" s="24" t="s">
        <v>63</v>
      </c>
      <c r="BB679" s="24">
        <v>0</v>
      </c>
      <c r="BC679" s="24">
        <v>0</v>
      </c>
      <c r="BD679" s="24">
        <f t="shared" si="265"/>
        <v>0</v>
      </c>
      <c r="BE679" s="25"/>
    </row>
    <row r="680" spans="1:57" ht="25.5" customHeight="1" x14ac:dyDescent="0.25">
      <c r="A680" s="22">
        <v>14</v>
      </c>
      <c r="B680" s="22" t="s">
        <v>84</v>
      </c>
      <c r="C680" s="23">
        <v>22</v>
      </c>
      <c r="D680" s="23">
        <v>34</v>
      </c>
      <c r="E680" s="23" t="s">
        <v>128</v>
      </c>
      <c r="F680" s="24">
        <v>-401.85</v>
      </c>
      <c r="G680" s="24">
        <v>-101.76</v>
      </c>
      <c r="H680" s="24">
        <v>-76.430000000000007</v>
      </c>
      <c r="I680" s="24">
        <v>38.15</v>
      </c>
      <c r="J680" s="24" t="s">
        <v>124</v>
      </c>
      <c r="K680" s="24">
        <v>-31.92</v>
      </c>
      <c r="L680" s="24">
        <v>122.97</v>
      </c>
      <c r="M680" s="24" t="s">
        <v>58</v>
      </c>
      <c r="N680" s="24" t="s">
        <v>60</v>
      </c>
      <c r="O680" s="24" t="s">
        <v>59</v>
      </c>
      <c r="P680" s="24">
        <v>-976.13</v>
      </c>
      <c r="Q680" s="24">
        <v>-1935.73</v>
      </c>
      <c r="R680" s="24">
        <v>-673.44</v>
      </c>
      <c r="S680" s="24">
        <v>-134.69</v>
      </c>
      <c r="T680" s="24">
        <v>-182.36</v>
      </c>
      <c r="U680" s="24">
        <v>50.37</v>
      </c>
      <c r="V680" s="24"/>
      <c r="W680" s="24" t="s">
        <v>59</v>
      </c>
      <c r="X680" s="75"/>
      <c r="Y680" s="24" t="s">
        <v>59</v>
      </c>
      <c r="Z680" s="75">
        <v>-651.37</v>
      </c>
      <c r="AA680" s="75"/>
      <c r="AB680" s="24">
        <v>11.97</v>
      </c>
      <c r="AC680" s="24">
        <v>-160.9</v>
      </c>
      <c r="AD680" s="24">
        <v>556.45000000000005</v>
      </c>
      <c r="AE680" s="24">
        <v>0</v>
      </c>
      <c r="AF680" s="24" t="s">
        <v>59</v>
      </c>
      <c r="AG680" s="24">
        <v>-803.81</v>
      </c>
      <c r="AH680" s="24"/>
      <c r="AI680" s="24">
        <v>-56.75</v>
      </c>
      <c r="AJ680" s="24" t="s">
        <v>58</v>
      </c>
      <c r="AK680" s="24"/>
      <c r="AL680" s="24">
        <v>-294.38</v>
      </c>
      <c r="AM680" s="24">
        <v>103.41</v>
      </c>
      <c r="AN680" s="24" t="s">
        <v>58</v>
      </c>
      <c r="AO680" s="24">
        <v>-114.4</v>
      </c>
      <c r="AP680" s="24">
        <v>-60.25</v>
      </c>
      <c r="AQ680" s="24">
        <v>-198</v>
      </c>
      <c r="AR680" s="24" t="s">
        <v>59</v>
      </c>
      <c r="AS680" s="24" t="s">
        <v>59</v>
      </c>
      <c r="AT680" s="24">
        <v>18.489999999999998</v>
      </c>
      <c r="AU680" s="24" t="s">
        <v>59</v>
      </c>
      <c r="AV680" s="24">
        <v>0</v>
      </c>
      <c r="AW680" s="24" t="s">
        <v>58</v>
      </c>
      <c r="AX680" s="24" t="s">
        <v>319</v>
      </c>
      <c r="AY680" s="24" t="s">
        <v>60</v>
      </c>
      <c r="AZ680" s="24">
        <v>-60.01</v>
      </c>
      <c r="BA680" s="24">
        <v>171.46</v>
      </c>
      <c r="BB680" s="24">
        <v>0</v>
      </c>
      <c r="BC680" s="24">
        <v>0</v>
      </c>
      <c r="BD680" s="24">
        <f t="shared" si="265"/>
        <v>-5840.91</v>
      </c>
      <c r="BE680" s="25"/>
    </row>
    <row r="681" spans="1:57" ht="25.5" customHeight="1" x14ac:dyDescent="0.25">
      <c r="A681" s="22">
        <v>14</v>
      </c>
      <c r="B681" s="22" t="s">
        <v>84</v>
      </c>
      <c r="C681" s="23">
        <v>13</v>
      </c>
      <c r="D681" s="23">
        <v>354</v>
      </c>
      <c r="E681" s="23" t="s">
        <v>130</v>
      </c>
      <c r="F681" s="24" t="s">
        <v>64</v>
      </c>
      <c r="G681" s="24" t="s">
        <v>64</v>
      </c>
      <c r="H681" s="24" t="s">
        <v>64</v>
      </c>
      <c r="I681" s="24" t="s">
        <v>63</v>
      </c>
      <c r="J681" s="24" t="s">
        <v>124</v>
      </c>
      <c r="K681" s="24" t="s">
        <v>64</v>
      </c>
      <c r="L681" s="24" t="s">
        <v>63</v>
      </c>
      <c r="M681" s="24" t="s">
        <v>63</v>
      </c>
      <c r="N681" s="24" t="s">
        <v>64</v>
      </c>
      <c r="O681" s="24" t="s">
        <v>64</v>
      </c>
      <c r="P681" s="24" t="s">
        <v>63</v>
      </c>
      <c r="Q681" s="24" t="s">
        <v>64</v>
      </c>
      <c r="R681" s="24" t="s">
        <v>63</v>
      </c>
      <c r="S681" s="24" t="s">
        <v>63</v>
      </c>
      <c r="T681" s="24" t="s">
        <v>63</v>
      </c>
      <c r="U681" s="24" t="s">
        <v>63</v>
      </c>
      <c r="V681" s="24"/>
      <c r="W681" s="24" t="s">
        <v>64</v>
      </c>
      <c r="X681" s="75"/>
      <c r="Y681" s="24" t="s">
        <v>64</v>
      </c>
      <c r="Z681" s="75" t="s">
        <v>63</v>
      </c>
      <c r="AA681" s="75"/>
      <c r="AB681" s="24" t="s">
        <v>64</v>
      </c>
      <c r="AC681" s="24" t="s">
        <v>64</v>
      </c>
      <c r="AD681" s="24" t="s">
        <v>63</v>
      </c>
      <c r="AE681" s="24">
        <v>0</v>
      </c>
      <c r="AF681" s="24" t="s">
        <v>64</v>
      </c>
      <c r="AG681" s="24" t="s">
        <v>64</v>
      </c>
      <c r="AH681" s="24"/>
      <c r="AI681" s="24" t="s">
        <v>64</v>
      </c>
      <c r="AJ681" s="24" t="s">
        <v>64</v>
      </c>
      <c r="AK681" s="24"/>
      <c r="AL681" s="24" t="s">
        <v>64</v>
      </c>
      <c r="AM681" s="24" t="s">
        <v>64</v>
      </c>
      <c r="AN681" s="24" t="s">
        <v>63</v>
      </c>
      <c r="AO681" s="24" t="s">
        <v>63</v>
      </c>
      <c r="AP681" s="24" t="s">
        <v>64</v>
      </c>
      <c r="AQ681" s="24" t="s">
        <v>63</v>
      </c>
      <c r="AR681" s="24" t="s">
        <v>64</v>
      </c>
      <c r="AS681" s="24" t="s">
        <v>64</v>
      </c>
      <c r="AT681" s="24" t="s">
        <v>64</v>
      </c>
      <c r="AU681" s="24" t="s">
        <v>64</v>
      </c>
      <c r="AV681" s="24">
        <v>0</v>
      </c>
      <c r="AW681" s="24" t="s">
        <v>58</v>
      </c>
      <c r="AX681" s="24" t="s">
        <v>64</v>
      </c>
      <c r="AY681" s="24" t="s">
        <v>64</v>
      </c>
      <c r="AZ681" s="24" t="s">
        <v>64</v>
      </c>
      <c r="BA681" s="24" t="s">
        <v>63</v>
      </c>
      <c r="BB681" s="24">
        <v>0</v>
      </c>
      <c r="BC681" s="24">
        <v>0</v>
      </c>
      <c r="BD681" s="24">
        <f t="shared" si="265"/>
        <v>0</v>
      </c>
      <c r="BE681" s="25"/>
    </row>
    <row r="682" spans="1:57" ht="25.5" customHeight="1" x14ac:dyDescent="0.25">
      <c r="A682" s="22">
        <v>14</v>
      </c>
      <c r="B682" s="22" t="s">
        <v>84</v>
      </c>
      <c r="C682" s="23">
        <v>23</v>
      </c>
      <c r="D682" s="23">
        <v>242</v>
      </c>
      <c r="E682" s="23" t="s">
        <v>131</v>
      </c>
      <c r="F682" s="24">
        <v>-1289.01</v>
      </c>
      <c r="G682" s="24">
        <v>-179.37</v>
      </c>
      <c r="H682" s="24">
        <v>-123.14</v>
      </c>
      <c r="I682" s="24">
        <v>-988.21</v>
      </c>
      <c r="J682" s="24" t="s">
        <v>124</v>
      </c>
      <c r="K682" s="24">
        <v>-79.84</v>
      </c>
      <c r="L682" s="24">
        <v>-123.81</v>
      </c>
      <c r="M682" s="24" t="s">
        <v>58</v>
      </c>
      <c r="N682" s="24" t="s">
        <v>60</v>
      </c>
      <c r="O682" s="24" t="s">
        <v>59</v>
      </c>
      <c r="P682" s="24">
        <v>-537.87</v>
      </c>
      <c r="Q682" s="24">
        <v>-338.47</v>
      </c>
      <c r="R682" s="24">
        <v>469.36</v>
      </c>
      <c r="S682" s="24">
        <v>-64.05</v>
      </c>
      <c r="T682" s="24">
        <v>-159.18</v>
      </c>
      <c r="U682" s="24">
        <v>357.49</v>
      </c>
      <c r="V682" s="24"/>
      <c r="W682" s="24" t="s">
        <v>59</v>
      </c>
      <c r="X682" s="75"/>
      <c r="Y682" s="24">
        <v>-1960.71</v>
      </c>
      <c r="Z682" s="75" t="s">
        <v>58</v>
      </c>
      <c r="AA682" s="75"/>
      <c r="AB682" s="24">
        <v>-378.24</v>
      </c>
      <c r="AC682" s="24" t="s">
        <v>59</v>
      </c>
      <c r="AD682" s="24">
        <v>-582.79</v>
      </c>
      <c r="AE682" s="24">
        <v>0</v>
      </c>
      <c r="AF682" s="24">
        <v>-334.19</v>
      </c>
      <c r="AG682" s="24" t="s">
        <v>59</v>
      </c>
      <c r="AH682" s="24"/>
      <c r="AI682" s="24">
        <v>-30.72</v>
      </c>
      <c r="AJ682" s="24" t="s">
        <v>58</v>
      </c>
      <c r="AK682" s="24"/>
      <c r="AL682" s="24" t="s">
        <v>59</v>
      </c>
      <c r="AM682" s="24">
        <v>-154.5</v>
      </c>
      <c r="AN682" s="24" t="s">
        <v>58</v>
      </c>
      <c r="AO682" s="24" t="s">
        <v>58</v>
      </c>
      <c r="AP682" s="24">
        <v>-139.68</v>
      </c>
      <c r="AQ682" s="24" t="s">
        <v>58</v>
      </c>
      <c r="AR682" s="24">
        <v>-175.4</v>
      </c>
      <c r="AS682" s="24" t="s">
        <v>59</v>
      </c>
      <c r="AT682" s="24" t="s">
        <v>59</v>
      </c>
      <c r="AU682" s="24" t="s">
        <v>59</v>
      </c>
      <c r="AV682" s="24">
        <v>0</v>
      </c>
      <c r="AW682" s="24" t="s">
        <v>58</v>
      </c>
      <c r="AX682" s="24">
        <v>-512.29999999999995</v>
      </c>
      <c r="AY682" s="24">
        <v>218.27</v>
      </c>
      <c r="AZ682" s="24">
        <v>-100.83</v>
      </c>
      <c r="BA682" s="24">
        <v>-26.64</v>
      </c>
      <c r="BB682" s="24">
        <v>0</v>
      </c>
      <c r="BC682" s="24">
        <v>0</v>
      </c>
      <c r="BD682" s="24">
        <f t="shared" si="265"/>
        <v>-7233.83</v>
      </c>
      <c r="BE682" s="25"/>
    </row>
    <row r="683" spans="1:57" ht="25.5" customHeight="1" x14ac:dyDescent="0.25">
      <c r="A683" s="22">
        <v>14</v>
      </c>
      <c r="B683" s="22" t="s">
        <v>84</v>
      </c>
      <c r="C683" s="23">
        <v>13</v>
      </c>
      <c r="D683" s="23">
        <v>150</v>
      </c>
      <c r="E683" s="23" t="s">
        <v>132</v>
      </c>
      <c r="F683" s="24">
        <v>-61</v>
      </c>
      <c r="G683" s="24" t="s">
        <v>59</v>
      </c>
      <c r="H683" s="24">
        <v>60.17</v>
      </c>
      <c r="I683" s="24">
        <v>88.77</v>
      </c>
      <c r="J683" s="24" t="s">
        <v>124</v>
      </c>
      <c r="K683" s="24">
        <v>-51</v>
      </c>
      <c r="L683" s="24">
        <v>-104.48</v>
      </c>
      <c r="M683" s="24" t="s">
        <v>58</v>
      </c>
      <c r="N683" s="24">
        <v>218.32</v>
      </c>
      <c r="O683" s="24">
        <v>-55.35</v>
      </c>
      <c r="P683" s="24">
        <v>-344.3</v>
      </c>
      <c r="Q683" s="24">
        <v>-809.14</v>
      </c>
      <c r="R683" s="24">
        <v>429.25</v>
      </c>
      <c r="S683" s="24">
        <v>-15.91</v>
      </c>
      <c r="T683" s="24">
        <v>-7.21</v>
      </c>
      <c r="U683" s="24">
        <v>-19.78</v>
      </c>
      <c r="V683" s="24"/>
      <c r="W683" s="24" t="s">
        <v>59</v>
      </c>
      <c r="X683" s="75"/>
      <c r="Y683" s="24">
        <v>-212.7</v>
      </c>
      <c r="Z683" s="75">
        <v>-124.22</v>
      </c>
      <c r="AA683" s="75"/>
      <c r="AB683" s="24">
        <v>376.18</v>
      </c>
      <c r="AC683" s="24">
        <v>-126.95</v>
      </c>
      <c r="AD683" s="24">
        <v>-56.98</v>
      </c>
      <c r="AE683" s="24">
        <v>0</v>
      </c>
      <c r="AF683" s="24">
        <v>-37.340000000000003</v>
      </c>
      <c r="AG683" s="24">
        <v>138.35</v>
      </c>
      <c r="AH683" s="24"/>
      <c r="AI683" s="24">
        <v>110.67</v>
      </c>
      <c r="AJ683" s="24" t="s">
        <v>58</v>
      </c>
      <c r="AK683" s="24"/>
      <c r="AL683" s="24">
        <v>-47.51</v>
      </c>
      <c r="AM683" s="24">
        <v>-149.24</v>
      </c>
      <c r="AN683" s="24">
        <v>23.55</v>
      </c>
      <c r="AO683" s="24">
        <v>-33.85</v>
      </c>
      <c r="AP683" s="24">
        <v>-204.67</v>
      </c>
      <c r="AQ683" s="24">
        <v>92.99</v>
      </c>
      <c r="AR683" s="24">
        <v>-180.72</v>
      </c>
      <c r="AS683" s="24">
        <v>-180.99</v>
      </c>
      <c r="AT683" s="24">
        <v>49.46</v>
      </c>
      <c r="AU683" s="24" t="s">
        <v>59</v>
      </c>
      <c r="AV683" s="24">
        <v>0</v>
      </c>
      <c r="AW683" s="24" t="s">
        <v>58</v>
      </c>
      <c r="AX683" s="24">
        <v>-276.39999999999998</v>
      </c>
      <c r="AY683" s="24">
        <v>-3.46</v>
      </c>
      <c r="AZ683" s="24">
        <v>40.53</v>
      </c>
      <c r="BA683" s="24">
        <v>69.37</v>
      </c>
      <c r="BB683" s="24">
        <v>0</v>
      </c>
      <c r="BC683" s="24">
        <v>0</v>
      </c>
      <c r="BD683" s="24">
        <f t="shared" si="265"/>
        <v>-1405.5899999999997</v>
      </c>
      <c r="BE683" s="25"/>
    </row>
    <row r="684" spans="1:57" ht="25.5" customHeight="1" x14ac:dyDescent="0.25">
      <c r="A684" s="22">
        <v>14</v>
      </c>
      <c r="B684" s="22" t="s">
        <v>84</v>
      </c>
      <c r="C684" s="23">
        <v>13</v>
      </c>
      <c r="D684" s="23">
        <v>149</v>
      </c>
      <c r="E684" s="23" t="s">
        <v>133</v>
      </c>
      <c r="F684" s="24">
        <v>-154.21</v>
      </c>
      <c r="G684" s="24" t="s">
        <v>59</v>
      </c>
      <c r="H684" s="24">
        <v>42.43</v>
      </c>
      <c r="I684" s="24">
        <v>-314.72000000000003</v>
      </c>
      <c r="J684" s="24" t="s">
        <v>124</v>
      </c>
      <c r="K684" s="24">
        <v>-78.010000000000005</v>
      </c>
      <c r="L684" s="24">
        <v>-205.64</v>
      </c>
      <c r="M684" s="24" t="s">
        <v>58</v>
      </c>
      <c r="N684" s="24" t="s">
        <v>60</v>
      </c>
      <c r="O684" s="24">
        <v>-823.5</v>
      </c>
      <c r="P684" s="24" t="s">
        <v>58</v>
      </c>
      <c r="Q684" s="24">
        <v>897</v>
      </c>
      <c r="R684" s="24">
        <v>-528.88</v>
      </c>
      <c r="S684" s="24">
        <v>-0.59</v>
      </c>
      <c r="T684" s="24">
        <v>37.74</v>
      </c>
      <c r="U684" s="24">
        <v>20.170000000000002</v>
      </c>
      <c r="V684" s="24"/>
      <c r="W684" s="24">
        <v>-455.74</v>
      </c>
      <c r="X684" s="75"/>
      <c r="Y684" s="24">
        <v>-550.53</v>
      </c>
      <c r="Z684" s="75">
        <v>-122.15</v>
      </c>
      <c r="AA684" s="75"/>
      <c r="AB684" s="24">
        <v>-204.17</v>
      </c>
      <c r="AC684" s="24">
        <v>-79.86</v>
      </c>
      <c r="AD684" s="24">
        <v>-160.97999999999999</v>
      </c>
      <c r="AE684" s="24">
        <v>0</v>
      </c>
      <c r="AF684" s="24">
        <v>22.65</v>
      </c>
      <c r="AG684" s="24">
        <v>143.85</v>
      </c>
      <c r="AH684" s="24"/>
      <c r="AI684" s="24">
        <v>-58.67</v>
      </c>
      <c r="AJ684" s="24" t="s">
        <v>58</v>
      </c>
      <c r="AK684" s="24"/>
      <c r="AL684" s="24">
        <v>-7.51</v>
      </c>
      <c r="AM684" s="24">
        <v>-138.77000000000001</v>
      </c>
      <c r="AN684" s="24" t="s">
        <v>58</v>
      </c>
      <c r="AO684" s="24">
        <v>-21.42</v>
      </c>
      <c r="AP684" s="24">
        <v>-220.34</v>
      </c>
      <c r="AQ684" s="24">
        <v>-580.47</v>
      </c>
      <c r="AR684" s="24">
        <v>-21.13</v>
      </c>
      <c r="AS684" s="24">
        <v>-256.64</v>
      </c>
      <c r="AT684" s="24">
        <v>-205.92</v>
      </c>
      <c r="AU684" s="24" t="s">
        <v>59</v>
      </c>
      <c r="AV684" s="24">
        <v>0</v>
      </c>
      <c r="AW684" s="24" t="s">
        <v>58</v>
      </c>
      <c r="AX684" s="24">
        <v>-284.61</v>
      </c>
      <c r="AY684" s="24">
        <v>-155.86000000000001</v>
      </c>
      <c r="AZ684" s="24">
        <v>7.11</v>
      </c>
      <c r="BA684" s="24">
        <v>199.79</v>
      </c>
      <c r="BB684" s="24">
        <v>0</v>
      </c>
      <c r="BC684" s="24">
        <v>0</v>
      </c>
      <c r="BD684" s="24">
        <f t="shared" si="265"/>
        <v>-4259.5800000000008</v>
      </c>
      <c r="BE684" s="25"/>
    </row>
    <row r="685" spans="1:57" ht="25.5" customHeight="1" x14ac:dyDescent="0.25">
      <c r="A685" s="42">
        <v>14</v>
      </c>
      <c r="B685" s="42">
        <v>0</v>
      </c>
      <c r="C685" s="23" t="s">
        <v>48</v>
      </c>
      <c r="D685" s="23" t="s">
        <v>48</v>
      </c>
      <c r="E685" s="23" t="s">
        <v>90</v>
      </c>
      <c r="F685" s="24">
        <v>0.06</v>
      </c>
      <c r="G685" s="24">
        <v>161.56</v>
      </c>
      <c r="H685" s="24">
        <v>0</v>
      </c>
      <c r="I685" s="24">
        <v>-22.7</v>
      </c>
      <c r="J685" s="24" t="s">
        <v>124</v>
      </c>
      <c r="K685" s="24">
        <v>-69.77</v>
      </c>
      <c r="L685" s="24" t="s">
        <v>62</v>
      </c>
      <c r="M685" s="24">
        <v>-883.99</v>
      </c>
      <c r="N685" s="24">
        <v>0</v>
      </c>
      <c r="O685" s="24">
        <v>-132.41</v>
      </c>
      <c r="P685" s="24">
        <v>-145.25</v>
      </c>
      <c r="Q685" s="24" t="s">
        <v>64</v>
      </c>
      <c r="R685" s="24">
        <v>0</v>
      </c>
      <c r="S685" s="24">
        <v>-47.74</v>
      </c>
      <c r="T685" s="24">
        <v>-111.55</v>
      </c>
      <c r="U685" s="24">
        <v>0</v>
      </c>
      <c r="V685" s="24"/>
      <c r="W685" s="24">
        <v>-631.82000000000005</v>
      </c>
      <c r="X685" s="75"/>
      <c r="Y685" s="24">
        <v>115.27</v>
      </c>
      <c r="Z685" s="75">
        <v>4.79</v>
      </c>
      <c r="AA685" s="75"/>
      <c r="AB685" s="24">
        <v>-615.76</v>
      </c>
      <c r="AC685" s="24">
        <v>-13.41</v>
      </c>
      <c r="AD685" s="24">
        <v>24.02</v>
      </c>
      <c r="AE685" s="24">
        <v>0</v>
      </c>
      <c r="AF685" s="24">
        <v>-28.64</v>
      </c>
      <c r="AG685" s="24">
        <v>-110.22</v>
      </c>
      <c r="AH685" s="24"/>
      <c r="AI685" s="24">
        <v>0</v>
      </c>
      <c r="AJ685" s="24">
        <v>-3.95</v>
      </c>
      <c r="AK685" s="24"/>
      <c r="AL685" s="24">
        <v>-96.98</v>
      </c>
      <c r="AM685" s="24" t="s">
        <v>60</v>
      </c>
      <c r="AN685" s="24">
        <v>0</v>
      </c>
      <c r="AO685" s="24">
        <v>45.85</v>
      </c>
      <c r="AP685" s="24">
        <v>-157.6</v>
      </c>
      <c r="AQ685" s="24">
        <v>-718.58</v>
      </c>
      <c r="AR685" s="24">
        <v>0</v>
      </c>
      <c r="AS685" s="24">
        <v>0</v>
      </c>
      <c r="AT685" s="24">
        <v>0</v>
      </c>
      <c r="AU685" s="24" t="s">
        <v>64</v>
      </c>
      <c r="AV685" s="24">
        <v>0</v>
      </c>
      <c r="AW685" s="24">
        <v>0</v>
      </c>
      <c r="AX685" s="24">
        <v>0</v>
      </c>
      <c r="AY685" s="24">
        <v>0</v>
      </c>
      <c r="AZ685" s="24">
        <v>0</v>
      </c>
      <c r="BA685" s="24">
        <v>-284.57</v>
      </c>
      <c r="BB685" s="24">
        <v>0</v>
      </c>
      <c r="BC685" s="24">
        <v>0</v>
      </c>
      <c r="BD685" s="24">
        <f t="shared" si="265"/>
        <v>-3723.39</v>
      </c>
      <c r="BE685" s="25"/>
    </row>
    <row r="686" spans="1:57" ht="25.5" customHeight="1" x14ac:dyDescent="0.25">
      <c r="A686" s="22">
        <v>14</v>
      </c>
      <c r="B686" s="22">
        <v>0</v>
      </c>
      <c r="C686" s="23" t="s">
        <v>48</v>
      </c>
      <c r="D686" s="23" t="s">
        <v>48</v>
      </c>
      <c r="E686" s="23" t="s">
        <v>90</v>
      </c>
      <c r="F686" s="24">
        <v>-436.4</v>
      </c>
      <c r="G686" s="24">
        <v>-234.25</v>
      </c>
      <c r="H686" s="24">
        <v>0</v>
      </c>
      <c r="I686" s="24">
        <v>0</v>
      </c>
      <c r="J686" s="24" t="s">
        <v>124</v>
      </c>
      <c r="K686" s="24">
        <v>-116.93</v>
      </c>
      <c r="L686" s="24">
        <v>-97.02</v>
      </c>
      <c r="M686" s="24">
        <v>0</v>
      </c>
      <c r="N686" s="24">
        <v>0</v>
      </c>
      <c r="O686" s="24"/>
      <c r="P686" s="24">
        <v>-386.96</v>
      </c>
      <c r="Q686" s="24" t="s">
        <v>64</v>
      </c>
      <c r="R686" s="24">
        <v>0</v>
      </c>
      <c r="S686" s="24">
        <v>-91.83</v>
      </c>
      <c r="T686" s="24">
        <v>17.149999999999999</v>
      </c>
      <c r="U686" s="24">
        <v>0</v>
      </c>
      <c r="V686" s="24"/>
      <c r="W686" s="24">
        <v>-401.37</v>
      </c>
      <c r="X686" s="75"/>
      <c r="Y686" s="24" t="s">
        <v>64</v>
      </c>
      <c r="Z686" s="75">
        <v>-169.78</v>
      </c>
      <c r="AA686" s="75"/>
      <c r="AB686" s="24">
        <v>-258.69</v>
      </c>
      <c r="AC686" s="24">
        <v>0</v>
      </c>
      <c r="AD686" s="24">
        <v>-100.56</v>
      </c>
      <c r="AE686" s="24">
        <v>0</v>
      </c>
      <c r="AF686" s="24">
        <v>0</v>
      </c>
      <c r="AG686" s="24">
        <v>-14.44</v>
      </c>
      <c r="AH686" s="24"/>
      <c r="AI686" s="24">
        <v>0</v>
      </c>
      <c r="AJ686" s="24">
        <v>0</v>
      </c>
      <c r="AK686" s="24"/>
      <c r="AL686" s="24">
        <v>-28.03</v>
      </c>
      <c r="AM686" s="24">
        <v>-95.04</v>
      </c>
      <c r="AN686" s="24">
        <v>0</v>
      </c>
      <c r="AO686" s="24">
        <v>-40.5</v>
      </c>
      <c r="AP686" s="24">
        <v>422.09</v>
      </c>
      <c r="AQ686" s="24">
        <v>-1611.58</v>
      </c>
      <c r="AR686" s="24">
        <v>0</v>
      </c>
      <c r="AS686" s="24">
        <v>0</v>
      </c>
      <c r="AT686" s="24">
        <v>0</v>
      </c>
      <c r="AU686" s="24" t="s">
        <v>64</v>
      </c>
      <c r="AV686" s="24">
        <v>0</v>
      </c>
      <c r="AW686" s="24">
        <v>0</v>
      </c>
      <c r="AX686" s="24">
        <v>0</v>
      </c>
      <c r="AY686" s="24">
        <v>0</v>
      </c>
      <c r="AZ686" s="24">
        <v>0</v>
      </c>
      <c r="BA686" s="24" t="s">
        <v>63</v>
      </c>
      <c r="BB686" s="24">
        <v>0</v>
      </c>
      <c r="BC686" s="24">
        <v>0</v>
      </c>
      <c r="BD686" s="24">
        <f t="shared" si="265"/>
        <v>-3644.1399999999994</v>
      </c>
      <c r="BE686" s="25"/>
    </row>
    <row r="687" spans="1:57" ht="25.5" customHeight="1" x14ac:dyDescent="0.25">
      <c r="A687" s="22">
        <v>14</v>
      </c>
      <c r="B687" s="22">
        <v>0</v>
      </c>
      <c r="C687" s="23" t="s">
        <v>48</v>
      </c>
      <c r="D687" s="23" t="s">
        <v>48</v>
      </c>
      <c r="E687" s="23" t="s">
        <v>90</v>
      </c>
      <c r="F687" s="24">
        <v>-179</v>
      </c>
      <c r="G687" s="24">
        <v>-79.13</v>
      </c>
      <c r="H687" s="24">
        <v>0</v>
      </c>
      <c r="I687" s="24">
        <v>0</v>
      </c>
      <c r="J687" s="24" t="s">
        <v>124</v>
      </c>
      <c r="K687" s="24">
        <v>80.989999999999995</v>
      </c>
      <c r="L687" s="24">
        <v>0</v>
      </c>
      <c r="M687" s="24">
        <v>0</v>
      </c>
      <c r="N687" s="24">
        <v>0</v>
      </c>
      <c r="O687" s="24">
        <v>0</v>
      </c>
      <c r="P687" s="24">
        <v>-543.69000000000005</v>
      </c>
      <c r="Q687" s="24" t="s">
        <v>64</v>
      </c>
      <c r="R687" s="24">
        <v>0</v>
      </c>
      <c r="S687" s="24">
        <v>-51.85</v>
      </c>
      <c r="T687" s="24">
        <v>-29.5</v>
      </c>
      <c r="U687" s="24">
        <v>0</v>
      </c>
      <c r="V687" s="24"/>
      <c r="W687" s="24" t="s">
        <v>63</v>
      </c>
      <c r="X687" s="75"/>
      <c r="Y687" s="24" t="s">
        <v>64</v>
      </c>
      <c r="Z687" s="75">
        <v>-38.79</v>
      </c>
      <c r="AA687" s="75"/>
      <c r="AB687" s="24">
        <v>-41.52</v>
      </c>
      <c r="AC687" s="24">
        <v>0</v>
      </c>
      <c r="AD687" s="24">
        <v>24.58</v>
      </c>
      <c r="AE687" s="24">
        <v>0</v>
      </c>
      <c r="AF687" s="24">
        <v>0</v>
      </c>
      <c r="AG687" s="24">
        <v>-41.42</v>
      </c>
      <c r="AH687" s="24"/>
      <c r="AI687" s="24">
        <v>0</v>
      </c>
      <c r="AJ687" s="24">
        <v>0</v>
      </c>
      <c r="AK687" s="24"/>
      <c r="AL687" s="24">
        <v>-170.32</v>
      </c>
      <c r="AM687" s="24">
        <v>7.07</v>
      </c>
      <c r="AN687" s="24">
        <v>0</v>
      </c>
      <c r="AO687" s="24">
        <v>10.42</v>
      </c>
      <c r="AP687" s="24">
        <v>-325.45999999999998</v>
      </c>
      <c r="AQ687" s="24">
        <v>-69.77</v>
      </c>
      <c r="AR687" s="24">
        <v>0</v>
      </c>
      <c r="AS687" s="24">
        <v>0</v>
      </c>
      <c r="AT687" s="24">
        <v>0</v>
      </c>
      <c r="AU687" s="24" t="s">
        <v>64</v>
      </c>
      <c r="AV687" s="24">
        <v>0</v>
      </c>
      <c r="AW687" s="24">
        <v>0</v>
      </c>
      <c r="AX687" s="24">
        <v>0</v>
      </c>
      <c r="AY687" s="24">
        <v>0</v>
      </c>
      <c r="AZ687" s="24">
        <v>0</v>
      </c>
      <c r="BA687" s="24" t="s">
        <v>63</v>
      </c>
      <c r="BB687" s="24">
        <v>0</v>
      </c>
      <c r="BC687" s="24">
        <v>0</v>
      </c>
      <c r="BD687" s="24">
        <f t="shared" si="265"/>
        <v>-1447.3899999999999</v>
      </c>
      <c r="BE687" s="25"/>
    </row>
    <row r="688" spans="1:57" ht="25.5" customHeight="1" x14ac:dyDescent="0.25">
      <c r="A688" s="22">
        <v>14</v>
      </c>
      <c r="B688" s="22">
        <v>0</v>
      </c>
      <c r="C688" s="23" t="s">
        <v>48</v>
      </c>
      <c r="D688" s="23" t="s">
        <v>48</v>
      </c>
      <c r="E688" s="23" t="s">
        <v>90</v>
      </c>
      <c r="F688" s="24">
        <v>-440.68</v>
      </c>
      <c r="G688" s="24">
        <v>161.44</v>
      </c>
      <c r="H688" s="24">
        <v>0</v>
      </c>
      <c r="I688" s="24">
        <v>0</v>
      </c>
      <c r="J688" s="24" t="s">
        <v>124</v>
      </c>
      <c r="K688" s="24">
        <v>-59.04</v>
      </c>
      <c r="L688" s="24">
        <v>0</v>
      </c>
      <c r="M688" s="24">
        <v>0</v>
      </c>
      <c r="N688" s="24">
        <v>0</v>
      </c>
      <c r="O688" s="24">
        <v>0</v>
      </c>
      <c r="P688" s="24">
        <v>49.27</v>
      </c>
      <c r="Q688" s="24" t="s">
        <v>64</v>
      </c>
      <c r="R688" s="24">
        <v>0</v>
      </c>
      <c r="S688" s="24">
        <v>-75.13</v>
      </c>
      <c r="T688" s="24">
        <v>-32.700000000000003</v>
      </c>
      <c r="U688" s="24">
        <v>0</v>
      </c>
      <c r="V688" s="24"/>
      <c r="W688" s="24" t="s">
        <v>63</v>
      </c>
      <c r="X688" s="75"/>
      <c r="Y688" s="24" t="s">
        <v>64</v>
      </c>
      <c r="Z688" s="75">
        <v>-196.56</v>
      </c>
      <c r="AA688" s="75"/>
      <c r="AB688" s="24">
        <v>-92.81</v>
      </c>
      <c r="AC688" s="24">
        <v>0</v>
      </c>
      <c r="AD688" s="24">
        <v>0</v>
      </c>
      <c r="AE688" s="24">
        <v>0</v>
      </c>
      <c r="AF688" s="24">
        <v>0</v>
      </c>
      <c r="AG688" s="24">
        <v>-17.02</v>
      </c>
      <c r="AH688" s="24"/>
      <c r="AI688" s="24">
        <v>0</v>
      </c>
      <c r="AJ688" s="24">
        <v>0</v>
      </c>
      <c r="AK688" s="24"/>
      <c r="AL688" s="24">
        <v>-11276.31</v>
      </c>
      <c r="AM688" s="24">
        <v>1.0900000000000001</v>
      </c>
      <c r="AN688" s="24">
        <v>0</v>
      </c>
      <c r="AO688" s="24">
        <v>-8.9499999999999993</v>
      </c>
      <c r="AP688" s="24">
        <v>-205.04</v>
      </c>
      <c r="AQ688" s="24">
        <v>-68.86</v>
      </c>
      <c r="AR688" s="24">
        <v>0</v>
      </c>
      <c r="AS688" s="24">
        <v>0</v>
      </c>
      <c r="AT688" s="24">
        <v>0</v>
      </c>
      <c r="AU688" s="24" t="s">
        <v>64</v>
      </c>
      <c r="AV688" s="24">
        <v>0</v>
      </c>
      <c r="AW688" s="24">
        <v>0</v>
      </c>
      <c r="AX688" s="24">
        <v>0</v>
      </c>
      <c r="AY688" s="24">
        <v>0</v>
      </c>
      <c r="AZ688" s="24">
        <v>0</v>
      </c>
      <c r="BA688" s="24" t="s">
        <v>63</v>
      </c>
      <c r="BB688" s="24">
        <v>0</v>
      </c>
      <c r="BC688" s="24">
        <v>0</v>
      </c>
      <c r="BD688" s="24">
        <f t="shared" si="265"/>
        <v>-12261.300000000001</v>
      </c>
      <c r="BE688" s="25"/>
    </row>
    <row r="689" spans="1:57" ht="25.5" customHeight="1" x14ac:dyDescent="0.25">
      <c r="A689" s="22">
        <v>14</v>
      </c>
      <c r="B689" s="22">
        <v>0</v>
      </c>
      <c r="C689" s="23" t="s">
        <v>48</v>
      </c>
      <c r="D689" s="23" t="s">
        <v>48</v>
      </c>
      <c r="E689" s="23" t="s">
        <v>90</v>
      </c>
      <c r="F689" s="24">
        <v>-14.49</v>
      </c>
      <c r="G689" s="24">
        <v>49.49</v>
      </c>
      <c r="H689" s="24">
        <v>0</v>
      </c>
      <c r="I689" s="24">
        <v>0</v>
      </c>
      <c r="J689" s="24" t="s">
        <v>124</v>
      </c>
      <c r="K689" s="24">
        <v>9.1</v>
      </c>
      <c r="L689" s="24">
        <v>0</v>
      </c>
      <c r="M689" s="24">
        <v>0</v>
      </c>
      <c r="N689" s="24">
        <v>0</v>
      </c>
      <c r="O689" s="24">
        <v>0</v>
      </c>
      <c r="P689" s="24">
        <v>221.78</v>
      </c>
      <c r="Q689" s="24" t="s">
        <v>64</v>
      </c>
      <c r="R689" s="24">
        <v>0</v>
      </c>
      <c r="S689" s="24">
        <v>-10.46</v>
      </c>
      <c r="T689" s="24">
        <v>-72.34</v>
      </c>
      <c r="U689" s="24">
        <v>0</v>
      </c>
      <c r="V689" s="24"/>
      <c r="W689" s="24" t="s">
        <v>63</v>
      </c>
      <c r="X689" s="75"/>
      <c r="Y689" s="24" t="s">
        <v>64</v>
      </c>
      <c r="Z689" s="75">
        <v>23.6</v>
      </c>
      <c r="AA689" s="75"/>
      <c r="AB689" s="24">
        <v>0</v>
      </c>
      <c r="AC689" s="24">
        <v>0</v>
      </c>
      <c r="AD689" s="24">
        <v>0</v>
      </c>
      <c r="AE689" s="24">
        <v>0</v>
      </c>
      <c r="AF689" s="24">
        <v>0</v>
      </c>
      <c r="AG689" s="24">
        <v>-28.12</v>
      </c>
      <c r="AH689" s="24"/>
      <c r="AI689" s="24">
        <v>0</v>
      </c>
      <c r="AJ689" s="24">
        <v>0</v>
      </c>
      <c r="AK689" s="24"/>
      <c r="AL689" s="24">
        <v>462.41</v>
      </c>
      <c r="AM689" s="24">
        <v>-124.02</v>
      </c>
      <c r="AN689" s="24">
        <v>0</v>
      </c>
      <c r="AO689" s="24">
        <v>-26.64</v>
      </c>
      <c r="AP689" s="24">
        <v>-2.98</v>
      </c>
      <c r="AQ689" s="24">
        <v>-184.41</v>
      </c>
      <c r="AR689" s="24">
        <v>0</v>
      </c>
      <c r="AS689" s="24">
        <v>0</v>
      </c>
      <c r="AT689" s="24">
        <v>0</v>
      </c>
      <c r="AU689" s="24" t="s">
        <v>64</v>
      </c>
      <c r="AV689" s="24">
        <v>0</v>
      </c>
      <c r="AW689" s="24">
        <v>0</v>
      </c>
      <c r="AX689" s="24">
        <v>0</v>
      </c>
      <c r="AY689" s="24">
        <v>0</v>
      </c>
      <c r="AZ689" s="24">
        <v>0</v>
      </c>
      <c r="BA689" s="24" t="s">
        <v>63</v>
      </c>
      <c r="BB689" s="24">
        <v>0</v>
      </c>
      <c r="BC689" s="24">
        <v>0</v>
      </c>
      <c r="BD689" s="24">
        <f t="shared" si="265"/>
        <v>302.92000000000007</v>
      </c>
      <c r="BE689" s="25"/>
    </row>
    <row r="690" spans="1:57" ht="25.5" customHeight="1" x14ac:dyDescent="0.25">
      <c r="A690" s="22">
        <v>14</v>
      </c>
      <c r="B690" s="22">
        <v>0</v>
      </c>
      <c r="C690" s="23" t="s">
        <v>48</v>
      </c>
      <c r="D690" s="23" t="s">
        <v>48</v>
      </c>
      <c r="E690" s="23" t="s">
        <v>90</v>
      </c>
      <c r="F690" s="24">
        <v>-109.55</v>
      </c>
      <c r="G690" s="24">
        <v>-1211.51</v>
      </c>
      <c r="H690" s="24">
        <v>0</v>
      </c>
      <c r="I690" s="24">
        <v>0</v>
      </c>
      <c r="J690" s="24" t="s">
        <v>124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144.44</v>
      </c>
      <c r="Q690" s="24" t="s">
        <v>64</v>
      </c>
      <c r="R690" s="24">
        <v>0</v>
      </c>
      <c r="S690" s="24" t="s">
        <v>62</v>
      </c>
      <c r="T690" s="24">
        <v>-103.21</v>
      </c>
      <c r="U690" s="24">
        <v>0</v>
      </c>
      <c r="V690" s="24"/>
      <c r="W690" s="24" t="s">
        <v>63</v>
      </c>
      <c r="X690" s="75"/>
      <c r="Y690" s="24" t="s">
        <v>64</v>
      </c>
      <c r="Z690" s="75">
        <v>-96.23</v>
      </c>
      <c r="AA690" s="75"/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/>
      <c r="AH690" s="24"/>
      <c r="AI690" s="24">
        <v>0</v>
      </c>
      <c r="AJ690" s="24">
        <v>0</v>
      </c>
      <c r="AK690" s="24"/>
      <c r="AL690" s="24">
        <v>0</v>
      </c>
      <c r="AM690" s="24">
        <v>-12.04</v>
      </c>
      <c r="AN690" s="24">
        <v>0</v>
      </c>
      <c r="AO690" s="24">
        <v>-60.65</v>
      </c>
      <c r="AP690" s="24">
        <v>-272.37</v>
      </c>
      <c r="AQ690" s="24">
        <v>0</v>
      </c>
      <c r="AR690" s="24">
        <v>0</v>
      </c>
      <c r="AS690" s="24">
        <v>0</v>
      </c>
      <c r="AT690" s="24">
        <v>0</v>
      </c>
      <c r="AU690" s="24" t="s">
        <v>64</v>
      </c>
      <c r="AV690" s="24">
        <v>0</v>
      </c>
      <c r="AW690" s="24">
        <v>0</v>
      </c>
      <c r="AX690" s="24">
        <v>0</v>
      </c>
      <c r="AY690" s="24">
        <v>0</v>
      </c>
      <c r="AZ690" s="24">
        <v>0</v>
      </c>
      <c r="BA690" s="24" t="s">
        <v>63</v>
      </c>
      <c r="BB690" s="24">
        <v>0</v>
      </c>
      <c r="BC690" s="24">
        <v>0</v>
      </c>
      <c r="BD690" s="24">
        <f t="shared" si="265"/>
        <v>-1721.12</v>
      </c>
      <c r="BE690" s="25"/>
    </row>
    <row r="691" spans="1:57" ht="25.5" customHeight="1" x14ac:dyDescent="0.25">
      <c r="A691" s="22">
        <v>14</v>
      </c>
      <c r="B691" s="22">
        <v>0</v>
      </c>
      <c r="C691" s="23" t="s">
        <v>48</v>
      </c>
      <c r="D691" s="23" t="s">
        <v>48</v>
      </c>
      <c r="E691" s="23" t="s">
        <v>90</v>
      </c>
      <c r="F691" s="24">
        <v>-66.7</v>
      </c>
      <c r="G691" s="24">
        <v>48.25</v>
      </c>
      <c r="H691" s="24">
        <v>0</v>
      </c>
      <c r="I691" s="24">
        <v>0</v>
      </c>
      <c r="J691" s="24" t="s">
        <v>124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-96.64</v>
      </c>
      <c r="Q691" s="24" t="s">
        <v>64</v>
      </c>
      <c r="R691" s="24">
        <v>0</v>
      </c>
      <c r="S691" s="24" t="s">
        <v>62</v>
      </c>
      <c r="T691" s="24">
        <v>-23.17</v>
      </c>
      <c r="U691" s="24">
        <v>0</v>
      </c>
      <c r="V691" s="24"/>
      <c r="W691" s="24" t="s">
        <v>63</v>
      </c>
      <c r="X691" s="75"/>
      <c r="Y691" s="24" t="s">
        <v>64</v>
      </c>
      <c r="Z691" s="75">
        <v>56.57</v>
      </c>
      <c r="AA691" s="75"/>
      <c r="AB691" s="24">
        <v>0</v>
      </c>
      <c r="AC691" s="24">
        <v>0</v>
      </c>
      <c r="AD691" s="24">
        <v>0</v>
      </c>
      <c r="AE691" s="24">
        <v>0</v>
      </c>
      <c r="AF691" s="24">
        <v>0</v>
      </c>
      <c r="AG691" s="24">
        <v>-177.01</v>
      </c>
      <c r="AH691" s="24"/>
      <c r="AI691" s="24">
        <v>0</v>
      </c>
      <c r="AJ691" s="24">
        <v>0</v>
      </c>
      <c r="AK691" s="24"/>
      <c r="AL691" s="24">
        <v>0</v>
      </c>
      <c r="AM691" s="24" t="s">
        <v>60</v>
      </c>
      <c r="AN691" s="24">
        <v>0</v>
      </c>
      <c r="AO691" s="24">
        <v>20.72</v>
      </c>
      <c r="AP691" s="24">
        <v>-127.57</v>
      </c>
      <c r="AQ691" s="24">
        <v>0</v>
      </c>
      <c r="AR691" s="24">
        <v>0</v>
      </c>
      <c r="AS691" s="24">
        <v>0</v>
      </c>
      <c r="AT691" s="24">
        <v>0</v>
      </c>
      <c r="AU691" s="24" t="s">
        <v>64</v>
      </c>
      <c r="AV691" s="24">
        <v>0</v>
      </c>
      <c r="AW691" s="24">
        <v>0</v>
      </c>
      <c r="AX691" s="24">
        <v>0</v>
      </c>
      <c r="AY691" s="24">
        <v>0</v>
      </c>
      <c r="AZ691" s="24">
        <v>0</v>
      </c>
      <c r="BA691" s="24" t="s">
        <v>63</v>
      </c>
      <c r="BB691" s="24">
        <v>0</v>
      </c>
      <c r="BC691" s="24">
        <v>0</v>
      </c>
      <c r="BD691" s="24">
        <f t="shared" si="265"/>
        <v>-365.54999999999995</v>
      </c>
      <c r="BE691" s="25"/>
    </row>
    <row r="692" spans="1:57" ht="25.5" customHeight="1" x14ac:dyDescent="0.25">
      <c r="A692" s="22">
        <v>14</v>
      </c>
      <c r="B692" s="22">
        <v>0</v>
      </c>
      <c r="C692" s="23" t="s">
        <v>48</v>
      </c>
      <c r="D692" s="23" t="s">
        <v>48</v>
      </c>
      <c r="E692" s="23" t="s">
        <v>90</v>
      </c>
      <c r="F692" s="24">
        <v>-148.21</v>
      </c>
      <c r="G692" s="24">
        <v>789.1</v>
      </c>
      <c r="H692" s="24">
        <v>0</v>
      </c>
      <c r="I692" s="24">
        <v>0</v>
      </c>
      <c r="J692" s="24" t="s">
        <v>124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114.02</v>
      </c>
      <c r="Q692" s="24" t="s">
        <v>64</v>
      </c>
      <c r="R692" s="24">
        <v>0</v>
      </c>
      <c r="S692" s="24">
        <v>-137.82</v>
      </c>
      <c r="T692" s="24">
        <v>-24.57</v>
      </c>
      <c r="U692" s="24">
        <v>0</v>
      </c>
      <c r="V692" s="24"/>
      <c r="W692" s="24" t="s">
        <v>63</v>
      </c>
      <c r="X692" s="75"/>
      <c r="Y692" s="24" t="s">
        <v>64</v>
      </c>
      <c r="Z692" s="75">
        <v>73.02</v>
      </c>
      <c r="AA692" s="75"/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-124.68</v>
      </c>
      <c r="AH692" s="24"/>
      <c r="AI692" s="24">
        <v>0</v>
      </c>
      <c r="AJ692" s="24">
        <v>0</v>
      </c>
      <c r="AK692" s="24"/>
      <c r="AL692" s="24">
        <v>-835.2</v>
      </c>
      <c r="AM692" s="24">
        <v>-161.36000000000001</v>
      </c>
      <c r="AN692" s="24">
        <v>0</v>
      </c>
      <c r="AO692" s="24">
        <v>-23.09</v>
      </c>
      <c r="AP692" s="24">
        <v>-66.650000000000006</v>
      </c>
      <c r="AQ692" s="24">
        <v>0</v>
      </c>
      <c r="AR692" s="24">
        <v>0</v>
      </c>
      <c r="AS692" s="24">
        <v>0</v>
      </c>
      <c r="AT692" s="24">
        <v>0</v>
      </c>
      <c r="AU692" s="24" t="s">
        <v>64</v>
      </c>
      <c r="AV692" s="24">
        <v>0</v>
      </c>
      <c r="AW692" s="24">
        <v>0</v>
      </c>
      <c r="AX692" s="24">
        <v>0</v>
      </c>
      <c r="AY692" s="24">
        <v>0</v>
      </c>
      <c r="AZ692" s="24">
        <v>0</v>
      </c>
      <c r="BA692" s="24" t="s">
        <v>63</v>
      </c>
      <c r="BB692" s="24">
        <v>0</v>
      </c>
      <c r="BC692" s="24">
        <v>0</v>
      </c>
      <c r="BD692" s="24">
        <f t="shared" si="265"/>
        <v>-545.44000000000017</v>
      </c>
      <c r="BE692" s="25"/>
    </row>
    <row r="693" spans="1:57" ht="25.5" customHeight="1" x14ac:dyDescent="0.25">
      <c r="A693" s="22">
        <v>14</v>
      </c>
      <c r="B693" s="22" t="s">
        <v>91</v>
      </c>
      <c r="C693" s="23">
        <v>11</v>
      </c>
      <c r="D693" s="23">
        <v>262</v>
      </c>
      <c r="E693" s="23" t="s">
        <v>329</v>
      </c>
      <c r="F693" s="24">
        <v>-2.96</v>
      </c>
      <c r="G693" s="24">
        <v>15.45</v>
      </c>
      <c r="H693" s="24">
        <v>-77.17</v>
      </c>
      <c r="I693" s="24">
        <v>-7.54</v>
      </c>
      <c r="J693" s="24" t="s">
        <v>124</v>
      </c>
      <c r="K693" s="24">
        <v>-180.48</v>
      </c>
      <c r="L693" s="24">
        <v>-38.28</v>
      </c>
      <c r="M693" s="24">
        <v>-53.55</v>
      </c>
      <c r="N693" s="24" t="s">
        <v>64</v>
      </c>
      <c r="O693" s="24">
        <v>-13.5</v>
      </c>
      <c r="P693" s="24">
        <v>-509.65</v>
      </c>
      <c r="Q693" s="24">
        <v>-293.52999999999997</v>
      </c>
      <c r="R693" s="24">
        <v>97.32</v>
      </c>
      <c r="S693" s="24">
        <v>-91.83</v>
      </c>
      <c r="T693" s="24">
        <v>-192.99</v>
      </c>
      <c r="U693" s="24">
        <v>-329.99</v>
      </c>
      <c r="V693" s="24"/>
      <c r="W693" s="24">
        <v>82.19</v>
      </c>
      <c r="X693" s="75"/>
      <c r="Y693" s="24">
        <v>4.5999999999999996</v>
      </c>
      <c r="Z693" s="75">
        <v>-54.16</v>
      </c>
      <c r="AA693" s="75"/>
      <c r="AB693" s="24">
        <v>-228.16</v>
      </c>
      <c r="AC693" s="24">
        <v>-14.89</v>
      </c>
      <c r="AD693" s="24">
        <v>-35.58</v>
      </c>
      <c r="AE693" s="24">
        <v>0</v>
      </c>
      <c r="AF693" s="24" t="s">
        <v>60</v>
      </c>
      <c r="AG693" s="24">
        <v>27.78</v>
      </c>
      <c r="AH693" s="24"/>
      <c r="AI693" s="24">
        <v>-87.5</v>
      </c>
      <c r="AJ693" s="24" t="s">
        <v>64</v>
      </c>
      <c r="AK693" s="24"/>
      <c r="AL693" s="24">
        <v>369.19</v>
      </c>
      <c r="AM693" s="24">
        <v>-216</v>
      </c>
      <c r="AN693" s="24">
        <v>-57.87</v>
      </c>
      <c r="AO693" s="24" t="s">
        <v>62</v>
      </c>
      <c r="AP693" s="24">
        <v>-45.07</v>
      </c>
      <c r="AQ693" s="24">
        <v>-238.82</v>
      </c>
      <c r="AR693" s="24">
        <v>-46.42</v>
      </c>
      <c r="AS693" s="24">
        <v>18.22</v>
      </c>
      <c r="AT693" s="24">
        <v>15.69</v>
      </c>
      <c r="AU693" s="24">
        <v>-54.59</v>
      </c>
      <c r="AV693" s="24">
        <v>0</v>
      </c>
      <c r="AW693" s="24" t="s">
        <v>58</v>
      </c>
      <c r="AX693" s="24">
        <v>-200.46</v>
      </c>
      <c r="AY693" s="24">
        <v>-6.26</v>
      </c>
      <c r="AZ693" s="24" t="s">
        <v>60</v>
      </c>
      <c r="BA693" s="24">
        <v>26.01</v>
      </c>
      <c r="BB693" s="24">
        <v>0</v>
      </c>
      <c r="BC693" s="24">
        <v>0</v>
      </c>
      <c r="BD693" s="24">
        <f t="shared" si="265"/>
        <v>-2420.8000000000006</v>
      </c>
      <c r="BE693" s="25"/>
    </row>
    <row r="694" spans="1:57" ht="25.5" customHeight="1" x14ac:dyDescent="0.25">
      <c r="A694" s="22">
        <v>14</v>
      </c>
      <c r="B694" s="22" t="s">
        <v>93</v>
      </c>
      <c r="C694" s="23">
        <v>45</v>
      </c>
      <c r="D694" s="23">
        <v>187</v>
      </c>
      <c r="E694" s="23" t="s">
        <v>330</v>
      </c>
      <c r="F694" s="24" t="s">
        <v>64</v>
      </c>
      <c r="G694" s="24" t="s">
        <v>64</v>
      </c>
      <c r="H694" s="24" t="s">
        <v>64</v>
      </c>
      <c r="I694" s="24" t="s">
        <v>59</v>
      </c>
      <c r="J694" s="24" t="s">
        <v>124</v>
      </c>
      <c r="K694" s="24" t="s">
        <v>64</v>
      </c>
      <c r="L694" s="24" t="s">
        <v>63</v>
      </c>
      <c r="M694" s="24" t="s">
        <v>63</v>
      </c>
      <c r="N694" s="24" t="s">
        <v>64</v>
      </c>
      <c r="O694" s="24" t="s">
        <v>64</v>
      </c>
      <c r="P694" s="24" t="s">
        <v>63</v>
      </c>
      <c r="Q694" s="24" t="s">
        <v>64</v>
      </c>
      <c r="R694" s="24"/>
      <c r="S694" s="24" t="s">
        <v>63</v>
      </c>
      <c r="T694" s="24" t="s">
        <v>63</v>
      </c>
      <c r="U694" s="24" t="s">
        <v>63</v>
      </c>
      <c r="V694" s="24"/>
      <c r="W694" s="24" t="s">
        <v>64</v>
      </c>
      <c r="X694" s="75"/>
      <c r="Y694" s="24" t="s">
        <v>64</v>
      </c>
      <c r="Z694" s="75" t="s">
        <v>63</v>
      </c>
      <c r="AA694" s="75"/>
      <c r="AB694" s="24" t="s">
        <v>64</v>
      </c>
      <c r="AC694" s="24" t="s">
        <v>64</v>
      </c>
      <c r="AD694" s="24" t="s">
        <v>64</v>
      </c>
      <c r="AE694" s="24">
        <v>0</v>
      </c>
      <c r="AF694" s="24" t="s">
        <v>64</v>
      </c>
      <c r="AG694" s="24" t="s">
        <v>64</v>
      </c>
      <c r="AH694" s="24"/>
      <c r="AI694" s="24" t="s">
        <v>64</v>
      </c>
      <c r="AJ694" s="24" t="s">
        <v>64</v>
      </c>
      <c r="AK694" s="24"/>
      <c r="AL694" s="24" t="s">
        <v>64</v>
      </c>
      <c r="AM694" s="24" t="s">
        <v>64</v>
      </c>
      <c r="AN694" s="24" t="s">
        <v>63</v>
      </c>
      <c r="AO694" s="24" t="s">
        <v>63</v>
      </c>
      <c r="AP694" s="24" t="s">
        <v>64</v>
      </c>
      <c r="AQ694" s="24" t="s">
        <v>64</v>
      </c>
      <c r="AR694" s="24" t="s">
        <v>64</v>
      </c>
      <c r="AS694" s="24" t="s">
        <v>64</v>
      </c>
      <c r="AT694" s="24" t="s">
        <v>64</v>
      </c>
      <c r="AU694" s="24" t="s">
        <v>64</v>
      </c>
      <c r="AV694" s="24">
        <v>0</v>
      </c>
      <c r="AW694" s="24" t="s">
        <v>58</v>
      </c>
      <c r="AX694" s="24" t="s">
        <v>64</v>
      </c>
      <c r="AY694" s="24" t="s">
        <v>64</v>
      </c>
      <c r="AZ694" s="24" t="s">
        <v>64</v>
      </c>
      <c r="BA694" s="24" t="s">
        <v>63</v>
      </c>
      <c r="BB694" s="24">
        <v>0</v>
      </c>
      <c r="BC694" s="24">
        <v>0</v>
      </c>
      <c r="BD694" s="24">
        <f t="shared" si="265"/>
        <v>0</v>
      </c>
      <c r="BE694" s="25"/>
    </row>
    <row r="695" spans="1:57" ht="25.5" customHeight="1" x14ac:dyDescent="0.25">
      <c r="A695" s="22">
        <v>14</v>
      </c>
      <c r="B695" s="22" t="s">
        <v>100</v>
      </c>
      <c r="C695" s="23">
        <v>26</v>
      </c>
      <c r="D695" s="23">
        <v>53</v>
      </c>
      <c r="E695" s="23" t="s">
        <v>331</v>
      </c>
      <c r="F695" s="24">
        <v>-83.08</v>
      </c>
      <c r="G695" s="24" t="s">
        <v>64</v>
      </c>
      <c r="H695" s="24">
        <v>-2.0499999999999998</v>
      </c>
      <c r="I695" s="24" t="s">
        <v>63</v>
      </c>
      <c r="J695" s="24" t="s">
        <v>124</v>
      </c>
      <c r="K695" s="24" t="s">
        <v>64</v>
      </c>
      <c r="L695" s="24" t="s">
        <v>62</v>
      </c>
      <c r="M695" s="24" t="s">
        <v>63</v>
      </c>
      <c r="N695" s="24" t="s">
        <v>64</v>
      </c>
      <c r="O695" s="24" t="s">
        <v>62</v>
      </c>
      <c r="P695" s="24" t="s">
        <v>62</v>
      </c>
      <c r="Q695" s="24" t="s">
        <v>60</v>
      </c>
      <c r="R695" s="24" t="s">
        <v>63</v>
      </c>
      <c r="S695" s="24" t="s">
        <v>62</v>
      </c>
      <c r="T695" s="24" t="s">
        <v>62</v>
      </c>
      <c r="U695" s="24" t="s">
        <v>63</v>
      </c>
      <c r="V695" s="24"/>
      <c r="W695" s="24" t="s">
        <v>64</v>
      </c>
      <c r="X695" s="75"/>
      <c r="Y695" s="24" t="s">
        <v>64</v>
      </c>
      <c r="Z695" s="75" t="s">
        <v>62</v>
      </c>
      <c r="AA695" s="75"/>
      <c r="AB695" s="24" t="s">
        <v>60</v>
      </c>
      <c r="AC695" s="24" t="s">
        <v>64</v>
      </c>
      <c r="AD695" s="24" t="s">
        <v>64</v>
      </c>
      <c r="AE695" s="24">
        <v>0</v>
      </c>
      <c r="AF695" s="24" t="s">
        <v>64</v>
      </c>
      <c r="AG695" s="24" t="s">
        <v>60</v>
      </c>
      <c r="AH695" s="24"/>
      <c r="AI695" s="24" t="s">
        <v>64</v>
      </c>
      <c r="AJ695" s="24" t="s">
        <v>64</v>
      </c>
      <c r="AK695" s="24"/>
      <c r="AL695" s="24" t="s">
        <v>60</v>
      </c>
      <c r="AM695" s="24" t="s">
        <v>60</v>
      </c>
      <c r="AN695" s="24" t="s">
        <v>62</v>
      </c>
      <c r="AO695" s="24" t="s">
        <v>62</v>
      </c>
      <c r="AP695" s="24" t="s">
        <v>60</v>
      </c>
      <c r="AQ695" s="24" t="s">
        <v>64</v>
      </c>
      <c r="AR695" s="24" t="s">
        <v>60</v>
      </c>
      <c r="AS695" s="24" t="s">
        <v>64</v>
      </c>
      <c r="AT695" s="24" t="s">
        <v>60</v>
      </c>
      <c r="AU695" s="24" t="s">
        <v>60</v>
      </c>
      <c r="AV695" s="24">
        <v>0</v>
      </c>
      <c r="AW695" s="24" t="s">
        <v>58</v>
      </c>
      <c r="AX695" s="24" t="s">
        <v>328</v>
      </c>
      <c r="AY695" s="24" t="s">
        <v>60</v>
      </c>
      <c r="AZ695" s="24" t="s">
        <v>60</v>
      </c>
      <c r="BA695" s="24" t="s">
        <v>62</v>
      </c>
      <c r="BB695" s="24">
        <v>0</v>
      </c>
      <c r="BC695" s="24">
        <v>0</v>
      </c>
      <c r="BD695" s="24">
        <f t="shared" si="265"/>
        <v>-85.13</v>
      </c>
      <c r="BE695" s="25"/>
    </row>
    <row r="696" spans="1:57" ht="25.5" customHeight="1" x14ac:dyDescent="0.25">
      <c r="A696" s="22">
        <v>14</v>
      </c>
      <c r="B696" s="22" t="s">
        <v>100</v>
      </c>
      <c r="C696" s="23">
        <v>14</v>
      </c>
      <c r="D696" s="23">
        <v>240</v>
      </c>
      <c r="E696" s="23" t="s">
        <v>332</v>
      </c>
      <c r="F696" s="24">
        <v>-57.57</v>
      </c>
      <c r="G696" s="24">
        <v>-407.32</v>
      </c>
      <c r="H696" s="24">
        <v>-3.72</v>
      </c>
      <c r="I696" s="24">
        <v>-25.47</v>
      </c>
      <c r="J696" s="24" t="s">
        <v>124</v>
      </c>
      <c r="K696" s="24">
        <v>246.9</v>
      </c>
      <c r="L696" s="24">
        <v>66.39</v>
      </c>
      <c r="M696" s="24" t="s">
        <v>58</v>
      </c>
      <c r="N696" s="24">
        <v>-1395.75</v>
      </c>
      <c r="O696" s="24">
        <v>-454.78</v>
      </c>
      <c r="P696" s="24">
        <v>81.34</v>
      </c>
      <c r="Q696" s="24">
        <v>-1210.5</v>
      </c>
      <c r="R696" s="24">
        <v>-156.02000000000001</v>
      </c>
      <c r="S696" s="24">
        <v>-44.89</v>
      </c>
      <c r="T696" s="24">
        <v>28.87</v>
      </c>
      <c r="U696" s="24">
        <v>407.01</v>
      </c>
      <c r="V696" s="24"/>
      <c r="W696" s="24">
        <v>-720.09</v>
      </c>
      <c r="X696" s="75"/>
      <c r="Y696" s="24" t="s">
        <v>59</v>
      </c>
      <c r="Z696" s="75">
        <v>-58.08</v>
      </c>
      <c r="AA696" s="75"/>
      <c r="AB696" s="24">
        <v>-177.97</v>
      </c>
      <c r="AC696" s="24">
        <v>-143.87</v>
      </c>
      <c r="AD696" s="24">
        <v>5.36</v>
      </c>
      <c r="AE696" s="24">
        <v>0</v>
      </c>
      <c r="AF696" s="24">
        <v>-137.01</v>
      </c>
      <c r="AG696" s="24">
        <v>95.23</v>
      </c>
      <c r="AH696" s="24"/>
      <c r="AI696" s="24">
        <v>-44.66</v>
      </c>
      <c r="AJ696" s="24">
        <v>-146.63</v>
      </c>
      <c r="AK696" s="24"/>
      <c r="AL696" s="24">
        <v>72.97</v>
      </c>
      <c r="AM696" s="24">
        <v>-68.72</v>
      </c>
      <c r="AN696" s="24" t="s">
        <v>58</v>
      </c>
      <c r="AO696" s="24">
        <v>-51.91</v>
      </c>
      <c r="AP696" s="24">
        <v>-243.49</v>
      </c>
      <c r="AQ696" s="24">
        <v>-150.63999999999999</v>
      </c>
      <c r="AR696" s="24">
        <v>28.95</v>
      </c>
      <c r="AS696" s="24">
        <v>-64.5</v>
      </c>
      <c r="AT696" s="24">
        <v>85.73</v>
      </c>
      <c r="AU696" s="24">
        <v>-141.6</v>
      </c>
      <c r="AV696" s="24">
        <v>0</v>
      </c>
      <c r="AW696" s="24" t="s">
        <v>58</v>
      </c>
      <c r="AX696" s="24">
        <v>-306.33</v>
      </c>
      <c r="AY696" s="24" t="s">
        <v>60</v>
      </c>
      <c r="AZ696" s="24">
        <v>-18.28</v>
      </c>
      <c r="BA696" s="24" t="s">
        <v>62</v>
      </c>
      <c r="BB696" s="24">
        <v>0</v>
      </c>
      <c r="BC696" s="24">
        <v>0</v>
      </c>
      <c r="BD696" s="24">
        <f t="shared" si="265"/>
        <v>-5111.0500000000011</v>
      </c>
      <c r="BE696" s="25"/>
    </row>
    <row r="697" spans="1:57" ht="25.5" customHeight="1" x14ac:dyDescent="0.25">
      <c r="A697" s="22">
        <v>14</v>
      </c>
      <c r="B697" s="22" t="s">
        <v>103</v>
      </c>
      <c r="C697" s="23">
        <v>12</v>
      </c>
      <c r="D697" s="23">
        <v>40</v>
      </c>
      <c r="E697" s="23" t="s">
        <v>107</v>
      </c>
      <c r="F697" s="24">
        <v>-95.87</v>
      </c>
      <c r="G697" s="24">
        <v>204.18</v>
      </c>
      <c r="H697" s="24">
        <v>55.73</v>
      </c>
      <c r="I697" s="24">
        <v>-197.34</v>
      </c>
      <c r="J697" s="24" t="s">
        <v>124</v>
      </c>
      <c r="K697" s="24">
        <v>-133.22</v>
      </c>
      <c r="L697" s="24">
        <v>-142.68</v>
      </c>
      <c r="M697" s="24" t="s">
        <v>58</v>
      </c>
      <c r="N697" s="24">
        <v>356.79</v>
      </c>
      <c r="O697" s="24">
        <v>-470.9</v>
      </c>
      <c r="P697" s="24">
        <v>-1351.67</v>
      </c>
      <c r="Q697" s="24">
        <v>-596.63</v>
      </c>
      <c r="R697" s="24" t="s">
        <v>59</v>
      </c>
      <c r="S697" s="24">
        <v>-62.78</v>
      </c>
      <c r="T697" s="24" t="s">
        <v>58</v>
      </c>
      <c r="U697" s="24">
        <v>18.96</v>
      </c>
      <c r="V697" s="24"/>
      <c r="W697" s="24">
        <v>231.37</v>
      </c>
      <c r="X697" s="75"/>
      <c r="Y697" s="24" t="s">
        <v>59</v>
      </c>
      <c r="Z697" s="75" t="s">
        <v>58</v>
      </c>
      <c r="AA697" s="75"/>
      <c r="AB697" s="24">
        <v>-190.08</v>
      </c>
      <c r="AC697" s="24">
        <v>-164.82</v>
      </c>
      <c r="AD697" s="24">
        <v>-200.98</v>
      </c>
      <c r="AE697" s="24">
        <v>0</v>
      </c>
      <c r="AF697" s="24">
        <v>-300.10000000000002</v>
      </c>
      <c r="AG697" s="24">
        <v>268.92</v>
      </c>
      <c r="AH697" s="24"/>
      <c r="AI697" s="24" t="s">
        <v>60</v>
      </c>
      <c r="AJ697" s="24">
        <v>-122.13</v>
      </c>
      <c r="AK697" s="24"/>
      <c r="AL697" s="24">
        <v>-388.71</v>
      </c>
      <c r="AM697" s="24">
        <v>-228.22</v>
      </c>
      <c r="AN697" s="24" t="s">
        <v>58</v>
      </c>
      <c r="AO697" s="24">
        <v>-4.96</v>
      </c>
      <c r="AP697" s="24">
        <v>-196.71</v>
      </c>
      <c r="AQ697" s="24">
        <v>-1208.23</v>
      </c>
      <c r="AR697" s="24">
        <v>-40.42</v>
      </c>
      <c r="AS697" s="24">
        <v>495.42</v>
      </c>
      <c r="AT697" s="24">
        <v>697.28</v>
      </c>
      <c r="AU697" s="24" t="s">
        <v>59</v>
      </c>
      <c r="AV697" s="24">
        <v>0</v>
      </c>
      <c r="AW697" s="24" t="s">
        <v>58</v>
      </c>
      <c r="AX697" s="24">
        <v>-219.41</v>
      </c>
      <c r="AY697" s="24">
        <v>-303.04000000000002</v>
      </c>
      <c r="AZ697" s="24" t="s">
        <v>59</v>
      </c>
      <c r="BA697" s="24">
        <v>-154.35</v>
      </c>
      <c r="BB697" s="24">
        <v>0</v>
      </c>
      <c r="BC697" s="24">
        <v>0</v>
      </c>
      <c r="BD697" s="24">
        <f t="shared" si="265"/>
        <v>-4444.6000000000004</v>
      </c>
      <c r="BE697" s="25"/>
    </row>
    <row r="698" spans="1:57" ht="25.5" customHeight="1" x14ac:dyDescent="0.25">
      <c r="A698" s="22">
        <v>14</v>
      </c>
      <c r="B698" s="22" t="s">
        <v>103</v>
      </c>
      <c r="C698" s="23">
        <v>18</v>
      </c>
      <c r="D698" s="23">
        <v>117</v>
      </c>
      <c r="E698" s="23" t="s">
        <v>108</v>
      </c>
      <c r="F698" s="24">
        <v>-186.36</v>
      </c>
      <c r="G698" s="24">
        <v>298.49</v>
      </c>
      <c r="H698" s="24">
        <v>253.5</v>
      </c>
      <c r="I698" s="24">
        <v>87.13</v>
      </c>
      <c r="J698" s="24" t="s">
        <v>124</v>
      </c>
      <c r="K698" s="24">
        <v>-95.53</v>
      </c>
      <c r="L698" s="24">
        <v>-146.84</v>
      </c>
      <c r="M698" s="24">
        <v>-39.299999999999997</v>
      </c>
      <c r="N698" s="24">
        <v>302.74</v>
      </c>
      <c r="O698" s="24">
        <v>276.52</v>
      </c>
      <c r="P698" s="24">
        <v>-1657.67</v>
      </c>
      <c r="Q698" s="24">
        <v>-847.12</v>
      </c>
      <c r="R698" s="24" t="s">
        <v>64</v>
      </c>
      <c r="S698" s="24">
        <v>16.34</v>
      </c>
      <c r="T698" s="24">
        <v>-259.72000000000003</v>
      </c>
      <c r="U698" s="24">
        <v>-445.56</v>
      </c>
      <c r="V698" s="24"/>
      <c r="W698" s="24">
        <v>50.07</v>
      </c>
      <c r="X698" s="75"/>
      <c r="Y698" s="24">
        <v>221.22</v>
      </c>
      <c r="Z698" s="75" t="s">
        <v>58</v>
      </c>
      <c r="AA698" s="75"/>
      <c r="AB698" s="24">
        <v>-523.17999999999995</v>
      </c>
      <c r="AC698" s="24" t="s">
        <v>59</v>
      </c>
      <c r="AD698" s="24">
        <v>81.31</v>
      </c>
      <c r="AE698" s="24">
        <v>0</v>
      </c>
      <c r="AF698" s="24">
        <v>-554.67999999999995</v>
      </c>
      <c r="AG698" s="24">
        <v>60.18</v>
      </c>
      <c r="AH698" s="24"/>
      <c r="AI698" s="24" t="s">
        <v>58</v>
      </c>
      <c r="AJ698" s="24">
        <v>-2.2200000000000002</v>
      </c>
      <c r="AK698" s="24"/>
      <c r="AL698" s="24">
        <v>-1843.61</v>
      </c>
      <c r="AM698" s="24">
        <v>-104.54</v>
      </c>
      <c r="AN698" s="24">
        <v>3.22</v>
      </c>
      <c r="AO698" s="24">
        <v>251.07</v>
      </c>
      <c r="AP698" s="24">
        <v>73.92</v>
      </c>
      <c r="AQ698" s="24">
        <v>-649.79999999999995</v>
      </c>
      <c r="AR698" s="24" t="s">
        <v>59</v>
      </c>
      <c r="AS698" s="24">
        <v>-186.09</v>
      </c>
      <c r="AT698" s="24">
        <v>-231.02</v>
      </c>
      <c r="AU698" s="24" t="s">
        <v>59</v>
      </c>
      <c r="AV698" s="24">
        <v>0</v>
      </c>
      <c r="AW698" s="24" t="s">
        <v>58</v>
      </c>
      <c r="AX698" s="24">
        <v>-2247.48</v>
      </c>
      <c r="AY698" s="24">
        <v>-449.46</v>
      </c>
      <c r="AZ698" s="24">
        <v>-49.56</v>
      </c>
      <c r="BA698" s="24">
        <v>-171.88</v>
      </c>
      <c r="BB698" s="24">
        <v>0</v>
      </c>
      <c r="BC698" s="24">
        <v>0</v>
      </c>
      <c r="BD698" s="24">
        <f t="shared" si="265"/>
        <v>-8715.909999999998</v>
      </c>
      <c r="BE698" s="25"/>
    </row>
    <row r="699" spans="1:57" ht="25.5" customHeight="1" x14ac:dyDescent="0.25">
      <c r="A699" s="22">
        <v>14</v>
      </c>
      <c r="B699" s="22" t="s">
        <v>110</v>
      </c>
      <c r="C699" s="23">
        <v>15</v>
      </c>
      <c r="D699" s="23">
        <v>27</v>
      </c>
      <c r="E699" s="23" t="s">
        <v>115</v>
      </c>
      <c r="F699" s="24">
        <v>-438.83</v>
      </c>
      <c r="G699" s="24">
        <v>187.91</v>
      </c>
      <c r="H699" s="24" t="s">
        <v>59</v>
      </c>
      <c r="I699" s="24">
        <v>35</v>
      </c>
      <c r="J699" s="24" t="s">
        <v>124</v>
      </c>
      <c r="K699" s="24">
        <v>2.68</v>
      </c>
      <c r="L699" s="24">
        <v>-25.05</v>
      </c>
      <c r="M699" s="24">
        <v>123.86</v>
      </c>
      <c r="N699" s="24">
        <v>36.5</v>
      </c>
      <c r="O699" s="24">
        <v>-264.66000000000003</v>
      </c>
      <c r="P699" s="24">
        <v>-227.38</v>
      </c>
      <c r="Q699" s="24">
        <v>-533.42999999999995</v>
      </c>
      <c r="R699" s="24" t="s">
        <v>64</v>
      </c>
      <c r="S699" s="24">
        <v>53.25</v>
      </c>
      <c r="T699" s="24">
        <v>-131.84</v>
      </c>
      <c r="U699" s="24">
        <v>63.72</v>
      </c>
      <c r="V699" s="24"/>
      <c r="W699" s="24">
        <v>77.61</v>
      </c>
      <c r="X699" s="75"/>
      <c r="Y699" s="24">
        <v>-43.28</v>
      </c>
      <c r="Z699" s="75">
        <v>-96.23</v>
      </c>
      <c r="AA699" s="75"/>
      <c r="AB699" s="24">
        <v>37.299999999999997</v>
      </c>
      <c r="AC699" s="24">
        <v>-28.12</v>
      </c>
      <c r="AD699" s="24">
        <v>-58</v>
      </c>
      <c r="AE699" s="24">
        <v>0</v>
      </c>
      <c r="AF699" s="24" t="s">
        <v>60</v>
      </c>
      <c r="AG699" s="24" t="s">
        <v>60</v>
      </c>
      <c r="AH699" s="24"/>
      <c r="AI699" s="24">
        <v>-75.87</v>
      </c>
      <c r="AJ699" s="24">
        <v>-17.61</v>
      </c>
      <c r="AK699" s="24"/>
      <c r="AL699" s="24">
        <v>-302.79000000000002</v>
      </c>
      <c r="AM699" s="24">
        <v>-31.23</v>
      </c>
      <c r="AN699" s="24">
        <v>-142.29</v>
      </c>
      <c r="AO699" s="24" t="s">
        <v>62</v>
      </c>
      <c r="AP699" s="24">
        <v>-241.08</v>
      </c>
      <c r="AQ699" s="24" t="s">
        <v>58</v>
      </c>
      <c r="AR699" s="24">
        <v>-251.18</v>
      </c>
      <c r="AS699" s="24">
        <v>-125.93</v>
      </c>
      <c r="AT699" s="24">
        <v>-282.89999999999998</v>
      </c>
      <c r="AU699" s="24">
        <v>107.62</v>
      </c>
      <c r="AV699" s="24">
        <v>0</v>
      </c>
      <c r="AW699" s="24" t="s">
        <v>58</v>
      </c>
      <c r="AX699" s="24">
        <v>28.77</v>
      </c>
      <c r="AY699" s="24">
        <v>-59.93</v>
      </c>
      <c r="AZ699" s="24" t="s">
        <v>60</v>
      </c>
      <c r="BA699" s="24">
        <v>86.4</v>
      </c>
      <c r="BB699" s="24">
        <v>0</v>
      </c>
      <c r="BC699" s="24">
        <v>0</v>
      </c>
      <c r="BD699" s="24">
        <f t="shared" si="265"/>
        <v>-2537.0099999999998</v>
      </c>
      <c r="BE699" s="25"/>
    </row>
    <row r="700" spans="1:57" ht="25.5" customHeight="1" x14ac:dyDescent="0.25">
      <c r="A700" s="22">
        <v>14</v>
      </c>
      <c r="B700" s="22" t="s">
        <v>110</v>
      </c>
      <c r="C700" s="23">
        <v>14</v>
      </c>
      <c r="D700" s="23">
        <v>98</v>
      </c>
      <c r="E700" s="23" t="s">
        <v>263</v>
      </c>
      <c r="F700" s="24" t="s">
        <v>59</v>
      </c>
      <c r="G700" s="24">
        <v>-57.94</v>
      </c>
      <c r="H700" s="24">
        <v>179.28</v>
      </c>
      <c r="I700" s="24" t="s">
        <v>59</v>
      </c>
      <c r="J700" s="24" t="s">
        <v>124</v>
      </c>
      <c r="K700" s="24">
        <v>-98.92</v>
      </c>
      <c r="L700" s="24">
        <v>77.98</v>
      </c>
      <c r="M700" s="24" t="s">
        <v>58</v>
      </c>
      <c r="N700" s="24">
        <v>-45.87</v>
      </c>
      <c r="O700" s="24">
        <v>338.4</v>
      </c>
      <c r="P700" s="24">
        <v>-137.96</v>
      </c>
      <c r="Q700" s="24" t="s">
        <v>59</v>
      </c>
      <c r="R700" s="24">
        <v>265.79000000000002</v>
      </c>
      <c r="S700" s="24">
        <v>-127.62</v>
      </c>
      <c r="T700" s="24">
        <v>-109.72</v>
      </c>
      <c r="U700" s="24">
        <v>-290.94</v>
      </c>
      <c r="V700" s="24"/>
      <c r="W700" s="24" t="s">
        <v>64</v>
      </c>
      <c r="X700" s="75"/>
      <c r="Y700" s="24">
        <v>-834.78</v>
      </c>
      <c r="Z700" s="75">
        <v>-235.87</v>
      </c>
      <c r="AA700" s="75"/>
      <c r="AB700" s="24">
        <v>-271.41000000000003</v>
      </c>
      <c r="AC700" s="24">
        <v>-231.28</v>
      </c>
      <c r="AD700" s="24">
        <v>-20.010000000000002</v>
      </c>
      <c r="AE700" s="24">
        <v>0</v>
      </c>
      <c r="AF700" s="24">
        <v>-143.26</v>
      </c>
      <c r="AG700" s="24">
        <v>-369.89</v>
      </c>
      <c r="AH700" s="24"/>
      <c r="AI700" s="24">
        <v>179.99</v>
      </c>
      <c r="AJ700" s="24">
        <v>119.4</v>
      </c>
      <c r="AK700" s="24"/>
      <c r="AL700" s="24">
        <v>-314.22000000000003</v>
      </c>
      <c r="AM700" s="24">
        <v>-143.02000000000001</v>
      </c>
      <c r="AN700" s="24" t="s">
        <v>58</v>
      </c>
      <c r="AO700" s="24">
        <v>-27.3</v>
      </c>
      <c r="AP700" s="24">
        <v>-107.61</v>
      </c>
      <c r="AQ700" s="24" t="s">
        <v>58</v>
      </c>
      <c r="AR700" s="24">
        <v>86.65</v>
      </c>
      <c r="AS700" s="24">
        <v>-72.02</v>
      </c>
      <c r="AT700" s="24">
        <v>80.69</v>
      </c>
      <c r="AU700" s="24" t="s">
        <v>59</v>
      </c>
      <c r="AV700" s="24">
        <v>0</v>
      </c>
      <c r="AW700" s="24" t="s">
        <v>58</v>
      </c>
      <c r="AX700" s="24">
        <v>-481.83</v>
      </c>
      <c r="AY700" s="24">
        <v>-56.19</v>
      </c>
      <c r="AZ700" s="24">
        <v>-167.38</v>
      </c>
      <c r="BA700" s="24">
        <v>-66.8</v>
      </c>
      <c r="BB700" s="24">
        <v>0</v>
      </c>
      <c r="BC700" s="24">
        <v>0</v>
      </c>
      <c r="BD700" s="24">
        <f t="shared" si="265"/>
        <v>-3083.6600000000003</v>
      </c>
      <c r="BE700" s="25"/>
    </row>
    <row r="701" spans="1:57" ht="25.5" customHeight="1" x14ac:dyDescent="0.25">
      <c r="A701" s="22">
        <v>14</v>
      </c>
      <c r="B701" s="22" t="s">
        <v>110</v>
      </c>
      <c r="C701" s="23">
        <v>24</v>
      </c>
      <c r="D701" s="23">
        <v>212</v>
      </c>
      <c r="E701" s="23" t="s">
        <v>198</v>
      </c>
      <c r="F701" s="24">
        <v>-413.88</v>
      </c>
      <c r="G701" s="24">
        <v>-163.74</v>
      </c>
      <c r="H701" s="24">
        <v>-402.48</v>
      </c>
      <c r="I701" s="24" t="s">
        <v>59</v>
      </c>
      <c r="J701" s="24" t="s">
        <v>124</v>
      </c>
      <c r="K701" s="24">
        <v>-229.2</v>
      </c>
      <c r="L701" s="24">
        <v>-329.09</v>
      </c>
      <c r="M701" s="24" t="s">
        <v>58</v>
      </c>
      <c r="N701" s="24">
        <v>-163.66</v>
      </c>
      <c r="O701" s="24">
        <v>493.18</v>
      </c>
      <c r="P701" s="24" t="s">
        <v>58</v>
      </c>
      <c r="Q701" s="24">
        <v>-369.15</v>
      </c>
      <c r="R701" s="24" t="s">
        <v>64</v>
      </c>
      <c r="S701" s="24" t="s">
        <v>62</v>
      </c>
      <c r="T701" s="24">
        <v>-283.19</v>
      </c>
      <c r="U701" s="24">
        <v>60.39</v>
      </c>
      <c r="V701" s="24"/>
      <c r="W701" s="24">
        <v>34.39</v>
      </c>
      <c r="X701" s="75"/>
      <c r="Y701" s="24">
        <v>-369.97</v>
      </c>
      <c r="Z701" s="75">
        <v>-256.89</v>
      </c>
      <c r="AA701" s="75"/>
      <c r="AB701" s="24">
        <v>-544.42999999999995</v>
      </c>
      <c r="AC701" s="24">
        <v>-64.92</v>
      </c>
      <c r="AD701" s="24">
        <v>215.11</v>
      </c>
      <c r="AE701" s="24">
        <v>0</v>
      </c>
      <c r="AF701" s="24" t="s">
        <v>59</v>
      </c>
      <c r="AG701" s="24">
        <v>-234.85</v>
      </c>
      <c r="AH701" s="24"/>
      <c r="AI701" s="24" t="s">
        <v>58</v>
      </c>
      <c r="AJ701" s="24">
        <v>-34.44</v>
      </c>
      <c r="AK701" s="24"/>
      <c r="AL701" s="24">
        <v>-1622.57</v>
      </c>
      <c r="AM701" s="24">
        <v>-478.54</v>
      </c>
      <c r="AN701" s="24">
        <v>-97.58</v>
      </c>
      <c r="AO701" s="24">
        <v>-87.97</v>
      </c>
      <c r="AP701" s="24">
        <v>-85.12</v>
      </c>
      <c r="AQ701" s="24">
        <v>-506.91</v>
      </c>
      <c r="AR701" s="24" t="s">
        <v>59</v>
      </c>
      <c r="AS701" s="24">
        <v>76.77</v>
      </c>
      <c r="AT701" s="24" t="s">
        <v>59</v>
      </c>
      <c r="AU701" s="24" t="s">
        <v>59</v>
      </c>
      <c r="AV701" s="24">
        <v>0</v>
      </c>
      <c r="AW701" s="24">
        <v>-74.78</v>
      </c>
      <c r="AX701" s="24">
        <v>-199.37</v>
      </c>
      <c r="AY701" s="24">
        <v>-44</v>
      </c>
      <c r="AZ701" s="24">
        <v>-2.2400000000000002</v>
      </c>
      <c r="BA701" s="24">
        <v>-4.28</v>
      </c>
      <c r="BB701" s="24">
        <v>0</v>
      </c>
      <c r="BC701" s="24">
        <v>0</v>
      </c>
      <c r="BD701" s="24">
        <f t="shared" si="265"/>
        <v>-6183.409999999998</v>
      </c>
      <c r="BE701" s="25"/>
    </row>
    <row r="702" spans="1:57" ht="25.5" customHeight="1" x14ac:dyDescent="0.25">
      <c r="A702" s="22">
        <v>14</v>
      </c>
      <c r="B702" s="22" t="s">
        <v>110</v>
      </c>
      <c r="C702" s="22">
        <v>11</v>
      </c>
      <c r="D702" s="22">
        <v>294</v>
      </c>
      <c r="E702" s="23" t="s">
        <v>245</v>
      </c>
      <c r="F702" s="24">
        <v>-308.83</v>
      </c>
      <c r="G702" s="24">
        <v>-314.77</v>
      </c>
      <c r="H702" s="24">
        <v>-275.57</v>
      </c>
      <c r="I702" s="24">
        <v>13.38</v>
      </c>
      <c r="J702" s="24" t="s">
        <v>124</v>
      </c>
      <c r="K702" s="24">
        <v>-120.38</v>
      </c>
      <c r="L702" s="24">
        <v>-41.45</v>
      </c>
      <c r="M702" s="24">
        <v>188.67</v>
      </c>
      <c r="N702" s="24">
        <v>4255.54</v>
      </c>
      <c r="O702" s="24">
        <v>-1010.32</v>
      </c>
      <c r="P702" s="24">
        <v>557.16999999999996</v>
      </c>
      <c r="Q702" s="24">
        <v>-960.5</v>
      </c>
      <c r="R702" s="24">
        <v>0</v>
      </c>
      <c r="S702" s="24">
        <v>-51.85</v>
      </c>
      <c r="T702" s="24">
        <v>-76.650000000000006</v>
      </c>
      <c r="U702" s="24">
        <v>316.18</v>
      </c>
      <c r="V702" s="24"/>
      <c r="W702" s="24">
        <v>-41.14</v>
      </c>
      <c r="X702" s="75"/>
      <c r="Y702" s="24">
        <v>131.61000000000001</v>
      </c>
      <c r="Z702" s="75">
        <v>-413.27</v>
      </c>
      <c r="AA702" s="75"/>
      <c r="AB702" s="24">
        <v>-654.97</v>
      </c>
      <c r="AC702" s="24">
        <v>-114.61</v>
      </c>
      <c r="AD702" s="24">
        <v>-235.9</v>
      </c>
      <c r="AE702" s="24">
        <v>0</v>
      </c>
      <c r="AF702" s="24">
        <v>-297.13</v>
      </c>
      <c r="AG702" s="24">
        <v>-258.93</v>
      </c>
      <c r="AH702" s="24"/>
      <c r="AI702" s="24">
        <v>-143.05000000000001</v>
      </c>
      <c r="AJ702" s="24">
        <v>-35.520000000000003</v>
      </c>
      <c r="AK702" s="24"/>
      <c r="AL702" s="24">
        <v>-154.87</v>
      </c>
      <c r="AM702" s="24">
        <v>-62.19</v>
      </c>
      <c r="AN702" s="24">
        <v>24.69</v>
      </c>
      <c r="AO702" s="24">
        <v>-76.069999999999993</v>
      </c>
      <c r="AP702" s="24">
        <v>-176.12</v>
      </c>
      <c r="AQ702" s="24">
        <v>-55</v>
      </c>
      <c r="AR702" s="24">
        <v>-39.43</v>
      </c>
      <c r="AS702" s="24">
        <v>247.43</v>
      </c>
      <c r="AT702" s="24" t="s">
        <v>59</v>
      </c>
      <c r="AU702" s="24">
        <v>-224.37</v>
      </c>
      <c r="AV702" s="24">
        <v>0</v>
      </c>
      <c r="AW702" s="24" t="s">
        <v>58</v>
      </c>
      <c r="AX702" s="24">
        <v>-152.30000000000001</v>
      </c>
      <c r="AY702" s="24">
        <v>-125.23</v>
      </c>
      <c r="AZ702" s="24">
        <v>-15.88</v>
      </c>
      <c r="BA702" s="24">
        <v>60.54</v>
      </c>
      <c r="BB702" s="24">
        <v>0</v>
      </c>
      <c r="BC702" s="24">
        <v>0</v>
      </c>
      <c r="BD702" s="24">
        <f t="shared" si="265"/>
        <v>-641.0899999999998</v>
      </c>
      <c r="BE702" s="25"/>
    </row>
    <row r="703" spans="1:57" ht="25.5" customHeight="1" x14ac:dyDescent="0.25">
      <c r="A703" s="29"/>
      <c r="B703" s="29"/>
      <c r="C703" s="30"/>
      <c r="D703" s="30"/>
      <c r="E703" s="23" t="s">
        <v>116</v>
      </c>
      <c r="F703" s="37">
        <f t="shared" ref="F703:AK703" si="266">SUM(F663:F702)</f>
        <v>-5154.29</v>
      </c>
      <c r="G703" s="37">
        <f t="shared" si="266"/>
        <v>-2810.7200000000007</v>
      </c>
      <c r="H703" s="37">
        <f t="shared" si="266"/>
        <v>-1049.0299999999997</v>
      </c>
      <c r="I703" s="37">
        <f t="shared" si="266"/>
        <v>-1990.23</v>
      </c>
      <c r="J703" s="37">
        <f t="shared" si="266"/>
        <v>-855.24</v>
      </c>
      <c r="K703" s="37">
        <f t="shared" si="266"/>
        <v>-2783.14</v>
      </c>
      <c r="L703" s="37">
        <f t="shared" si="266"/>
        <v>-2673.54</v>
      </c>
      <c r="M703" s="37">
        <f t="shared" si="266"/>
        <v>-108.46000000000001</v>
      </c>
      <c r="N703" s="37">
        <f t="shared" si="266"/>
        <v>12298.740000000002</v>
      </c>
      <c r="O703" s="37">
        <f t="shared" si="266"/>
        <v>-1451.3200000000002</v>
      </c>
      <c r="P703" s="37">
        <f t="shared" si="266"/>
        <v>-6780.82</v>
      </c>
      <c r="Q703" s="37">
        <f t="shared" si="266"/>
        <v>-9425.27</v>
      </c>
      <c r="R703" s="37">
        <f t="shared" si="266"/>
        <v>-433.59999999999985</v>
      </c>
      <c r="S703" s="37">
        <f t="shared" si="266"/>
        <v>-2869.1699999999996</v>
      </c>
      <c r="T703" s="37">
        <f t="shared" si="266"/>
        <v>-2604.9</v>
      </c>
      <c r="U703" s="37">
        <f t="shared" si="266"/>
        <v>-3273.9900000000011</v>
      </c>
      <c r="V703" s="37"/>
      <c r="W703" s="37">
        <f t="shared" si="266"/>
        <v>-1282.2400000000002</v>
      </c>
      <c r="X703" s="37"/>
      <c r="Y703" s="37">
        <f t="shared" si="266"/>
        <v>-195.89000000000033</v>
      </c>
      <c r="Z703" s="37">
        <f t="shared" si="266"/>
        <v>-5959.0499999999993</v>
      </c>
      <c r="AA703" s="37"/>
      <c r="AB703" s="37">
        <f t="shared" si="266"/>
        <v>-7475.4000000000015</v>
      </c>
      <c r="AC703" s="37">
        <f t="shared" si="266"/>
        <v>-2498.8500000000008</v>
      </c>
      <c r="AD703" s="37">
        <f t="shared" si="266"/>
        <v>-852.36999999999966</v>
      </c>
      <c r="AE703" s="37">
        <f t="shared" si="266"/>
        <v>0</v>
      </c>
      <c r="AF703" s="37">
        <f t="shared" si="266"/>
        <v>-2451.3599999999997</v>
      </c>
      <c r="AG703" s="37">
        <f t="shared" si="266"/>
        <v>-1891.0799999999997</v>
      </c>
      <c r="AH703" s="37"/>
      <c r="AI703" s="37">
        <f t="shared" si="266"/>
        <v>-584.94000000000005</v>
      </c>
      <c r="AJ703" s="37">
        <f t="shared" si="266"/>
        <v>-1335.5700000000002</v>
      </c>
      <c r="AK703" s="37"/>
      <c r="AL703" s="37">
        <f t="shared" ref="AL703:BC703" si="267">SUM(AL663:AL702)</f>
        <v>-21301.79</v>
      </c>
      <c r="AM703" s="37">
        <f t="shared" si="267"/>
        <v>-3155.4399999999996</v>
      </c>
      <c r="AN703" s="37">
        <f t="shared" si="267"/>
        <v>70.070000000000064</v>
      </c>
      <c r="AO703" s="37">
        <f t="shared" si="267"/>
        <v>-1424.1900000000005</v>
      </c>
      <c r="AP703" s="37">
        <f t="shared" si="267"/>
        <v>-4299.4500000000007</v>
      </c>
      <c r="AQ703" s="37">
        <f t="shared" si="267"/>
        <v>-31685.49</v>
      </c>
      <c r="AR703" s="37">
        <f t="shared" si="267"/>
        <v>-375.61999999999995</v>
      </c>
      <c r="AS703" s="37">
        <f t="shared" si="267"/>
        <v>-3327.38</v>
      </c>
      <c r="AT703" s="37">
        <f t="shared" si="267"/>
        <v>-395.17999999999978</v>
      </c>
      <c r="AU703" s="37">
        <f t="shared" si="267"/>
        <v>-1316.35</v>
      </c>
      <c r="AV703" s="37">
        <f t="shared" si="267"/>
        <v>0</v>
      </c>
      <c r="AW703" s="37">
        <f t="shared" si="267"/>
        <v>85.080000000000069</v>
      </c>
      <c r="AX703" s="37">
        <f t="shared" si="267"/>
        <v>-9351.9599999999991</v>
      </c>
      <c r="AY703" s="37">
        <f t="shared" si="267"/>
        <v>-1778.3500000000001</v>
      </c>
      <c r="AZ703" s="37">
        <f t="shared" si="267"/>
        <v>-1292.68</v>
      </c>
      <c r="BA703" s="37">
        <f t="shared" si="267"/>
        <v>-111.13999999999993</v>
      </c>
      <c r="BB703" s="37">
        <f t="shared" si="267"/>
        <v>0</v>
      </c>
      <c r="BC703" s="37">
        <f t="shared" si="267"/>
        <v>0</v>
      </c>
      <c r="BD703" s="24">
        <f t="shared" si="265"/>
        <v>-136151.6</v>
      </c>
      <c r="BE703" s="110"/>
    </row>
    <row r="704" spans="1:57" ht="25.5" customHeight="1" x14ac:dyDescent="0.25">
      <c r="A704" s="29"/>
      <c r="B704" s="29"/>
      <c r="C704" s="30"/>
      <c r="D704" s="30"/>
      <c r="E704" s="23" t="s">
        <v>117</v>
      </c>
      <c r="F704" s="33">
        <f t="shared" ref="F704:AK704" si="268">COUNTA(F663:F702)</f>
        <v>40</v>
      </c>
      <c r="G704" s="33">
        <f t="shared" si="268"/>
        <v>40</v>
      </c>
      <c r="H704" s="33">
        <f t="shared" si="268"/>
        <v>40</v>
      </c>
      <c r="I704" s="33">
        <f t="shared" si="268"/>
        <v>40</v>
      </c>
      <c r="J704" s="33">
        <f t="shared" si="268"/>
        <v>40</v>
      </c>
      <c r="K704" s="33">
        <f t="shared" si="268"/>
        <v>40</v>
      </c>
      <c r="L704" s="33">
        <f t="shared" si="268"/>
        <v>40</v>
      </c>
      <c r="M704" s="33">
        <f t="shared" si="268"/>
        <v>40</v>
      </c>
      <c r="N704" s="33">
        <f t="shared" si="268"/>
        <v>40</v>
      </c>
      <c r="O704" s="33">
        <f t="shared" si="268"/>
        <v>39</v>
      </c>
      <c r="P704" s="33">
        <f t="shared" si="268"/>
        <v>40</v>
      </c>
      <c r="Q704" s="33">
        <f t="shared" si="268"/>
        <v>40</v>
      </c>
      <c r="R704" s="33">
        <f t="shared" si="268"/>
        <v>39</v>
      </c>
      <c r="S704" s="33">
        <f t="shared" si="268"/>
        <v>40</v>
      </c>
      <c r="T704" s="33">
        <f t="shared" si="268"/>
        <v>40</v>
      </c>
      <c r="U704" s="33">
        <f t="shared" si="268"/>
        <v>40</v>
      </c>
      <c r="V704" s="33"/>
      <c r="W704" s="33">
        <f t="shared" si="268"/>
        <v>40</v>
      </c>
      <c r="X704" s="33"/>
      <c r="Y704" s="33">
        <f t="shared" si="268"/>
        <v>40</v>
      </c>
      <c r="Z704" s="33">
        <f t="shared" si="268"/>
        <v>40</v>
      </c>
      <c r="AA704" s="33"/>
      <c r="AB704" s="33">
        <f t="shared" si="268"/>
        <v>40</v>
      </c>
      <c r="AC704" s="33">
        <f t="shared" si="268"/>
        <v>40</v>
      </c>
      <c r="AD704" s="33">
        <f t="shared" si="268"/>
        <v>40</v>
      </c>
      <c r="AE704" s="33">
        <f t="shared" si="268"/>
        <v>40</v>
      </c>
      <c r="AF704" s="33">
        <f t="shared" si="268"/>
        <v>40</v>
      </c>
      <c r="AG704" s="33">
        <f t="shared" si="268"/>
        <v>39</v>
      </c>
      <c r="AH704" s="33"/>
      <c r="AI704" s="33">
        <f t="shared" si="268"/>
        <v>40</v>
      </c>
      <c r="AJ704" s="33">
        <f t="shared" si="268"/>
        <v>40</v>
      </c>
      <c r="AK704" s="33"/>
      <c r="AL704" s="33">
        <f t="shared" ref="AL704:BC704" si="269">COUNTA(AL663:AL702)</f>
        <v>40</v>
      </c>
      <c r="AM704" s="33">
        <f t="shared" si="269"/>
        <v>40</v>
      </c>
      <c r="AN704" s="33">
        <f t="shared" si="269"/>
        <v>40</v>
      </c>
      <c r="AO704" s="33">
        <f t="shared" si="269"/>
        <v>40</v>
      </c>
      <c r="AP704" s="33">
        <f t="shared" si="269"/>
        <v>40</v>
      </c>
      <c r="AQ704" s="33">
        <f t="shared" si="269"/>
        <v>40</v>
      </c>
      <c r="AR704" s="33">
        <f t="shared" si="269"/>
        <v>40</v>
      </c>
      <c r="AS704" s="33">
        <f t="shared" si="269"/>
        <v>40</v>
      </c>
      <c r="AT704" s="33">
        <f t="shared" si="269"/>
        <v>40</v>
      </c>
      <c r="AU704" s="33">
        <f t="shared" si="269"/>
        <v>40</v>
      </c>
      <c r="AV704" s="33">
        <f t="shared" si="269"/>
        <v>40</v>
      </c>
      <c r="AW704" s="33">
        <f t="shared" si="269"/>
        <v>40</v>
      </c>
      <c r="AX704" s="33">
        <f t="shared" si="269"/>
        <v>40</v>
      </c>
      <c r="AY704" s="33">
        <f t="shared" si="269"/>
        <v>40</v>
      </c>
      <c r="AZ704" s="33">
        <f t="shared" si="269"/>
        <v>40</v>
      </c>
      <c r="BA704" s="33">
        <f t="shared" si="269"/>
        <v>40</v>
      </c>
      <c r="BB704" s="33">
        <f t="shared" si="269"/>
        <v>40</v>
      </c>
      <c r="BC704" s="33">
        <f t="shared" si="269"/>
        <v>40</v>
      </c>
      <c r="BD704" s="33">
        <f t="shared" si="265"/>
        <v>1797</v>
      </c>
      <c r="BE704" s="110"/>
    </row>
    <row r="705" spans="1:57" ht="25.5" customHeight="1" x14ac:dyDescent="0.25">
      <c r="A705" s="29"/>
      <c r="B705" s="29"/>
      <c r="C705" s="30"/>
      <c r="D705" s="30"/>
      <c r="E705" s="23" t="s">
        <v>64</v>
      </c>
      <c r="F705" s="34">
        <f t="shared" ref="F705:AK705" si="270">COUNTIF(F663:F702,"NS")</f>
        <v>6</v>
      </c>
      <c r="G705" s="34">
        <f t="shared" si="270"/>
        <v>7</v>
      </c>
      <c r="H705" s="34">
        <f t="shared" si="270"/>
        <v>6</v>
      </c>
      <c r="I705" s="34">
        <f t="shared" si="270"/>
        <v>6</v>
      </c>
      <c r="J705" s="34">
        <f t="shared" si="270"/>
        <v>4</v>
      </c>
      <c r="K705" s="34">
        <f t="shared" si="270"/>
        <v>7</v>
      </c>
      <c r="L705" s="34">
        <f t="shared" si="270"/>
        <v>7</v>
      </c>
      <c r="M705" s="34">
        <f t="shared" si="270"/>
        <v>6</v>
      </c>
      <c r="N705" s="34">
        <f t="shared" si="270"/>
        <v>10</v>
      </c>
      <c r="O705" s="34">
        <f t="shared" si="270"/>
        <v>6</v>
      </c>
      <c r="P705" s="34">
        <f t="shared" si="270"/>
        <v>6</v>
      </c>
      <c r="Q705" s="34">
        <f t="shared" si="270"/>
        <v>14</v>
      </c>
      <c r="R705" s="34">
        <f t="shared" si="270"/>
        <v>9</v>
      </c>
      <c r="S705" s="34">
        <f t="shared" si="270"/>
        <v>8</v>
      </c>
      <c r="T705" s="34">
        <f t="shared" si="270"/>
        <v>6</v>
      </c>
      <c r="U705" s="34">
        <f t="shared" si="270"/>
        <v>7</v>
      </c>
      <c r="V705" s="34"/>
      <c r="W705" s="34">
        <f t="shared" si="270"/>
        <v>14</v>
      </c>
      <c r="X705" s="34"/>
      <c r="Y705" s="34">
        <f t="shared" si="270"/>
        <v>14</v>
      </c>
      <c r="Z705" s="34">
        <f t="shared" si="270"/>
        <v>6</v>
      </c>
      <c r="AA705" s="34"/>
      <c r="AB705" s="34">
        <f t="shared" si="270"/>
        <v>6</v>
      </c>
      <c r="AC705" s="34">
        <f t="shared" si="270"/>
        <v>6</v>
      </c>
      <c r="AD705" s="34">
        <f t="shared" si="270"/>
        <v>7</v>
      </c>
      <c r="AE705" s="34">
        <f t="shared" si="270"/>
        <v>0</v>
      </c>
      <c r="AF705" s="34">
        <f t="shared" si="270"/>
        <v>9</v>
      </c>
      <c r="AG705" s="34">
        <f t="shared" si="270"/>
        <v>5</v>
      </c>
      <c r="AH705" s="34"/>
      <c r="AI705" s="34">
        <f t="shared" si="270"/>
        <v>10</v>
      </c>
      <c r="AJ705" s="34">
        <f t="shared" si="270"/>
        <v>8</v>
      </c>
      <c r="AK705" s="34"/>
      <c r="AL705" s="34">
        <f t="shared" ref="AL705:BC705" si="271">COUNTIF(AL663:AL702,"NS")</f>
        <v>6</v>
      </c>
      <c r="AM705" s="34">
        <f t="shared" si="271"/>
        <v>6</v>
      </c>
      <c r="AN705" s="34">
        <f t="shared" si="271"/>
        <v>7</v>
      </c>
      <c r="AO705" s="34">
        <f t="shared" si="271"/>
        <v>6</v>
      </c>
      <c r="AP705" s="34">
        <f t="shared" si="271"/>
        <v>8</v>
      </c>
      <c r="AQ705" s="34">
        <f t="shared" si="271"/>
        <v>7</v>
      </c>
      <c r="AR705" s="34">
        <f t="shared" si="271"/>
        <v>6</v>
      </c>
      <c r="AS705" s="34">
        <f t="shared" si="271"/>
        <v>9</v>
      </c>
      <c r="AT705" s="34">
        <f t="shared" si="271"/>
        <v>6</v>
      </c>
      <c r="AU705" s="34">
        <f t="shared" si="271"/>
        <v>14</v>
      </c>
      <c r="AV705" s="34">
        <f t="shared" si="271"/>
        <v>0</v>
      </c>
      <c r="AW705" s="34">
        <f t="shared" si="271"/>
        <v>0</v>
      </c>
      <c r="AX705" s="34">
        <f t="shared" si="271"/>
        <v>6</v>
      </c>
      <c r="AY705" s="34">
        <f t="shared" si="271"/>
        <v>8</v>
      </c>
      <c r="AZ705" s="34">
        <f t="shared" si="271"/>
        <v>5</v>
      </c>
      <c r="BA705" s="34">
        <f t="shared" si="271"/>
        <v>13</v>
      </c>
      <c r="BB705" s="34">
        <f t="shared" si="271"/>
        <v>0</v>
      </c>
      <c r="BC705" s="34">
        <f t="shared" si="271"/>
        <v>0</v>
      </c>
      <c r="BD705" s="33">
        <f t="shared" si="265"/>
        <v>307</v>
      </c>
      <c r="BE705" s="110"/>
    </row>
    <row r="706" spans="1:57" ht="25.5" customHeight="1" x14ac:dyDescent="0.25">
      <c r="A706" s="29"/>
      <c r="B706" s="29"/>
      <c r="C706" s="30"/>
      <c r="D706" s="30"/>
      <c r="E706" s="23" t="s">
        <v>59</v>
      </c>
      <c r="F706" s="34">
        <f t="shared" ref="F706:AK706" si="272">COUNTIF(F663:F702,"NC")</f>
        <v>1</v>
      </c>
      <c r="G706" s="34">
        <f t="shared" si="272"/>
        <v>2</v>
      </c>
      <c r="H706" s="34">
        <f t="shared" si="272"/>
        <v>1</v>
      </c>
      <c r="I706" s="34">
        <f t="shared" si="272"/>
        <v>3</v>
      </c>
      <c r="J706" s="34">
        <f t="shared" si="272"/>
        <v>1</v>
      </c>
      <c r="K706" s="34">
        <f t="shared" si="272"/>
        <v>0</v>
      </c>
      <c r="L706" s="34">
        <f t="shared" si="272"/>
        <v>0</v>
      </c>
      <c r="M706" s="34">
        <f t="shared" si="272"/>
        <v>15</v>
      </c>
      <c r="N706" s="34">
        <f t="shared" si="272"/>
        <v>3</v>
      </c>
      <c r="O706" s="34">
        <f t="shared" si="272"/>
        <v>2</v>
      </c>
      <c r="P706" s="34">
        <f t="shared" si="272"/>
        <v>2</v>
      </c>
      <c r="Q706" s="34">
        <f t="shared" si="272"/>
        <v>1</v>
      </c>
      <c r="R706" s="34">
        <f t="shared" si="272"/>
        <v>1</v>
      </c>
      <c r="S706" s="34">
        <f t="shared" si="272"/>
        <v>0</v>
      </c>
      <c r="T706" s="34">
        <f t="shared" si="272"/>
        <v>3</v>
      </c>
      <c r="U706" s="34">
        <f t="shared" si="272"/>
        <v>0</v>
      </c>
      <c r="V706" s="34"/>
      <c r="W706" s="34">
        <f t="shared" si="272"/>
        <v>7</v>
      </c>
      <c r="X706" s="34"/>
      <c r="Y706" s="34">
        <f t="shared" si="272"/>
        <v>4</v>
      </c>
      <c r="Z706" s="34">
        <f t="shared" si="272"/>
        <v>3</v>
      </c>
      <c r="AA706" s="34"/>
      <c r="AB706" s="34">
        <f t="shared" si="272"/>
        <v>0</v>
      </c>
      <c r="AC706" s="34">
        <f t="shared" si="272"/>
        <v>2</v>
      </c>
      <c r="AD706" s="34">
        <f t="shared" si="272"/>
        <v>0</v>
      </c>
      <c r="AE706" s="34">
        <f t="shared" si="272"/>
        <v>0</v>
      </c>
      <c r="AF706" s="34">
        <f t="shared" si="272"/>
        <v>2</v>
      </c>
      <c r="AG706" s="34">
        <f t="shared" si="272"/>
        <v>1</v>
      </c>
      <c r="AH706" s="34"/>
      <c r="AI706" s="34">
        <f t="shared" si="272"/>
        <v>2</v>
      </c>
      <c r="AJ706" s="34">
        <f t="shared" si="272"/>
        <v>4</v>
      </c>
      <c r="AK706" s="34"/>
      <c r="AL706" s="34">
        <f t="shared" ref="AL706:BC706" si="273">COUNTIF(AL663:AL702,"NC")</f>
        <v>1</v>
      </c>
      <c r="AM706" s="34">
        <f t="shared" si="273"/>
        <v>1</v>
      </c>
      <c r="AN706" s="34">
        <f t="shared" si="273"/>
        <v>8</v>
      </c>
      <c r="AO706" s="34">
        <f t="shared" si="273"/>
        <v>3</v>
      </c>
      <c r="AP706" s="34">
        <f t="shared" si="273"/>
        <v>0</v>
      </c>
      <c r="AQ706" s="34">
        <f t="shared" si="273"/>
        <v>3</v>
      </c>
      <c r="AR706" s="34">
        <f t="shared" si="273"/>
        <v>3</v>
      </c>
      <c r="AS706" s="34">
        <f t="shared" si="273"/>
        <v>2</v>
      </c>
      <c r="AT706" s="34">
        <f t="shared" si="273"/>
        <v>5</v>
      </c>
      <c r="AU706" s="34">
        <f t="shared" si="273"/>
        <v>11</v>
      </c>
      <c r="AV706" s="34">
        <f t="shared" si="273"/>
        <v>0</v>
      </c>
      <c r="AW706" s="34">
        <f t="shared" si="273"/>
        <v>20</v>
      </c>
      <c r="AX706" s="34">
        <f t="shared" si="273"/>
        <v>1</v>
      </c>
      <c r="AY706" s="34">
        <f t="shared" si="273"/>
        <v>0</v>
      </c>
      <c r="AZ706" s="34">
        <f t="shared" si="273"/>
        <v>2</v>
      </c>
      <c r="BA706" s="34">
        <f t="shared" si="273"/>
        <v>0</v>
      </c>
      <c r="BB706" s="34">
        <f t="shared" si="273"/>
        <v>0</v>
      </c>
      <c r="BC706" s="34">
        <f t="shared" si="273"/>
        <v>0</v>
      </c>
      <c r="BD706" s="33">
        <f t="shared" si="265"/>
        <v>120</v>
      </c>
      <c r="BE706" s="110"/>
    </row>
    <row r="707" spans="1:57" ht="25.5" customHeight="1" x14ac:dyDescent="0.25">
      <c r="A707" s="29"/>
      <c r="B707" s="29"/>
      <c r="C707" s="30"/>
      <c r="D707" s="30"/>
      <c r="E707" s="23" t="s">
        <v>118</v>
      </c>
      <c r="F707" s="35">
        <f t="shared" ref="F707:AK707" si="274">1-F706/(F704-F705)</f>
        <v>0.97058823529411764</v>
      </c>
      <c r="G707" s="35">
        <f t="shared" si="274"/>
        <v>0.93939393939393945</v>
      </c>
      <c r="H707" s="35">
        <f t="shared" si="274"/>
        <v>0.97058823529411764</v>
      </c>
      <c r="I707" s="35">
        <f t="shared" si="274"/>
        <v>0.91176470588235292</v>
      </c>
      <c r="J707" s="35">
        <f t="shared" si="274"/>
        <v>0.97222222222222221</v>
      </c>
      <c r="K707" s="35">
        <f t="shared" si="274"/>
        <v>1</v>
      </c>
      <c r="L707" s="35">
        <f t="shared" si="274"/>
        <v>1</v>
      </c>
      <c r="M707" s="35">
        <f t="shared" si="274"/>
        <v>0.55882352941176472</v>
      </c>
      <c r="N707" s="35">
        <f t="shared" si="274"/>
        <v>0.9</v>
      </c>
      <c r="O707" s="35">
        <f t="shared" si="274"/>
        <v>0.93939393939393945</v>
      </c>
      <c r="P707" s="35">
        <f t="shared" si="274"/>
        <v>0.94117647058823528</v>
      </c>
      <c r="Q707" s="35">
        <f t="shared" si="274"/>
        <v>0.96153846153846156</v>
      </c>
      <c r="R707" s="35">
        <f t="shared" si="274"/>
        <v>0.96666666666666667</v>
      </c>
      <c r="S707" s="35">
        <f t="shared" si="274"/>
        <v>1</v>
      </c>
      <c r="T707" s="35">
        <f t="shared" si="274"/>
        <v>0.91176470588235292</v>
      </c>
      <c r="U707" s="35">
        <f t="shared" si="274"/>
        <v>1</v>
      </c>
      <c r="V707" s="35"/>
      <c r="W707" s="35">
        <f t="shared" si="274"/>
        <v>0.73076923076923084</v>
      </c>
      <c r="X707" s="35"/>
      <c r="Y707" s="35">
        <f t="shared" si="274"/>
        <v>0.84615384615384615</v>
      </c>
      <c r="Z707" s="35">
        <f t="shared" si="274"/>
        <v>0.91176470588235292</v>
      </c>
      <c r="AA707" s="35"/>
      <c r="AB707" s="35">
        <f t="shared" si="274"/>
        <v>1</v>
      </c>
      <c r="AC707" s="35">
        <f t="shared" si="274"/>
        <v>0.94117647058823528</v>
      </c>
      <c r="AD707" s="35">
        <f t="shared" si="274"/>
        <v>1</v>
      </c>
      <c r="AE707" s="35">
        <f t="shared" si="274"/>
        <v>1</v>
      </c>
      <c r="AF707" s="35">
        <f t="shared" si="274"/>
        <v>0.93548387096774199</v>
      </c>
      <c r="AG707" s="35">
        <f t="shared" si="274"/>
        <v>0.97058823529411764</v>
      </c>
      <c r="AH707" s="35"/>
      <c r="AI707" s="35">
        <f t="shared" si="274"/>
        <v>0.93333333333333335</v>
      </c>
      <c r="AJ707" s="35">
        <f t="shared" si="274"/>
        <v>0.875</v>
      </c>
      <c r="AK707" s="35"/>
      <c r="AL707" s="35">
        <f t="shared" ref="AL707:BD707" si="275">1-AL706/(AL704-AL705)</f>
        <v>0.97058823529411764</v>
      </c>
      <c r="AM707" s="35">
        <f t="shared" si="275"/>
        <v>0.97058823529411764</v>
      </c>
      <c r="AN707" s="35">
        <f t="shared" si="275"/>
        <v>0.75757575757575757</v>
      </c>
      <c r="AO707" s="35">
        <f t="shared" si="275"/>
        <v>0.91176470588235292</v>
      </c>
      <c r="AP707" s="35">
        <f t="shared" si="275"/>
        <v>1</v>
      </c>
      <c r="AQ707" s="35">
        <f t="shared" si="275"/>
        <v>0.90909090909090906</v>
      </c>
      <c r="AR707" s="35">
        <f t="shared" si="275"/>
        <v>0.91176470588235292</v>
      </c>
      <c r="AS707" s="35">
        <f t="shared" si="275"/>
        <v>0.93548387096774199</v>
      </c>
      <c r="AT707" s="35">
        <f t="shared" si="275"/>
        <v>0.8529411764705882</v>
      </c>
      <c r="AU707" s="35">
        <f t="shared" si="275"/>
        <v>0.57692307692307687</v>
      </c>
      <c r="AV707" s="35">
        <f t="shared" si="275"/>
        <v>1</v>
      </c>
      <c r="AW707" s="35">
        <f t="shared" si="275"/>
        <v>0.5</v>
      </c>
      <c r="AX707" s="35">
        <f t="shared" si="275"/>
        <v>0.97058823529411764</v>
      </c>
      <c r="AY707" s="35">
        <f t="shared" si="275"/>
        <v>1</v>
      </c>
      <c r="AZ707" s="35">
        <f t="shared" si="275"/>
        <v>0.94285714285714284</v>
      </c>
      <c r="BA707" s="35">
        <f t="shared" si="275"/>
        <v>1</v>
      </c>
      <c r="BB707" s="35">
        <f t="shared" si="275"/>
        <v>1</v>
      </c>
      <c r="BC707" s="35">
        <f t="shared" si="275"/>
        <v>1</v>
      </c>
      <c r="BD707" s="35">
        <f t="shared" si="275"/>
        <v>0.91946308724832215</v>
      </c>
      <c r="BE707" s="110"/>
    </row>
    <row r="708" spans="1:57" ht="25.5" customHeight="1" x14ac:dyDescent="0.25">
      <c r="A708" s="29"/>
      <c r="B708" s="29"/>
      <c r="C708" s="30"/>
      <c r="D708" s="30"/>
      <c r="E708" s="23" t="s">
        <v>152</v>
      </c>
      <c r="F708" s="34">
        <f t="shared" ref="F708:AK708" si="276">F704+F657</f>
        <v>559</v>
      </c>
      <c r="G708" s="34">
        <f t="shared" si="276"/>
        <v>560</v>
      </c>
      <c r="H708" s="34">
        <f t="shared" si="276"/>
        <v>560</v>
      </c>
      <c r="I708" s="34">
        <f t="shared" si="276"/>
        <v>560</v>
      </c>
      <c r="J708" s="34">
        <f t="shared" si="276"/>
        <v>560</v>
      </c>
      <c r="K708" s="34">
        <f t="shared" si="276"/>
        <v>560</v>
      </c>
      <c r="L708" s="34">
        <f t="shared" si="276"/>
        <v>559</v>
      </c>
      <c r="M708" s="34">
        <f t="shared" si="276"/>
        <v>559</v>
      </c>
      <c r="N708" s="34">
        <f t="shared" si="276"/>
        <v>559</v>
      </c>
      <c r="O708" s="34">
        <f t="shared" si="276"/>
        <v>558</v>
      </c>
      <c r="P708" s="34">
        <f t="shared" si="276"/>
        <v>560</v>
      </c>
      <c r="Q708" s="34">
        <f t="shared" si="276"/>
        <v>560</v>
      </c>
      <c r="R708" s="34">
        <f t="shared" si="276"/>
        <v>556</v>
      </c>
      <c r="S708" s="34">
        <f t="shared" si="276"/>
        <v>559</v>
      </c>
      <c r="T708" s="34">
        <f t="shared" si="276"/>
        <v>560</v>
      </c>
      <c r="U708" s="34">
        <f t="shared" si="276"/>
        <v>560</v>
      </c>
      <c r="V708" s="34"/>
      <c r="W708" s="34">
        <f t="shared" si="276"/>
        <v>560</v>
      </c>
      <c r="X708" s="34"/>
      <c r="Y708" s="34">
        <f t="shared" si="276"/>
        <v>560</v>
      </c>
      <c r="Z708" s="34">
        <f t="shared" si="276"/>
        <v>560</v>
      </c>
      <c r="AA708" s="34"/>
      <c r="AB708" s="34">
        <f t="shared" si="276"/>
        <v>560</v>
      </c>
      <c r="AC708" s="34">
        <f t="shared" si="276"/>
        <v>560</v>
      </c>
      <c r="AD708" s="34">
        <f t="shared" si="276"/>
        <v>560</v>
      </c>
      <c r="AE708" s="34">
        <f t="shared" si="276"/>
        <v>560</v>
      </c>
      <c r="AF708" s="34">
        <f t="shared" si="276"/>
        <v>560</v>
      </c>
      <c r="AG708" s="34">
        <f t="shared" si="276"/>
        <v>559</v>
      </c>
      <c r="AH708" s="34"/>
      <c r="AI708" s="34">
        <f t="shared" si="276"/>
        <v>560</v>
      </c>
      <c r="AJ708" s="34">
        <f t="shared" si="276"/>
        <v>557</v>
      </c>
      <c r="AK708" s="34"/>
      <c r="AL708" s="34">
        <f t="shared" ref="AL708:BD708" si="277">AL704+AL657</f>
        <v>560</v>
      </c>
      <c r="AM708" s="34">
        <f t="shared" si="277"/>
        <v>559</v>
      </c>
      <c r="AN708" s="34">
        <f t="shared" si="277"/>
        <v>560</v>
      </c>
      <c r="AO708" s="34">
        <f t="shared" si="277"/>
        <v>559</v>
      </c>
      <c r="AP708" s="34">
        <f t="shared" si="277"/>
        <v>560</v>
      </c>
      <c r="AQ708" s="34">
        <f t="shared" si="277"/>
        <v>559</v>
      </c>
      <c r="AR708" s="34">
        <f t="shared" si="277"/>
        <v>559</v>
      </c>
      <c r="AS708" s="34">
        <f t="shared" si="277"/>
        <v>560</v>
      </c>
      <c r="AT708" s="34">
        <f t="shared" si="277"/>
        <v>559</v>
      </c>
      <c r="AU708" s="34">
        <f t="shared" si="277"/>
        <v>560</v>
      </c>
      <c r="AV708" s="34">
        <f t="shared" si="277"/>
        <v>560</v>
      </c>
      <c r="AW708" s="34">
        <f t="shared" si="277"/>
        <v>552</v>
      </c>
      <c r="AX708" s="34">
        <f t="shared" si="277"/>
        <v>559</v>
      </c>
      <c r="AY708" s="34">
        <f t="shared" si="277"/>
        <v>557</v>
      </c>
      <c r="AZ708" s="34">
        <f t="shared" si="277"/>
        <v>559</v>
      </c>
      <c r="BA708" s="34">
        <f t="shared" si="277"/>
        <v>560</v>
      </c>
      <c r="BB708" s="34">
        <f t="shared" si="277"/>
        <v>560</v>
      </c>
      <c r="BC708" s="34">
        <f t="shared" si="277"/>
        <v>560</v>
      </c>
      <c r="BD708" s="34">
        <f t="shared" si="277"/>
        <v>25167</v>
      </c>
      <c r="BE708" s="110"/>
    </row>
    <row r="709" spans="1:57" ht="25.5" customHeight="1" x14ac:dyDescent="0.25">
      <c r="A709" s="29"/>
      <c r="B709" s="29"/>
      <c r="C709" s="30"/>
      <c r="D709" s="30"/>
      <c r="E709" s="23" t="s">
        <v>153</v>
      </c>
      <c r="F709" s="34">
        <f t="shared" ref="F709:AK709" si="278">F705+F658</f>
        <v>58</v>
      </c>
      <c r="G709" s="34">
        <f t="shared" si="278"/>
        <v>101</v>
      </c>
      <c r="H709" s="34">
        <f t="shared" si="278"/>
        <v>58</v>
      </c>
      <c r="I709" s="34">
        <f t="shared" si="278"/>
        <v>105</v>
      </c>
      <c r="J709" s="34">
        <f t="shared" si="278"/>
        <v>110</v>
      </c>
      <c r="K709" s="34">
        <f t="shared" si="278"/>
        <v>104</v>
      </c>
      <c r="L709" s="34">
        <f t="shared" si="278"/>
        <v>136</v>
      </c>
      <c r="M709" s="34">
        <f t="shared" si="278"/>
        <v>112</v>
      </c>
      <c r="N709" s="34">
        <f t="shared" si="278"/>
        <v>125</v>
      </c>
      <c r="O709" s="34">
        <f t="shared" si="278"/>
        <v>117</v>
      </c>
      <c r="P709" s="34">
        <f t="shared" si="278"/>
        <v>107</v>
      </c>
      <c r="Q709" s="34">
        <f t="shared" si="278"/>
        <v>146</v>
      </c>
      <c r="R709" s="34">
        <f t="shared" si="278"/>
        <v>85</v>
      </c>
      <c r="S709" s="34">
        <f t="shared" si="278"/>
        <v>129</v>
      </c>
      <c r="T709" s="34">
        <f t="shared" si="278"/>
        <v>107</v>
      </c>
      <c r="U709" s="34">
        <f t="shared" si="278"/>
        <v>98</v>
      </c>
      <c r="V709" s="34"/>
      <c r="W709" s="34">
        <f t="shared" si="278"/>
        <v>111</v>
      </c>
      <c r="X709" s="34"/>
      <c r="Y709" s="34">
        <f t="shared" si="278"/>
        <v>111</v>
      </c>
      <c r="Z709" s="34">
        <f t="shared" si="278"/>
        <v>110</v>
      </c>
      <c r="AA709" s="34"/>
      <c r="AB709" s="34">
        <f t="shared" si="278"/>
        <v>95</v>
      </c>
      <c r="AC709" s="34">
        <f t="shared" si="278"/>
        <v>105</v>
      </c>
      <c r="AD709" s="34">
        <f t="shared" si="278"/>
        <v>116</v>
      </c>
      <c r="AE709" s="34">
        <f t="shared" si="278"/>
        <v>126</v>
      </c>
      <c r="AF709" s="34">
        <f t="shared" si="278"/>
        <v>127</v>
      </c>
      <c r="AG709" s="34">
        <f t="shared" si="278"/>
        <v>82</v>
      </c>
      <c r="AH709" s="34"/>
      <c r="AI709" s="34">
        <f t="shared" si="278"/>
        <v>124</v>
      </c>
      <c r="AJ709" s="34">
        <f t="shared" si="278"/>
        <v>101</v>
      </c>
      <c r="AK709" s="34"/>
      <c r="AL709" s="34">
        <f t="shared" ref="AL709:BD709" si="279">AL705+AL658</f>
        <v>104</v>
      </c>
      <c r="AM709" s="34">
        <f t="shared" si="279"/>
        <v>107</v>
      </c>
      <c r="AN709" s="34">
        <f t="shared" si="279"/>
        <v>125</v>
      </c>
      <c r="AO709" s="34">
        <f t="shared" si="279"/>
        <v>99</v>
      </c>
      <c r="AP709" s="34">
        <f t="shared" si="279"/>
        <v>128</v>
      </c>
      <c r="AQ709" s="34">
        <f t="shared" si="279"/>
        <v>94</v>
      </c>
      <c r="AR709" s="34">
        <f t="shared" si="279"/>
        <v>87</v>
      </c>
      <c r="AS709" s="34">
        <f t="shared" si="279"/>
        <v>153</v>
      </c>
      <c r="AT709" s="34">
        <f t="shared" si="279"/>
        <v>102</v>
      </c>
      <c r="AU709" s="34">
        <f t="shared" si="279"/>
        <v>131</v>
      </c>
      <c r="AV709" s="34">
        <f t="shared" si="279"/>
        <v>0</v>
      </c>
      <c r="AW709" s="34">
        <f t="shared" si="279"/>
        <v>128</v>
      </c>
      <c r="AX709" s="34">
        <f t="shared" si="279"/>
        <v>89</v>
      </c>
      <c r="AY709" s="34">
        <f t="shared" si="279"/>
        <v>136</v>
      </c>
      <c r="AZ709" s="34">
        <f t="shared" si="279"/>
        <v>95</v>
      </c>
      <c r="BA709" s="34">
        <f t="shared" si="279"/>
        <v>89</v>
      </c>
      <c r="BB709" s="34">
        <f t="shared" si="279"/>
        <v>0</v>
      </c>
      <c r="BC709" s="34">
        <f t="shared" si="279"/>
        <v>0</v>
      </c>
      <c r="BD709" s="34">
        <f t="shared" si="279"/>
        <v>4573</v>
      </c>
      <c r="BE709" s="110"/>
    </row>
    <row r="710" spans="1:57" ht="25.5" customHeight="1" x14ac:dyDescent="0.25">
      <c r="A710" s="29"/>
      <c r="B710" s="29"/>
      <c r="C710" s="30"/>
      <c r="D710" s="30"/>
      <c r="E710" s="23" t="s">
        <v>154</v>
      </c>
      <c r="F710" s="34">
        <f t="shared" ref="F710:AK710" si="280">F706+F659</f>
        <v>4</v>
      </c>
      <c r="G710" s="34">
        <f t="shared" si="280"/>
        <v>16</v>
      </c>
      <c r="H710" s="34">
        <f t="shared" si="280"/>
        <v>66</v>
      </c>
      <c r="I710" s="34">
        <f t="shared" si="280"/>
        <v>70</v>
      </c>
      <c r="J710" s="34">
        <f t="shared" si="280"/>
        <v>57</v>
      </c>
      <c r="K710" s="34">
        <f t="shared" si="280"/>
        <v>14</v>
      </c>
      <c r="L710" s="34">
        <f t="shared" si="280"/>
        <v>32</v>
      </c>
      <c r="M710" s="34">
        <f t="shared" si="280"/>
        <v>80</v>
      </c>
      <c r="N710" s="34">
        <f t="shared" si="280"/>
        <v>69</v>
      </c>
      <c r="O710" s="34">
        <f t="shared" si="280"/>
        <v>57</v>
      </c>
      <c r="P710" s="34">
        <f t="shared" si="280"/>
        <v>23</v>
      </c>
      <c r="Q710" s="34">
        <f t="shared" si="280"/>
        <v>50</v>
      </c>
      <c r="R710" s="34">
        <f t="shared" si="280"/>
        <v>46</v>
      </c>
      <c r="S710" s="34">
        <f t="shared" si="280"/>
        <v>21</v>
      </c>
      <c r="T710" s="34">
        <f t="shared" si="280"/>
        <v>53</v>
      </c>
      <c r="U710" s="34">
        <f t="shared" si="280"/>
        <v>56</v>
      </c>
      <c r="V710" s="34"/>
      <c r="W710" s="34">
        <f t="shared" si="280"/>
        <v>93</v>
      </c>
      <c r="X710" s="34"/>
      <c r="Y710" s="34">
        <f t="shared" si="280"/>
        <v>43</v>
      </c>
      <c r="Z710" s="34">
        <f t="shared" si="280"/>
        <v>45</v>
      </c>
      <c r="AA710" s="34"/>
      <c r="AB710" s="34">
        <f t="shared" si="280"/>
        <v>4</v>
      </c>
      <c r="AC710" s="34">
        <f t="shared" si="280"/>
        <v>51</v>
      </c>
      <c r="AD710" s="34">
        <f t="shared" si="280"/>
        <v>3</v>
      </c>
      <c r="AE710" s="34">
        <f t="shared" si="280"/>
        <v>17</v>
      </c>
      <c r="AF710" s="34">
        <f t="shared" si="280"/>
        <v>43</v>
      </c>
      <c r="AG710" s="34">
        <f t="shared" si="280"/>
        <v>23</v>
      </c>
      <c r="AH710" s="34"/>
      <c r="AI710" s="34">
        <f t="shared" si="280"/>
        <v>44</v>
      </c>
      <c r="AJ710" s="34">
        <f t="shared" si="280"/>
        <v>29</v>
      </c>
      <c r="AK710" s="34"/>
      <c r="AL710" s="34">
        <f t="shared" ref="AL710:BD710" si="281">AL706+AL659</f>
        <v>19</v>
      </c>
      <c r="AM710" s="34">
        <f t="shared" si="281"/>
        <v>10</v>
      </c>
      <c r="AN710" s="34">
        <f t="shared" si="281"/>
        <v>18</v>
      </c>
      <c r="AO710" s="34">
        <f t="shared" si="281"/>
        <v>71</v>
      </c>
      <c r="AP710" s="34">
        <f t="shared" si="281"/>
        <v>7</v>
      </c>
      <c r="AQ710" s="34">
        <f t="shared" si="281"/>
        <v>115</v>
      </c>
      <c r="AR710" s="34">
        <f t="shared" si="281"/>
        <v>81</v>
      </c>
      <c r="AS710" s="34">
        <f t="shared" si="281"/>
        <v>58</v>
      </c>
      <c r="AT710" s="34">
        <f t="shared" si="281"/>
        <v>64</v>
      </c>
      <c r="AU710" s="34">
        <f t="shared" si="281"/>
        <v>131</v>
      </c>
      <c r="AV710" s="34">
        <f t="shared" si="281"/>
        <v>0</v>
      </c>
      <c r="AW710" s="34">
        <f t="shared" si="281"/>
        <v>94</v>
      </c>
      <c r="AX710" s="34">
        <f t="shared" si="281"/>
        <v>47</v>
      </c>
      <c r="AY710" s="34">
        <f t="shared" si="281"/>
        <v>3</v>
      </c>
      <c r="AZ710" s="34">
        <f t="shared" si="281"/>
        <v>19</v>
      </c>
      <c r="BA710" s="34">
        <f t="shared" si="281"/>
        <v>1</v>
      </c>
      <c r="BB710" s="34">
        <f t="shared" si="281"/>
        <v>0</v>
      </c>
      <c r="BC710" s="34">
        <f t="shared" si="281"/>
        <v>0</v>
      </c>
      <c r="BD710" s="34">
        <f t="shared" si="281"/>
        <v>1847</v>
      </c>
      <c r="BE710" s="110"/>
    </row>
    <row r="711" spans="1:57" ht="25.5" customHeight="1" x14ac:dyDescent="0.25">
      <c r="A711" s="29"/>
      <c r="B711" s="29"/>
      <c r="C711" s="30"/>
      <c r="D711" s="30"/>
      <c r="E711" s="23" t="s">
        <v>155</v>
      </c>
      <c r="F711" s="35">
        <f t="shared" ref="F711:AK711" si="282">1-F710/(F708-F709)</f>
        <v>0.99201596806387227</v>
      </c>
      <c r="G711" s="35">
        <f t="shared" si="282"/>
        <v>0.96514161220043571</v>
      </c>
      <c r="H711" s="35">
        <f t="shared" si="282"/>
        <v>0.86852589641434264</v>
      </c>
      <c r="I711" s="35">
        <f t="shared" si="282"/>
        <v>0.84615384615384615</v>
      </c>
      <c r="J711" s="35">
        <f t="shared" si="282"/>
        <v>0.87333333333333329</v>
      </c>
      <c r="K711" s="35">
        <f t="shared" si="282"/>
        <v>0.9692982456140351</v>
      </c>
      <c r="L711" s="35">
        <f t="shared" si="282"/>
        <v>0.92434988179669031</v>
      </c>
      <c r="M711" s="35">
        <f t="shared" si="282"/>
        <v>0.82102908277404918</v>
      </c>
      <c r="N711" s="35">
        <f t="shared" si="282"/>
        <v>0.84101382488479259</v>
      </c>
      <c r="O711" s="35">
        <f t="shared" si="282"/>
        <v>0.87074829931972786</v>
      </c>
      <c r="P711" s="35">
        <f t="shared" si="282"/>
        <v>0.94922737306843263</v>
      </c>
      <c r="Q711" s="35">
        <f t="shared" si="282"/>
        <v>0.87922705314009664</v>
      </c>
      <c r="R711" s="35">
        <f t="shared" si="282"/>
        <v>0.90233545647558389</v>
      </c>
      <c r="S711" s="35">
        <f t="shared" si="282"/>
        <v>0.9511627906976744</v>
      </c>
      <c r="T711" s="35">
        <f t="shared" si="282"/>
        <v>0.88300220750551872</v>
      </c>
      <c r="U711" s="35">
        <f t="shared" si="282"/>
        <v>0.87878787878787878</v>
      </c>
      <c r="V711" s="35"/>
      <c r="W711" s="35">
        <f t="shared" si="282"/>
        <v>0.79287305122494434</v>
      </c>
      <c r="X711" s="35"/>
      <c r="Y711" s="35">
        <f t="shared" si="282"/>
        <v>0.90423162583518935</v>
      </c>
      <c r="Z711" s="35">
        <f t="shared" si="282"/>
        <v>0.9</v>
      </c>
      <c r="AA711" s="35"/>
      <c r="AB711" s="35">
        <f t="shared" si="282"/>
        <v>0.99139784946236564</v>
      </c>
      <c r="AC711" s="35">
        <f t="shared" si="282"/>
        <v>0.88791208791208787</v>
      </c>
      <c r="AD711" s="35">
        <f t="shared" si="282"/>
        <v>0.9932432432432432</v>
      </c>
      <c r="AE711" s="35">
        <f t="shared" si="282"/>
        <v>0.96082949308755761</v>
      </c>
      <c r="AF711" s="35">
        <f t="shared" si="282"/>
        <v>0.90069284064665123</v>
      </c>
      <c r="AG711" s="35">
        <f t="shared" si="282"/>
        <v>0.95178197064989523</v>
      </c>
      <c r="AH711" s="35"/>
      <c r="AI711" s="35">
        <f t="shared" si="282"/>
        <v>0.89908256880733939</v>
      </c>
      <c r="AJ711" s="35">
        <f t="shared" si="282"/>
        <v>0.93640350877192979</v>
      </c>
      <c r="AK711" s="35"/>
      <c r="AL711" s="35">
        <f t="shared" ref="AL711:BD711" si="283">1-AL710/(AL708-AL709)</f>
        <v>0.95833333333333337</v>
      </c>
      <c r="AM711" s="35">
        <f t="shared" si="283"/>
        <v>0.97787610619469023</v>
      </c>
      <c r="AN711" s="35">
        <f t="shared" si="283"/>
        <v>0.95862068965517244</v>
      </c>
      <c r="AO711" s="35">
        <f t="shared" si="283"/>
        <v>0.84565217391304348</v>
      </c>
      <c r="AP711" s="35">
        <f t="shared" si="283"/>
        <v>0.98379629629629628</v>
      </c>
      <c r="AQ711" s="35">
        <f t="shared" si="283"/>
        <v>0.75268817204301075</v>
      </c>
      <c r="AR711" s="35">
        <f t="shared" si="283"/>
        <v>0.82838983050847459</v>
      </c>
      <c r="AS711" s="35">
        <f t="shared" si="283"/>
        <v>0.85749385749385754</v>
      </c>
      <c r="AT711" s="35">
        <f t="shared" si="283"/>
        <v>0.85995623632385121</v>
      </c>
      <c r="AU711" s="35">
        <f t="shared" si="283"/>
        <v>0.69463869463869465</v>
      </c>
      <c r="AV711" s="35">
        <f t="shared" si="283"/>
        <v>1</v>
      </c>
      <c r="AW711" s="35">
        <f t="shared" si="283"/>
        <v>0.77830188679245282</v>
      </c>
      <c r="AX711" s="35">
        <f t="shared" si="283"/>
        <v>0.9</v>
      </c>
      <c r="AY711" s="35">
        <f t="shared" si="283"/>
        <v>0.99287410926365793</v>
      </c>
      <c r="AZ711" s="35">
        <f t="shared" si="283"/>
        <v>0.95905172413793105</v>
      </c>
      <c r="BA711" s="35">
        <f t="shared" si="283"/>
        <v>0.99787685774946921</v>
      </c>
      <c r="BB711" s="35">
        <f t="shared" si="283"/>
        <v>1</v>
      </c>
      <c r="BC711" s="35">
        <f t="shared" si="283"/>
        <v>1</v>
      </c>
      <c r="BD711" s="35">
        <f t="shared" si="283"/>
        <v>0.91031368359716425</v>
      </c>
      <c r="BE711" s="110"/>
    </row>
    <row r="712" spans="1:57" ht="25.5" customHeight="1" x14ac:dyDescent="0.25">
      <c r="A712" s="19" t="s">
        <v>44</v>
      </c>
      <c r="B712" s="19" t="s">
        <v>45</v>
      </c>
      <c r="C712" s="36">
        <f>C661+7</f>
        <v>43568</v>
      </c>
      <c r="D712" s="19">
        <v>15</v>
      </c>
      <c r="E712" s="19" t="s">
        <v>46</v>
      </c>
      <c r="F712" s="19">
        <f t="shared" ref="F712:AK712" si="284">F661</f>
        <v>14</v>
      </c>
      <c r="G712" s="19">
        <f t="shared" si="284"/>
        <v>23</v>
      </c>
      <c r="H712" s="19">
        <f t="shared" si="284"/>
        <v>42</v>
      </c>
      <c r="I712" s="19">
        <f t="shared" si="284"/>
        <v>47</v>
      </c>
      <c r="J712" s="19">
        <f t="shared" si="284"/>
        <v>48</v>
      </c>
      <c r="K712" s="19">
        <f t="shared" si="284"/>
        <v>59</v>
      </c>
      <c r="L712" s="19">
        <f t="shared" si="284"/>
        <v>64</v>
      </c>
      <c r="M712" s="19">
        <f t="shared" si="284"/>
        <v>65</v>
      </c>
      <c r="N712" s="19">
        <f t="shared" si="284"/>
        <v>66</v>
      </c>
      <c r="O712" s="19">
        <f t="shared" si="284"/>
        <v>72</v>
      </c>
      <c r="P712" s="19">
        <f t="shared" si="284"/>
        <v>76</v>
      </c>
      <c r="Q712" s="19">
        <f t="shared" si="284"/>
        <v>78</v>
      </c>
      <c r="R712" s="19">
        <f t="shared" si="284"/>
        <v>79</v>
      </c>
      <c r="S712" s="19">
        <f t="shared" si="284"/>
        <v>83</v>
      </c>
      <c r="T712" s="19">
        <f t="shared" si="284"/>
        <v>84</v>
      </c>
      <c r="U712" s="19">
        <f t="shared" si="284"/>
        <v>86</v>
      </c>
      <c r="V712" s="19"/>
      <c r="W712" s="19">
        <f t="shared" si="284"/>
        <v>411</v>
      </c>
      <c r="X712" s="19"/>
      <c r="Y712" s="19">
        <f t="shared" si="284"/>
        <v>413</v>
      </c>
      <c r="Z712" s="19">
        <f t="shared" si="284"/>
        <v>415</v>
      </c>
      <c r="AA712" s="19"/>
      <c r="AB712" s="19">
        <f t="shared" si="284"/>
        <v>417</v>
      </c>
      <c r="AC712" s="19">
        <f t="shared" si="284"/>
        <v>418</v>
      </c>
      <c r="AD712" s="19">
        <f t="shared" si="284"/>
        <v>419</v>
      </c>
      <c r="AE712" s="19">
        <f t="shared" si="284"/>
        <v>420</v>
      </c>
      <c r="AF712" s="19">
        <f t="shared" si="284"/>
        <v>421</v>
      </c>
      <c r="AG712" s="19">
        <f t="shared" si="284"/>
        <v>422</v>
      </c>
      <c r="AH712" s="19"/>
      <c r="AI712" s="19">
        <f t="shared" si="284"/>
        <v>425</v>
      </c>
      <c r="AJ712" s="19">
        <f t="shared" si="284"/>
        <v>426</v>
      </c>
      <c r="AK712" s="19"/>
      <c r="AL712" s="19">
        <f t="shared" ref="AL712:BD712" si="285">AL661</f>
        <v>430</v>
      </c>
      <c r="AM712" s="19">
        <f t="shared" si="285"/>
        <v>431</v>
      </c>
      <c r="AN712" s="19">
        <f t="shared" si="285"/>
        <v>433</v>
      </c>
      <c r="AO712" s="19">
        <f t="shared" si="285"/>
        <v>446</v>
      </c>
      <c r="AP712" s="19">
        <f t="shared" si="285"/>
        <v>449</v>
      </c>
      <c r="AQ712" s="19">
        <f t="shared" si="285"/>
        <v>450</v>
      </c>
      <c r="AR712" s="19">
        <f t="shared" si="285"/>
        <v>451</v>
      </c>
      <c r="AS712" s="19">
        <f t="shared" si="285"/>
        <v>453</v>
      </c>
      <c r="AT712" s="19">
        <f t="shared" si="285"/>
        <v>454</v>
      </c>
      <c r="AU712" s="19">
        <f t="shared" si="285"/>
        <v>455</v>
      </c>
      <c r="AV712" s="19">
        <f t="shared" si="285"/>
        <v>0</v>
      </c>
      <c r="AW712" s="19">
        <f t="shared" si="285"/>
        <v>457</v>
      </c>
      <c r="AX712" s="19">
        <f t="shared" si="285"/>
        <v>458</v>
      </c>
      <c r="AY712" s="19">
        <f t="shared" si="285"/>
        <v>460</v>
      </c>
      <c r="AZ712" s="19">
        <f t="shared" si="285"/>
        <v>461</v>
      </c>
      <c r="BA712" s="19">
        <f t="shared" si="285"/>
        <v>463</v>
      </c>
      <c r="BB712" s="19">
        <f t="shared" si="285"/>
        <v>0</v>
      </c>
      <c r="BC712" s="19">
        <f t="shared" si="285"/>
        <v>0</v>
      </c>
      <c r="BD712" s="19" t="str">
        <f t="shared" si="285"/>
        <v>TOTALS</v>
      </c>
      <c r="BE712" s="19" t="s">
        <v>47</v>
      </c>
    </row>
    <row r="713" spans="1:57" ht="25.5" customHeight="1" x14ac:dyDescent="0.25">
      <c r="A713" s="19" t="s">
        <v>48</v>
      </c>
      <c r="B713" s="19"/>
      <c r="C713" s="21" t="s">
        <v>49</v>
      </c>
      <c r="D713" s="21" t="s">
        <v>50</v>
      </c>
      <c r="E713" s="21" t="s">
        <v>51</v>
      </c>
      <c r="F713" s="19" t="s">
        <v>52</v>
      </c>
      <c r="G713" s="19" t="s">
        <v>52</v>
      </c>
      <c r="H713" s="19" t="s">
        <v>52</v>
      </c>
      <c r="I713" s="19" t="s">
        <v>52</v>
      </c>
      <c r="J713" s="19" t="s">
        <v>52</v>
      </c>
      <c r="K713" s="19" t="s">
        <v>52</v>
      </c>
      <c r="L713" s="19" t="s">
        <v>52</v>
      </c>
      <c r="M713" s="19" t="s">
        <v>52</v>
      </c>
      <c r="N713" s="19" t="s">
        <v>52</v>
      </c>
      <c r="O713" s="19" t="s">
        <v>52</v>
      </c>
      <c r="P713" s="19" t="s">
        <v>52</v>
      </c>
      <c r="Q713" s="19" t="s">
        <v>52</v>
      </c>
      <c r="R713" s="19" t="s">
        <v>52</v>
      </c>
      <c r="S713" s="19" t="s">
        <v>52</v>
      </c>
      <c r="T713" s="19" t="s">
        <v>52</v>
      </c>
      <c r="U713" s="19" t="s">
        <v>52</v>
      </c>
      <c r="V713" s="19"/>
      <c r="W713" s="19" t="s">
        <v>52</v>
      </c>
      <c r="X713" s="19"/>
      <c r="Y713" s="19" t="s">
        <v>52</v>
      </c>
      <c r="Z713" s="19" t="s">
        <v>52</v>
      </c>
      <c r="AA713" s="19"/>
      <c r="AB713" s="19" t="s">
        <v>52</v>
      </c>
      <c r="AC713" s="19" t="s">
        <v>52</v>
      </c>
      <c r="AD713" s="19" t="s">
        <v>52</v>
      </c>
      <c r="AE713" s="19" t="s">
        <v>52</v>
      </c>
      <c r="AF713" s="19" t="s">
        <v>52</v>
      </c>
      <c r="AG713" s="19" t="s">
        <v>52</v>
      </c>
      <c r="AH713" s="19"/>
      <c r="AI713" s="19" t="s">
        <v>52</v>
      </c>
      <c r="AJ713" s="19" t="s">
        <v>52</v>
      </c>
      <c r="AK713" s="19"/>
      <c r="AL713" s="19" t="s">
        <v>52</v>
      </c>
      <c r="AM713" s="19" t="s">
        <v>52</v>
      </c>
      <c r="AN713" s="19" t="s">
        <v>52</v>
      </c>
      <c r="AO713" s="19" t="s">
        <v>52</v>
      </c>
      <c r="AP713" s="19" t="s">
        <v>52</v>
      </c>
      <c r="AQ713" s="19" t="s">
        <v>52</v>
      </c>
      <c r="AR713" s="19" t="s">
        <v>52</v>
      </c>
      <c r="AS713" s="19" t="s">
        <v>52</v>
      </c>
      <c r="AT713" s="19" t="s">
        <v>52</v>
      </c>
      <c r="AU713" s="19" t="s">
        <v>52</v>
      </c>
      <c r="AV713" s="19" t="s">
        <v>52</v>
      </c>
      <c r="AW713" s="19" t="s">
        <v>52</v>
      </c>
      <c r="AX713" s="19" t="s">
        <v>52</v>
      </c>
      <c r="AY713" s="19" t="s">
        <v>52</v>
      </c>
      <c r="AZ713" s="19" t="s">
        <v>52</v>
      </c>
      <c r="BA713" s="19" t="s">
        <v>52</v>
      </c>
      <c r="BB713" s="19" t="s">
        <v>52</v>
      </c>
      <c r="BC713" s="19" t="s">
        <v>52</v>
      </c>
      <c r="BD713" s="19" t="s">
        <v>52</v>
      </c>
      <c r="BE713" s="19" t="s">
        <v>53</v>
      </c>
    </row>
    <row r="714" spans="1:57" ht="25.5" customHeight="1" x14ac:dyDescent="0.25">
      <c r="A714" s="22">
        <v>15</v>
      </c>
      <c r="B714" s="23" t="s">
        <v>54</v>
      </c>
      <c r="C714" s="23">
        <v>25</v>
      </c>
      <c r="D714" s="23" t="s">
        <v>55</v>
      </c>
      <c r="E714" s="23" t="s">
        <v>56</v>
      </c>
      <c r="F714" s="24">
        <v>-186.16</v>
      </c>
      <c r="G714" s="24">
        <v>372.19</v>
      </c>
      <c r="H714" s="24">
        <v>-512.94000000000005</v>
      </c>
      <c r="I714" s="24">
        <v>256</v>
      </c>
      <c r="J714" s="24">
        <v>-52.34</v>
      </c>
      <c r="K714" s="24">
        <v>-668.33</v>
      </c>
      <c r="L714" s="24">
        <v>-697.96</v>
      </c>
      <c r="M714" s="24">
        <v>-196.58</v>
      </c>
      <c r="N714" s="24">
        <v>-473.12</v>
      </c>
      <c r="O714" s="24">
        <v>0</v>
      </c>
      <c r="P714" s="24">
        <v>-774.95</v>
      </c>
      <c r="Q714" s="24">
        <v>415.43</v>
      </c>
      <c r="R714" s="24">
        <v>7.58</v>
      </c>
      <c r="S714" s="24">
        <v>-476.36</v>
      </c>
      <c r="T714" s="24">
        <v>-181.63</v>
      </c>
      <c r="U714" s="24">
        <v>772.43</v>
      </c>
      <c r="V714" s="24"/>
      <c r="W714" s="24">
        <v>-281.04000000000002</v>
      </c>
      <c r="X714" s="24"/>
      <c r="Y714" s="24">
        <v>-481.99</v>
      </c>
      <c r="Z714" s="24">
        <v>0</v>
      </c>
      <c r="AA714" s="24"/>
      <c r="AB714" s="24">
        <v>-423.6</v>
      </c>
      <c r="AC714" s="24">
        <v>-678.61</v>
      </c>
      <c r="AD714" s="24">
        <v>-532.35</v>
      </c>
      <c r="AE714" s="24">
        <v>0</v>
      </c>
      <c r="AF714" s="24">
        <v>-394.38</v>
      </c>
      <c r="AG714" s="24">
        <v>-306.27999999999997</v>
      </c>
      <c r="AH714" s="24"/>
      <c r="AI714" s="24">
        <v>-13.88</v>
      </c>
      <c r="AJ714" s="24">
        <v>-124.84</v>
      </c>
      <c r="AK714" s="24"/>
      <c r="AL714" s="24">
        <v>-4741.6400000000003</v>
      </c>
      <c r="AM714" s="24">
        <v>-300.22000000000003</v>
      </c>
      <c r="AN714" s="24">
        <v>398.08</v>
      </c>
      <c r="AO714" s="24">
        <v>-1448.6</v>
      </c>
      <c r="AP714" s="24">
        <v>-1489.81</v>
      </c>
      <c r="AQ714" s="24">
        <v>-2742.78</v>
      </c>
      <c r="AR714" s="24">
        <v>-224.38</v>
      </c>
      <c r="AS714" s="24">
        <v>-302.85000000000002</v>
      </c>
      <c r="AT714" s="24">
        <v>40.46</v>
      </c>
      <c r="AU714" s="24">
        <v>-52.9</v>
      </c>
      <c r="AV714" s="24">
        <v>0</v>
      </c>
      <c r="AW714" s="24">
        <v>-687.16</v>
      </c>
      <c r="AX714" s="24">
        <v>16.55</v>
      </c>
      <c r="AY714" s="24">
        <v>-77.8</v>
      </c>
      <c r="AZ714" s="24">
        <v>42.3</v>
      </c>
      <c r="BA714" s="24">
        <v>103.7</v>
      </c>
      <c r="BB714" s="24">
        <v>0</v>
      </c>
      <c r="BC714" s="24">
        <v>0</v>
      </c>
      <c r="BD714" s="24">
        <f t="shared" ref="BD714:BD757" si="286">SUM(F714:BC714)</f>
        <v>-17100.760000000002</v>
      </c>
      <c r="BE714" s="25"/>
    </row>
    <row r="715" spans="1:57" ht="25.5" customHeight="1" x14ac:dyDescent="0.25">
      <c r="A715" s="22">
        <v>15</v>
      </c>
      <c r="B715" s="23" t="s">
        <v>54</v>
      </c>
      <c r="C715" s="23">
        <v>66</v>
      </c>
      <c r="D715" s="23" t="s">
        <v>55</v>
      </c>
      <c r="E715" s="26" t="s">
        <v>57</v>
      </c>
      <c r="F715" s="24">
        <v>-262.7</v>
      </c>
      <c r="G715" s="24">
        <v>-466.6</v>
      </c>
      <c r="H715" s="24">
        <v>-652.80999999999995</v>
      </c>
      <c r="I715" s="24">
        <v>-32.51</v>
      </c>
      <c r="J715" s="24" t="s">
        <v>58</v>
      </c>
      <c r="K715" s="24">
        <v>-412.79</v>
      </c>
      <c r="L715" s="24">
        <v>7.63</v>
      </c>
      <c r="M715" s="24">
        <v>-16.82</v>
      </c>
      <c r="N715" s="24">
        <v>-924.61</v>
      </c>
      <c r="O715" s="24">
        <v>0</v>
      </c>
      <c r="P715" s="24">
        <v>-72.87</v>
      </c>
      <c r="Q715" s="24">
        <v>-206.15</v>
      </c>
      <c r="R715" s="24">
        <v>88.86</v>
      </c>
      <c r="S715" s="24">
        <v>-90.14</v>
      </c>
      <c r="T715" s="24">
        <v>-213.97</v>
      </c>
      <c r="U715" s="24">
        <v>-94.32</v>
      </c>
      <c r="V715" s="24"/>
      <c r="W715" s="24">
        <v>-272.76</v>
      </c>
      <c r="X715" s="24"/>
      <c r="Y715" s="24">
        <v>-219.36</v>
      </c>
      <c r="Z715" s="24">
        <v>0</v>
      </c>
      <c r="AA715" s="24"/>
      <c r="AB715" s="24">
        <v>-590.22</v>
      </c>
      <c r="AC715" s="24">
        <v>-510.16</v>
      </c>
      <c r="AD715" s="24">
        <v>132.69999999999999</v>
      </c>
      <c r="AE715" s="24">
        <v>0</v>
      </c>
      <c r="AF715" s="24">
        <v>-641.79999999999995</v>
      </c>
      <c r="AG715" s="24">
        <v>58.95</v>
      </c>
      <c r="AH715" s="24"/>
      <c r="AI715" s="24">
        <v>-6.19</v>
      </c>
      <c r="AJ715" s="24">
        <v>16.61</v>
      </c>
      <c r="AK715" s="24"/>
      <c r="AL715" s="24" t="s">
        <v>58</v>
      </c>
      <c r="AM715" s="24">
        <v>39.83</v>
      </c>
      <c r="AN715" s="24">
        <v>-107.6</v>
      </c>
      <c r="AO715" s="24" t="s">
        <v>58</v>
      </c>
      <c r="AP715" s="24">
        <v>-167.71</v>
      </c>
      <c r="AQ715" s="24">
        <v>149.93</v>
      </c>
      <c r="AR715" s="24">
        <v>-210.37</v>
      </c>
      <c r="AS715" s="24">
        <v>-1222.07</v>
      </c>
      <c r="AT715" s="24">
        <v>-171.48</v>
      </c>
      <c r="AU715" s="24">
        <v>-25.31</v>
      </c>
      <c r="AV715" s="24">
        <v>0</v>
      </c>
      <c r="AW715" s="24">
        <v>-126.2</v>
      </c>
      <c r="AX715" s="24">
        <v>-2007.31</v>
      </c>
      <c r="AY715" s="24">
        <v>198.74</v>
      </c>
      <c r="AZ715" s="24">
        <v>79.91</v>
      </c>
      <c r="BA715" s="24" t="s">
        <v>62</v>
      </c>
      <c r="BB715" s="24">
        <v>0</v>
      </c>
      <c r="BC715" s="24">
        <v>0</v>
      </c>
      <c r="BD715" s="24">
        <f t="shared" si="286"/>
        <v>-8951.67</v>
      </c>
      <c r="BE715" s="25"/>
    </row>
    <row r="716" spans="1:57" ht="25.5" customHeight="1" x14ac:dyDescent="0.25">
      <c r="A716" s="22">
        <v>15</v>
      </c>
      <c r="B716" s="23" t="s">
        <v>54</v>
      </c>
      <c r="C716" s="23">
        <v>27</v>
      </c>
      <c r="D716" s="23">
        <v>269</v>
      </c>
      <c r="E716" s="23" t="s">
        <v>61</v>
      </c>
      <c r="F716" s="24" t="s">
        <v>60</v>
      </c>
      <c r="G716" s="24" t="s">
        <v>60</v>
      </c>
      <c r="H716" s="24" t="s">
        <v>60</v>
      </c>
      <c r="I716" s="24" t="s">
        <v>60</v>
      </c>
      <c r="J716" s="24" t="s">
        <v>62</v>
      </c>
      <c r="K716" s="24" t="s">
        <v>60</v>
      </c>
      <c r="L716" s="24" t="s">
        <v>62</v>
      </c>
      <c r="M716" s="24" t="s">
        <v>62</v>
      </c>
      <c r="N716" s="24" t="s">
        <v>64</v>
      </c>
      <c r="O716" s="24">
        <v>0</v>
      </c>
      <c r="P716" s="24" t="s">
        <v>62</v>
      </c>
      <c r="Q716" s="24" t="s">
        <v>60</v>
      </c>
      <c r="R716" s="24" t="s">
        <v>62</v>
      </c>
      <c r="S716" s="24" t="s">
        <v>60</v>
      </c>
      <c r="T716" s="24" t="s">
        <v>62</v>
      </c>
      <c r="U716" s="24" t="s">
        <v>62</v>
      </c>
      <c r="V716" s="24"/>
      <c r="W716" s="24" t="s">
        <v>62</v>
      </c>
      <c r="X716" s="24"/>
      <c r="Y716" s="24" t="s">
        <v>60</v>
      </c>
      <c r="Z716" s="24">
        <v>0</v>
      </c>
      <c r="AA716" s="24"/>
      <c r="AB716" s="24" t="s">
        <v>60</v>
      </c>
      <c r="AC716" s="24" t="s">
        <v>60</v>
      </c>
      <c r="AD716" s="24" t="s">
        <v>60</v>
      </c>
      <c r="AE716" s="24">
        <v>0</v>
      </c>
      <c r="AF716" s="24" t="s">
        <v>64</v>
      </c>
      <c r="AG716" s="24" t="s">
        <v>60</v>
      </c>
      <c r="AH716" s="24"/>
      <c r="AI716" s="24" t="s">
        <v>64</v>
      </c>
      <c r="AJ716" s="24" t="s">
        <v>60</v>
      </c>
      <c r="AK716" s="24"/>
      <c r="AL716" s="24" t="s">
        <v>58</v>
      </c>
      <c r="AM716" s="24" t="s">
        <v>60</v>
      </c>
      <c r="AN716" s="24" t="s">
        <v>63</v>
      </c>
      <c r="AO716" s="24" t="s">
        <v>62</v>
      </c>
      <c r="AP716" s="24" t="s">
        <v>64</v>
      </c>
      <c r="AQ716" s="24" t="s">
        <v>62</v>
      </c>
      <c r="AR716" s="24" t="s">
        <v>60</v>
      </c>
      <c r="AS716" s="24" t="s">
        <v>64</v>
      </c>
      <c r="AT716" s="24" t="s">
        <v>60</v>
      </c>
      <c r="AU716" s="24" t="s">
        <v>60</v>
      </c>
      <c r="AV716" s="24">
        <v>0</v>
      </c>
      <c r="AW716" s="24" t="s">
        <v>62</v>
      </c>
      <c r="AX716" s="24" t="s">
        <v>60</v>
      </c>
      <c r="AY716" s="24" t="s">
        <v>64</v>
      </c>
      <c r="AZ716" s="24" t="s">
        <v>60</v>
      </c>
      <c r="BA716" s="24" t="s">
        <v>62</v>
      </c>
      <c r="BB716" s="24">
        <v>0</v>
      </c>
      <c r="BC716" s="24">
        <v>0</v>
      </c>
      <c r="BD716" s="24">
        <f t="shared" si="286"/>
        <v>0</v>
      </c>
      <c r="BE716" s="25"/>
    </row>
    <row r="717" spans="1:57" ht="25.5" customHeight="1" x14ac:dyDescent="0.25">
      <c r="A717" s="22">
        <v>15</v>
      </c>
      <c r="B717" s="23" t="s">
        <v>54</v>
      </c>
      <c r="C717" s="23">
        <v>27</v>
      </c>
      <c r="D717" s="23">
        <v>273</v>
      </c>
      <c r="E717" s="23" t="s">
        <v>65</v>
      </c>
      <c r="F717" s="24" t="s">
        <v>60</v>
      </c>
      <c r="G717" s="24" t="s">
        <v>60</v>
      </c>
      <c r="H717" s="24" t="s">
        <v>60</v>
      </c>
      <c r="I717" s="24" t="s">
        <v>60</v>
      </c>
      <c r="J717" s="24" t="s">
        <v>62</v>
      </c>
      <c r="K717" s="24" t="s">
        <v>60</v>
      </c>
      <c r="L717" s="24" t="s">
        <v>62</v>
      </c>
      <c r="M717" s="24" t="s">
        <v>63</v>
      </c>
      <c r="N717" s="24" t="s">
        <v>64</v>
      </c>
      <c r="O717" s="24">
        <v>0</v>
      </c>
      <c r="P717" s="24">
        <v>193.5</v>
      </c>
      <c r="Q717" s="24" t="s">
        <v>60</v>
      </c>
      <c r="R717" s="24" t="s">
        <v>62</v>
      </c>
      <c r="S717" s="24" t="s">
        <v>64</v>
      </c>
      <c r="T717" s="24" t="s">
        <v>62</v>
      </c>
      <c r="U717" s="24" t="s">
        <v>62</v>
      </c>
      <c r="V717" s="24"/>
      <c r="W717" s="24" t="s">
        <v>62</v>
      </c>
      <c r="X717" s="24"/>
      <c r="Y717" s="24" t="s">
        <v>60</v>
      </c>
      <c r="Z717" s="24">
        <v>0</v>
      </c>
      <c r="AA717" s="24"/>
      <c r="AB717" s="24" t="s">
        <v>60</v>
      </c>
      <c r="AC717" s="24" t="s">
        <v>60</v>
      </c>
      <c r="AD717" s="24" t="s">
        <v>60</v>
      </c>
      <c r="AE717" s="24">
        <v>0</v>
      </c>
      <c r="AF717" s="24" t="s">
        <v>64</v>
      </c>
      <c r="AG717" s="24" t="s">
        <v>60</v>
      </c>
      <c r="AH717" s="24"/>
      <c r="AI717" s="24" t="s">
        <v>64</v>
      </c>
      <c r="AJ717" s="24" t="s">
        <v>60</v>
      </c>
      <c r="AK717" s="24"/>
      <c r="AL717" s="24" t="s">
        <v>58</v>
      </c>
      <c r="AM717" s="24" t="s">
        <v>60</v>
      </c>
      <c r="AN717" s="24" t="s">
        <v>62</v>
      </c>
      <c r="AO717" s="24" t="s">
        <v>62</v>
      </c>
      <c r="AP717" s="24" t="s">
        <v>64</v>
      </c>
      <c r="AQ717" s="24" t="s">
        <v>62</v>
      </c>
      <c r="AR717" s="24" t="s">
        <v>60</v>
      </c>
      <c r="AS717" s="24" t="s">
        <v>64</v>
      </c>
      <c r="AT717" s="24" t="s">
        <v>60</v>
      </c>
      <c r="AU717" s="24" t="s">
        <v>60</v>
      </c>
      <c r="AV717" s="24">
        <v>0</v>
      </c>
      <c r="AW717" s="24">
        <v>779.65</v>
      </c>
      <c r="AX717" s="24" t="s">
        <v>60</v>
      </c>
      <c r="AY717" s="24" t="s">
        <v>64</v>
      </c>
      <c r="AZ717" s="24" t="s">
        <v>60</v>
      </c>
      <c r="BA717" s="24" t="s">
        <v>62</v>
      </c>
      <c r="BB717" s="24">
        <v>0</v>
      </c>
      <c r="BC717" s="24">
        <v>0</v>
      </c>
      <c r="BD717" s="24">
        <f t="shared" si="286"/>
        <v>973.15</v>
      </c>
      <c r="BE717" s="25"/>
    </row>
    <row r="718" spans="1:57" ht="25.5" customHeight="1" x14ac:dyDescent="0.25">
      <c r="A718" s="22">
        <v>15</v>
      </c>
      <c r="B718" s="23" t="s">
        <v>54</v>
      </c>
      <c r="C718" s="23">
        <v>27</v>
      </c>
      <c r="D718" s="23">
        <v>274</v>
      </c>
      <c r="E718" s="23" t="s">
        <v>66</v>
      </c>
      <c r="F718" s="24" t="s">
        <v>60</v>
      </c>
      <c r="G718" s="24" t="s">
        <v>60</v>
      </c>
      <c r="H718" s="24" t="s">
        <v>60</v>
      </c>
      <c r="I718" s="24" t="s">
        <v>60</v>
      </c>
      <c r="J718" s="24" t="s">
        <v>62</v>
      </c>
      <c r="K718" s="24" t="s">
        <v>60</v>
      </c>
      <c r="L718" s="24" t="s">
        <v>63</v>
      </c>
      <c r="M718" s="24" t="s">
        <v>62</v>
      </c>
      <c r="N718" s="24">
        <v>134.46</v>
      </c>
      <c r="O718" s="24">
        <v>0</v>
      </c>
      <c r="P718" s="24" t="s">
        <v>62</v>
      </c>
      <c r="Q718" s="24" t="s">
        <v>60</v>
      </c>
      <c r="R718" s="24" t="s">
        <v>62</v>
      </c>
      <c r="S718" s="24" t="s">
        <v>60</v>
      </c>
      <c r="T718" s="24" t="s">
        <v>62</v>
      </c>
      <c r="U718" s="24" t="s">
        <v>62</v>
      </c>
      <c r="V718" s="24"/>
      <c r="W718" s="24" t="s">
        <v>62</v>
      </c>
      <c r="X718" s="24"/>
      <c r="Y718" s="24" t="s">
        <v>60</v>
      </c>
      <c r="Z718" s="24">
        <v>0</v>
      </c>
      <c r="AA718" s="24"/>
      <c r="AB718" s="24" t="s">
        <v>60</v>
      </c>
      <c r="AC718" s="24" t="s">
        <v>60</v>
      </c>
      <c r="AD718" s="24" t="s">
        <v>60</v>
      </c>
      <c r="AE718" s="24">
        <v>0</v>
      </c>
      <c r="AF718" s="24" t="s">
        <v>60</v>
      </c>
      <c r="AG718" s="24" t="s">
        <v>60</v>
      </c>
      <c r="AH718" s="24"/>
      <c r="AI718" s="24" t="s">
        <v>64</v>
      </c>
      <c r="AJ718" s="24" t="s">
        <v>60</v>
      </c>
      <c r="AK718" s="24"/>
      <c r="AL718" s="24" t="s">
        <v>58</v>
      </c>
      <c r="AM718" s="24" t="s">
        <v>60</v>
      </c>
      <c r="AN718" s="24" t="s">
        <v>62</v>
      </c>
      <c r="AO718" s="24" t="s">
        <v>62</v>
      </c>
      <c r="AP718" s="24" t="s">
        <v>60</v>
      </c>
      <c r="AQ718" s="24" t="s">
        <v>62</v>
      </c>
      <c r="AR718" s="24" t="s">
        <v>60</v>
      </c>
      <c r="AS718" s="24" t="s">
        <v>64</v>
      </c>
      <c r="AT718" s="24" t="s">
        <v>60</v>
      </c>
      <c r="AU718" s="24" t="s">
        <v>60</v>
      </c>
      <c r="AV718" s="24">
        <v>0</v>
      </c>
      <c r="AW718" s="24">
        <v>192.6</v>
      </c>
      <c r="AX718" s="24">
        <v>-673.28</v>
      </c>
      <c r="AY718" s="24" t="s">
        <v>60</v>
      </c>
      <c r="AZ718" s="24" t="s">
        <v>60</v>
      </c>
      <c r="BA718" s="24" t="s">
        <v>62</v>
      </c>
      <c r="BB718" s="24">
        <v>0</v>
      </c>
      <c r="BC718" s="24">
        <v>0</v>
      </c>
      <c r="BD718" s="24">
        <f t="shared" si="286"/>
        <v>-346.21999999999997</v>
      </c>
      <c r="BE718" s="25" t="s">
        <v>48</v>
      </c>
    </row>
    <row r="719" spans="1:57" ht="25.5" customHeight="1" x14ac:dyDescent="0.25">
      <c r="A719" s="22">
        <v>15</v>
      </c>
      <c r="B719" s="23" t="s">
        <v>54</v>
      </c>
      <c r="C719" s="23">
        <v>23</v>
      </c>
      <c r="D719" s="23">
        <v>243</v>
      </c>
      <c r="E719" s="23" t="s">
        <v>67</v>
      </c>
      <c r="F719" s="24">
        <v>-366.61</v>
      </c>
      <c r="G719" s="24">
        <v>-317.87</v>
      </c>
      <c r="H719" s="24">
        <v>35.32</v>
      </c>
      <c r="I719" s="24">
        <v>-43.53</v>
      </c>
      <c r="J719" s="24">
        <v>-17.66</v>
      </c>
      <c r="K719" s="24">
        <v>-55.19</v>
      </c>
      <c r="L719" s="24">
        <v>89.63</v>
      </c>
      <c r="M719" s="24" t="s">
        <v>58</v>
      </c>
      <c r="N719" s="24">
        <v>-861.74</v>
      </c>
      <c r="O719" s="24">
        <v>0</v>
      </c>
      <c r="P719" s="24">
        <v>-8.64</v>
      </c>
      <c r="Q719" s="24">
        <v>66.08</v>
      </c>
      <c r="R719" s="24">
        <v>790.32</v>
      </c>
      <c r="S719" s="24">
        <v>-383.11</v>
      </c>
      <c r="T719" s="24">
        <v>107.86</v>
      </c>
      <c r="U719" s="24">
        <v>116.68</v>
      </c>
      <c r="V719" s="24"/>
      <c r="W719" s="24" t="s">
        <v>58</v>
      </c>
      <c r="X719" s="24"/>
      <c r="Y719" s="24">
        <v>-77.05</v>
      </c>
      <c r="Z719" s="24">
        <v>0</v>
      </c>
      <c r="AA719" s="24"/>
      <c r="AB719" s="24">
        <v>-460.73</v>
      </c>
      <c r="AC719" s="24">
        <v>32.78</v>
      </c>
      <c r="AD719" s="24">
        <v>30.07</v>
      </c>
      <c r="AE719" s="24">
        <v>0</v>
      </c>
      <c r="AF719" s="24">
        <v>-182.22</v>
      </c>
      <c r="AG719" s="24" t="s">
        <v>59</v>
      </c>
      <c r="AH719" s="24"/>
      <c r="AI719" s="24">
        <v>-37.56</v>
      </c>
      <c r="AJ719" s="24">
        <v>94.85</v>
      </c>
      <c r="AK719" s="24"/>
      <c r="AL719" s="24">
        <v>-52.16</v>
      </c>
      <c r="AM719" s="24">
        <v>-62.96</v>
      </c>
      <c r="AN719" s="24">
        <v>146.88</v>
      </c>
      <c r="AO719" s="24" t="s">
        <v>58</v>
      </c>
      <c r="AP719" s="24">
        <v>-267.54000000000002</v>
      </c>
      <c r="AQ719" s="24">
        <v>1197.1500000000001</v>
      </c>
      <c r="AR719" s="24">
        <v>9.35</v>
      </c>
      <c r="AS719" s="24" t="s">
        <v>59</v>
      </c>
      <c r="AT719" s="24">
        <v>-80.739999999999995</v>
      </c>
      <c r="AU719" s="24">
        <v>32.380000000000003</v>
      </c>
      <c r="AV719" s="24">
        <v>0</v>
      </c>
      <c r="AW719" s="24">
        <v>-66.16</v>
      </c>
      <c r="AX719" s="24">
        <v>-286.43</v>
      </c>
      <c r="AY719" s="24">
        <v>47.8</v>
      </c>
      <c r="AZ719" s="24">
        <v>-8.98</v>
      </c>
      <c r="BA719" s="24" t="s">
        <v>62</v>
      </c>
      <c r="BB719" s="24">
        <v>0</v>
      </c>
      <c r="BC719" s="24">
        <v>0</v>
      </c>
      <c r="BD719" s="24">
        <f t="shared" si="286"/>
        <v>-839.73000000000025</v>
      </c>
      <c r="BE719" s="25" t="s">
        <v>48</v>
      </c>
    </row>
    <row r="720" spans="1:57" ht="25.5" customHeight="1" x14ac:dyDescent="0.25">
      <c r="A720" s="22">
        <v>15</v>
      </c>
      <c r="B720" s="23" t="s">
        <v>54</v>
      </c>
      <c r="C720" s="23">
        <v>23</v>
      </c>
      <c r="D720" s="23">
        <v>332</v>
      </c>
      <c r="E720" s="23" t="s">
        <v>68</v>
      </c>
      <c r="F720" s="24">
        <v>-464.87</v>
      </c>
      <c r="G720" s="24">
        <v>-389.33</v>
      </c>
      <c r="H720" s="24">
        <v>-330.97</v>
      </c>
      <c r="I720" s="24">
        <v>-80.790000000000006</v>
      </c>
      <c r="J720" s="24">
        <v>37.06</v>
      </c>
      <c r="K720" s="24">
        <v>-115.97</v>
      </c>
      <c r="L720" s="24">
        <v>39.4</v>
      </c>
      <c r="M720" s="24" t="s">
        <v>58</v>
      </c>
      <c r="N720" s="24">
        <v>562.69000000000005</v>
      </c>
      <c r="O720" s="24">
        <v>0</v>
      </c>
      <c r="P720" s="24">
        <v>-216.76</v>
      </c>
      <c r="Q720" s="24" t="s">
        <v>59</v>
      </c>
      <c r="R720" s="24">
        <v>876.82</v>
      </c>
      <c r="S720" s="24">
        <v>-68.34</v>
      </c>
      <c r="T720" s="24">
        <v>-119.28</v>
      </c>
      <c r="U720" s="24" t="s">
        <v>62</v>
      </c>
      <c r="V720" s="24"/>
      <c r="W720" s="24" t="s">
        <v>58</v>
      </c>
      <c r="X720" s="24"/>
      <c r="Y720" s="24">
        <v>-802.17</v>
      </c>
      <c r="Z720" s="24">
        <v>0</v>
      </c>
      <c r="AA720" s="24"/>
      <c r="AB720" s="24">
        <v>155.02000000000001</v>
      </c>
      <c r="AC720" s="24">
        <v>-127.22</v>
      </c>
      <c r="AD720" s="24">
        <v>415.48</v>
      </c>
      <c r="AE720" s="24">
        <v>0</v>
      </c>
      <c r="AF720" s="24">
        <v>-418.89</v>
      </c>
      <c r="AG720" s="24">
        <v>-89.69</v>
      </c>
      <c r="AH720" s="24"/>
      <c r="AI720" s="24">
        <v>-144.19999999999999</v>
      </c>
      <c r="AJ720" s="24">
        <v>145.72999999999999</v>
      </c>
      <c r="AK720" s="24"/>
      <c r="AL720" s="24">
        <v>-1526</v>
      </c>
      <c r="AM720" s="24">
        <v>-247.1</v>
      </c>
      <c r="AN720" s="24">
        <v>91.96</v>
      </c>
      <c r="AO720" s="24" t="s">
        <v>58</v>
      </c>
      <c r="AP720" s="24">
        <v>-12.24</v>
      </c>
      <c r="AQ720" s="24" t="s">
        <v>58</v>
      </c>
      <c r="AR720" s="24">
        <v>-25.29</v>
      </c>
      <c r="AS720" s="24" t="s">
        <v>59</v>
      </c>
      <c r="AT720" s="24">
        <v>57.01</v>
      </c>
      <c r="AU720" s="24">
        <v>577.03</v>
      </c>
      <c r="AV720" s="24">
        <v>0</v>
      </c>
      <c r="AW720" s="24" t="s">
        <v>58</v>
      </c>
      <c r="AX720" s="24">
        <v>-26.4</v>
      </c>
      <c r="AY720" s="24">
        <v>192.14</v>
      </c>
      <c r="AZ720" s="24" t="s">
        <v>59</v>
      </c>
      <c r="BA720" s="24">
        <v>7.53</v>
      </c>
      <c r="BB720" s="24">
        <v>0</v>
      </c>
      <c r="BC720" s="24">
        <v>0</v>
      </c>
      <c r="BD720" s="24">
        <f t="shared" si="286"/>
        <v>-2047.6399999999992</v>
      </c>
      <c r="BE720" s="25" t="s">
        <v>48</v>
      </c>
    </row>
    <row r="721" spans="1:57" ht="25.5" customHeight="1" x14ac:dyDescent="0.25">
      <c r="A721" s="22">
        <v>15</v>
      </c>
      <c r="B721" s="23" t="s">
        <v>54</v>
      </c>
      <c r="C721" s="23">
        <v>22</v>
      </c>
      <c r="D721" s="23">
        <v>175</v>
      </c>
      <c r="E721" s="23" t="s">
        <v>69</v>
      </c>
      <c r="F721" s="24">
        <v>-35.369999999999997</v>
      </c>
      <c r="G721" s="24">
        <v>209.31</v>
      </c>
      <c r="H721" s="24">
        <v>-72.319999999999993</v>
      </c>
      <c r="I721" s="24">
        <v>311.72000000000003</v>
      </c>
      <c r="J721" s="24">
        <v>-50.94</v>
      </c>
      <c r="K721" s="24">
        <v>-148.49</v>
      </c>
      <c r="L721" s="24">
        <v>-32.76</v>
      </c>
      <c r="M721" s="24">
        <v>250.49</v>
      </c>
      <c r="N721" s="24">
        <v>1216.53</v>
      </c>
      <c r="O721" s="24">
        <v>0</v>
      </c>
      <c r="P721" s="24">
        <v>144.49</v>
      </c>
      <c r="Q721" s="24">
        <v>-156.1</v>
      </c>
      <c r="R721" s="24">
        <v>-18.39</v>
      </c>
      <c r="S721" s="24">
        <v>56.76</v>
      </c>
      <c r="T721" s="24">
        <v>-255.52</v>
      </c>
      <c r="U721" s="24">
        <v>-547.74</v>
      </c>
      <c r="V721" s="24"/>
      <c r="W721" s="24">
        <v>-983.4</v>
      </c>
      <c r="X721" s="24"/>
      <c r="Y721" s="24">
        <v>-298.02999999999997</v>
      </c>
      <c r="Z721" s="24">
        <v>0</v>
      </c>
      <c r="AA721" s="24"/>
      <c r="AB721" s="24">
        <v>-900.02</v>
      </c>
      <c r="AC721" s="24">
        <v>-496.66</v>
      </c>
      <c r="AD721" s="24">
        <v>-54.69</v>
      </c>
      <c r="AE721" s="24">
        <v>0</v>
      </c>
      <c r="AF721" s="24">
        <v>229.78</v>
      </c>
      <c r="AG721" s="24">
        <v>-50.78</v>
      </c>
      <c r="AH721" s="24"/>
      <c r="AI721" s="24">
        <v>-1.56</v>
      </c>
      <c r="AJ721" s="24">
        <v>-176.61</v>
      </c>
      <c r="AK721" s="24"/>
      <c r="AL721" s="24">
        <v>-449.5</v>
      </c>
      <c r="AM721" s="24">
        <v>56.23</v>
      </c>
      <c r="AN721" s="24">
        <v>196.49</v>
      </c>
      <c r="AO721" s="24">
        <v>-49.96</v>
      </c>
      <c r="AP721" s="24">
        <v>-259.77</v>
      </c>
      <c r="AQ721" s="24">
        <v>-916.49</v>
      </c>
      <c r="AR721" s="24">
        <v>-32.17</v>
      </c>
      <c r="AS721" s="24" t="s">
        <v>59</v>
      </c>
      <c r="AT721" s="24">
        <v>228.05</v>
      </c>
      <c r="AU721" s="24">
        <v>221.97</v>
      </c>
      <c r="AV721" s="24">
        <v>0</v>
      </c>
      <c r="AW721" s="24">
        <v>-325</v>
      </c>
      <c r="AX721" s="24">
        <v>290.57</v>
      </c>
      <c r="AY721" s="24" t="s">
        <v>60</v>
      </c>
      <c r="AZ721" s="24" t="s">
        <v>62</v>
      </c>
      <c r="BA721" s="24">
        <v>-49.82</v>
      </c>
      <c r="BB721" s="24">
        <v>0</v>
      </c>
      <c r="BC721" s="24">
        <v>0</v>
      </c>
      <c r="BD721" s="24">
        <f t="shared" si="286"/>
        <v>-2949.7000000000003</v>
      </c>
      <c r="BE721" s="25" t="s">
        <v>48</v>
      </c>
    </row>
    <row r="722" spans="1:57" ht="25.5" customHeight="1" x14ac:dyDescent="0.25">
      <c r="A722" s="22">
        <v>15</v>
      </c>
      <c r="B722" s="23" t="s">
        <v>54</v>
      </c>
      <c r="C722" s="23">
        <v>22</v>
      </c>
      <c r="D722" s="23">
        <v>347</v>
      </c>
      <c r="E722" s="23" t="s">
        <v>70</v>
      </c>
      <c r="F722" s="24">
        <v>-347.28</v>
      </c>
      <c r="G722" s="24">
        <v>-72.62</v>
      </c>
      <c r="H722" s="24">
        <v>-102.02</v>
      </c>
      <c r="I722" s="24">
        <v>268.27999999999997</v>
      </c>
      <c r="J722" s="24">
        <v>-357.73</v>
      </c>
      <c r="K722" s="24">
        <v>-296.31</v>
      </c>
      <c r="L722" s="24">
        <v>-146.94</v>
      </c>
      <c r="M722" s="24">
        <v>3416.05</v>
      </c>
      <c r="N722" s="24">
        <v>-683.26</v>
      </c>
      <c r="O722" s="24">
        <v>0</v>
      </c>
      <c r="P722" s="24">
        <v>-201.61</v>
      </c>
      <c r="Q722" s="24">
        <v>370.1</v>
      </c>
      <c r="R722" s="24">
        <v>-32.92</v>
      </c>
      <c r="S722" s="24">
        <v>-163.69</v>
      </c>
      <c r="T722" s="24">
        <v>-104.6</v>
      </c>
      <c r="U722" s="24">
        <v>-547.74</v>
      </c>
      <c r="V722" s="24"/>
      <c r="W722" s="24">
        <v>442.16</v>
      </c>
      <c r="X722" s="24"/>
      <c r="Y722" s="24">
        <v>-662.39</v>
      </c>
      <c r="Z722" s="24">
        <v>0</v>
      </c>
      <c r="AA722" s="24"/>
      <c r="AB722" s="24">
        <v>-250.31</v>
      </c>
      <c r="AC722" s="24">
        <v>128.06</v>
      </c>
      <c r="AD722" s="24">
        <v>-13.91</v>
      </c>
      <c r="AE722" s="24">
        <v>0</v>
      </c>
      <c r="AF722" s="24">
        <v>-192.57</v>
      </c>
      <c r="AG722" s="24">
        <v>17.64</v>
      </c>
      <c r="AH722" s="24"/>
      <c r="AI722" s="24">
        <v>83.64</v>
      </c>
      <c r="AJ722" s="24">
        <v>-11.96</v>
      </c>
      <c r="AK722" s="24"/>
      <c r="AL722" s="24">
        <v>92.9</v>
      </c>
      <c r="AM722" s="24">
        <v>-66.489999999999995</v>
      </c>
      <c r="AN722" s="24">
        <v>46.99</v>
      </c>
      <c r="AO722" s="24">
        <v>-10.57</v>
      </c>
      <c r="AP722" s="24">
        <v>-378.93</v>
      </c>
      <c r="AQ722" s="24">
        <v>-330.93</v>
      </c>
      <c r="AR722" s="24">
        <v>18.170000000000002</v>
      </c>
      <c r="AS722" s="24" t="s">
        <v>59</v>
      </c>
      <c r="AT722" s="24">
        <v>-197.13</v>
      </c>
      <c r="AU722" s="24">
        <v>-94.53</v>
      </c>
      <c r="AV722" s="24">
        <v>0</v>
      </c>
      <c r="AW722" s="24">
        <v>-375.78</v>
      </c>
      <c r="AX722" s="24">
        <v>-12.97</v>
      </c>
      <c r="AY722" s="24">
        <v>-0.66</v>
      </c>
      <c r="AZ722" s="24">
        <v>7.63</v>
      </c>
      <c r="BA722" s="24">
        <v>-367.46</v>
      </c>
      <c r="BB722" s="24">
        <v>0</v>
      </c>
      <c r="BC722" s="24">
        <v>0</v>
      </c>
      <c r="BD722" s="24">
        <f t="shared" si="286"/>
        <v>-1131.6899999999998</v>
      </c>
      <c r="BE722" s="25" t="s">
        <v>48</v>
      </c>
    </row>
    <row r="723" spans="1:57" ht="25.5" customHeight="1" x14ac:dyDescent="0.25">
      <c r="A723" s="40">
        <v>15</v>
      </c>
      <c r="B723" s="23" t="s">
        <v>54</v>
      </c>
      <c r="C723" s="23">
        <v>12</v>
      </c>
      <c r="D723" s="23" t="s">
        <v>71</v>
      </c>
      <c r="E723" s="23" t="s">
        <v>72</v>
      </c>
      <c r="F723" s="24">
        <v>-63.03</v>
      </c>
      <c r="G723" s="24">
        <v>-33.78</v>
      </c>
      <c r="H723" s="24">
        <v>-43.17</v>
      </c>
      <c r="I723" s="24">
        <v>2115.66</v>
      </c>
      <c r="J723" s="24">
        <v>3.33</v>
      </c>
      <c r="K723" s="24">
        <v>-77.28</v>
      </c>
      <c r="L723" s="24">
        <v>-123.72</v>
      </c>
      <c r="M723" s="24" t="s">
        <v>58</v>
      </c>
      <c r="N723" s="24">
        <v>-1082.0999999999999</v>
      </c>
      <c r="O723" s="24">
        <v>0</v>
      </c>
      <c r="P723" s="24">
        <v>16.04</v>
      </c>
      <c r="Q723" s="24">
        <v>-83.1</v>
      </c>
      <c r="R723" s="24" t="s">
        <v>58</v>
      </c>
      <c r="S723" s="24">
        <v>16.7</v>
      </c>
      <c r="T723" s="24">
        <v>-111.94</v>
      </c>
      <c r="U723" s="24">
        <v>202.02</v>
      </c>
      <c r="V723" s="24"/>
      <c r="W723" s="24" t="s">
        <v>58</v>
      </c>
      <c r="X723" s="24"/>
      <c r="Y723" s="24" t="s">
        <v>59</v>
      </c>
      <c r="Z723" s="24">
        <v>0</v>
      </c>
      <c r="AA723" s="24"/>
      <c r="AB723" s="24">
        <v>-429.48</v>
      </c>
      <c r="AC723" s="24">
        <v>-255.14</v>
      </c>
      <c r="AD723" s="24">
        <v>238.69</v>
      </c>
      <c r="AE723" s="24">
        <v>0</v>
      </c>
      <c r="AF723" s="24" t="s">
        <v>60</v>
      </c>
      <c r="AG723" s="24">
        <v>147.18</v>
      </c>
      <c r="AH723" s="24"/>
      <c r="AI723" s="24" t="s">
        <v>59</v>
      </c>
      <c r="AJ723" s="24" t="s">
        <v>64</v>
      </c>
      <c r="AK723" s="24"/>
      <c r="AL723" s="24" t="s">
        <v>58</v>
      </c>
      <c r="AM723" s="24">
        <v>45.76</v>
      </c>
      <c r="AN723" s="24" t="s">
        <v>62</v>
      </c>
      <c r="AO723" s="24" t="s">
        <v>62</v>
      </c>
      <c r="AP723" s="24">
        <v>-158.21</v>
      </c>
      <c r="AQ723" s="24">
        <v>224.57</v>
      </c>
      <c r="AR723" s="24">
        <v>-65.400000000000006</v>
      </c>
      <c r="AS723" s="24" t="s">
        <v>59</v>
      </c>
      <c r="AT723" s="24">
        <v>44.62</v>
      </c>
      <c r="AU723" s="24">
        <v>87.53</v>
      </c>
      <c r="AV723" s="24">
        <v>0</v>
      </c>
      <c r="AW723" s="24" t="s">
        <v>333</v>
      </c>
      <c r="AX723" s="24">
        <v>-206.38</v>
      </c>
      <c r="AY723" s="24">
        <v>33.99</v>
      </c>
      <c r="AZ723" s="24" t="s">
        <v>59</v>
      </c>
      <c r="BA723" s="24" t="s">
        <v>62</v>
      </c>
      <c r="BB723" s="24">
        <v>0</v>
      </c>
      <c r="BC723" s="24">
        <v>0</v>
      </c>
      <c r="BD723" s="24">
        <f t="shared" si="286"/>
        <v>443.35999999999979</v>
      </c>
      <c r="BE723" s="25"/>
    </row>
    <row r="724" spans="1:57" ht="25.5" customHeight="1" x14ac:dyDescent="0.25">
      <c r="A724" s="40">
        <v>15</v>
      </c>
      <c r="B724" s="23" t="s">
        <v>54</v>
      </c>
      <c r="C724" s="23">
        <v>22</v>
      </c>
      <c r="D724" s="23" t="s">
        <v>55</v>
      </c>
      <c r="E724" s="23" t="s">
        <v>73</v>
      </c>
      <c r="F724" s="24">
        <v>-59.13</v>
      </c>
      <c r="G724" s="24">
        <v>-154.03</v>
      </c>
      <c r="H724" s="24">
        <v>-78.03</v>
      </c>
      <c r="I724" s="24">
        <v>-893.5</v>
      </c>
      <c r="J724" s="24">
        <v>0.69</v>
      </c>
      <c r="K724" s="24">
        <v>-148.47999999999999</v>
      </c>
      <c r="L724" s="24">
        <v>28.31</v>
      </c>
      <c r="M724" s="24">
        <v>556.75</v>
      </c>
      <c r="N724" s="24" t="s">
        <v>58</v>
      </c>
      <c r="O724" s="24">
        <v>0</v>
      </c>
      <c r="P724" s="24">
        <v>-109.57</v>
      </c>
      <c r="Q724" s="24">
        <v>37.75</v>
      </c>
      <c r="R724" s="24" t="s">
        <v>58</v>
      </c>
      <c r="S724" s="24">
        <v>-850.93</v>
      </c>
      <c r="T724" s="24">
        <v>-1757.19</v>
      </c>
      <c r="U724" s="24" t="s">
        <v>63</v>
      </c>
      <c r="V724" s="24"/>
      <c r="W724" s="24" t="s">
        <v>58</v>
      </c>
      <c r="X724" s="24"/>
      <c r="Y724" s="24">
        <v>-490.77</v>
      </c>
      <c r="Z724" s="24">
        <v>0</v>
      </c>
      <c r="AA724" s="24"/>
      <c r="AB724" s="24">
        <v>-217.62</v>
      </c>
      <c r="AC724" s="24" t="s">
        <v>64</v>
      </c>
      <c r="AD724" s="24">
        <v>54.4</v>
      </c>
      <c r="AE724" s="24">
        <v>0</v>
      </c>
      <c r="AF724" s="24" t="s">
        <v>60</v>
      </c>
      <c r="AG724" s="24">
        <v>-45.16</v>
      </c>
      <c r="AH724" s="24"/>
      <c r="AI724" s="24">
        <v>-18.09</v>
      </c>
      <c r="AJ724" s="24" t="s">
        <v>64</v>
      </c>
      <c r="AK724" s="24"/>
      <c r="AL724" s="24" t="s">
        <v>58</v>
      </c>
      <c r="AM724" s="24">
        <v>-78.92</v>
      </c>
      <c r="AN724" s="24">
        <v>-5.37</v>
      </c>
      <c r="AO724" s="24" t="s">
        <v>63</v>
      </c>
      <c r="AP724" s="24">
        <v>-171.39</v>
      </c>
      <c r="AQ724" s="24">
        <v>-69.25</v>
      </c>
      <c r="AR724" s="24">
        <v>-45.4</v>
      </c>
      <c r="AS724" s="24" t="s">
        <v>59</v>
      </c>
      <c r="AT724" s="24">
        <v>181.98</v>
      </c>
      <c r="AU724" s="24">
        <v>109.81</v>
      </c>
      <c r="AV724" s="24">
        <v>0</v>
      </c>
      <c r="AW724" s="24" t="s">
        <v>58</v>
      </c>
      <c r="AX724" s="24">
        <v>239.92</v>
      </c>
      <c r="AY724" s="24">
        <v>-1.51</v>
      </c>
      <c r="AZ724" s="24">
        <v>221.45</v>
      </c>
      <c r="BA724" s="24">
        <v>154.81</v>
      </c>
      <c r="BB724" s="24">
        <v>0</v>
      </c>
      <c r="BC724" s="24">
        <v>0</v>
      </c>
      <c r="BD724" s="24">
        <f t="shared" si="286"/>
        <v>-3608.4700000000007</v>
      </c>
      <c r="BE724" s="25"/>
    </row>
    <row r="725" spans="1:57" ht="25.5" customHeight="1" x14ac:dyDescent="0.25">
      <c r="A725" s="22">
        <v>15</v>
      </c>
      <c r="B725" s="22" t="s">
        <v>74</v>
      </c>
      <c r="C725" s="23">
        <v>22</v>
      </c>
      <c r="D725" s="23">
        <v>35</v>
      </c>
      <c r="E725" s="23" t="s">
        <v>75</v>
      </c>
      <c r="F725" s="24">
        <v>-759.19</v>
      </c>
      <c r="G725" s="24">
        <v>-169.82</v>
      </c>
      <c r="H725" s="24">
        <v>-212.61</v>
      </c>
      <c r="I725" s="24">
        <v>-556.84</v>
      </c>
      <c r="J725" s="24">
        <v>-50.16</v>
      </c>
      <c r="K725" s="24">
        <v>-321.98</v>
      </c>
      <c r="L725" s="24">
        <v>-698.02</v>
      </c>
      <c r="M725" s="24">
        <v>-1177.3599999999999</v>
      </c>
      <c r="N725" s="24">
        <v>-981.94</v>
      </c>
      <c r="O725" s="24">
        <v>0</v>
      </c>
      <c r="P725" s="24">
        <v>27.24</v>
      </c>
      <c r="Q725" s="24">
        <v>-688.37</v>
      </c>
      <c r="R725" s="24">
        <v>-576.05999999999995</v>
      </c>
      <c r="S725" s="24">
        <v>-86.1</v>
      </c>
      <c r="T725" s="24" t="s">
        <v>58</v>
      </c>
      <c r="U725" s="24">
        <v>-18.440000000000001</v>
      </c>
      <c r="V725" s="24"/>
      <c r="W725" s="24">
        <v>-1539.07</v>
      </c>
      <c r="X725" s="24"/>
      <c r="Y725" s="24">
        <v>-763.81</v>
      </c>
      <c r="Z725" s="24">
        <v>0</v>
      </c>
      <c r="AA725" s="24"/>
      <c r="AB725" s="24">
        <v>-562.37</v>
      </c>
      <c r="AC725" s="24">
        <v>219</v>
      </c>
      <c r="AD725" s="24">
        <v>-514.84</v>
      </c>
      <c r="AE725" s="24">
        <v>0</v>
      </c>
      <c r="AF725" s="24">
        <v>448.05</v>
      </c>
      <c r="AG725" s="24">
        <v>-99.57</v>
      </c>
      <c r="AH725" s="24"/>
      <c r="AI725" s="24">
        <v>101.98</v>
      </c>
      <c r="AJ725" s="24">
        <v>58.95</v>
      </c>
      <c r="AK725" s="24"/>
      <c r="AL725" s="24">
        <v>-815.6</v>
      </c>
      <c r="AM725" s="24">
        <v>-505.65</v>
      </c>
      <c r="AN725" s="24">
        <v>-343.39</v>
      </c>
      <c r="AO725" s="24">
        <v>-25.4</v>
      </c>
      <c r="AP725" s="24">
        <v>-336.53</v>
      </c>
      <c r="AQ725" s="24">
        <v>223.45</v>
      </c>
      <c r="AR725" s="24">
        <v>63.7</v>
      </c>
      <c r="AS725" s="24">
        <v>-2494.59</v>
      </c>
      <c r="AT725" s="24">
        <v>17.27</v>
      </c>
      <c r="AU725" s="24">
        <v>-29.57</v>
      </c>
      <c r="AV725" s="24">
        <v>0</v>
      </c>
      <c r="AW725" s="24" t="s">
        <v>58</v>
      </c>
      <c r="AX725" s="24">
        <v>-221.74</v>
      </c>
      <c r="AY725" s="24">
        <v>-563.67999999999995</v>
      </c>
      <c r="AZ725" s="24">
        <v>-74.239999999999995</v>
      </c>
      <c r="BA725" s="24">
        <v>12.49</v>
      </c>
      <c r="BB725" s="24">
        <v>0</v>
      </c>
      <c r="BC725" s="24">
        <v>0</v>
      </c>
      <c r="BD725" s="24">
        <f t="shared" si="286"/>
        <v>-14014.81</v>
      </c>
      <c r="BE725" s="25" t="s">
        <v>48</v>
      </c>
    </row>
    <row r="726" spans="1:57" ht="25.5" customHeight="1" x14ac:dyDescent="0.25">
      <c r="A726" s="22">
        <v>15</v>
      </c>
      <c r="B726" s="22" t="s">
        <v>74</v>
      </c>
      <c r="C726" s="23">
        <v>22</v>
      </c>
      <c r="D726" s="23">
        <v>342</v>
      </c>
      <c r="E726" s="23" t="s">
        <v>76</v>
      </c>
      <c r="F726" s="24">
        <v>-0.7</v>
      </c>
      <c r="G726" s="24">
        <v>8.1</v>
      </c>
      <c r="H726" s="24">
        <v>21.36</v>
      </c>
      <c r="I726" s="24">
        <v>62.57</v>
      </c>
      <c r="J726" s="24" t="s">
        <v>62</v>
      </c>
      <c r="K726" s="24">
        <v>-88.2</v>
      </c>
      <c r="L726" s="24">
        <v>-59.04</v>
      </c>
      <c r="M726" s="24">
        <v>-117.19</v>
      </c>
      <c r="N726" s="24" t="s">
        <v>59</v>
      </c>
      <c r="O726" s="24">
        <v>0</v>
      </c>
      <c r="P726" s="24">
        <v>-185.19</v>
      </c>
      <c r="Q726" s="24">
        <v>12.26</v>
      </c>
      <c r="R726" s="24">
        <v>219.85</v>
      </c>
      <c r="S726" s="24" t="s">
        <v>60</v>
      </c>
      <c r="T726" s="24" t="s">
        <v>58</v>
      </c>
      <c r="U726" s="24" t="s">
        <v>63</v>
      </c>
      <c r="V726" s="24"/>
      <c r="W726" s="24">
        <v>-1060.18</v>
      </c>
      <c r="X726" s="24"/>
      <c r="Y726" s="24">
        <v>4.47</v>
      </c>
      <c r="Z726" s="24">
        <v>0</v>
      </c>
      <c r="AA726" s="24"/>
      <c r="AB726" s="24">
        <v>-35.21</v>
      </c>
      <c r="AC726" s="24">
        <v>2.6</v>
      </c>
      <c r="AD726" s="24">
        <v>-42.4</v>
      </c>
      <c r="AE726" s="24">
        <v>0</v>
      </c>
      <c r="AF726" s="24">
        <v>-266.56</v>
      </c>
      <c r="AG726" s="24">
        <v>-0.87</v>
      </c>
      <c r="AH726" s="24"/>
      <c r="AI726" s="24">
        <v>76.66</v>
      </c>
      <c r="AJ726" s="24">
        <v>-10.31</v>
      </c>
      <c r="AK726" s="24"/>
      <c r="AL726" s="24" t="s">
        <v>62</v>
      </c>
      <c r="AM726" s="24">
        <v>10.73</v>
      </c>
      <c r="AN726" s="24">
        <v>2.79</v>
      </c>
      <c r="AO726" s="24">
        <v>1.17</v>
      </c>
      <c r="AP726" s="24">
        <v>-58.44</v>
      </c>
      <c r="AQ726" s="24">
        <v>-40.32</v>
      </c>
      <c r="AR726" s="24">
        <v>15.85</v>
      </c>
      <c r="AS726" s="24">
        <v>187.77</v>
      </c>
      <c r="AT726" s="24">
        <v>-2.39</v>
      </c>
      <c r="AU726" s="24">
        <v>105.91</v>
      </c>
      <c r="AV726" s="24">
        <v>0</v>
      </c>
      <c r="AW726" s="24" t="s">
        <v>58</v>
      </c>
      <c r="AX726" s="24">
        <v>274.27999999999997</v>
      </c>
      <c r="AY726" s="24">
        <v>-7.97</v>
      </c>
      <c r="AZ726" s="24">
        <v>0.73</v>
      </c>
      <c r="BA726" s="24" t="s">
        <v>62</v>
      </c>
      <c r="BB726" s="24">
        <v>0</v>
      </c>
      <c r="BC726" s="24">
        <v>0</v>
      </c>
      <c r="BD726" s="24">
        <f t="shared" si="286"/>
        <v>-967.87000000000012</v>
      </c>
      <c r="BE726" s="25" t="s">
        <v>48</v>
      </c>
    </row>
    <row r="727" spans="1:57" ht="25.5" customHeight="1" x14ac:dyDescent="0.25">
      <c r="A727" s="22">
        <v>15</v>
      </c>
      <c r="B727" s="22" t="s">
        <v>74</v>
      </c>
      <c r="C727" s="23">
        <v>22</v>
      </c>
      <c r="D727" s="23">
        <v>343</v>
      </c>
      <c r="E727" s="23" t="s">
        <v>77</v>
      </c>
      <c r="F727" s="24">
        <v>48.27</v>
      </c>
      <c r="G727" s="24">
        <v>-0.22</v>
      </c>
      <c r="H727" s="24">
        <v>-53.83</v>
      </c>
      <c r="I727" s="24">
        <v>124.58</v>
      </c>
      <c r="J727" s="24" t="s">
        <v>62</v>
      </c>
      <c r="K727" s="24">
        <v>252.09</v>
      </c>
      <c r="L727" s="24">
        <v>-5.01</v>
      </c>
      <c r="M727" s="24">
        <v>86.04</v>
      </c>
      <c r="N727" s="24" t="s">
        <v>59</v>
      </c>
      <c r="O727" s="24">
        <v>0</v>
      </c>
      <c r="P727" s="24">
        <v>5.39</v>
      </c>
      <c r="Q727" s="24">
        <v>-162.49</v>
      </c>
      <c r="R727" s="24">
        <v>-81.37</v>
      </c>
      <c r="S727" s="24">
        <v>-67.89</v>
      </c>
      <c r="T727" s="24" t="s">
        <v>58</v>
      </c>
      <c r="U727" s="24">
        <v>-18.440000000000001</v>
      </c>
      <c r="V727" s="24"/>
      <c r="W727" s="24" t="s">
        <v>58</v>
      </c>
      <c r="X727" s="24"/>
      <c r="Y727" s="24">
        <v>443.18</v>
      </c>
      <c r="Z727" s="24">
        <v>0</v>
      </c>
      <c r="AA727" s="24"/>
      <c r="AB727" s="24">
        <v>-168.28</v>
      </c>
      <c r="AC727" s="24">
        <v>-51.27</v>
      </c>
      <c r="AD727" s="24">
        <v>-325.93</v>
      </c>
      <c r="AE727" s="24">
        <v>0</v>
      </c>
      <c r="AF727" s="24">
        <v>-168.17</v>
      </c>
      <c r="AG727" s="24">
        <v>-179.55</v>
      </c>
      <c r="AH727" s="24"/>
      <c r="AI727" s="24">
        <v>-11.75</v>
      </c>
      <c r="AJ727" s="24">
        <v>-73.8</v>
      </c>
      <c r="AK727" s="24"/>
      <c r="AL727" s="24">
        <v>89.15</v>
      </c>
      <c r="AM727" s="24">
        <v>77.37</v>
      </c>
      <c r="AN727" s="24">
        <v>-44.7</v>
      </c>
      <c r="AO727" s="24">
        <v>-5.16</v>
      </c>
      <c r="AP727" s="24">
        <v>-32.43</v>
      </c>
      <c r="AQ727" s="24">
        <v>-131.77000000000001</v>
      </c>
      <c r="AR727" s="24">
        <v>3.67</v>
      </c>
      <c r="AS727" s="24" t="s">
        <v>59</v>
      </c>
      <c r="AT727" s="24">
        <v>15.2</v>
      </c>
      <c r="AU727" s="24">
        <v>-304.45</v>
      </c>
      <c r="AV727" s="24">
        <v>0</v>
      </c>
      <c r="AW727" s="24" t="s">
        <v>58</v>
      </c>
      <c r="AX727" s="24">
        <v>-44.08</v>
      </c>
      <c r="AY727" s="24">
        <v>89.23</v>
      </c>
      <c r="AZ727" s="24">
        <v>-31.57</v>
      </c>
      <c r="BA727" s="24" t="s">
        <v>62</v>
      </c>
      <c r="BB727" s="24">
        <v>0</v>
      </c>
      <c r="BC727" s="24">
        <v>0</v>
      </c>
      <c r="BD727" s="24">
        <f t="shared" si="286"/>
        <v>-727.99</v>
      </c>
      <c r="BE727" s="25" t="s">
        <v>48</v>
      </c>
    </row>
    <row r="728" spans="1:57" ht="25.5" customHeight="1" x14ac:dyDescent="0.25">
      <c r="A728" s="22">
        <v>15</v>
      </c>
      <c r="B728" s="22" t="s">
        <v>74</v>
      </c>
      <c r="C728" s="23">
        <v>22</v>
      </c>
      <c r="D728" s="23">
        <v>344</v>
      </c>
      <c r="E728" s="23" t="s">
        <v>79</v>
      </c>
      <c r="F728" s="24">
        <v>150.75</v>
      </c>
      <c r="G728" s="24">
        <v>-27.26</v>
      </c>
      <c r="H728" s="24">
        <v>-44.73</v>
      </c>
      <c r="I728" s="24" t="s">
        <v>62</v>
      </c>
      <c r="J728" s="24" t="s">
        <v>63</v>
      </c>
      <c r="K728" s="24" t="s">
        <v>60</v>
      </c>
      <c r="L728" s="24">
        <v>92.61</v>
      </c>
      <c r="M728" s="24">
        <v>-292.20999999999998</v>
      </c>
      <c r="N728" s="24" t="s">
        <v>64</v>
      </c>
      <c r="O728" s="24">
        <v>0</v>
      </c>
      <c r="P728" s="24">
        <v>105.17</v>
      </c>
      <c r="Q728" s="24" t="s">
        <v>60</v>
      </c>
      <c r="R728" s="24" t="s">
        <v>62</v>
      </c>
      <c r="S728" s="24">
        <v>-62.87</v>
      </c>
      <c r="T728" s="24" t="s">
        <v>62</v>
      </c>
      <c r="U728" s="24" t="s">
        <v>62</v>
      </c>
      <c r="V728" s="24"/>
      <c r="W728" s="24" t="s">
        <v>58</v>
      </c>
      <c r="X728" s="24"/>
      <c r="Y728" s="24">
        <v>-91.83</v>
      </c>
      <c r="Z728" s="24">
        <v>0</v>
      </c>
      <c r="AA728" s="24"/>
      <c r="AB728" s="24">
        <v>-146.15</v>
      </c>
      <c r="AC728" s="24">
        <v>-58.06</v>
      </c>
      <c r="AD728" s="24" t="s">
        <v>60</v>
      </c>
      <c r="AE728" s="24">
        <v>0</v>
      </c>
      <c r="AF728" s="24" t="s">
        <v>60</v>
      </c>
      <c r="AG728" s="24" t="s">
        <v>60</v>
      </c>
      <c r="AH728" s="24"/>
      <c r="AI728" s="24" t="s">
        <v>62</v>
      </c>
      <c r="AJ728" s="24">
        <v>-52.64</v>
      </c>
      <c r="AK728" s="24"/>
      <c r="AL728" s="24" t="s">
        <v>62</v>
      </c>
      <c r="AM728" s="24">
        <v>-23.687999999999999</v>
      </c>
      <c r="AN728" s="24" t="s">
        <v>62</v>
      </c>
      <c r="AO728" s="24">
        <v>-254.61</v>
      </c>
      <c r="AP728" s="24">
        <v>60.94</v>
      </c>
      <c r="AQ728" s="24">
        <v>-119.34</v>
      </c>
      <c r="AR728" s="24" t="s">
        <v>64</v>
      </c>
      <c r="AS728" s="24">
        <v>-90.06</v>
      </c>
      <c r="AT728" s="24">
        <v>-118.52</v>
      </c>
      <c r="AU728" s="24">
        <v>43.36</v>
      </c>
      <c r="AV728" s="24">
        <v>0</v>
      </c>
      <c r="AW728" s="24" t="s">
        <v>58</v>
      </c>
      <c r="AX728" s="24">
        <v>-109.97</v>
      </c>
      <c r="AY728" s="24">
        <v>-0.7</v>
      </c>
      <c r="AZ728" s="24">
        <v>-144.13</v>
      </c>
      <c r="BA728" s="24">
        <v>-51.49</v>
      </c>
      <c r="BB728" s="24">
        <v>0</v>
      </c>
      <c r="BC728" s="24">
        <v>0</v>
      </c>
      <c r="BD728" s="24">
        <f t="shared" si="286"/>
        <v>-1235.4280000000001</v>
      </c>
      <c r="BE728" s="25"/>
    </row>
    <row r="729" spans="1:57" ht="25.5" customHeight="1" x14ac:dyDescent="0.25">
      <c r="A729" s="22">
        <v>15</v>
      </c>
      <c r="B729" s="22" t="s">
        <v>74</v>
      </c>
      <c r="C729" s="23">
        <v>22</v>
      </c>
      <c r="D729" s="23">
        <v>345</v>
      </c>
      <c r="E729" s="23" t="s">
        <v>80</v>
      </c>
      <c r="F729" s="24" t="s">
        <v>64</v>
      </c>
      <c r="G729" s="24" t="s">
        <v>64</v>
      </c>
      <c r="H729" s="24" t="s">
        <v>64</v>
      </c>
      <c r="I729" s="24" t="s">
        <v>63</v>
      </c>
      <c r="J729" s="24" t="s">
        <v>63</v>
      </c>
      <c r="K729" s="24" t="s">
        <v>64</v>
      </c>
      <c r="L729" s="24" t="s">
        <v>63</v>
      </c>
      <c r="M729" s="24" t="s">
        <v>63</v>
      </c>
      <c r="N729" s="24" t="s">
        <v>59</v>
      </c>
      <c r="O729" s="24">
        <v>0</v>
      </c>
      <c r="P729" s="24" t="s">
        <v>63</v>
      </c>
      <c r="Q729" s="24" t="s">
        <v>64</v>
      </c>
      <c r="R729" s="24" t="s">
        <v>63</v>
      </c>
      <c r="S729" s="24" t="s">
        <v>64</v>
      </c>
      <c r="T729" s="24" t="s">
        <v>63</v>
      </c>
      <c r="U729" s="24" t="s">
        <v>63</v>
      </c>
      <c r="V729" s="24"/>
      <c r="W729" s="24" t="s">
        <v>63</v>
      </c>
      <c r="X729" s="24"/>
      <c r="Y729" s="24" t="s">
        <v>64</v>
      </c>
      <c r="Z729" s="24">
        <v>0</v>
      </c>
      <c r="AA729" s="24"/>
      <c r="AB729" s="24" t="s">
        <v>64</v>
      </c>
      <c r="AC729" s="24" t="s">
        <v>64</v>
      </c>
      <c r="AD729" s="24" t="s">
        <v>64</v>
      </c>
      <c r="AE729" s="24">
        <v>0</v>
      </c>
      <c r="AF729" s="24" t="s">
        <v>64</v>
      </c>
      <c r="AG729" s="24" t="s">
        <v>64</v>
      </c>
      <c r="AH729" s="24"/>
      <c r="AI729" s="24" t="s">
        <v>64</v>
      </c>
      <c r="AJ729" s="24" t="s">
        <v>64</v>
      </c>
      <c r="AK729" s="24"/>
      <c r="AL729" s="24" t="s">
        <v>63</v>
      </c>
      <c r="AM729" s="24" t="s">
        <v>64</v>
      </c>
      <c r="AN729" s="24" t="s">
        <v>63</v>
      </c>
      <c r="AO729" s="24" t="s">
        <v>63</v>
      </c>
      <c r="AP729" s="24" t="s">
        <v>64</v>
      </c>
      <c r="AQ729" s="24" t="s">
        <v>63</v>
      </c>
      <c r="AR729" s="24" t="s">
        <v>64</v>
      </c>
      <c r="AS729" s="24" t="s">
        <v>64</v>
      </c>
      <c r="AT729" s="24" t="s">
        <v>64</v>
      </c>
      <c r="AU729" s="24" t="s">
        <v>64</v>
      </c>
      <c r="AV729" s="24">
        <v>0</v>
      </c>
      <c r="AW729" s="24" t="s">
        <v>58</v>
      </c>
      <c r="AX729" s="24" t="s">
        <v>64</v>
      </c>
      <c r="AY729" s="24" t="s">
        <v>64</v>
      </c>
      <c r="AZ729" s="24" t="s">
        <v>64</v>
      </c>
      <c r="BA729" s="24" t="s">
        <v>63</v>
      </c>
      <c r="BB729" s="24">
        <v>0</v>
      </c>
      <c r="BC729" s="24">
        <v>0</v>
      </c>
      <c r="BD729" s="24">
        <f t="shared" si="286"/>
        <v>0</v>
      </c>
      <c r="BE729" s="25"/>
    </row>
    <row r="730" spans="1:57" ht="25.5" customHeight="1" x14ac:dyDescent="0.25">
      <c r="A730" s="22">
        <v>15</v>
      </c>
      <c r="B730" s="22" t="s">
        <v>74</v>
      </c>
      <c r="C730" s="23">
        <v>22</v>
      </c>
      <c r="D730" s="23">
        <v>352</v>
      </c>
      <c r="E730" s="23" t="s">
        <v>81</v>
      </c>
      <c r="F730" s="24" t="s">
        <v>64</v>
      </c>
      <c r="G730" s="24" t="s">
        <v>64</v>
      </c>
      <c r="H730" s="24" t="s">
        <v>64</v>
      </c>
      <c r="I730" s="24" t="s">
        <v>63</v>
      </c>
      <c r="J730" s="24" t="s">
        <v>63</v>
      </c>
      <c r="K730" s="24" t="s">
        <v>64</v>
      </c>
      <c r="L730" s="24" t="s">
        <v>63</v>
      </c>
      <c r="M730" s="24" t="s">
        <v>63</v>
      </c>
      <c r="N730" s="24" t="s">
        <v>59</v>
      </c>
      <c r="O730" s="24">
        <v>0</v>
      </c>
      <c r="P730" s="24" t="s">
        <v>63</v>
      </c>
      <c r="Q730" s="24" t="s">
        <v>64</v>
      </c>
      <c r="R730" s="24" t="s">
        <v>63</v>
      </c>
      <c r="S730" s="24" t="s">
        <v>64</v>
      </c>
      <c r="T730" s="24" t="s">
        <v>63</v>
      </c>
      <c r="U730" s="24" t="s">
        <v>63</v>
      </c>
      <c r="V730" s="24"/>
      <c r="W730" s="24" t="s">
        <v>63</v>
      </c>
      <c r="X730" s="24"/>
      <c r="Y730" s="24" t="s">
        <v>64</v>
      </c>
      <c r="Z730" s="24">
        <v>0</v>
      </c>
      <c r="AA730" s="24"/>
      <c r="AB730" s="24" t="s">
        <v>64</v>
      </c>
      <c r="AC730" s="24" t="s">
        <v>64</v>
      </c>
      <c r="AD730" s="24" t="s">
        <v>64</v>
      </c>
      <c r="AE730" s="24">
        <v>0</v>
      </c>
      <c r="AF730" s="24" t="s">
        <v>64</v>
      </c>
      <c r="AG730" s="24" t="s">
        <v>64</v>
      </c>
      <c r="AH730" s="24"/>
      <c r="AI730" s="24" t="s">
        <v>64</v>
      </c>
      <c r="AJ730" s="24" t="s">
        <v>64</v>
      </c>
      <c r="AK730" s="24"/>
      <c r="AL730" s="24" t="s">
        <v>63</v>
      </c>
      <c r="AM730" s="24" t="s">
        <v>64</v>
      </c>
      <c r="AN730" s="24" t="s">
        <v>63</v>
      </c>
      <c r="AO730" s="24" t="s">
        <v>63</v>
      </c>
      <c r="AP730" s="24" t="s">
        <v>64</v>
      </c>
      <c r="AQ730" s="24" t="s">
        <v>64</v>
      </c>
      <c r="AR730" s="24" t="s">
        <v>64</v>
      </c>
      <c r="AS730" s="24" t="s">
        <v>64</v>
      </c>
      <c r="AT730" s="24" t="s">
        <v>64</v>
      </c>
      <c r="AU730" s="24" t="s">
        <v>64</v>
      </c>
      <c r="AV730" s="24">
        <v>0</v>
      </c>
      <c r="AW730" s="24" t="s">
        <v>58</v>
      </c>
      <c r="AX730" s="24" t="s">
        <v>64</v>
      </c>
      <c r="AY730" s="24" t="s">
        <v>64</v>
      </c>
      <c r="AZ730" s="24" t="s">
        <v>64</v>
      </c>
      <c r="BA730" s="24" t="s">
        <v>63</v>
      </c>
      <c r="BB730" s="24">
        <v>0</v>
      </c>
      <c r="BC730" s="24">
        <v>0</v>
      </c>
      <c r="BD730" s="24">
        <f t="shared" si="286"/>
        <v>0</v>
      </c>
      <c r="BE730" s="25"/>
    </row>
    <row r="731" spans="1:57" ht="25.5" customHeight="1" x14ac:dyDescent="0.25">
      <c r="A731" s="22">
        <v>15</v>
      </c>
      <c r="B731" s="40" t="s">
        <v>74</v>
      </c>
      <c r="C731" s="23">
        <v>12</v>
      </c>
      <c r="D731" s="23">
        <v>31</v>
      </c>
      <c r="E731" s="23" t="s">
        <v>158</v>
      </c>
      <c r="F731" s="24">
        <v>-621.35</v>
      </c>
      <c r="G731" s="24">
        <v>-22.53</v>
      </c>
      <c r="H731" s="24">
        <v>-340.91</v>
      </c>
      <c r="I731" s="24">
        <v>-1961.94</v>
      </c>
      <c r="J731" s="24" t="s">
        <v>58</v>
      </c>
      <c r="K731" s="24">
        <v>-383.74</v>
      </c>
      <c r="L731" s="24" t="s">
        <v>58</v>
      </c>
      <c r="M731" s="24" t="s">
        <v>58</v>
      </c>
      <c r="N731" s="24">
        <v>-97.43</v>
      </c>
      <c r="O731" s="24">
        <v>0</v>
      </c>
      <c r="P731" s="24" t="s">
        <v>58</v>
      </c>
      <c r="Q731" s="24" t="s">
        <v>59</v>
      </c>
      <c r="R731" s="24" t="s">
        <v>58</v>
      </c>
      <c r="S731" s="24">
        <v>16.7</v>
      </c>
      <c r="T731" s="24">
        <v>-215.77</v>
      </c>
      <c r="U731" s="24" t="s">
        <v>62</v>
      </c>
      <c r="V731" s="24"/>
      <c r="W731" s="24">
        <v>76.95</v>
      </c>
      <c r="X731" s="24"/>
      <c r="Y731" s="24" t="s">
        <v>59</v>
      </c>
      <c r="Z731" s="24">
        <v>0</v>
      </c>
      <c r="AA731" s="24"/>
      <c r="AB731" s="24">
        <v>-161.49</v>
      </c>
      <c r="AC731" s="24" t="s">
        <v>59</v>
      </c>
      <c r="AD731" s="24">
        <v>0</v>
      </c>
      <c r="AE731" s="24">
        <v>0</v>
      </c>
      <c r="AF731" s="24">
        <v>-362.63</v>
      </c>
      <c r="AG731" s="24">
        <v>-323.25</v>
      </c>
      <c r="AH731" s="24"/>
      <c r="AI731" s="24" t="s">
        <v>59</v>
      </c>
      <c r="AJ731" s="24">
        <v>-116.28</v>
      </c>
      <c r="AK731" s="24"/>
      <c r="AL731" s="24" t="s">
        <v>58</v>
      </c>
      <c r="AM731" s="24">
        <v>-47.05</v>
      </c>
      <c r="AN731" s="24" t="s">
        <v>58</v>
      </c>
      <c r="AO731" s="24" t="s">
        <v>58</v>
      </c>
      <c r="AP731" s="24">
        <v>-360.01</v>
      </c>
      <c r="AQ731" s="24">
        <v>1356.93</v>
      </c>
      <c r="AR731" s="24">
        <v>-216.65</v>
      </c>
      <c r="AS731" s="24" t="s">
        <v>59</v>
      </c>
      <c r="AT731" s="24">
        <v>-42.78</v>
      </c>
      <c r="AU731" s="24" t="s">
        <v>59</v>
      </c>
      <c r="AV731" s="24">
        <v>0</v>
      </c>
      <c r="AW731" s="24">
        <v>162.94</v>
      </c>
      <c r="AX731" s="24">
        <v>-206.38</v>
      </c>
      <c r="AY731" s="24">
        <v>118.31</v>
      </c>
      <c r="AZ731" s="24" t="s">
        <v>59</v>
      </c>
      <c r="BA731" s="24">
        <v>2.5</v>
      </c>
      <c r="BB731" s="24">
        <v>0</v>
      </c>
      <c r="BC731" s="24">
        <v>0</v>
      </c>
      <c r="BD731" s="24">
        <f t="shared" si="286"/>
        <v>-3745.8600000000006</v>
      </c>
      <c r="BE731" s="25"/>
    </row>
    <row r="732" spans="1:57" ht="25.5" customHeight="1" x14ac:dyDescent="0.25">
      <c r="A732" s="42">
        <v>15</v>
      </c>
      <c r="B732" s="42" t="s">
        <v>74</v>
      </c>
      <c r="C732" s="23">
        <v>22</v>
      </c>
      <c r="D732" s="23">
        <v>357</v>
      </c>
      <c r="E732" s="23" t="s">
        <v>83</v>
      </c>
      <c r="F732" s="24" t="s">
        <v>64</v>
      </c>
      <c r="G732" s="24">
        <v>45</v>
      </c>
      <c r="H732" s="24">
        <v>-165.88</v>
      </c>
      <c r="I732" s="24">
        <v>18.39</v>
      </c>
      <c r="J732" s="24" t="s">
        <v>62</v>
      </c>
      <c r="K732" s="24">
        <v>-48.97</v>
      </c>
      <c r="L732" s="24" t="s">
        <v>62</v>
      </c>
      <c r="M732" s="24">
        <v>73.400000000000006</v>
      </c>
      <c r="N732" s="24" t="s">
        <v>64</v>
      </c>
      <c r="O732" s="24">
        <v>0</v>
      </c>
      <c r="P732" s="24">
        <v>73.56</v>
      </c>
      <c r="Q732" s="24">
        <v>226.02</v>
      </c>
      <c r="R732" s="24">
        <v>-17.670000000000002</v>
      </c>
      <c r="S732" s="24">
        <v>-35.799999999999997</v>
      </c>
      <c r="T732" s="24" t="s">
        <v>63</v>
      </c>
      <c r="U732" s="24" t="s">
        <v>62</v>
      </c>
      <c r="V732" s="24"/>
      <c r="W732" s="24" t="s">
        <v>58</v>
      </c>
      <c r="X732" s="24"/>
      <c r="Y732" s="24">
        <v>8.0500000000000007</v>
      </c>
      <c r="Z732" s="24">
        <v>0</v>
      </c>
      <c r="AA732" s="24"/>
      <c r="AB732" s="24" t="s">
        <v>60</v>
      </c>
      <c r="AC732" s="24" t="s">
        <v>60</v>
      </c>
      <c r="AD732" s="24" t="s">
        <v>60</v>
      </c>
      <c r="AE732" s="24">
        <v>0</v>
      </c>
      <c r="AF732" s="24" t="s">
        <v>60</v>
      </c>
      <c r="AG732" s="24" t="s">
        <v>60</v>
      </c>
      <c r="AH732" s="24"/>
      <c r="AI732" s="24">
        <v>36.21</v>
      </c>
      <c r="AJ732" s="24">
        <v>109.09</v>
      </c>
      <c r="AK732" s="24"/>
      <c r="AL732" s="24">
        <v>285.17</v>
      </c>
      <c r="AM732" s="24" t="s">
        <v>62</v>
      </c>
      <c r="AN732" s="24">
        <v>-18.79</v>
      </c>
      <c r="AO732" s="24" t="s">
        <v>62</v>
      </c>
      <c r="AP732" s="24">
        <v>-92.04</v>
      </c>
      <c r="AQ732" s="24">
        <v>-288.01</v>
      </c>
      <c r="AR732" s="24" t="s">
        <v>60</v>
      </c>
      <c r="AS732" s="24" t="s">
        <v>64</v>
      </c>
      <c r="AT732" s="24" t="s">
        <v>60</v>
      </c>
      <c r="AU732" s="24">
        <v>-277.24</v>
      </c>
      <c r="AV732" s="24">
        <v>0</v>
      </c>
      <c r="AW732" s="24" t="s">
        <v>58</v>
      </c>
      <c r="AX732" s="24">
        <v>-35.96</v>
      </c>
      <c r="AY732" s="24" t="s">
        <v>60</v>
      </c>
      <c r="AZ732" s="24">
        <v>-219.7</v>
      </c>
      <c r="BA732" s="24">
        <v>-109.17</v>
      </c>
      <c r="BB732" s="24">
        <v>0</v>
      </c>
      <c r="BC732" s="24">
        <v>0</v>
      </c>
      <c r="BD732" s="24">
        <f t="shared" si="286"/>
        <v>-434.34</v>
      </c>
      <c r="BE732" s="25"/>
    </row>
    <row r="733" spans="1:57" ht="25.5" customHeight="1" x14ac:dyDescent="0.25">
      <c r="A733" s="22">
        <v>15</v>
      </c>
      <c r="B733" s="22" t="s">
        <v>84</v>
      </c>
      <c r="C733" s="23">
        <v>22</v>
      </c>
      <c r="D733" s="23">
        <v>286</v>
      </c>
      <c r="E733" s="23" t="s">
        <v>159</v>
      </c>
      <c r="F733" s="24">
        <v>60.3</v>
      </c>
      <c r="G733" s="24">
        <v>207.81</v>
      </c>
      <c r="H733" s="24">
        <v>12.52</v>
      </c>
      <c r="I733" s="24">
        <v>-95.21</v>
      </c>
      <c r="J733" s="24" t="s">
        <v>62</v>
      </c>
      <c r="K733" s="24">
        <v>-91.64</v>
      </c>
      <c r="L733" s="24">
        <v>-22.35</v>
      </c>
      <c r="M733" s="24">
        <v>-11.89</v>
      </c>
      <c r="N733" s="24" t="s">
        <v>59</v>
      </c>
      <c r="O733" s="24">
        <v>0</v>
      </c>
      <c r="P733" s="24">
        <v>-301.95999999999998</v>
      </c>
      <c r="Q733" s="24">
        <v>49.94</v>
      </c>
      <c r="R733" s="24">
        <v>6.89</v>
      </c>
      <c r="S733" s="24">
        <v>-60.09</v>
      </c>
      <c r="T733" s="24">
        <v>1550.41</v>
      </c>
      <c r="U733" s="24" t="s">
        <v>62</v>
      </c>
      <c r="V733" s="24"/>
      <c r="W733" s="24" t="s">
        <v>58</v>
      </c>
      <c r="X733" s="24"/>
      <c r="Y733" s="24">
        <v>-2.94</v>
      </c>
      <c r="Z733" s="24">
        <v>0</v>
      </c>
      <c r="AA733" s="24"/>
      <c r="AB733" s="24">
        <v>-178.33</v>
      </c>
      <c r="AC733" s="24">
        <v>98.72</v>
      </c>
      <c r="AD733" s="24">
        <v>52.86</v>
      </c>
      <c r="AE733" s="24">
        <v>0</v>
      </c>
      <c r="AF733" s="24" t="s">
        <v>59</v>
      </c>
      <c r="AG733" s="24">
        <v>6.15</v>
      </c>
      <c r="AH733" s="24"/>
      <c r="AI733" s="24">
        <v>0.94</v>
      </c>
      <c r="AJ733" s="24">
        <v>181.08</v>
      </c>
      <c r="AK733" s="24"/>
      <c r="AL733" s="24" t="s">
        <v>129</v>
      </c>
      <c r="AM733" s="24">
        <v>-94.61</v>
      </c>
      <c r="AN733" s="24">
        <v>-19.3</v>
      </c>
      <c r="AO733" s="24" t="s">
        <v>62</v>
      </c>
      <c r="AP733" s="24">
        <v>-188.48</v>
      </c>
      <c r="AQ733" s="24" t="s">
        <v>58</v>
      </c>
      <c r="AR733" s="24">
        <v>-147.4</v>
      </c>
      <c r="AS733" s="24" t="s">
        <v>59</v>
      </c>
      <c r="AT733" s="24" t="s">
        <v>59</v>
      </c>
      <c r="AU733" s="24" t="s">
        <v>59</v>
      </c>
      <c r="AV733" s="24">
        <v>0</v>
      </c>
      <c r="AW733" s="24" t="s">
        <v>58</v>
      </c>
      <c r="AX733" s="24">
        <v>-87.5</v>
      </c>
      <c r="AY733" s="24" t="s">
        <v>60</v>
      </c>
      <c r="AZ733" s="24">
        <v>41.7</v>
      </c>
      <c r="BA733" s="24" t="s">
        <v>62</v>
      </c>
      <c r="BB733" s="24">
        <v>0</v>
      </c>
      <c r="BC733" s="24">
        <v>0</v>
      </c>
      <c r="BD733" s="24">
        <f t="shared" si="286"/>
        <v>967.62000000000023</v>
      </c>
      <c r="BE733" s="25"/>
    </row>
    <row r="734" spans="1:57" ht="25.5" customHeight="1" x14ac:dyDescent="0.25">
      <c r="A734" s="22">
        <v>15</v>
      </c>
      <c r="B734" s="22" t="s">
        <v>84</v>
      </c>
      <c r="C734" s="23">
        <v>13</v>
      </c>
      <c r="D734" s="23">
        <v>355</v>
      </c>
      <c r="E734" s="23" t="s">
        <v>160</v>
      </c>
      <c r="F734" s="24" t="s">
        <v>64</v>
      </c>
      <c r="G734" s="24" t="s">
        <v>64</v>
      </c>
      <c r="H734" s="24" t="s">
        <v>64</v>
      </c>
      <c r="I734" s="24" t="s">
        <v>63</v>
      </c>
      <c r="J734" s="24" t="s">
        <v>63</v>
      </c>
      <c r="K734" s="24" t="s">
        <v>64</v>
      </c>
      <c r="L734" s="24" t="s">
        <v>63</v>
      </c>
      <c r="M734" s="24" t="s">
        <v>63</v>
      </c>
      <c r="N734" s="24">
        <v>-460.04</v>
      </c>
      <c r="O734" s="24">
        <v>0</v>
      </c>
      <c r="P734" s="24" t="s">
        <v>63</v>
      </c>
      <c r="Q734" s="24" t="s">
        <v>64</v>
      </c>
      <c r="R734" s="24" t="s">
        <v>63</v>
      </c>
      <c r="S734" s="24" t="s">
        <v>63</v>
      </c>
      <c r="T734" s="24" t="s">
        <v>63</v>
      </c>
      <c r="U734" s="24" t="s">
        <v>63</v>
      </c>
      <c r="V734" s="24"/>
      <c r="W734" s="24" t="s">
        <v>63</v>
      </c>
      <c r="X734" s="24"/>
      <c r="Y734" s="24" t="s">
        <v>64</v>
      </c>
      <c r="Z734" s="24">
        <v>0</v>
      </c>
      <c r="AA734" s="24"/>
      <c r="AB734" s="24" t="s">
        <v>64</v>
      </c>
      <c r="AC734" s="24" t="s">
        <v>64</v>
      </c>
      <c r="AD734" s="24" t="s">
        <v>64</v>
      </c>
      <c r="AE734" s="24">
        <v>0</v>
      </c>
      <c r="AF734" s="24" t="s">
        <v>64</v>
      </c>
      <c r="AG734" s="24" t="s">
        <v>64</v>
      </c>
      <c r="AH734" s="24"/>
      <c r="AI734" s="24" t="s">
        <v>64</v>
      </c>
      <c r="AJ734" s="24" t="s">
        <v>64</v>
      </c>
      <c r="AK734" s="24"/>
      <c r="AL734" s="24" t="s">
        <v>129</v>
      </c>
      <c r="AM734" s="24" t="s">
        <v>64</v>
      </c>
      <c r="AN734" s="24" t="s">
        <v>63</v>
      </c>
      <c r="AO734" s="24" t="s">
        <v>63</v>
      </c>
      <c r="AP734" s="24" t="s">
        <v>64</v>
      </c>
      <c r="AQ734" s="24" t="s">
        <v>64</v>
      </c>
      <c r="AR734" s="24" t="s">
        <v>64</v>
      </c>
      <c r="AS734" s="24" t="s">
        <v>334</v>
      </c>
      <c r="AT734" s="24" t="s">
        <v>64</v>
      </c>
      <c r="AU734" s="24" t="s">
        <v>64</v>
      </c>
      <c r="AV734" s="24">
        <v>0</v>
      </c>
      <c r="AW734" s="24" t="s">
        <v>58</v>
      </c>
      <c r="AX734" s="24" t="s">
        <v>64</v>
      </c>
      <c r="AY734" s="24" t="s">
        <v>64</v>
      </c>
      <c r="AZ734" s="24" t="s">
        <v>64</v>
      </c>
      <c r="BA734" s="24" t="s">
        <v>63</v>
      </c>
      <c r="BB734" s="24">
        <v>0</v>
      </c>
      <c r="BC734" s="24">
        <v>0</v>
      </c>
      <c r="BD734" s="24">
        <f t="shared" si="286"/>
        <v>-460.04</v>
      </c>
      <c r="BE734" s="25"/>
    </row>
    <row r="735" spans="1:57" ht="25.5" customHeight="1" x14ac:dyDescent="0.25">
      <c r="A735" s="22">
        <v>15</v>
      </c>
      <c r="B735" s="39" t="s">
        <v>84</v>
      </c>
      <c r="C735" s="39">
        <v>13</v>
      </c>
      <c r="D735" s="39">
        <v>146</v>
      </c>
      <c r="E735" s="39" t="s">
        <v>161</v>
      </c>
      <c r="F735" s="24">
        <v>-357.01</v>
      </c>
      <c r="G735" s="24" t="s">
        <v>59</v>
      </c>
      <c r="H735" s="24">
        <v>-93.99</v>
      </c>
      <c r="I735" s="24">
        <v>3166.83</v>
      </c>
      <c r="J735" s="24">
        <v>-76.28</v>
      </c>
      <c r="K735" s="24">
        <v>220.57</v>
      </c>
      <c r="L735" s="24" t="s">
        <v>62</v>
      </c>
      <c r="M735" s="24" t="s">
        <v>58</v>
      </c>
      <c r="N735" s="24">
        <v>75.5</v>
      </c>
      <c r="O735" s="24">
        <v>0</v>
      </c>
      <c r="P735" s="24">
        <v>-96.39</v>
      </c>
      <c r="Q735" s="24">
        <v>-32.340000000000003</v>
      </c>
      <c r="R735" s="24">
        <v>14.21</v>
      </c>
      <c r="S735" s="24" t="s">
        <v>58</v>
      </c>
      <c r="T735" s="24" t="s">
        <v>58</v>
      </c>
      <c r="U735" s="24">
        <v>-264.27999999999997</v>
      </c>
      <c r="V735" s="24"/>
      <c r="W735" s="24">
        <v>-1224.79</v>
      </c>
      <c r="X735" s="24"/>
      <c r="Y735" s="24">
        <v>-29.36</v>
      </c>
      <c r="Z735" s="24">
        <v>0</v>
      </c>
      <c r="AA735" s="24"/>
      <c r="AB735" s="24">
        <v>-381.16</v>
      </c>
      <c r="AC735" s="24">
        <v>336.27</v>
      </c>
      <c r="AD735" s="24">
        <v>-99.15</v>
      </c>
      <c r="AE735" s="24">
        <v>0</v>
      </c>
      <c r="AF735" s="24">
        <v>101.42</v>
      </c>
      <c r="AG735" s="24">
        <v>-282.37</v>
      </c>
      <c r="AH735" s="24"/>
      <c r="AI735" s="24">
        <v>-216.53</v>
      </c>
      <c r="AJ735" s="24">
        <v>10.130000000000001</v>
      </c>
      <c r="AK735" s="24"/>
      <c r="AL735" s="24" t="s">
        <v>129</v>
      </c>
      <c r="AM735" s="24">
        <v>14.45</v>
      </c>
      <c r="AN735" s="24">
        <v>-10.77</v>
      </c>
      <c r="AO735" s="24">
        <v>20.43</v>
      </c>
      <c r="AP735" s="24">
        <v>-285.98</v>
      </c>
      <c r="AQ735" s="24" t="s">
        <v>63</v>
      </c>
      <c r="AR735" s="24">
        <v>-3.4</v>
      </c>
      <c r="AS735" s="24">
        <v>-497.75</v>
      </c>
      <c r="AT735" s="24">
        <v>-4.1100000000000003</v>
      </c>
      <c r="AU735" s="24">
        <v>-37.36</v>
      </c>
      <c r="AV735" s="24">
        <v>0</v>
      </c>
      <c r="AW735" s="24" t="s">
        <v>58</v>
      </c>
      <c r="AX735" s="24">
        <v>-173.49</v>
      </c>
      <c r="AY735" s="24">
        <v>-9.56</v>
      </c>
      <c r="AZ735" s="24">
        <v>8.26</v>
      </c>
      <c r="BA735" s="24">
        <v>-53.98</v>
      </c>
      <c r="BB735" s="24">
        <v>0</v>
      </c>
      <c r="BC735" s="24">
        <v>0</v>
      </c>
      <c r="BD735" s="24">
        <f t="shared" si="286"/>
        <v>-261.98000000000025</v>
      </c>
      <c r="BE735" s="25"/>
    </row>
    <row r="736" spans="1:57" ht="25.5" customHeight="1" x14ac:dyDescent="0.25">
      <c r="A736" s="22">
        <v>15</v>
      </c>
      <c r="B736" s="39" t="s">
        <v>84</v>
      </c>
      <c r="C736" s="39">
        <v>13</v>
      </c>
      <c r="D736" s="39">
        <v>154</v>
      </c>
      <c r="E736" s="39" t="s">
        <v>162</v>
      </c>
      <c r="F736" s="24">
        <v>-178.76</v>
      </c>
      <c r="G736" s="24">
        <v>-186.58</v>
      </c>
      <c r="H736" s="24">
        <v>-35.9</v>
      </c>
      <c r="I736" s="24">
        <v>-1015.57</v>
      </c>
      <c r="J736" s="24">
        <v>34.93</v>
      </c>
      <c r="K736" s="24">
        <v>-52.06</v>
      </c>
      <c r="L736" s="24">
        <v>25.07</v>
      </c>
      <c r="M736" s="24">
        <v>-140.26</v>
      </c>
      <c r="N736" s="24">
        <v>-539.20000000000005</v>
      </c>
      <c r="O736" s="24">
        <v>0</v>
      </c>
      <c r="P736" s="24">
        <v>-29.45</v>
      </c>
      <c r="Q736" s="24">
        <v>100.5</v>
      </c>
      <c r="R736" s="24">
        <v>20.81</v>
      </c>
      <c r="S736" s="24">
        <v>-51.39</v>
      </c>
      <c r="T736" s="24" t="s">
        <v>58</v>
      </c>
      <c r="U736" s="24" t="s">
        <v>62</v>
      </c>
      <c r="V736" s="24"/>
      <c r="W736" s="24">
        <v>-311.19</v>
      </c>
      <c r="X736" s="24"/>
      <c r="Y736" s="24">
        <v>-1023.87</v>
      </c>
      <c r="Z736" s="24">
        <v>0</v>
      </c>
      <c r="AA736" s="24"/>
      <c r="AB736" s="24">
        <v>275.04000000000002</v>
      </c>
      <c r="AC736" s="24">
        <v>-34.04</v>
      </c>
      <c r="AD736" s="24">
        <v>-83.8</v>
      </c>
      <c r="AE736" s="24">
        <v>0</v>
      </c>
      <c r="AF736" s="24">
        <v>-62.35</v>
      </c>
      <c r="AG736" s="24">
        <v>-83.51</v>
      </c>
      <c r="AH736" s="24"/>
      <c r="AI736" s="24">
        <v>141.07</v>
      </c>
      <c r="AJ736" s="24">
        <v>56.87</v>
      </c>
      <c r="AK736" s="24"/>
      <c r="AL736" s="24" t="s">
        <v>129</v>
      </c>
      <c r="AM736" s="24">
        <v>-69.75</v>
      </c>
      <c r="AN736" s="24" t="s">
        <v>58</v>
      </c>
      <c r="AO736" s="24">
        <v>-91.4</v>
      </c>
      <c r="AP736" s="24">
        <v>-263.95</v>
      </c>
      <c r="AQ736" s="24" t="s">
        <v>63</v>
      </c>
      <c r="AR736" s="24">
        <v>-88.96</v>
      </c>
      <c r="AS736" s="24">
        <v>18.61</v>
      </c>
      <c r="AT736" s="24" t="s">
        <v>60</v>
      </c>
      <c r="AU736" s="24">
        <v>44.65</v>
      </c>
      <c r="AV736" s="24">
        <v>0</v>
      </c>
      <c r="AW736" s="24" t="s">
        <v>58</v>
      </c>
      <c r="AX736" s="24">
        <v>-283.57</v>
      </c>
      <c r="AY736" s="24">
        <v>-22.83</v>
      </c>
      <c r="AZ736" s="24">
        <v>34.89</v>
      </c>
      <c r="BA736" s="24">
        <v>69.45</v>
      </c>
      <c r="BB736" s="24">
        <v>0</v>
      </c>
      <c r="BC736" s="24">
        <v>0</v>
      </c>
      <c r="BD736" s="24">
        <f t="shared" si="286"/>
        <v>-3826.5</v>
      </c>
      <c r="BE736" s="25"/>
    </row>
    <row r="737" spans="1:57" ht="25.5" customHeight="1" x14ac:dyDescent="0.25">
      <c r="A737" s="22">
        <v>15</v>
      </c>
      <c r="B737" s="22" t="s">
        <v>84</v>
      </c>
      <c r="C737" s="23">
        <v>13</v>
      </c>
      <c r="D737" s="23">
        <v>148</v>
      </c>
      <c r="E737" s="23" t="s">
        <v>163</v>
      </c>
      <c r="F737" s="24">
        <v>-78.099999999999994</v>
      </c>
      <c r="G737" s="24">
        <v>-363.35</v>
      </c>
      <c r="H737" s="24">
        <v>67.430000000000007</v>
      </c>
      <c r="I737" s="24">
        <v>292.7</v>
      </c>
      <c r="J737" s="24">
        <v>-19</v>
      </c>
      <c r="K737" s="24">
        <v>-59.57</v>
      </c>
      <c r="L737" s="24">
        <v>-63.92</v>
      </c>
      <c r="M737" s="24" t="s">
        <v>58</v>
      </c>
      <c r="N737" s="24">
        <v>-116.44</v>
      </c>
      <c r="O737" s="24">
        <v>0</v>
      </c>
      <c r="P737" s="24">
        <v>-76.459999999999994</v>
      </c>
      <c r="Q737" s="24">
        <v>-33.03</v>
      </c>
      <c r="R737" s="24">
        <v>-143.06</v>
      </c>
      <c r="S737" s="24">
        <v>-5.49</v>
      </c>
      <c r="T737" s="24" t="s">
        <v>58</v>
      </c>
      <c r="U737" s="24">
        <v>-4.5</v>
      </c>
      <c r="V737" s="24"/>
      <c r="W737" s="24" t="s">
        <v>58</v>
      </c>
      <c r="X737" s="24"/>
      <c r="Y737" s="24">
        <v>316.69</v>
      </c>
      <c r="Z737" s="24">
        <v>0</v>
      </c>
      <c r="AA737" s="24"/>
      <c r="AB737" s="24">
        <v>-6.05</v>
      </c>
      <c r="AC737" s="24">
        <v>-167.41</v>
      </c>
      <c r="AD737" s="24">
        <v>19.739999999999998</v>
      </c>
      <c r="AE737" s="24">
        <v>0</v>
      </c>
      <c r="AF737" s="24">
        <v>-106.07</v>
      </c>
      <c r="AG737" s="24">
        <v>-274.42</v>
      </c>
      <c r="AH737" s="24"/>
      <c r="AI737" s="24">
        <v>-92.84</v>
      </c>
      <c r="AJ737" s="24">
        <v>167.12</v>
      </c>
      <c r="AK737" s="24"/>
      <c r="AL737" s="24" t="s">
        <v>129</v>
      </c>
      <c r="AM737" s="24">
        <v>-53.07</v>
      </c>
      <c r="AN737" s="24" t="s">
        <v>58</v>
      </c>
      <c r="AO737" s="24">
        <v>-263.44</v>
      </c>
      <c r="AP737" s="24">
        <v>-149.09</v>
      </c>
      <c r="AQ737" s="24" t="s">
        <v>63</v>
      </c>
      <c r="AR737" s="24" t="s">
        <v>59</v>
      </c>
      <c r="AS737" s="24">
        <v>-131.47</v>
      </c>
      <c r="AT737" s="24">
        <v>-140.47999999999999</v>
      </c>
      <c r="AU737" s="24">
        <v>-212.1</v>
      </c>
      <c r="AV737" s="24">
        <v>0</v>
      </c>
      <c r="AW737" s="24" t="s">
        <v>58</v>
      </c>
      <c r="AX737" s="24">
        <v>-139.36000000000001</v>
      </c>
      <c r="AY737" s="24">
        <v>8.59</v>
      </c>
      <c r="AZ737" s="24">
        <v>-18.350000000000001</v>
      </c>
      <c r="BA737" s="24">
        <v>-225.91</v>
      </c>
      <c r="BB737" s="24">
        <v>0</v>
      </c>
      <c r="BC737" s="24">
        <v>0</v>
      </c>
      <c r="BD737" s="24">
        <f t="shared" si="286"/>
        <v>-2070.71</v>
      </c>
      <c r="BE737" s="25"/>
    </row>
    <row r="738" spans="1:57" ht="25.5" customHeight="1" x14ac:dyDescent="0.25">
      <c r="A738" s="22">
        <v>15</v>
      </c>
      <c r="B738" s="22">
        <v>0</v>
      </c>
      <c r="C738" s="23" t="s">
        <v>48</v>
      </c>
      <c r="D738" s="23" t="s">
        <v>48</v>
      </c>
      <c r="E738" s="23" t="s">
        <v>90</v>
      </c>
      <c r="F738" s="24">
        <v>-98.28</v>
      </c>
      <c r="G738" s="24">
        <v>-295.87</v>
      </c>
      <c r="H738" s="24">
        <v>0</v>
      </c>
      <c r="I738" s="24">
        <v>0</v>
      </c>
      <c r="J738" s="24">
        <v>0</v>
      </c>
      <c r="K738" s="24">
        <v>-17.21</v>
      </c>
      <c r="L738" s="24" t="s">
        <v>62</v>
      </c>
      <c r="M738" s="24">
        <v>0</v>
      </c>
      <c r="N738" s="24">
        <v>0</v>
      </c>
      <c r="O738" s="24">
        <v>0</v>
      </c>
      <c r="P738" s="24">
        <v>-246.52</v>
      </c>
      <c r="Q738" s="24" t="s">
        <v>64</v>
      </c>
      <c r="R738" s="24">
        <v>0</v>
      </c>
      <c r="S738" s="24">
        <v>23.52</v>
      </c>
      <c r="T738" s="24">
        <v>-98.87</v>
      </c>
      <c r="U738" s="24">
        <v>0</v>
      </c>
      <c r="V738" s="24"/>
      <c r="W738" s="24" t="s">
        <v>63</v>
      </c>
      <c r="X738" s="24"/>
      <c r="Y738" s="24">
        <v>-203.07</v>
      </c>
      <c r="Z738" s="24">
        <v>0</v>
      </c>
      <c r="AA738" s="24"/>
      <c r="AB738" s="24">
        <v>796.63</v>
      </c>
      <c r="AC738" s="24">
        <v>0</v>
      </c>
      <c r="AD738" s="24">
        <v>-67.989999999999995</v>
      </c>
      <c r="AE738" s="24">
        <v>0</v>
      </c>
      <c r="AF738" s="24">
        <v>0</v>
      </c>
      <c r="AG738" s="24">
        <v>5.54</v>
      </c>
      <c r="AH738" s="24"/>
      <c r="AI738" s="24">
        <v>-1.88</v>
      </c>
      <c r="AJ738" s="24">
        <v>60.39</v>
      </c>
      <c r="AK738" s="24"/>
      <c r="AL738" s="24">
        <v>0</v>
      </c>
      <c r="AM738" s="24">
        <v>-133</v>
      </c>
      <c r="AN738" s="24"/>
      <c r="AO738" s="24">
        <v>21.66</v>
      </c>
      <c r="AP738" s="24" t="s">
        <v>60</v>
      </c>
      <c r="AQ738" s="24">
        <v>0</v>
      </c>
      <c r="AR738" s="24">
        <v>0</v>
      </c>
      <c r="AS738" s="24">
        <v>0</v>
      </c>
      <c r="AT738" s="24">
        <v>0</v>
      </c>
      <c r="AU738" s="24" t="s">
        <v>64</v>
      </c>
      <c r="AV738" s="24">
        <v>0</v>
      </c>
      <c r="AW738" s="24">
        <v>0</v>
      </c>
      <c r="AX738" s="24">
        <v>0</v>
      </c>
      <c r="AY738" s="24">
        <v>0</v>
      </c>
      <c r="AZ738" s="24">
        <v>-11.98</v>
      </c>
      <c r="BA738" s="24">
        <v>369.31</v>
      </c>
      <c r="BB738" s="24">
        <v>0</v>
      </c>
      <c r="BC738" s="24">
        <v>0</v>
      </c>
      <c r="BD738" s="24">
        <f t="shared" si="286"/>
        <v>102.38000000000005</v>
      </c>
      <c r="BE738" s="25"/>
    </row>
    <row r="739" spans="1:57" ht="25.5" customHeight="1" x14ac:dyDescent="0.25">
      <c r="A739" s="22">
        <v>15</v>
      </c>
      <c r="B739" s="22">
        <v>0</v>
      </c>
      <c r="C739" s="23" t="s">
        <v>48</v>
      </c>
      <c r="D739" s="23" t="s">
        <v>48</v>
      </c>
      <c r="E739" s="23" t="s">
        <v>90</v>
      </c>
      <c r="F739" s="24">
        <v>-2.2400000000000002</v>
      </c>
      <c r="G739" s="24">
        <v>-47.91</v>
      </c>
      <c r="H739" s="24">
        <v>0</v>
      </c>
      <c r="I739" s="24">
        <v>0</v>
      </c>
      <c r="J739" s="24">
        <v>0</v>
      </c>
      <c r="K739" s="24">
        <v>0</v>
      </c>
      <c r="L739" s="24"/>
      <c r="M739" s="24">
        <v>0</v>
      </c>
      <c r="N739" s="24">
        <v>0</v>
      </c>
      <c r="O739" s="24">
        <v>0</v>
      </c>
      <c r="P739" s="24">
        <v>-3.92</v>
      </c>
      <c r="Q739" s="24" t="s">
        <v>64</v>
      </c>
      <c r="R739" s="24">
        <v>0</v>
      </c>
      <c r="S739" s="24">
        <v>17.45</v>
      </c>
      <c r="T739" s="24">
        <v>-66.62</v>
      </c>
      <c r="U739" s="24">
        <v>0</v>
      </c>
      <c r="V739" s="24"/>
      <c r="W739" s="24" t="s">
        <v>63</v>
      </c>
      <c r="X739" s="24"/>
      <c r="Y739" s="24">
        <v>205.01</v>
      </c>
      <c r="Z739" s="24">
        <v>0</v>
      </c>
      <c r="AA739" s="24"/>
      <c r="AB739" s="24">
        <v>9.84</v>
      </c>
      <c r="AC739" s="24">
        <v>0</v>
      </c>
      <c r="AD739" s="24">
        <v>0</v>
      </c>
      <c r="AE739" s="24">
        <v>0</v>
      </c>
      <c r="AF739" s="24">
        <v>0</v>
      </c>
      <c r="AG739" s="24">
        <v>-94.17</v>
      </c>
      <c r="AH739" s="24"/>
      <c r="AI739" s="24">
        <v>3.17</v>
      </c>
      <c r="AJ739" s="24">
        <v>49.88</v>
      </c>
      <c r="AK739" s="24"/>
      <c r="AL739" s="24">
        <v>0</v>
      </c>
      <c r="AM739" s="24">
        <v>-41.49</v>
      </c>
      <c r="AN739" s="24">
        <v>0</v>
      </c>
      <c r="AO739" s="24">
        <v>-190.96</v>
      </c>
      <c r="AP739" s="24">
        <v>-132.66999999999999</v>
      </c>
      <c r="AQ739" s="24">
        <v>0</v>
      </c>
      <c r="AR739" s="24">
        <v>0</v>
      </c>
      <c r="AS739" s="24">
        <v>0</v>
      </c>
      <c r="AT739" s="24">
        <v>0</v>
      </c>
      <c r="AU739" s="24" t="s">
        <v>64</v>
      </c>
      <c r="AV739" s="24">
        <v>0</v>
      </c>
      <c r="AW739" s="24">
        <v>0</v>
      </c>
      <c r="AX739" s="24">
        <v>0</v>
      </c>
      <c r="AY739" s="24">
        <v>0</v>
      </c>
      <c r="AZ739" s="24">
        <v>0</v>
      </c>
      <c r="BA739" s="24" t="s">
        <v>63</v>
      </c>
      <c r="BB739" s="24">
        <v>0</v>
      </c>
      <c r="BC739" s="24">
        <v>0</v>
      </c>
      <c r="BD739" s="24">
        <f t="shared" si="286"/>
        <v>-294.63</v>
      </c>
      <c r="BE739" s="25"/>
    </row>
    <row r="740" spans="1:57" ht="25.5" customHeight="1" x14ac:dyDescent="0.25">
      <c r="A740" s="22">
        <v>15</v>
      </c>
      <c r="B740" s="22">
        <v>0</v>
      </c>
      <c r="C740" s="23" t="s">
        <v>48</v>
      </c>
      <c r="D740" s="23" t="s">
        <v>48</v>
      </c>
      <c r="E740" s="23" t="s">
        <v>90</v>
      </c>
      <c r="F740" s="24">
        <v>11.45</v>
      </c>
      <c r="G740" s="24">
        <v>-17.12</v>
      </c>
      <c r="H740" s="24">
        <v>0</v>
      </c>
      <c r="I740" s="24">
        <v>0</v>
      </c>
      <c r="J740" s="24">
        <v>0</v>
      </c>
      <c r="K740" s="24">
        <v>-9.8000000000000007</v>
      </c>
      <c r="L740" s="24">
        <v>0</v>
      </c>
      <c r="M740" s="24">
        <v>0</v>
      </c>
      <c r="N740" s="24">
        <v>0</v>
      </c>
      <c r="O740" s="24">
        <v>0</v>
      </c>
      <c r="P740" s="24">
        <v>-20.74</v>
      </c>
      <c r="Q740" s="24" t="s">
        <v>64</v>
      </c>
      <c r="R740" s="24">
        <v>0</v>
      </c>
      <c r="S740" s="24">
        <v>-1.06</v>
      </c>
      <c r="T740" s="24">
        <v>-128.01</v>
      </c>
      <c r="U740" s="24">
        <v>0</v>
      </c>
      <c r="V740" s="24"/>
      <c r="W740" s="24" t="s">
        <v>63</v>
      </c>
      <c r="X740" s="24"/>
      <c r="Y740" s="24"/>
      <c r="Z740" s="24">
        <v>0</v>
      </c>
      <c r="AA740" s="24"/>
      <c r="AB740" s="24">
        <v>-269.36</v>
      </c>
      <c r="AC740" s="24">
        <v>0</v>
      </c>
      <c r="AD740" s="24">
        <v>0</v>
      </c>
      <c r="AE740" s="24">
        <v>0</v>
      </c>
      <c r="AF740" s="24">
        <v>0</v>
      </c>
      <c r="AG740" s="24" t="s">
        <v>60</v>
      </c>
      <c r="AH740" s="24"/>
      <c r="AI740" s="24">
        <v>0</v>
      </c>
      <c r="AJ740" s="24">
        <v>0</v>
      </c>
      <c r="AK740" s="24"/>
      <c r="AL740" s="24">
        <v>0</v>
      </c>
      <c r="AM740" s="24">
        <v>3.06</v>
      </c>
      <c r="AN740" s="24">
        <v>0</v>
      </c>
      <c r="AO740" s="24">
        <v>-518.49</v>
      </c>
      <c r="AP740" s="24">
        <v>-64.8</v>
      </c>
      <c r="AQ740" s="24">
        <v>0</v>
      </c>
      <c r="AR740" s="24">
        <v>0</v>
      </c>
      <c r="AS740" s="24">
        <v>0</v>
      </c>
      <c r="AT740" s="24">
        <v>0</v>
      </c>
      <c r="AU740" s="24" t="s">
        <v>64</v>
      </c>
      <c r="AV740" s="24">
        <v>0</v>
      </c>
      <c r="AW740" s="24">
        <v>0</v>
      </c>
      <c r="AX740" s="24">
        <v>0</v>
      </c>
      <c r="AY740" s="24">
        <v>0</v>
      </c>
      <c r="AZ740" s="24">
        <v>0</v>
      </c>
      <c r="BA740" s="24" t="s">
        <v>63</v>
      </c>
      <c r="BB740" s="24">
        <v>0</v>
      </c>
      <c r="BC740" s="24">
        <v>0</v>
      </c>
      <c r="BD740" s="24">
        <f t="shared" si="286"/>
        <v>-1014.8699999999999</v>
      </c>
      <c r="BE740" s="25"/>
    </row>
    <row r="741" spans="1:57" ht="25.5" customHeight="1" x14ac:dyDescent="0.25">
      <c r="A741" s="22">
        <v>15</v>
      </c>
      <c r="B741" s="22">
        <v>0</v>
      </c>
      <c r="C741" s="23" t="s">
        <v>48</v>
      </c>
      <c r="D741" s="23" t="s">
        <v>48</v>
      </c>
      <c r="E741" s="23" t="s">
        <v>90</v>
      </c>
      <c r="F741" s="24">
        <v>0</v>
      </c>
      <c r="G741" s="24">
        <v>-110.63</v>
      </c>
      <c r="H741" s="24">
        <v>0</v>
      </c>
      <c r="I741" s="24">
        <v>0</v>
      </c>
      <c r="J741" s="24">
        <v>0</v>
      </c>
      <c r="K741" s="24">
        <v>0</v>
      </c>
      <c r="L741" s="24">
        <v>0</v>
      </c>
      <c r="M741" s="24">
        <v>0</v>
      </c>
      <c r="N741" s="24">
        <v>0</v>
      </c>
      <c r="O741" s="24">
        <v>0</v>
      </c>
      <c r="P741" s="24">
        <v>-482.72</v>
      </c>
      <c r="Q741" s="24" t="s">
        <v>64</v>
      </c>
      <c r="R741" s="24">
        <v>0</v>
      </c>
      <c r="S741" s="24">
        <v>-0.31</v>
      </c>
      <c r="T741" s="24">
        <v>-19.309999999999999</v>
      </c>
      <c r="U741" s="24">
        <v>0</v>
      </c>
      <c r="V741" s="24"/>
      <c r="W741" s="24" t="s">
        <v>63</v>
      </c>
      <c r="X741" s="24"/>
      <c r="Y741" s="24">
        <v>0</v>
      </c>
      <c r="Z741" s="24">
        <v>0</v>
      </c>
      <c r="AA741" s="24"/>
      <c r="AB741" s="24">
        <v>-43.83</v>
      </c>
      <c r="AC741" s="24">
        <v>0</v>
      </c>
      <c r="AD741" s="24">
        <v>0</v>
      </c>
      <c r="AE741" s="24">
        <v>0</v>
      </c>
      <c r="AF741" s="24">
        <v>0</v>
      </c>
      <c r="AG741" s="24">
        <v>9.15</v>
      </c>
      <c r="AH741" s="24"/>
      <c r="AI741" s="24">
        <v>0</v>
      </c>
      <c r="AJ741" s="24">
        <v>0</v>
      </c>
      <c r="AK741" s="24"/>
      <c r="AL741" s="24">
        <v>0</v>
      </c>
      <c r="AM741" s="24" t="s">
        <v>60</v>
      </c>
      <c r="AN741" s="24">
        <v>0</v>
      </c>
      <c r="AO741" s="24">
        <v>-7.36</v>
      </c>
      <c r="AP741" s="24">
        <v>-3.64</v>
      </c>
      <c r="AQ741" s="24">
        <v>0</v>
      </c>
      <c r="AR741" s="24">
        <v>0</v>
      </c>
      <c r="AS741" s="24">
        <v>0</v>
      </c>
      <c r="AT741" s="24">
        <v>0</v>
      </c>
      <c r="AU741" s="24" t="s">
        <v>64</v>
      </c>
      <c r="AV741" s="24">
        <v>0</v>
      </c>
      <c r="AW741" s="24">
        <v>0</v>
      </c>
      <c r="AX741" s="24">
        <v>0</v>
      </c>
      <c r="AY741" s="24">
        <v>0</v>
      </c>
      <c r="AZ741" s="24">
        <v>0</v>
      </c>
      <c r="BA741" s="24" t="s">
        <v>63</v>
      </c>
      <c r="BB741" s="24">
        <v>0</v>
      </c>
      <c r="BC741" s="24">
        <v>0</v>
      </c>
      <c r="BD741" s="24">
        <f t="shared" si="286"/>
        <v>-658.65</v>
      </c>
      <c r="BE741" s="25"/>
    </row>
    <row r="742" spans="1:57" ht="25.5" customHeight="1" x14ac:dyDescent="0.25">
      <c r="A742" s="22">
        <v>15</v>
      </c>
      <c r="B742" s="22">
        <v>0</v>
      </c>
      <c r="C742" s="23" t="s">
        <v>48</v>
      </c>
      <c r="D742" s="23" t="s">
        <v>48</v>
      </c>
      <c r="E742" s="23" t="s">
        <v>90</v>
      </c>
      <c r="F742" s="24">
        <v>0</v>
      </c>
      <c r="G742" s="24">
        <v>-9.17</v>
      </c>
      <c r="H742" s="24">
        <v>0</v>
      </c>
      <c r="I742" s="24">
        <v>0</v>
      </c>
      <c r="J742" s="24">
        <v>0</v>
      </c>
      <c r="K742" s="24">
        <v>0</v>
      </c>
      <c r="L742" s="24">
        <v>0</v>
      </c>
      <c r="M742" s="24">
        <v>0</v>
      </c>
      <c r="N742" s="24">
        <v>0</v>
      </c>
      <c r="O742" s="24">
        <v>0</v>
      </c>
      <c r="P742" s="24">
        <v>30.93</v>
      </c>
      <c r="Q742" s="24" t="s">
        <v>64</v>
      </c>
      <c r="R742" s="24">
        <v>0</v>
      </c>
      <c r="S742" s="24">
        <v>-1.96</v>
      </c>
      <c r="T742" s="24">
        <v>-288.01</v>
      </c>
      <c r="U742" s="24">
        <v>0</v>
      </c>
      <c r="V742" s="24"/>
      <c r="W742" s="24" t="s">
        <v>63</v>
      </c>
      <c r="X742" s="24"/>
      <c r="Y742" s="24">
        <v>0</v>
      </c>
      <c r="Z742" s="24">
        <v>0</v>
      </c>
      <c r="AA742" s="24"/>
      <c r="AB742" s="24">
        <v>0</v>
      </c>
      <c r="AC742" s="24">
        <v>0</v>
      </c>
      <c r="AD742" s="24">
        <v>0</v>
      </c>
      <c r="AE742" s="24">
        <v>0</v>
      </c>
      <c r="AF742" s="24">
        <v>0</v>
      </c>
      <c r="AG742" s="24">
        <v>-18.98</v>
      </c>
      <c r="AH742" s="24"/>
      <c r="AI742" s="24">
        <v>0</v>
      </c>
      <c r="AJ742" s="24">
        <v>0</v>
      </c>
      <c r="AK742" s="24"/>
      <c r="AL742" s="24">
        <v>0</v>
      </c>
      <c r="AM742" s="24">
        <v>-28.32</v>
      </c>
      <c r="AN742" s="24">
        <v>0</v>
      </c>
      <c r="AO742" s="24">
        <v>-18.57</v>
      </c>
      <c r="AP742" s="24" t="s">
        <v>60</v>
      </c>
      <c r="AQ742" s="24">
        <v>0</v>
      </c>
      <c r="AR742" s="24">
        <v>0</v>
      </c>
      <c r="AS742" s="24">
        <v>0</v>
      </c>
      <c r="AT742" s="24">
        <v>0</v>
      </c>
      <c r="AU742" s="24" t="s">
        <v>64</v>
      </c>
      <c r="AV742" s="24">
        <v>0</v>
      </c>
      <c r="AW742" s="24">
        <v>0</v>
      </c>
      <c r="AX742" s="24">
        <v>0</v>
      </c>
      <c r="AY742" s="24">
        <v>0</v>
      </c>
      <c r="AZ742" s="24">
        <v>0</v>
      </c>
      <c r="BA742" s="24" t="s">
        <v>63</v>
      </c>
      <c r="BB742" s="24">
        <v>0</v>
      </c>
      <c r="BC742" s="24">
        <v>0</v>
      </c>
      <c r="BD742" s="24">
        <f t="shared" si="286"/>
        <v>-334.08</v>
      </c>
      <c r="BE742" s="25"/>
    </row>
    <row r="743" spans="1:57" ht="25.5" customHeight="1" x14ac:dyDescent="0.25">
      <c r="A743" s="22">
        <v>15</v>
      </c>
      <c r="B743" s="22">
        <v>0</v>
      </c>
      <c r="C743" s="23" t="s">
        <v>48</v>
      </c>
      <c r="D743" s="23" t="s">
        <v>48</v>
      </c>
      <c r="E743" s="23" t="s">
        <v>90</v>
      </c>
      <c r="F743" s="24">
        <v>0</v>
      </c>
      <c r="G743" s="24">
        <v>-195.21</v>
      </c>
      <c r="H743" s="24">
        <v>0</v>
      </c>
      <c r="I743" s="24">
        <v>0</v>
      </c>
      <c r="J743" s="24">
        <v>0</v>
      </c>
      <c r="K743" s="24">
        <v>0</v>
      </c>
      <c r="L743" s="24">
        <v>0</v>
      </c>
      <c r="M743" s="24">
        <v>0</v>
      </c>
      <c r="N743" s="24">
        <v>0</v>
      </c>
      <c r="O743" s="24">
        <v>0</v>
      </c>
      <c r="P743" s="24">
        <v>458.29</v>
      </c>
      <c r="Q743" s="24" t="s">
        <v>64</v>
      </c>
      <c r="R743" s="24">
        <v>0</v>
      </c>
      <c r="S743" s="24">
        <v>-6.65</v>
      </c>
      <c r="T743" s="24">
        <v>-17.829999999999998</v>
      </c>
      <c r="U743" s="24">
        <v>0</v>
      </c>
      <c r="V743" s="24"/>
      <c r="W743" s="24" t="s">
        <v>63</v>
      </c>
      <c r="X743" s="24"/>
      <c r="Y743" s="24">
        <v>0</v>
      </c>
      <c r="Z743" s="24">
        <v>0</v>
      </c>
      <c r="AA743" s="24"/>
      <c r="AB743" s="24">
        <v>0</v>
      </c>
      <c r="AC743" s="24">
        <v>0</v>
      </c>
      <c r="AD743" s="24">
        <v>0</v>
      </c>
      <c r="AE743" s="24">
        <v>0</v>
      </c>
      <c r="AF743" s="24">
        <v>0</v>
      </c>
      <c r="AG743" s="24">
        <v>-26.26</v>
      </c>
      <c r="AH743" s="24"/>
      <c r="AI743" s="24">
        <v>0</v>
      </c>
      <c r="AJ743" s="24">
        <v>0</v>
      </c>
      <c r="AK743" s="24"/>
      <c r="AL743" s="24">
        <v>0</v>
      </c>
      <c r="AM743" s="24">
        <v>48.54</v>
      </c>
      <c r="AN743" s="24">
        <v>0</v>
      </c>
      <c r="AO743" s="24">
        <v>-36.61</v>
      </c>
      <c r="AP743" s="24">
        <v>5.31</v>
      </c>
      <c r="AQ743" s="24">
        <v>0</v>
      </c>
      <c r="AR743" s="24">
        <v>0</v>
      </c>
      <c r="AS743" s="24">
        <v>0</v>
      </c>
      <c r="AT743" s="24">
        <v>0</v>
      </c>
      <c r="AU743" s="24" t="s">
        <v>64</v>
      </c>
      <c r="AV743" s="24">
        <v>0</v>
      </c>
      <c r="AW743" s="24">
        <v>0</v>
      </c>
      <c r="AX743" s="24">
        <v>0</v>
      </c>
      <c r="AY743" s="24">
        <v>0</v>
      </c>
      <c r="AZ743" s="24">
        <v>0</v>
      </c>
      <c r="BA743" s="24" t="s">
        <v>63</v>
      </c>
      <c r="BB743" s="24">
        <v>0</v>
      </c>
      <c r="BC743" s="24">
        <v>0</v>
      </c>
      <c r="BD743" s="24">
        <f t="shared" si="286"/>
        <v>229.5800000000001</v>
      </c>
      <c r="BE743" s="25"/>
    </row>
    <row r="744" spans="1:57" ht="25.5" customHeight="1" x14ac:dyDescent="0.25">
      <c r="A744" s="22">
        <v>15</v>
      </c>
      <c r="B744" s="22" t="s">
        <v>91</v>
      </c>
      <c r="C744" s="23">
        <v>10</v>
      </c>
      <c r="D744" s="23">
        <v>29</v>
      </c>
      <c r="E744" s="23" t="s">
        <v>335</v>
      </c>
      <c r="F744" s="24">
        <v>-12</v>
      </c>
      <c r="G744" s="24" t="s">
        <v>64</v>
      </c>
      <c r="H744" s="24">
        <v>-8.99</v>
      </c>
      <c r="I744" s="24" t="s">
        <v>124</v>
      </c>
      <c r="J744" s="24" t="s">
        <v>63</v>
      </c>
      <c r="K744" s="24" t="s">
        <v>64</v>
      </c>
      <c r="L744" s="24" t="s">
        <v>63</v>
      </c>
      <c r="M744" s="24" t="s">
        <v>63</v>
      </c>
      <c r="N744" s="24" t="s">
        <v>64</v>
      </c>
      <c r="O744" s="24">
        <v>0</v>
      </c>
      <c r="P744" s="24" t="s">
        <v>63</v>
      </c>
      <c r="Q744" s="24" t="s">
        <v>64</v>
      </c>
      <c r="R744" s="24" t="s">
        <v>63</v>
      </c>
      <c r="S744" s="24" t="s">
        <v>63</v>
      </c>
      <c r="T744" s="24" t="s">
        <v>63</v>
      </c>
      <c r="U744" s="24" t="s">
        <v>63</v>
      </c>
      <c r="V744" s="24"/>
      <c r="W744" s="24" t="s">
        <v>63</v>
      </c>
      <c r="X744" s="24"/>
      <c r="Y744" s="24" t="s">
        <v>59</v>
      </c>
      <c r="Z744" s="24">
        <v>0</v>
      </c>
      <c r="AA744" s="24"/>
      <c r="AB744" s="24" t="s">
        <v>64</v>
      </c>
      <c r="AC744" s="24" t="s">
        <v>64</v>
      </c>
      <c r="AD744" s="24" t="s">
        <v>64</v>
      </c>
      <c r="AE744" s="24">
        <v>0</v>
      </c>
      <c r="AF744" s="24" t="s">
        <v>64</v>
      </c>
      <c r="AG744" s="24" t="s">
        <v>64</v>
      </c>
      <c r="AH744" s="24"/>
      <c r="AI744" s="24" t="s">
        <v>64</v>
      </c>
      <c r="AJ744" s="24" t="s">
        <v>64</v>
      </c>
      <c r="AK744" s="24"/>
      <c r="AL744" s="24" t="s">
        <v>129</v>
      </c>
      <c r="AM744" s="24" t="s">
        <v>64</v>
      </c>
      <c r="AN744" s="24" t="s">
        <v>63</v>
      </c>
      <c r="AO744" s="24" t="s">
        <v>63</v>
      </c>
      <c r="AP744" s="24" t="s">
        <v>64</v>
      </c>
      <c r="AQ744" s="24" t="s">
        <v>64</v>
      </c>
      <c r="AR744" s="24" t="s">
        <v>60</v>
      </c>
      <c r="AS744" s="24" t="s">
        <v>64</v>
      </c>
      <c r="AT744" s="24" t="s">
        <v>64</v>
      </c>
      <c r="AU744" s="24" t="s">
        <v>64</v>
      </c>
      <c r="AV744" s="24">
        <v>0</v>
      </c>
      <c r="AW744" s="24" t="s">
        <v>58</v>
      </c>
      <c r="AX744" s="24" t="s">
        <v>64</v>
      </c>
      <c r="AY744" s="24" t="s">
        <v>64</v>
      </c>
      <c r="AZ744" s="24" t="s">
        <v>64</v>
      </c>
      <c r="BA744" s="24" t="s">
        <v>63</v>
      </c>
      <c r="BB744" s="24">
        <v>0</v>
      </c>
      <c r="BC744" s="24">
        <v>0</v>
      </c>
      <c r="BD744" s="24">
        <f t="shared" si="286"/>
        <v>-20.990000000000002</v>
      </c>
      <c r="BE744" s="25"/>
    </row>
    <row r="745" spans="1:57" ht="25.5" customHeight="1" x14ac:dyDescent="0.25">
      <c r="A745" s="22">
        <v>15</v>
      </c>
      <c r="B745" s="22" t="s">
        <v>91</v>
      </c>
      <c r="C745" s="23">
        <v>11</v>
      </c>
      <c r="D745" s="23">
        <v>263</v>
      </c>
      <c r="E745" s="23" t="s">
        <v>336</v>
      </c>
      <c r="F745" s="24" t="s">
        <v>64</v>
      </c>
      <c r="G745" s="24" t="s">
        <v>64</v>
      </c>
      <c r="H745" s="24">
        <v>28.29</v>
      </c>
      <c r="I745" s="24" t="s">
        <v>124</v>
      </c>
      <c r="J745" s="24" t="s">
        <v>58</v>
      </c>
      <c r="K745" s="24" t="s">
        <v>60</v>
      </c>
      <c r="L745" s="24">
        <v>-36.35</v>
      </c>
      <c r="M745" s="24">
        <v>-51.55</v>
      </c>
      <c r="N745" s="24" t="s">
        <v>64</v>
      </c>
      <c r="O745" s="24">
        <v>0</v>
      </c>
      <c r="P745" s="24" t="s">
        <v>63</v>
      </c>
      <c r="Q745" s="24">
        <v>-5.2</v>
      </c>
      <c r="R745" s="24">
        <v>-26.06</v>
      </c>
      <c r="S745" s="24" t="s">
        <v>62</v>
      </c>
      <c r="T745" s="24" t="s">
        <v>62</v>
      </c>
      <c r="U745" s="24" t="s">
        <v>63</v>
      </c>
      <c r="V745" s="24"/>
      <c r="W745" s="24" t="s">
        <v>63</v>
      </c>
      <c r="X745" s="24"/>
      <c r="Y745" s="24" t="s">
        <v>64</v>
      </c>
      <c r="Z745" s="24">
        <v>0</v>
      </c>
      <c r="AA745" s="24"/>
      <c r="AB745" s="24" t="s">
        <v>64</v>
      </c>
      <c r="AC745" s="24" t="s">
        <v>64</v>
      </c>
      <c r="AD745" s="24">
        <v>-4.7</v>
      </c>
      <c r="AE745" s="24">
        <v>0</v>
      </c>
      <c r="AF745" s="24">
        <v>64.12</v>
      </c>
      <c r="AG745" s="24" t="s">
        <v>64</v>
      </c>
      <c r="AH745" s="24"/>
      <c r="AI745" s="24" t="s">
        <v>64</v>
      </c>
      <c r="AJ745" s="24" t="s">
        <v>64</v>
      </c>
      <c r="AK745" s="24"/>
      <c r="AL745" s="24" t="s">
        <v>129</v>
      </c>
      <c r="AM745" s="24" t="s">
        <v>60</v>
      </c>
      <c r="AN745" s="24">
        <v>-9.15</v>
      </c>
      <c r="AO745" s="24">
        <v>-77.430000000000007</v>
      </c>
      <c r="AP745" s="24">
        <v>-59.74</v>
      </c>
      <c r="AQ745" s="24" t="s">
        <v>63</v>
      </c>
      <c r="AR745" s="24">
        <v>-13.78</v>
      </c>
      <c r="AS745" s="24" t="s">
        <v>60</v>
      </c>
      <c r="AT745" s="24" t="s">
        <v>64</v>
      </c>
      <c r="AU745" s="24">
        <v>-26.36</v>
      </c>
      <c r="AV745" s="24">
        <v>0</v>
      </c>
      <c r="AW745" s="24" t="s">
        <v>58</v>
      </c>
      <c r="AX745" s="24" t="s">
        <v>64</v>
      </c>
      <c r="AY745" s="24" t="s">
        <v>60</v>
      </c>
      <c r="AZ745" s="24" t="s">
        <v>60</v>
      </c>
      <c r="BA745" s="24" t="s">
        <v>62</v>
      </c>
      <c r="BB745" s="24">
        <v>0</v>
      </c>
      <c r="BC745" s="24">
        <v>0</v>
      </c>
      <c r="BD745" s="24">
        <f t="shared" si="286"/>
        <v>-217.91000000000003</v>
      </c>
      <c r="BE745" s="25"/>
    </row>
    <row r="746" spans="1:57" ht="25.5" customHeight="1" x14ac:dyDescent="0.25">
      <c r="A746" s="22">
        <v>15</v>
      </c>
      <c r="B746" s="22" t="s">
        <v>93</v>
      </c>
      <c r="C746" s="23">
        <v>26</v>
      </c>
      <c r="D746" s="23">
        <v>54</v>
      </c>
      <c r="E746" s="23" t="s">
        <v>337</v>
      </c>
      <c r="F746" s="24">
        <v>-104.82</v>
      </c>
      <c r="G746" s="24" t="s">
        <v>64</v>
      </c>
      <c r="H746" s="24">
        <v>-50.57</v>
      </c>
      <c r="I746" s="24" t="s">
        <v>124</v>
      </c>
      <c r="J746" s="24" t="s">
        <v>63</v>
      </c>
      <c r="K746" s="24" t="s">
        <v>64</v>
      </c>
      <c r="L746" s="24" t="s">
        <v>63</v>
      </c>
      <c r="M746" s="24" t="s">
        <v>63</v>
      </c>
      <c r="N746" s="24" t="s">
        <v>64</v>
      </c>
      <c r="O746" s="24">
        <v>0</v>
      </c>
      <c r="P746" s="24" t="s">
        <v>63</v>
      </c>
      <c r="Q746" s="24" t="s">
        <v>64</v>
      </c>
      <c r="R746" s="24" t="s">
        <v>63</v>
      </c>
      <c r="S746" s="24" t="s">
        <v>63</v>
      </c>
      <c r="T746" s="24" t="s">
        <v>63</v>
      </c>
      <c r="U746" s="24" t="s">
        <v>63</v>
      </c>
      <c r="V746" s="24"/>
      <c r="W746" s="24" t="s">
        <v>63</v>
      </c>
      <c r="X746" s="24"/>
      <c r="Y746" s="24" t="s">
        <v>64</v>
      </c>
      <c r="Z746" s="24">
        <v>0</v>
      </c>
      <c r="AA746" s="24"/>
      <c r="AB746" s="24" t="s">
        <v>64</v>
      </c>
      <c r="AC746" s="24" t="s">
        <v>64</v>
      </c>
      <c r="AD746" s="24" t="s">
        <v>64</v>
      </c>
      <c r="AE746" s="24">
        <v>0</v>
      </c>
      <c r="AF746" s="24" t="s">
        <v>64</v>
      </c>
      <c r="AG746" s="24" t="s">
        <v>64</v>
      </c>
      <c r="AH746" s="24"/>
      <c r="AI746" s="24" t="s">
        <v>64</v>
      </c>
      <c r="AJ746" s="24" t="s">
        <v>64</v>
      </c>
      <c r="AK746" s="24"/>
      <c r="AL746" s="24" t="s">
        <v>129</v>
      </c>
      <c r="AM746" s="24" t="s">
        <v>64</v>
      </c>
      <c r="AN746" s="24" t="s">
        <v>63</v>
      </c>
      <c r="AO746" s="24" t="s">
        <v>62</v>
      </c>
      <c r="AP746" s="24" t="s">
        <v>64</v>
      </c>
      <c r="AQ746" s="24" t="s">
        <v>64</v>
      </c>
      <c r="AR746" s="24" t="s">
        <v>64</v>
      </c>
      <c r="AS746" s="24" t="s">
        <v>64</v>
      </c>
      <c r="AT746" s="24" t="s">
        <v>64</v>
      </c>
      <c r="AU746" s="24" t="s">
        <v>64</v>
      </c>
      <c r="AV746" s="24">
        <v>0</v>
      </c>
      <c r="AW746" s="24" t="s">
        <v>58</v>
      </c>
      <c r="AX746" s="24" t="s">
        <v>64</v>
      </c>
      <c r="AY746" s="24" t="s">
        <v>64</v>
      </c>
      <c r="AZ746" s="24" t="s">
        <v>64</v>
      </c>
      <c r="BA746" s="24" t="s">
        <v>63</v>
      </c>
      <c r="BB746" s="24">
        <v>0</v>
      </c>
      <c r="BC746" s="24">
        <v>0</v>
      </c>
      <c r="BD746" s="24">
        <f t="shared" si="286"/>
        <v>-155.38999999999999</v>
      </c>
      <c r="BE746" s="25"/>
    </row>
    <row r="747" spans="1:57" ht="25.5" customHeight="1" x14ac:dyDescent="0.25">
      <c r="A747" s="22">
        <v>15</v>
      </c>
      <c r="B747" s="22" t="s">
        <v>100</v>
      </c>
      <c r="C747" s="23">
        <v>11</v>
      </c>
      <c r="D747" s="23">
        <v>251</v>
      </c>
      <c r="E747" s="23" t="s">
        <v>338</v>
      </c>
      <c r="F747" s="24">
        <v>-103.86</v>
      </c>
      <c r="G747" s="24">
        <v>-264.14999999999998</v>
      </c>
      <c r="H747" s="24">
        <v>-43.56</v>
      </c>
      <c r="I747" s="24" t="s">
        <v>124</v>
      </c>
      <c r="J747" s="24" t="s">
        <v>58</v>
      </c>
      <c r="K747" s="24">
        <v>48.1</v>
      </c>
      <c r="L747" s="24">
        <v>-170.46</v>
      </c>
      <c r="M747" s="24">
        <v>45.69</v>
      </c>
      <c r="N747" s="24">
        <v>10516.41</v>
      </c>
      <c r="O747" s="24">
        <v>0</v>
      </c>
      <c r="P747" s="24">
        <v>-190.54</v>
      </c>
      <c r="Q747" s="24">
        <v>-363.23</v>
      </c>
      <c r="R747" s="24">
        <v>-47.4</v>
      </c>
      <c r="S747" s="24">
        <v>180.21</v>
      </c>
      <c r="T747" s="24">
        <v>-108.86</v>
      </c>
      <c r="U747" s="24">
        <v>173.88</v>
      </c>
      <c r="V747" s="24"/>
      <c r="W747" s="24">
        <v>-82.79</v>
      </c>
      <c r="X747" s="24"/>
      <c r="Y747" s="24">
        <v>-64.34</v>
      </c>
      <c r="Z747" s="24">
        <v>0</v>
      </c>
      <c r="AA747" s="24"/>
      <c r="AB747" s="24">
        <v>160.88999999999999</v>
      </c>
      <c r="AC747" s="24">
        <v>-56.21</v>
      </c>
      <c r="AD747" s="24">
        <v>271.7</v>
      </c>
      <c r="AE747" s="24">
        <v>0</v>
      </c>
      <c r="AF747" s="24">
        <v>233.19</v>
      </c>
      <c r="AG747" s="24">
        <v>5.4</v>
      </c>
      <c r="AH747" s="24"/>
      <c r="AI747" s="24">
        <v>20.5</v>
      </c>
      <c r="AJ747" s="24">
        <v>-42.6</v>
      </c>
      <c r="AK747" s="24"/>
      <c r="AL747" s="24" t="s">
        <v>129</v>
      </c>
      <c r="AM747" s="24">
        <v>2.89</v>
      </c>
      <c r="AN747" s="24">
        <v>-32.46</v>
      </c>
      <c r="AO747" s="24">
        <v>-380.93</v>
      </c>
      <c r="AP747" s="24">
        <v>-295.22000000000003</v>
      </c>
      <c r="AQ747" s="24" t="s">
        <v>63</v>
      </c>
      <c r="AR747" s="24">
        <v>64.87</v>
      </c>
      <c r="AS747" s="24">
        <v>149.84</v>
      </c>
      <c r="AT747" s="24">
        <v>-143.27000000000001</v>
      </c>
      <c r="AU747" s="24">
        <v>-528.22</v>
      </c>
      <c r="AV747" s="24">
        <v>0</v>
      </c>
      <c r="AW747" s="24" t="s">
        <v>58</v>
      </c>
      <c r="AX747" s="24">
        <v>-22.23</v>
      </c>
      <c r="AY747" s="24" t="s">
        <v>60</v>
      </c>
      <c r="AZ747" s="24">
        <v>-4.2300000000000004</v>
      </c>
      <c r="BA747" s="24">
        <v>80.69</v>
      </c>
      <c r="BB747" s="24">
        <v>0</v>
      </c>
      <c r="BC747" s="24">
        <v>0</v>
      </c>
      <c r="BD747" s="24">
        <f t="shared" si="286"/>
        <v>9009.7000000000007</v>
      </c>
      <c r="BE747" s="25"/>
    </row>
    <row r="748" spans="1:57" ht="25.5" customHeight="1" x14ac:dyDescent="0.25">
      <c r="A748" s="22">
        <v>15</v>
      </c>
      <c r="B748" s="22" t="s">
        <v>103</v>
      </c>
      <c r="C748" s="23">
        <v>14</v>
      </c>
      <c r="D748" s="23">
        <v>63</v>
      </c>
      <c r="E748" s="23" t="s">
        <v>144</v>
      </c>
      <c r="F748" s="24">
        <v>-191.36</v>
      </c>
      <c r="G748" s="24">
        <v>17.12</v>
      </c>
      <c r="H748" s="24">
        <v>-260.67</v>
      </c>
      <c r="I748" s="24" t="s">
        <v>124</v>
      </c>
      <c r="J748" s="24" t="s">
        <v>58</v>
      </c>
      <c r="K748" s="24">
        <v>-57.83</v>
      </c>
      <c r="L748" s="24">
        <v>-205.92</v>
      </c>
      <c r="M748" s="24" t="s">
        <v>58</v>
      </c>
      <c r="N748" s="24">
        <v>460.59</v>
      </c>
      <c r="O748" s="24">
        <v>0</v>
      </c>
      <c r="P748" s="24">
        <v>-157.80000000000001</v>
      </c>
      <c r="Q748" s="24">
        <v>-990.24</v>
      </c>
      <c r="R748" s="24">
        <v>-116.79</v>
      </c>
      <c r="S748" s="24">
        <v>-120.79</v>
      </c>
      <c r="T748" s="24">
        <v>-121.22</v>
      </c>
      <c r="U748" s="24" t="s">
        <v>62</v>
      </c>
      <c r="V748" s="24"/>
      <c r="W748" s="24">
        <v>0</v>
      </c>
      <c r="X748" s="24"/>
      <c r="Y748" s="24">
        <v>-30.59</v>
      </c>
      <c r="Z748" s="24">
        <v>0</v>
      </c>
      <c r="AA748" s="24"/>
      <c r="AB748" s="24">
        <v>547.79999999999995</v>
      </c>
      <c r="AC748" s="24">
        <v>-2.2200000000000002</v>
      </c>
      <c r="AD748" s="24">
        <v>-41.04</v>
      </c>
      <c r="AE748" s="24">
        <v>0</v>
      </c>
      <c r="AF748" s="24" t="s">
        <v>59</v>
      </c>
      <c r="AG748" s="24">
        <v>60.46</v>
      </c>
      <c r="AH748" s="24"/>
      <c r="AI748" s="24">
        <v>87.89</v>
      </c>
      <c r="AJ748" s="24">
        <v>39.020000000000003</v>
      </c>
      <c r="AK748" s="24"/>
      <c r="AL748" s="24" t="s">
        <v>129</v>
      </c>
      <c r="AM748" s="24" t="s">
        <v>59</v>
      </c>
      <c r="AN748" s="24" t="s">
        <v>58</v>
      </c>
      <c r="AO748" s="24">
        <v>120.46</v>
      </c>
      <c r="AP748" s="24">
        <v>-301.38</v>
      </c>
      <c r="AQ748" s="24" t="s">
        <v>63</v>
      </c>
      <c r="AR748" s="24">
        <v>-40.619999999999997</v>
      </c>
      <c r="AS748" s="24">
        <v>147.65</v>
      </c>
      <c r="AT748" s="24">
        <v>280.55</v>
      </c>
      <c r="AU748" s="24">
        <v>222</v>
      </c>
      <c r="AV748" s="24">
        <v>0</v>
      </c>
      <c r="AW748" s="24" t="s">
        <v>58</v>
      </c>
      <c r="AX748" s="24">
        <v>-136.19</v>
      </c>
      <c r="AY748" s="24" t="s">
        <v>60</v>
      </c>
      <c r="AZ748" s="24">
        <v>-131.47999999999999</v>
      </c>
      <c r="BA748" s="24" t="s">
        <v>62</v>
      </c>
      <c r="BB748" s="24">
        <v>0</v>
      </c>
      <c r="BC748" s="24">
        <v>0</v>
      </c>
      <c r="BD748" s="24">
        <f t="shared" si="286"/>
        <v>-922.59999999999968</v>
      </c>
      <c r="BE748" s="25"/>
    </row>
    <row r="749" spans="1:57" ht="25.5" customHeight="1" x14ac:dyDescent="0.25">
      <c r="A749" s="22">
        <v>15</v>
      </c>
      <c r="B749" s="22" t="s">
        <v>103</v>
      </c>
      <c r="C749" s="23">
        <v>17</v>
      </c>
      <c r="D749" s="23">
        <v>122</v>
      </c>
      <c r="E749" s="23" t="s">
        <v>145</v>
      </c>
      <c r="F749" s="24">
        <v>-639.64</v>
      </c>
      <c r="G749" s="24">
        <v>9.36</v>
      </c>
      <c r="H749" s="24">
        <v>-175.08</v>
      </c>
      <c r="I749" s="24" t="s">
        <v>124</v>
      </c>
      <c r="J749" s="24" t="s">
        <v>58</v>
      </c>
      <c r="K749" s="24">
        <v>-189.04</v>
      </c>
      <c r="L749" s="24">
        <v>-150.07</v>
      </c>
      <c r="M749" s="24">
        <v>-318.55</v>
      </c>
      <c r="N749" s="24">
        <v>36398.639999999999</v>
      </c>
      <c r="O749" s="24">
        <v>0</v>
      </c>
      <c r="P749" s="24">
        <v>-1056.83</v>
      </c>
      <c r="Q749" s="24">
        <v>-399.26</v>
      </c>
      <c r="R749" s="24">
        <v>-209.32</v>
      </c>
      <c r="S749" s="24">
        <v>-15.19</v>
      </c>
      <c r="T749" s="24">
        <v>-138.79</v>
      </c>
      <c r="U749" s="24">
        <v>-183.45</v>
      </c>
      <c r="V749" s="24"/>
      <c r="W749" s="24">
        <v>-785.94</v>
      </c>
      <c r="X749" s="24"/>
      <c r="Y749" s="24">
        <v>-105.94</v>
      </c>
      <c r="Z749" s="24">
        <v>0</v>
      </c>
      <c r="AA749" s="24"/>
      <c r="AB749" s="24">
        <v>-166.12</v>
      </c>
      <c r="AC749" s="24" t="s">
        <v>59</v>
      </c>
      <c r="AD749" s="24">
        <v>211.5</v>
      </c>
      <c r="AE749" s="24">
        <v>0</v>
      </c>
      <c r="AF749" s="24">
        <v>205.89</v>
      </c>
      <c r="AG749" s="24">
        <v>110.65</v>
      </c>
      <c r="AH749" s="24"/>
      <c r="AI749" s="24">
        <v>-96.15</v>
      </c>
      <c r="AJ749" s="24">
        <v>-33.479999999999997</v>
      </c>
      <c r="AK749" s="24"/>
      <c r="AL749" s="24" t="s">
        <v>129</v>
      </c>
      <c r="AM749" s="24">
        <v>-24.39</v>
      </c>
      <c r="AN749" s="24">
        <v>42.54</v>
      </c>
      <c r="AO749" s="24">
        <v>-202.69</v>
      </c>
      <c r="AP749" s="24">
        <v>-257.68</v>
      </c>
      <c r="AQ749" s="24" t="s">
        <v>63</v>
      </c>
      <c r="AR749" s="24">
        <v>131.16999999999999</v>
      </c>
      <c r="AS749" s="24">
        <v>-444.6</v>
      </c>
      <c r="AT749" s="24">
        <v>-259.55</v>
      </c>
      <c r="AU749" s="24">
        <v>-325.51</v>
      </c>
      <c r="AV749" s="24">
        <v>0</v>
      </c>
      <c r="AW749" s="24" t="s">
        <v>58</v>
      </c>
      <c r="AX749" s="24">
        <v>14.64</v>
      </c>
      <c r="AY749" s="24">
        <v>-56.72</v>
      </c>
      <c r="AZ749" s="24" t="s">
        <v>60</v>
      </c>
      <c r="BA749" s="24">
        <v>-14.23</v>
      </c>
      <c r="BB749" s="24">
        <v>0</v>
      </c>
      <c r="BC749" s="24">
        <v>0</v>
      </c>
      <c r="BD749" s="24">
        <f t="shared" si="286"/>
        <v>30876.170000000006</v>
      </c>
      <c r="BE749" s="25"/>
    </row>
    <row r="750" spans="1:57" ht="25.5" customHeight="1" x14ac:dyDescent="0.25">
      <c r="A750" s="22">
        <v>15</v>
      </c>
      <c r="B750" s="22" t="s">
        <v>146</v>
      </c>
      <c r="C750" s="23">
        <v>17</v>
      </c>
      <c r="D750" s="23">
        <v>43</v>
      </c>
      <c r="E750" s="23" t="s">
        <v>147</v>
      </c>
      <c r="F750" s="24">
        <v>-627.76</v>
      </c>
      <c r="G750" s="24">
        <v>-512.63</v>
      </c>
      <c r="H750" s="24" t="s">
        <v>59</v>
      </c>
      <c r="I750" s="24" t="s">
        <v>124</v>
      </c>
      <c r="J750" s="24" t="s">
        <v>58</v>
      </c>
      <c r="K750" s="24">
        <v>-283.86</v>
      </c>
      <c r="L750" s="24">
        <v>-191.29</v>
      </c>
      <c r="M750" s="24">
        <v>100.7</v>
      </c>
      <c r="N750" s="24">
        <v>-6.52</v>
      </c>
      <c r="O750" s="24">
        <v>0</v>
      </c>
      <c r="P750" s="24" t="s">
        <v>58</v>
      </c>
      <c r="Q750" s="24">
        <v>-484.95</v>
      </c>
      <c r="R750" s="24" t="s">
        <v>58</v>
      </c>
      <c r="S750" s="24">
        <v>4.03</v>
      </c>
      <c r="T750" s="24">
        <v>-225.4</v>
      </c>
      <c r="U750" s="24">
        <v>18.260000000000002</v>
      </c>
      <c r="V750" s="24"/>
      <c r="W750" s="24">
        <v>-91.03</v>
      </c>
      <c r="X750" s="24"/>
      <c r="Y750" s="24">
        <v>-362.73</v>
      </c>
      <c r="Z750" s="24">
        <v>0</v>
      </c>
      <c r="AA750" s="24"/>
      <c r="AB750" s="24">
        <v>13.61</v>
      </c>
      <c r="AC750" s="24" t="s">
        <v>59</v>
      </c>
      <c r="AD750" s="24">
        <v>-54.93</v>
      </c>
      <c r="AE750" s="24">
        <v>0</v>
      </c>
      <c r="AF750" s="24">
        <v>423.66</v>
      </c>
      <c r="AG750" s="24">
        <v>199.4</v>
      </c>
      <c r="AH750" s="24"/>
      <c r="AI750" s="24" t="s">
        <v>60</v>
      </c>
      <c r="AJ750" s="24">
        <v>-21.2</v>
      </c>
      <c r="AK750" s="24"/>
      <c r="AL750" s="24" t="s">
        <v>129</v>
      </c>
      <c r="AM750" s="24">
        <v>-24.11</v>
      </c>
      <c r="AN750" s="24">
        <v>43.72</v>
      </c>
      <c r="AO750" s="24">
        <v>89.13</v>
      </c>
      <c r="AP750" s="24">
        <v>15.62</v>
      </c>
      <c r="AQ750" s="24" t="s">
        <v>63</v>
      </c>
      <c r="AR750" s="24">
        <v>23.4</v>
      </c>
      <c r="AS750" s="24">
        <v>-84.84</v>
      </c>
      <c r="AT750" s="24" t="s">
        <v>59</v>
      </c>
      <c r="AU750" s="24">
        <v>364.83</v>
      </c>
      <c r="AV750" s="24">
        <v>0</v>
      </c>
      <c r="AW750" s="24" t="s">
        <v>58</v>
      </c>
      <c r="AX750" s="24">
        <v>-194.65</v>
      </c>
      <c r="AY750" s="24">
        <v>-142.53</v>
      </c>
      <c r="AZ750" s="24">
        <v>-51.12</v>
      </c>
      <c r="BA750" s="24">
        <v>-138.76</v>
      </c>
      <c r="BB750" s="24">
        <v>0</v>
      </c>
      <c r="BC750" s="24">
        <v>0</v>
      </c>
      <c r="BD750" s="24">
        <f t="shared" si="286"/>
        <v>-2201.9499999999998</v>
      </c>
      <c r="BE750" s="25"/>
    </row>
    <row r="751" spans="1:57" ht="25.5" customHeight="1" x14ac:dyDescent="0.25">
      <c r="A751" s="22">
        <v>15</v>
      </c>
      <c r="B751" s="22" t="s">
        <v>110</v>
      </c>
      <c r="C751" s="23">
        <v>24</v>
      </c>
      <c r="D751" s="23">
        <v>84</v>
      </c>
      <c r="E751" s="23" t="s">
        <v>261</v>
      </c>
      <c r="F751" s="24" t="s">
        <v>60</v>
      </c>
      <c r="G751" s="24" t="s">
        <v>60</v>
      </c>
      <c r="H751" s="24" t="s">
        <v>60</v>
      </c>
      <c r="I751" s="24" t="s">
        <v>124</v>
      </c>
      <c r="J751" s="24" t="s">
        <v>58</v>
      </c>
      <c r="K751" s="24">
        <v>-1.33</v>
      </c>
      <c r="L751" s="24" t="s">
        <v>60</v>
      </c>
      <c r="M751" s="24" t="s">
        <v>62</v>
      </c>
      <c r="N751" s="24" t="s">
        <v>60</v>
      </c>
      <c r="O751" s="24">
        <v>0</v>
      </c>
      <c r="P751" s="24" t="s">
        <v>62</v>
      </c>
      <c r="Q751" s="24" t="s">
        <v>60</v>
      </c>
      <c r="R751" s="24" t="s">
        <v>63</v>
      </c>
      <c r="S751" s="24" t="s">
        <v>63</v>
      </c>
      <c r="T751" s="24" t="s">
        <v>62</v>
      </c>
      <c r="U751" s="24">
        <v>107.8</v>
      </c>
      <c r="V751" s="24"/>
      <c r="W751" s="24" t="s">
        <v>62</v>
      </c>
      <c r="X751" s="24"/>
      <c r="Y751" s="24" t="s">
        <v>60</v>
      </c>
      <c r="Z751" s="24">
        <v>0</v>
      </c>
      <c r="AA751" s="24"/>
      <c r="AB751" s="24">
        <v>-58.93</v>
      </c>
      <c r="AC751" s="24">
        <v>-438.88</v>
      </c>
      <c r="AD751" s="24">
        <v>-201.01</v>
      </c>
      <c r="AE751" s="24">
        <v>0</v>
      </c>
      <c r="AF751" s="24" t="s">
        <v>60</v>
      </c>
      <c r="AG751" s="24" t="s">
        <v>60</v>
      </c>
      <c r="AH751" s="24"/>
      <c r="AI751" s="24" t="s">
        <v>62</v>
      </c>
      <c r="AJ751" s="24">
        <v>-29.87</v>
      </c>
      <c r="AK751" s="24"/>
      <c r="AL751" s="24" t="s">
        <v>129</v>
      </c>
      <c r="AM751" s="24" t="s">
        <v>60</v>
      </c>
      <c r="AN751" s="24" t="s">
        <v>62</v>
      </c>
      <c r="AO751" s="24" t="s">
        <v>62</v>
      </c>
      <c r="AP751" s="24" t="s">
        <v>60</v>
      </c>
      <c r="AQ751" s="24" t="s">
        <v>63</v>
      </c>
      <c r="AR751" s="24" t="s">
        <v>59</v>
      </c>
      <c r="AS751" s="24" t="s">
        <v>60</v>
      </c>
      <c r="AT751" s="24" t="s">
        <v>59</v>
      </c>
      <c r="AU751" s="24" t="s">
        <v>60</v>
      </c>
      <c r="AV751" s="24">
        <v>0</v>
      </c>
      <c r="AW751" s="24" t="s">
        <v>58</v>
      </c>
      <c r="AX751" s="24" t="s">
        <v>60</v>
      </c>
      <c r="AY751" s="24" t="s">
        <v>60</v>
      </c>
      <c r="AZ751" s="24" t="s">
        <v>60</v>
      </c>
      <c r="BA751" s="24" t="s">
        <v>62</v>
      </c>
      <c r="BB751" s="24">
        <v>0</v>
      </c>
      <c r="BC751" s="24">
        <v>0</v>
      </c>
      <c r="BD751" s="24">
        <f t="shared" si="286"/>
        <v>-622.21999999999991</v>
      </c>
      <c r="BE751" s="25"/>
    </row>
    <row r="752" spans="1:57" ht="25.5" customHeight="1" x14ac:dyDescent="0.25">
      <c r="A752" s="22">
        <v>15</v>
      </c>
      <c r="B752" s="22" t="s">
        <v>110</v>
      </c>
      <c r="C752" s="23">
        <v>11</v>
      </c>
      <c r="D752" s="23">
        <v>102</v>
      </c>
      <c r="E752" s="23" t="s">
        <v>282</v>
      </c>
      <c r="F752" s="24">
        <v>-351.57</v>
      </c>
      <c r="G752" s="24">
        <v>-544.13</v>
      </c>
      <c r="H752" s="24" t="s">
        <v>59</v>
      </c>
      <c r="I752" s="24" t="s">
        <v>124</v>
      </c>
      <c r="J752" s="24" t="s">
        <v>58</v>
      </c>
      <c r="K752" s="24">
        <v>-422.21</v>
      </c>
      <c r="L752" s="24" t="s">
        <v>58</v>
      </c>
      <c r="M752" s="24">
        <v>-60.65</v>
      </c>
      <c r="N752" s="24">
        <v>-150.08000000000001</v>
      </c>
      <c r="O752" s="24">
        <v>0</v>
      </c>
      <c r="P752" s="24">
        <v>-1444.19</v>
      </c>
      <c r="Q752" s="24">
        <v>146.12</v>
      </c>
      <c r="R752" s="24">
        <v>398.99</v>
      </c>
      <c r="S752" s="24" t="s">
        <v>62</v>
      </c>
      <c r="T752" s="24">
        <v>-112.53</v>
      </c>
      <c r="U752" s="24">
        <v>-545.39</v>
      </c>
      <c r="V752" s="24"/>
      <c r="W752" s="24">
        <v>-295.5</v>
      </c>
      <c r="X752" s="24"/>
      <c r="Y752" s="24">
        <v>-194.84</v>
      </c>
      <c r="Z752" s="24">
        <v>0</v>
      </c>
      <c r="AA752" s="24"/>
      <c r="AB752" s="24">
        <v>-151.19999999999999</v>
      </c>
      <c r="AC752" s="24">
        <v>-289.72000000000003</v>
      </c>
      <c r="AD752" s="24">
        <v>272.45</v>
      </c>
      <c r="AE752" s="24">
        <v>0</v>
      </c>
      <c r="AF752" s="24">
        <v>-101.53</v>
      </c>
      <c r="AG752" s="24">
        <v>-259.81</v>
      </c>
      <c r="AH752" s="24"/>
      <c r="AI752" s="24" t="s">
        <v>59</v>
      </c>
      <c r="AJ752" s="24">
        <v>-399.84</v>
      </c>
      <c r="AK752" s="24"/>
      <c r="AL752" s="24" t="s">
        <v>129</v>
      </c>
      <c r="AM752" s="24">
        <v>-20.77</v>
      </c>
      <c r="AN752" s="24">
        <v>-84.74</v>
      </c>
      <c r="AO752" s="24">
        <v>-55.45</v>
      </c>
      <c r="AP752" s="24">
        <v>-1035.75</v>
      </c>
      <c r="AQ752" s="24" t="s">
        <v>63</v>
      </c>
      <c r="AR752" s="24">
        <v>149.72</v>
      </c>
      <c r="AS752" s="24">
        <v>56.13</v>
      </c>
      <c r="AT752" s="24">
        <v>-41.19</v>
      </c>
      <c r="AU752" s="24">
        <v>170.27</v>
      </c>
      <c r="AV752" s="24">
        <v>0</v>
      </c>
      <c r="AW752" s="24" t="s">
        <v>58</v>
      </c>
      <c r="AX752" s="24">
        <v>-190.63</v>
      </c>
      <c r="AY752" s="24">
        <v>-218.23</v>
      </c>
      <c r="AZ752" s="24">
        <v>-40.409999999999997</v>
      </c>
      <c r="BA752" s="24">
        <v>-13.2</v>
      </c>
      <c r="BB752" s="24">
        <v>0</v>
      </c>
      <c r="BC752" s="24">
        <v>0</v>
      </c>
      <c r="BD752" s="24">
        <f t="shared" si="286"/>
        <v>-5829.8799999999992</v>
      </c>
      <c r="BE752" s="25"/>
    </row>
    <row r="753" spans="1:57" ht="25.5" customHeight="1" x14ac:dyDescent="0.25">
      <c r="A753" s="22">
        <v>15</v>
      </c>
      <c r="B753" s="22" t="s">
        <v>150</v>
      </c>
      <c r="C753" s="23">
        <v>17</v>
      </c>
      <c r="D753" s="23">
        <v>44</v>
      </c>
      <c r="E753" s="23" t="s">
        <v>151</v>
      </c>
      <c r="F753" s="24">
        <v>-1254.8499999999999</v>
      </c>
      <c r="G753" s="24">
        <v>-269.69</v>
      </c>
      <c r="H753" s="24" t="s">
        <v>59</v>
      </c>
      <c r="I753" s="24" t="s">
        <v>124</v>
      </c>
      <c r="J753" s="24" t="s">
        <v>58</v>
      </c>
      <c r="K753" s="24">
        <v>-152.06</v>
      </c>
      <c r="L753" s="24" t="s">
        <v>58</v>
      </c>
      <c r="M753" s="24">
        <v>-463.33</v>
      </c>
      <c r="N753" s="24">
        <v>-1374.42</v>
      </c>
      <c r="O753" s="24">
        <v>0</v>
      </c>
      <c r="P753" s="24">
        <v>256.13</v>
      </c>
      <c r="Q753" s="24">
        <v>-671.81</v>
      </c>
      <c r="R753" s="24">
        <v>-82.86</v>
      </c>
      <c r="S753" s="24">
        <v>248.42</v>
      </c>
      <c r="T753" s="24">
        <v>-213.09</v>
      </c>
      <c r="U753" s="24">
        <v>-459.52</v>
      </c>
      <c r="V753" s="24"/>
      <c r="W753" s="24">
        <v>-719.81</v>
      </c>
      <c r="X753" s="24"/>
      <c r="Y753" s="24" t="s">
        <v>59</v>
      </c>
      <c r="Z753" s="24">
        <v>0</v>
      </c>
      <c r="AA753" s="24"/>
      <c r="AB753" s="24">
        <v>-1259.77</v>
      </c>
      <c r="AC753" s="24">
        <v>-313.41000000000003</v>
      </c>
      <c r="AD753" s="24">
        <v>-40.340000000000003</v>
      </c>
      <c r="AE753" s="24">
        <v>0</v>
      </c>
      <c r="AF753" s="24">
        <v>-931.32</v>
      </c>
      <c r="AG753" s="24">
        <v>-19.11</v>
      </c>
      <c r="AH753" s="24"/>
      <c r="AI753" s="24">
        <v>-145.21</v>
      </c>
      <c r="AJ753" s="24">
        <v>-480.55</v>
      </c>
      <c r="AK753" s="24"/>
      <c r="AL753" s="24" t="s">
        <v>129</v>
      </c>
      <c r="AM753" s="24">
        <v>-81.16</v>
      </c>
      <c r="AN753" s="24">
        <v>3.71</v>
      </c>
      <c r="AO753" s="24">
        <v>-190.96</v>
      </c>
      <c r="AP753" s="24">
        <v>-409.38</v>
      </c>
      <c r="AQ753" s="24" t="s">
        <v>63</v>
      </c>
      <c r="AR753" s="24">
        <v>86.96</v>
      </c>
      <c r="AS753" s="24" t="s">
        <v>59</v>
      </c>
      <c r="AT753" s="24">
        <v>-164.66</v>
      </c>
      <c r="AU753" s="24">
        <v>-607.67999999999995</v>
      </c>
      <c r="AV753" s="24">
        <v>0</v>
      </c>
      <c r="AW753" s="24" t="s">
        <v>58</v>
      </c>
      <c r="AX753" s="24">
        <v>-136.68</v>
      </c>
      <c r="AY753" s="24">
        <v>-115.31</v>
      </c>
      <c r="AZ753" s="24">
        <v>-15.74</v>
      </c>
      <c r="BA753" s="24">
        <v>86.39</v>
      </c>
      <c r="BB753" s="24">
        <v>0</v>
      </c>
      <c r="BC753" s="24">
        <v>0</v>
      </c>
      <c r="BD753" s="24">
        <f t="shared" si="286"/>
        <v>-9891.1099999999988</v>
      </c>
      <c r="BE753" s="25"/>
    </row>
    <row r="754" spans="1:57" ht="25.5" customHeight="1" x14ac:dyDescent="0.25">
      <c r="A754" s="29"/>
      <c r="B754" s="29"/>
      <c r="C754" s="30"/>
      <c r="D754" s="30"/>
      <c r="E754" s="23" t="s">
        <v>116</v>
      </c>
      <c r="F754" s="37">
        <f t="shared" ref="F754:AK754" si="287">SUM(F714:F753)</f>
        <v>-6895.8700000000008</v>
      </c>
      <c r="G754" s="37">
        <f t="shared" si="287"/>
        <v>-3601.6100000000006</v>
      </c>
      <c r="H754" s="37">
        <f t="shared" si="287"/>
        <v>-3114.0600000000004</v>
      </c>
      <c r="I754" s="37">
        <f t="shared" si="287"/>
        <v>1936.8399999999995</v>
      </c>
      <c r="J754" s="37">
        <f t="shared" si="287"/>
        <v>-548.1</v>
      </c>
      <c r="K754" s="37">
        <f t="shared" si="287"/>
        <v>-3581.58</v>
      </c>
      <c r="L754" s="37">
        <f t="shared" si="287"/>
        <v>-2321.1600000000003</v>
      </c>
      <c r="M754" s="37">
        <f t="shared" si="287"/>
        <v>1682.7300000000005</v>
      </c>
      <c r="N754" s="37">
        <f t="shared" si="287"/>
        <v>41613.920000000006</v>
      </c>
      <c r="O754" s="37">
        <f t="shared" si="287"/>
        <v>0</v>
      </c>
      <c r="P754" s="37">
        <f t="shared" si="287"/>
        <v>-4366.3700000000008</v>
      </c>
      <c r="Q754" s="37">
        <f t="shared" si="287"/>
        <v>-2852.07</v>
      </c>
      <c r="R754" s="37">
        <f t="shared" si="287"/>
        <v>1072.4299999999998</v>
      </c>
      <c r="S754" s="37">
        <f t="shared" si="287"/>
        <v>-1984.37</v>
      </c>
      <c r="T754" s="37">
        <f t="shared" si="287"/>
        <v>-2840.17</v>
      </c>
      <c r="U754" s="37">
        <f t="shared" si="287"/>
        <v>-1292.75</v>
      </c>
      <c r="V754" s="37"/>
      <c r="W754" s="37">
        <f t="shared" si="287"/>
        <v>-7128.3899999999994</v>
      </c>
      <c r="X754" s="37"/>
      <c r="Y754" s="37">
        <f t="shared" si="287"/>
        <v>-4927.68</v>
      </c>
      <c r="Z754" s="37">
        <f t="shared" si="287"/>
        <v>0</v>
      </c>
      <c r="AA754" s="37"/>
      <c r="AB754" s="37">
        <f t="shared" si="287"/>
        <v>-4901.3999999999996</v>
      </c>
      <c r="AC754" s="37">
        <f t="shared" si="287"/>
        <v>-2661.58</v>
      </c>
      <c r="AD754" s="37">
        <f t="shared" si="287"/>
        <v>-377.4899999999999</v>
      </c>
      <c r="AE754" s="37">
        <f t="shared" si="287"/>
        <v>0</v>
      </c>
      <c r="AF754" s="37">
        <f t="shared" si="287"/>
        <v>-2122.3799999999997</v>
      </c>
      <c r="AG754" s="37">
        <f t="shared" si="287"/>
        <v>-1533.2599999999995</v>
      </c>
      <c r="AH754" s="37"/>
      <c r="AI754" s="37">
        <f t="shared" si="287"/>
        <v>-233.78</v>
      </c>
      <c r="AJ754" s="37">
        <f t="shared" si="287"/>
        <v>-584.26</v>
      </c>
      <c r="AK754" s="37"/>
      <c r="AL754" s="37">
        <f t="shared" ref="AL754:BC754" si="288">SUM(AL714:AL753)</f>
        <v>-7117.6800000000012</v>
      </c>
      <c r="AM754" s="37">
        <f t="shared" si="288"/>
        <v>-1603.8879999999999</v>
      </c>
      <c r="AN754" s="37">
        <f t="shared" si="288"/>
        <v>296.89000000000016</v>
      </c>
      <c r="AO754" s="37">
        <f t="shared" si="288"/>
        <v>-3575.74</v>
      </c>
      <c r="AP754" s="37">
        <f t="shared" si="288"/>
        <v>-7150.94</v>
      </c>
      <c r="AQ754" s="37">
        <f t="shared" si="288"/>
        <v>-1486.8600000000006</v>
      </c>
      <c r="AR754" s="37">
        <f t="shared" si="288"/>
        <v>-546.95999999999992</v>
      </c>
      <c r="AS754" s="37">
        <f t="shared" si="288"/>
        <v>-4708.2300000000014</v>
      </c>
      <c r="AT754" s="37">
        <f t="shared" si="288"/>
        <v>-501.15999999999997</v>
      </c>
      <c r="AU754" s="37">
        <f t="shared" si="288"/>
        <v>-541.49000000000012</v>
      </c>
      <c r="AV754" s="37">
        <f t="shared" si="288"/>
        <v>0</v>
      </c>
      <c r="AW754" s="37">
        <f t="shared" si="288"/>
        <v>-445.10999999999996</v>
      </c>
      <c r="AX754" s="37">
        <f t="shared" si="288"/>
        <v>-4359.2400000000007</v>
      </c>
      <c r="AY754" s="37">
        <f t="shared" si="288"/>
        <v>-528.70000000000005</v>
      </c>
      <c r="AZ754" s="37">
        <f t="shared" si="288"/>
        <v>-315.06000000000006</v>
      </c>
      <c r="BA754" s="37">
        <f t="shared" si="288"/>
        <v>-137.15000000000003</v>
      </c>
      <c r="BB754" s="37">
        <f t="shared" si="288"/>
        <v>0</v>
      </c>
      <c r="BC754" s="37">
        <f t="shared" si="288"/>
        <v>0</v>
      </c>
      <c r="BD754" s="24">
        <f t="shared" si="286"/>
        <v>-44283.727999999988</v>
      </c>
      <c r="BE754" s="110"/>
    </row>
    <row r="755" spans="1:57" ht="25.5" customHeight="1" x14ac:dyDescent="0.25">
      <c r="A755" s="29"/>
      <c r="B755" s="29"/>
      <c r="C755" s="30"/>
      <c r="D755" s="30"/>
      <c r="E755" s="23" t="s">
        <v>117</v>
      </c>
      <c r="F755" s="33">
        <f t="shared" ref="F755:AK755" si="289">COUNTA(F714:F753)</f>
        <v>40</v>
      </c>
      <c r="G755" s="33">
        <f t="shared" si="289"/>
        <v>40</v>
      </c>
      <c r="H755" s="33">
        <f t="shared" si="289"/>
        <v>40</v>
      </c>
      <c r="I755" s="33">
        <f t="shared" si="289"/>
        <v>40</v>
      </c>
      <c r="J755" s="33">
        <f t="shared" si="289"/>
        <v>40</v>
      </c>
      <c r="K755" s="33">
        <f t="shared" si="289"/>
        <v>40</v>
      </c>
      <c r="L755" s="33">
        <f t="shared" si="289"/>
        <v>39</v>
      </c>
      <c r="M755" s="33">
        <f t="shared" si="289"/>
        <v>40</v>
      </c>
      <c r="N755" s="33">
        <f t="shared" si="289"/>
        <v>40</v>
      </c>
      <c r="O755" s="33">
        <f t="shared" si="289"/>
        <v>40</v>
      </c>
      <c r="P755" s="33">
        <f t="shared" si="289"/>
        <v>40</v>
      </c>
      <c r="Q755" s="33">
        <f t="shared" si="289"/>
        <v>40</v>
      </c>
      <c r="R755" s="33">
        <f t="shared" si="289"/>
        <v>40</v>
      </c>
      <c r="S755" s="33">
        <f t="shared" si="289"/>
        <v>40</v>
      </c>
      <c r="T755" s="33">
        <f t="shared" si="289"/>
        <v>40</v>
      </c>
      <c r="U755" s="33">
        <f t="shared" si="289"/>
        <v>40</v>
      </c>
      <c r="V755" s="33"/>
      <c r="W755" s="33">
        <f t="shared" si="289"/>
        <v>40</v>
      </c>
      <c r="X755" s="33"/>
      <c r="Y755" s="33">
        <f t="shared" si="289"/>
        <v>39</v>
      </c>
      <c r="Z755" s="33">
        <f t="shared" si="289"/>
        <v>40</v>
      </c>
      <c r="AA755" s="33"/>
      <c r="AB755" s="33">
        <f t="shared" si="289"/>
        <v>40</v>
      </c>
      <c r="AC755" s="33">
        <f t="shared" si="289"/>
        <v>40</v>
      </c>
      <c r="AD755" s="33">
        <f t="shared" si="289"/>
        <v>40</v>
      </c>
      <c r="AE755" s="33">
        <f t="shared" si="289"/>
        <v>40</v>
      </c>
      <c r="AF755" s="33">
        <f t="shared" si="289"/>
        <v>40</v>
      </c>
      <c r="AG755" s="33">
        <f t="shared" si="289"/>
        <v>40</v>
      </c>
      <c r="AH755" s="33"/>
      <c r="AI755" s="33">
        <f t="shared" si="289"/>
        <v>40</v>
      </c>
      <c r="AJ755" s="33">
        <f t="shared" si="289"/>
        <v>40</v>
      </c>
      <c r="AK755" s="33"/>
      <c r="AL755" s="33">
        <f t="shared" ref="AL755:BC755" si="290">COUNTA(AL714:AL753)</f>
        <v>40</v>
      </c>
      <c r="AM755" s="33">
        <f t="shared" si="290"/>
        <v>40</v>
      </c>
      <c r="AN755" s="33">
        <f t="shared" si="290"/>
        <v>39</v>
      </c>
      <c r="AO755" s="33">
        <f t="shared" si="290"/>
        <v>40</v>
      </c>
      <c r="AP755" s="33">
        <f t="shared" si="290"/>
        <v>40</v>
      </c>
      <c r="AQ755" s="33">
        <f t="shared" si="290"/>
        <v>40</v>
      </c>
      <c r="AR755" s="33">
        <f t="shared" si="290"/>
        <v>40</v>
      </c>
      <c r="AS755" s="33">
        <f t="shared" si="290"/>
        <v>40</v>
      </c>
      <c r="AT755" s="33">
        <f t="shared" si="290"/>
        <v>40</v>
      </c>
      <c r="AU755" s="33">
        <f t="shared" si="290"/>
        <v>40</v>
      </c>
      <c r="AV755" s="33">
        <f t="shared" si="290"/>
        <v>40</v>
      </c>
      <c r="AW755" s="33">
        <f t="shared" si="290"/>
        <v>40</v>
      </c>
      <c r="AX755" s="33">
        <f t="shared" si="290"/>
        <v>40</v>
      </c>
      <c r="AY755" s="33">
        <f t="shared" si="290"/>
        <v>40</v>
      </c>
      <c r="AZ755" s="33">
        <f t="shared" si="290"/>
        <v>40</v>
      </c>
      <c r="BA755" s="33">
        <f t="shared" si="290"/>
        <v>40</v>
      </c>
      <c r="BB755" s="33">
        <f t="shared" si="290"/>
        <v>40</v>
      </c>
      <c r="BC755" s="33">
        <f t="shared" si="290"/>
        <v>40</v>
      </c>
      <c r="BD755" s="33">
        <f t="shared" si="286"/>
        <v>1797</v>
      </c>
      <c r="BE755" s="110"/>
    </row>
    <row r="756" spans="1:57" ht="25.5" customHeight="1" x14ac:dyDescent="0.25">
      <c r="A756" s="29"/>
      <c r="B756" s="29"/>
      <c r="C756" s="30"/>
      <c r="D756" s="30"/>
      <c r="E756" s="23" t="s">
        <v>64</v>
      </c>
      <c r="F756" s="34">
        <f t="shared" ref="F756:AK756" si="291">COUNTIF(F714:F753,"NS")</f>
        <v>5</v>
      </c>
      <c r="G756" s="34">
        <f t="shared" si="291"/>
        <v>6</v>
      </c>
      <c r="H756" s="34">
        <f t="shared" si="291"/>
        <v>3</v>
      </c>
      <c r="I756" s="34">
        <f t="shared" si="291"/>
        <v>3</v>
      </c>
      <c r="J756" s="34">
        <f t="shared" si="291"/>
        <v>6</v>
      </c>
      <c r="K756" s="34">
        <f t="shared" si="291"/>
        <v>5</v>
      </c>
      <c r="L756" s="34">
        <f t="shared" si="291"/>
        <v>6</v>
      </c>
      <c r="M756" s="34">
        <f t="shared" si="291"/>
        <v>6</v>
      </c>
      <c r="N756" s="34">
        <f t="shared" si="291"/>
        <v>7</v>
      </c>
      <c r="O756" s="34">
        <f t="shared" si="291"/>
        <v>0</v>
      </c>
      <c r="P756" s="34">
        <f t="shared" si="291"/>
        <v>6</v>
      </c>
      <c r="Q756" s="34">
        <f t="shared" si="291"/>
        <v>11</v>
      </c>
      <c r="R756" s="34">
        <f t="shared" si="291"/>
        <v>6</v>
      </c>
      <c r="S756" s="34">
        <f t="shared" si="291"/>
        <v>7</v>
      </c>
      <c r="T756" s="34">
        <f t="shared" si="291"/>
        <v>6</v>
      </c>
      <c r="U756" s="34">
        <f t="shared" si="291"/>
        <v>8</v>
      </c>
      <c r="V756" s="34"/>
      <c r="W756" s="34">
        <f t="shared" si="291"/>
        <v>12</v>
      </c>
      <c r="X756" s="34"/>
      <c r="Y756" s="34">
        <f t="shared" si="291"/>
        <v>5</v>
      </c>
      <c r="Z756" s="34">
        <f t="shared" si="291"/>
        <v>0</v>
      </c>
      <c r="AA756" s="34"/>
      <c r="AB756" s="34">
        <f t="shared" si="291"/>
        <v>6</v>
      </c>
      <c r="AC756" s="34">
        <f t="shared" si="291"/>
        <v>7</v>
      </c>
      <c r="AD756" s="34">
        <f t="shared" si="291"/>
        <v>5</v>
      </c>
      <c r="AE756" s="34">
        <f t="shared" si="291"/>
        <v>0</v>
      </c>
      <c r="AF756" s="34">
        <f t="shared" si="291"/>
        <v>7</v>
      </c>
      <c r="AG756" s="34">
        <f t="shared" si="291"/>
        <v>6</v>
      </c>
      <c r="AH756" s="34"/>
      <c r="AI756" s="34">
        <f t="shared" si="291"/>
        <v>9</v>
      </c>
      <c r="AJ756" s="34">
        <f t="shared" si="291"/>
        <v>8</v>
      </c>
      <c r="AK756" s="34"/>
      <c r="AL756" s="34">
        <f t="shared" ref="AL756:BC756" si="292">COUNTIF(AL714:AL753,"NS")</f>
        <v>2</v>
      </c>
      <c r="AM756" s="34">
        <f t="shared" si="292"/>
        <v>5</v>
      </c>
      <c r="AN756" s="34">
        <f t="shared" si="292"/>
        <v>6</v>
      </c>
      <c r="AO756" s="34">
        <f t="shared" si="292"/>
        <v>5</v>
      </c>
      <c r="AP756" s="34">
        <f t="shared" si="292"/>
        <v>7</v>
      </c>
      <c r="AQ756" s="34">
        <f t="shared" si="292"/>
        <v>16</v>
      </c>
      <c r="AR756" s="34">
        <f t="shared" si="292"/>
        <v>5</v>
      </c>
      <c r="AS756" s="34">
        <f t="shared" si="292"/>
        <v>8</v>
      </c>
      <c r="AT756" s="34">
        <f t="shared" si="292"/>
        <v>6</v>
      </c>
      <c r="AU756" s="34">
        <f t="shared" si="292"/>
        <v>11</v>
      </c>
      <c r="AV756" s="34">
        <f t="shared" si="292"/>
        <v>0</v>
      </c>
      <c r="AW756" s="34">
        <f t="shared" si="292"/>
        <v>0</v>
      </c>
      <c r="AX756" s="34">
        <f t="shared" si="292"/>
        <v>6</v>
      </c>
      <c r="AY756" s="34">
        <f t="shared" si="292"/>
        <v>7</v>
      </c>
      <c r="AZ756" s="34">
        <f t="shared" si="292"/>
        <v>5</v>
      </c>
      <c r="BA756" s="34">
        <f t="shared" si="292"/>
        <v>10</v>
      </c>
      <c r="BB756" s="34">
        <f t="shared" si="292"/>
        <v>0</v>
      </c>
      <c r="BC756" s="34">
        <f t="shared" si="292"/>
        <v>0</v>
      </c>
      <c r="BD756" s="33">
        <f t="shared" si="286"/>
        <v>255</v>
      </c>
      <c r="BE756" s="110"/>
    </row>
    <row r="757" spans="1:57" ht="25.5" customHeight="1" x14ac:dyDescent="0.25">
      <c r="A757" s="29"/>
      <c r="B757" s="29"/>
      <c r="C757" s="30"/>
      <c r="D757" s="30"/>
      <c r="E757" s="23" t="s">
        <v>59</v>
      </c>
      <c r="F757" s="34">
        <f t="shared" ref="F757:AK757" si="293">COUNTIF(F714:F753,"NC")</f>
        <v>0</v>
      </c>
      <c r="G757" s="34">
        <f t="shared" si="293"/>
        <v>1</v>
      </c>
      <c r="H757" s="34">
        <f t="shared" si="293"/>
        <v>3</v>
      </c>
      <c r="I757" s="34">
        <f t="shared" si="293"/>
        <v>0</v>
      </c>
      <c r="J757" s="34">
        <f t="shared" si="293"/>
        <v>10</v>
      </c>
      <c r="K757" s="34">
        <f t="shared" si="293"/>
        <v>0</v>
      </c>
      <c r="L757" s="34">
        <f t="shared" si="293"/>
        <v>3</v>
      </c>
      <c r="M757" s="34">
        <f t="shared" si="293"/>
        <v>7</v>
      </c>
      <c r="N757" s="34">
        <f t="shared" si="293"/>
        <v>6</v>
      </c>
      <c r="O757" s="34">
        <f t="shared" si="293"/>
        <v>0</v>
      </c>
      <c r="P757" s="34">
        <f t="shared" si="293"/>
        <v>2</v>
      </c>
      <c r="Q757" s="34">
        <f t="shared" si="293"/>
        <v>2</v>
      </c>
      <c r="R757" s="34">
        <f t="shared" si="293"/>
        <v>4</v>
      </c>
      <c r="S757" s="34">
        <f t="shared" si="293"/>
        <v>1</v>
      </c>
      <c r="T757" s="34">
        <f t="shared" si="293"/>
        <v>6</v>
      </c>
      <c r="U757" s="34">
        <f t="shared" si="293"/>
        <v>0</v>
      </c>
      <c r="V757" s="34"/>
      <c r="W757" s="34">
        <f t="shared" si="293"/>
        <v>9</v>
      </c>
      <c r="X757" s="34"/>
      <c r="Y757" s="34">
        <f t="shared" si="293"/>
        <v>4</v>
      </c>
      <c r="Z757" s="34">
        <f t="shared" si="293"/>
        <v>0</v>
      </c>
      <c r="AA757" s="34"/>
      <c r="AB757" s="34">
        <f t="shared" si="293"/>
        <v>0</v>
      </c>
      <c r="AC757" s="34">
        <f t="shared" si="293"/>
        <v>3</v>
      </c>
      <c r="AD757" s="34">
        <f t="shared" si="293"/>
        <v>0</v>
      </c>
      <c r="AE757" s="34">
        <f t="shared" si="293"/>
        <v>0</v>
      </c>
      <c r="AF757" s="34">
        <f t="shared" si="293"/>
        <v>2</v>
      </c>
      <c r="AG757" s="34">
        <f t="shared" si="293"/>
        <v>1</v>
      </c>
      <c r="AH757" s="34"/>
      <c r="AI757" s="34">
        <f t="shared" si="293"/>
        <v>3</v>
      </c>
      <c r="AJ757" s="34">
        <f t="shared" si="293"/>
        <v>0</v>
      </c>
      <c r="AK757" s="34"/>
      <c r="AL757" s="34">
        <f t="shared" ref="AL757:BC757" si="294">COUNTIF(AL714:AL753,"NC")</f>
        <v>7</v>
      </c>
      <c r="AM757" s="34">
        <f t="shared" si="294"/>
        <v>1</v>
      </c>
      <c r="AN757" s="34">
        <f t="shared" si="294"/>
        <v>4</v>
      </c>
      <c r="AO757" s="34">
        <f t="shared" si="294"/>
        <v>4</v>
      </c>
      <c r="AP757" s="34">
        <f t="shared" si="294"/>
        <v>0</v>
      </c>
      <c r="AQ757" s="34">
        <f t="shared" si="294"/>
        <v>2</v>
      </c>
      <c r="AR757" s="34">
        <f t="shared" si="294"/>
        <v>2</v>
      </c>
      <c r="AS757" s="34">
        <f t="shared" si="294"/>
        <v>10</v>
      </c>
      <c r="AT757" s="34">
        <f t="shared" si="294"/>
        <v>3</v>
      </c>
      <c r="AU757" s="34">
        <f t="shared" si="294"/>
        <v>2</v>
      </c>
      <c r="AV757" s="34">
        <f t="shared" si="294"/>
        <v>0</v>
      </c>
      <c r="AW757" s="34">
        <f t="shared" si="294"/>
        <v>24</v>
      </c>
      <c r="AX757" s="34">
        <f t="shared" si="294"/>
        <v>0</v>
      </c>
      <c r="AY757" s="34">
        <f t="shared" si="294"/>
        <v>0</v>
      </c>
      <c r="AZ757" s="34">
        <f t="shared" si="294"/>
        <v>3</v>
      </c>
      <c r="BA757" s="34">
        <f t="shared" si="294"/>
        <v>0</v>
      </c>
      <c r="BB757" s="34">
        <f t="shared" si="294"/>
        <v>0</v>
      </c>
      <c r="BC757" s="34">
        <f t="shared" si="294"/>
        <v>0</v>
      </c>
      <c r="BD757" s="33">
        <f t="shared" si="286"/>
        <v>129</v>
      </c>
      <c r="BE757" s="110"/>
    </row>
    <row r="758" spans="1:57" ht="25.5" customHeight="1" x14ac:dyDescent="0.25">
      <c r="A758" s="29"/>
      <c r="B758" s="29"/>
      <c r="C758" s="30"/>
      <c r="D758" s="30"/>
      <c r="E758" s="23" t="s">
        <v>118</v>
      </c>
      <c r="F758" s="35">
        <f t="shared" ref="F758:AK758" si="295">1-F757/(F755-F756)</f>
        <v>1</v>
      </c>
      <c r="G758" s="35">
        <f t="shared" si="295"/>
        <v>0.97058823529411764</v>
      </c>
      <c r="H758" s="35">
        <f t="shared" si="295"/>
        <v>0.91891891891891886</v>
      </c>
      <c r="I758" s="35">
        <f t="shared" si="295"/>
        <v>1</v>
      </c>
      <c r="J758" s="35">
        <f t="shared" si="295"/>
        <v>0.70588235294117641</v>
      </c>
      <c r="K758" s="35">
        <f t="shared" si="295"/>
        <v>1</v>
      </c>
      <c r="L758" s="35">
        <f t="shared" si="295"/>
        <v>0.90909090909090906</v>
      </c>
      <c r="M758" s="35">
        <f t="shared" si="295"/>
        <v>0.79411764705882359</v>
      </c>
      <c r="N758" s="35">
        <f t="shared" si="295"/>
        <v>0.81818181818181812</v>
      </c>
      <c r="O758" s="35">
        <f t="shared" si="295"/>
        <v>1</v>
      </c>
      <c r="P758" s="35">
        <f t="shared" si="295"/>
        <v>0.94117647058823528</v>
      </c>
      <c r="Q758" s="35">
        <f t="shared" si="295"/>
        <v>0.93103448275862066</v>
      </c>
      <c r="R758" s="35">
        <f t="shared" si="295"/>
        <v>0.88235294117647056</v>
      </c>
      <c r="S758" s="35">
        <f t="shared" si="295"/>
        <v>0.96969696969696972</v>
      </c>
      <c r="T758" s="35">
        <f t="shared" si="295"/>
        <v>0.82352941176470584</v>
      </c>
      <c r="U758" s="35">
        <f t="shared" si="295"/>
        <v>1</v>
      </c>
      <c r="V758" s="35"/>
      <c r="W758" s="35">
        <f t="shared" si="295"/>
        <v>0.6785714285714286</v>
      </c>
      <c r="X758" s="35"/>
      <c r="Y758" s="35">
        <f t="shared" si="295"/>
        <v>0.88235294117647056</v>
      </c>
      <c r="Z758" s="35">
        <f t="shared" si="295"/>
        <v>1</v>
      </c>
      <c r="AA758" s="35"/>
      <c r="AB758" s="35">
        <f t="shared" si="295"/>
        <v>1</v>
      </c>
      <c r="AC758" s="35">
        <f t="shared" si="295"/>
        <v>0.90909090909090906</v>
      </c>
      <c r="AD758" s="35">
        <f t="shared" si="295"/>
        <v>1</v>
      </c>
      <c r="AE758" s="35">
        <f t="shared" si="295"/>
        <v>1</v>
      </c>
      <c r="AF758" s="35">
        <f t="shared" si="295"/>
        <v>0.93939393939393945</v>
      </c>
      <c r="AG758" s="35">
        <f t="shared" si="295"/>
        <v>0.97058823529411764</v>
      </c>
      <c r="AH758" s="35"/>
      <c r="AI758" s="35">
        <f t="shared" si="295"/>
        <v>0.90322580645161288</v>
      </c>
      <c r="AJ758" s="35">
        <f t="shared" si="295"/>
        <v>1</v>
      </c>
      <c r="AK758" s="35"/>
      <c r="AL758" s="35">
        <f t="shared" ref="AL758:BD758" si="296">1-AL757/(AL755-AL756)</f>
        <v>0.81578947368421051</v>
      </c>
      <c r="AM758" s="35">
        <f t="shared" si="296"/>
        <v>0.97142857142857142</v>
      </c>
      <c r="AN758" s="35">
        <f t="shared" si="296"/>
        <v>0.87878787878787878</v>
      </c>
      <c r="AO758" s="35">
        <f t="shared" si="296"/>
        <v>0.88571428571428568</v>
      </c>
      <c r="AP758" s="35">
        <f t="shared" si="296"/>
        <v>1</v>
      </c>
      <c r="AQ758" s="35">
        <f t="shared" si="296"/>
        <v>0.91666666666666663</v>
      </c>
      <c r="AR758" s="35">
        <f t="shared" si="296"/>
        <v>0.94285714285714284</v>
      </c>
      <c r="AS758" s="35">
        <f t="shared" si="296"/>
        <v>0.6875</v>
      </c>
      <c r="AT758" s="35">
        <f t="shared" si="296"/>
        <v>0.91176470588235292</v>
      </c>
      <c r="AU758" s="35">
        <f t="shared" si="296"/>
        <v>0.93103448275862066</v>
      </c>
      <c r="AV758" s="35">
        <f t="shared" si="296"/>
        <v>1</v>
      </c>
      <c r="AW758" s="35">
        <f t="shared" si="296"/>
        <v>0.4</v>
      </c>
      <c r="AX758" s="35">
        <f t="shared" si="296"/>
        <v>1</v>
      </c>
      <c r="AY758" s="35">
        <f t="shared" si="296"/>
        <v>1</v>
      </c>
      <c r="AZ758" s="35">
        <f t="shared" si="296"/>
        <v>0.91428571428571426</v>
      </c>
      <c r="BA758" s="35">
        <f t="shared" si="296"/>
        <v>1</v>
      </c>
      <c r="BB758" s="35">
        <f t="shared" si="296"/>
        <v>1</v>
      </c>
      <c r="BC758" s="35">
        <f t="shared" si="296"/>
        <v>1</v>
      </c>
      <c r="BD758" s="35">
        <f t="shared" si="296"/>
        <v>0.91634241245136183</v>
      </c>
      <c r="BE758" s="110"/>
    </row>
    <row r="759" spans="1:57" ht="25.5" customHeight="1" x14ac:dyDescent="0.25">
      <c r="A759" s="29"/>
      <c r="B759" s="29"/>
      <c r="C759" s="30"/>
      <c r="D759" s="30"/>
      <c r="E759" s="23" t="s">
        <v>152</v>
      </c>
      <c r="F759" s="34">
        <f t="shared" ref="F759:AK759" si="297">F755+F708</f>
        <v>599</v>
      </c>
      <c r="G759" s="34">
        <f t="shared" si="297"/>
        <v>600</v>
      </c>
      <c r="H759" s="34">
        <f t="shared" si="297"/>
        <v>600</v>
      </c>
      <c r="I759" s="34">
        <f t="shared" si="297"/>
        <v>600</v>
      </c>
      <c r="J759" s="34">
        <f t="shared" si="297"/>
        <v>600</v>
      </c>
      <c r="K759" s="34">
        <f t="shared" si="297"/>
        <v>600</v>
      </c>
      <c r="L759" s="34">
        <f t="shared" si="297"/>
        <v>598</v>
      </c>
      <c r="M759" s="34">
        <f t="shared" si="297"/>
        <v>599</v>
      </c>
      <c r="N759" s="34">
        <f t="shared" si="297"/>
        <v>599</v>
      </c>
      <c r="O759" s="34">
        <f t="shared" si="297"/>
        <v>598</v>
      </c>
      <c r="P759" s="34">
        <f t="shared" si="297"/>
        <v>600</v>
      </c>
      <c r="Q759" s="34">
        <f t="shared" si="297"/>
        <v>600</v>
      </c>
      <c r="R759" s="34">
        <f t="shared" si="297"/>
        <v>596</v>
      </c>
      <c r="S759" s="34">
        <f t="shared" si="297"/>
        <v>599</v>
      </c>
      <c r="T759" s="34">
        <f t="shared" si="297"/>
        <v>600</v>
      </c>
      <c r="U759" s="34">
        <f t="shared" si="297"/>
        <v>600</v>
      </c>
      <c r="V759" s="34"/>
      <c r="W759" s="34">
        <f t="shared" si="297"/>
        <v>600</v>
      </c>
      <c r="X759" s="34"/>
      <c r="Y759" s="34">
        <f t="shared" si="297"/>
        <v>599</v>
      </c>
      <c r="Z759" s="34">
        <f t="shared" si="297"/>
        <v>600</v>
      </c>
      <c r="AA759" s="34"/>
      <c r="AB759" s="34">
        <f t="shared" si="297"/>
        <v>600</v>
      </c>
      <c r="AC759" s="34">
        <f t="shared" si="297"/>
        <v>600</v>
      </c>
      <c r="AD759" s="34">
        <f t="shared" si="297"/>
        <v>600</v>
      </c>
      <c r="AE759" s="34">
        <f t="shared" si="297"/>
        <v>600</v>
      </c>
      <c r="AF759" s="34">
        <f t="shared" si="297"/>
        <v>600</v>
      </c>
      <c r="AG759" s="34">
        <f t="shared" si="297"/>
        <v>599</v>
      </c>
      <c r="AH759" s="34"/>
      <c r="AI759" s="34">
        <f t="shared" si="297"/>
        <v>600</v>
      </c>
      <c r="AJ759" s="34">
        <f t="shared" si="297"/>
        <v>597</v>
      </c>
      <c r="AK759" s="34"/>
      <c r="AL759" s="34">
        <f t="shared" ref="AL759:BD759" si="298">AL755+AL708</f>
        <v>600</v>
      </c>
      <c r="AM759" s="34">
        <f t="shared" si="298"/>
        <v>599</v>
      </c>
      <c r="AN759" s="34">
        <f t="shared" si="298"/>
        <v>599</v>
      </c>
      <c r="AO759" s="34">
        <f t="shared" si="298"/>
        <v>599</v>
      </c>
      <c r="AP759" s="34">
        <f t="shared" si="298"/>
        <v>600</v>
      </c>
      <c r="AQ759" s="34">
        <f t="shared" si="298"/>
        <v>599</v>
      </c>
      <c r="AR759" s="34">
        <f t="shared" si="298"/>
        <v>599</v>
      </c>
      <c r="AS759" s="34">
        <f t="shared" si="298"/>
        <v>600</v>
      </c>
      <c r="AT759" s="34">
        <f t="shared" si="298"/>
        <v>599</v>
      </c>
      <c r="AU759" s="34">
        <f t="shared" si="298"/>
        <v>600</v>
      </c>
      <c r="AV759" s="34">
        <f t="shared" si="298"/>
        <v>600</v>
      </c>
      <c r="AW759" s="34">
        <f t="shared" si="298"/>
        <v>592</v>
      </c>
      <c r="AX759" s="34">
        <f t="shared" si="298"/>
        <v>599</v>
      </c>
      <c r="AY759" s="34">
        <f t="shared" si="298"/>
        <v>597</v>
      </c>
      <c r="AZ759" s="34">
        <f t="shared" si="298"/>
        <v>599</v>
      </c>
      <c r="BA759" s="34">
        <f t="shared" si="298"/>
        <v>600</v>
      </c>
      <c r="BB759" s="34">
        <f t="shared" si="298"/>
        <v>600</v>
      </c>
      <c r="BC759" s="34">
        <f t="shared" si="298"/>
        <v>600</v>
      </c>
      <c r="BD759" s="34">
        <f t="shared" si="298"/>
        <v>26964</v>
      </c>
      <c r="BE759" s="110"/>
    </row>
    <row r="760" spans="1:57" ht="25.5" customHeight="1" x14ac:dyDescent="0.25">
      <c r="A760" s="29"/>
      <c r="B760" s="29"/>
      <c r="C760" s="30"/>
      <c r="D760" s="30"/>
      <c r="E760" s="23" t="s">
        <v>153</v>
      </c>
      <c r="F760" s="34">
        <f t="shared" ref="F760:AK760" si="299">F756+F709</f>
        <v>63</v>
      </c>
      <c r="G760" s="34">
        <f t="shared" si="299"/>
        <v>107</v>
      </c>
      <c r="H760" s="34">
        <f t="shared" si="299"/>
        <v>61</v>
      </c>
      <c r="I760" s="34">
        <f t="shared" si="299"/>
        <v>108</v>
      </c>
      <c r="J760" s="34">
        <f t="shared" si="299"/>
        <v>116</v>
      </c>
      <c r="K760" s="34">
        <f t="shared" si="299"/>
        <v>109</v>
      </c>
      <c r="L760" s="34">
        <f t="shared" si="299"/>
        <v>142</v>
      </c>
      <c r="M760" s="34">
        <f t="shared" si="299"/>
        <v>118</v>
      </c>
      <c r="N760" s="34">
        <f t="shared" si="299"/>
        <v>132</v>
      </c>
      <c r="O760" s="34">
        <f t="shared" si="299"/>
        <v>117</v>
      </c>
      <c r="P760" s="34">
        <f t="shared" si="299"/>
        <v>113</v>
      </c>
      <c r="Q760" s="34">
        <f t="shared" si="299"/>
        <v>157</v>
      </c>
      <c r="R760" s="34">
        <f t="shared" si="299"/>
        <v>91</v>
      </c>
      <c r="S760" s="34">
        <f t="shared" si="299"/>
        <v>136</v>
      </c>
      <c r="T760" s="34">
        <f t="shared" si="299"/>
        <v>113</v>
      </c>
      <c r="U760" s="34">
        <f t="shared" si="299"/>
        <v>106</v>
      </c>
      <c r="V760" s="34"/>
      <c r="W760" s="34">
        <f t="shared" si="299"/>
        <v>123</v>
      </c>
      <c r="X760" s="34"/>
      <c r="Y760" s="34">
        <f t="shared" si="299"/>
        <v>116</v>
      </c>
      <c r="Z760" s="34">
        <f t="shared" si="299"/>
        <v>110</v>
      </c>
      <c r="AA760" s="34"/>
      <c r="AB760" s="34">
        <f t="shared" si="299"/>
        <v>101</v>
      </c>
      <c r="AC760" s="34">
        <f t="shared" si="299"/>
        <v>112</v>
      </c>
      <c r="AD760" s="34">
        <f t="shared" si="299"/>
        <v>121</v>
      </c>
      <c r="AE760" s="34">
        <f t="shared" si="299"/>
        <v>126</v>
      </c>
      <c r="AF760" s="34">
        <f t="shared" si="299"/>
        <v>134</v>
      </c>
      <c r="AG760" s="34">
        <f t="shared" si="299"/>
        <v>88</v>
      </c>
      <c r="AH760" s="34"/>
      <c r="AI760" s="34">
        <f t="shared" si="299"/>
        <v>133</v>
      </c>
      <c r="AJ760" s="34">
        <f t="shared" si="299"/>
        <v>109</v>
      </c>
      <c r="AK760" s="34"/>
      <c r="AL760" s="34">
        <f t="shared" ref="AL760:BD760" si="300">AL756+AL709</f>
        <v>106</v>
      </c>
      <c r="AM760" s="34">
        <f t="shared" si="300"/>
        <v>112</v>
      </c>
      <c r="AN760" s="34">
        <f t="shared" si="300"/>
        <v>131</v>
      </c>
      <c r="AO760" s="34">
        <f t="shared" si="300"/>
        <v>104</v>
      </c>
      <c r="AP760" s="34">
        <f t="shared" si="300"/>
        <v>135</v>
      </c>
      <c r="AQ760" s="34">
        <f t="shared" si="300"/>
        <v>110</v>
      </c>
      <c r="AR760" s="34">
        <f t="shared" si="300"/>
        <v>92</v>
      </c>
      <c r="AS760" s="34">
        <f t="shared" si="300"/>
        <v>161</v>
      </c>
      <c r="AT760" s="34">
        <f t="shared" si="300"/>
        <v>108</v>
      </c>
      <c r="AU760" s="34">
        <f t="shared" si="300"/>
        <v>142</v>
      </c>
      <c r="AV760" s="34">
        <f t="shared" si="300"/>
        <v>0</v>
      </c>
      <c r="AW760" s="34">
        <f t="shared" si="300"/>
        <v>128</v>
      </c>
      <c r="AX760" s="34">
        <f t="shared" si="300"/>
        <v>95</v>
      </c>
      <c r="AY760" s="34">
        <f t="shared" si="300"/>
        <v>143</v>
      </c>
      <c r="AZ760" s="34">
        <f t="shared" si="300"/>
        <v>100</v>
      </c>
      <c r="BA760" s="34">
        <f t="shared" si="300"/>
        <v>99</v>
      </c>
      <c r="BB760" s="34">
        <f t="shared" si="300"/>
        <v>0</v>
      </c>
      <c r="BC760" s="34">
        <f t="shared" si="300"/>
        <v>0</v>
      </c>
      <c r="BD760" s="34">
        <f t="shared" si="300"/>
        <v>4828</v>
      </c>
      <c r="BE760" s="110"/>
    </row>
    <row r="761" spans="1:57" ht="25.5" customHeight="1" x14ac:dyDescent="0.25">
      <c r="A761" s="29"/>
      <c r="B761" s="29"/>
      <c r="C761" s="30"/>
      <c r="D761" s="30"/>
      <c r="E761" s="23" t="s">
        <v>154</v>
      </c>
      <c r="F761" s="34">
        <f t="shared" ref="F761:AK761" si="301">F757+F710</f>
        <v>4</v>
      </c>
      <c r="G761" s="34">
        <f t="shared" si="301"/>
        <v>17</v>
      </c>
      <c r="H761" s="34">
        <f t="shared" si="301"/>
        <v>69</v>
      </c>
      <c r="I761" s="34">
        <f t="shared" si="301"/>
        <v>70</v>
      </c>
      <c r="J761" s="34">
        <f t="shared" si="301"/>
        <v>67</v>
      </c>
      <c r="K761" s="34">
        <f t="shared" si="301"/>
        <v>14</v>
      </c>
      <c r="L761" s="34">
        <f t="shared" si="301"/>
        <v>35</v>
      </c>
      <c r="M761" s="34">
        <f t="shared" si="301"/>
        <v>87</v>
      </c>
      <c r="N761" s="34">
        <f t="shared" si="301"/>
        <v>75</v>
      </c>
      <c r="O761" s="34">
        <f t="shared" si="301"/>
        <v>57</v>
      </c>
      <c r="P761" s="34">
        <f t="shared" si="301"/>
        <v>25</v>
      </c>
      <c r="Q761" s="34">
        <f t="shared" si="301"/>
        <v>52</v>
      </c>
      <c r="R761" s="34">
        <f t="shared" si="301"/>
        <v>50</v>
      </c>
      <c r="S761" s="34">
        <f t="shared" si="301"/>
        <v>22</v>
      </c>
      <c r="T761" s="34">
        <f t="shared" si="301"/>
        <v>59</v>
      </c>
      <c r="U761" s="34">
        <f t="shared" si="301"/>
        <v>56</v>
      </c>
      <c r="V761" s="34"/>
      <c r="W761" s="34">
        <f t="shared" si="301"/>
        <v>102</v>
      </c>
      <c r="X761" s="34"/>
      <c r="Y761" s="34">
        <f t="shared" si="301"/>
        <v>47</v>
      </c>
      <c r="Z761" s="34">
        <f t="shared" si="301"/>
        <v>45</v>
      </c>
      <c r="AA761" s="34"/>
      <c r="AB761" s="34">
        <f t="shared" si="301"/>
        <v>4</v>
      </c>
      <c r="AC761" s="34">
        <f t="shared" si="301"/>
        <v>54</v>
      </c>
      <c r="AD761" s="34">
        <f t="shared" si="301"/>
        <v>3</v>
      </c>
      <c r="AE761" s="34">
        <f t="shared" si="301"/>
        <v>17</v>
      </c>
      <c r="AF761" s="34">
        <f t="shared" si="301"/>
        <v>45</v>
      </c>
      <c r="AG761" s="34">
        <f t="shared" si="301"/>
        <v>24</v>
      </c>
      <c r="AH761" s="34"/>
      <c r="AI761" s="34">
        <f t="shared" si="301"/>
        <v>47</v>
      </c>
      <c r="AJ761" s="34">
        <f t="shared" si="301"/>
        <v>29</v>
      </c>
      <c r="AK761" s="34"/>
      <c r="AL761" s="34">
        <f t="shared" ref="AL761:BD761" si="302">AL757+AL710</f>
        <v>26</v>
      </c>
      <c r="AM761" s="34">
        <f t="shared" si="302"/>
        <v>11</v>
      </c>
      <c r="AN761" s="34">
        <f t="shared" si="302"/>
        <v>22</v>
      </c>
      <c r="AO761" s="34">
        <f t="shared" si="302"/>
        <v>75</v>
      </c>
      <c r="AP761" s="34">
        <f t="shared" si="302"/>
        <v>7</v>
      </c>
      <c r="AQ761" s="34">
        <f t="shared" si="302"/>
        <v>117</v>
      </c>
      <c r="AR761" s="34">
        <f t="shared" si="302"/>
        <v>83</v>
      </c>
      <c r="AS761" s="34">
        <f t="shared" si="302"/>
        <v>68</v>
      </c>
      <c r="AT761" s="34">
        <f t="shared" si="302"/>
        <v>67</v>
      </c>
      <c r="AU761" s="34">
        <f t="shared" si="302"/>
        <v>133</v>
      </c>
      <c r="AV761" s="34">
        <f t="shared" si="302"/>
        <v>0</v>
      </c>
      <c r="AW761" s="34">
        <f t="shared" si="302"/>
        <v>118</v>
      </c>
      <c r="AX761" s="34">
        <f t="shared" si="302"/>
        <v>47</v>
      </c>
      <c r="AY761" s="34">
        <f t="shared" si="302"/>
        <v>3</v>
      </c>
      <c r="AZ761" s="34">
        <f t="shared" si="302"/>
        <v>22</v>
      </c>
      <c r="BA761" s="34">
        <f t="shared" si="302"/>
        <v>1</v>
      </c>
      <c r="BB761" s="34">
        <f t="shared" si="302"/>
        <v>0</v>
      </c>
      <c r="BC761" s="34">
        <f t="shared" si="302"/>
        <v>0</v>
      </c>
      <c r="BD761" s="34">
        <f t="shared" si="302"/>
        <v>1976</v>
      </c>
      <c r="BE761" s="110"/>
    </row>
    <row r="762" spans="1:57" ht="25.5" customHeight="1" x14ac:dyDescent="0.25">
      <c r="A762" s="29"/>
      <c r="B762" s="29"/>
      <c r="C762" s="30"/>
      <c r="D762" s="30"/>
      <c r="E762" s="23" t="s">
        <v>155</v>
      </c>
      <c r="F762" s="35">
        <f t="shared" ref="F762:AK762" si="303">1-F761/(F759-F760)</f>
        <v>0.9925373134328358</v>
      </c>
      <c r="G762" s="35">
        <f t="shared" si="303"/>
        <v>0.96551724137931039</v>
      </c>
      <c r="H762" s="35">
        <f t="shared" si="303"/>
        <v>0.8719851576994434</v>
      </c>
      <c r="I762" s="35">
        <f t="shared" si="303"/>
        <v>0.85772357723577231</v>
      </c>
      <c r="J762" s="35">
        <f t="shared" si="303"/>
        <v>0.86157024793388426</v>
      </c>
      <c r="K762" s="35">
        <f t="shared" si="303"/>
        <v>0.97148676171079429</v>
      </c>
      <c r="L762" s="35">
        <f t="shared" si="303"/>
        <v>0.92324561403508776</v>
      </c>
      <c r="M762" s="35">
        <f t="shared" si="303"/>
        <v>0.81912681912681906</v>
      </c>
      <c r="N762" s="35">
        <f t="shared" si="303"/>
        <v>0.83940042826552463</v>
      </c>
      <c r="O762" s="35">
        <f t="shared" si="303"/>
        <v>0.88149688149688155</v>
      </c>
      <c r="P762" s="35">
        <f t="shared" si="303"/>
        <v>0.94866529774127306</v>
      </c>
      <c r="Q762" s="35">
        <f t="shared" si="303"/>
        <v>0.88261851015801351</v>
      </c>
      <c r="R762" s="35">
        <f t="shared" si="303"/>
        <v>0.90099009900990101</v>
      </c>
      <c r="S762" s="35">
        <f t="shared" si="303"/>
        <v>0.95248380129589627</v>
      </c>
      <c r="T762" s="35">
        <f t="shared" si="303"/>
        <v>0.87885010266940455</v>
      </c>
      <c r="U762" s="35">
        <f t="shared" si="303"/>
        <v>0.88663967611336036</v>
      </c>
      <c r="V762" s="35"/>
      <c r="W762" s="35">
        <f t="shared" si="303"/>
        <v>0.78616352201257866</v>
      </c>
      <c r="X762" s="35"/>
      <c r="Y762" s="35">
        <f t="shared" si="303"/>
        <v>0.90269151138716353</v>
      </c>
      <c r="Z762" s="35">
        <f t="shared" si="303"/>
        <v>0.90816326530612246</v>
      </c>
      <c r="AA762" s="35"/>
      <c r="AB762" s="35">
        <f t="shared" si="303"/>
        <v>0.99198396793587174</v>
      </c>
      <c r="AC762" s="35">
        <f t="shared" si="303"/>
        <v>0.88934426229508201</v>
      </c>
      <c r="AD762" s="35">
        <f t="shared" si="303"/>
        <v>0.99373695198329859</v>
      </c>
      <c r="AE762" s="35">
        <f t="shared" si="303"/>
        <v>0.96413502109704641</v>
      </c>
      <c r="AF762" s="35">
        <f t="shared" si="303"/>
        <v>0.90343347639484983</v>
      </c>
      <c r="AG762" s="35">
        <f t="shared" si="303"/>
        <v>0.95303326810176126</v>
      </c>
      <c r="AH762" s="35"/>
      <c r="AI762" s="35">
        <f t="shared" si="303"/>
        <v>0.89935760171306212</v>
      </c>
      <c r="AJ762" s="35">
        <f t="shared" si="303"/>
        <v>0.94057377049180324</v>
      </c>
      <c r="AK762" s="35"/>
      <c r="AL762" s="35">
        <f t="shared" ref="AL762:BD762" si="304">1-AL761/(AL759-AL760)</f>
        <v>0.94736842105263164</v>
      </c>
      <c r="AM762" s="35">
        <f t="shared" si="304"/>
        <v>0.97741273100616022</v>
      </c>
      <c r="AN762" s="35">
        <f t="shared" si="304"/>
        <v>0.95299145299145294</v>
      </c>
      <c r="AO762" s="35">
        <f t="shared" si="304"/>
        <v>0.84848484848484851</v>
      </c>
      <c r="AP762" s="35">
        <f t="shared" si="304"/>
        <v>0.98494623655913982</v>
      </c>
      <c r="AQ762" s="35">
        <f t="shared" si="304"/>
        <v>0.76073619631901845</v>
      </c>
      <c r="AR762" s="35">
        <f t="shared" si="304"/>
        <v>0.83629191321499019</v>
      </c>
      <c r="AS762" s="35">
        <f t="shared" si="304"/>
        <v>0.84510250569476075</v>
      </c>
      <c r="AT762" s="35">
        <f t="shared" si="304"/>
        <v>0.86354378818737265</v>
      </c>
      <c r="AU762" s="35">
        <f t="shared" si="304"/>
        <v>0.70960698689956336</v>
      </c>
      <c r="AV762" s="35">
        <f t="shared" si="304"/>
        <v>1</v>
      </c>
      <c r="AW762" s="35">
        <f t="shared" si="304"/>
        <v>0.74568965517241381</v>
      </c>
      <c r="AX762" s="35">
        <f t="shared" si="304"/>
        <v>0.90674603174603174</v>
      </c>
      <c r="AY762" s="35">
        <f t="shared" si="304"/>
        <v>0.99339207048458145</v>
      </c>
      <c r="AZ762" s="35">
        <f t="shared" si="304"/>
        <v>0.95591182364729455</v>
      </c>
      <c r="BA762" s="35">
        <f t="shared" si="304"/>
        <v>0.99800399201596801</v>
      </c>
      <c r="BB762" s="35">
        <f t="shared" si="304"/>
        <v>1</v>
      </c>
      <c r="BC762" s="35">
        <f t="shared" si="304"/>
        <v>1</v>
      </c>
      <c r="BD762" s="35">
        <f t="shared" si="304"/>
        <v>0.91073364654860856</v>
      </c>
      <c r="BE762" s="110"/>
    </row>
    <row r="763" spans="1:57" ht="25.5" customHeight="1" x14ac:dyDescent="0.25">
      <c r="A763" s="19" t="s">
        <v>44</v>
      </c>
      <c r="B763" s="19" t="s">
        <v>45</v>
      </c>
      <c r="C763" s="36">
        <f>C712+7</f>
        <v>43575</v>
      </c>
      <c r="D763" s="19">
        <v>16</v>
      </c>
      <c r="E763" s="19" t="s">
        <v>46</v>
      </c>
      <c r="F763" s="19">
        <f t="shared" ref="F763:AK763" si="305">F712</f>
        <v>14</v>
      </c>
      <c r="G763" s="19">
        <f t="shared" si="305"/>
        <v>23</v>
      </c>
      <c r="H763" s="19">
        <f t="shared" si="305"/>
        <v>42</v>
      </c>
      <c r="I763" s="19">
        <f t="shared" si="305"/>
        <v>47</v>
      </c>
      <c r="J763" s="19">
        <f t="shared" si="305"/>
        <v>48</v>
      </c>
      <c r="K763" s="19">
        <f t="shared" si="305"/>
        <v>59</v>
      </c>
      <c r="L763" s="19">
        <f t="shared" si="305"/>
        <v>64</v>
      </c>
      <c r="M763" s="19">
        <f t="shared" si="305"/>
        <v>65</v>
      </c>
      <c r="N763" s="19">
        <f t="shared" si="305"/>
        <v>66</v>
      </c>
      <c r="O763" s="19">
        <f t="shared" si="305"/>
        <v>72</v>
      </c>
      <c r="P763" s="19">
        <f t="shared" si="305"/>
        <v>76</v>
      </c>
      <c r="Q763" s="19">
        <f t="shared" si="305"/>
        <v>78</v>
      </c>
      <c r="R763" s="19">
        <f t="shared" si="305"/>
        <v>79</v>
      </c>
      <c r="S763" s="19">
        <f t="shared" si="305"/>
        <v>83</v>
      </c>
      <c r="T763" s="19">
        <f t="shared" si="305"/>
        <v>84</v>
      </c>
      <c r="U763" s="19">
        <f t="shared" si="305"/>
        <v>86</v>
      </c>
      <c r="V763" s="19"/>
      <c r="W763" s="19">
        <f t="shared" si="305"/>
        <v>411</v>
      </c>
      <c r="X763" s="19"/>
      <c r="Y763" s="19">
        <f t="shared" si="305"/>
        <v>413</v>
      </c>
      <c r="Z763" s="19">
        <f t="shared" si="305"/>
        <v>415</v>
      </c>
      <c r="AA763" s="19"/>
      <c r="AB763" s="19">
        <f t="shared" si="305"/>
        <v>417</v>
      </c>
      <c r="AC763" s="19">
        <f t="shared" si="305"/>
        <v>418</v>
      </c>
      <c r="AD763" s="19">
        <f t="shared" si="305"/>
        <v>419</v>
      </c>
      <c r="AE763" s="19">
        <f t="shared" si="305"/>
        <v>420</v>
      </c>
      <c r="AF763" s="19">
        <f t="shared" si="305"/>
        <v>421</v>
      </c>
      <c r="AG763" s="19">
        <f t="shared" si="305"/>
        <v>422</v>
      </c>
      <c r="AH763" s="19"/>
      <c r="AI763" s="19">
        <f t="shared" si="305"/>
        <v>425</v>
      </c>
      <c r="AJ763" s="19">
        <f t="shared" si="305"/>
        <v>426</v>
      </c>
      <c r="AK763" s="19"/>
      <c r="AL763" s="19">
        <f t="shared" ref="AL763:BD763" si="306">AL712</f>
        <v>430</v>
      </c>
      <c r="AM763" s="19">
        <f t="shared" si="306"/>
        <v>431</v>
      </c>
      <c r="AN763" s="19">
        <f t="shared" si="306"/>
        <v>433</v>
      </c>
      <c r="AO763" s="19">
        <f t="shared" si="306"/>
        <v>446</v>
      </c>
      <c r="AP763" s="19">
        <f t="shared" si="306"/>
        <v>449</v>
      </c>
      <c r="AQ763" s="19">
        <f t="shared" si="306"/>
        <v>450</v>
      </c>
      <c r="AR763" s="19">
        <f t="shared" si="306"/>
        <v>451</v>
      </c>
      <c r="AS763" s="19">
        <f t="shared" si="306"/>
        <v>453</v>
      </c>
      <c r="AT763" s="19">
        <f t="shared" si="306"/>
        <v>454</v>
      </c>
      <c r="AU763" s="19">
        <f t="shared" si="306"/>
        <v>455</v>
      </c>
      <c r="AV763" s="19">
        <f t="shared" si="306"/>
        <v>0</v>
      </c>
      <c r="AW763" s="19">
        <f t="shared" si="306"/>
        <v>457</v>
      </c>
      <c r="AX763" s="19">
        <f t="shared" si="306"/>
        <v>458</v>
      </c>
      <c r="AY763" s="19">
        <f t="shared" si="306"/>
        <v>460</v>
      </c>
      <c r="AZ763" s="19">
        <f t="shared" si="306"/>
        <v>461</v>
      </c>
      <c r="BA763" s="19">
        <f t="shared" si="306"/>
        <v>463</v>
      </c>
      <c r="BB763" s="19">
        <f t="shared" si="306"/>
        <v>0</v>
      </c>
      <c r="BC763" s="19">
        <f t="shared" si="306"/>
        <v>0</v>
      </c>
      <c r="BD763" s="19" t="str">
        <f t="shared" si="306"/>
        <v>TOTALS</v>
      </c>
      <c r="BE763" s="19" t="s">
        <v>47</v>
      </c>
    </row>
    <row r="764" spans="1:57" ht="25.5" customHeight="1" x14ac:dyDescent="0.25">
      <c r="A764" s="19" t="s">
        <v>48</v>
      </c>
      <c r="B764" s="19"/>
      <c r="C764" s="21" t="s">
        <v>49</v>
      </c>
      <c r="D764" s="21" t="s">
        <v>50</v>
      </c>
      <c r="E764" s="21" t="s">
        <v>51</v>
      </c>
      <c r="F764" s="19" t="s">
        <v>52</v>
      </c>
      <c r="G764" s="19" t="s">
        <v>52</v>
      </c>
      <c r="H764" s="19" t="s">
        <v>52</v>
      </c>
      <c r="I764" s="19" t="s">
        <v>52</v>
      </c>
      <c r="J764" s="19" t="s">
        <v>52</v>
      </c>
      <c r="K764" s="19" t="s">
        <v>52</v>
      </c>
      <c r="L764" s="19" t="s">
        <v>52</v>
      </c>
      <c r="M764" s="19" t="s">
        <v>52</v>
      </c>
      <c r="N764" s="19" t="s">
        <v>52</v>
      </c>
      <c r="O764" s="19" t="s">
        <v>52</v>
      </c>
      <c r="P764" s="19" t="s">
        <v>52</v>
      </c>
      <c r="Q764" s="19" t="s">
        <v>52</v>
      </c>
      <c r="R764" s="19" t="s">
        <v>52</v>
      </c>
      <c r="S764" s="19" t="s">
        <v>52</v>
      </c>
      <c r="T764" s="19" t="s">
        <v>52</v>
      </c>
      <c r="U764" s="19" t="s">
        <v>52</v>
      </c>
      <c r="V764" s="19"/>
      <c r="W764" s="19" t="s">
        <v>52</v>
      </c>
      <c r="X764" s="19"/>
      <c r="Y764" s="19" t="s">
        <v>52</v>
      </c>
      <c r="Z764" s="19" t="s">
        <v>52</v>
      </c>
      <c r="AA764" s="19"/>
      <c r="AB764" s="19" t="s">
        <v>52</v>
      </c>
      <c r="AC764" s="19" t="s">
        <v>52</v>
      </c>
      <c r="AD764" s="19" t="s">
        <v>52</v>
      </c>
      <c r="AE764" s="19" t="s">
        <v>52</v>
      </c>
      <c r="AF764" s="19" t="s">
        <v>52</v>
      </c>
      <c r="AG764" s="19" t="s">
        <v>52</v>
      </c>
      <c r="AH764" s="19"/>
      <c r="AI764" s="19" t="s">
        <v>52</v>
      </c>
      <c r="AJ764" s="19" t="s">
        <v>52</v>
      </c>
      <c r="AK764" s="19"/>
      <c r="AL764" s="19" t="s">
        <v>52</v>
      </c>
      <c r="AM764" s="19" t="s">
        <v>52</v>
      </c>
      <c r="AN764" s="19" t="s">
        <v>52</v>
      </c>
      <c r="AO764" s="19" t="s">
        <v>52</v>
      </c>
      <c r="AP764" s="19" t="s">
        <v>52</v>
      </c>
      <c r="AQ764" s="19" t="s">
        <v>52</v>
      </c>
      <c r="AR764" s="19" t="s">
        <v>52</v>
      </c>
      <c r="AS764" s="19" t="s">
        <v>52</v>
      </c>
      <c r="AT764" s="19" t="s">
        <v>52</v>
      </c>
      <c r="AU764" s="19" t="s">
        <v>52</v>
      </c>
      <c r="AV764" s="19" t="s">
        <v>52</v>
      </c>
      <c r="AW764" s="19" t="s">
        <v>52</v>
      </c>
      <c r="AX764" s="19" t="s">
        <v>52</v>
      </c>
      <c r="AY764" s="19" t="s">
        <v>52</v>
      </c>
      <c r="AZ764" s="19" t="s">
        <v>52</v>
      </c>
      <c r="BA764" s="19" t="s">
        <v>52</v>
      </c>
      <c r="BB764" s="19" t="s">
        <v>52</v>
      </c>
      <c r="BC764" s="19" t="s">
        <v>52</v>
      </c>
      <c r="BD764" s="19" t="s">
        <v>52</v>
      </c>
      <c r="BE764" s="19" t="s">
        <v>53</v>
      </c>
    </row>
    <row r="765" spans="1:57" ht="25.5" customHeight="1" x14ac:dyDescent="0.25">
      <c r="A765" s="22">
        <v>16</v>
      </c>
      <c r="B765" s="76" t="s">
        <v>54</v>
      </c>
      <c r="C765" s="76">
        <v>25</v>
      </c>
      <c r="D765" s="76" t="s">
        <v>55</v>
      </c>
      <c r="E765" s="76" t="s">
        <v>56</v>
      </c>
      <c r="F765" s="24">
        <v>-237.34</v>
      </c>
      <c r="G765" s="24">
        <v>-453.52</v>
      </c>
      <c r="H765" s="24">
        <v>-394.95</v>
      </c>
      <c r="I765" s="24">
        <v>-38.04</v>
      </c>
      <c r="J765" s="24">
        <v>-553.88</v>
      </c>
      <c r="K765" s="24">
        <v>-236.58</v>
      </c>
      <c r="L765" s="24">
        <v>-553.57000000000005</v>
      </c>
      <c r="M765" s="24">
        <v>-513.37</v>
      </c>
      <c r="N765" s="24">
        <v>0</v>
      </c>
      <c r="O765" s="24">
        <v>-786.03</v>
      </c>
      <c r="P765" s="24">
        <v>-774.95</v>
      </c>
      <c r="Q765" s="24">
        <v>-315.04000000000002</v>
      </c>
      <c r="R765" s="95">
        <v>159.28</v>
      </c>
      <c r="S765" s="24">
        <v>-100.88</v>
      </c>
      <c r="T765" s="24">
        <v>-662.11</v>
      </c>
      <c r="U765" s="24">
        <v>382.22</v>
      </c>
      <c r="V765" s="24"/>
      <c r="W765" s="24">
        <v>242.6</v>
      </c>
      <c r="X765" s="24"/>
      <c r="Y765" s="24">
        <v>-898.54</v>
      </c>
      <c r="Z765" s="24">
        <v>-231.38</v>
      </c>
      <c r="AA765" s="24"/>
      <c r="AB765" s="24">
        <v>-606.75</v>
      </c>
      <c r="AC765" s="24">
        <v>-618.97</v>
      </c>
      <c r="AD765" s="24">
        <v>25.26</v>
      </c>
      <c r="AE765" s="24">
        <v>0</v>
      </c>
      <c r="AF765" s="24">
        <v>-625.76</v>
      </c>
      <c r="AG765" s="24">
        <v>-413.7</v>
      </c>
      <c r="AH765" s="24"/>
      <c r="AI765" s="24">
        <v>-326.89</v>
      </c>
      <c r="AJ765" s="24">
        <v>-277.89</v>
      </c>
      <c r="AK765" s="24"/>
      <c r="AL765" s="24">
        <v>-285.66000000000003</v>
      </c>
      <c r="AM765" s="24">
        <v>-592.01</v>
      </c>
      <c r="AN765" s="24">
        <v>-445.49</v>
      </c>
      <c r="AO765" s="24">
        <v>-1131.0899999999999</v>
      </c>
      <c r="AP765" s="24">
        <v>-1195.76</v>
      </c>
      <c r="AQ765" s="24">
        <v>-1400.55</v>
      </c>
      <c r="AR765" s="24">
        <v>869.32</v>
      </c>
      <c r="AS765" s="24">
        <v>-363.78</v>
      </c>
      <c r="AT765" s="24">
        <v>40.159999999999997</v>
      </c>
      <c r="AU765" s="24">
        <v>-435.84</v>
      </c>
      <c r="AV765" s="24">
        <v>0</v>
      </c>
      <c r="AW765" s="24">
        <v>0</v>
      </c>
      <c r="AX765" s="24">
        <v>-447.08</v>
      </c>
      <c r="AY765" s="24">
        <v>-205.87</v>
      </c>
      <c r="AZ765" s="24">
        <v>-151.74</v>
      </c>
      <c r="BA765" s="24">
        <v>109.79</v>
      </c>
      <c r="BB765" s="24">
        <v>0</v>
      </c>
      <c r="BC765" s="24">
        <v>0</v>
      </c>
      <c r="BD765" s="24">
        <f t="shared" ref="BD765:BD808" si="307">SUM(F765:BC765)</f>
        <v>-14446.38</v>
      </c>
      <c r="BE765" s="25"/>
    </row>
    <row r="766" spans="1:57" ht="25.5" customHeight="1" x14ac:dyDescent="0.25">
      <c r="A766" s="22">
        <v>16</v>
      </c>
      <c r="B766" s="76" t="s">
        <v>54</v>
      </c>
      <c r="C766" s="76">
        <v>66</v>
      </c>
      <c r="D766" s="76" t="s">
        <v>55</v>
      </c>
      <c r="E766" s="77" t="s">
        <v>57</v>
      </c>
      <c r="F766" s="24">
        <v>-287.94</v>
      </c>
      <c r="G766" s="24">
        <v>-871.32</v>
      </c>
      <c r="H766" s="24">
        <v>-11.05</v>
      </c>
      <c r="I766" s="24">
        <v>59.8</v>
      </c>
      <c r="J766" s="24">
        <v>-85.27</v>
      </c>
      <c r="K766" s="24">
        <v>-62.15</v>
      </c>
      <c r="L766" s="24">
        <v>-86.37</v>
      </c>
      <c r="M766" s="24">
        <v>-425.04</v>
      </c>
      <c r="N766" s="24">
        <v>0</v>
      </c>
      <c r="O766" s="24">
        <v>-316.93</v>
      </c>
      <c r="P766" s="24">
        <v>-72.87</v>
      </c>
      <c r="Q766" s="24">
        <v>-66.56</v>
      </c>
      <c r="R766" s="95">
        <v>-195.7</v>
      </c>
      <c r="S766" s="24">
        <v>3.14</v>
      </c>
      <c r="T766" s="24">
        <v>-251</v>
      </c>
      <c r="U766" s="24">
        <v>-1369.87</v>
      </c>
      <c r="V766" s="24"/>
      <c r="W766" s="24">
        <v>-336.23</v>
      </c>
      <c r="X766" s="24"/>
      <c r="Y766" s="24" t="s">
        <v>59</v>
      </c>
      <c r="Z766" s="24">
        <v>28.87</v>
      </c>
      <c r="AA766" s="24"/>
      <c r="AB766" s="24">
        <v>148.13999999999999</v>
      </c>
      <c r="AC766" s="24">
        <v>311.88</v>
      </c>
      <c r="AD766" s="24">
        <v>-171.99</v>
      </c>
      <c r="AE766" s="24">
        <v>0</v>
      </c>
      <c r="AF766" s="24">
        <v>-119.59</v>
      </c>
      <c r="AG766" s="24">
        <v>-357.24</v>
      </c>
      <c r="AH766" s="24"/>
      <c r="AI766" s="24">
        <v>-101.82</v>
      </c>
      <c r="AJ766" s="24">
        <v>-112.5</v>
      </c>
      <c r="AK766" s="24"/>
      <c r="AL766" s="24" t="s">
        <v>64</v>
      </c>
      <c r="AM766" s="24">
        <v>-3.85</v>
      </c>
      <c r="AN766" s="24">
        <v>6.05</v>
      </c>
      <c r="AO766" s="24">
        <v>-243.63</v>
      </c>
      <c r="AP766" s="24">
        <v>-16.239999999999998</v>
      </c>
      <c r="AQ766" s="24">
        <v>-25.29</v>
      </c>
      <c r="AR766" s="24">
        <v>-782.74</v>
      </c>
      <c r="AS766" s="24">
        <v>-524.32000000000005</v>
      </c>
      <c r="AT766" s="24">
        <v>-171.48</v>
      </c>
      <c r="AU766" s="24">
        <v>-25.32</v>
      </c>
      <c r="AV766" s="24">
        <v>0</v>
      </c>
      <c r="AW766" s="24">
        <v>0</v>
      </c>
      <c r="AX766" s="24">
        <v>-1787.81</v>
      </c>
      <c r="AY766" s="24">
        <v>-1.38</v>
      </c>
      <c r="AZ766" s="24">
        <v>-119.82</v>
      </c>
      <c r="BA766" s="24" t="s">
        <v>62</v>
      </c>
      <c r="BB766" s="24">
        <v>0</v>
      </c>
      <c r="BC766" s="24">
        <v>0</v>
      </c>
      <c r="BD766" s="24">
        <f t="shared" si="307"/>
        <v>-8445.4399999999969</v>
      </c>
      <c r="BE766" s="25"/>
    </row>
    <row r="767" spans="1:57" ht="25.5" customHeight="1" x14ac:dyDescent="0.25">
      <c r="A767" s="22">
        <v>16</v>
      </c>
      <c r="B767" s="76" t="s">
        <v>54</v>
      </c>
      <c r="C767" s="76">
        <v>27</v>
      </c>
      <c r="D767" s="76">
        <v>269</v>
      </c>
      <c r="E767" s="76" t="s">
        <v>61</v>
      </c>
      <c r="F767" s="24" t="s">
        <v>60</v>
      </c>
      <c r="G767" s="24" t="s">
        <v>60</v>
      </c>
      <c r="H767" s="24">
        <v>-70</v>
      </c>
      <c r="I767" s="24" t="s">
        <v>60</v>
      </c>
      <c r="J767" s="24" t="s">
        <v>62</v>
      </c>
      <c r="K767" s="24" t="s">
        <v>60</v>
      </c>
      <c r="L767" s="24" t="s">
        <v>63</v>
      </c>
      <c r="M767" s="24" t="s">
        <v>63</v>
      </c>
      <c r="N767" s="24">
        <v>0</v>
      </c>
      <c r="O767" s="24" t="s">
        <v>60</v>
      </c>
      <c r="P767" s="24" t="s">
        <v>62</v>
      </c>
      <c r="Q767" s="24" t="s">
        <v>60</v>
      </c>
      <c r="R767" s="95">
        <v>-125</v>
      </c>
      <c r="S767" s="24" t="s">
        <v>60</v>
      </c>
      <c r="T767" s="24" t="s">
        <v>62</v>
      </c>
      <c r="U767" s="24" t="s">
        <v>62</v>
      </c>
      <c r="V767" s="24"/>
      <c r="W767" s="24" t="s">
        <v>60</v>
      </c>
      <c r="X767" s="24"/>
      <c r="Y767" s="24" t="s">
        <v>60</v>
      </c>
      <c r="Z767" s="24" t="s">
        <v>60</v>
      </c>
      <c r="AA767" s="24"/>
      <c r="AB767" s="24" t="s">
        <v>60</v>
      </c>
      <c r="AC767" s="24" t="s">
        <v>60</v>
      </c>
      <c r="AD767" s="24" t="s">
        <v>60</v>
      </c>
      <c r="AE767" s="24">
        <v>0</v>
      </c>
      <c r="AF767" s="24" t="s">
        <v>60</v>
      </c>
      <c r="AG767" s="24" t="s">
        <v>60</v>
      </c>
      <c r="AH767" s="24"/>
      <c r="AI767" s="24" t="s">
        <v>63</v>
      </c>
      <c r="AJ767" s="24" t="s">
        <v>60</v>
      </c>
      <c r="AK767" s="24"/>
      <c r="AL767" s="24" t="s">
        <v>60</v>
      </c>
      <c r="AM767" s="24" t="s">
        <v>60</v>
      </c>
      <c r="AN767" s="24" t="s">
        <v>60</v>
      </c>
      <c r="AO767" s="24" t="s">
        <v>62</v>
      </c>
      <c r="AP767" s="24" t="s">
        <v>64</v>
      </c>
      <c r="AQ767" s="24" t="s">
        <v>60</v>
      </c>
      <c r="AR767" s="24" t="s">
        <v>60</v>
      </c>
      <c r="AS767" s="24" t="s">
        <v>64</v>
      </c>
      <c r="AT767" s="24" t="s">
        <v>60</v>
      </c>
      <c r="AU767" s="24" t="s">
        <v>64</v>
      </c>
      <c r="AV767" s="24">
        <v>0</v>
      </c>
      <c r="AW767" s="24">
        <v>0</v>
      </c>
      <c r="AX767" s="24" t="s">
        <v>60</v>
      </c>
      <c r="AY767" s="24" t="s">
        <v>64</v>
      </c>
      <c r="AZ767" s="24" t="s">
        <v>60</v>
      </c>
      <c r="BA767" s="24">
        <v>-25</v>
      </c>
      <c r="BB767" s="24">
        <v>0</v>
      </c>
      <c r="BC767" s="24">
        <v>0</v>
      </c>
      <c r="BD767" s="24">
        <f t="shared" si="307"/>
        <v>-220</v>
      </c>
      <c r="BE767" s="25"/>
    </row>
    <row r="768" spans="1:57" ht="25.5" customHeight="1" x14ac:dyDescent="0.25">
      <c r="A768" s="22">
        <v>16</v>
      </c>
      <c r="B768" s="76" t="s">
        <v>54</v>
      </c>
      <c r="C768" s="76">
        <v>27</v>
      </c>
      <c r="D768" s="76">
        <v>273</v>
      </c>
      <c r="E768" s="76" t="s">
        <v>65</v>
      </c>
      <c r="F768" s="24" t="s">
        <v>60</v>
      </c>
      <c r="G768" s="24" t="s">
        <v>60</v>
      </c>
      <c r="H768" s="24" t="s">
        <v>60</v>
      </c>
      <c r="I768" s="24" t="s">
        <v>60</v>
      </c>
      <c r="J768" s="24" t="s">
        <v>62</v>
      </c>
      <c r="K768" s="24" t="s">
        <v>60</v>
      </c>
      <c r="L768" s="24" t="s">
        <v>60</v>
      </c>
      <c r="M768" s="24" t="s">
        <v>63</v>
      </c>
      <c r="N768" s="24">
        <v>0</v>
      </c>
      <c r="O768" s="24" t="s">
        <v>60</v>
      </c>
      <c r="P768" s="24">
        <v>193.5</v>
      </c>
      <c r="Q768" s="24" t="s">
        <v>60</v>
      </c>
      <c r="R768" s="95" t="s">
        <v>60</v>
      </c>
      <c r="S768" s="24" t="s">
        <v>60</v>
      </c>
      <c r="T768" s="24">
        <v>-280.29000000000002</v>
      </c>
      <c r="U768" s="24" t="s">
        <v>62</v>
      </c>
      <c r="V768" s="24"/>
      <c r="W768" s="24" t="s">
        <v>60</v>
      </c>
      <c r="X768" s="24"/>
      <c r="Y768" s="24" t="s">
        <v>60</v>
      </c>
      <c r="Z768" s="24" t="s">
        <v>60</v>
      </c>
      <c r="AA768" s="24"/>
      <c r="AB768" s="24" t="s">
        <v>60</v>
      </c>
      <c r="AC768" s="24" t="s">
        <v>60</v>
      </c>
      <c r="AD768" s="24" t="s">
        <v>60</v>
      </c>
      <c r="AE768" s="24">
        <v>0</v>
      </c>
      <c r="AF768" s="24" t="s">
        <v>60</v>
      </c>
      <c r="AG768" s="24" t="s">
        <v>60</v>
      </c>
      <c r="AH768" s="24"/>
      <c r="AI768" s="24" t="s">
        <v>63</v>
      </c>
      <c r="AJ768" s="24" t="s">
        <v>60</v>
      </c>
      <c r="AK768" s="24"/>
      <c r="AL768" s="24" t="s">
        <v>60</v>
      </c>
      <c r="AM768" s="24" t="s">
        <v>60</v>
      </c>
      <c r="AN768" s="24" t="s">
        <v>60</v>
      </c>
      <c r="AO768" s="24" t="s">
        <v>62</v>
      </c>
      <c r="AP768" s="24" t="s">
        <v>64</v>
      </c>
      <c r="AQ768" s="24" t="s">
        <v>60</v>
      </c>
      <c r="AR768" s="24" t="s">
        <v>60</v>
      </c>
      <c r="AS768" s="24" t="s">
        <v>64</v>
      </c>
      <c r="AT768" s="24" t="s">
        <v>60</v>
      </c>
      <c r="AU768" s="24" t="s">
        <v>64</v>
      </c>
      <c r="AV768" s="24">
        <v>0</v>
      </c>
      <c r="AW768" s="24">
        <v>0</v>
      </c>
      <c r="AX768" s="24" t="s">
        <v>60</v>
      </c>
      <c r="AY768" s="24" t="s">
        <v>64</v>
      </c>
      <c r="AZ768" s="24" t="s">
        <v>60</v>
      </c>
      <c r="BA768" s="24" t="s">
        <v>62</v>
      </c>
      <c r="BB768" s="24">
        <v>0</v>
      </c>
      <c r="BC768" s="24">
        <v>0</v>
      </c>
      <c r="BD768" s="24">
        <f t="shared" si="307"/>
        <v>-86.79000000000002</v>
      </c>
      <c r="BE768" s="25"/>
    </row>
    <row r="769" spans="1:57" ht="25.5" customHeight="1" x14ac:dyDescent="0.25">
      <c r="A769" s="22">
        <v>16</v>
      </c>
      <c r="B769" s="76" t="s">
        <v>54</v>
      </c>
      <c r="C769" s="76">
        <v>27</v>
      </c>
      <c r="D769" s="76">
        <v>274</v>
      </c>
      <c r="E769" s="76" t="s">
        <v>66</v>
      </c>
      <c r="F769" s="24" t="s">
        <v>60</v>
      </c>
      <c r="G769" s="24" t="s">
        <v>60</v>
      </c>
      <c r="H769" s="24">
        <v>70</v>
      </c>
      <c r="I769" s="24" t="s">
        <v>60</v>
      </c>
      <c r="J769" s="24" t="s">
        <v>62</v>
      </c>
      <c r="K769" s="24" t="s">
        <v>60</v>
      </c>
      <c r="L769" s="24" t="s">
        <v>63</v>
      </c>
      <c r="M769" s="24" t="s">
        <v>63</v>
      </c>
      <c r="N769" s="24">
        <v>0</v>
      </c>
      <c r="O769" s="24" t="s">
        <v>60</v>
      </c>
      <c r="P769" s="24" t="s">
        <v>62</v>
      </c>
      <c r="Q769" s="24" t="s">
        <v>60</v>
      </c>
      <c r="R769" s="95" t="s">
        <v>60</v>
      </c>
      <c r="S769" s="24" t="s">
        <v>60</v>
      </c>
      <c r="T769" s="24">
        <v>321.3</v>
      </c>
      <c r="U769" s="24" t="s">
        <v>62</v>
      </c>
      <c r="V769" s="24"/>
      <c r="W769" s="24" t="s">
        <v>60</v>
      </c>
      <c r="X769" s="24"/>
      <c r="Y769" s="24" t="s">
        <v>60</v>
      </c>
      <c r="Z769" s="24" t="s">
        <v>60</v>
      </c>
      <c r="AA769" s="24"/>
      <c r="AB769" s="24" t="s">
        <v>60</v>
      </c>
      <c r="AC769" s="24" t="s">
        <v>60</v>
      </c>
      <c r="AD769" s="24" t="s">
        <v>60</v>
      </c>
      <c r="AE769" s="24">
        <v>0</v>
      </c>
      <c r="AF769" s="24" t="s">
        <v>60</v>
      </c>
      <c r="AG769" s="24" t="s">
        <v>60</v>
      </c>
      <c r="AH769" s="24"/>
      <c r="AI769" s="24" t="s">
        <v>63</v>
      </c>
      <c r="AJ769" s="24" t="s">
        <v>60</v>
      </c>
      <c r="AK769" s="24"/>
      <c r="AL769" s="24" t="s">
        <v>60</v>
      </c>
      <c r="AM769" s="24" t="s">
        <v>60</v>
      </c>
      <c r="AN769" s="24" t="s">
        <v>60</v>
      </c>
      <c r="AO769" s="24" t="s">
        <v>62</v>
      </c>
      <c r="AP769" s="24" t="s">
        <v>60</v>
      </c>
      <c r="AQ769" s="24" t="s">
        <v>60</v>
      </c>
      <c r="AR769" s="24">
        <v>-165.98</v>
      </c>
      <c r="AS769" s="24" t="s">
        <v>64</v>
      </c>
      <c r="AT769" s="24" t="s">
        <v>60</v>
      </c>
      <c r="AU769" s="24" t="s">
        <v>64</v>
      </c>
      <c r="AV769" s="24">
        <v>0</v>
      </c>
      <c r="AW769" s="24">
        <v>0</v>
      </c>
      <c r="AX769" s="24" t="s">
        <v>60</v>
      </c>
      <c r="AY769" s="24" t="s">
        <v>60</v>
      </c>
      <c r="AZ769" s="24" t="s">
        <v>60</v>
      </c>
      <c r="BA769" s="24" t="s">
        <v>62</v>
      </c>
      <c r="BB769" s="24">
        <v>0</v>
      </c>
      <c r="BC769" s="24">
        <v>0</v>
      </c>
      <c r="BD769" s="24">
        <f t="shared" si="307"/>
        <v>225.32000000000002</v>
      </c>
      <c r="BE769" s="25" t="s">
        <v>48</v>
      </c>
    </row>
    <row r="770" spans="1:57" ht="25.5" customHeight="1" x14ac:dyDescent="0.25">
      <c r="A770" s="22">
        <v>16</v>
      </c>
      <c r="B770" s="76" t="s">
        <v>54</v>
      </c>
      <c r="C770" s="76">
        <v>23</v>
      </c>
      <c r="D770" s="76">
        <v>243</v>
      </c>
      <c r="E770" s="76" t="s">
        <v>67</v>
      </c>
      <c r="F770" s="24">
        <v>-312.83999999999997</v>
      </c>
      <c r="G770" s="24">
        <v>70.56</v>
      </c>
      <c r="H770" s="24">
        <v>-112.93</v>
      </c>
      <c r="I770" s="24">
        <v>-213.55</v>
      </c>
      <c r="J770" s="24">
        <v>-25.7</v>
      </c>
      <c r="K770" s="24">
        <v>-177.16</v>
      </c>
      <c r="L770" s="24">
        <v>-140.71</v>
      </c>
      <c r="M770" s="24" t="s">
        <v>58</v>
      </c>
      <c r="N770" s="24">
        <v>0</v>
      </c>
      <c r="O770" s="24">
        <v>-415.27</v>
      </c>
      <c r="P770" s="24">
        <v>-8.64</v>
      </c>
      <c r="Q770" s="24">
        <v>-317.35000000000002</v>
      </c>
      <c r="R770" s="95">
        <v>-400.87</v>
      </c>
      <c r="S770" s="24">
        <v>43.17</v>
      </c>
      <c r="T770" s="24">
        <v>107.86</v>
      </c>
      <c r="U770" s="24">
        <v>-206.8</v>
      </c>
      <c r="V770" s="24"/>
      <c r="W770" s="24" t="s">
        <v>59</v>
      </c>
      <c r="X770" s="24"/>
      <c r="Y770" s="24">
        <v>-94</v>
      </c>
      <c r="Z770" s="24">
        <v>21.76</v>
      </c>
      <c r="AA770" s="24"/>
      <c r="AB770" s="24">
        <v>375.07</v>
      </c>
      <c r="AC770" s="24">
        <v>-195.66</v>
      </c>
      <c r="AD770" s="24">
        <v>-45.34</v>
      </c>
      <c r="AE770" s="24">
        <v>0</v>
      </c>
      <c r="AF770" s="24">
        <v>-182.22</v>
      </c>
      <c r="AG770" s="24" t="s">
        <v>59</v>
      </c>
      <c r="AH770" s="24"/>
      <c r="AI770" s="24">
        <v>5.54</v>
      </c>
      <c r="AJ770" s="24">
        <v>-29</v>
      </c>
      <c r="AK770" s="24"/>
      <c r="AL770" s="24">
        <v>-52.16</v>
      </c>
      <c r="AM770" s="24">
        <v>-152.56</v>
      </c>
      <c r="AN770" s="24">
        <v>-8.0500000000000007</v>
      </c>
      <c r="AO770" s="24" t="s">
        <v>58</v>
      </c>
      <c r="AP770" s="24">
        <v>-298.37</v>
      </c>
      <c r="AQ770" s="24">
        <v>0</v>
      </c>
      <c r="AR770" s="24" t="s">
        <v>60</v>
      </c>
      <c r="AS770" s="24">
        <v>970.54</v>
      </c>
      <c r="AT770" s="24">
        <v>-80.739999999999995</v>
      </c>
      <c r="AU770" s="24">
        <v>32.270000000000003</v>
      </c>
      <c r="AV770" s="24">
        <v>0</v>
      </c>
      <c r="AW770" s="24">
        <v>0</v>
      </c>
      <c r="AX770" s="24">
        <v>-438.71</v>
      </c>
      <c r="AY770" s="24" t="s">
        <v>60</v>
      </c>
      <c r="AZ770" s="24">
        <v>-17.89</v>
      </c>
      <c r="BA770" s="24">
        <v>-100.43</v>
      </c>
      <c r="BB770" s="24">
        <v>0</v>
      </c>
      <c r="BC770" s="24">
        <v>0</v>
      </c>
      <c r="BD770" s="24">
        <f t="shared" si="307"/>
        <v>-2400.1799999999994</v>
      </c>
      <c r="BE770" s="25" t="s">
        <v>48</v>
      </c>
    </row>
    <row r="771" spans="1:57" ht="25.5" customHeight="1" x14ac:dyDescent="0.25">
      <c r="A771" s="22">
        <v>16</v>
      </c>
      <c r="B771" s="76" t="s">
        <v>54</v>
      </c>
      <c r="C771" s="76">
        <v>23</v>
      </c>
      <c r="D771" s="76">
        <v>332</v>
      </c>
      <c r="E771" s="76" t="s">
        <v>68</v>
      </c>
      <c r="F771" s="24">
        <v>-213.86</v>
      </c>
      <c r="G771" s="24" t="s">
        <v>59</v>
      </c>
      <c r="H771" s="24">
        <v>-171.66</v>
      </c>
      <c r="I771" s="24">
        <v>-74.3</v>
      </c>
      <c r="J771" s="24">
        <v>-143.65</v>
      </c>
      <c r="K771" s="24">
        <v>-55.62</v>
      </c>
      <c r="L771" s="24">
        <v>-188.12</v>
      </c>
      <c r="M771" s="24" t="s">
        <v>58</v>
      </c>
      <c r="N771" s="24">
        <v>0</v>
      </c>
      <c r="O771" s="24" t="s">
        <v>59</v>
      </c>
      <c r="P771" s="24">
        <v>-216.76</v>
      </c>
      <c r="Q771" s="24">
        <v>-478.93</v>
      </c>
      <c r="R771" s="95">
        <v>399.98</v>
      </c>
      <c r="S771" s="24">
        <v>-304.14</v>
      </c>
      <c r="T771" s="24">
        <v>-84.67</v>
      </c>
      <c r="U771" s="24">
        <v>-314.13</v>
      </c>
      <c r="V771" s="24"/>
      <c r="W771" s="24">
        <v>-159.87</v>
      </c>
      <c r="X771" s="24"/>
      <c r="Y771" s="24">
        <v>-39.39</v>
      </c>
      <c r="Z771" s="24">
        <v>-3.23</v>
      </c>
      <c r="AA771" s="24"/>
      <c r="AB771" s="24">
        <v>-564.41999999999996</v>
      </c>
      <c r="AC771" s="24">
        <v>-152.81</v>
      </c>
      <c r="AD771" s="24">
        <v>-258.7</v>
      </c>
      <c r="AE771" s="24">
        <v>0</v>
      </c>
      <c r="AF771" s="24">
        <v>-418.89</v>
      </c>
      <c r="AG771" s="24">
        <v>-288.3</v>
      </c>
      <c r="AH771" s="24"/>
      <c r="AI771" s="24">
        <v>-116.75</v>
      </c>
      <c r="AJ771" s="24">
        <v>53.09</v>
      </c>
      <c r="AK771" s="24"/>
      <c r="AL771" s="24">
        <v>-513.48</v>
      </c>
      <c r="AM771" s="24">
        <v>-275.82</v>
      </c>
      <c r="AN771" s="24">
        <v>32.35</v>
      </c>
      <c r="AO771" s="24" t="s">
        <v>58</v>
      </c>
      <c r="AP771" s="24">
        <v>-273.95</v>
      </c>
      <c r="AQ771" s="24">
        <v>0</v>
      </c>
      <c r="AR771" s="24">
        <v>236.37</v>
      </c>
      <c r="AS771" s="24">
        <v>-322.19</v>
      </c>
      <c r="AT771" s="24">
        <v>57.01</v>
      </c>
      <c r="AU771" s="24">
        <v>577.02</v>
      </c>
      <c r="AV771" s="24">
        <v>0</v>
      </c>
      <c r="AW771" s="24">
        <v>0</v>
      </c>
      <c r="AX771" s="24">
        <v>-538.99</v>
      </c>
      <c r="AY771" s="24">
        <v>100.65</v>
      </c>
      <c r="AZ771" s="24">
        <v>-61.68</v>
      </c>
      <c r="BA771" s="24">
        <v>-37.090000000000003</v>
      </c>
      <c r="BB771" s="24">
        <v>0</v>
      </c>
      <c r="BC771" s="24">
        <v>0</v>
      </c>
      <c r="BD771" s="24">
        <f t="shared" si="307"/>
        <v>-4814.9299999999985</v>
      </c>
      <c r="BE771" s="25" t="s">
        <v>48</v>
      </c>
    </row>
    <row r="772" spans="1:57" ht="25.5" customHeight="1" x14ac:dyDescent="0.25">
      <c r="A772" s="22">
        <v>16</v>
      </c>
      <c r="B772" s="76" t="s">
        <v>54</v>
      </c>
      <c r="C772" s="76">
        <v>22</v>
      </c>
      <c r="D772" s="76">
        <v>175</v>
      </c>
      <c r="E772" s="76" t="s">
        <v>69</v>
      </c>
      <c r="F772" s="24">
        <v>-10.24</v>
      </c>
      <c r="G772" s="24">
        <v>-236.36</v>
      </c>
      <c r="H772" s="24">
        <v>-240.14</v>
      </c>
      <c r="I772" s="24">
        <v>-101.42</v>
      </c>
      <c r="J772" s="24">
        <v>55.16</v>
      </c>
      <c r="K772" s="24">
        <v>-644.55999999999995</v>
      </c>
      <c r="L772" s="24">
        <v>-326.49</v>
      </c>
      <c r="M772" s="24">
        <v>-297.67</v>
      </c>
      <c r="N772" s="24">
        <v>0</v>
      </c>
      <c r="O772" s="24">
        <v>-383.09</v>
      </c>
      <c r="P772" s="24">
        <v>144.49</v>
      </c>
      <c r="Q772" s="24">
        <v>-103.5</v>
      </c>
      <c r="R772" s="95" t="s">
        <v>59</v>
      </c>
      <c r="S772" s="24">
        <v>216.86</v>
      </c>
      <c r="T772" s="24">
        <v>291.54000000000002</v>
      </c>
      <c r="U772" s="24">
        <v>435.74</v>
      </c>
      <c r="V772" s="24"/>
      <c r="W772" s="24">
        <v>349.3</v>
      </c>
      <c r="X772" s="24"/>
      <c r="Y772" s="24">
        <v>103.28</v>
      </c>
      <c r="Z772" s="24">
        <v>-495.09</v>
      </c>
      <c r="AA772" s="24"/>
      <c r="AB772" s="24">
        <v>148.21</v>
      </c>
      <c r="AC772" s="24">
        <v>-155.29</v>
      </c>
      <c r="AD772" s="24">
        <v>-962.25</v>
      </c>
      <c r="AE772" s="24">
        <v>0</v>
      </c>
      <c r="AF772" s="24" t="s">
        <v>59</v>
      </c>
      <c r="AG772" s="24">
        <v>-76.28</v>
      </c>
      <c r="AH772" s="24"/>
      <c r="AI772" s="24" t="s">
        <v>60</v>
      </c>
      <c r="AJ772" s="24">
        <v>24.55</v>
      </c>
      <c r="AK772" s="24"/>
      <c r="AL772" s="24">
        <v>-530.32000000000005</v>
      </c>
      <c r="AM772" s="24">
        <v>-392.41</v>
      </c>
      <c r="AN772" s="24">
        <v>50.05</v>
      </c>
      <c r="AO772" s="24">
        <v>-189.85</v>
      </c>
      <c r="AP772" s="24">
        <v>-541.96</v>
      </c>
      <c r="AQ772" s="24">
        <v>-108.33</v>
      </c>
      <c r="AR772" s="24">
        <v>181.88</v>
      </c>
      <c r="AS772" s="24">
        <v>-1145</v>
      </c>
      <c r="AT772" s="24">
        <v>228.05</v>
      </c>
      <c r="AU772" s="24">
        <v>221.96</v>
      </c>
      <c r="AV772" s="24">
        <v>0</v>
      </c>
      <c r="AW772" s="24">
        <v>0</v>
      </c>
      <c r="AX772" s="24">
        <v>379.13</v>
      </c>
      <c r="AY772" s="24" t="s">
        <v>60</v>
      </c>
      <c r="AZ772" s="24">
        <v>-101.87</v>
      </c>
      <c r="BA772" s="24">
        <v>-23.56</v>
      </c>
      <c r="BB772" s="24">
        <v>0</v>
      </c>
      <c r="BC772" s="24">
        <v>0</v>
      </c>
      <c r="BD772" s="24">
        <f t="shared" si="307"/>
        <v>-4235.4799999999987</v>
      </c>
      <c r="BE772" s="25" t="s">
        <v>48</v>
      </c>
    </row>
    <row r="773" spans="1:57" ht="25.5" customHeight="1" x14ac:dyDescent="0.25">
      <c r="A773" s="22">
        <v>16</v>
      </c>
      <c r="B773" s="76" t="s">
        <v>54</v>
      </c>
      <c r="C773" s="76">
        <v>22</v>
      </c>
      <c r="D773" s="76">
        <v>347</v>
      </c>
      <c r="E773" s="76" t="s">
        <v>70</v>
      </c>
      <c r="F773" s="24">
        <v>-92.64</v>
      </c>
      <c r="G773" s="24">
        <v>-133.41999999999999</v>
      </c>
      <c r="H773" s="24">
        <v>-151.08000000000001</v>
      </c>
      <c r="I773" s="24">
        <v>-95.34</v>
      </c>
      <c r="J773" s="24">
        <v>-110.14</v>
      </c>
      <c r="K773" s="24">
        <v>167.6</v>
      </c>
      <c r="L773" s="24">
        <v>-376.04</v>
      </c>
      <c r="M773" s="24">
        <v>-407.39</v>
      </c>
      <c r="N773" s="24">
        <v>0</v>
      </c>
      <c r="O773" s="24">
        <v>946.78</v>
      </c>
      <c r="P773" s="24">
        <v>-201.61</v>
      </c>
      <c r="Q773" s="24">
        <v>-103.5</v>
      </c>
      <c r="R773" s="95" t="s">
        <v>59</v>
      </c>
      <c r="S773" s="24">
        <v>-206.83</v>
      </c>
      <c r="T773" s="24">
        <v>-688.2</v>
      </c>
      <c r="U773" s="24">
        <v>-503.78</v>
      </c>
      <c r="V773" s="24"/>
      <c r="W773" s="24">
        <v>-1132.8</v>
      </c>
      <c r="X773" s="24"/>
      <c r="Y773" s="24">
        <v>-167.69</v>
      </c>
      <c r="Z773" s="24">
        <v>-2.06</v>
      </c>
      <c r="AA773" s="24"/>
      <c r="AB773" s="24">
        <v>-1034.52</v>
      </c>
      <c r="AC773" s="24">
        <v>-355.55</v>
      </c>
      <c r="AD773" s="24">
        <v>1598.78</v>
      </c>
      <c r="AE773" s="24">
        <v>0</v>
      </c>
      <c r="AF773" s="24" t="s">
        <v>59</v>
      </c>
      <c r="AG773" s="24">
        <v>-19.23</v>
      </c>
      <c r="AH773" s="24"/>
      <c r="AI773" s="24">
        <v>-5.24</v>
      </c>
      <c r="AJ773" s="24">
        <v>-272.22000000000003</v>
      </c>
      <c r="AK773" s="24"/>
      <c r="AL773" s="24">
        <v>-563.01</v>
      </c>
      <c r="AM773" s="24">
        <v>224.3</v>
      </c>
      <c r="AN773" s="24">
        <v>-159.71</v>
      </c>
      <c r="AO773" s="24">
        <v>-45.12</v>
      </c>
      <c r="AP773" s="24">
        <v>-76.97</v>
      </c>
      <c r="AQ773" s="24">
        <v>-367.78</v>
      </c>
      <c r="AR773" s="24">
        <v>-133.36000000000001</v>
      </c>
      <c r="AS773" s="24">
        <v>-2800</v>
      </c>
      <c r="AT773" s="24">
        <v>-197.13</v>
      </c>
      <c r="AU773" s="24">
        <v>-94.52</v>
      </c>
      <c r="AV773" s="24">
        <v>0</v>
      </c>
      <c r="AW773" s="24">
        <v>0</v>
      </c>
      <c r="AX773" s="24">
        <v>-575.03</v>
      </c>
      <c r="AY773" s="24">
        <v>-22.92</v>
      </c>
      <c r="AZ773" s="24">
        <v>80.510000000000005</v>
      </c>
      <c r="BA773" s="24">
        <v>76.489999999999995</v>
      </c>
      <c r="BB773" s="24">
        <v>0</v>
      </c>
      <c r="BC773" s="24">
        <v>0</v>
      </c>
      <c r="BD773" s="24">
        <f t="shared" si="307"/>
        <v>-8000.37</v>
      </c>
      <c r="BE773" s="25" t="s">
        <v>48</v>
      </c>
    </row>
    <row r="774" spans="1:57" ht="25.5" customHeight="1" x14ac:dyDescent="0.25">
      <c r="A774" s="40">
        <v>16</v>
      </c>
      <c r="B774" s="76" t="s">
        <v>54</v>
      </c>
      <c r="C774" s="76">
        <v>12</v>
      </c>
      <c r="D774" s="76" t="s">
        <v>71</v>
      </c>
      <c r="E774" s="76" t="s">
        <v>72</v>
      </c>
      <c r="F774" s="24">
        <v>-84.36</v>
      </c>
      <c r="G774" s="24">
        <v>240.56</v>
      </c>
      <c r="H774" s="24">
        <v>-45.94</v>
      </c>
      <c r="I774" s="24">
        <v>-76.69</v>
      </c>
      <c r="J774" s="24">
        <v>-336.67</v>
      </c>
      <c r="K774" s="24">
        <v>-47.11</v>
      </c>
      <c r="L774" s="24">
        <v>-70.48</v>
      </c>
      <c r="M774" s="24" t="s">
        <v>58</v>
      </c>
      <c r="N774" s="24">
        <v>0</v>
      </c>
      <c r="O774" s="24">
        <v>-17.03</v>
      </c>
      <c r="P774" s="24">
        <v>16.04</v>
      </c>
      <c r="Q774" s="24">
        <v>-216.22</v>
      </c>
      <c r="R774" s="95">
        <v>64.739999999999995</v>
      </c>
      <c r="S774" s="24">
        <v>-64.510000000000005</v>
      </c>
      <c r="T774" s="24">
        <v>-88.76</v>
      </c>
      <c r="U774" s="24">
        <v>38.04</v>
      </c>
      <c r="V774" s="24"/>
      <c r="W774" s="24" t="s">
        <v>59</v>
      </c>
      <c r="X774" s="24"/>
      <c r="Y774" s="24" t="s">
        <v>59</v>
      </c>
      <c r="Z774" s="24" t="s">
        <v>60</v>
      </c>
      <c r="AA774" s="24"/>
      <c r="AB774" s="24">
        <v>-1014.1</v>
      </c>
      <c r="AC774" s="24">
        <v>-785.14</v>
      </c>
      <c r="AD774" s="24" t="s">
        <v>59</v>
      </c>
      <c r="AE774" s="24">
        <v>0</v>
      </c>
      <c r="AF774" s="24" t="s">
        <v>59</v>
      </c>
      <c r="AG774" s="24">
        <v>640.12</v>
      </c>
      <c r="AH774" s="24"/>
      <c r="AI774" s="24">
        <v>37.46</v>
      </c>
      <c r="AJ774" s="24" t="s">
        <v>64</v>
      </c>
      <c r="AK774" s="24"/>
      <c r="AL774" s="24">
        <v>-1320.9</v>
      </c>
      <c r="AM774" s="24">
        <v>64.260000000000005</v>
      </c>
      <c r="AN774" s="24" t="s">
        <v>62</v>
      </c>
      <c r="AO774" s="24">
        <v>-54.69</v>
      </c>
      <c r="AP774" s="24">
        <v>-370.93</v>
      </c>
      <c r="AQ774" s="24">
        <v>-1847.68</v>
      </c>
      <c r="AR774" s="24">
        <v>-112.4</v>
      </c>
      <c r="AS774" s="24">
        <v>-120.35</v>
      </c>
      <c r="AT774" s="24">
        <v>44.62</v>
      </c>
      <c r="AU774" s="24">
        <v>87.52</v>
      </c>
      <c r="AV774" s="24">
        <v>0</v>
      </c>
      <c r="AW774" s="24">
        <v>0</v>
      </c>
      <c r="AX774" s="24">
        <v>-771.58</v>
      </c>
      <c r="AY774" s="24">
        <v>-58.57</v>
      </c>
      <c r="AZ774" s="24">
        <v>-196.31</v>
      </c>
      <c r="BA774" s="24" t="s">
        <v>62</v>
      </c>
      <c r="BB774" s="24">
        <v>0</v>
      </c>
      <c r="BC774" s="24">
        <v>0</v>
      </c>
      <c r="BD774" s="24">
        <f t="shared" si="307"/>
        <v>-6467.0599999999995</v>
      </c>
      <c r="BE774" s="25"/>
    </row>
    <row r="775" spans="1:57" ht="25.5" customHeight="1" x14ac:dyDescent="0.25">
      <c r="A775" s="40"/>
      <c r="B775" s="76" t="s">
        <v>54</v>
      </c>
      <c r="C775" s="76">
        <v>22</v>
      </c>
      <c r="D775" s="76" t="s">
        <v>55</v>
      </c>
      <c r="E775" s="76" t="s">
        <v>73</v>
      </c>
      <c r="F775" s="24">
        <v>-131.9</v>
      </c>
      <c r="G775" s="24">
        <v>-36.630000000000003</v>
      </c>
      <c r="H775" s="24">
        <v>35.21</v>
      </c>
      <c r="I775" s="24">
        <v>-77.08</v>
      </c>
      <c r="J775" s="24">
        <v>-129.69</v>
      </c>
      <c r="K775" s="24">
        <v>-49.72</v>
      </c>
      <c r="L775" s="24">
        <v>-237.27</v>
      </c>
      <c r="M775" s="24" t="s">
        <v>58</v>
      </c>
      <c r="N775" s="24">
        <v>0</v>
      </c>
      <c r="O775" s="24">
        <v>-439.68</v>
      </c>
      <c r="P775" s="24">
        <v>-109.57</v>
      </c>
      <c r="Q775" s="24">
        <v>187.49</v>
      </c>
      <c r="R775" s="95">
        <v>257.20999999999998</v>
      </c>
      <c r="S775" s="24" t="s">
        <v>64</v>
      </c>
      <c r="T775" s="24">
        <v>-400.94</v>
      </c>
      <c r="U775" s="24" t="s">
        <v>62</v>
      </c>
      <c r="V775" s="24"/>
      <c r="W775" s="24" t="s">
        <v>64</v>
      </c>
      <c r="X775" s="24"/>
      <c r="Y775" s="24">
        <v>118.52</v>
      </c>
      <c r="Z775" s="24" t="s">
        <v>64</v>
      </c>
      <c r="AA775" s="24"/>
      <c r="AB775" s="24">
        <v>-975.72</v>
      </c>
      <c r="AC775" s="24" t="s">
        <v>64</v>
      </c>
      <c r="AD775" s="24">
        <v>110.39</v>
      </c>
      <c r="AE775" s="24">
        <v>0</v>
      </c>
      <c r="AF775" s="24">
        <v>62.13</v>
      </c>
      <c r="AG775" s="24">
        <v>-62.15</v>
      </c>
      <c r="AH775" s="24"/>
      <c r="AI775" s="24" t="s">
        <v>64</v>
      </c>
      <c r="AJ775" s="24">
        <v>-75.83</v>
      </c>
      <c r="AK775" s="24"/>
      <c r="AL775" s="24" t="s">
        <v>60</v>
      </c>
      <c r="AM775" s="24">
        <v>-123.93</v>
      </c>
      <c r="AN775" s="24">
        <v>37.25</v>
      </c>
      <c r="AO775" s="24">
        <v>-420.49</v>
      </c>
      <c r="AP775" s="24">
        <v>-239.72</v>
      </c>
      <c r="AQ775" s="24" t="s">
        <v>64</v>
      </c>
      <c r="AR775" s="24">
        <v>-63.4</v>
      </c>
      <c r="AS775" s="24">
        <v>0</v>
      </c>
      <c r="AT775" s="24">
        <v>181.98</v>
      </c>
      <c r="AU775" s="24" t="s">
        <v>58</v>
      </c>
      <c r="AV775" s="24">
        <v>0</v>
      </c>
      <c r="AW775" s="24">
        <v>0</v>
      </c>
      <c r="AX775" s="24">
        <v>-692.94</v>
      </c>
      <c r="AY775" s="24">
        <v>20.14</v>
      </c>
      <c r="AZ775" s="24">
        <v>-28.66</v>
      </c>
      <c r="BA775" s="24">
        <v>47.09</v>
      </c>
      <c r="BB775" s="24">
        <v>0</v>
      </c>
      <c r="BC775" s="24">
        <v>0</v>
      </c>
      <c r="BD775" s="24">
        <f t="shared" si="307"/>
        <v>-3237.9099999999994</v>
      </c>
      <c r="BE775" s="25"/>
    </row>
    <row r="776" spans="1:57" ht="25.5" customHeight="1" x14ac:dyDescent="0.25">
      <c r="A776" s="22">
        <v>16</v>
      </c>
      <c r="B776" s="78" t="s">
        <v>74</v>
      </c>
      <c r="C776" s="76">
        <v>22</v>
      </c>
      <c r="D776" s="76">
        <v>35</v>
      </c>
      <c r="E776" s="76" t="s">
        <v>75</v>
      </c>
      <c r="F776" s="24">
        <v>-407.53</v>
      </c>
      <c r="G776" s="24">
        <v>-6.39</v>
      </c>
      <c r="H776" s="24">
        <v>-232.32</v>
      </c>
      <c r="I776" s="24">
        <v>-1439.02</v>
      </c>
      <c r="J776" s="24">
        <v>-306.74</v>
      </c>
      <c r="K776" s="24">
        <v>-364.66</v>
      </c>
      <c r="L776" s="24">
        <v>-449.96</v>
      </c>
      <c r="M776" s="24">
        <v>-1177.3499999999999</v>
      </c>
      <c r="N776" s="24">
        <v>0</v>
      </c>
      <c r="O776" s="24">
        <v>-652.66999999999996</v>
      </c>
      <c r="P776" s="24">
        <v>27.24</v>
      </c>
      <c r="Q776" s="24">
        <v>-101.93</v>
      </c>
      <c r="R776" s="95">
        <v>-211.61</v>
      </c>
      <c r="S776" s="24">
        <v>-211.61</v>
      </c>
      <c r="T776" s="24">
        <v>-369.44</v>
      </c>
      <c r="U776" s="24">
        <v>86.74</v>
      </c>
      <c r="V776" s="24"/>
      <c r="W776" s="24">
        <v>-147.01</v>
      </c>
      <c r="X776" s="24"/>
      <c r="Y776" s="24">
        <v>586.97</v>
      </c>
      <c r="Z776" s="24">
        <v>-225.81</v>
      </c>
      <c r="AA776" s="24"/>
      <c r="AB776" s="24">
        <v>-720.43</v>
      </c>
      <c r="AC776" s="24">
        <v>-211.61</v>
      </c>
      <c r="AD776" s="24">
        <v>278.37</v>
      </c>
      <c r="AE776" s="24">
        <v>0</v>
      </c>
      <c r="AF776" s="24">
        <v>417.41</v>
      </c>
      <c r="AG776" s="24">
        <v>-26.84</v>
      </c>
      <c r="AH776" s="24"/>
      <c r="AI776" s="24">
        <v>-211.61</v>
      </c>
      <c r="AJ776" s="24">
        <v>-276.33</v>
      </c>
      <c r="AK776" s="24"/>
      <c r="AL776" s="24">
        <v>-188.73</v>
      </c>
      <c r="AM776" s="24">
        <v>-141.43</v>
      </c>
      <c r="AN776" s="24">
        <v>4.09</v>
      </c>
      <c r="AO776" s="24">
        <v>-138.28</v>
      </c>
      <c r="AP776" s="24">
        <v>-1629.55</v>
      </c>
      <c r="AQ776" s="24">
        <v>-330.84</v>
      </c>
      <c r="AR776" s="24">
        <v>115.47</v>
      </c>
      <c r="AS776" s="24">
        <v>-1877.42</v>
      </c>
      <c r="AT776" s="24">
        <v>17.27</v>
      </c>
      <c r="AU776" s="24">
        <v>-29.09</v>
      </c>
      <c r="AV776" s="24">
        <v>0</v>
      </c>
      <c r="AW776" s="24">
        <v>0</v>
      </c>
      <c r="AX776" s="24">
        <v>76.06</v>
      </c>
      <c r="AY776" s="24">
        <v>-116.22</v>
      </c>
      <c r="AZ776" s="24">
        <v>-116.96</v>
      </c>
      <c r="BA776" s="24">
        <v>-156.57</v>
      </c>
      <c r="BB776" s="24">
        <v>0</v>
      </c>
      <c r="BC776" s="24">
        <v>0</v>
      </c>
      <c r="BD776" s="24">
        <f t="shared" si="307"/>
        <v>-10866.339999999998</v>
      </c>
      <c r="BE776" s="25" t="s">
        <v>48</v>
      </c>
    </row>
    <row r="777" spans="1:57" ht="25.5" customHeight="1" x14ac:dyDescent="0.25">
      <c r="A777" s="22">
        <v>16</v>
      </c>
      <c r="B777" s="78" t="s">
        <v>74</v>
      </c>
      <c r="C777" s="76">
        <v>22</v>
      </c>
      <c r="D777" s="76">
        <v>342</v>
      </c>
      <c r="E777" s="76" t="s">
        <v>76</v>
      </c>
      <c r="F777" s="24">
        <v>54.91</v>
      </c>
      <c r="G777" s="24">
        <v>31.32</v>
      </c>
      <c r="H777" s="24">
        <v>-37.630000000000003</v>
      </c>
      <c r="I777" s="24">
        <v>-226.63</v>
      </c>
      <c r="J777" s="24">
        <v>175.84</v>
      </c>
      <c r="K777" s="24">
        <v>1.98</v>
      </c>
      <c r="L777" s="24">
        <v>60.56</v>
      </c>
      <c r="M777" s="24" t="s">
        <v>58</v>
      </c>
      <c r="N777" s="24">
        <v>0</v>
      </c>
      <c r="O777" s="24">
        <v>587.41</v>
      </c>
      <c r="P777" s="24">
        <v>-185.19</v>
      </c>
      <c r="Q777" s="24">
        <v>-182.14</v>
      </c>
      <c r="R777" s="95">
        <v>38.68</v>
      </c>
      <c r="S777" s="24">
        <v>38.68</v>
      </c>
      <c r="T777" s="24">
        <v>-149.71</v>
      </c>
      <c r="U777" s="24">
        <v>1.66</v>
      </c>
      <c r="V777" s="24"/>
      <c r="W777" s="24">
        <v>38.68</v>
      </c>
      <c r="X777" s="24"/>
      <c r="Y777" s="24" t="s">
        <v>60</v>
      </c>
      <c r="Z777" s="24">
        <v>1.04</v>
      </c>
      <c r="AA777" s="24"/>
      <c r="AB777" s="24">
        <v>-0.92</v>
      </c>
      <c r="AC777" s="24">
        <v>38.68</v>
      </c>
      <c r="AD777" s="24">
        <v>1.64</v>
      </c>
      <c r="AE777" s="24">
        <v>0</v>
      </c>
      <c r="AF777" s="24" t="s">
        <v>60</v>
      </c>
      <c r="AG777" s="24">
        <v>-0.72</v>
      </c>
      <c r="AH777" s="24"/>
      <c r="AI777" s="24">
        <v>38.68</v>
      </c>
      <c r="AJ777" s="24">
        <v>25.6</v>
      </c>
      <c r="AK777" s="24"/>
      <c r="AL777" s="24">
        <v>9.66</v>
      </c>
      <c r="AM777" s="24">
        <v>-71.13</v>
      </c>
      <c r="AN777" s="24">
        <v>1.72</v>
      </c>
      <c r="AO777" s="24">
        <v>166.61</v>
      </c>
      <c r="AP777" s="24">
        <v>1301.76</v>
      </c>
      <c r="AQ777" s="24">
        <v>-41.39</v>
      </c>
      <c r="AR777" s="24">
        <v>8.7100000000000009</v>
      </c>
      <c r="AS777" s="24">
        <v>-33.64</v>
      </c>
      <c r="AT777" s="24">
        <v>-2.39</v>
      </c>
      <c r="AU777" s="24">
        <v>3.66</v>
      </c>
      <c r="AV777" s="24">
        <v>0</v>
      </c>
      <c r="AW777" s="24">
        <v>0</v>
      </c>
      <c r="AX777" s="24">
        <v>-405.1</v>
      </c>
      <c r="AY777" s="24">
        <v>1.85</v>
      </c>
      <c r="AZ777" s="24">
        <v>58.14</v>
      </c>
      <c r="BA777" s="24" t="s">
        <v>62</v>
      </c>
      <c r="BB777" s="24">
        <v>0</v>
      </c>
      <c r="BC777" s="24">
        <v>0</v>
      </c>
      <c r="BD777" s="24">
        <f t="shared" si="307"/>
        <v>1350.8799999999999</v>
      </c>
      <c r="BE777" s="25" t="s">
        <v>48</v>
      </c>
    </row>
    <row r="778" spans="1:57" ht="25.5" customHeight="1" x14ac:dyDescent="0.25">
      <c r="A778" s="22">
        <v>16</v>
      </c>
      <c r="B778" s="78" t="s">
        <v>74</v>
      </c>
      <c r="C778" s="76">
        <v>22</v>
      </c>
      <c r="D778" s="76">
        <v>343</v>
      </c>
      <c r="E778" s="76" t="s">
        <v>77</v>
      </c>
      <c r="F778" s="24">
        <v>-23.63</v>
      </c>
      <c r="G778" s="24">
        <v>35.520000000000003</v>
      </c>
      <c r="H778" s="24">
        <v>-41.45</v>
      </c>
      <c r="I778" s="24">
        <v>413.53</v>
      </c>
      <c r="J778" s="24">
        <v>-43.72</v>
      </c>
      <c r="K778" s="24">
        <v>147.37</v>
      </c>
      <c r="L778" s="24">
        <v>-120.24</v>
      </c>
      <c r="M778" s="24" t="s">
        <v>58</v>
      </c>
      <c r="N778" s="24">
        <v>0</v>
      </c>
      <c r="O778" s="24">
        <v>-516.62</v>
      </c>
      <c r="P778" s="24">
        <v>5.39</v>
      </c>
      <c r="Q778" s="24">
        <v>6.88</v>
      </c>
      <c r="R778" s="95">
        <v>-5.99</v>
      </c>
      <c r="S778" s="24">
        <v>-5.99</v>
      </c>
      <c r="T778" s="24">
        <v>-254.02</v>
      </c>
      <c r="U778" s="24">
        <v>47.4</v>
      </c>
      <c r="V778" s="24"/>
      <c r="W778" s="24">
        <v>-5.99</v>
      </c>
      <c r="X778" s="24"/>
      <c r="Y778" s="24">
        <v>186.62</v>
      </c>
      <c r="Z778" s="24">
        <v>-23.8</v>
      </c>
      <c r="AA778" s="24"/>
      <c r="AB778" s="24">
        <v>-204.35</v>
      </c>
      <c r="AC778" s="24">
        <v>-5.99</v>
      </c>
      <c r="AD778" s="24">
        <v>40.630000000000003</v>
      </c>
      <c r="AE778" s="24">
        <v>0</v>
      </c>
      <c r="AF778" s="24">
        <v>3.23</v>
      </c>
      <c r="AG778" s="24">
        <v>7.76</v>
      </c>
      <c r="AH778" s="24"/>
      <c r="AI778" s="24">
        <v>-5.99</v>
      </c>
      <c r="AJ778" s="24">
        <v>15.57</v>
      </c>
      <c r="AK778" s="24"/>
      <c r="AL778" s="24">
        <v>1.41</v>
      </c>
      <c r="AM778" s="24">
        <v>-47.55</v>
      </c>
      <c r="AN778" s="24">
        <v>-66.819999999999993</v>
      </c>
      <c r="AO778" s="24">
        <v>-62.69</v>
      </c>
      <c r="AP778" s="24">
        <v>-19.47</v>
      </c>
      <c r="AQ778" s="24">
        <v>5.55</v>
      </c>
      <c r="AR778" s="24">
        <v>27</v>
      </c>
      <c r="AS778" s="24">
        <v>0</v>
      </c>
      <c r="AT778" s="24">
        <v>15.2</v>
      </c>
      <c r="AU778" s="24">
        <v>4.78</v>
      </c>
      <c r="AV778" s="24">
        <v>0</v>
      </c>
      <c r="AW778" s="24">
        <v>0</v>
      </c>
      <c r="AX778" s="24">
        <v>41.31</v>
      </c>
      <c r="AY778" s="24" t="s">
        <v>60</v>
      </c>
      <c r="AZ778" s="24">
        <v>-10.06</v>
      </c>
      <c r="BA778" s="24">
        <v>-12.91</v>
      </c>
      <c r="BB778" s="24">
        <v>0</v>
      </c>
      <c r="BC778" s="24">
        <v>0</v>
      </c>
      <c r="BD778" s="24">
        <f t="shared" si="307"/>
        <v>-472.13000000000011</v>
      </c>
      <c r="BE778" s="25" t="s">
        <v>48</v>
      </c>
    </row>
    <row r="779" spans="1:57" ht="25.5" customHeight="1" x14ac:dyDescent="0.25">
      <c r="A779" s="22">
        <v>16</v>
      </c>
      <c r="B779" s="78" t="s">
        <v>74</v>
      </c>
      <c r="C779" s="76">
        <v>22</v>
      </c>
      <c r="D779" s="76">
        <v>344</v>
      </c>
      <c r="E779" s="76" t="s">
        <v>79</v>
      </c>
      <c r="F779" s="24" t="s">
        <v>60</v>
      </c>
      <c r="G779" s="24">
        <v>-27.26</v>
      </c>
      <c r="H779" s="24" t="s">
        <v>59</v>
      </c>
      <c r="I779" s="24">
        <v>-423.24</v>
      </c>
      <c r="J779" s="24" t="s">
        <v>62</v>
      </c>
      <c r="K779" s="24">
        <v>-104.62</v>
      </c>
      <c r="L779" s="24" t="s">
        <v>62</v>
      </c>
      <c r="M779" s="24" t="s">
        <v>58</v>
      </c>
      <c r="N779" s="24">
        <v>0</v>
      </c>
      <c r="O779" s="24">
        <v>-103.64</v>
      </c>
      <c r="P779" s="24">
        <v>105.17</v>
      </c>
      <c r="Q779" s="24" t="s">
        <v>60</v>
      </c>
      <c r="R779" s="95" t="s">
        <v>60</v>
      </c>
      <c r="S779" s="24" t="s">
        <v>60</v>
      </c>
      <c r="T779" s="24" t="s">
        <v>62</v>
      </c>
      <c r="U779" s="24" t="s">
        <v>62</v>
      </c>
      <c r="V779" s="24"/>
      <c r="W779" s="24" t="s">
        <v>59</v>
      </c>
      <c r="X779" s="24"/>
      <c r="Y779" s="24">
        <v>91.71</v>
      </c>
      <c r="Z779" s="24" t="s">
        <v>60</v>
      </c>
      <c r="AA779" s="24"/>
      <c r="AB779" s="24">
        <v>94.88</v>
      </c>
      <c r="AC779" s="24" t="s">
        <v>60</v>
      </c>
      <c r="AD779" s="24" t="s">
        <v>60</v>
      </c>
      <c r="AE779" s="24">
        <v>0</v>
      </c>
      <c r="AF779" s="24" t="s">
        <v>60</v>
      </c>
      <c r="AG779" s="24" t="s">
        <v>60</v>
      </c>
      <c r="AH779" s="24"/>
      <c r="AI779" s="24" t="s">
        <v>60</v>
      </c>
      <c r="AJ779" s="24" t="s">
        <v>60</v>
      </c>
      <c r="AK779" s="24"/>
      <c r="AL779" s="24">
        <v>-363.07</v>
      </c>
      <c r="AM779" s="24">
        <v>-93.35</v>
      </c>
      <c r="AN779" s="24" t="s">
        <v>60</v>
      </c>
      <c r="AO779" s="24" t="s">
        <v>62</v>
      </c>
      <c r="AP779" s="24">
        <v>39.03</v>
      </c>
      <c r="AQ779" s="24">
        <v>-119.34</v>
      </c>
      <c r="AR779" s="24" t="s">
        <v>60</v>
      </c>
      <c r="AS779" s="24">
        <v>3.3</v>
      </c>
      <c r="AT779" s="24">
        <v>-118.52</v>
      </c>
      <c r="AU779" s="24">
        <v>43.36</v>
      </c>
      <c r="AV779" s="24">
        <v>0</v>
      </c>
      <c r="AW779" s="24">
        <v>0</v>
      </c>
      <c r="AX779" s="24">
        <v>-105.32</v>
      </c>
      <c r="AY779" s="24" t="s">
        <v>60</v>
      </c>
      <c r="AZ779" s="24">
        <v>44.15</v>
      </c>
      <c r="BA779" s="24" t="s">
        <v>63</v>
      </c>
      <c r="BB779" s="24">
        <v>0</v>
      </c>
      <c r="BC779" s="24">
        <v>0</v>
      </c>
      <c r="BD779" s="24">
        <f t="shared" si="307"/>
        <v>-1036.76</v>
      </c>
      <c r="BE779" s="25"/>
    </row>
    <row r="780" spans="1:57" ht="25.5" customHeight="1" x14ac:dyDescent="0.25">
      <c r="A780" s="22">
        <v>16</v>
      </c>
      <c r="B780" s="78" t="s">
        <v>74</v>
      </c>
      <c r="C780" s="76">
        <v>22</v>
      </c>
      <c r="D780" s="76">
        <v>345</v>
      </c>
      <c r="E780" s="76" t="s">
        <v>80</v>
      </c>
      <c r="F780" s="24" t="s">
        <v>64</v>
      </c>
      <c r="G780" s="24" t="s">
        <v>64</v>
      </c>
      <c r="H780" s="24" t="s">
        <v>64</v>
      </c>
      <c r="I780" s="24" t="s">
        <v>63</v>
      </c>
      <c r="J780" s="24" t="s">
        <v>63</v>
      </c>
      <c r="K780" s="24" t="s">
        <v>64</v>
      </c>
      <c r="L780" s="24" t="s">
        <v>64</v>
      </c>
      <c r="M780" s="24" t="s">
        <v>63</v>
      </c>
      <c r="N780" s="24">
        <v>0</v>
      </c>
      <c r="O780" s="24" t="s">
        <v>64</v>
      </c>
      <c r="P780" s="24" t="s">
        <v>63</v>
      </c>
      <c r="Q780" s="24" t="s">
        <v>64</v>
      </c>
      <c r="R780" s="95" t="s">
        <v>64</v>
      </c>
      <c r="S780" s="24" t="s">
        <v>64</v>
      </c>
      <c r="T780" s="24" t="s">
        <v>63</v>
      </c>
      <c r="U780" s="24" t="s">
        <v>63</v>
      </c>
      <c r="V780" s="24"/>
      <c r="W780" s="24" t="s">
        <v>64</v>
      </c>
      <c r="X780" s="24"/>
      <c r="Y780" s="24" t="s">
        <v>64</v>
      </c>
      <c r="Z780" s="24" t="s">
        <v>64</v>
      </c>
      <c r="AA780" s="24"/>
      <c r="AB780" s="24" t="s">
        <v>64</v>
      </c>
      <c r="AC780" s="24" t="s">
        <v>64</v>
      </c>
      <c r="AD780" s="24" t="s">
        <v>64</v>
      </c>
      <c r="AE780" s="24">
        <v>0</v>
      </c>
      <c r="AF780" s="24" t="s">
        <v>64</v>
      </c>
      <c r="AG780" s="24" t="s">
        <v>64</v>
      </c>
      <c r="AH780" s="24"/>
      <c r="AI780" s="24" t="s">
        <v>64</v>
      </c>
      <c r="AJ780" s="24" t="s">
        <v>64</v>
      </c>
      <c r="AK780" s="24"/>
      <c r="AL780" s="24" t="s">
        <v>64</v>
      </c>
      <c r="AM780" s="24" t="s">
        <v>64</v>
      </c>
      <c r="AN780" s="24" t="s">
        <v>64</v>
      </c>
      <c r="AO780" s="24" t="s">
        <v>64</v>
      </c>
      <c r="AP780" s="24" t="s">
        <v>64</v>
      </c>
      <c r="AQ780" s="24" t="s">
        <v>63</v>
      </c>
      <c r="AR780" s="24" t="s">
        <v>64</v>
      </c>
      <c r="AS780" s="24" t="s">
        <v>64</v>
      </c>
      <c r="AT780" s="24" t="s">
        <v>64</v>
      </c>
      <c r="AU780" s="24" t="s">
        <v>64</v>
      </c>
      <c r="AV780" s="24">
        <v>0</v>
      </c>
      <c r="AW780" s="24">
        <v>0</v>
      </c>
      <c r="AX780" s="24" t="s">
        <v>64</v>
      </c>
      <c r="AY780" s="24" t="s">
        <v>64</v>
      </c>
      <c r="AZ780" s="24" t="s">
        <v>64</v>
      </c>
      <c r="BA780" s="24" t="s">
        <v>63</v>
      </c>
      <c r="BB780" s="24">
        <v>0</v>
      </c>
      <c r="BC780" s="24">
        <v>0</v>
      </c>
      <c r="BD780" s="24">
        <f t="shared" si="307"/>
        <v>0</v>
      </c>
      <c r="BE780" s="25"/>
    </row>
    <row r="781" spans="1:57" ht="25.5" customHeight="1" x14ac:dyDescent="0.25">
      <c r="A781" s="22">
        <v>16</v>
      </c>
      <c r="B781" s="78" t="s">
        <v>74</v>
      </c>
      <c r="C781" s="76">
        <v>22</v>
      </c>
      <c r="D781" s="76">
        <v>352</v>
      </c>
      <c r="E781" s="76" t="s">
        <v>81</v>
      </c>
      <c r="F781" s="24" t="s">
        <v>64</v>
      </c>
      <c r="G781" s="24" t="s">
        <v>64</v>
      </c>
      <c r="H781" s="24" t="s">
        <v>64</v>
      </c>
      <c r="I781" s="24" t="s">
        <v>64</v>
      </c>
      <c r="J781" s="24" t="s">
        <v>63</v>
      </c>
      <c r="K781" s="24" t="s">
        <v>64</v>
      </c>
      <c r="L781" s="24" t="s">
        <v>64</v>
      </c>
      <c r="M781" s="24" t="s">
        <v>63</v>
      </c>
      <c r="N781" s="24">
        <v>0</v>
      </c>
      <c r="O781" s="24" t="s">
        <v>64</v>
      </c>
      <c r="P781" s="24" t="s">
        <v>63</v>
      </c>
      <c r="Q781" s="24" t="s">
        <v>64</v>
      </c>
      <c r="R781" s="95" t="s">
        <v>64</v>
      </c>
      <c r="S781" s="24" t="s">
        <v>64</v>
      </c>
      <c r="T781" s="24" t="s">
        <v>63</v>
      </c>
      <c r="U781" s="24" t="s">
        <v>63</v>
      </c>
      <c r="V781" s="24"/>
      <c r="W781" s="24" t="s">
        <v>64</v>
      </c>
      <c r="X781" s="24"/>
      <c r="Y781" s="24" t="s">
        <v>64</v>
      </c>
      <c r="Z781" s="24" t="s">
        <v>64</v>
      </c>
      <c r="AA781" s="24"/>
      <c r="AB781" s="24" t="s">
        <v>64</v>
      </c>
      <c r="AC781" s="24" t="s">
        <v>64</v>
      </c>
      <c r="AD781" s="24" t="s">
        <v>64</v>
      </c>
      <c r="AE781" s="24">
        <v>0</v>
      </c>
      <c r="AF781" s="24" t="s">
        <v>64</v>
      </c>
      <c r="AG781" s="24" t="s">
        <v>64</v>
      </c>
      <c r="AH781" s="24"/>
      <c r="AI781" s="24" t="s">
        <v>64</v>
      </c>
      <c r="AJ781" s="24" t="s">
        <v>64</v>
      </c>
      <c r="AK781" s="24"/>
      <c r="AL781" s="24" t="s">
        <v>64</v>
      </c>
      <c r="AM781" s="24" t="s">
        <v>64</v>
      </c>
      <c r="AN781" s="24" t="s">
        <v>64</v>
      </c>
      <c r="AO781" s="24" t="s">
        <v>63</v>
      </c>
      <c r="AP781" s="24" t="s">
        <v>64</v>
      </c>
      <c r="AQ781" s="24" t="s">
        <v>63</v>
      </c>
      <c r="AR781" s="24" t="s">
        <v>64</v>
      </c>
      <c r="AS781" s="24" t="s">
        <v>64</v>
      </c>
      <c r="AT781" s="24" t="s">
        <v>64</v>
      </c>
      <c r="AU781" s="24" t="s">
        <v>64</v>
      </c>
      <c r="AV781" s="24">
        <v>0</v>
      </c>
      <c r="AW781" s="24">
        <v>0</v>
      </c>
      <c r="AX781" s="24" t="s">
        <v>64</v>
      </c>
      <c r="AY781" s="24" t="s">
        <v>64</v>
      </c>
      <c r="AZ781" s="24" t="s">
        <v>64</v>
      </c>
      <c r="BA781" s="24" t="s">
        <v>63</v>
      </c>
      <c r="BB781" s="24">
        <v>0</v>
      </c>
      <c r="BC781" s="24">
        <v>0</v>
      </c>
      <c r="BD781" s="24">
        <f t="shared" si="307"/>
        <v>0</v>
      </c>
      <c r="BE781" s="25"/>
    </row>
    <row r="782" spans="1:57" ht="25.5" customHeight="1" x14ac:dyDescent="0.25">
      <c r="A782" s="22">
        <v>16</v>
      </c>
      <c r="B782" s="78" t="s">
        <v>74</v>
      </c>
      <c r="C782" s="76">
        <v>12</v>
      </c>
      <c r="D782" s="76">
        <v>31</v>
      </c>
      <c r="E782" s="76" t="s">
        <v>158</v>
      </c>
      <c r="F782" s="24">
        <v>-621.30999999999995</v>
      </c>
      <c r="G782" s="24">
        <v>-566.41</v>
      </c>
      <c r="H782" s="24">
        <v>-517.59</v>
      </c>
      <c r="I782" s="24">
        <v>-76.099999999999994</v>
      </c>
      <c r="J782" s="24">
        <v>-147.69</v>
      </c>
      <c r="K782" s="24">
        <v>-321.23</v>
      </c>
      <c r="L782" s="24">
        <v>-437.06</v>
      </c>
      <c r="M782" s="24" t="s">
        <v>58</v>
      </c>
      <c r="N782" s="24">
        <v>0</v>
      </c>
      <c r="O782" s="24">
        <v>-470.94</v>
      </c>
      <c r="P782" s="24" t="s">
        <v>58</v>
      </c>
      <c r="Q782" s="24" t="s">
        <v>59</v>
      </c>
      <c r="R782" s="95" t="s">
        <v>59</v>
      </c>
      <c r="S782" s="24">
        <v>-64.510000000000005</v>
      </c>
      <c r="T782" s="24" t="s">
        <v>58</v>
      </c>
      <c r="U782" s="24" t="s">
        <v>58</v>
      </c>
      <c r="V782" s="24"/>
      <c r="W782" s="24" t="s">
        <v>59</v>
      </c>
      <c r="X782" s="24"/>
      <c r="Y782" s="24">
        <v>-803.49428999999998</v>
      </c>
      <c r="Z782" s="24" t="s">
        <v>59</v>
      </c>
      <c r="AA782" s="24"/>
      <c r="AB782" s="24">
        <v>-365.08</v>
      </c>
      <c r="AC782" s="24" t="s">
        <v>59</v>
      </c>
      <c r="AD782" s="24" t="s">
        <v>59</v>
      </c>
      <c r="AE782" s="24">
        <v>0</v>
      </c>
      <c r="AF782" s="24">
        <v>-362.63</v>
      </c>
      <c r="AG782" s="24" t="s">
        <v>60</v>
      </c>
      <c r="AH782" s="24"/>
      <c r="AI782" s="24">
        <v>-113.36</v>
      </c>
      <c r="AJ782" s="24">
        <v>-128.57</v>
      </c>
      <c r="AK782" s="24"/>
      <c r="AL782" s="24">
        <v>-2177.94</v>
      </c>
      <c r="AM782" s="24">
        <v>-47.05</v>
      </c>
      <c r="AN782" s="24">
        <v>-152.46</v>
      </c>
      <c r="AO782" s="24" t="s">
        <v>58</v>
      </c>
      <c r="AP782" s="24">
        <v>-370.93</v>
      </c>
      <c r="AQ782" s="24" t="s">
        <v>58</v>
      </c>
      <c r="AR782" s="24">
        <v>38.75</v>
      </c>
      <c r="AS782" s="24">
        <v>-75.400000000000006</v>
      </c>
      <c r="AT782" s="24">
        <v>-42.78</v>
      </c>
      <c r="AU782" s="24" t="s">
        <v>58</v>
      </c>
      <c r="AV782" s="24">
        <v>0</v>
      </c>
      <c r="AW782" s="24">
        <v>0</v>
      </c>
      <c r="AX782" s="24">
        <v>-771.58</v>
      </c>
      <c r="AY782" s="24">
        <v>376.28</v>
      </c>
      <c r="AZ782" s="24">
        <v>-74.06</v>
      </c>
      <c r="BA782" s="24">
        <v>2.5</v>
      </c>
      <c r="BB782" s="24">
        <v>0</v>
      </c>
      <c r="BC782" s="24">
        <v>0</v>
      </c>
      <c r="BD782" s="24">
        <f t="shared" si="307"/>
        <v>-8290.6442900000002</v>
      </c>
      <c r="BE782" s="25"/>
    </row>
    <row r="783" spans="1:57" ht="25.5" customHeight="1" x14ac:dyDescent="0.25">
      <c r="A783" s="22">
        <v>16</v>
      </c>
      <c r="B783" s="78" t="s">
        <v>74</v>
      </c>
      <c r="C783" s="76">
        <v>22</v>
      </c>
      <c r="D783" s="76">
        <v>357</v>
      </c>
      <c r="E783" s="76" t="s">
        <v>83</v>
      </c>
      <c r="F783" s="24" t="s">
        <v>64</v>
      </c>
      <c r="G783" s="24">
        <v>36.54</v>
      </c>
      <c r="H783" s="24">
        <v>1.1200000000000001</v>
      </c>
      <c r="I783" s="24">
        <v>36.79</v>
      </c>
      <c r="J783" s="24">
        <v>18.100000000000001</v>
      </c>
      <c r="K783" s="24">
        <v>-16.32</v>
      </c>
      <c r="L783" s="24">
        <v>18.72</v>
      </c>
      <c r="M783" s="24" t="s">
        <v>58</v>
      </c>
      <c r="N783" s="24">
        <v>0</v>
      </c>
      <c r="O783" s="24" t="s">
        <v>64</v>
      </c>
      <c r="P783" s="24">
        <v>73.56</v>
      </c>
      <c r="Q783" s="24" t="s">
        <v>60</v>
      </c>
      <c r="R783" s="95">
        <v>0.69</v>
      </c>
      <c r="S783" s="24">
        <v>0.69</v>
      </c>
      <c r="T783" s="24" t="s">
        <v>62</v>
      </c>
      <c r="U783" s="24" t="s">
        <v>62</v>
      </c>
      <c r="V783" s="24"/>
      <c r="W783" s="24" t="s">
        <v>59</v>
      </c>
      <c r="X783" s="24"/>
      <c r="Y783" s="24">
        <v>-2389.1</v>
      </c>
      <c r="Z783" s="24" t="s">
        <v>60</v>
      </c>
      <c r="AA783" s="24"/>
      <c r="AB783" s="24" t="s">
        <v>60</v>
      </c>
      <c r="AC783" s="24">
        <v>0.69</v>
      </c>
      <c r="AD783" s="24" t="s">
        <v>60</v>
      </c>
      <c r="AE783" s="24">
        <v>0</v>
      </c>
      <c r="AF783" s="24" t="s">
        <v>59</v>
      </c>
      <c r="AG783" s="24" t="s">
        <v>60</v>
      </c>
      <c r="AH783" s="24"/>
      <c r="AI783" s="24">
        <v>0.69</v>
      </c>
      <c r="AJ783" s="24">
        <v>0.69</v>
      </c>
      <c r="AK783" s="24"/>
      <c r="AL783" s="24">
        <v>285.17</v>
      </c>
      <c r="AM783" s="24" t="s">
        <v>62</v>
      </c>
      <c r="AN783" s="24" t="s">
        <v>63</v>
      </c>
      <c r="AO783" s="24">
        <v>-18.739999999999998</v>
      </c>
      <c r="AP783" s="24">
        <v>-92.04</v>
      </c>
      <c r="AQ783" s="24">
        <v>-288.01</v>
      </c>
      <c r="AR783" s="24">
        <v>-165.83</v>
      </c>
      <c r="AS783" s="24" t="s">
        <v>64</v>
      </c>
      <c r="AT783" s="24" t="s">
        <v>60</v>
      </c>
      <c r="AU783" s="24">
        <v>-277.24</v>
      </c>
      <c r="AV783" s="24">
        <v>0</v>
      </c>
      <c r="AW783" s="24">
        <v>0</v>
      </c>
      <c r="AX783" s="24">
        <v>18.239999999999998</v>
      </c>
      <c r="AY783" s="24" t="s">
        <v>60</v>
      </c>
      <c r="AZ783" s="24">
        <v>-88.01</v>
      </c>
      <c r="BA783" s="24" t="s">
        <v>62</v>
      </c>
      <c r="BB783" s="24">
        <v>0</v>
      </c>
      <c r="BC783" s="24">
        <v>0</v>
      </c>
      <c r="BD783" s="24">
        <f t="shared" si="307"/>
        <v>-2843.6000000000004</v>
      </c>
      <c r="BE783" s="25"/>
    </row>
    <row r="784" spans="1:57" ht="25.5" customHeight="1" x14ac:dyDescent="0.25">
      <c r="A784" s="22">
        <v>16</v>
      </c>
      <c r="B784" s="79" t="s">
        <v>91</v>
      </c>
      <c r="C784" s="80">
        <v>11</v>
      </c>
      <c r="D784" s="80">
        <v>246</v>
      </c>
      <c r="E784" s="80" t="s">
        <v>92</v>
      </c>
      <c r="F784" s="24">
        <v>-292.20999999999998</v>
      </c>
      <c r="G784" s="24">
        <v>-235.71</v>
      </c>
      <c r="H784" s="24">
        <v>-129.49</v>
      </c>
      <c r="I784" s="24">
        <v>2.83</v>
      </c>
      <c r="J784" s="24">
        <v>-0.92</v>
      </c>
      <c r="K784" s="24">
        <v>-49.32</v>
      </c>
      <c r="L784" s="24">
        <v>-60.18</v>
      </c>
      <c r="M784" s="24">
        <v>-57.37</v>
      </c>
      <c r="N784" s="24">
        <v>0</v>
      </c>
      <c r="O784" s="24">
        <v>-2753.73</v>
      </c>
      <c r="P784" s="24">
        <v>12.97</v>
      </c>
      <c r="Q784" s="24">
        <v>14.37</v>
      </c>
      <c r="R784" s="95" t="s">
        <v>64</v>
      </c>
      <c r="S784" s="24" t="s">
        <v>62</v>
      </c>
      <c r="T784" s="24">
        <v>-213.89</v>
      </c>
      <c r="U784" s="24">
        <v>87.32</v>
      </c>
      <c r="V784" s="24"/>
      <c r="W784" s="24" t="s">
        <v>59</v>
      </c>
      <c r="X784" s="24"/>
      <c r="Y784" s="24">
        <v>-60</v>
      </c>
      <c r="Z784" s="24">
        <v>-265.13</v>
      </c>
      <c r="AA784" s="24"/>
      <c r="AB784" s="24">
        <v>-517.79</v>
      </c>
      <c r="AC784" s="24">
        <v>-132.79</v>
      </c>
      <c r="AD784" s="24">
        <v>421.3</v>
      </c>
      <c r="AE784" s="24">
        <v>0</v>
      </c>
      <c r="AF784" s="24">
        <v>-103.16</v>
      </c>
      <c r="AG784" s="24">
        <v>-482.24</v>
      </c>
      <c r="AH784" s="24"/>
      <c r="AI784" s="24">
        <v>-63.64</v>
      </c>
      <c r="AJ784" s="24">
        <v>471.43</v>
      </c>
      <c r="AK784" s="24"/>
      <c r="AL784" s="24">
        <v>-471.39</v>
      </c>
      <c r="AM784" s="24">
        <v>-33.49</v>
      </c>
      <c r="AN784" s="24">
        <v>-78.34</v>
      </c>
      <c r="AO784" s="24">
        <v>-245.67</v>
      </c>
      <c r="AP784" s="24">
        <v>-224.24</v>
      </c>
      <c r="AQ784" s="24" t="s">
        <v>58</v>
      </c>
      <c r="AR784" s="24">
        <v>-382.77</v>
      </c>
      <c r="AS784" s="24">
        <v>246</v>
      </c>
      <c r="AT784" s="24" t="s">
        <v>59</v>
      </c>
      <c r="AU784" s="24" t="s">
        <v>58</v>
      </c>
      <c r="AV784" s="24">
        <v>0</v>
      </c>
      <c r="AW784" s="24">
        <v>0</v>
      </c>
      <c r="AX784" s="24">
        <v>15.8</v>
      </c>
      <c r="AY784" s="24">
        <v>52.49</v>
      </c>
      <c r="AZ784" s="24">
        <v>-13.59</v>
      </c>
      <c r="BA784" s="24">
        <v>49.01</v>
      </c>
      <c r="BB784" s="24">
        <v>0</v>
      </c>
      <c r="BC784" s="24">
        <v>0</v>
      </c>
      <c r="BD784" s="24">
        <f t="shared" si="307"/>
        <v>-5493.54</v>
      </c>
      <c r="BE784" s="25"/>
    </row>
    <row r="785" spans="1:57" ht="25.5" customHeight="1" x14ac:dyDescent="0.25">
      <c r="A785" s="22">
        <v>16</v>
      </c>
      <c r="B785" s="79" t="s">
        <v>91</v>
      </c>
      <c r="C785" s="80">
        <v>30</v>
      </c>
      <c r="D785" s="80">
        <v>276</v>
      </c>
      <c r="E785" s="80" t="s">
        <v>339</v>
      </c>
      <c r="F785" s="24" t="s">
        <v>64</v>
      </c>
      <c r="G785" s="24" t="s">
        <v>60</v>
      </c>
      <c r="H785" s="24" t="s">
        <v>64</v>
      </c>
      <c r="I785" s="24" t="s">
        <v>64</v>
      </c>
      <c r="J785" s="24" t="s">
        <v>63</v>
      </c>
      <c r="K785" s="24" t="s">
        <v>64</v>
      </c>
      <c r="L785" s="24" t="s">
        <v>63</v>
      </c>
      <c r="M785" s="24" t="s">
        <v>63</v>
      </c>
      <c r="N785" s="24">
        <v>0</v>
      </c>
      <c r="O785" s="24" t="s">
        <v>64</v>
      </c>
      <c r="P785" s="24" t="s">
        <v>63</v>
      </c>
      <c r="Q785" s="24" t="s">
        <v>64</v>
      </c>
      <c r="R785" s="95" t="s">
        <v>64</v>
      </c>
      <c r="S785" s="24" t="s">
        <v>64</v>
      </c>
      <c r="T785" s="24" t="s">
        <v>63</v>
      </c>
      <c r="U785" s="24" t="s">
        <v>63</v>
      </c>
      <c r="V785" s="24"/>
      <c r="W785" s="24" t="s">
        <v>64</v>
      </c>
      <c r="X785" s="24"/>
      <c r="Y785" s="24" t="s">
        <v>64</v>
      </c>
      <c r="Z785" s="24" t="s">
        <v>64</v>
      </c>
      <c r="AA785" s="24"/>
      <c r="AB785" s="24">
        <v>-41.59</v>
      </c>
      <c r="AC785" s="24" t="s">
        <v>64</v>
      </c>
      <c r="AD785" s="24" t="s">
        <v>64</v>
      </c>
      <c r="AE785" s="24">
        <v>0</v>
      </c>
      <c r="AF785" s="24" t="s">
        <v>64</v>
      </c>
      <c r="AG785" s="24">
        <v>-5.24</v>
      </c>
      <c r="AH785" s="24"/>
      <c r="AI785" s="24" t="s">
        <v>64</v>
      </c>
      <c r="AJ785" s="24" t="s">
        <v>64</v>
      </c>
      <c r="AK785" s="24"/>
      <c r="AL785" s="24" t="s">
        <v>64</v>
      </c>
      <c r="AM785" s="24" t="s">
        <v>64</v>
      </c>
      <c r="AN785" s="24" t="s">
        <v>64</v>
      </c>
      <c r="AO785" s="24" t="s">
        <v>63</v>
      </c>
      <c r="AP785" s="24" t="s">
        <v>64</v>
      </c>
      <c r="AQ785" s="24" t="s">
        <v>64</v>
      </c>
      <c r="AR785" s="24" t="s">
        <v>64</v>
      </c>
      <c r="AS785" s="24" t="s">
        <v>64</v>
      </c>
      <c r="AT785" s="24" t="s">
        <v>64</v>
      </c>
      <c r="AU785" s="24" t="s">
        <v>64</v>
      </c>
      <c r="AV785" s="24">
        <v>0</v>
      </c>
      <c r="AW785" s="24">
        <v>0</v>
      </c>
      <c r="AX785" s="24" t="s">
        <v>64</v>
      </c>
      <c r="AY785" s="24" t="s">
        <v>64</v>
      </c>
      <c r="AZ785" s="24" t="s">
        <v>64</v>
      </c>
      <c r="BA785" s="24" t="s">
        <v>63</v>
      </c>
      <c r="BB785" s="24">
        <v>0</v>
      </c>
      <c r="BC785" s="24">
        <v>0</v>
      </c>
      <c r="BD785" s="24">
        <f t="shared" si="307"/>
        <v>-46.830000000000005</v>
      </c>
      <c r="BE785" s="25"/>
    </row>
    <row r="786" spans="1:57" ht="25.5" customHeight="1" x14ac:dyDescent="0.25">
      <c r="A786" s="22">
        <v>16</v>
      </c>
      <c r="B786" s="79" t="s">
        <v>91</v>
      </c>
      <c r="C786" s="79">
        <v>18</v>
      </c>
      <c r="D786" s="81" t="s">
        <v>340</v>
      </c>
      <c r="E786" s="81" t="s">
        <v>341</v>
      </c>
      <c r="F786" s="24">
        <v>-233.15</v>
      </c>
      <c r="G786" s="24">
        <v>-128.09</v>
      </c>
      <c r="H786" s="24">
        <v>-2.58</v>
      </c>
      <c r="I786" s="24">
        <v>24.72</v>
      </c>
      <c r="J786" s="24">
        <v>64.290000000000006</v>
      </c>
      <c r="K786" s="24">
        <v>-106.85</v>
      </c>
      <c r="L786" s="24">
        <v>-122.84</v>
      </c>
      <c r="M786" s="24">
        <v>-861.29</v>
      </c>
      <c r="N786" s="24">
        <v>0</v>
      </c>
      <c r="O786" s="24">
        <v>-1370.18</v>
      </c>
      <c r="P786" s="24" t="s">
        <v>58</v>
      </c>
      <c r="Q786" s="24" t="s">
        <v>59</v>
      </c>
      <c r="R786" s="95">
        <v>-137.26</v>
      </c>
      <c r="S786" s="24">
        <v>-6.65</v>
      </c>
      <c r="T786" s="24">
        <v>-94.67</v>
      </c>
      <c r="U786" s="24">
        <v>104.31</v>
      </c>
      <c r="V786" s="24"/>
      <c r="W786" s="24" t="s">
        <v>59</v>
      </c>
      <c r="X786" s="24"/>
      <c r="Y786" s="24">
        <v>491.06</v>
      </c>
      <c r="Z786" s="24">
        <v>-94.11</v>
      </c>
      <c r="AA786" s="24"/>
      <c r="AB786" s="24">
        <v>189.36</v>
      </c>
      <c r="AC786" s="24">
        <v>-1192.3</v>
      </c>
      <c r="AD786" s="24">
        <v>9.85</v>
      </c>
      <c r="AE786" s="24">
        <v>0</v>
      </c>
      <c r="AF786" s="24">
        <v>-163.02000000000001</v>
      </c>
      <c r="AG786" s="24">
        <v>-190.9</v>
      </c>
      <c r="AH786" s="24"/>
      <c r="AI786" s="24">
        <v>-113.03</v>
      </c>
      <c r="AJ786" s="24">
        <v>-99.41</v>
      </c>
      <c r="AK786" s="24"/>
      <c r="AL786" s="24">
        <v>41.33</v>
      </c>
      <c r="AM786" s="24">
        <v>37.47</v>
      </c>
      <c r="AN786" s="24">
        <v>-21.83</v>
      </c>
      <c r="AO786" s="24">
        <v>-139.61000000000001</v>
      </c>
      <c r="AP786" s="24">
        <v>-339.74</v>
      </c>
      <c r="AQ786" s="24">
        <v>-3890.01</v>
      </c>
      <c r="AR786" s="24">
        <v>-68.5</v>
      </c>
      <c r="AS786" s="24">
        <v>125.81</v>
      </c>
      <c r="AT786" s="24">
        <v>-209.15</v>
      </c>
      <c r="AU786" s="24" t="s">
        <v>58</v>
      </c>
      <c r="AV786" s="24">
        <v>0</v>
      </c>
      <c r="AW786" s="24">
        <v>0</v>
      </c>
      <c r="AX786" s="24" t="s">
        <v>59</v>
      </c>
      <c r="AY786" s="24">
        <v>-51.54</v>
      </c>
      <c r="AZ786" s="24">
        <v>-11.61</v>
      </c>
      <c r="BA786" s="24">
        <v>-226.04</v>
      </c>
      <c r="BB786" s="24">
        <v>0</v>
      </c>
      <c r="BC786" s="24">
        <v>0</v>
      </c>
      <c r="BD786" s="24">
        <f t="shared" si="307"/>
        <v>-8786.1600000000035</v>
      </c>
      <c r="BE786" s="25"/>
    </row>
    <row r="787" spans="1:57" ht="25.5" customHeight="1" x14ac:dyDescent="0.25">
      <c r="A787" s="42">
        <v>16</v>
      </c>
      <c r="B787" s="79" t="s">
        <v>93</v>
      </c>
      <c r="C787" s="80">
        <v>14</v>
      </c>
      <c r="D787" s="80">
        <v>236</v>
      </c>
      <c r="E787" s="80" t="s">
        <v>324</v>
      </c>
      <c r="F787" s="24">
        <v>-185.86</v>
      </c>
      <c r="G787" s="24">
        <v>-188.72</v>
      </c>
      <c r="H787" s="24">
        <v>-14.67</v>
      </c>
      <c r="I787" s="24">
        <v>-24.02</v>
      </c>
      <c r="J787" s="24">
        <v>-228.48</v>
      </c>
      <c r="K787" s="24">
        <v>-160.24</v>
      </c>
      <c r="L787" s="24">
        <v>-34.97</v>
      </c>
      <c r="M787" s="24" t="s">
        <v>58</v>
      </c>
      <c r="N787" s="24">
        <v>0</v>
      </c>
      <c r="O787" s="24">
        <v>-421.8</v>
      </c>
      <c r="P787" s="24" t="s">
        <v>58</v>
      </c>
      <c r="Q787" s="24">
        <v>91.05</v>
      </c>
      <c r="R787" s="95">
        <v>441.11</v>
      </c>
      <c r="S787" s="24">
        <v>-1.96</v>
      </c>
      <c r="T787" s="24">
        <v>-33.729999999999997</v>
      </c>
      <c r="U787" s="24" t="s">
        <v>62</v>
      </c>
      <c r="V787" s="24"/>
      <c r="W787" s="24" t="s">
        <v>59</v>
      </c>
      <c r="X787" s="24"/>
      <c r="Y787" s="24">
        <v>-520.73</v>
      </c>
      <c r="Z787" s="24">
        <v>-249.82</v>
      </c>
      <c r="AA787" s="24"/>
      <c r="AB787" s="24">
        <v>-419.83</v>
      </c>
      <c r="AC787" s="24">
        <v>-336.55</v>
      </c>
      <c r="AD787" s="24">
        <v>-63.2</v>
      </c>
      <c r="AE787" s="24">
        <v>0</v>
      </c>
      <c r="AF787" s="24" t="s">
        <v>59</v>
      </c>
      <c r="AG787" s="24">
        <v>-172.03</v>
      </c>
      <c r="AH787" s="24"/>
      <c r="AI787" s="24">
        <v>177.72</v>
      </c>
      <c r="AJ787" s="24" t="s">
        <v>59</v>
      </c>
      <c r="AK787" s="24"/>
      <c r="AL787" s="24">
        <v>-264.05</v>
      </c>
      <c r="AM787" s="24">
        <v>-47.84</v>
      </c>
      <c r="AN787" s="24">
        <v>16.649999999999999</v>
      </c>
      <c r="AO787" s="24">
        <v>-16.66</v>
      </c>
      <c r="AP787" s="24">
        <v>-306.75</v>
      </c>
      <c r="AQ787" s="24" t="s">
        <v>58</v>
      </c>
      <c r="AR787" s="24">
        <v>-74.83</v>
      </c>
      <c r="AS787" s="24">
        <v>42.32</v>
      </c>
      <c r="AT787" s="24" t="s">
        <v>59</v>
      </c>
      <c r="AU787" s="24" t="s">
        <v>58</v>
      </c>
      <c r="AV787" s="24">
        <v>0</v>
      </c>
      <c r="AW787" s="24">
        <v>0</v>
      </c>
      <c r="AX787" s="24">
        <v>-1656.65</v>
      </c>
      <c r="AY787" s="24">
        <v>-553.53</v>
      </c>
      <c r="AZ787" s="24">
        <v>-133.4</v>
      </c>
      <c r="BA787" s="24">
        <v>30.73</v>
      </c>
      <c r="BB787" s="24">
        <v>0</v>
      </c>
      <c r="BC787" s="24">
        <v>0</v>
      </c>
      <c r="BD787" s="24">
        <f t="shared" si="307"/>
        <v>-5310.74</v>
      </c>
      <c r="BE787" s="25"/>
    </row>
    <row r="788" spans="1:57" ht="25.5" customHeight="1" x14ac:dyDescent="0.25">
      <c r="A788" s="22">
        <v>16</v>
      </c>
      <c r="B788" s="79" t="s">
        <v>93</v>
      </c>
      <c r="C788" s="82">
        <v>24</v>
      </c>
      <c r="D788" s="79">
        <v>316</v>
      </c>
      <c r="E788" s="82" t="s">
        <v>342</v>
      </c>
      <c r="F788" s="24">
        <v>-429.95</v>
      </c>
      <c r="G788" s="24" t="s">
        <v>60</v>
      </c>
      <c r="H788" s="24">
        <v>-47.7</v>
      </c>
      <c r="I788" s="24">
        <v>-312.27</v>
      </c>
      <c r="J788" s="24">
        <v>-35.69</v>
      </c>
      <c r="K788" s="24" t="s">
        <v>59</v>
      </c>
      <c r="L788" s="24" t="s">
        <v>60</v>
      </c>
      <c r="M788" s="24">
        <v>-54.7</v>
      </c>
      <c r="N788" s="24">
        <v>0</v>
      </c>
      <c r="O788" s="24">
        <v>-432.66</v>
      </c>
      <c r="P788" s="24">
        <v>-294.04000000000002</v>
      </c>
      <c r="Q788" s="24" t="s">
        <v>59</v>
      </c>
      <c r="R788" s="95" t="s">
        <v>64</v>
      </c>
      <c r="S788" s="24" t="s">
        <v>63</v>
      </c>
      <c r="T788" s="24" t="s">
        <v>62</v>
      </c>
      <c r="U788" s="24" t="s">
        <v>62</v>
      </c>
      <c r="V788" s="24"/>
      <c r="W788" s="24" t="s">
        <v>59</v>
      </c>
      <c r="X788" s="24"/>
      <c r="Y788" s="24">
        <v>-434.22</v>
      </c>
      <c r="Z788" s="24" t="s">
        <v>60</v>
      </c>
      <c r="AA788" s="24"/>
      <c r="AB788" s="24" t="s">
        <v>60</v>
      </c>
      <c r="AC788" s="24">
        <v>-60.96</v>
      </c>
      <c r="AD788" s="24">
        <v>-15.94</v>
      </c>
      <c r="AE788" s="24">
        <v>0</v>
      </c>
      <c r="AF788" s="24">
        <v>-519.07000000000005</v>
      </c>
      <c r="AG788" s="24">
        <v>-155.25</v>
      </c>
      <c r="AH788" s="24"/>
      <c r="AI788" s="24">
        <v>-38.729999999999997</v>
      </c>
      <c r="AJ788" s="24">
        <v>-141.38</v>
      </c>
      <c r="AK788" s="24"/>
      <c r="AL788" s="24">
        <v>-407.18</v>
      </c>
      <c r="AM788" s="24">
        <v>95.76</v>
      </c>
      <c r="AN788" s="24">
        <v>-33.78</v>
      </c>
      <c r="AO788" s="24" t="s">
        <v>60</v>
      </c>
      <c r="AP788" s="24">
        <v>-189.2</v>
      </c>
      <c r="AQ788" s="24">
        <v>-38.299999999999997</v>
      </c>
      <c r="AR788" s="24" t="s">
        <v>59</v>
      </c>
      <c r="AS788" s="24">
        <v>-183.49</v>
      </c>
      <c r="AT788" s="24">
        <v>-112.98</v>
      </c>
      <c r="AU788" s="24" t="s">
        <v>58</v>
      </c>
      <c r="AV788" s="24">
        <v>0</v>
      </c>
      <c r="AW788" s="24">
        <v>0</v>
      </c>
      <c r="AX788" s="24" t="s">
        <v>60</v>
      </c>
      <c r="AY788" s="24">
        <v>-144.22</v>
      </c>
      <c r="AZ788" s="24">
        <v>-105.1</v>
      </c>
      <c r="BA788" s="24">
        <v>26.74</v>
      </c>
      <c r="BB788" s="24">
        <v>0</v>
      </c>
      <c r="BC788" s="24">
        <v>0</v>
      </c>
      <c r="BD788" s="24">
        <f t="shared" si="307"/>
        <v>-4064.31</v>
      </c>
      <c r="BE788" s="25"/>
    </row>
    <row r="789" spans="1:57" ht="25.5" customHeight="1" x14ac:dyDescent="0.25">
      <c r="A789" s="22">
        <v>16</v>
      </c>
      <c r="B789" s="79" t="s">
        <v>93</v>
      </c>
      <c r="C789" s="80">
        <v>10</v>
      </c>
      <c r="D789" s="80">
        <v>178</v>
      </c>
      <c r="E789" s="80" t="s">
        <v>295</v>
      </c>
      <c r="F789" s="24">
        <v>-287.05</v>
      </c>
      <c r="G789" s="24">
        <v>-291.94</v>
      </c>
      <c r="H789" s="24" t="s">
        <v>59</v>
      </c>
      <c r="I789" s="24">
        <v>141.94</v>
      </c>
      <c r="J789" s="24">
        <v>59.77</v>
      </c>
      <c r="K789" s="24" t="s">
        <v>60</v>
      </c>
      <c r="L789" s="24">
        <v>-15.96</v>
      </c>
      <c r="M789" s="24">
        <v>-148.31</v>
      </c>
      <c r="N789" s="24">
        <v>0</v>
      </c>
      <c r="O789" s="24">
        <v>-9.23</v>
      </c>
      <c r="P789" s="24">
        <v>-106.09</v>
      </c>
      <c r="Q789" s="24">
        <v>-158.32</v>
      </c>
      <c r="R789" s="95" t="s">
        <v>64</v>
      </c>
      <c r="S789" s="24" t="s">
        <v>62</v>
      </c>
      <c r="T789" s="24">
        <v>-78.040000000000006</v>
      </c>
      <c r="U789" s="24">
        <v>-17</v>
      </c>
      <c r="V789" s="24"/>
      <c r="W789" s="24" t="s">
        <v>59</v>
      </c>
      <c r="X789" s="24"/>
      <c r="Y789" s="24">
        <v>30.06</v>
      </c>
      <c r="Z789" s="24">
        <v>-46.8</v>
      </c>
      <c r="AA789" s="24"/>
      <c r="AB789" s="24">
        <v>195.54</v>
      </c>
      <c r="AC789" s="24" t="s">
        <v>60</v>
      </c>
      <c r="AD789" s="24">
        <v>-45.48</v>
      </c>
      <c r="AE789" s="24">
        <v>0</v>
      </c>
      <c r="AF789" s="24">
        <v>6.78</v>
      </c>
      <c r="AG789" s="24">
        <v>94.65</v>
      </c>
      <c r="AH789" s="24"/>
      <c r="AI789" s="24" t="s">
        <v>60</v>
      </c>
      <c r="AJ789" s="24">
        <v>-42.85</v>
      </c>
      <c r="AK789" s="24"/>
      <c r="AL789" s="24">
        <v>0.77</v>
      </c>
      <c r="AM789" s="24">
        <v>-17.260000000000002</v>
      </c>
      <c r="AN789" s="24" t="s">
        <v>62</v>
      </c>
      <c r="AO789" s="24">
        <v>-65.7</v>
      </c>
      <c r="AP789" s="24">
        <v>-69.599999999999994</v>
      </c>
      <c r="AQ789" s="24">
        <v>81.75</v>
      </c>
      <c r="AR789" s="24">
        <v>-19.21</v>
      </c>
      <c r="AS789" s="24">
        <v>24.96</v>
      </c>
      <c r="AT789" s="24">
        <v>41.08</v>
      </c>
      <c r="AU789" s="24" t="s">
        <v>58</v>
      </c>
      <c r="AV789" s="24">
        <v>0</v>
      </c>
      <c r="AW789" s="24">
        <v>0</v>
      </c>
      <c r="AX789" s="24">
        <v>-8.73</v>
      </c>
      <c r="AY789" s="24" t="s">
        <v>60</v>
      </c>
      <c r="AZ789" s="24" t="s">
        <v>60</v>
      </c>
      <c r="BA789" s="24" t="s">
        <v>62</v>
      </c>
      <c r="BB789" s="24">
        <v>0</v>
      </c>
      <c r="BC789" s="24">
        <v>0</v>
      </c>
      <c r="BD789" s="24">
        <f t="shared" si="307"/>
        <v>-750.27000000000021</v>
      </c>
      <c r="BE789" s="25"/>
    </row>
    <row r="790" spans="1:57" ht="25.5" customHeight="1" x14ac:dyDescent="0.25">
      <c r="A790" s="22">
        <v>16</v>
      </c>
      <c r="B790" s="79" t="s">
        <v>93</v>
      </c>
      <c r="C790" s="80">
        <v>24</v>
      </c>
      <c r="D790" s="80">
        <v>213</v>
      </c>
      <c r="E790" s="80" t="s">
        <v>228</v>
      </c>
      <c r="F790" s="24">
        <v>-67.81</v>
      </c>
      <c r="G790" s="24">
        <v>-100.08</v>
      </c>
      <c r="H790" s="24">
        <v>-229.77</v>
      </c>
      <c r="I790" s="24">
        <v>-750.21</v>
      </c>
      <c r="J790" s="24" t="s">
        <v>58</v>
      </c>
      <c r="K790" s="24">
        <v>-114.16</v>
      </c>
      <c r="L790" s="24">
        <v>-87.64</v>
      </c>
      <c r="M790" s="24">
        <v>-83.31</v>
      </c>
      <c r="N790" s="24">
        <v>0</v>
      </c>
      <c r="O790" s="24">
        <v>-334.4</v>
      </c>
      <c r="P790" s="24">
        <v>-22.59</v>
      </c>
      <c r="Q790" s="24">
        <v>-185.37</v>
      </c>
      <c r="R790" s="95">
        <v>-18.690000000000001</v>
      </c>
      <c r="S790" s="24" t="s">
        <v>105</v>
      </c>
      <c r="T790" s="24" t="s">
        <v>58</v>
      </c>
      <c r="U790" s="24" t="s">
        <v>58</v>
      </c>
      <c r="V790" s="24"/>
      <c r="W790" s="24" t="s">
        <v>59</v>
      </c>
      <c r="X790" s="24"/>
      <c r="Y790" s="24">
        <v>280.10000000000002</v>
      </c>
      <c r="Z790" s="24">
        <v>-92.81</v>
      </c>
      <c r="AA790" s="24"/>
      <c r="AB790" s="24">
        <v>731.58</v>
      </c>
      <c r="AC790" s="24">
        <v>-117.09</v>
      </c>
      <c r="AD790" s="24">
        <v>-131.13</v>
      </c>
      <c r="AE790" s="24">
        <v>0</v>
      </c>
      <c r="AF790" s="24">
        <v>-36.880000000000003</v>
      </c>
      <c r="AG790" s="24">
        <v>-22.78</v>
      </c>
      <c r="AH790" s="24"/>
      <c r="AI790" s="24">
        <v>-280.3</v>
      </c>
      <c r="AJ790" s="24" t="s">
        <v>59</v>
      </c>
      <c r="AK790" s="24"/>
      <c r="AL790" s="24">
        <v>-121.44</v>
      </c>
      <c r="AM790" s="24">
        <v>-78.709999999999994</v>
      </c>
      <c r="AN790" s="24">
        <v>33.42</v>
      </c>
      <c r="AO790" s="24">
        <v>-45.01</v>
      </c>
      <c r="AP790" s="24">
        <v>-35.520000000000003</v>
      </c>
      <c r="AQ790" s="24">
        <v>-35.76</v>
      </c>
      <c r="AR790" s="24" t="s">
        <v>59</v>
      </c>
      <c r="AS790" s="24">
        <v>-477.59</v>
      </c>
      <c r="AT790" s="24">
        <v>41.19</v>
      </c>
      <c r="AU790" s="24" t="s">
        <v>58</v>
      </c>
      <c r="AV790" s="24">
        <v>0</v>
      </c>
      <c r="AW790" s="24">
        <v>0</v>
      </c>
      <c r="AX790" s="24">
        <v>-216.9</v>
      </c>
      <c r="AY790" s="24">
        <v>-35.090000000000003</v>
      </c>
      <c r="AZ790" s="24">
        <v>-102.05</v>
      </c>
      <c r="BA790" s="24" t="s">
        <v>62</v>
      </c>
      <c r="BB790" s="24">
        <v>0</v>
      </c>
      <c r="BC790" s="24">
        <v>0</v>
      </c>
      <c r="BD790" s="24">
        <f t="shared" si="307"/>
        <v>-2736.8000000000006</v>
      </c>
      <c r="BE790" s="25"/>
    </row>
    <row r="791" spans="1:57" ht="25.5" customHeight="1" x14ac:dyDescent="0.25">
      <c r="A791" s="22">
        <v>16</v>
      </c>
      <c r="B791" s="79" t="s">
        <v>110</v>
      </c>
      <c r="C791" s="80">
        <v>40</v>
      </c>
      <c r="D791" s="80">
        <v>47</v>
      </c>
      <c r="E791" s="80" t="s">
        <v>178</v>
      </c>
      <c r="F791" s="24">
        <v>-435.72</v>
      </c>
      <c r="G791" s="24" t="s">
        <v>64</v>
      </c>
      <c r="H791" s="24" t="s">
        <v>60</v>
      </c>
      <c r="I791" s="24" t="s">
        <v>64</v>
      </c>
      <c r="J791" s="24" t="s">
        <v>63</v>
      </c>
      <c r="K791" s="24" t="s">
        <v>64</v>
      </c>
      <c r="L791" s="24" t="s">
        <v>63</v>
      </c>
      <c r="M791" s="24" t="s">
        <v>63</v>
      </c>
      <c r="N791" s="24">
        <v>0</v>
      </c>
      <c r="O791" s="24" t="s">
        <v>64</v>
      </c>
      <c r="P791" s="24">
        <v>-294.74</v>
      </c>
      <c r="Q791" s="24" t="s">
        <v>64</v>
      </c>
      <c r="R791" s="95" t="s">
        <v>64</v>
      </c>
      <c r="S791" s="24" t="s">
        <v>63</v>
      </c>
      <c r="T791" s="24" t="s">
        <v>63</v>
      </c>
      <c r="U791" s="24">
        <v>93.22</v>
      </c>
      <c r="V791" s="24"/>
      <c r="W791" s="24">
        <v>-373.03</v>
      </c>
      <c r="X791" s="24"/>
      <c r="Y791" s="24">
        <v>-138.83000000000001</v>
      </c>
      <c r="Z791" s="24" t="s">
        <v>64</v>
      </c>
      <c r="AA791" s="24"/>
      <c r="AB791" s="24">
        <v>-88.86</v>
      </c>
      <c r="AC791" s="24">
        <v>-183.61</v>
      </c>
      <c r="AD791" s="24" t="s">
        <v>64</v>
      </c>
      <c r="AE791" s="24">
        <v>0</v>
      </c>
      <c r="AF791" s="24" t="s">
        <v>64</v>
      </c>
      <c r="AG791" s="24">
        <v>-231.25</v>
      </c>
      <c r="AH791" s="24"/>
      <c r="AI791" s="24" t="s">
        <v>63</v>
      </c>
      <c r="AJ791" s="24">
        <v>-240.22</v>
      </c>
      <c r="AK791" s="24"/>
      <c r="AL791" s="24" t="s">
        <v>64</v>
      </c>
      <c r="AM791" s="24" t="s">
        <v>64</v>
      </c>
      <c r="AN791" s="24" t="s">
        <v>63</v>
      </c>
      <c r="AO791" s="24" t="s">
        <v>63</v>
      </c>
      <c r="AP791" s="24" t="s">
        <v>64</v>
      </c>
      <c r="AQ791" s="24" t="s">
        <v>63</v>
      </c>
      <c r="AR791" s="24" t="s">
        <v>64</v>
      </c>
      <c r="AS791" s="24" t="s">
        <v>64</v>
      </c>
      <c r="AT791" s="24" t="s">
        <v>64</v>
      </c>
      <c r="AU791" s="24" t="s">
        <v>64</v>
      </c>
      <c r="AV791" s="24">
        <v>0</v>
      </c>
      <c r="AW791" s="24">
        <v>0</v>
      </c>
      <c r="AX791" s="24">
        <v>-2.34</v>
      </c>
      <c r="AY791" s="24" t="s">
        <v>64</v>
      </c>
      <c r="AZ791" s="24" t="s">
        <v>64</v>
      </c>
      <c r="BA791" s="24" t="s">
        <v>63</v>
      </c>
      <c r="BB791" s="24">
        <v>0</v>
      </c>
      <c r="BC791" s="24">
        <v>0</v>
      </c>
      <c r="BD791" s="24">
        <f t="shared" si="307"/>
        <v>-1895.3799999999997</v>
      </c>
      <c r="BE791" s="25"/>
    </row>
    <row r="792" spans="1:57" ht="25.5" customHeight="1" x14ac:dyDescent="0.25">
      <c r="A792" s="22">
        <v>16</v>
      </c>
      <c r="B792" s="79" t="s">
        <v>110</v>
      </c>
      <c r="C792" s="80">
        <v>12</v>
      </c>
      <c r="D792" s="80">
        <v>283</v>
      </c>
      <c r="E792" s="80" t="s">
        <v>185</v>
      </c>
      <c r="F792" s="24">
        <v>-418.95</v>
      </c>
      <c r="G792" s="24">
        <v>-52.37</v>
      </c>
      <c r="H792" s="24" t="s">
        <v>59</v>
      </c>
      <c r="I792" s="24" t="s">
        <v>58</v>
      </c>
      <c r="J792" s="24" t="s">
        <v>58</v>
      </c>
      <c r="K792" s="24">
        <v>-235.68</v>
      </c>
      <c r="L792" s="24">
        <v>49.76</v>
      </c>
      <c r="M792" s="24">
        <v>-99.66</v>
      </c>
      <c r="N792" s="24">
        <v>0</v>
      </c>
      <c r="O792" s="24">
        <v>44.36</v>
      </c>
      <c r="P792" s="24">
        <v>-33.17</v>
      </c>
      <c r="Q792" s="24">
        <v>-20.43</v>
      </c>
      <c r="R792" s="95" t="s">
        <v>64</v>
      </c>
      <c r="S792" s="24">
        <v>0.75</v>
      </c>
      <c r="T792" s="24">
        <v>-20.92</v>
      </c>
      <c r="U792" s="24">
        <v>2.37</v>
      </c>
      <c r="V792" s="24"/>
      <c r="W792" s="24">
        <v>-34.26</v>
      </c>
      <c r="X792" s="24"/>
      <c r="Y792" s="24">
        <v>16.64</v>
      </c>
      <c r="Z792" s="24" t="s">
        <v>59</v>
      </c>
      <c r="AA792" s="24"/>
      <c r="AB792" s="24">
        <v>-211.09</v>
      </c>
      <c r="AC792" s="24">
        <v>-144.1</v>
      </c>
      <c r="AD792" s="24">
        <v>-62.8</v>
      </c>
      <c r="AE792" s="24">
        <v>0</v>
      </c>
      <c r="AF792" s="24">
        <v>-260.05</v>
      </c>
      <c r="AG792" s="24">
        <v>8.35</v>
      </c>
      <c r="AH792" s="24"/>
      <c r="AI792" s="24">
        <v>-34.9</v>
      </c>
      <c r="AJ792" s="24">
        <v>-18.16</v>
      </c>
      <c r="AK792" s="24"/>
      <c r="AL792" s="24" t="s">
        <v>59</v>
      </c>
      <c r="AM792" s="24">
        <v>-34.53</v>
      </c>
      <c r="AN792" s="24">
        <v>-14.96</v>
      </c>
      <c r="AO792" s="24">
        <v>-133.61000000000001</v>
      </c>
      <c r="AP792" s="24">
        <v>114.25</v>
      </c>
      <c r="AQ792" s="24">
        <v>-1386.41</v>
      </c>
      <c r="AR792" s="24">
        <v>37.28</v>
      </c>
      <c r="AS792" s="24">
        <v>7.26</v>
      </c>
      <c r="AT792" s="24">
        <v>131.82</v>
      </c>
      <c r="AU792" s="24" t="s">
        <v>58</v>
      </c>
      <c r="AV792" s="24">
        <v>0</v>
      </c>
      <c r="AW792" s="24">
        <v>0</v>
      </c>
      <c r="AX792" s="24">
        <v>-1.85</v>
      </c>
      <c r="AY792" s="24">
        <v>-38.75</v>
      </c>
      <c r="AZ792" s="24">
        <v>65.64</v>
      </c>
      <c r="BA792" s="24">
        <v>74.91</v>
      </c>
      <c r="BB792" s="24">
        <v>0</v>
      </c>
      <c r="BC792" s="24">
        <v>0</v>
      </c>
      <c r="BD792" s="24">
        <f t="shared" si="307"/>
        <v>-2703.2599999999993</v>
      </c>
      <c r="BE792" s="25"/>
    </row>
    <row r="793" spans="1:57" ht="25.5" customHeight="1" x14ac:dyDescent="0.25">
      <c r="A793" s="22">
        <v>16</v>
      </c>
      <c r="B793" s="79" t="s">
        <v>110</v>
      </c>
      <c r="C793" s="80">
        <v>13</v>
      </c>
      <c r="D793" s="80">
        <v>33</v>
      </c>
      <c r="E793" s="80" t="s">
        <v>343</v>
      </c>
      <c r="F793" s="24">
        <v>-249.39</v>
      </c>
      <c r="G793" s="24">
        <v>-389.22</v>
      </c>
      <c r="H793" s="24">
        <v>-103.03</v>
      </c>
      <c r="I793" s="24">
        <v>4.3600000000000003</v>
      </c>
      <c r="J793" s="24" t="s">
        <v>58</v>
      </c>
      <c r="K793" s="24">
        <v>-179.16</v>
      </c>
      <c r="L793" s="24">
        <v>-525.82000000000005</v>
      </c>
      <c r="M793" s="24">
        <v>-109.47</v>
      </c>
      <c r="N793" s="24">
        <v>0</v>
      </c>
      <c r="O793" s="24">
        <v>224.78</v>
      </c>
      <c r="P793" s="24">
        <v>199.01</v>
      </c>
      <c r="Q793" s="24">
        <v>80.16</v>
      </c>
      <c r="R793" s="95" t="s">
        <v>64</v>
      </c>
      <c r="S793" s="24" t="s">
        <v>105</v>
      </c>
      <c r="T793" s="24">
        <v>353.92</v>
      </c>
      <c r="U793" s="24">
        <v>-252.56</v>
      </c>
      <c r="V793" s="24"/>
      <c r="W793" s="24" t="s">
        <v>59</v>
      </c>
      <c r="X793" s="24"/>
      <c r="Y793" s="24">
        <v>-463.98</v>
      </c>
      <c r="Z793" s="24">
        <v>-267.8</v>
      </c>
      <c r="AA793" s="24"/>
      <c r="AB793" s="24">
        <v>-203.45</v>
      </c>
      <c r="AC793" s="24">
        <v>228.66</v>
      </c>
      <c r="AD793" s="24">
        <v>160.08000000000001</v>
      </c>
      <c r="AE793" s="24">
        <v>0</v>
      </c>
      <c r="AF793" s="24">
        <v>-4.09</v>
      </c>
      <c r="AG793" s="24">
        <v>-405.66</v>
      </c>
      <c r="AH793" s="24"/>
      <c r="AI793" s="24">
        <v>-105.2</v>
      </c>
      <c r="AJ793" s="24">
        <v>67.81</v>
      </c>
      <c r="AK793" s="24"/>
      <c r="AL793" s="24">
        <v>-50.28</v>
      </c>
      <c r="AM793" s="24">
        <v>49.7</v>
      </c>
      <c r="AN793" s="24">
        <v>5.69</v>
      </c>
      <c r="AO793" s="24">
        <v>-2.48</v>
      </c>
      <c r="AP793" s="24">
        <v>-287.42</v>
      </c>
      <c r="AQ793" s="24">
        <v>-354.63</v>
      </c>
      <c r="AR793" s="24">
        <v>-160.19</v>
      </c>
      <c r="AS793" s="24">
        <v>-267.77999999999997</v>
      </c>
      <c r="AT793" s="24">
        <v>-1.54</v>
      </c>
      <c r="AU793" s="24" t="s">
        <v>58</v>
      </c>
      <c r="AV793" s="24">
        <v>0</v>
      </c>
      <c r="AW793" s="24">
        <v>0</v>
      </c>
      <c r="AX793" s="24">
        <v>-340.93</v>
      </c>
      <c r="AY793" s="24">
        <v>-1.1299999999999999</v>
      </c>
      <c r="AZ793" s="24">
        <v>40.9</v>
      </c>
      <c r="BA793" s="24">
        <v>-134.38999999999999</v>
      </c>
      <c r="BB793" s="24">
        <v>0</v>
      </c>
      <c r="BC793" s="24">
        <v>0</v>
      </c>
      <c r="BD793" s="24">
        <f t="shared" si="307"/>
        <v>-3444.5299999999993</v>
      </c>
      <c r="BE793" s="25"/>
    </row>
    <row r="794" spans="1:57" ht="25.5" customHeight="1" x14ac:dyDescent="0.25">
      <c r="A794" s="22">
        <v>16</v>
      </c>
      <c r="B794" s="78"/>
      <c r="C794" s="76"/>
      <c r="D794" s="76"/>
      <c r="E794" s="76"/>
      <c r="F794" s="24">
        <v>-28.5</v>
      </c>
      <c r="G794" s="24">
        <v>-48.45</v>
      </c>
      <c r="H794" s="24">
        <v>0</v>
      </c>
      <c r="I794" s="24">
        <v>24.59</v>
      </c>
      <c r="J794" s="24">
        <v>0</v>
      </c>
      <c r="K794" s="24">
        <v>-59.03</v>
      </c>
      <c r="L794" s="24">
        <v>0</v>
      </c>
      <c r="M794" s="24">
        <v>0</v>
      </c>
      <c r="N794" s="24">
        <v>0</v>
      </c>
      <c r="O794" s="24">
        <v>150.18</v>
      </c>
      <c r="P794" s="24">
        <v>0</v>
      </c>
      <c r="Q794" s="24">
        <v>-338.32</v>
      </c>
      <c r="R794" s="95">
        <v>0</v>
      </c>
      <c r="S794" s="24">
        <v>0</v>
      </c>
      <c r="T794" s="24">
        <v>0</v>
      </c>
      <c r="U794" s="24"/>
      <c r="V794" s="24"/>
      <c r="W794" s="24">
        <v>-210.67</v>
      </c>
      <c r="X794" s="24"/>
      <c r="Y794" s="24">
        <v>0</v>
      </c>
      <c r="Z794" s="24">
        <v>-289.73</v>
      </c>
      <c r="AA794" s="24"/>
      <c r="AB794" s="24">
        <v>-891.13</v>
      </c>
      <c r="AC794" s="24">
        <v>-16.11</v>
      </c>
      <c r="AD794" s="24">
        <v>166.51</v>
      </c>
      <c r="AE794" s="24">
        <v>0</v>
      </c>
      <c r="AF794" s="24">
        <v>0</v>
      </c>
      <c r="AG794" s="24">
        <v>105.63</v>
      </c>
      <c r="AH794" s="24"/>
      <c r="AI794" s="24">
        <v>-18.670000000000002</v>
      </c>
      <c r="AJ794" s="24">
        <v>0</v>
      </c>
      <c r="AK794" s="24"/>
      <c r="AL794" s="24">
        <v>-313.62</v>
      </c>
      <c r="AM794" s="24">
        <v>0</v>
      </c>
      <c r="AN794" s="24">
        <v>18.13</v>
      </c>
      <c r="AO794" s="24">
        <v>0</v>
      </c>
      <c r="AP794" s="24">
        <v>0</v>
      </c>
      <c r="AQ794" s="24">
        <v>0</v>
      </c>
      <c r="AR794" s="24">
        <v>0</v>
      </c>
      <c r="AS794" s="24">
        <v>0</v>
      </c>
      <c r="AT794" s="24">
        <v>0</v>
      </c>
      <c r="AU794" s="24">
        <v>0</v>
      </c>
      <c r="AV794" s="24">
        <v>0</v>
      </c>
      <c r="AW794" s="24">
        <v>0</v>
      </c>
      <c r="AX794" s="24">
        <v>0</v>
      </c>
      <c r="AY794" s="24">
        <v>0</v>
      </c>
      <c r="AZ794" s="24">
        <v>-41.11</v>
      </c>
      <c r="BA794" s="24">
        <v>92.54</v>
      </c>
      <c r="BB794" s="24">
        <v>0</v>
      </c>
      <c r="BC794" s="24">
        <v>0</v>
      </c>
      <c r="BD794" s="24">
        <f t="shared" si="307"/>
        <v>-1697.7599999999995</v>
      </c>
      <c r="BE794" s="25"/>
    </row>
    <row r="795" spans="1:57" ht="25.5" customHeight="1" x14ac:dyDescent="0.25">
      <c r="A795" s="22">
        <v>16</v>
      </c>
      <c r="B795" s="78"/>
      <c r="C795" s="76"/>
      <c r="D795" s="76"/>
      <c r="E795" s="76"/>
      <c r="F795" s="24">
        <v>-105.04</v>
      </c>
      <c r="G795" s="24">
        <v>225.02</v>
      </c>
      <c r="H795" s="24">
        <v>0</v>
      </c>
      <c r="I795" s="24">
        <v>0</v>
      </c>
      <c r="J795" s="24">
        <v>0</v>
      </c>
      <c r="K795" s="24">
        <v>8.5299999999999994</v>
      </c>
      <c r="L795" s="24">
        <v>0</v>
      </c>
      <c r="M795" s="24">
        <v>0</v>
      </c>
      <c r="N795" s="24">
        <v>0</v>
      </c>
      <c r="O795" s="24">
        <v>-285.48</v>
      </c>
      <c r="P795" s="24">
        <v>0</v>
      </c>
      <c r="Q795" s="24">
        <v>-2.19</v>
      </c>
      <c r="R795" s="95">
        <v>0</v>
      </c>
      <c r="S795" s="24">
        <v>0</v>
      </c>
      <c r="T795" s="24">
        <v>0</v>
      </c>
      <c r="U795" s="24"/>
      <c r="V795" s="24"/>
      <c r="W795" s="24">
        <v>-327.97</v>
      </c>
      <c r="X795" s="24"/>
      <c r="Y795" s="24">
        <v>0</v>
      </c>
      <c r="Z795" s="24">
        <v>-49.83</v>
      </c>
      <c r="AA795" s="24"/>
      <c r="AB795" s="24">
        <v>-125.85</v>
      </c>
      <c r="AC795" s="24">
        <v>0</v>
      </c>
      <c r="AD795" s="24">
        <v>-8.58</v>
      </c>
      <c r="AE795" s="24">
        <v>0</v>
      </c>
      <c r="AF795" s="24">
        <v>0</v>
      </c>
      <c r="AG795" s="24">
        <v>0</v>
      </c>
      <c r="AH795" s="24"/>
      <c r="AI795" s="24">
        <v>-2.1800000000000002</v>
      </c>
      <c r="AJ795" s="24">
        <v>0</v>
      </c>
      <c r="AK795" s="24"/>
      <c r="AL795" s="24">
        <v>-979.11</v>
      </c>
      <c r="AM795" s="24">
        <v>0</v>
      </c>
      <c r="AN795" s="24">
        <v>0</v>
      </c>
      <c r="AO795" s="24">
        <v>0</v>
      </c>
      <c r="AP795" s="24">
        <v>0</v>
      </c>
      <c r="AQ795" s="24">
        <v>0</v>
      </c>
      <c r="AR795" s="24">
        <v>0</v>
      </c>
      <c r="AS795" s="24">
        <v>0</v>
      </c>
      <c r="AT795" s="24">
        <v>0</v>
      </c>
      <c r="AU795" s="24">
        <v>0</v>
      </c>
      <c r="AV795" s="24">
        <v>0</v>
      </c>
      <c r="AW795" s="24">
        <v>0</v>
      </c>
      <c r="AX795" s="24">
        <v>0</v>
      </c>
      <c r="AY795" s="24">
        <v>0</v>
      </c>
      <c r="AZ795" s="24">
        <v>0</v>
      </c>
      <c r="BA795" s="24">
        <v>0</v>
      </c>
      <c r="BB795" s="24">
        <v>0</v>
      </c>
      <c r="BC795" s="24">
        <v>0</v>
      </c>
      <c r="BD795" s="24">
        <f t="shared" si="307"/>
        <v>-1652.68</v>
      </c>
      <c r="BE795" s="25"/>
    </row>
    <row r="796" spans="1:57" ht="25.5" customHeight="1" x14ac:dyDescent="0.25">
      <c r="A796" s="22">
        <v>16</v>
      </c>
      <c r="B796" s="78"/>
      <c r="C796" s="76"/>
      <c r="D796" s="76"/>
      <c r="E796" s="76"/>
      <c r="F796" s="24">
        <v>-285.23</v>
      </c>
      <c r="G796" s="24">
        <v>-223.15</v>
      </c>
      <c r="H796" s="24">
        <v>0</v>
      </c>
      <c r="I796" s="24">
        <v>0</v>
      </c>
      <c r="J796" s="24">
        <v>0</v>
      </c>
      <c r="K796" s="24">
        <v>-69.14</v>
      </c>
      <c r="L796" s="24">
        <v>0</v>
      </c>
      <c r="M796" s="24">
        <v>0</v>
      </c>
      <c r="N796" s="24">
        <v>0</v>
      </c>
      <c r="O796" s="24">
        <v>-115.24</v>
      </c>
      <c r="P796" s="24">
        <v>0</v>
      </c>
      <c r="Q796" s="24">
        <v>-18.45</v>
      </c>
      <c r="R796" s="95">
        <v>0</v>
      </c>
      <c r="S796" s="24">
        <v>0</v>
      </c>
      <c r="T796" s="24">
        <v>0</v>
      </c>
      <c r="U796" s="24"/>
      <c r="V796" s="24"/>
      <c r="W796" s="24">
        <v>67.930000000000007</v>
      </c>
      <c r="X796" s="24"/>
      <c r="Y796" s="24">
        <v>0</v>
      </c>
      <c r="Z796" s="24">
        <v>-82.88</v>
      </c>
      <c r="AA796" s="24"/>
      <c r="AB796" s="24">
        <v>-239.1</v>
      </c>
      <c r="AC796" s="24">
        <v>0</v>
      </c>
      <c r="AD796" s="24">
        <v>0</v>
      </c>
      <c r="AE796" s="24">
        <v>0</v>
      </c>
      <c r="AF796" s="24">
        <v>0</v>
      </c>
      <c r="AG796" s="24">
        <v>0</v>
      </c>
      <c r="AH796" s="24"/>
      <c r="AI796" s="24">
        <v>0</v>
      </c>
      <c r="AJ796" s="24">
        <v>0</v>
      </c>
      <c r="AK796" s="24"/>
      <c r="AL796" s="24"/>
      <c r="AM796" s="24">
        <v>0</v>
      </c>
      <c r="AN796" s="24">
        <v>0</v>
      </c>
      <c r="AO796" s="24">
        <v>0</v>
      </c>
      <c r="AP796" s="24">
        <v>0</v>
      </c>
      <c r="AQ796" s="24">
        <v>0</v>
      </c>
      <c r="AR796" s="24">
        <v>0</v>
      </c>
      <c r="AS796" s="24">
        <v>0</v>
      </c>
      <c r="AT796" s="24">
        <v>0</v>
      </c>
      <c r="AU796" s="24">
        <v>0</v>
      </c>
      <c r="AV796" s="24">
        <v>0</v>
      </c>
      <c r="AW796" s="24">
        <v>0</v>
      </c>
      <c r="AX796" s="24">
        <v>0</v>
      </c>
      <c r="AY796" s="24">
        <v>0</v>
      </c>
      <c r="AZ796" s="24">
        <v>0</v>
      </c>
      <c r="BA796" s="24">
        <v>0</v>
      </c>
      <c r="BB796" s="24">
        <v>0</v>
      </c>
      <c r="BC796" s="24">
        <v>0</v>
      </c>
      <c r="BD796" s="24">
        <f t="shared" si="307"/>
        <v>-965.26</v>
      </c>
      <c r="BE796" s="25"/>
    </row>
    <row r="797" spans="1:57" ht="25.5" customHeight="1" x14ac:dyDescent="0.25">
      <c r="A797" s="22">
        <v>16</v>
      </c>
      <c r="B797" s="78"/>
      <c r="C797" s="76"/>
      <c r="D797" s="76"/>
      <c r="E797" s="76"/>
      <c r="F797" s="24">
        <v>0</v>
      </c>
      <c r="G797" s="24">
        <v>0.63</v>
      </c>
      <c r="H797" s="24">
        <v>0</v>
      </c>
      <c r="I797" s="24">
        <v>0</v>
      </c>
      <c r="J797" s="24">
        <v>0</v>
      </c>
      <c r="K797" s="24">
        <v>-87.86</v>
      </c>
      <c r="L797" s="24">
        <v>0</v>
      </c>
      <c r="M797" s="24">
        <v>0</v>
      </c>
      <c r="N797" s="24">
        <v>0</v>
      </c>
      <c r="O797" s="24">
        <v>-295.06</v>
      </c>
      <c r="P797" s="24">
        <v>0</v>
      </c>
      <c r="Q797" s="24">
        <v>-827.07</v>
      </c>
      <c r="R797" s="95">
        <v>0</v>
      </c>
      <c r="S797" s="24">
        <v>0</v>
      </c>
      <c r="T797" s="24">
        <v>0</v>
      </c>
      <c r="U797" s="24"/>
      <c r="V797" s="24"/>
      <c r="W797" s="24">
        <v>-249.82</v>
      </c>
      <c r="X797" s="24"/>
      <c r="Y797" s="24">
        <v>0</v>
      </c>
      <c r="Z797" s="24">
        <v>187.82</v>
      </c>
      <c r="AA797" s="24"/>
      <c r="AB797" s="24">
        <v>25.23</v>
      </c>
      <c r="AC797" s="24">
        <v>0</v>
      </c>
      <c r="AD797" s="24">
        <v>0</v>
      </c>
      <c r="AE797" s="24">
        <v>0</v>
      </c>
      <c r="AF797" s="24">
        <v>0</v>
      </c>
      <c r="AG797" s="24">
        <v>0</v>
      </c>
      <c r="AH797" s="24"/>
      <c r="AI797" s="24">
        <v>0</v>
      </c>
      <c r="AJ797" s="24">
        <v>0</v>
      </c>
      <c r="AK797" s="24"/>
      <c r="AL797" s="24"/>
      <c r="AM797" s="24">
        <v>0</v>
      </c>
      <c r="AN797" s="24">
        <v>0</v>
      </c>
      <c r="AO797" s="24">
        <v>0</v>
      </c>
      <c r="AP797" s="24">
        <v>0</v>
      </c>
      <c r="AQ797" s="24">
        <v>0</v>
      </c>
      <c r="AR797" s="24">
        <v>0</v>
      </c>
      <c r="AS797" s="24">
        <v>0</v>
      </c>
      <c r="AT797" s="24">
        <v>0</v>
      </c>
      <c r="AU797" s="24">
        <v>0</v>
      </c>
      <c r="AV797" s="24">
        <v>0</v>
      </c>
      <c r="AW797" s="24">
        <v>0</v>
      </c>
      <c r="AX797" s="24">
        <v>0</v>
      </c>
      <c r="AY797" s="24">
        <v>0</v>
      </c>
      <c r="AZ797" s="24">
        <v>0</v>
      </c>
      <c r="BA797" s="24">
        <v>0</v>
      </c>
      <c r="BB797" s="24">
        <v>0</v>
      </c>
      <c r="BC797" s="24">
        <v>0</v>
      </c>
      <c r="BD797" s="24">
        <f t="shared" si="307"/>
        <v>-1246.1300000000001</v>
      </c>
      <c r="BE797" s="25"/>
    </row>
    <row r="798" spans="1:57" ht="25.5" customHeight="1" x14ac:dyDescent="0.25">
      <c r="A798" s="22">
        <v>16</v>
      </c>
      <c r="B798" s="78"/>
      <c r="C798" s="76"/>
      <c r="D798" s="76"/>
      <c r="E798" s="76"/>
      <c r="F798" s="24">
        <v>0</v>
      </c>
      <c r="G798" s="24">
        <v>-12.06</v>
      </c>
      <c r="H798" s="24">
        <v>0</v>
      </c>
      <c r="I798" s="24">
        <v>0</v>
      </c>
      <c r="J798" s="24">
        <v>0</v>
      </c>
      <c r="K798" s="24">
        <v>-55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-513.45000000000005</v>
      </c>
      <c r="R798" s="95">
        <v>0</v>
      </c>
      <c r="S798" s="24">
        <v>0</v>
      </c>
      <c r="T798" s="24">
        <v>0</v>
      </c>
      <c r="U798" s="24"/>
      <c r="V798" s="24"/>
      <c r="W798" s="24">
        <v>-3.98</v>
      </c>
      <c r="X798" s="24"/>
      <c r="Y798" s="24">
        <v>0</v>
      </c>
      <c r="Z798" s="24">
        <v>-124.9</v>
      </c>
      <c r="AA798" s="24"/>
      <c r="AB798" s="24">
        <v>940.78</v>
      </c>
      <c r="AC798" s="24">
        <v>0</v>
      </c>
      <c r="AD798" s="24">
        <v>0</v>
      </c>
      <c r="AE798" s="24">
        <v>0</v>
      </c>
      <c r="AF798" s="24">
        <v>0</v>
      </c>
      <c r="AG798" s="24">
        <v>0</v>
      </c>
      <c r="AH798" s="24"/>
      <c r="AI798" s="24">
        <v>0</v>
      </c>
      <c r="AJ798" s="24">
        <v>0</v>
      </c>
      <c r="AK798" s="24"/>
      <c r="AL798" s="24">
        <v>0</v>
      </c>
      <c r="AM798" s="24">
        <v>0</v>
      </c>
      <c r="AN798" s="24">
        <v>0</v>
      </c>
      <c r="AO798" s="24">
        <v>0</v>
      </c>
      <c r="AP798" s="24">
        <v>0</v>
      </c>
      <c r="AQ798" s="24">
        <v>0</v>
      </c>
      <c r="AR798" s="24">
        <v>0</v>
      </c>
      <c r="AS798" s="24">
        <v>0</v>
      </c>
      <c r="AT798" s="24">
        <v>0</v>
      </c>
      <c r="AU798" s="24">
        <v>0</v>
      </c>
      <c r="AV798" s="24">
        <v>0</v>
      </c>
      <c r="AW798" s="24">
        <v>0</v>
      </c>
      <c r="AX798" s="24">
        <v>0</v>
      </c>
      <c r="AY798" s="24">
        <v>0</v>
      </c>
      <c r="AZ798" s="24">
        <v>0</v>
      </c>
      <c r="BA798" s="24">
        <v>0</v>
      </c>
      <c r="BB798" s="24">
        <v>0</v>
      </c>
      <c r="BC798" s="24">
        <v>0</v>
      </c>
      <c r="BD798" s="24">
        <f t="shared" si="307"/>
        <v>231.39</v>
      </c>
      <c r="BE798" s="25"/>
    </row>
    <row r="799" spans="1:57" ht="25.5" customHeight="1" x14ac:dyDescent="0.25">
      <c r="A799" s="22">
        <v>16</v>
      </c>
      <c r="B799" s="78"/>
      <c r="C799" s="76"/>
      <c r="D799" s="76"/>
      <c r="E799" s="76"/>
      <c r="F799" s="24">
        <v>0</v>
      </c>
      <c r="G799" s="24">
        <v>-55.99</v>
      </c>
      <c r="H799" s="24">
        <v>0</v>
      </c>
      <c r="I799" s="24">
        <v>0</v>
      </c>
      <c r="J799" s="24">
        <v>0</v>
      </c>
      <c r="K799" s="24">
        <v>0</v>
      </c>
      <c r="L799" s="24">
        <v>0</v>
      </c>
      <c r="M799" s="24">
        <v>0</v>
      </c>
      <c r="N799" s="24">
        <v>0</v>
      </c>
      <c r="O799" s="24">
        <v>0</v>
      </c>
      <c r="P799" s="24">
        <v>0</v>
      </c>
      <c r="Q799" s="24">
        <v>130.12</v>
      </c>
      <c r="R799" s="95">
        <v>0</v>
      </c>
      <c r="S799" s="24">
        <v>0</v>
      </c>
      <c r="T799" s="24">
        <v>0</v>
      </c>
      <c r="U799" s="24"/>
      <c r="V799" s="24"/>
      <c r="W799" s="24">
        <v>0</v>
      </c>
      <c r="X799" s="24"/>
      <c r="Y799" s="24">
        <v>0</v>
      </c>
      <c r="Z799" s="24">
        <v>-76.67</v>
      </c>
      <c r="AA799" s="24"/>
      <c r="AB799" s="24" t="s">
        <v>60</v>
      </c>
      <c r="AC799" s="24">
        <v>0</v>
      </c>
      <c r="AD799" s="24">
        <v>0</v>
      </c>
      <c r="AE799" s="24">
        <v>0</v>
      </c>
      <c r="AF799" s="24">
        <v>0</v>
      </c>
      <c r="AG799" s="24">
        <v>0</v>
      </c>
      <c r="AH799" s="24"/>
      <c r="AI799" s="24">
        <v>0</v>
      </c>
      <c r="AJ799" s="24">
        <v>0</v>
      </c>
      <c r="AK799" s="24"/>
      <c r="AL799" s="24">
        <v>0</v>
      </c>
      <c r="AM799" s="24">
        <v>0</v>
      </c>
      <c r="AN799" s="24">
        <v>0</v>
      </c>
      <c r="AO799" s="24">
        <v>0</v>
      </c>
      <c r="AP799" s="24">
        <v>0</v>
      </c>
      <c r="AQ799" s="24">
        <v>0</v>
      </c>
      <c r="AR799" s="24">
        <v>0</v>
      </c>
      <c r="AS799" s="24">
        <v>0</v>
      </c>
      <c r="AT799" s="24">
        <v>0</v>
      </c>
      <c r="AU799" s="24">
        <v>0</v>
      </c>
      <c r="AV799" s="24">
        <v>0</v>
      </c>
      <c r="AW799" s="24">
        <v>0</v>
      </c>
      <c r="AX799" s="24">
        <v>0</v>
      </c>
      <c r="AY799" s="24">
        <v>0</v>
      </c>
      <c r="AZ799" s="24">
        <v>0</v>
      </c>
      <c r="BA799" s="24">
        <v>0</v>
      </c>
      <c r="BB799" s="24">
        <v>0</v>
      </c>
      <c r="BC799" s="24">
        <v>0</v>
      </c>
      <c r="BD799" s="24">
        <f t="shared" si="307"/>
        <v>-2.5400000000000063</v>
      </c>
      <c r="BE799" s="25"/>
    </row>
    <row r="800" spans="1:57" ht="25.5" customHeight="1" x14ac:dyDescent="0.25">
      <c r="A800" s="22">
        <v>16</v>
      </c>
      <c r="B800" s="78"/>
      <c r="C800" s="76"/>
      <c r="D800" s="76"/>
      <c r="E800" s="76"/>
      <c r="F800" s="24">
        <v>0</v>
      </c>
      <c r="G800" s="24">
        <v>0</v>
      </c>
      <c r="H800" s="24">
        <v>0</v>
      </c>
      <c r="I800" s="24">
        <v>0</v>
      </c>
      <c r="J800" s="24">
        <v>0</v>
      </c>
      <c r="K800" s="24">
        <v>0</v>
      </c>
      <c r="L800" s="24">
        <v>0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95">
        <v>0</v>
      </c>
      <c r="S800" s="24">
        <v>0</v>
      </c>
      <c r="T800" s="24">
        <v>0</v>
      </c>
      <c r="U800" s="24"/>
      <c r="V800" s="24"/>
      <c r="W800" s="24">
        <v>0</v>
      </c>
      <c r="X800" s="24"/>
      <c r="Y800" s="24">
        <v>0</v>
      </c>
      <c r="Z800" s="24">
        <v>385.1</v>
      </c>
      <c r="AA800" s="24"/>
      <c r="AB800" s="24">
        <v>-11.06</v>
      </c>
      <c r="AC800" s="24">
        <v>0</v>
      </c>
      <c r="AD800" s="24">
        <v>0</v>
      </c>
      <c r="AE800" s="24">
        <v>0</v>
      </c>
      <c r="AF800" s="24">
        <v>0</v>
      </c>
      <c r="AG800" s="24">
        <v>0</v>
      </c>
      <c r="AH800" s="24"/>
      <c r="AI800" s="24">
        <v>0</v>
      </c>
      <c r="AJ800" s="24">
        <v>0</v>
      </c>
      <c r="AK800" s="24"/>
      <c r="AL800" s="24">
        <v>0</v>
      </c>
      <c r="AM800" s="24">
        <v>0</v>
      </c>
      <c r="AN800" s="24">
        <v>0</v>
      </c>
      <c r="AO800" s="24">
        <v>0</v>
      </c>
      <c r="AP800" s="24">
        <v>0</v>
      </c>
      <c r="AQ800" s="24">
        <v>0</v>
      </c>
      <c r="AR800" s="24">
        <v>0</v>
      </c>
      <c r="AS800" s="24">
        <v>0</v>
      </c>
      <c r="AT800" s="24">
        <v>0</v>
      </c>
      <c r="AU800" s="24">
        <v>0</v>
      </c>
      <c r="AV800" s="24">
        <v>0</v>
      </c>
      <c r="AW800" s="24">
        <v>0</v>
      </c>
      <c r="AX800" s="24">
        <v>0</v>
      </c>
      <c r="AY800" s="24">
        <v>0</v>
      </c>
      <c r="AZ800" s="24">
        <v>0</v>
      </c>
      <c r="BA800" s="24">
        <v>0</v>
      </c>
      <c r="BB800" s="24">
        <v>0</v>
      </c>
      <c r="BC800" s="24">
        <v>0</v>
      </c>
      <c r="BD800" s="24">
        <f t="shared" si="307"/>
        <v>374.04</v>
      </c>
      <c r="BE800" s="25"/>
    </row>
    <row r="801" spans="1:57" ht="25.5" customHeight="1" x14ac:dyDescent="0.25">
      <c r="A801" s="22">
        <v>16</v>
      </c>
      <c r="B801" s="78"/>
      <c r="C801" s="76"/>
      <c r="D801" s="76"/>
      <c r="E801" s="76"/>
      <c r="F801" s="24">
        <v>0</v>
      </c>
      <c r="G801" s="24">
        <v>0</v>
      </c>
      <c r="H801" s="24">
        <v>0</v>
      </c>
      <c r="I801" s="24">
        <v>0</v>
      </c>
      <c r="J801" s="24">
        <v>0</v>
      </c>
      <c r="K801" s="24">
        <v>0</v>
      </c>
      <c r="L801" s="24">
        <v>0</v>
      </c>
      <c r="M801" s="24">
        <v>0</v>
      </c>
      <c r="N801" s="24">
        <v>0</v>
      </c>
      <c r="O801" s="24">
        <v>0</v>
      </c>
      <c r="P801" s="24">
        <v>0</v>
      </c>
      <c r="Q801" s="24">
        <v>0</v>
      </c>
      <c r="R801" s="95">
        <v>0</v>
      </c>
      <c r="S801" s="24">
        <v>0</v>
      </c>
      <c r="T801" s="24">
        <v>0</v>
      </c>
      <c r="U801" s="24"/>
      <c r="V801" s="24"/>
      <c r="W801" s="24">
        <v>0</v>
      </c>
      <c r="X801" s="24"/>
      <c r="Y801" s="24">
        <v>0</v>
      </c>
      <c r="Z801" s="24">
        <v>-171.99</v>
      </c>
      <c r="AA801" s="24"/>
      <c r="AB801" s="24">
        <v>0</v>
      </c>
      <c r="AC801" s="24">
        <v>0</v>
      </c>
      <c r="AD801" s="24">
        <v>0</v>
      </c>
      <c r="AE801" s="24">
        <v>0</v>
      </c>
      <c r="AF801" s="24">
        <v>0</v>
      </c>
      <c r="AG801" s="24">
        <v>0</v>
      </c>
      <c r="AH801" s="24"/>
      <c r="AI801" s="24">
        <v>0</v>
      </c>
      <c r="AJ801" s="24">
        <v>0</v>
      </c>
      <c r="AK801" s="24"/>
      <c r="AL801" s="24">
        <v>0</v>
      </c>
      <c r="AM801" s="24">
        <v>0</v>
      </c>
      <c r="AN801" s="24">
        <v>0</v>
      </c>
      <c r="AO801" s="24">
        <v>0</v>
      </c>
      <c r="AP801" s="24">
        <v>0</v>
      </c>
      <c r="AQ801" s="24">
        <v>0</v>
      </c>
      <c r="AR801" s="24">
        <v>0</v>
      </c>
      <c r="AS801" s="24">
        <v>0</v>
      </c>
      <c r="AT801" s="24">
        <v>0</v>
      </c>
      <c r="AU801" s="24">
        <v>0</v>
      </c>
      <c r="AV801" s="24">
        <v>0</v>
      </c>
      <c r="AW801" s="24">
        <v>0</v>
      </c>
      <c r="AX801" s="24">
        <v>0</v>
      </c>
      <c r="AY801" s="24">
        <v>0</v>
      </c>
      <c r="AZ801" s="24">
        <v>0</v>
      </c>
      <c r="BA801" s="24">
        <v>0</v>
      </c>
      <c r="BB801" s="24">
        <v>0</v>
      </c>
      <c r="BC801" s="24">
        <v>0</v>
      </c>
      <c r="BD801" s="24">
        <f t="shared" si="307"/>
        <v>-171.99</v>
      </c>
      <c r="BE801" s="25"/>
    </row>
    <row r="802" spans="1:57" ht="25.5" customHeight="1" x14ac:dyDescent="0.25">
      <c r="A802" s="22">
        <v>16</v>
      </c>
      <c r="B802" s="78"/>
      <c r="C802" s="76"/>
      <c r="D802" s="76"/>
      <c r="E802" s="76"/>
      <c r="F802" s="24">
        <v>0</v>
      </c>
      <c r="G802" s="24">
        <v>0</v>
      </c>
      <c r="H802" s="24">
        <v>0</v>
      </c>
      <c r="I802" s="24">
        <v>0</v>
      </c>
      <c r="J802" s="24">
        <v>0</v>
      </c>
      <c r="K802" s="24">
        <v>0</v>
      </c>
      <c r="L802" s="24">
        <v>0</v>
      </c>
      <c r="M802" s="24">
        <v>0</v>
      </c>
      <c r="N802" s="24">
        <v>0</v>
      </c>
      <c r="O802" s="24">
        <v>0</v>
      </c>
      <c r="P802" s="24">
        <v>0</v>
      </c>
      <c r="Q802" s="24">
        <v>0</v>
      </c>
      <c r="R802" s="95">
        <v>0</v>
      </c>
      <c r="S802" s="24">
        <v>0</v>
      </c>
      <c r="T802" s="24">
        <v>0</v>
      </c>
      <c r="U802" s="24"/>
      <c r="V802" s="24"/>
      <c r="W802" s="24">
        <v>0</v>
      </c>
      <c r="X802" s="24"/>
      <c r="Y802" s="24">
        <v>0</v>
      </c>
      <c r="Z802" s="24">
        <v>-148.63</v>
      </c>
      <c r="AA802" s="24"/>
      <c r="AB802" s="24">
        <v>0</v>
      </c>
      <c r="AC802" s="24">
        <v>0</v>
      </c>
      <c r="AD802" s="24">
        <v>0</v>
      </c>
      <c r="AE802" s="24">
        <v>0</v>
      </c>
      <c r="AF802" s="24">
        <v>0</v>
      </c>
      <c r="AG802" s="24">
        <v>0</v>
      </c>
      <c r="AH802" s="24"/>
      <c r="AI802" s="24">
        <v>0</v>
      </c>
      <c r="AJ802" s="24">
        <v>0</v>
      </c>
      <c r="AK802" s="24"/>
      <c r="AL802" s="24">
        <v>0</v>
      </c>
      <c r="AM802" s="24">
        <v>0</v>
      </c>
      <c r="AN802" s="24">
        <v>0</v>
      </c>
      <c r="AO802" s="24">
        <v>0</v>
      </c>
      <c r="AP802" s="24">
        <v>0</v>
      </c>
      <c r="AQ802" s="24">
        <v>0</v>
      </c>
      <c r="AR802" s="24">
        <v>0</v>
      </c>
      <c r="AS802" s="24">
        <v>0</v>
      </c>
      <c r="AT802" s="24">
        <v>0</v>
      </c>
      <c r="AU802" s="24">
        <v>0</v>
      </c>
      <c r="AV802" s="24">
        <v>0</v>
      </c>
      <c r="AW802" s="24">
        <v>0</v>
      </c>
      <c r="AX802" s="24">
        <v>0</v>
      </c>
      <c r="AY802" s="24">
        <v>0</v>
      </c>
      <c r="AZ802" s="24">
        <v>0</v>
      </c>
      <c r="BA802" s="24">
        <v>0</v>
      </c>
      <c r="BB802" s="24">
        <v>0</v>
      </c>
      <c r="BC802" s="24">
        <v>0</v>
      </c>
      <c r="BD802" s="24">
        <f t="shared" si="307"/>
        <v>-148.63</v>
      </c>
      <c r="BE802" s="25"/>
    </row>
    <row r="803" spans="1:57" ht="25.5" customHeight="1" x14ac:dyDescent="0.25">
      <c r="A803" s="22">
        <v>16</v>
      </c>
      <c r="B803" s="78"/>
      <c r="C803" s="76"/>
      <c r="D803" s="76"/>
      <c r="E803" s="76"/>
      <c r="F803" s="24">
        <v>0</v>
      </c>
      <c r="G803" s="24">
        <v>0</v>
      </c>
      <c r="H803" s="24">
        <v>0</v>
      </c>
      <c r="I803" s="24">
        <v>0</v>
      </c>
      <c r="J803" s="24">
        <v>0</v>
      </c>
      <c r="K803" s="24">
        <v>0</v>
      </c>
      <c r="L803" s="24">
        <v>0</v>
      </c>
      <c r="M803" s="24">
        <v>0</v>
      </c>
      <c r="N803" s="24">
        <v>0</v>
      </c>
      <c r="O803" s="24">
        <v>0</v>
      </c>
      <c r="P803" s="24">
        <v>0</v>
      </c>
      <c r="Q803" s="24">
        <v>0</v>
      </c>
      <c r="R803" s="95">
        <v>0</v>
      </c>
      <c r="S803" s="24">
        <v>0</v>
      </c>
      <c r="T803" s="24">
        <v>0</v>
      </c>
      <c r="U803" s="24"/>
      <c r="V803" s="24"/>
      <c r="W803" s="24">
        <v>0</v>
      </c>
      <c r="X803" s="24"/>
      <c r="Y803" s="24">
        <v>0</v>
      </c>
      <c r="Z803" s="24">
        <v>4.79</v>
      </c>
      <c r="AA803" s="24"/>
      <c r="AB803" s="24">
        <v>0</v>
      </c>
      <c r="AC803" s="24">
        <v>0</v>
      </c>
      <c r="AD803" s="24">
        <v>0</v>
      </c>
      <c r="AE803" s="24">
        <v>0</v>
      </c>
      <c r="AF803" s="24">
        <v>0</v>
      </c>
      <c r="AG803" s="24">
        <v>0</v>
      </c>
      <c r="AH803" s="24"/>
      <c r="AI803" s="24">
        <v>0</v>
      </c>
      <c r="AJ803" s="24">
        <v>0</v>
      </c>
      <c r="AK803" s="24"/>
      <c r="AL803" s="24">
        <v>0</v>
      </c>
      <c r="AM803" s="24">
        <v>0</v>
      </c>
      <c r="AN803" s="24">
        <v>0</v>
      </c>
      <c r="AO803" s="24">
        <v>0</v>
      </c>
      <c r="AP803" s="24">
        <v>0</v>
      </c>
      <c r="AQ803" s="24">
        <v>0</v>
      </c>
      <c r="AR803" s="24"/>
      <c r="AS803" s="24">
        <v>0</v>
      </c>
      <c r="AT803" s="24">
        <v>0</v>
      </c>
      <c r="AU803" s="24">
        <v>0</v>
      </c>
      <c r="AV803" s="24">
        <v>0</v>
      </c>
      <c r="AW803" s="24">
        <v>0</v>
      </c>
      <c r="AX803" s="24">
        <v>0</v>
      </c>
      <c r="AY803" s="24">
        <v>0</v>
      </c>
      <c r="AZ803" s="24">
        <v>0</v>
      </c>
      <c r="BA803" s="24">
        <v>0</v>
      </c>
      <c r="BB803" s="24">
        <v>0</v>
      </c>
      <c r="BC803" s="24">
        <v>0</v>
      </c>
      <c r="BD803" s="24">
        <f t="shared" si="307"/>
        <v>4.79</v>
      </c>
      <c r="BE803" s="25"/>
    </row>
    <row r="804" spans="1:57" ht="25.5" customHeight="1" x14ac:dyDescent="0.25">
      <c r="A804" s="22">
        <v>16</v>
      </c>
      <c r="B804" s="78"/>
      <c r="C804" s="76"/>
      <c r="D804" s="76"/>
      <c r="E804" s="76"/>
      <c r="F804" s="24">
        <v>0</v>
      </c>
      <c r="G804" s="24">
        <v>0</v>
      </c>
      <c r="H804" s="24">
        <v>0</v>
      </c>
      <c r="I804" s="24">
        <v>0</v>
      </c>
      <c r="J804" s="24">
        <v>0</v>
      </c>
      <c r="K804" s="24">
        <v>0</v>
      </c>
      <c r="L804" s="24">
        <v>0</v>
      </c>
      <c r="M804" s="24">
        <v>0</v>
      </c>
      <c r="N804" s="24">
        <v>0</v>
      </c>
      <c r="O804" s="24">
        <v>0</v>
      </c>
      <c r="P804" s="24">
        <v>0</v>
      </c>
      <c r="Q804" s="24">
        <v>0</v>
      </c>
      <c r="R804" s="95">
        <v>0</v>
      </c>
      <c r="S804" s="24">
        <v>0</v>
      </c>
      <c r="T804" s="24">
        <v>0</v>
      </c>
      <c r="U804" s="24"/>
      <c r="V804" s="24"/>
      <c r="W804" s="24">
        <v>0</v>
      </c>
      <c r="X804" s="24"/>
      <c r="Y804" s="24">
        <v>0</v>
      </c>
      <c r="Z804" s="24">
        <v>-559.20000000000005</v>
      </c>
      <c r="AA804" s="24"/>
      <c r="AB804" s="24">
        <v>0</v>
      </c>
      <c r="AC804" s="24">
        <v>0</v>
      </c>
      <c r="AD804" s="24">
        <v>0</v>
      </c>
      <c r="AE804" s="24">
        <v>0</v>
      </c>
      <c r="AF804" s="24">
        <v>0</v>
      </c>
      <c r="AG804" s="24">
        <v>0</v>
      </c>
      <c r="AH804" s="24"/>
      <c r="AI804" s="24">
        <v>0</v>
      </c>
      <c r="AJ804" s="24">
        <v>0</v>
      </c>
      <c r="AK804" s="24"/>
      <c r="AL804" s="24">
        <v>0</v>
      </c>
      <c r="AM804" s="24">
        <v>0</v>
      </c>
      <c r="AN804" s="24">
        <v>0</v>
      </c>
      <c r="AO804" s="24">
        <v>0</v>
      </c>
      <c r="AP804" s="24">
        <v>0</v>
      </c>
      <c r="AQ804" s="24">
        <v>0</v>
      </c>
      <c r="AR804" s="24">
        <v>0</v>
      </c>
      <c r="AS804" s="24">
        <v>0</v>
      </c>
      <c r="AT804" s="24">
        <v>0</v>
      </c>
      <c r="AU804" s="24">
        <v>0</v>
      </c>
      <c r="AV804" s="24">
        <v>0</v>
      </c>
      <c r="AW804" s="24">
        <v>0</v>
      </c>
      <c r="AX804" s="24">
        <v>0</v>
      </c>
      <c r="AY804" s="24">
        <v>0</v>
      </c>
      <c r="AZ804" s="24">
        <v>0</v>
      </c>
      <c r="BA804" s="24">
        <v>0</v>
      </c>
      <c r="BB804" s="24">
        <v>0</v>
      </c>
      <c r="BC804" s="24">
        <v>0</v>
      </c>
      <c r="BD804" s="24">
        <f t="shared" si="307"/>
        <v>-559.20000000000005</v>
      </c>
      <c r="BE804" s="25"/>
    </row>
    <row r="805" spans="1:57" ht="25.5" customHeight="1" x14ac:dyDescent="0.25">
      <c r="A805" s="29"/>
      <c r="B805" s="83"/>
      <c r="C805" s="84"/>
      <c r="D805" s="84"/>
      <c r="E805" s="76" t="s">
        <v>116</v>
      </c>
      <c r="F805" s="37">
        <f t="shared" ref="F805:AK805" si="308">SUM(F765:F804)</f>
        <v>-5387.5400000000009</v>
      </c>
      <c r="G805" s="37">
        <f t="shared" si="308"/>
        <v>-3416.94</v>
      </c>
      <c r="H805" s="37">
        <f t="shared" si="308"/>
        <v>-2447.6500000000005</v>
      </c>
      <c r="I805" s="37">
        <f t="shared" si="308"/>
        <v>-3219.35</v>
      </c>
      <c r="J805" s="37">
        <f t="shared" si="308"/>
        <v>-1775.0800000000006</v>
      </c>
      <c r="K805" s="37">
        <f t="shared" si="308"/>
        <v>-2870.6899999999991</v>
      </c>
      <c r="L805" s="37">
        <f t="shared" si="308"/>
        <v>-3704.68</v>
      </c>
      <c r="M805" s="37">
        <f t="shared" si="308"/>
        <v>-4234.93</v>
      </c>
      <c r="N805" s="37">
        <f t="shared" si="308"/>
        <v>0</v>
      </c>
      <c r="O805" s="37">
        <f t="shared" si="308"/>
        <v>-8166.170000000001</v>
      </c>
      <c r="P805" s="37">
        <f t="shared" si="308"/>
        <v>-1542.85</v>
      </c>
      <c r="Q805" s="37">
        <f t="shared" si="308"/>
        <v>-3438.7000000000007</v>
      </c>
      <c r="R805" s="37">
        <f t="shared" si="308"/>
        <v>266.57000000000005</v>
      </c>
      <c r="S805" s="37">
        <f t="shared" si="308"/>
        <v>-663.79</v>
      </c>
      <c r="T805" s="37">
        <f t="shared" si="308"/>
        <v>-2595.77</v>
      </c>
      <c r="U805" s="37">
        <f t="shared" si="308"/>
        <v>-1385.12</v>
      </c>
      <c r="V805" s="37"/>
      <c r="W805" s="37">
        <f t="shared" si="308"/>
        <v>-2283.12</v>
      </c>
      <c r="X805" s="37"/>
      <c r="Y805" s="37">
        <f t="shared" si="308"/>
        <v>-4105.0142900000001</v>
      </c>
      <c r="Z805" s="37">
        <f t="shared" si="308"/>
        <v>-2872.29</v>
      </c>
      <c r="AA805" s="37"/>
      <c r="AB805" s="37">
        <f t="shared" si="308"/>
        <v>-5387.2500000000027</v>
      </c>
      <c r="AC805" s="37">
        <f t="shared" si="308"/>
        <v>-4084.6200000000003</v>
      </c>
      <c r="AD805" s="37">
        <f t="shared" si="308"/>
        <v>1047.3999999999999</v>
      </c>
      <c r="AE805" s="37">
        <f t="shared" si="308"/>
        <v>0</v>
      </c>
      <c r="AF805" s="37">
        <f t="shared" si="308"/>
        <v>-2305.81</v>
      </c>
      <c r="AG805" s="37">
        <f t="shared" si="308"/>
        <v>-2053.3000000000002</v>
      </c>
      <c r="AH805" s="37"/>
      <c r="AI805" s="37">
        <f t="shared" si="308"/>
        <v>-1278.2200000000003</v>
      </c>
      <c r="AJ805" s="37">
        <f t="shared" si="308"/>
        <v>-1055.6199999999999</v>
      </c>
      <c r="AK805" s="37"/>
      <c r="AL805" s="37">
        <f t="shared" ref="AL805:BC805" si="309">SUM(AL765:AL804)</f>
        <v>-8264</v>
      </c>
      <c r="AM805" s="37">
        <f t="shared" si="309"/>
        <v>-1681.43</v>
      </c>
      <c r="AN805" s="37">
        <f t="shared" si="309"/>
        <v>-776.04000000000008</v>
      </c>
      <c r="AO805" s="37">
        <f t="shared" si="309"/>
        <v>-2786.71</v>
      </c>
      <c r="AP805" s="37">
        <f t="shared" si="309"/>
        <v>-5123.3199999999988</v>
      </c>
      <c r="AQ805" s="37">
        <f t="shared" si="309"/>
        <v>-10147.02</v>
      </c>
      <c r="AR805" s="37">
        <f t="shared" si="309"/>
        <v>-614.43000000000006</v>
      </c>
      <c r="AS805" s="37">
        <f t="shared" si="309"/>
        <v>-6770.7699999999995</v>
      </c>
      <c r="AT805" s="37">
        <f t="shared" si="309"/>
        <v>-138.33000000000007</v>
      </c>
      <c r="AU805" s="37">
        <f t="shared" si="309"/>
        <v>108.56000000000006</v>
      </c>
      <c r="AV805" s="37">
        <f t="shared" si="309"/>
        <v>0</v>
      </c>
      <c r="AW805" s="37">
        <f t="shared" si="309"/>
        <v>0</v>
      </c>
      <c r="AX805" s="37">
        <f t="shared" si="309"/>
        <v>-8231</v>
      </c>
      <c r="AY805" s="37">
        <f t="shared" si="309"/>
        <v>-677.81</v>
      </c>
      <c r="AZ805" s="37">
        <f t="shared" si="309"/>
        <v>-1084.5799999999997</v>
      </c>
      <c r="BA805" s="37">
        <f t="shared" si="309"/>
        <v>-206.19</v>
      </c>
      <c r="BB805" s="37">
        <f t="shared" si="309"/>
        <v>0</v>
      </c>
      <c r="BC805" s="37">
        <f t="shared" si="309"/>
        <v>0</v>
      </c>
      <c r="BD805" s="24">
        <f t="shared" si="307"/>
        <v>-115353.60428999999</v>
      </c>
      <c r="BE805" s="110"/>
    </row>
    <row r="806" spans="1:57" ht="25.5" customHeight="1" x14ac:dyDescent="0.25">
      <c r="A806" s="29"/>
      <c r="B806" s="83"/>
      <c r="C806" s="84"/>
      <c r="D806" s="84"/>
      <c r="E806" s="76" t="s">
        <v>117</v>
      </c>
      <c r="F806" s="33">
        <f t="shared" ref="F806:AK806" si="310">COUNTA(F765:F804)</f>
        <v>40</v>
      </c>
      <c r="G806" s="33">
        <f t="shared" si="310"/>
        <v>40</v>
      </c>
      <c r="H806" s="33">
        <f t="shared" si="310"/>
        <v>40</v>
      </c>
      <c r="I806" s="33">
        <f t="shared" si="310"/>
        <v>40</v>
      </c>
      <c r="J806" s="33">
        <f t="shared" si="310"/>
        <v>40</v>
      </c>
      <c r="K806" s="33">
        <f t="shared" si="310"/>
        <v>40</v>
      </c>
      <c r="L806" s="33">
        <f t="shared" si="310"/>
        <v>40</v>
      </c>
      <c r="M806" s="33">
        <f t="shared" si="310"/>
        <v>40</v>
      </c>
      <c r="N806" s="33">
        <f t="shared" si="310"/>
        <v>40</v>
      </c>
      <c r="O806" s="33">
        <f t="shared" si="310"/>
        <v>40</v>
      </c>
      <c r="P806" s="33">
        <f t="shared" si="310"/>
        <v>40</v>
      </c>
      <c r="Q806" s="33">
        <f t="shared" si="310"/>
        <v>40</v>
      </c>
      <c r="R806" s="33">
        <f t="shared" si="310"/>
        <v>40</v>
      </c>
      <c r="S806" s="33">
        <f t="shared" si="310"/>
        <v>40</v>
      </c>
      <c r="T806" s="33">
        <f t="shared" si="310"/>
        <v>40</v>
      </c>
      <c r="U806" s="33">
        <f t="shared" si="310"/>
        <v>29</v>
      </c>
      <c r="V806" s="33"/>
      <c r="W806" s="33">
        <f t="shared" si="310"/>
        <v>40</v>
      </c>
      <c r="X806" s="33"/>
      <c r="Y806" s="33">
        <f t="shared" si="310"/>
        <v>40</v>
      </c>
      <c r="Z806" s="33">
        <f t="shared" si="310"/>
        <v>40</v>
      </c>
      <c r="AA806" s="33"/>
      <c r="AB806" s="33">
        <f t="shared" si="310"/>
        <v>40</v>
      </c>
      <c r="AC806" s="33">
        <f t="shared" si="310"/>
        <v>40</v>
      </c>
      <c r="AD806" s="33">
        <f t="shared" si="310"/>
        <v>40</v>
      </c>
      <c r="AE806" s="33">
        <f t="shared" si="310"/>
        <v>40</v>
      </c>
      <c r="AF806" s="33">
        <f t="shared" si="310"/>
        <v>40</v>
      </c>
      <c r="AG806" s="33">
        <f t="shared" si="310"/>
        <v>40</v>
      </c>
      <c r="AH806" s="33"/>
      <c r="AI806" s="33">
        <f t="shared" si="310"/>
        <v>40</v>
      </c>
      <c r="AJ806" s="33">
        <f t="shared" si="310"/>
        <v>40</v>
      </c>
      <c r="AK806" s="33"/>
      <c r="AL806" s="33">
        <f t="shared" ref="AL806:BC806" si="311">COUNTA(AL765:AL804)</f>
        <v>38</v>
      </c>
      <c r="AM806" s="33">
        <f t="shared" si="311"/>
        <v>40</v>
      </c>
      <c r="AN806" s="33">
        <f t="shared" si="311"/>
        <v>40</v>
      </c>
      <c r="AO806" s="33">
        <f t="shared" si="311"/>
        <v>40</v>
      </c>
      <c r="AP806" s="33">
        <f t="shared" si="311"/>
        <v>40</v>
      </c>
      <c r="AQ806" s="33">
        <f t="shared" si="311"/>
        <v>40</v>
      </c>
      <c r="AR806" s="33">
        <f t="shared" si="311"/>
        <v>39</v>
      </c>
      <c r="AS806" s="33">
        <f t="shared" si="311"/>
        <v>40</v>
      </c>
      <c r="AT806" s="33">
        <f t="shared" si="311"/>
        <v>40</v>
      </c>
      <c r="AU806" s="33">
        <f t="shared" si="311"/>
        <v>40</v>
      </c>
      <c r="AV806" s="33">
        <f t="shared" si="311"/>
        <v>40</v>
      </c>
      <c r="AW806" s="33">
        <f t="shared" si="311"/>
        <v>40</v>
      </c>
      <c r="AX806" s="33">
        <f t="shared" si="311"/>
        <v>40</v>
      </c>
      <c r="AY806" s="33">
        <f t="shared" si="311"/>
        <v>40</v>
      </c>
      <c r="AZ806" s="33">
        <f t="shared" si="311"/>
        <v>40</v>
      </c>
      <c r="BA806" s="33">
        <f t="shared" si="311"/>
        <v>40</v>
      </c>
      <c r="BB806" s="33">
        <f t="shared" si="311"/>
        <v>40</v>
      </c>
      <c r="BC806" s="33">
        <f t="shared" si="311"/>
        <v>40</v>
      </c>
      <c r="BD806" s="33">
        <f t="shared" si="307"/>
        <v>1786</v>
      </c>
      <c r="BE806" s="110"/>
    </row>
    <row r="807" spans="1:57" ht="25.5" customHeight="1" x14ac:dyDescent="0.25">
      <c r="A807" s="29"/>
      <c r="B807" s="83"/>
      <c r="C807" s="84"/>
      <c r="D807" s="84"/>
      <c r="E807" s="76" t="s">
        <v>64</v>
      </c>
      <c r="F807" s="34">
        <f t="shared" ref="F807:AK807" si="312">COUNTIF(F765:F804,"NS")</f>
        <v>4</v>
      </c>
      <c r="G807" s="34">
        <f t="shared" si="312"/>
        <v>3</v>
      </c>
      <c r="H807" s="34">
        <f t="shared" si="312"/>
        <v>3</v>
      </c>
      <c r="I807" s="34">
        <f t="shared" si="312"/>
        <v>4</v>
      </c>
      <c r="J807" s="34">
        <f t="shared" si="312"/>
        <v>4</v>
      </c>
      <c r="K807" s="34">
        <f t="shared" si="312"/>
        <v>4</v>
      </c>
      <c r="L807" s="34">
        <f t="shared" si="312"/>
        <v>6</v>
      </c>
      <c r="M807" s="34">
        <f t="shared" si="312"/>
        <v>7</v>
      </c>
      <c r="N807" s="34">
        <f t="shared" si="312"/>
        <v>0</v>
      </c>
      <c r="O807" s="34">
        <f t="shared" si="312"/>
        <v>5</v>
      </c>
      <c r="P807" s="34">
        <f t="shared" si="312"/>
        <v>3</v>
      </c>
      <c r="Q807" s="34">
        <f t="shared" si="312"/>
        <v>4</v>
      </c>
      <c r="R807" s="34">
        <f t="shared" si="312"/>
        <v>9</v>
      </c>
      <c r="S807" s="34">
        <f t="shared" si="312"/>
        <v>6</v>
      </c>
      <c r="T807" s="34">
        <f t="shared" si="312"/>
        <v>4</v>
      </c>
      <c r="U807" s="34">
        <f t="shared" si="312"/>
        <v>3</v>
      </c>
      <c r="V807" s="34"/>
      <c r="W807" s="34">
        <f t="shared" si="312"/>
        <v>4</v>
      </c>
      <c r="X807" s="34"/>
      <c r="Y807" s="34">
        <f t="shared" si="312"/>
        <v>3</v>
      </c>
      <c r="Z807" s="34">
        <f t="shared" si="312"/>
        <v>5</v>
      </c>
      <c r="AA807" s="34"/>
      <c r="AB807" s="34">
        <f t="shared" si="312"/>
        <v>2</v>
      </c>
      <c r="AC807" s="34">
        <f t="shared" si="312"/>
        <v>4</v>
      </c>
      <c r="AD807" s="34">
        <f t="shared" si="312"/>
        <v>4</v>
      </c>
      <c r="AE807" s="34">
        <f t="shared" si="312"/>
        <v>0</v>
      </c>
      <c r="AF807" s="34">
        <f t="shared" si="312"/>
        <v>4</v>
      </c>
      <c r="AG807" s="34">
        <f t="shared" si="312"/>
        <v>2</v>
      </c>
      <c r="AH807" s="34"/>
      <c r="AI807" s="34">
        <f t="shared" si="312"/>
        <v>8</v>
      </c>
      <c r="AJ807" s="34">
        <f t="shared" si="312"/>
        <v>4</v>
      </c>
      <c r="AK807" s="34"/>
      <c r="AL807" s="34">
        <f t="shared" ref="AL807:BC807" si="313">COUNTIF(AL765:AL804,"NS")</f>
        <v>5</v>
      </c>
      <c r="AM807" s="34">
        <f t="shared" si="313"/>
        <v>4</v>
      </c>
      <c r="AN807" s="34">
        <f t="shared" si="313"/>
        <v>5</v>
      </c>
      <c r="AO807" s="34">
        <f t="shared" si="313"/>
        <v>4</v>
      </c>
      <c r="AP807" s="34">
        <f t="shared" si="313"/>
        <v>6</v>
      </c>
      <c r="AQ807" s="34">
        <f t="shared" si="313"/>
        <v>5</v>
      </c>
      <c r="AR807" s="34">
        <f t="shared" si="313"/>
        <v>4</v>
      </c>
      <c r="AS807" s="34">
        <f t="shared" si="313"/>
        <v>8</v>
      </c>
      <c r="AT807" s="34">
        <f t="shared" si="313"/>
        <v>4</v>
      </c>
      <c r="AU807" s="34">
        <f t="shared" si="313"/>
        <v>7</v>
      </c>
      <c r="AV807" s="34">
        <f t="shared" si="313"/>
        <v>0</v>
      </c>
      <c r="AW807" s="34">
        <f t="shared" si="313"/>
        <v>0</v>
      </c>
      <c r="AX807" s="34">
        <f t="shared" si="313"/>
        <v>3</v>
      </c>
      <c r="AY807" s="34">
        <f t="shared" si="313"/>
        <v>6</v>
      </c>
      <c r="AZ807" s="34">
        <f t="shared" si="313"/>
        <v>4</v>
      </c>
      <c r="BA807" s="34">
        <f t="shared" si="313"/>
        <v>5</v>
      </c>
      <c r="BB807" s="34">
        <f t="shared" si="313"/>
        <v>0</v>
      </c>
      <c r="BC807" s="34">
        <f t="shared" si="313"/>
        <v>0</v>
      </c>
      <c r="BD807" s="33">
        <f t="shared" si="307"/>
        <v>179</v>
      </c>
      <c r="BE807" s="110"/>
    </row>
    <row r="808" spans="1:57" ht="25.5" customHeight="1" x14ac:dyDescent="0.25">
      <c r="A808" s="29"/>
      <c r="B808" s="83"/>
      <c r="C808" s="84"/>
      <c r="D808" s="84"/>
      <c r="E808" s="76" t="s">
        <v>59</v>
      </c>
      <c r="F808" s="34">
        <f t="shared" ref="F808:AK808" si="314">COUNTIF(F765:F804,"NC")</f>
        <v>0</v>
      </c>
      <c r="G808" s="34">
        <f t="shared" si="314"/>
        <v>1</v>
      </c>
      <c r="H808" s="34">
        <f t="shared" si="314"/>
        <v>3</v>
      </c>
      <c r="I808" s="34">
        <f t="shared" si="314"/>
        <v>1</v>
      </c>
      <c r="J808" s="34">
        <f t="shared" si="314"/>
        <v>3</v>
      </c>
      <c r="K808" s="34">
        <f t="shared" si="314"/>
        <v>1</v>
      </c>
      <c r="L808" s="34">
        <f t="shared" si="314"/>
        <v>0</v>
      </c>
      <c r="M808" s="34">
        <f t="shared" si="314"/>
        <v>10</v>
      </c>
      <c r="N808" s="34">
        <f t="shared" si="314"/>
        <v>0</v>
      </c>
      <c r="O808" s="34">
        <f t="shared" si="314"/>
        <v>1</v>
      </c>
      <c r="P808" s="34">
        <f t="shared" si="314"/>
        <v>3</v>
      </c>
      <c r="Q808" s="34">
        <f t="shared" si="314"/>
        <v>3</v>
      </c>
      <c r="R808" s="34">
        <f t="shared" si="314"/>
        <v>3</v>
      </c>
      <c r="S808" s="34">
        <f t="shared" si="314"/>
        <v>0</v>
      </c>
      <c r="T808" s="34">
        <f t="shared" si="314"/>
        <v>2</v>
      </c>
      <c r="U808" s="34">
        <f t="shared" si="314"/>
        <v>2</v>
      </c>
      <c r="V808" s="34"/>
      <c r="W808" s="34">
        <f t="shared" si="314"/>
        <v>12</v>
      </c>
      <c r="X808" s="34"/>
      <c r="Y808" s="34">
        <f t="shared" si="314"/>
        <v>2</v>
      </c>
      <c r="Z808" s="34">
        <f t="shared" si="314"/>
        <v>2</v>
      </c>
      <c r="AA808" s="34"/>
      <c r="AB808" s="34">
        <f t="shared" si="314"/>
        <v>0</v>
      </c>
      <c r="AC808" s="34">
        <f t="shared" si="314"/>
        <v>1</v>
      </c>
      <c r="AD808" s="34">
        <f t="shared" si="314"/>
        <v>2</v>
      </c>
      <c r="AE808" s="34">
        <f t="shared" si="314"/>
        <v>0</v>
      </c>
      <c r="AF808" s="34">
        <f t="shared" si="314"/>
        <v>5</v>
      </c>
      <c r="AG808" s="34">
        <f t="shared" si="314"/>
        <v>1</v>
      </c>
      <c r="AH808" s="34"/>
      <c r="AI808" s="34">
        <f t="shared" si="314"/>
        <v>0</v>
      </c>
      <c r="AJ808" s="34">
        <f t="shared" si="314"/>
        <v>2</v>
      </c>
      <c r="AK808" s="34"/>
      <c r="AL808" s="34">
        <f t="shared" ref="AL808:BC808" si="315">COUNTIF(AL765:AL804,"NC")</f>
        <v>1</v>
      </c>
      <c r="AM808" s="34">
        <f t="shared" si="315"/>
        <v>0</v>
      </c>
      <c r="AN808" s="34">
        <f t="shared" si="315"/>
        <v>0</v>
      </c>
      <c r="AO808" s="34">
        <f t="shared" si="315"/>
        <v>3</v>
      </c>
      <c r="AP808" s="34">
        <f t="shared" si="315"/>
        <v>0</v>
      </c>
      <c r="AQ808" s="34">
        <f t="shared" si="315"/>
        <v>3</v>
      </c>
      <c r="AR808" s="34">
        <f t="shared" si="315"/>
        <v>2</v>
      </c>
      <c r="AS808" s="34">
        <f t="shared" si="315"/>
        <v>0</v>
      </c>
      <c r="AT808" s="34">
        <f t="shared" si="315"/>
        <v>2</v>
      </c>
      <c r="AU808" s="34">
        <f t="shared" si="315"/>
        <v>10</v>
      </c>
      <c r="AV808" s="34">
        <f t="shared" si="315"/>
        <v>0</v>
      </c>
      <c r="AW808" s="34">
        <f t="shared" si="315"/>
        <v>0</v>
      </c>
      <c r="AX808" s="34">
        <f t="shared" si="315"/>
        <v>1</v>
      </c>
      <c r="AY808" s="34">
        <f t="shared" si="315"/>
        <v>0</v>
      </c>
      <c r="AZ808" s="34">
        <f t="shared" si="315"/>
        <v>0</v>
      </c>
      <c r="BA808" s="34">
        <f t="shared" si="315"/>
        <v>0</v>
      </c>
      <c r="BB808" s="34">
        <f t="shared" si="315"/>
        <v>0</v>
      </c>
      <c r="BC808" s="34">
        <f t="shared" si="315"/>
        <v>0</v>
      </c>
      <c r="BD808" s="33">
        <f t="shared" si="307"/>
        <v>82</v>
      </c>
      <c r="BE808" s="110"/>
    </row>
    <row r="809" spans="1:57" ht="25.5" customHeight="1" x14ac:dyDescent="0.25">
      <c r="A809" s="29"/>
      <c r="B809" s="83"/>
      <c r="C809" s="84"/>
      <c r="D809" s="84"/>
      <c r="E809" s="76" t="s">
        <v>118</v>
      </c>
      <c r="F809" s="35">
        <f t="shared" ref="F809:AK809" si="316">1-F808/(F806-F807)</f>
        <v>1</v>
      </c>
      <c r="G809" s="35">
        <f t="shared" si="316"/>
        <v>0.97297297297297303</v>
      </c>
      <c r="H809" s="35">
        <f t="shared" si="316"/>
        <v>0.91891891891891886</v>
      </c>
      <c r="I809" s="35">
        <f t="shared" si="316"/>
        <v>0.97222222222222221</v>
      </c>
      <c r="J809" s="35">
        <f t="shared" si="316"/>
        <v>0.91666666666666663</v>
      </c>
      <c r="K809" s="35">
        <f t="shared" si="316"/>
        <v>0.97222222222222221</v>
      </c>
      <c r="L809" s="35">
        <f t="shared" si="316"/>
        <v>1</v>
      </c>
      <c r="M809" s="35">
        <f t="shared" si="316"/>
        <v>0.69696969696969702</v>
      </c>
      <c r="N809" s="35">
        <f t="shared" si="316"/>
        <v>1</v>
      </c>
      <c r="O809" s="35">
        <f t="shared" si="316"/>
        <v>0.97142857142857142</v>
      </c>
      <c r="P809" s="35">
        <f t="shared" si="316"/>
        <v>0.91891891891891886</v>
      </c>
      <c r="Q809" s="35">
        <f t="shared" si="316"/>
        <v>0.91666666666666663</v>
      </c>
      <c r="R809" s="35">
        <f t="shared" si="316"/>
        <v>0.90322580645161288</v>
      </c>
      <c r="S809" s="35">
        <f t="shared" si="316"/>
        <v>1</v>
      </c>
      <c r="T809" s="35">
        <f t="shared" si="316"/>
        <v>0.94444444444444442</v>
      </c>
      <c r="U809" s="35">
        <f t="shared" si="316"/>
        <v>0.92307692307692313</v>
      </c>
      <c r="V809" s="35"/>
      <c r="W809" s="35">
        <f t="shared" si="316"/>
        <v>0.66666666666666674</v>
      </c>
      <c r="X809" s="35"/>
      <c r="Y809" s="35">
        <f t="shared" si="316"/>
        <v>0.94594594594594594</v>
      </c>
      <c r="Z809" s="35">
        <f t="shared" si="316"/>
        <v>0.94285714285714284</v>
      </c>
      <c r="AA809" s="35"/>
      <c r="AB809" s="35">
        <f t="shared" si="316"/>
        <v>1</v>
      </c>
      <c r="AC809" s="35">
        <f t="shared" si="316"/>
        <v>0.97222222222222221</v>
      </c>
      <c r="AD809" s="35">
        <f t="shared" si="316"/>
        <v>0.94444444444444442</v>
      </c>
      <c r="AE809" s="35">
        <f t="shared" si="316"/>
        <v>1</v>
      </c>
      <c r="AF809" s="35">
        <f t="shared" si="316"/>
        <v>0.86111111111111116</v>
      </c>
      <c r="AG809" s="35">
        <f t="shared" si="316"/>
        <v>0.97368421052631582</v>
      </c>
      <c r="AH809" s="35"/>
      <c r="AI809" s="35">
        <f t="shared" si="316"/>
        <v>1</v>
      </c>
      <c r="AJ809" s="35">
        <f t="shared" si="316"/>
        <v>0.94444444444444442</v>
      </c>
      <c r="AK809" s="35"/>
      <c r="AL809" s="35">
        <f t="shared" ref="AL809:BD809" si="317">1-AL808/(AL806-AL807)</f>
        <v>0.96969696969696972</v>
      </c>
      <c r="AM809" s="35">
        <f t="shared" si="317"/>
        <v>1</v>
      </c>
      <c r="AN809" s="35">
        <f t="shared" si="317"/>
        <v>1</v>
      </c>
      <c r="AO809" s="35">
        <f t="shared" si="317"/>
        <v>0.91666666666666663</v>
      </c>
      <c r="AP809" s="35">
        <f t="shared" si="317"/>
        <v>1</v>
      </c>
      <c r="AQ809" s="35">
        <f t="shared" si="317"/>
        <v>0.91428571428571426</v>
      </c>
      <c r="AR809" s="35">
        <f t="shared" si="317"/>
        <v>0.94285714285714284</v>
      </c>
      <c r="AS809" s="35">
        <f t="shared" si="317"/>
        <v>1</v>
      </c>
      <c r="AT809" s="35">
        <f t="shared" si="317"/>
        <v>0.94444444444444442</v>
      </c>
      <c r="AU809" s="35">
        <f t="shared" si="317"/>
        <v>0.69696969696969702</v>
      </c>
      <c r="AV809" s="35">
        <f t="shared" si="317"/>
        <v>1</v>
      </c>
      <c r="AW809" s="35">
        <f t="shared" si="317"/>
        <v>1</v>
      </c>
      <c r="AX809" s="35">
        <f t="shared" si="317"/>
        <v>0.97297297297297303</v>
      </c>
      <c r="AY809" s="35">
        <f t="shared" si="317"/>
        <v>1</v>
      </c>
      <c r="AZ809" s="35">
        <f t="shared" si="317"/>
        <v>1</v>
      </c>
      <c r="BA809" s="35">
        <f t="shared" si="317"/>
        <v>1</v>
      </c>
      <c r="BB809" s="35">
        <f t="shared" si="317"/>
        <v>1</v>
      </c>
      <c r="BC809" s="35">
        <f t="shared" si="317"/>
        <v>1</v>
      </c>
      <c r="BD809" s="35">
        <f t="shared" si="317"/>
        <v>0.94897324206596145</v>
      </c>
      <c r="BE809" s="110"/>
    </row>
    <row r="810" spans="1:57" ht="25.5" customHeight="1" x14ac:dyDescent="0.25">
      <c r="A810" s="29"/>
      <c r="B810" s="83"/>
      <c r="C810" s="84"/>
      <c r="D810" s="84"/>
      <c r="E810" s="76" t="s">
        <v>152</v>
      </c>
      <c r="F810" s="34">
        <f t="shared" ref="F810:AK810" si="318">F806+F759</f>
        <v>639</v>
      </c>
      <c r="G810" s="34">
        <f t="shared" si="318"/>
        <v>640</v>
      </c>
      <c r="H810" s="34">
        <f t="shared" si="318"/>
        <v>640</v>
      </c>
      <c r="I810" s="34">
        <f t="shared" si="318"/>
        <v>640</v>
      </c>
      <c r="J810" s="34">
        <f t="shared" si="318"/>
        <v>640</v>
      </c>
      <c r="K810" s="34">
        <f t="shared" si="318"/>
        <v>640</v>
      </c>
      <c r="L810" s="34">
        <f t="shared" si="318"/>
        <v>638</v>
      </c>
      <c r="M810" s="34">
        <f t="shared" si="318"/>
        <v>639</v>
      </c>
      <c r="N810" s="34">
        <f t="shared" si="318"/>
        <v>639</v>
      </c>
      <c r="O810" s="34">
        <f t="shared" si="318"/>
        <v>638</v>
      </c>
      <c r="P810" s="34">
        <f t="shared" si="318"/>
        <v>640</v>
      </c>
      <c r="Q810" s="34">
        <f t="shared" si="318"/>
        <v>640</v>
      </c>
      <c r="R810" s="34">
        <f t="shared" si="318"/>
        <v>636</v>
      </c>
      <c r="S810" s="34">
        <f t="shared" si="318"/>
        <v>639</v>
      </c>
      <c r="T810" s="34">
        <f t="shared" si="318"/>
        <v>640</v>
      </c>
      <c r="U810" s="34">
        <f t="shared" si="318"/>
        <v>629</v>
      </c>
      <c r="V810" s="34"/>
      <c r="W810" s="34">
        <f t="shared" si="318"/>
        <v>640</v>
      </c>
      <c r="X810" s="34"/>
      <c r="Y810" s="34">
        <f t="shared" si="318"/>
        <v>639</v>
      </c>
      <c r="Z810" s="34">
        <f t="shared" si="318"/>
        <v>640</v>
      </c>
      <c r="AA810" s="34"/>
      <c r="AB810" s="34">
        <f t="shared" si="318"/>
        <v>640</v>
      </c>
      <c r="AC810" s="34">
        <f t="shared" si="318"/>
        <v>640</v>
      </c>
      <c r="AD810" s="34">
        <f t="shared" si="318"/>
        <v>640</v>
      </c>
      <c r="AE810" s="34">
        <f t="shared" si="318"/>
        <v>640</v>
      </c>
      <c r="AF810" s="34">
        <f t="shared" si="318"/>
        <v>640</v>
      </c>
      <c r="AG810" s="34">
        <f t="shared" si="318"/>
        <v>639</v>
      </c>
      <c r="AH810" s="34"/>
      <c r="AI810" s="34">
        <f t="shared" si="318"/>
        <v>640</v>
      </c>
      <c r="AJ810" s="34">
        <f t="shared" si="318"/>
        <v>637</v>
      </c>
      <c r="AK810" s="34"/>
      <c r="AL810" s="34">
        <f t="shared" ref="AL810:BD810" si="319">AL806+AL759</f>
        <v>638</v>
      </c>
      <c r="AM810" s="34">
        <f t="shared" si="319"/>
        <v>639</v>
      </c>
      <c r="AN810" s="34">
        <f t="shared" si="319"/>
        <v>639</v>
      </c>
      <c r="AO810" s="34">
        <f t="shared" si="319"/>
        <v>639</v>
      </c>
      <c r="AP810" s="34">
        <f t="shared" si="319"/>
        <v>640</v>
      </c>
      <c r="AQ810" s="34">
        <f t="shared" si="319"/>
        <v>639</v>
      </c>
      <c r="AR810" s="34">
        <f t="shared" si="319"/>
        <v>638</v>
      </c>
      <c r="AS810" s="34">
        <f t="shared" si="319"/>
        <v>640</v>
      </c>
      <c r="AT810" s="34">
        <f t="shared" si="319"/>
        <v>639</v>
      </c>
      <c r="AU810" s="34">
        <f t="shared" si="319"/>
        <v>640</v>
      </c>
      <c r="AV810" s="34">
        <f t="shared" si="319"/>
        <v>640</v>
      </c>
      <c r="AW810" s="34">
        <f t="shared" si="319"/>
        <v>632</v>
      </c>
      <c r="AX810" s="34">
        <f t="shared" si="319"/>
        <v>639</v>
      </c>
      <c r="AY810" s="34">
        <f t="shared" si="319"/>
        <v>637</v>
      </c>
      <c r="AZ810" s="34">
        <f t="shared" si="319"/>
        <v>639</v>
      </c>
      <c r="BA810" s="34">
        <f t="shared" si="319"/>
        <v>640</v>
      </c>
      <c r="BB810" s="34">
        <f t="shared" si="319"/>
        <v>640</v>
      </c>
      <c r="BC810" s="34">
        <f t="shared" si="319"/>
        <v>640</v>
      </c>
      <c r="BD810" s="34">
        <f t="shared" si="319"/>
        <v>28750</v>
      </c>
      <c r="BE810" s="110"/>
    </row>
    <row r="811" spans="1:57" ht="25.5" customHeight="1" x14ac:dyDescent="0.25">
      <c r="A811" s="29"/>
      <c r="B811" s="83"/>
      <c r="C811" s="84"/>
      <c r="D811" s="84"/>
      <c r="E811" s="76" t="s">
        <v>153</v>
      </c>
      <c r="F811" s="34">
        <f t="shared" ref="F811:AK811" si="320">F807+F760</f>
        <v>67</v>
      </c>
      <c r="G811" s="34">
        <f t="shared" si="320"/>
        <v>110</v>
      </c>
      <c r="H811" s="34">
        <f t="shared" si="320"/>
        <v>64</v>
      </c>
      <c r="I811" s="34">
        <f t="shared" si="320"/>
        <v>112</v>
      </c>
      <c r="J811" s="34">
        <f t="shared" si="320"/>
        <v>120</v>
      </c>
      <c r="K811" s="34">
        <f t="shared" si="320"/>
        <v>113</v>
      </c>
      <c r="L811" s="34">
        <f t="shared" si="320"/>
        <v>148</v>
      </c>
      <c r="M811" s="34">
        <f t="shared" si="320"/>
        <v>125</v>
      </c>
      <c r="N811" s="34">
        <f t="shared" si="320"/>
        <v>132</v>
      </c>
      <c r="O811" s="34">
        <f t="shared" si="320"/>
        <v>122</v>
      </c>
      <c r="P811" s="34">
        <f t="shared" si="320"/>
        <v>116</v>
      </c>
      <c r="Q811" s="34">
        <f t="shared" si="320"/>
        <v>161</v>
      </c>
      <c r="R811" s="34">
        <f t="shared" si="320"/>
        <v>100</v>
      </c>
      <c r="S811" s="34">
        <f t="shared" si="320"/>
        <v>142</v>
      </c>
      <c r="T811" s="34">
        <f t="shared" si="320"/>
        <v>117</v>
      </c>
      <c r="U811" s="34">
        <f t="shared" si="320"/>
        <v>109</v>
      </c>
      <c r="V811" s="34"/>
      <c r="W811" s="34">
        <f t="shared" si="320"/>
        <v>127</v>
      </c>
      <c r="X811" s="34"/>
      <c r="Y811" s="34">
        <f t="shared" si="320"/>
        <v>119</v>
      </c>
      <c r="Z811" s="34">
        <f t="shared" si="320"/>
        <v>115</v>
      </c>
      <c r="AA811" s="34"/>
      <c r="AB811" s="34">
        <f t="shared" si="320"/>
        <v>103</v>
      </c>
      <c r="AC811" s="34">
        <f t="shared" si="320"/>
        <v>116</v>
      </c>
      <c r="AD811" s="34">
        <f t="shared" si="320"/>
        <v>125</v>
      </c>
      <c r="AE811" s="34">
        <f t="shared" si="320"/>
        <v>126</v>
      </c>
      <c r="AF811" s="34">
        <f t="shared" si="320"/>
        <v>138</v>
      </c>
      <c r="AG811" s="34">
        <f t="shared" si="320"/>
        <v>90</v>
      </c>
      <c r="AH811" s="34"/>
      <c r="AI811" s="34">
        <f t="shared" si="320"/>
        <v>141</v>
      </c>
      <c r="AJ811" s="34">
        <f t="shared" si="320"/>
        <v>113</v>
      </c>
      <c r="AK811" s="34"/>
      <c r="AL811" s="34">
        <f t="shared" ref="AL811:BD811" si="321">AL807+AL760</f>
        <v>111</v>
      </c>
      <c r="AM811" s="34">
        <f t="shared" si="321"/>
        <v>116</v>
      </c>
      <c r="AN811" s="34">
        <f t="shared" si="321"/>
        <v>136</v>
      </c>
      <c r="AO811" s="34">
        <f t="shared" si="321"/>
        <v>108</v>
      </c>
      <c r="AP811" s="34">
        <f t="shared" si="321"/>
        <v>141</v>
      </c>
      <c r="AQ811" s="34">
        <f t="shared" si="321"/>
        <v>115</v>
      </c>
      <c r="AR811" s="34">
        <f t="shared" si="321"/>
        <v>96</v>
      </c>
      <c r="AS811" s="34">
        <f t="shared" si="321"/>
        <v>169</v>
      </c>
      <c r="AT811" s="34">
        <f t="shared" si="321"/>
        <v>112</v>
      </c>
      <c r="AU811" s="34">
        <f t="shared" si="321"/>
        <v>149</v>
      </c>
      <c r="AV811" s="34">
        <f t="shared" si="321"/>
        <v>0</v>
      </c>
      <c r="AW811" s="34">
        <f t="shared" si="321"/>
        <v>128</v>
      </c>
      <c r="AX811" s="34">
        <f t="shared" si="321"/>
        <v>98</v>
      </c>
      <c r="AY811" s="34">
        <f t="shared" si="321"/>
        <v>149</v>
      </c>
      <c r="AZ811" s="34">
        <f t="shared" si="321"/>
        <v>104</v>
      </c>
      <c r="BA811" s="34">
        <f t="shared" si="321"/>
        <v>104</v>
      </c>
      <c r="BB811" s="34">
        <f t="shared" si="321"/>
        <v>0</v>
      </c>
      <c r="BC811" s="34">
        <f t="shared" si="321"/>
        <v>0</v>
      </c>
      <c r="BD811" s="34">
        <f t="shared" si="321"/>
        <v>5007</v>
      </c>
      <c r="BE811" s="110"/>
    </row>
    <row r="812" spans="1:57" ht="25.5" customHeight="1" x14ac:dyDescent="0.25">
      <c r="A812" s="29"/>
      <c r="B812" s="83"/>
      <c r="C812" s="84"/>
      <c r="D812" s="84"/>
      <c r="E812" s="76" t="s">
        <v>154</v>
      </c>
      <c r="F812" s="34">
        <f t="shared" ref="F812:AK812" si="322">F808+F761</f>
        <v>4</v>
      </c>
      <c r="G812" s="34">
        <f t="shared" si="322"/>
        <v>18</v>
      </c>
      <c r="H812" s="34">
        <f t="shared" si="322"/>
        <v>72</v>
      </c>
      <c r="I812" s="34">
        <f t="shared" si="322"/>
        <v>71</v>
      </c>
      <c r="J812" s="34">
        <f t="shared" si="322"/>
        <v>70</v>
      </c>
      <c r="K812" s="34">
        <f t="shared" si="322"/>
        <v>15</v>
      </c>
      <c r="L812" s="34">
        <f t="shared" si="322"/>
        <v>35</v>
      </c>
      <c r="M812" s="34">
        <f t="shared" si="322"/>
        <v>97</v>
      </c>
      <c r="N812" s="34">
        <f t="shared" si="322"/>
        <v>75</v>
      </c>
      <c r="O812" s="34">
        <f t="shared" si="322"/>
        <v>58</v>
      </c>
      <c r="P812" s="34">
        <f t="shared" si="322"/>
        <v>28</v>
      </c>
      <c r="Q812" s="34">
        <f t="shared" si="322"/>
        <v>55</v>
      </c>
      <c r="R812" s="34">
        <f t="shared" si="322"/>
        <v>53</v>
      </c>
      <c r="S812" s="34">
        <f t="shared" si="322"/>
        <v>22</v>
      </c>
      <c r="T812" s="34">
        <f t="shared" si="322"/>
        <v>61</v>
      </c>
      <c r="U812" s="34">
        <f t="shared" si="322"/>
        <v>58</v>
      </c>
      <c r="V812" s="34"/>
      <c r="W812" s="34">
        <f t="shared" si="322"/>
        <v>114</v>
      </c>
      <c r="X812" s="34"/>
      <c r="Y812" s="34">
        <f t="shared" si="322"/>
        <v>49</v>
      </c>
      <c r="Z812" s="34">
        <f t="shared" si="322"/>
        <v>47</v>
      </c>
      <c r="AA812" s="34"/>
      <c r="AB812" s="34">
        <f t="shared" si="322"/>
        <v>4</v>
      </c>
      <c r="AC812" s="34">
        <f t="shared" si="322"/>
        <v>55</v>
      </c>
      <c r="AD812" s="34">
        <f t="shared" si="322"/>
        <v>5</v>
      </c>
      <c r="AE812" s="34">
        <f t="shared" si="322"/>
        <v>17</v>
      </c>
      <c r="AF812" s="34">
        <f t="shared" si="322"/>
        <v>50</v>
      </c>
      <c r="AG812" s="34">
        <f t="shared" si="322"/>
        <v>25</v>
      </c>
      <c r="AH812" s="34"/>
      <c r="AI812" s="34">
        <f t="shared" si="322"/>
        <v>47</v>
      </c>
      <c r="AJ812" s="34">
        <f t="shared" si="322"/>
        <v>31</v>
      </c>
      <c r="AK812" s="34"/>
      <c r="AL812" s="34">
        <f t="shared" ref="AL812:BD812" si="323">AL808+AL761</f>
        <v>27</v>
      </c>
      <c r="AM812" s="34">
        <f t="shared" si="323"/>
        <v>11</v>
      </c>
      <c r="AN812" s="34">
        <f t="shared" si="323"/>
        <v>22</v>
      </c>
      <c r="AO812" s="34">
        <f t="shared" si="323"/>
        <v>78</v>
      </c>
      <c r="AP812" s="34">
        <f t="shared" si="323"/>
        <v>7</v>
      </c>
      <c r="AQ812" s="34">
        <f t="shared" si="323"/>
        <v>120</v>
      </c>
      <c r="AR812" s="34">
        <f t="shared" si="323"/>
        <v>85</v>
      </c>
      <c r="AS812" s="34">
        <f t="shared" si="323"/>
        <v>68</v>
      </c>
      <c r="AT812" s="34">
        <f t="shared" si="323"/>
        <v>69</v>
      </c>
      <c r="AU812" s="34">
        <f t="shared" si="323"/>
        <v>143</v>
      </c>
      <c r="AV812" s="34">
        <f t="shared" si="323"/>
        <v>0</v>
      </c>
      <c r="AW812" s="34">
        <f t="shared" si="323"/>
        <v>118</v>
      </c>
      <c r="AX812" s="34">
        <f t="shared" si="323"/>
        <v>48</v>
      </c>
      <c r="AY812" s="34">
        <f t="shared" si="323"/>
        <v>3</v>
      </c>
      <c r="AZ812" s="34">
        <f t="shared" si="323"/>
        <v>22</v>
      </c>
      <c r="BA812" s="34">
        <f t="shared" si="323"/>
        <v>1</v>
      </c>
      <c r="BB812" s="34">
        <f t="shared" si="323"/>
        <v>0</v>
      </c>
      <c r="BC812" s="34">
        <f t="shared" si="323"/>
        <v>0</v>
      </c>
      <c r="BD812" s="34">
        <f t="shared" si="323"/>
        <v>2058</v>
      </c>
      <c r="BE812" s="110"/>
    </row>
    <row r="813" spans="1:57" ht="25.5" customHeight="1" x14ac:dyDescent="0.25">
      <c r="A813" s="29"/>
      <c r="B813" s="83"/>
      <c r="C813" s="84"/>
      <c r="D813" s="84"/>
      <c r="E813" s="76" t="s">
        <v>155</v>
      </c>
      <c r="F813" s="35">
        <f t="shared" ref="F813:AK813" si="324">1-F812/(F810-F811)</f>
        <v>0.99300699300699302</v>
      </c>
      <c r="G813" s="35">
        <f t="shared" si="324"/>
        <v>0.96603773584905661</v>
      </c>
      <c r="H813" s="35">
        <f t="shared" si="324"/>
        <v>0.875</v>
      </c>
      <c r="I813" s="35">
        <f t="shared" si="324"/>
        <v>0.86553030303030298</v>
      </c>
      <c r="J813" s="35">
        <f t="shared" si="324"/>
        <v>0.86538461538461542</v>
      </c>
      <c r="K813" s="35">
        <f t="shared" si="324"/>
        <v>0.97153700189753323</v>
      </c>
      <c r="L813" s="35">
        <f t="shared" si="324"/>
        <v>0.9285714285714286</v>
      </c>
      <c r="M813" s="35">
        <f t="shared" si="324"/>
        <v>0.81128404669260701</v>
      </c>
      <c r="N813" s="35">
        <f t="shared" si="324"/>
        <v>0.85207100591715978</v>
      </c>
      <c r="O813" s="35">
        <f t="shared" si="324"/>
        <v>0.88759689922480622</v>
      </c>
      <c r="P813" s="35">
        <f t="shared" si="324"/>
        <v>0.94656488549618323</v>
      </c>
      <c r="Q813" s="35">
        <f t="shared" si="324"/>
        <v>0.8851774530271399</v>
      </c>
      <c r="R813" s="35">
        <f t="shared" si="324"/>
        <v>0.90111940298507465</v>
      </c>
      <c r="S813" s="35">
        <f t="shared" si="324"/>
        <v>0.95573440643863183</v>
      </c>
      <c r="T813" s="35">
        <f t="shared" si="324"/>
        <v>0.88336520076481839</v>
      </c>
      <c r="U813" s="35">
        <f t="shared" si="324"/>
        <v>0.88846153846153841</v>
      </c>
      <c r="V813" s="35"/>
      <c r="W813" s="35">
        <f t="shared" si="324"/>
        <v>0.77777777777777779</v>
      </c>
      <c r="X813" s="35"/>
      <c r="Y813" s="35">
        <f t="shared" si="324"/>
        <v>0.90576923076923077</v>
      </c>
      <c r="Z813" s="35">
        <f t="shared" si="324"/>
        <v>0.91047619047619044</v>
      </c>
      <c r="AA813" s="35"/>
      <c r="AB813" s="35">
        <f t="shared" si="324"/>
        <v>0.99255121042830541</v>
      </c>
      <c r="AC813" s="35">
        <f t="shared" si="324"/>
        <v>0.89503816793893132</v>
      </c>
      <c r="AD813" s="35">
        <f t="shared" si="324"/>
        <v>0.99029126213592233</v>
      </c>
      <c r="AE813" s="35">
        <f t="shared" si="324"/>
        <v>0.96692607003891051</v>
      </c>
      <c r="AF813" s="35">
        <f t="shared" si="324"/>
        <v>0.90039840637450197</v>
      </c>
      <c r="AG813" s="35">
        <f t="shared" si="324"/>
        <v>0.95446265938069219</v>
      </c>
      <c r="AH813" s="35"/>
      <c r="AI813" s="35">
        <f t="shared" si="324"/>
        <v>0.905811623246493</v>
      </c>
      <c r="AJ813" s="35">
        <f t="shared" si="324"/>
        <v>0.94083969465648853</v>
      </c>
      <c r="AK813" s="35"/>
      <c r="AL813" s="35">
        <f t="shared" ref="AL813:BD813" si="325">1-AL812/(AL810-AL811)</f>
        <v>0.94876660341555974</v>
      </c>
      <c r="AM813" s="35">
        <f t="shared" si="325"/>
        <v>0.97896749521988524</v>
      </c>
      <c r="AN813" s="35">
        <f t="shared" si="325"/>
        <v>0.9562624254473161</v>
      </c>
      <c r="AO813" s="35">
        <f t="shared" si="325"/>
        <v>0.85310734463276838</v>
      </c>
      <c r="AP813" s="35">
        <f t="shared" si="325"/>
        <v>0.98597194388777554</v>
      </c>
      <c r="AQ813" s="35">
        <f t="shared" si="325"/>
        <v>0.7709923664122138</v>
      </c>
      <c r="AR813" s="35">
        <f t="shared" si="325"/>
        <v>0.84317343173431736</v>
      </c>
      <c r="AS813" s="35">
        <f t="shared" si="325"/>
        <v>0.85562632696390661</v>
      </c>
      <c r="AT813" s="35">
        <f t="shared" si="325"/>
        <v>0.86907020872865282</v>
      </c>
      <c r="AU813" s="35">
        <f t="shared" si="325"/>
        <v>0.70875763747454168</v>
      </c>
      <c r="AV813" s="35">
        <f t="shared" si="325"/>
        <v>1</v>
      </c>
      <c r="AW813" s="35">
        <f t="shared" si="325"/>
        <v>0.76587301587301582</v>
      </c>
      <c r="AX813" s="35">
        <f t="shared" si="325"/>
        <v>0.91127541589648797</v>
      </c>
      <c r="AY813" s="35">
        <f t="shared" si="325"/>
        <v>0.99385245901639341</v>
      </c>
      <c r="AZ813" s="35">
        <f t="shared" si="325"/>
        <v>0.95887850467289715</v>
      </c>
      <c r="BA813" s="35">
        <f t="shared" si="325"/>
        <v>0.99813432835820892</v>
      </c>
      <c r="BB813" s="35">
        <f t="shared" si="325"/>
        <v>1</v>
      </c>
      <c r="BC813" s="35">
        <f t="shared" si="325"/>
        <v>1</v>
      </c>
      <c r="BD813" s="35">
        <f t="shared" si="325"/>
        <v>0.91332182116834437</v>
      </c>
      <c r="BE813" s="110"/>
    </row>
    <row r="814" spans="1:57" ht="25.5" customHeight="1" x14ac:dyDescent="0.25">
      <c r="A814" s="19" t="s">
        <v>44</v>
      </c>
      <c r="B814" s="85" t="s">
        <v>45</v>
      </c>
      <c r="C814" s="86">
        <v>43582</v>
      </c>
      <c r="D814" s="85">
        <v>17</v>
      </c>
      <c r="E814" s="85" t="s">
        <v>46</v>
      </c>
      <c r="F814" s="19">
        <f t="shared" ref="F814:AK814" si="326">F763</f>
        <v>14</v>
      </c>
      <c r="G814" s="19">
        <f t="shared" si="326"/>
        <v>23</v>
      </c>
      <c r="H814" s="19">
        <f t="shared" si="326"/>
        <v>42</v>
      </c>
      <c r="I814" s="19">
        <f t="shared" si="326"/>
        <v>47</v>
      </c>
      <c r="J814" s="19">
        <f t="shared" si="326"/>
        <v>48</v>
      </c>
      <c r="K814" s="19">
        <f t="shared" si="326"/>
        <v>59</v>
      </c>
      <c r="L814" s="19">
        <f t="shared" si="326"/>
        <v>64</v>
      </c>
      <c r="M814" s="19">
        <f t="shared" si="326"/>
        <v>65</v>
      </c>
      <c r="N814" s="19">
        <f t="shared" si="326"/>
        <v>66</v>
      </c>
      <c r="O814" s="19">
        <f t="shared" si="326"/>
        <v>72</v>
      </c>
      <c r="P814" s="19">
        <f t="shared" si="326"/>
        <v>76</v>
      </c>
      <c r="Q814" s="19">
        <f t="shared" si="326"/>
        <v>78</v>
      </c>
      <c r="R814" s="19">
        <f t="shared" si="326"/>
        <v>79</v>
      </c>
      <c r="S814" s="19">
        <f t="shared" si="326"/>
        <v>83</v>
      </c>
      <c r="T814" s="19">
        <f t="shared" si="326"/>
        <v>84</v>
      </c>
      <c r="U814" s="19">
        <f t="shared" si="326"/>
        <v>86</v>
      </c>
      <c r="V814" s="19"/>
      <c r="W814" s="19">
        <f t="shared" si="326"/>
        <v>411</v>
      </c>
      <c r="X814" s="19"/>
      <c r="Y814" s="19">
        <f t="shared" si="326"/>
        <v>413</v>
      </c>
      <c r="Z814" s="19">
        <f t="shared" si="326"/>
        <v>415</v>
      </c>
      <c r="AA814" s="19"/>
      <c r="AB814" s="19">
        <f t="shared" si="326"/>
        <v>417</v>
      </c>
      <c r="AC814" s="19">
        <f t="shared" si="326"/>
        <v>418</v>
      </c>
      <c r="AD814" s="19">
        <f t="shared" si="326"/>
        <v>419</v>
      </c>
      <c r="AE814" s="19">
        <f t="shared" si="326"/>
        <v>420</v>
      </c>
      <c r="AF814" s="19">
        <f t="shared" si="326"/>
        <v>421</v>
      </c>
      <c r="AG814" s="19">
        <f t="shared" si="326"/>
        <v>422</v>
      </c>
      <c r="AH814" s="19"/>
      <c r="AI814" s="19">
        <f t="shared" si="326"/>
        <v>425</v>
      </c>
      <c r="AJ814" s="19">
        <f t="shared" si="326"/>
        <v>426</v>
      </c>
      <c r="AK814" s="19"/>
      <c r="AL814" s="19">
        <f t="shared" ref="AL814:BD814" si="327">AL763</f>
        <v>430</v>
      </c>
      <c r="AM814" s="19">
        <f t="shared" si="327"/>
        <v>431</v>
      </c>
      <c r="AN814" s="19">
        <f t="shared" si="327"/>
        <v>433</v>
      </c>
      <c r="AO814" s="19">
        <f t="shared" si="327"/>
        <v>446</v>
      </c>
      <c r="AP814" s="19">
        <f t="shared" si="327"/>
        <v>449</v>
      </c>
      <c r="AQ814" s="19">
        <f t="shared" si="327"/>
        <v>450</v>
      </c>
      <c r="AR814" s="19">
        <f t="shared" si="327"/>
        <v>451</v>
      </c>
      <c r="AS814" s="19">
        <f t="shared" si="327"/>
        <v>453</v>
      </c>
      <c r="AT814" s="19">
        <f t="shared" si="327"/>
        <v>454</v>
      </c>
      <c r="AU814" s="19">
        <f t="shared" si="327"/>
        <v>455</v>
      </c>
      <c r="AV814" s="19">
        <f t="shared" si="327"/>
        <v>0</v>
      </c>
      <c r="AW814" s="19">
        <f t="shared" si="327"/>
        <v>457</v>
      </c>
      <c r="AX814" s="19">
        <f t="shared" si="327"/>
        <v>458</v>
      </c>
      <c r="AY814" s="19">
        <f t="shared" si="327"/>
        <v>460</v>
      </c>
      <c r="AZ814" s="19">
        <f t="shared" si="327"/>
        <v>461</v>
      </c>
      <c r="BA814" s="19">
        <f t="shared" si="327"/>
        <v>463</v>
      </c>
      <c r="BB814" s="19">
        <f t="shared" si="327"/>
        <v>0</v>
      </c>
      <c r="BC814" s="19">
        <f t="shared" si="327"/>
        <v>0</v>
      </c>
      <c r="BD814" s="19" t="str">
        <f t="shared" si="327"/>
        <v>TOTALS</v>
      </c>
      <c r="BE814" s="19" t="s">
        <v>47</v>
      </c>
    </row>
    <row r="815" spans="1:57" ht="25.5" customHeight="1" x14ac:dyDescent="0.25">
      <c r="A815" s="19" t="s">
        <v>48</v>
      </c>
      <c r="B815" s="85"/>
      <c r="C815" s="87" t="s">
        <v>49</v>
      </c>
      <c r="D815" s="87" t="s">
        <v>50</v>
      </c>
      <c r="E815" s="87" t="s">
        <v>51</v>
      </c>
      <c r="F815" s="19" t="s">
        <v>52</v>
      </c>
      <c r="G815" s="19" t="s">
        <v>52</v>
      </c>
      <c r="H815" s="19" t="s">
        <v>52</v>
      </c>
      <c r="I815" s="19" t="s">
        <v>52</v>
      </c>
      <c r="J815" s="19" t="s">
        <v>52</v>
      </c>
      <c r="K815" s="19" t="s">
        <v>52</v>
      </c>
      <c r="L815" s="19" t="s">
        <v>52</v>
      </c>
      <c r="M815" s="19" t="s">
        <v>52</v>
      </c>
      <c r="N815" s="19" t="s">
        <v>52</v>
      </c>
      <c r="O815" s="19" t="s">
        <v>52</v>
      </c>
      <c r="P815" s="19" t="s">
        <v>52</v>
      </c>
      <c r="Q815" s="19" t="s">
        <v>52</v>
      </c>
      <c r="R815" s="19" t="s">
        <v>52</v>
      </c>
      <c r="S815" s="19" t="s">
        <v>52</v>
      </c>
      <c r="T815" s="19" t="s">
        <v>52</v>
      </c>
      <c r="U815" s="19" t="s">
        <v>52</v>
      </c>
      <c r="V815" s="19"/>
      <c r="W815" s="19" t="s">
        <v>52</v>
      </c>
      <c r="X815" s="19"/>
      <c r="Y815" s="19" t="s">
        <v>52</v>
      </c>
      <c r="Z815" s="19" t="s">
        <v>52</v>
      </c>
      <c r="AA815" s="19"/>
      <c r="AB815" s="19" t="s">
        <v>52</v>
      </c>
      <c r="AC815" s="19" t="s">
        <v>52</v>
      </c>
      <c r="AD815" s="19" t="s">
        <v>52</v>
      </c>
      <c r="AE815" s="19" t="s">
        <v>52</v>
      </c>
      <c r="AF815" s="19" t="s">
        <v>52</v>
      </c>
      <c r="AG815" s="19" t="s">
        <v>52</v>
      </c>
      <c r="AH815" s="19"/>
      <c r="AI815" s="19" t="s">
        <v>52</v>
      </c>
      <c r="AJ815" s="19" t="s">
        <v>52</v>
      </c>
      <c r="AK815" s="19"/>
      <c r="AL815" s="19" t="s">
        <v>52</v>
      </c>
      <c r="AM815" s="19" t="s">
        <v>52</v>
      </c>
      <c r="AN815" s="19" t="s">
        <v>52</v>
      </c>
      <c r="AO815" s="19" t="s">
        <v>52</v>
      </c>
      <c r="AP815" s="19" t="s">
        <v>52</v>
      </c>
      <c r="AQ815" s="19" t="s">
        <v>52</v>
      </c>
      <c r="AR815" s="19" t="s">
        <v>52</v>
      </c>
      <c r="AS815" s="19" t="s">
        <v>52</v>
      </c>
      <c r="AT815" s="19" t="s">
        <v>52</v>
      </c>
      <c r="AU815" s="19" t="s">
        <v>52</v>
      </c>
      <c r="AV815" s="19" t="s">
        <v>52</v>
      </c>
      <c r="AW815" s="19" t="s">
        <v>52</v>
      </c>
      <c r="AX815" s="19" t="s">
        <v>52</v>
      </c>
      <c r="AY815" s="19" t="s">
        <v>52</v>
      </c>
      <c r="AZ815" s="19" t="s">
        <v>52</v>
      </c>
      <c r="BA815" s="19" t="s">
        <v>52</v>
      </c>
      <c r="BB815" s="19" t="s">
        <v>52</v>
      </c>
      <c r="BC815" s="19" t="s">
        <v>52</v>
      </c>
      <c r="BD815" s="19" t="s">
        <v>52</v>
      </c>
      <c r="BE815" s="19" t="s">
        <v>53</v>
      </c>
    </row>
    <row r="816" spans="1:57" ht="25.5" customHeight="1" x14ac:dyDescent="0.25">
      <c r="A816" s="22">
        <v>17</v>
      </c>
      <c r="B816" s="76" t="s">
        <v>54</v>
      </c>
      <c r="C816" s="76">
        <v>25</v>
      </c>
      <c r="D816" s="76" t="s">
        <v>55</v>
      </c>
      <c r="E816" s="76" t="s">
        <v>56</v>
      </c>
      <c r="F816" s="24">
        <v>-434.26</v>
      </c>
      <c r="G816" s="24">
        <v>436.85</v>
      </c>
      <c r="H816" s="24">
        <v>-614.01</v>
      </c>
      <c r="I816" s="24">
        <v>-195.32</v>
      </c>
      <c r="J816" s="24">
        <v>-105.04</v>
      </c>
      <c r="K816" s="24">
        <v>-15.85</v>
      </c>
      <c r="L816" s="24">
        <v>-257.06</v>
      </c>
      <c r="M816" s="24">
        <v>-10</v>
      </c>
      <c r="N816" s="24">
        <v>0</v>
      </c>
      <c r="O816" s="24">
        <v>6.52</v>
      </c>
      <c r="P816" s="24">
        <v>-370</v>
      </c>
      <c r="Q816" s="24">
        <v>-537.83000000000004</v>
      </c>
      <c r="R816" s="96">
        <v>-455.26</v>
      </c>
      <c r="S816" s="24">
        <v>-822.52</v>
      </c>
      <c r="T816" s="24">
        <v>-577.03</v>
      </c>
      <c r="U816" s="24">
        <v>-1129.6500000000001</v>
      </c>
      <c r="V816" s="24"/>
      <c r="W816" s="24">
        <v>-619.61</v>
      </c>
      <c r="X816" s="94"/>
      <c r="Y816" s="24">
        <v>-1099.3</v>
      </c>
      <c r="Z816" s="24">
        <v>-501.14</v>
      </c>
      <c r="AA816" s="24"/>
      <c r="AB816" s="24">
        <v>-415.25</v>
      </c>
      <c r="AC816" s="24">
        <v>-693.66</v>
      </c>
      <c r="AD816" s="24">
        <v>-796.39</v>
      </c>
      <c r="AE816" s="24">
        <v>0</v>
      </c>
      <c r="AF816" s="24">
        <v>-290.48</v>
      </c>
      <c r="AG816" s="24">
        <v>430.39</v>
      </c>
      <c r="AH816" s="24"/>
      <c r="AI816" s="24">
        <v>-343.82</v>
      </c>
      <c r="AJ816" s="24">
        <v>-432.21</v>
      </c>
      <c r="AK816" s="24"/>
      <c r="AL816" s="24">
        <v>-444.42</v>
      </c>
      <c r="AM816" s="24">
        <v>-359.16</v>
      </c>
      <c r="AN816" s="24">
        <v>-400.77</v>
      </c>
      <c r="AO816" s="24">
        <v>46.72</v>
      </c>
      <c r="AP816" s="24">
        <v>-601.61</v>
      </c>
      <c r="AQ816" s="24">
        <v>-2077.33</v>
      </c>
      <c r="AR816" s="24">
        <v>227.2</v>
      </c>
      <c r="AS816" s="24">
        <v>-160.63999999999999</v>
      </c>
      <c r="AT816" s="24">
        <v>2092.7199999999998</v>
      </c>
      <c r="AU816" s="24">
        <v>292.27999999999997</v>
      </c>
      <c r="AV816" s="24">
        <v>0</v>
      </c>
      <c r="AW816" s="24">
        <v>0</v>
      </c>
      <c r="AX816" s="24">
        <v>-1037.33</v>
      </c>
      <c r="AY816" s="24">
        <v>129.12</v>
      </c>
      <c r="AZ816" s="24">
        <v>205.48</v>
      </c>
      <c r="BA816" s="24">
        <v>140.33000000000001</v>
      </c>
      <c r="BB816" s="24">
        <v>0</v>
      </c>
      <c r="BC816" s="24">
        <v>0</v>
      </c>
      <c r="BD816" s="24">
        <f t="shared" ref="BD816:BD859" si="328">SUM(F816:BC816)</f>
        <v>-11789.34</v>
      </c>
      <c r="BE816" s="25"/>
    </row>
    <row r="817" spans="1:57" ht="25.5" customHeight="1" x14ac:dyDescent="0.25">
      <c r="A817" s="22">
        <v>17</v>
      </c>
      <c r="B817" s="76" t="s">
        <v>54</v>
      </c>
      <c r="C817" s="76">
        <v>66</v>
      </c>
      <c r="D817" s="76" t="s">
        <v>55</v>
      </c>
      <c r="E817" s="77" t="s">
        <v>57</v>
      </c>
      <c r="F817" s="24">
        <v>-309.61</v>
      </c>
      <c r="G817" s="24">
        <v>-436.05</v>
      </c>
      <c r="H817" s="24">
        <v>-555.30999999999995</v>
      </c>
      <c r="I817" s="24">
        <v>-29.83</v>
      </c>
      <c r="J817" s="24">
        <v>-23.6</v>
      </c>
      <c r="K817" s="24">
        <v>-28.89</v>
      </c>
      <c r="L817" s="24">
        <v>-83.95</v>
      </c>
      <c r="M817" s="24" t="s">
        <v>63</v>
      </c>
      <c r="N817" s="24">
        <v>0</v>
      </c>
      <c r="O817" s="24">
        <v>57.2</v>
      </c>
      <c r="P817" s="24">
        <v>-74.989999999999995</v>
      </c>
      <c r="Q817" s="24">
        <v>24.38</v>
      </c>
      <c r="R817" s="96" t="s">
        <v>58</v>
      </c>
      <c r="S817" s="24">
        <v>-55.26</v>
      </c>
      <c r="T817" s="24">
        <v>-48.46</v>
      </c>
      <c r="U817" s="24">
        <v>-577.53</v>
      </c>
      <c r="V817" s="24"/>
      <c r="W817" s="24">
        <v>-754.45</v>
      </c>
      <c r="X817" s="94"/>
      <c r="Y817" s="24">
        <v>-1642.35</v>
      </c>
      <c r="Z817" s="24">
        <v>-123.19</v>
      </c>
      <c r="AA817" s="24"/>
      <c r="AB817" s="24">
        <v>-171.92</v>
      </c>
      <c r="AC817" s="24">
        <v>49.94</v>
      </c>
      <c r="AD817" s="24">
        <v>-70.52</v>
      </c>
      <c r="AE817" s="24">
        <v>0</v>
      </c>
      <c r="AF817" s="24">
        <v>-155.29</v>
      </c>
      <c r="AG817" s="24">
        <v>-23.71</v>
      </c>
      <c r="AH817" s="24"/>
      <c r="AI817" s="24">
        <v>-49.26</v>
      </c>
      <c r="AJ817" s="24">
        <v>-201.6</v>
      </c>
      <c r="AK817" s="24"/>
      <c r="AL817" s="24" t="s">
        <v>64</v>
      </c>
      <c r="AM817" s="24">
        <v>-27.76</v>
      </c>
      <c r="AN817" s="24">
        <v>-0.45</v>
      </c>
      <c r="AO817" s="24">
        <v>-536.20000000000005</v>
      </c>
      <c r="AP817" s="24">
        <v>-362.92</v>
      </c>
      <c r="AQ817" s="24">
        <v>1410.61</v>
      </c>
      <c r="AR817" s="24">
        <v>-325.32</v>
      </c>
      <c r="AS817" s="24">
        <v>-201.05</v>
      </c>
      <c r="AT817" s="24">
        <v>129</v>
      </c>
      <c r="AU817" s="24">
        <v>-107.89</v>
      </c>
      <c r="AV817" s="24">
        <v>0</v>
      </c>
      <c r="AW817" s="24">
        <v>0</v>
      </c>
      <c r="AX817" s="24">
        <v>-2916.66</v>
      </c>
      <c r="AY817" s="24" t="s">
        <v>60</v>
      </c>
      <c r="AZ817" s="24">
        <v>-37.78</v>
      </c>
      <c r="BA817" s="24">
        <v>-0.84</v>
      </c>
      <c r="BB817" s="24">
        <v>0</v>
      </c>
      <c r="BC817" s="24">
        <v>0</v>
      </c>
      <c r="BD817" s="24">
        <f t="shared" si="328"/>
        <v>-8261.51</v>
      </c>
      <c r="BE817" s="25"/>
    </row>
    <row r="818" spans="1:57" ht="25.5" customHeight="1" x14ac:dyDescent="0.25">
      <c r="A818" s="22">
        <v>17</v>
      </c>
      <c r="B818" s="76" t="s">
        <v>54</v>
      </c>
      <c r="C818" s="76">
        <v>27</v>
      </c>
      <c r="D818" s="76">
        <v>269</v>
      </c>
      <c r="E818" s="76" t="s">
        <v>61</v>
      </c>
      <c r="F818" s="24" t="s">
        <v>60</v>
      </c>
      <c r="G818" s="24" t="s">
        <v>60</v>
      </c>
      <c r="H818" s="24" t="s">
        <v>60</v>
      </c>
      <c r="I818" s="24" t="s">
        <v>60</v>
      </c>
      <c r="J818" s="24" t="s">
        <v>60</v>
      </c>
      <c r="K818" s="24" t="s">
        <v>60</v>
      </c>
      <c r="L818" s="24" t="s">
        <v>63</v>
      </c>
      <c r="M818" s="24" t="s">
        <v>63</v>
      </c>
      <c r="N818" s="24">
        <v>0</v>
      </c>
      <c r="O818" s="24" t="s">
        <v>62</v>
      </c>
      <c r="P818" s="24" t="s">
        <v>62</v>
      </c>
      <c r="Q818" s="24" t="s">
        <v>246</v>
      </c>
      <c r="R818" s="96">
        <v>250</v>
      </c>
      <c r="S818" s="24" t="s">
        <v>62</v>
      </c>
      <c r="T818" s="24" t="s">
        <v>62</v>
      </c>
      <c r="U818" s="24">
        <v>-55</v>
      </c>
      <c r="V818" s="24"/>
      <c r="W818" s="24" t="s">
        <v>60</v>
      </c>
      <c r="X818" s="94"/>
      <c r="Y818" s="24" t="s">
        <v>60</v>
      </c>
      <c r="Z818" s="24" t="s">
        <v>62</v>
      </c>
      <c r="AA818" s="24"/>
      <c r="AB818" s="24" t="s">
        <v>60</v>
      </c>
      <c r="AC818" s="24" t="s">
        <v>60</v>
      </c>
      <c r="AD818" s="24" t="s">
        <v>60</v>
      </c>
      <c r="AE818" s="24">
        <v>0</v>
      </c>
      <c r="AF818" s="24" t="s">
        <v>60</v>
      </c>
      <c r="AG818" s="24" t="s">
        <v>60</v>
      </c>
      <c r="AH818" s="24"/>
      <c r="AI818" s="24" t="s">
        <v>63</v>
      </c>
      <c r="AJ818" s="24" t="s">
        <v>60</v>
      </c>
      <c r="AK818" s="24"/>
      <c r="AL818" s="24" t="s">
        <v>60</v>
      </c>
      <c r="AM818" s="24" t="s">
        <v>62</v>
      </c>
      <c r="AN818" s="24" t="s">
        <v>62</v>
      </c>
      <c r="AO818" s="24" t="s">
        <v>62</v>
      </c>
      <c r="AP818" s="24" t="s">
        <v>64</v>
      </c>
      <c r="AQ818" s="24" t="s">
        <v>62</v>
      </c>
      <c r="AR818" s="24" t="s">
        <v>60</v>
      </c>
      <c r="AS818" s="24" t="s">
        <v>64</v>
      </c>
      <c r="AT818" s="24" t="s">
        <v>60</v>
      </c>
      <c r="AU818" s="24" t="s">
        <v>60</v>
      </c>
      <c r="AV818" s="24">
        <v>0</v>
      </c>
      <c r="AW818" s="24">
        <v>0</v>
      </c>
      <c r="AX818" s="24" t="s">
        <v>60</v>
      </c>
      <c r="AY818" s="24" t="s">
        <v>64</v>
      </c>
      <c r="AZ818" s="24" t="s">
        <v>60</v>
      </c>
      <c r="BA818" s="24" t="s">
        <v>62</v>
      </c>
      <c r="BB818" s="24">
        <v>0</v>
      </c>
      <c r="BC818" s="24">
        <v>0</v>
      </c>
      <c r="BD818" s="24">
        <f t="shared" si="328"/>
        <v>195</v>
      </c>
      <c r="BE818" s="25"/>
    </row>
    <row r="819" spans="1:57" ht="25.5" customHeight="1" x14ac:dyDescent="0.25">
      <c r="A819" s="22">
        <v>17</v>
      </c>
      <c r="B819" s="76" t="s">
        <v>54</v>
      </c>
      <c r="C819" s="76">
        <v>27</v>
      </c>
      <c r="D819" s="76">
        <v>273</v>
      </c>
      <c r="E819" s="76" t="s">
        <v>65</v>
      </c>
      <c r="F819" s="24" t="s">
        <v>60</v>
      </c>
      <c r="G819" s="24" t="s">
        <v>60</v>
      </c>
      <c r="H819" s="24" t="s">
        <v>60</v>
      </c>
      <c r="I819" s="24" t="s">
        <v>60</v>
      </c>
      <c r="J819" s="24" t="s">
        <v>60</v>
      </c>
      <c r="K819" s="24" t="s">
        <v>60</v>
      </c>
      <c r="L819" s="24" t="s">
        <v>62</v>
      </c>
      <c r="M819" s="24" t="s">
        <v>63</v>
      </c>
      <c r="N819" s="24">
        <v>0</v>
      </c>
      <c r="O819" s="24" t="s">
        <v>62</v>
      </c>
      <c r="P819" s="24">
        <v>-0.95</v>
      </c>
      <c r="Q819" s="24" t="s">
        <v>60</v>
      </c>
      <c r="R819" s="96">
        <v>-23.72</v>
      </c>
      <c r="S819" s="24" t="s">
        <v>62</v>
      </c>
      <c r="T819" s="24" t="s">
        <v>62</v>
      </c>
      <c r="U819" s="24" t="s">
        <v>62</v>
      </c>
      <c r="V819" s="24"/>
      <c r="W819" s="24" t="s">
        <v>60</v>
      </c>
      <c r="X819" s="94"/>
      <c r="Y819" s="24" t="s">
        <v>60</v>
      </c>
      <c r="Z819" s="24" t="s">
        <v>62</v>
      </c>
      <c r="AA819" s="24"/>
      <c r="AB819" s="24" t="s">
        <v>60</v>
      </c>
      <c r="AC819" s="24" t="s">
        <v>60</v>
      </c>
      <c r="AD819" s="24" t="s">
        <v>60</v>
      </c>
      <c r="AE819" s="24">
        <v>0</v>
      </c>
      <c r="AF819" s="24" t="s">
        <v>60</v>
      </c>
      <c r="AG819" s="24" t="s">
        <v>60</v>
      </c>
      <c r="AH819" s="24"/>
      <c r="AI819" s="24" t="s">
        <v>63</v>
      </c>
      <c r="AJ819" s="24" t="s">
        <v>60</v>
      </c>
      <c r="AK819" s="24"/>
      <c r="AL819" s="24" t="s">
        <v>60</v>
      </c>
      <c r="AM819" s="24" t="s">
        <v>62</v>
      </c>
      <c r="AN819" s="24" t="s">
        <v>60</v>
      </c>
      <c r="AO819" s="24" t="s">
        <v>62</v>
      </c>
      <c r="AP819" s="24" t="s">
        <v>64</v>
      </c>
      <c r="AQ819" s="24" t="s">
        <v>62</v>
      </c>
      <c r="AR819" s="24" t="s">
        <v>60</v>
      </c>
      <c r="AS819" s="24" t="s">
        <v>64</v>
      </c>
      <c r="AT819" s="24" t="s">
        <v>60</v>
      </c>
      <c r="AU819" s="24" t="s">
        <v>60</v>
      </c>
      <c r="AV819" s="24">
        <v>0</v>
      </c>
      <c r="AW819" s="24">
        <v>0</v>
      </c>
      <c r="AX819" s="24" t="s">
        <v>60</v>
      </c>
      <c r="AY819" s="24" t="s">
        <v>64</v>
      </c>
      <c r="AZ819" s="24" t="s">
        <v>60</v>
      </c>
      <c r="BA819" s="24" t="s">
        <v>62</v>
      </c>
      <c r="BB819" s="24">
        <v>0</v>
      </c>
      <c r="BC819" s="24">
        <v>0</v>
      </c>
      <c r="BD819" s="24">
        <f t="shared" si="328"/>
        <v>-24.669999999999998</v>
      </c>
      <c r="BE819" s="25"/>
    </row>
    <row r="820" spans="1:57" ht="25.5" customHeight="1" x14ac:dyDescent="0.25">
      <c r="A820" s="22">
        <v>17</v>
      </c>
      <c r="B820" s="76" t="s">
        <v>54</v>
      </c>
      <c r="C820" s="76">
        <v>27</v>
      </c>
      <c r="D820" s="76">
        <v>274</v>
      </c>
      <c r="E820" s="76" t="s">
        <v>66</v>
      </c>
      <c r="F820" s="24" t="s">
        <v>60</v>
      </c>
      <c r="G820" s="24" t="s">
        <v>60</v>
      </c>
      <c r="H820" s="24" t="s">
        <v>60</v>
      </c>
      <c r="I820" s="24" t="s">
        <v>60</v>
      </c>
      <c r="J820" s="24" t="s">
        <v>60</v>
      </c>
      <c r="K820" s="24" t="s">
        <v>60</v>
      </c>
      <c r="L820" s="24" t="s">
        <v>63</v>
      </c>
      <c r="M820" s="24" t="s">
        <v>63</v>
      </c>
      <c r="N820" s="24">
        <v>0</v>
      </c>
      <c r="O820" s="24" t="s">
        <v>62</v>
      </c>
      <c r="P820" s="24" t="s">
        <v>62</v>
      </c>
      <c r="Q820" s="24">
        <v>-16.100000000000001</v>
      </c>
      <c r="R820" s="96" t="s">
        <v>62</v>
      </c>
      <c r="S820" s="24" t="s">
        <v>63</v>
      </c>
      <c r="T820" s="24" t="s">
        <v>62</v>
      </c>
      <c r="U820" s="24" t="s">
        <v>62</v>
      </c>
      <c r="V820" s="24"/>
      <c r="W820" s="24" t="s">
        <v>60</v>
      </c>
      <c r="X820" s="94"/>
      <c r="Y820" s="24" t="s">
        <v>60</v>
      </c>
      <c r="Z820" s="24" t="s">
        <v>62</v>
      </c>
      <c r="AA820" s="24"/>
      <c r="AB820" s="24" t="s">
        <v>60</v>
      </c>
      <c r="AC820" s="24" t="s">
        <v>60</v>
      </c>
      <c r="AD820" s="24" t="s">
        <v>60</v>
      </c>
      <c r="AE820" s="24">
        <v>0</v>
      </c>
      <c r="AF820" s="24" t="s">
        <v>60</v>
      </c>
      <c r="AG820" s="24" t="s">
        <v>60</v>
      </c>
      <c r="AH820" s="24"/>
      <c r="AI820" s="24" t="s">
        <v>63</v>
      </c>
      <c r="AJ820" s="24" t="s">
        <v>60</v>
      </c>
      <c r="AK820" s="24"/>
      <c r="AL820" s="24" t="s">
        <v>60</v>
      </c>
      <c r="AM820" s="24" t="s">
        <v>62</v>
      </c>
      <c r="AN820" s="24" t="s">
        <v>62</v>
      </c>
      <c r="AO820" s="24" t="s">
        <v>62</v>
      </c>
      <c r="AP820" s="24" t="s">
        <v>60</v>
      </c>
      <c r="AQ820" s="24" t="s">
        <v>62</v>
      </c>
      <c r="AR820" s="24">
        <v>91.3</v>
      </c>
      <c r="AS820" s="24" t="s">
        <v>64</v>
      </c>
      <c r="AT820" s="24" t="s">
        <v>60</v>
      </c>
      <c r="AU820" s="24" t="s">
        <v>60</v>
      </c>
      <c r="AV820" s="24">
        <v>0</v>
      </c>
      <c r="AW820" s="24">
        <v>0</v>
      </c>
      <c r="AX820" s="24" t="s">
        <v>60</v>
      </c>
      <c r="AY820" s="24" t="s">
        <v>64</v>
      </c>
      <c r="AZ820" s="24" t="s">
        <v>60</v>
      </c>
      <c r="BA820" s="24" t="s">
        <v>62</v>
      </c>
      <c r="BB820" s="24">
        <v>0</v>
      </c>
      <c r="BC820" s="24">
        <v>0</v>
      </c>
      <c r="BD820" s="24">
        <f t="shared" si="328"/>
        <v>75.199999999999989</v>
      </c>
      <c r="BE820" s="25" t="s">
        <v>48</v>
      </c>
    </row>
    <row r="821" spans="1:57" ht="25.5" customHeight="1" x14ac:dyDescent="0.25">
      <c r="A821" s="22">
        <v>17</v>
      </c>
      <c r="B821" s="76" t="s">
        <v>54</v>
      </c>
      <c r="C821" s="76">
        <v>23</v>
      </c>
      <c r="D821" s="76">
        <v>243</v>
      </c>
      <c r="E821" s="76" t="s">
        <v>67</v>
      </c>
      <c r="F821" s="24">
        <v>-274.72000000000003</v>
      </c>
      <c r="G821" s="24">
        <v>-66.510000000000005</v>
      </c>
      <c r="H821" s="24">
        <v>-245.87</v>
      </c>
      <c r="I821" s="24">
        <v>-86.2</v>
      </c>
      <c r="J821" s="24">
        <v>-36.94</v>
      </c>
      <c r="K821" s="24">
        <v>-277.31</v>
      </c>
      <c r="L821" s="24">
        <v>-89.3</v>
      </c>
      <c r="M821" s="24">
        <v>-1463.88</v>
      </c>
      <c r="N821" s="24">
        <v>0</v>
      </c>
      <c r="O821" s="24">
        <v>-78.400000000000006</v>
      </c>
      <c r="P821" s="24">
        <v>-51.66</v>
      </c>
      <c r="Q821" s="24">
        <v>283.54000000000002</v>
      </c>
      <c r="R821" s="96" t="s">
        <v>62</v>
      </c>
      <c r="S821" s="24">
        <v>-95.76</v>
      </c>
      <c r="T821" s="24">
        <v>-82.32</v>
      </c>
      <c r="U821" s="24">
        <v>-120.05</v>
      </c>
      <c r="V821" s="24"/>
      <c r="W821" s="24">
        <v>-1390.86</v>
      </c>
      <c r="X821" s="94"/>
      <c r="Y821" s="24">
        <v>-283.3</v>
      </c>
      <c r="Z821" s="24">
        <v>-229.33</v>
      </c>
      <c r="AA821" s="24"/>
      <c r="AB821" s="24">
        <v>-303.60000000000002</v>
      </c>
      <c r="AC821" s="24" t="s">
        <v>124</v>
      </c>
      <c r="AD821" s="24">
        <v>45.45</v>
      </c>
      <c r="AE821" s="24">
        <v>0</v>
      </c>
      <c r="AF821" s="24" t="s">
        <v>59</v>
      </c>
      <c r="AG821" s="24">
        <v>-284.55</v>
      </c>
      <c r="AH821" s="24"/>
      <c r="AI821" s="24">
        <v>20.77</v>
      </c>
      <c r="AJ821" s="24">
        <v>-84.59</v>
      </c>
      <c r="AK821" s="24"/>
      <c r="AL821" s="24">
        <v>-2878.5</v>
      </c>
      <c r="AM821" s="24">
        <v>-168.85</v>
      </c>
      <c r="AN821" s="24">
        <v>17.2</v>
      </c>
      <c r="AO821" s="24">
        <v>-524.72</v>
      </c>
      <c r="AP821" s="24">
        <v>-503.98</v>
      </c>
      <c r="AQ821" s="24">
        <v>-700.95</v>
      </c>
      <c r="AR821" s="24">
        <v>-17.18</v>
      </c>
      <c r="AS821" s="24">
        <v>-284.7</v>
      </c>
      <c r="AT821" s="24">
        <v>104.7</v>
      </c>
      <c r="AU821" s="24">
        <v>-430.7</v>
      </c>
      <c r="AV821" s="24">
        <v>0</v>
      </c>
      <c r="AW821" s="24">
        <v>0</v>
      </c>
      <c r="AX821" s="24">
        <v>89.61</v>
      </c>
      <c r="AY821" s="24" t="s">
        <v>60</v>
      </c>
      <c r="AZ821" s="24">
        <v>-17.79</v>
      </c>
      <c r="BA821" s="24" t="s">
        <v>62</v>
      </c>
      <c r="BB821" s="24">
        <v>0</v>
      </c>
      <c r="BC821" s="24">
        <v>0</v>
      </c>
      <c r="BD821" s="24">
        <f t="shared" si="328"/>
        <v>-10511.250000000002</v>
      </c>
      <c r="BE821" s="25" t="s">
        <v>48</v>
      </c>
    </row>
    <row r="822" spans="1:57" ht="25.5" customHeight="1" x14ac:dyDescent="0.25">
      <c r="A822" s="22">
        <v>17</v>
      </c>
      <c r="B822" s="76" t="s">
        <v>54</v>
      </c>
      <c r="C822" s="76">
        <v>23</v>
      </c>
      <c r="D822" s="76">
        <v>332</v>
      </c>
      <c r="E822" s="76" t="s">
        <v>68</v>
      </c>
      <c r="F822" s="24">
        <v>265.5</v>
      </c>
      <c r="G822" s="24" t="s">
        <v>59</v>
      </c>
      <c r="H822" s="24">
        <v>-307.08999999999997</v>
      </c>
      <c r="I822" s="24">
        <v>-167.03</v>
      </c>
      <c r="J822" s="24">
        <v>242.54</v>
      </c>
      <c r="K822" s="24">
        <v>-129.84</v>
      </c>
      <c r="L822" s="24">
        <v>-72.36</v>
      </c>
      <c r="M822" s="24" t="s">
        <v>58</v>
      </c>
      <c r="N822" s="24">
        <v>0</v>
      </c>
      <c r="O822" s="24">
        <v>-1457.13</v>
      </c>
      <c r="P822" s="24">
        <v>326.72000000000003</v>
      </c>
      <c r="Q822" s="24">
        <v>-136.09</v>
      </c>
      <c r="R822" s="96">
        <v>-57.81</v>
      </c>
      <c r="S822" s="24">
        <v>-15.44</v>
      </c>
      <c r="T822" s="24">
        <v>-113.06</v>
      </c>
      <c r="U822" s="24">
        <v>-864.77</v>
      </c>
      <c r="V822" s="24"/>
      <c r="W822" s="24">
        <v>-963.63</v>
      </c>
      <c r="X822" s="94"/>
      <c r="Y822" s="24">
        <v>-813.91</v>
      </c>
      <c r="Z822" s="24">
        <v>-575.09</v>
      </c>
      <c r="AA822" s="24"/>
      <c r="AB822" s="24">
        <v>-736.14</v>
      </c>
      <c r="AC822" s="24" t="s">
        <v>124</v>
      </c>
      <c r="AD822" s="24">
        <v>-380.2</v>
      </c>
      <c r="AE822" s="24">
        <v>0</v>
      </c>
      <c r="AF822" s="24" t="s">
        <v>59</v>
      </c>
      <c r="AG822" s="24">
        <v>279.75</v>
      </c>
      <c r="AH822" s="24"/>
      <c r="AI822" s="24">
        <v>72.010000000000005</v>
      </c>
      <c r="AJ822" s="24">
        <v>96.99</v>
      </c>
      <c r="AK822" s="24"/>
      <c r="AL822" s="24">
        <v>47.44</v>
      </c>
      <c r="AM822" s="24">
        <v>-224.39</v>
      </c>
      <c r="AN822" s="24">
        <v>-50.89</v>
      </c>
      <c r="AO822" s="24">
        <v>-748.39</v>
      </c>
      <c r="AP822" s="24">
        <v>-253.32</v>
      </c>
      <c r="AQ822" s="24">
        <v>2172.37</v>
      </c>
      <c r="AR822" s="24">
        <v>-84.7</v>
      </c>
      <c r="AS822" s="24">
        <v>482.95</v>
      </c>
      <c r="AT822" s="24">
        <v>97.29</v>
      </c>
      <c r="AU822" s="24">
        <v>-217.2</v>
      </c>
      <c r="AV822" s="24">
        <v>0</v>
      </c>
      <c r="AW822" s="24">
        <v>0</v>
      </c>
      <c r="AX822" s="24">
        <v>-94.65</v>
      </c>
      <c r="AY822" s="24">
        <v>44.05</v>
      </c>
      <c r="AZ822" s="24">
        <v>61.24</v>
      </c>
      <c r="BA822" s="24">
        <v>-30.01</v>
      </c>
      <c r="BB822" s="24">
        <v>0</v>
      </c>
      <c r="BC822" s="24">
        <v>0</v>
      </c>
      <c r="BD822" s="24">
        <f t="shared" si="328"/>
        <v>-4304.2900000000009</v>
      </c>
      <c r="BE822" s="25" t="s">
        <v>48</v>
      </c>
    </row>
    <row r="823" spans="1:57" ht="25.5" customHeight="1" x14ac:dyDescent="0.25">
      <c r="A823" s="22">
        <v>17</v>
      </c>
      <c r="B823" s="76" t="s">
        <v>54</v>
      </c>
      <c r="C823" s="76">
        <v>22</v>
      </c>
      <c r="D823" s="76">
        <v>175</v>
      </c>
      <c r="E823" s="76" t="s">
        <v>69</v>
      </c>
      <c r="F823" s="24">
        <v>79.069999999999993</v>
      </c>
      <c r="G823" s="24">
        <v>-26.95</v>
      </c>
      <c r="H823" s="24">
        <v>288.33</v>
      </c>
      <c r="I823" s="24">
        <v>188.12</v>
      </c>
      <c r="J823" s="24">
        <v>29.13</v>
      </c>
      <c r="K823" s="24">
        <v>-91.93</v>
      </c>
      <c r="L823" s="24">
        <v>-174.03</v>
      </c>
      <c r="M823" s="24">
        <v>-278.16000000000003</v>
      </c>
      <c r="N823" s="24">
        <v>0</v>
      </c>
      <c r="O823" s="24">
        <v>-168.99</v>
      </c>
      <c r="P823" s="24">
        <v>-319.72000000000003</v>
      </c>
      <c r="Q823" s="24">
        <v>-103.49</v>
      </c>
      <c r="R823" s="96">
        <v>-99.04</v>
      </c>
      <c r="S823" s="24">
        <v>-427.45</v>
      </c>
      <c r="T823" s="24">
        <v>-276.17</v>
      </c>
      <c r="U823" s="24">
        <v>-408.65</v>
      </c>
      <c r="V823" s="24"/>
      <c r="W823" s="24">
        <v>263.41000000000003</v>
      </c>
      <c r="X823" s="94"/>
      <c r="Y823" s="24">
        <v>-279.67</v>
      </c>
      <c r="Z823" s="24">
        <v>-1312.66</v>
      </c>
      <c r="AA823" s="24"/>
      <c r="AB823" s="24">
        <v>384.48</v>
      </c>
      <c r="AC823" s="24">
        <v>76.37</v>
      </c>
      <c r="AD823" s="24">
        <v>243.95</v>
      </c>
      <c r="AE823" s="24">
        <v>0</v>
      </c>
      <c r="AF823" s="24">
        <v>-1166.5899999999999</v>
      </c>
      <c r="AG823" s="24">
        <v>-237.73</v>
      </c>
      <c r="AH823" s="24"/>
      <c r="AI823" s="24">
        <v>-27.08</v>
      </c>
      <c r="AJ823" s="24">
        <v>-248.04</v>
      </c>
      <c r="AK823" s="24"/>
      <c r="AL823" s="24">
        <v>272.60000000000002</v>
      </c>
      <c r="AM823" s="24">
        <v>-454.92</v>
      </c>
      <c r="AN823" s="24">
        <v>-201.03</v>
      </c>
      <c r="AO823" s="24">
        <v>-448.23</v>
      </c>
      <c r="AP823" s="24">
        <v>-0.62</v>
      </c>
      <c r="AQ823" s="24">
        <v>-857.13</v>
      </c>
      <c r="AR823" s="24">
        <v>-80.349999999999994</v>
      </c>
      <c r="AS823" s="24">
        <v>-879.56</v>
      </c>
      <c r="AT823" s="24">
        <v>-27.57</v>
      </c>
      <c r="AU823" s="24">
        <v>-797.18</v>
      </c>
      <c r="AV823" s="24">
        <v>0</v>
      </c>
      <c r="AW823" s="24">
        <v>0</v>
      </c>
      <c r="AX823" s="24">
        <v>-441.95</v>
      </c>
      <c r="AY823" s="24">
        <v>-81.569999999999993</v>
      </c>
      <c r="AZ823" s="24">
        <v>-103.84</v>
      </c>
      <c r="BA823" s="24" t="s">
        <v>62</v>
      </c>
      <c r="BB823" s="24">
        <v>0</v>
      </c>
      <c r="BC823" s="24">
        <v>0</v>
      </c>
      <c r="BD823" s="24">
        <f t="shared" si="328"/>
        <v>-8194.8399999999983</v>
      </c>
      <c r="BE823" s="25" t="s">
        <v>48</v>
      </c>
    </row>
    <row r="824" spans="1:57" ht="25.5" customHeight="1" x14ac:dyDescent="0.25">
      <c r="A824" s="22">
        <v>17</v>
      </c>
      <c r="B824" s="76" t="s">
        <v>54</v>
      </c>
      <c r="C824" s="76">
        <v>22</v>
      </c>
      <c r="D824" s="76">
        <v>347</v>
      </c>
      <c r="E824" s="76" t="s">
        <v>70</v>
      </c>
      <c r="F824" s="24">
        <v>-414.93</v>
      </c>
      <c r="G824" s="24">
        <v>-1211.55</v>
      </c>
      <c r="H824" s="24">
        <v>-208.76</v>
      </c>
      <c r="I824" s="24">
        <v>-318.44</v>
      </c>
      <c r="J824" s="24">
        <v>110.41</v>
      </c>
      <c r="K824" s="24">
        <v>-375.59</v>
      </c>
      <c r="L824" s="24">
        <v>-162.34</v>
      </c>
      <c r="M824" s="24">
        <v>-98.74</v>
      </c>
      <c r="N824" s="24">
        <v>0</v>
      </c>
      <c r="O824" s="24">
        <v>-422.71</v>
      </c>
      <c r="P824" s="24">
        <v>284.81</v>
      </c>
      <c r="Q824" s="24">
        <v>43</v>
      </c>
      <c r="R824" s="96">
        <v>-139.09</v>
      </c>
      <c r="S824" s="24">
        <v>73.48</v>
      </c>
      <c r="T824" s="24">
        <v>-50.89</v>
      </c>
      <c r="U824" s="24">
        <v>453.11</v>
      </c>
      <c r="V824" s="24"/>
      <c r="W824" s="24">
        <v>130.28</v>
      </c>
      <c r="X824" s="94"/>
      <c r="Y824" s="24">
        <v>1115.1500000000001</v>
      </c>
      <c r="Z824" s="24">
        <v>1392.76</v>
      </c>
      <c r="AA824" s="24"/>
      <c r="AB824" s="24">
        <v>267.12</v>
      </c>
      <c r="AC824" s="24">
        <v>-503.08</v>
      </c>
      <c r="AD824" s="24">
        <v>74.61</v>
      </c>
      <c r="AE824" s="24">
        <v>0</v>
      </c>
      <c r="AF824" s="24">
        <v>-818.39</v>
      </c>
      <c r="AG824" s="24">
        <v>-28.05</v>
      </c>
      <c r="AH824" s="24"/>
      <c r="AI824" s="24">
        <v>-29.06</v>
      </c>
      <c r="AJ824" s="24">
        <v>356.16</v>
      </c>
      <c r="AK824" s="24"/>
      <c r="AL824" s="24">
        <v>-1653.44</v>
      </c>
      <c r="AM824" s="24">
        <v>-219.47</v>
      </c>
      <c r="AN824" s="24">
        <v>-106.72</v>
      </c>
      <c r="AO824" s="24">
        <v>-45.39</v>
      </c>
      <c r="AP824" s="24">
        <v>-309.33</v>
      </c>
      <c r="AQ824" s="24">
        <v>-1931.88</v>
      </c>
      <c r="AR824" s="24">
        <v>-414.6</v>
      </c>
      <c r="AS824" s="24">
        <v>-1905.51</v>
      </c>
      <c r="AT824" s="24">
        <v>-95.17</v>
      </c>
      <c r="AU824" s="24">
        <v>-2740.13</v>
      </c>
      <c r="AV824" s="24">
        <v>0</v>
      </c>
      <c r="AW824" s="24">
        <v>0</v>
      </c>
      <c r="AX824" s="24">
        <v>-55.43</v>
      </c>
      <c r="AY824" s="24" t="s">
        <v>60</v>
      </c>
      <c r="AZ824" s="24">
        <v>-3.95</v>
      </c>
      <c r="BA824" s="24">
        <v>0.96</v>
      </c>
      <c r="BB824" s="24">
        <v>0</v>
      </c>
      <c r="BC824" s="24">
        <v>0</v>
      </c>
      <c r="BD824" s="24">
        <f t="shared" si="328"/>
        <v>-9960.7900000000009</v>
      </c>
      <c r="BE824" s="25" t="s">
        <v>48</v>
      </c>
    </row>
    <row r="825" spans="1:57" ht="25.5" customHeight="1" x14ac:dyDescent="0.25">
      <c r="A825" s="40">
        <v>17</v>
      </c>
      <c r="B825" s="76" t="s">
        <v>54</v>
      </c>
      <c r="C825" s="76">
        <v>12</v>
      </c>
      <c r="D825" s="76" t="s">
        <v>71</v>
      </c>
      <c r="E825" s="76" t="s">
        <v>72</v>
      </c>
      <c r="F825" s="24">
        <v>-151.76</v>
      </c>
      <c r="G825" s="24">
        <v>-58.83</v>
      </c>
      <c r="H825" s="24">
        <v>-49.14</v>
      </c>
      <c r="I825" s="24">
        <v>-60.3</v>
      </c>
      <c r="J825" s="24">
        <v>-100.94</v>
      </c>
      <c r="K825" s="24">
        <v>-50.18</v>
      </c>
      <c r="L825" s="24">
        <v>-76.81</v>
      </c>
      <c r="M825" s="24" t="s">
        <v>58</v>
      </c>
      <c r="N825" s="24">
        <v>0</v>
      </c>
      <c r="O825" s="24">
        <v>102.53</v>
      </c>
      <c r="P825" s="24">
        <v>412.85</v>
      </c>
      <c r="Q825" s="24">
        <v>-297.70999999999998</v>
      </c>
      <c r="R825" s="96">
        <v>1</v>
      </c>
      <c r="S825" s="24" t="s">
        <v>105</v>
      </c>
      <c r="T825" s="24">
        <v>-87.51</v>
      </c>
      <c r="U825" s="24" t="s">
        <v>58</v>
      </c>
      <c r="V825" s="24"/>
      <c r="W825" s="24" t="s">
        <v>58</v>
      </c>
      <c r="X825" s="94"/>
      <c r="Y825" s="24" t="s">
        <v>59</v>
      </c>
      <c r="Z825" s="24" t="s">
        <v>62</v>
      </c>
      <c r="AA825" s="24"/>
      <c r="AB825" s="24">
        <v>-422.1</v>
      </c>
      <c r="AC825" s="24">
        <v>-187.42</v>
      </c>
      <c r="AD825" s="24">
        <v>81.72</v>
      </c>
      <c r="AE825" s="24">
        <v>0</v>
      </c>
      <c r="AF825" s="24" t="s">
        <v>59</v>
      </c>
      <c r="AG825" s="24">
        <v>108.11</v>
      </c>
      <c r="AH825" s="24"/>
      <c r="AI825" s="24">
        <v>26.62</v>
      </c>
      <c r="AJ825" s="24" t="s">
        <v>64</v>
      </c>
      <c r="AK825" s="24"/>
      <c r="AL825" s="24">
        <v>-5638.22</v>
      </c>
      <c r="AM825" s="24">
        <v>72.099999999999994</v>
      </c>
      <c r="AN825" s="24" t="s">
        <v>62</v>
      </c>
      <c r="AO825" s="24">
        <v>-415.87</v>
      </c>
      <c r="AP825" s="24">
        <v>-253</v>
      </c>
      <c r="AQ825" s="24">
        <v>-461.3</v>
      </c>
      <c r="AR825" s="24">
        <v>-58.84</v>
      </c>
      <c r="AS825" s="24">
        <v>120.35</v>
      </c>
      <c r="AT825" s="24" t="s">
        <v>59</v>
      </c>
      <c r="AU825" s="24">
        <v>314.49</v>
      </c>
      <c r="AV825" s="24">
        <v>0</v>
      </c>
      <c r="AW825" s="24">
        <v>0</v>
      </c>
      <c r="AX825" s="24">
        <v>-176.29</v>
      </c>
      <c r="AY825" s="24">
        <v>-149.58000000000001</v>
      </c>
      <c r="AZ825" s="24">
        <v>118.26</v>
      </c>
      <c r="BA825" s="24" t="s">
        <v>62</v>
      </c>
      <c r="BB825" s="24">
        <v>0</v>
      </c>
      <c r="BC825" s="24">
        <v>0</v>
      </c>
      <c r="BD825" s="24">
        <f t="shared" si="328"/>
        <v>-7337.7699999999995</v>
      </c>
      <c r="BE825" s="25"/>
    </row>
    <row r="826" spans="1:57" ht="25.5" customHeight="1" x14ac:dyDescent="0.25">
      <c r="A826" s="40">
        <v>17</v>
      </c>
      <c r="B826" s="76" t="s">
        <v>54</v>
      </c>
      <c r="C826" s="76">
        <v>22</v>
      </c>
      <c r="D826" s="76" t="s">
        <v>55</v>
      </c>
      <c r="E826" s="76" t="s">
        <v>120</v>
      </c>
      <c r="F826" s="24">
        <v>-424.06</v>
      </c>
      <c r="G826" s="24">
        <v>-147.24</v>
      </c>
      <c r="H826" s="24">
        <v>-114.02</v>
      </c>
      <c r="I826" s="24">
        <v>-153.51</v>
      </c>
      <c r="J826" s="24">
        <v>-507.33</v>
      </c>
      <c r="K826" s="24">
        <v>-43.08</v>
      </c>
      <c r="L826" s="24">
        <v>-61.54</v>
      </c>
      <c r="M826" s="24" t="s">
        <v>58</v>
      </c>
      <c r="N826" s="24">
        <v>0</v>
      </c>
      <c r="O826" s="24" t="s">
        <v>58</v>
      </c>
      <c r="P826" s="24">
        <v>322.39</v>
      </c>
      <c r="Q826" s="24">
        <v>-1952.62</v>
      </c>
      <c r="R826" s="96">
        <v>1</v>
      </c>
      <c r="S826" s="24">
        <v>-690.64</v>
      </c>
      <c r="T826" s="24">
        <v>-303.19</v>
      </c>
      <c r="U826" s="24">
        <v>-501.74</v>
      </c>
      <c r="V826" s="24"/>
      <c r="W826" s="24" t="s">
        <v>58</v>
      </c>
      <c r="X826" s="94"/>
      <c r="Y826" s="24">
        <v>-12.52</v>
      </c>
      <c r="Z826" s="24">
        <v>482.68</v>
      </c>
      <c r="AA826" s="24"/>
      <c r="AB826" s="24">
        <v>-3713.26</v>
      </c>
      <c r="AC826" s="24">
        <v>-262.24</v>
      </c>
      <c r="AD826" s="24">
        <v>-958.25</v>
      </c>
      <c r="AE826" s="24">
        <v>0</v>
      </c>
      <c r="AF826" s="24" t="s">
        <v>58</v>
      </c>
      <c r="AG826" s="24">
        <v>-741.67</v>
      </c>
      <c r="AH826" s="24"/>
      <c r="AI826" s="24">
        <v>-111.75</v>
      </c>
      <c r="AJ826" s="24">
        <v>-358.14</v>
      </c>
      <c r="AK826" s="24"/>
      <c r="AL826" s="24">
        <v>-188.73</v>
      </c>
      <c r="AM826" s="24">
        <v>-302.12</v>
      </c>
      <c r="AN826" s="24">
        <v>-21.89</v>
      </c>
      <c r="AO826" s="24">
        <v>-573.27</v>
      </c>
      <c r="AP826" s="24">
        <v>-116.35</v>
      </c>
      <c r="AQ826" s="24">
        <v>-462.82</v>
      </c>
      <c r="AR826" s="24">
        <v>-64.8</v>
      </c>
      <c r="AS826" s="24">
        <v>160.12</v>
      </c>
      <c r="AT826" s="24">
        <v>-788.59</v>
      </c>
      <c r="AU826" s="24" t="s">
        <v>59</v>
      </c>
      <c r="AV826" s="24">
        <v>0</v>
      </c>
      <c r="AW826" s="24">
        <v>0</v>
      </c>
      <c r="AX826" s="24">
        <v>-18.46</v>
      </c>
      <c r="AY826" s="24">
        <v>-1.2</v>
      </c>
      <c r="AZ826" s="24">
        <v>-110.17</v>
      </c>
      <c r="BA826" s="24">
        <v>113.4</v>
      </c>
      <c r="BB826" s="24">
        <v>0</v>
      </c>
      <c r="BC826" s="24">
        <v>0</v>
      </c>
      <c r="BD826" s="24">
        <f t="shared" si="328"/>
        <v>-12625.609999999999</v>
      </c>
      <c r="BE826" s="25"/>
    </row>
    <row r="827" spans="1:57" ht="25.5" customHeight="1" x14ac:dyDescent="0.25">
      <c r="A827" s="22">
        <v>17</v>
      </c>
      <c r="B827" s="78" t="s">
        <v>74</v>
      </c>
      <c r="C827" s="76">
        <v>22</v>
      </c>
      <c r="D827" s="76">
        <v>176</v>
      </c>
      <c r="E827" s="76" t="s">
        <v>121</v>
      </c>
      <c r="F827" s="24">
        <v>-106.14</v>
      </c>
      <c r="G827" s="24">
        <v>-49.41</v>
      </c>
      <c r="H827" s="24">
        <v>7.07</v>
      </c>
      <c r="I827" s="24" t="s">
        <v>64</v>
      </c>
      <c r="J827" s="24">
        <v>40.29</v>
      </c>
      <c r="K827" s="24">
        <v>7.97</v>
      </c>
      <c r="L827" s="24">
        <v>-11.71</v>
      </c>
      <c r="M827" s="24">
        <v>-62.14</v>
      </c>
      <c r="N827" s="24">
        <v>0</v>
      </c>
      <c r="O827" s="24">
        <v>70.790000000000006</v>
      </c>
      <c r="P827" s="24">
        <v>-44.48</v>
      </c>
      <c r="Q827" s="24">
        <v>-73.53</v>
      </c>
      <c r="R827" s="96">
        <v>-16.66</v>
      </c>
      <c r="S827" s="24">
        <v>-21.68</v>
      </c>
      <c r="T827" s="24">
        <v>-106.64</v>
      </c>
      <c r="U827" s="24">
        <v>-357.28</v>
      </c>
      <c r="V827" s="24"/>
      <c r="W827" s="24" t="s">
        <v>58</v>
      </c>
      <c r="X827" s="94"/>
      <c r="Y827" s="24">
        <v>104.98</v>
      </c>
      <c r="Z827" s="24">
        <v>54.53</v>
      </c>
      <c r="AA827" s="24"/>
      <c r="AB827" s="24">
        <v>-1098.72</v>
      </c>
      <c r="AC827" s="24">
        <v>-172.17</v>
      </c>
      <c r="AD827" s="24">
        <v>-195.74</v>
      </c>
      <c r="AE827" s="24">
        <v>0</v>
      </c>
      <c r="AF827" s="24">
        <v>-349.24</v>
      </c>
      <c r="AG827" s="24">
        <v>-47.35</v>
      </c>
      <c r="AH827" s="24"/>
      <c r="AI827" s="24">
        <v>-29.05</v>
      </c>
      <c r="AJ827" s="24">
        <v>11.52</v>
      </c>
      <c r="AK827" s="24"/>
      <c r="AL827" s="24">
        <v>-3.28</v>
      </c>
      <c r="AM827" s="24">
        <v>-40.340000000000003</v>
      </c>
      <c r="AN827" s="24">
        <v>0.47</v>
      </c>
      <c r="AO827" s="24">
        <v>-415.87</v>
      </c>
      <c r="AP827" s="24">
        <v>-35.96</v>
      </c>
      <c r="AQ827" s="24">
        <v>-16.04</v>
      </c>
      <c r="AR827" s="24">
        <v>-59.95</v>
      </c>
      <c r="AS827" s="24">
        <v>-31.94</v>
      </c>
      <c r="AT827" s="24">
        <v>324.2</v>
      </c>
      <c r="AU827" s="24">
        <v>46.65</v>
      </c>
      <c r="AV827" s="24">
        <v>0</v>
      </c>
      <c r="AW827" s="24">
        <v>0</v>
      </c>
      <c r="AX827" s="24">
        <v>-1141.53</v>
      </c>
      <c r="AY827" s="24">
        <v>-112.15</v>
      </c>
      <c r="AZ827" s="24">
        <v>4.58</v>
      </c>
      <c r="BA827" s="24">
        <v>-4.29</v>
      </c>
      <c r="BB827" s="24">
        <v>0</v>
      </c>
      <c r="BC827" s="24">
        <v>0</v>
      </c>
      <c r="BD827" s="24">
        <f t="shared" si="328"/>
        <v>-3930.2400000000002</v>
      </c>
      <c r="BE827" s="25" t="s">
        <v>48</v>
      </c>
    </row>
    <row r="828" spans="1:57" ht="25.5" customHeight="1" x14ac:dyDescent="0.25">
      <c r="A828" s="22">
        <v>17</v>
      </c>
      <c r="B828" s="78" t="s">
        <v>74</v>
      </c>
      <c r="C828" s="76">
        <v>22</v>
      </c>
      <c r="D828" s="76">
        <v>346</v>
      </c>
      <c r="E828" s="76" t="s">
        <v>122</v>
      </c>
      <c r="F828" s="24">
        <v>-21.45</v>
      </c>
      <c r="G828" s="24">
        <v>143.58000000000001</v>
      </c>
      <c r="H828" s="24">
        <v>3.45</v>
      </c>
      <c r="I828" s="24" t="s">
        <v>64</v>
      </c>
      <c r="J828" s="24">
        <v>-4.3899999999999997</v>
      </c>
      <c r="K828" s="24">
        <v>-216.54</v>
      </c>
      <c r="L828" s="24">
        <v>-42.8</v>
      </c>
      <c r="M828" s="24" t="s">
        <v>58</v>
      </c>
      <c r="N828" s="24">
        <v>0</v>
      </c>
      <c r="O828" s="24">
        <v>62.99</v>
      </c>
      <c r="P828" s="24">
        <v>612.72</v>
      </c>
      <c r="Q828" s="24">
        <v>62.01</v>
      </c>
      <c r="R828" s="96">
        <v>-1354.49</v>
      </c>
      <c r="S828" s="24">
        <v>-49.55</v>
      </c>
      <c r="T828" s="24">
        <v>-75.08</v>
      </c>
      <c r="U828" s="24">
        <v>-6.33</v>
      </c>
      <c r="V828" s="24"/>
      <c r="W828" s="24" t="s">
        <v>58</v>
      </c>
      <c r="X828" s="94"/>
      <c r="Y828" s="24">
        <v>53.85</v>
      </c>
      <c r="Z828" s="24">
        <v>-357.48</v>
      </c>
      <c r="AA828" s="24"/>
      <c r="AB828" s="24">
        <v>315.69</v>
      </c>
      <c r="AC828" s="24">
        <v>87.57</v>
      </c>
      <c r="AD828" s="24">
        <v>-114.56</v>
      </c>
      <c r="AE828" s="24">
        <v>0</v>
      </c>
      <c r="AF828" s="24">
        <v>467.48</v>
      </c>
      <c r="AG828" s="24">
        <v>-71</v>
      </c>
      <c r="AH828" s="24"/>
      <c r="AI828" s="24">
        <v>66.28</v>
      </c>
      <c r="AJ828" s="24">
        <v>-10.85</v>
      </c>
      <c r="AK828" s="24"/>
      <c r="AL828" s="24">
        <v>-3.28</v>
      </c>
      <c r="AM828" s="24">
        <v>-286.20999999999998</v>
      </c>
      <c r="AN828" s="24">
        <v>11.88</v>
      </c>
      <c r="AO828" s="24">
        <v>356.67</v>
      </c>
      <c r="AP828" s="24">
        <v>-88.1</v>
      </c>
      <c r="AQ828" s="24">
        <v>-119.27</v>
      </c>
      <c r="AR828" s="24">
        <v>120.41</v>
      </c>
      <c r="AS828" s="24">
        <v>-370.49</v>
      </c>
      <c r="AT828" s="24">
        <v>-484.28</v>
      </c>
      <c r="AU828" s="24">
        <v>-162.25</v>
      </c>
      <c r="AV828" s="24">
        <v>0</v>
      </c>
      <c r="AW828" s="24">
        <v>0</v>
      </c>
      <c r="AX828" s="24">
        <v>1194.0899999999999</v>
      </c>
      <c r="AY828" s="24">
        <v>-74.06</v>
      </c>
      <c r="AZ828" s="24">
        <v>-28.1</v>
      </c>
      <c r="BA828" s="24">
        <v>2.35</v>
      </c>
      <c r="BB828" s="24">
        <v>0</v>
      </c>
      <c r="BC828" s="24">
        <v>0</v>
      </c>
      <c r="BD828" s="24">
        <f t="shared" si="328"/>
        <v>-379.53999999999979</v>
      </c>
      <c r="BE828" s="25" t="s">
        <v>48</v>
      </c>
    </row>
    <row r="829" spans="1:57" ht="25.5" customHeight="1" x14ac:dyDescent="0.25">
      <c r="A829" s="22">
        <v>17</v>
      </c>
      <c r="B829" s="78" t="s">
        <v>74</v>
      </c>
      <c r="C829" s="76">
        <v>22</v>
      </c>
      <c r="D829" s="76">
        <v>348</v>
      </c>
      <c r="E829" s="76" t="s">
        <v>123</v>
      </c>
      <c r="F829" s="24" t="s">
        <v>64</v>
      </c>
      <c r="G829" s="24" t="s">
        <v>64</v>
      </c>
      <c r="H829" s="24" t="s">
        <v>64</v>
      </c>
      <c r="I829" s="24" t="s">
        <v>64</v>
      </c>
      <c r="J829" s="24" t="s">
        <v>64</v>
      </c>
      <c r="K829" s="24" t="s">
        <v>64</v>
      </c>
      <c r="L829" s="24" t="s">
        <v>63</v>
      </c>
      <c r="M829" s="24" t="s">
        <v>63</v>
      </c>
      <c r="N829" s="24">
        <v>0</v>
      </c>
      <c r="O829" s="24" t="s">
        <v>64</v>
      </c>
      <c r="P829" s="24" t="s">
        <v>63</v>
      </c>
      <c r="Q829" s="24" t="s">
        <v>64</v>
      </c>
      <c r="R829" s="96" t="s">
        <v>63</v>
      </c>
      <c r="S829" s="24" t="s">
        <v>64</v>
      </c>
      <c r="T829" s="24" t="s">
        <v>63</v>
      </c>
      <c r="U829" s="24" t="s">
        <v>63</v>
      </c>
      <c r="V829" s="24"/>
      <c r="W829" s="24" t="s">
        <v>64</v>
      </c>
      <c r="X829" s="94"/>
      <c r="Y829" s="24" t="s">
        <v>64</v>
      </c>
      <c r="Z829" s="24" t="s">
        <v>63</v>
      </c>
      <c r="AA829" s="24"/>
      <c r="AB829" s="24" t="s">
        <v>64</v>
      </c>
      <c r="AC829" s="24" t="s">
        <v>64</v>
      </c>
      <c r="AD829" s="24" t="s">
        <v>64</v>
      </c>
      <c r="AE829" s="24">
        <v>0</v>
      </c>
      <c r="AF829" s="24" t="s">
        <v>64</v>
      </c>
      <c r="AG829" s="24" t="s">
        <v>64</v>
      </c>
      <c r="AH829" s="24"/>
      <c r="AI829" s="24" t="s">
        <v>63</v>
      </c>
      <c r="AJ829" s="24" t="s">
        <v>64</v>
      </c>
      <c r="AK829" s="24"/>
      <c r="AL829" s="24" t="s">
        <v>64</v>
      </c>
      <c r="AM829" s="24" t="s">
        <v>63</v>
      </c>
      <c r="AN829" s="24" t="s">
        <v>63</v>
      </c>
      <c r="AO829" s="24" t="s">
        <v>63</v>
      </c>
      <c r="AP829" s="24" t="s">
        <v>64</v>
      </c>
      <c r="AQ829" s="24" t="s">
        <v>63</v>
      </c>
      <c r="AR829" s="24" t="s">
        <v>64</v>
      </c>
      <c r="AS829" s="24" t="s">
        <v>64</v>
      </c>
      <c r="AT829" s="24" t="s">
        <v>64</v>
      </c>
      <c r="AU829" s="24" t="s">
        <v>64</v>
      </c>
      <c r="AV829" s="24">
        <v>0</v>
      </c>
      <c r="AW829" s="24">
        <v>0</v>
      </c>
      <c r="AX829" s="24" t="s">
        <v>64</v>
      </c>
      <c r="AY829" s="24" t="s">
        <v>64</v>
      </c>
      <c r="AZ829" s="24" t="s">
        <v>64</v>
      </c>
      <c r="BA829" s="24" t="s">
        <v>63</v>
      </c>
      <c r="BB829" s="24">
        <v>0</v>
      </c>
      <c r="BC829" s="24">
        <v>0</v>
      </c>
      <c r="BD829" s="24">
        <f t="shared" si="328"/>
        <v>0</v>
      </c>
      <c r="BE829" s="25" t="s">
        <v>48</v>
      </c>
    </row>
    <row r="830" spans="1:57" ht="25.5" customHeight="1" x14ac:dyDescent="0.25">
      <c r="A830" s="22">
        <v>17</v>
      </c>
      <c r="B830" s="78" t="s">
        <v>74</v>
      </c>
      <c r="C830" s="76">
        <v>22</v>
      </c>
      <c r="D830" s="76">
        <v>349</v>
      </c>
      <c r="E830" s="76" t="s">
        <v>125</v>
      </c>
      <c r="F830" s="24" t="s">
        <v>64</v>
      </c>
      <c r="G830" s="24" t="s">
        <v>64</v>
      </c>
      <c r="H830" s="24" t="s">
        <v>64</v>
      </c>
      <c r="I830" s="24" t="s">
        <v>64</v>
      </c>
      <c r="J830" s="24" t="s">
        <v>64</v>
      </c>
      <c r="K830" s="24" t="s">
        <v>64</v>
      </c>
      <c r="L830" s="24" t="s">
        <v>63</v>
      </c>
      <c r="M830" s="24" t="s">
        <v>63</v>
      </c>
      <c r="N830" s="24">
        <v>0</v>
      </c>
      <c r="O830" s="24" t="s">
        <v>64</v>
      </c>
      <c r="P830" s="24" t="s">
        <v>63</v>
      </c>
      <c r="Q830" s="24" t="s">
        <v>64</v>
      </c>
      <c r="R830" s="96" t="s">
        <v>63</v>
      </c>
      <c r="S830" s="24" t="s">
        <v>64</v>
      </c>
      <c r="T830" s="24" t="s">
        <v>63</v>
      </c>
      <c r="U830" s="24" t="s">
        <v>63</v>
      </c>
      <c r="V830" s="24"/>
      <c r="W830" s="24" t="s">
        <v>64</v>
      </c>
      <c r="X830" s="94"/>
      <c r="Y830" s="24" t="s">
        <v>64</v>
      </c>
      <c r="Z830" s="24" t="s">
        <v>63</v>
      </c>
      <c r="AA830" s="24"/>
      <c r="AB830" s="24" t="s">
        <v>64</v>
      </c>
      <c r="AC830" s="24" t="s">
        <v>64</v>
      </c>
      <c r="AD830" s="24" t="s">
        <v>64</v>
      </c>
      <c r="AE830" s="24">
        <v>0</v>
      </c>
      <c r="AF830" s="24" t="s">
        <v>60</v>
      </c>
      <c r="AG830" s="24" t="s">
        <v>60</v>
      </c>
      <c r="AH830" s="24"/>
      <c r="AI830" s="24" t="s">
        <v>63</v>
      </c>
      <c r="AJ830" s="24" t="s">
        <v>64</v>
      </c>
      <c r="AK830" s="24"/>
      <c r="AL830" s="24" t="s">
        <v>64</v>
      </c>
      <c r="AM830" s="24" t="s">
        <v>63</v>
      </c>
      <c r="AN830" s="24" t="s">
        <v>63</v>
      </c>
      <c r="AO830" s="24" t="s">
        <v>63</v>
      </c>
      <c r="AP830" s="24" t="s">
        <v>64</v>
      </c>
      <c r="AQ830" s="24" t="s">
        <v>63</v>
      </c>
      <c r="AR830" s="24" t="s">
        <v>64</v>
      </c>
      <c r="AS830" s="24" t="s">
        <v>64</v>
      </c>
      <c r="AT830" s="24" t="s">
        <v>64</v>
      </c>
      <c r="AU830" s="24" t="s">
        <v>64</v>
      </c>
      <c r="AV830" s="24">
        <v>0</v>
      </c>
      <c r="AW830" s="24">
        <v>0</v>
      </c>
      <c r="AX830" s="24" t="s">
        <v>64</v>
      </c>
      <c r="AY830" s="24" t="s">
        <v>64</v>
      </c>
      <c r="AZ830" s="24" t="s">
        <v>64</v>
      </c>
      <c r="BA830" s="24" t="s">
        <v>63</v>
      </c>
      <c r="BB830" s="24">
        <v>0</v>
      </c>
      <c r="BC830" s="24">
        <v>0</v>
      </c>
      <c r="BD830" s="24">
        <f t="shared" si="328"/>
        <v>0</v>
      </c>
      <c r="BE830" s="25"/>
    </row>
    <row r="831" spans="1:57" ht="25.5" customHeight="1" x14ac:dyDescent="0.25">
      <c r="A831" s="22">
        <v>17</v>
      </c>
      <c r="B831" s="78" t="s">
        <v>74</v>
      </c>
      <c r="C831" s="76">
        <v>22</v>
      </c>
      <c r="D831" s="76">
        <v>350</v>
      </c>
      <c r="E831" s="76" t="s">
        <v>126</v>
      </c>
      <c r="F831" s="24" t="s">
        <v>64</v>
      </c>
      <c r="G831" s="24" t="s">
        <v>64</v>
      </c>
      <c r="H831" s="24" t="s">
        <v>64</v>
      </c>
      <c r="I831" s="24" t="s">
        <v>64</v>
      </c>
      <c r="J831" s="24" t="s">
        <v>64</v>
      </c>
      <c r="K831" s="24" t="s">
        <v>64</v>
      </c>
      <c r="L831" s="24" t="s">
        <v>63</v>
      </c>
      <c r="M831" s="24" t="s">
        <v>63</v>
      </c>
      <c r="N831" s="24">
        <v>0</v>
      </c>
      <c r="O831" s="24" t="s">
        <v>64</v>
      </c>
      <c r="P831" s="24" t="s">
        <v>63</v>
      </c>
      <c r="Q831" s="24" t="s">
        <v>64</v>
      </c>
      <c r="R831" s="96" t="s">
        <v>63</v>
      </c>
      <c r="S831" s="24" t="s">
        <v>64</v>
      </c>
      <c r="T831" s="24" t="s">
        <v>63</v>
      </c>
      <c r="U831" s="24" t="s">
        <v>63</v>
      </c>
      <c r="V831" s="24"/>
      <c r="W831" s="24" t="s">
        <v>64</v>
      </c>
      <c r="X831" s="94"/>
      <c r="Y831" s="24" t="s">
        <v>64</v>
      </c>
      <c r="Z831" s="24" t="s">
        <v>63</v>
      </c>
      <c r="AA831" s="24"/>
      <c r="AB831" s="24" t="s">
        <v>64</v>
      </c>
      <c r="AC831" s="24" t="s">
        <v>64</v>
      </c>
      <c r="AD831" s="24" t="s">
        <v>64</v>
      </c>
      <c r="AE831" s="24">
        <v>0</v>
      </c>
      <c r="AF831" s="24" t="s">
        <v>64</v>
      </c>
      <c r="AG831" s="24" t="s">
        <v>64</v>
      </c>
      <c r="AH831" s="24"/>
      <c r="AI831" s="24" t="s">
        <v>63</v>
      </c>
      <c r="AJ831" s="24" t="s">
        <v>64</v>
      </c>
      <c r="AK831" s="24"/>
      <c r="AL831" s="24" t="s">
        <v>64</v>
      </c>
      <c r="AM831" s="24" t="s">
        <v>63</v>
      </c>
      <c r="AN831" s="24" t="s">
        <v>63</v>
      </c>
      <c r="AO831" s="24" t="s">
        <v>63</v>
      </c>
      <c r="AP831" s="24" t="s">
        <v>64</v>
      </c>
      <c r="AQ831" s="24" t="s">
        <v>63</v>
      </c>
      <c r="AR831" s="24" t="s">
        <v>64</v>
      </c>
      <c r="AS831" s="24" t="s">
        <v>64</v>
      </c>
      <c r="AT831" s="24" t="s">
        <v>64</v>
      </c>
      <c r="AU831" s="24" t="s">
        <v>64</v>
      </c>
      <c r="AV831" s="24">
        <v>0</v>
      </c>
      <c r="AW831" s="24">
        <v>0</v>
      </c>
      <c r="AX831" s="24" t="s">
        <v>64</v>
      </c>
      <c r="AY831" s="24" t="s">
        <v>64</v>
      </c>
      <c r="AZ831" s="24" t="s">
        <v>64</v>
      </c>
      <c r="BA831" s="24" t="s">
        <v>63</v>
      </c>
      <c r="BB831" s="24">
        <v>0</v>
      </c>
      <c r="BC831" s="24">
        <v>0</v>
      </c>
      <c r="BD831" s="24">
        <f t="shared" si="328"/>
        <v>0</v>
      </c>
      <c r="BE831" s="25"/>
    </row>
    <row r="832" spans="1:57" ht="25.5" customHeight="1" x14ac:dyDescent="0.25">
      <c r="A832" s="22">
        <v>17</v>
      </c>
      <c r="B832" s="78" t="s">
        <v>74</v>
      </c>
      <c r="C832" s="76">
        <v>22</v>
      </c>
      <c r="D832" s="76">
        <v>351</v>
      </c>
      <c r="E832" s="76" t="s">
        <v>127</v>
      </c>
      <c r="F832" s="24" t="s">
        <v>64</v>
      </c>
      <c r="G832" s="24" t="s">
        <v>64</v>
      </c>
      <c r="H832" s="24" t="s">
        <v>64</v>
      </c>
      <c r="I832" s="24" t="s">
        <v>64</v>
      </c>
      <c r="J832" s="24" t="s">
        <v>64</v>
      </c>
      <c r="K832" s="24" t="s">
        <v>64</v>
      </c>
      <c r="L832" s="24" t="s">
        <v>63</v>
      </c>
      <c r="M832" s="24" t="s">
        <v>62</v>
      </c>
      <c r="N832" s="24">
        <v>0</v>
      </c>
      <c r="O832" s="24" t="s">
        <v>64</v>
      </c>
      <c r="P832" s="24" t="s">
        <v>63</v>
      </c>
      <c r="Q832" s="24" t="s">
        <v>64</v>
      </c>
      <c r="R832" s="96" t="s">
        <v>63</v>
      </c>
      <c r="S832" s="24" t="s">
        <v>64</v>
      </c>
      <c r="T832" s="24" t="s">
        <v>63</v>
      </c>
      <c r="U832" s="24" t="s">
        <v>63</v>
      </c>
      <c r="V832" s="24"/>
      <c r="W832" s="24" t="s">
        <v>64</v>
      </c>
      <c r="X832" s="94"/>
      <c r="Y832" s="24" t="s">
        <v>64</v>
      </c>
      <c r="Z832" s="24" t="s">
        <v>63</v>
      </c>
      <c r="AA832" s="24"/>
      <c r="AB832" s="24" t="s">
        <v>64</v>
      </c>
      <c r="AC832" s="24" t="s">
        <v>60</v>
      </c>
      <c r="AD832" s="24" t="s">
        <v>64</v>
      </c>
      <c r="AE832" s="24">
        <v>0</v>
      </c>
      <c r="AF832" s="24" t="s">
        <v>64</v>
      </c>
      <c r="AG832" s="24" t="s">
        <v>64</v>
      </c>
      <c r="AH832" s="24"/>
      <c r="AI832" s="24" t="s">
        <v>63</v>
      </c>
      <c r="AJ832" s="24" t="s">
        <v>64</v>
      </c>
      <c r="AK832" s="24"/>
      <c r="AL832" s="24" t="s">
        <v>64</v>
      </c>
      <c r="AM832" s="24" t="s">
        <v>63</v>
      </c>
      <c r="AN832" s="24" t="s">
        <v>63</v>
      </c>
      <c r="AO832" s="24" t="s">
        <v>63</v>
      </c>
      <c r="AP832" s="24" t="s">
        <v>64</v>
      </c>
      <c r="AQ832" s="24" t="s">
        <v>63</v>
      </c>
      <c r="AR832" s="24" t="s">
        <v>64</v>
      </c>
      <c r="AS832" s="24">
        <v>427.83</v>
      </c>
      <c r="AT832" s="24" t="s">
        <v>64</v>
      </c>
      <c r="AU832" s="24" t="s">
        <v>64</v>
      </c>
      <c r="AV832" s="24">
        <v>0</v>
      </c>
      <c r="AW832" s="24">
        <v>0</v>
      </c>
      <c r="AX832" s="24" t="s">
        <v>64</v>
      </c>
      <c r="AY832" s="24" t="s">
        <v>64</v>
      </c>
      <c r="AZ832" s="24" t="s">
        <v>60</v>
      </c>
      <c r="BA832" s="24" t="s">
        <v>63</v>
      </c>
      <c r="BB832" s="24">
        <v>0</v>
      </c>
      <c r="BC832" s="24">
        <v>0</v>
      </c>
      <c r="BD832" s="24">
        <f t="shared" si="328"/>
        <v>427.83</v>
      </c>
      <c r="BE832" s="25"/>
    </row>
    <row r="833" spans="1:57" ht="25.5" customHeight="1" x14ac:dyDescent="0.25">
      <c r="A833" s="22">
        <v>17</v>
      </c>
      <c r="B833" s="79" t="s">
        <v>91</v>
      </c>
      <c r="C833" s="80">
        <v>11</v>
      </c>
      <c r="D833" s="80">
        <v>247</v>
      </c>
      <c r="E833" s="80" t="s">
        <v>135</v>
      </c>
      <c r="F833" s="24">
        <v>-49.02</v>
      </c>
      <c r="G833" s="24">
        <v>-232.92</v>
      </c>
      <c r="H833" s="24">
        <v>-1126.3699999999999</v>
      </c>
      <c r="I833" s="24" t="s">
        <v>60</v>
      </c>
      <c r="J833" s="24" t="s">
        <v>64</v>
      </c>
      <c r="K833" s="24">
        <v>60.77</v>
      </c>
      <c r="L833" s="24">
        <v>-73.459999999999994</v>
      </c>
      <c r="M833" s="24">
        <v>-48.98</v>
      </c>
      <c r="N833" s="24">
        <v>0</v>
      </c>
      <c r="O833" s="24">
        <v>-1491.7</v>
      </c>
      <c r="P833" s="24">
        <v>-317.64</v>
      </c>
      <c r="Q833" s="24">
        <v>-129.86000000000001</v>
      </c>
      <c r="R833" s="96" t="s">
        <v>58</v>
      </c>
      <c r="S833" s="24" t="s">
        <v>62</v>
      </c>
      <c r="T833" s="24">
        <v>-97.87</v>
      </c>
      <c r="U833" s="24">
        <v>-24.51</v>
      </c>
      <c r="V833" s="24"/>
      <c r="W833" s="24">
        <v>-220.56</v>
      </c>
      <c r="X833" s="94"/>
      <c r="Y833" s="24" t="s">
        <v>60</v>
      </c>
      <c r="Z833" s="24">
        <v>-123.79</v>
      </c>
      <c r="AA833" s="24"/>
      <c r="AB833" s="24">
        <v>-808.84</v>
      </c>
      <c r="AC833" s="24" t="s">
        <v>124</v>
      </c>
      <c r="AD833" s="24" t="s">
        <v>60</v>
      </c>
      <c r="AE833" s="24">
        <v>0</v>
      </c>
      <c r="AF833" s="24">
        <v>-168.68</v>
      </c>
      <c r="AG833" s="24" t="s">
        <v>60</v>
      </c>
      <c r="AH833" s="24"/>
      <c r="AI833" s="24">
        <v>292.85000000000002</v>
      </c>
      <c r="AJ833" s="24">
        <v>-140.1</v>
      </c>
      <c r="AK833" s="24"/>
      <c r="AL833" s="24" t="s">
        <v>60</v>
      </c>
      <c r="AM833" s="24" t="s">
        <v>62</v>
      </c>
      <c r="AN833" s="24" t="s">
        <v>62</v>
      </c>
      <c r="AO833" s="24">
        <v>48.74</v>
      </c>
      <c r="AP833" s="24" t="s">
        <v>60</v>
      </c>
      <c r="AQ833" s="24">
        <v>12.94</v>
      </c>
      <c r="AR833" s="24">
        <v>134.62</v>
      </c>
      <c r="AS833" s="24" t="s">
        <v>60</v>
      </c>
      <c r="AT833" s="24" t="s">
        <v>60</v>
      </c>
      <c r="AU833" s="24">
        <v>12.89</v>
      </c>
      <c r="AV833" s="24">
        <v>0</v>
      </c>
      <c r="AW833" s="24">
        <v>0</v>
      </c>
      <c r="AX833" s="24">
        <v>37.020000000000003</v>
      </c>
      <c r="AY833" s="24" t="s">
        <v>60</v>
      </c>
      <c r="AZ833" s="24" t="s">
        <v>60</v>
      </c>
      <c r="BA833" s="24">
        <v>397.06</v>
      </c>
      <c r="BB833" s="24">
        <v>0</v>
      </c>
      <c r="BC833" s="24">
        <v>0</v>
      </c>
      <c r="BD833" s="24">
        <f t="shared" si="328"/>
        <v>-4057.4100000000003</v>
      </c>
      <c r="BE833" s="25"/>
    </row>
    <row r="834" spans="1:57" ht="25.5" customHeight="1" x14ac:dyDescent="0.25">
      <c r="A834" s="42">
        <v>17</v>
      </c>
      <c r="B834" s="79" t="s">
        <v>91</v>
      </c>
      <c r="C834" s="80">
        <v>30</v>
      </c>
      <c r="D834" s="80">
        <v>278</v>
      </c>
      <c r="E834" s="80" t="s">
        <v>344</v>
      </c>
      <c r="F834" s="24">
        <v>-31.48</v>
      </c>
      <c r="G834" s="24" t="s">
        <v>64</v>
      </c>
      <c r="H834" s="24">
        <v>-10.49</v>
      </c>
      <c r="I834" s="24" t="s">
        <v>64</v>
      </c>
      <c r="J834" s="24" t="s">
        <v>64</v>
      </c>
      <c r="K834" s="24" t="s">
        <v>64</v>
      </c>
      <c r="L834" s="24" t="s">
        <v>63</v>
      </c>
      <c r="M834" s="24" t="s">
        <v>63</v>
      </c>
      <c r="N834" s="24">
        <v>0</v>
      </c>
      <c r="O834" s="24" t="s">
        <v>64</v>
      </c>
      <c r="P834" s="24" t="s">
        <v>63</v>
      </c>
      <c r="Q834" s="24" t="s">
        <v>64</v>
      </c>
      <c r="R834" s="96" t="s">
        <v>58</v>
      </c>
      <c r="S834" s="24" t="s">
        <v>63</v>
      </c>
      <c r="T834" s="24" t="s">
        <v>64</v>
      </c>
      <c r="U834" s="24" t="s">
        <v>63</v>
      </c>
      <c r="V834" s="24"/>
      <c r="W834" s="24" t="s">
        <v>64</v>
      </c>
      <c r="X834" s="94"/>
      <c r="Y834" s="24" t="s">
        <v>64</v>
      </c>
      <c r="Z834" s="24" t="s">
        <v>63</v>
      </c>
      <c r="AA834" s="24"/>
      <c r="AB834" s="24" t="s">
        <v>64</v>
      </c>
      <c r="AC834" s="24" t="s">
        <v>64</v>
      </c>
      <c r="AD834" s="24" t="s">
        <v>64</v>
      </c>
      <c r="AE834" s="24">
        <v>0</v>
      </c>
      <c r="AF834" s="24" t="s">
        <v>64</v>
      </c>
      <c r="AG834" s="24" t="s">
        <v>64</v>
      </c>
      <c r="AH834" s="24"/>
      <c r="AI834" s="24" t="s">
        <v>63</v>
      </c>
      <c r="AJ834" s="24" t="s">
        <v>64</v>
      </c>
      <c r="AK834" s="24"/>
      <c r="AL834" s="24" t="s">
        <v>64</v>
      </c>
      <c r="AM834" s="24" t="s">
        <v>63</v>
      </c>
      <c r="AN834" s="24" t="s">
        <v>63</v>
      </c>
      <c r="AO834" s="24" t="s">
        <v>63</v>
      </c>
      <c r="AP834" s="24" t="s">
        <v>64</v>
      </c>
      <c r="AQ834" s="24" t="s">
        <v>63</v>
      </c>
      <c r="AR834" s="24" t="s">
        <v>64</v>
      </c>
      <c r="AS834" s="24" t="s">
        <v>64</v>
      </c>
      <c r="AT834" s="24" t="s">
        <v>64</v>
      </c>
      <c r="AU834" s="24" t="s">
        <v>64</v>
      </c>
      <c r="AV834" s="24">
        <v>0</v>
      </c>
      <c r="AW834" s="24">
        <v>0</v>
      </c>
      <c r="AX834" s="24" t="s">
        <v>64</v>
      </c>
      <c r="AY834" s="24" t="s">
        <v>64</v>
      </c>
      <c r="AZ834" s="24" t="s">
        <v>64</v>
      </c>
      <c r="BA834" s="24" t="s">
        <v>63</v>
      </c>
      <c r="BB834" s="24">
        <v>0</v>
      </c>
      <c r="BC834" s="24">
        <v>0</v>
      </c>
      <c r="BD834" s="24">
        <f t="shared" si="328"/>
        <v>-41.97</v>
      </c>
      <c r="BE834" s="25"/>
    </row>
    <row r="835" spans="1:57" ht="25.5" customHeight="1" x14ac:dyDescent="0.25">
      <c r="A835" s="22">
        <v>17</v>
      </c>
      <c r="B835" s="79" t="s">
        <v>91</v>
      </c>
      <c r="C835" s="79">
        <v>18</v>
      </c>
      <c r="D835" s="81" t="s">
        <v>345</v>
      </c>
      <c r="E835" s="81" t="s">
        <v>346</v>
      </c>
      <c r="F835" s="24">
        <v>-225.54</v>
      </c>
      <c r="G835" s="24">
        <v>-366.45</v>
      </c>
      <c r="H835" s="24">
        <v>0</v>
      </c>
      <c r="I835" s="24">
        <v>88.92</v>
      </c>
      <c r="J835" s="24">
        <v>135.84</v>
      </c>
      <c r="K835" s="24">
        <v>-22.16</v>
      </c>
      <c r="L835" s="24">
        <v>-60.6</v>
      </c>
      <c r="M835" s="24">
        <v>-31.41</v>
      </c>
      <c r="N835" s="24">
        <v>0</v>
      </c>
      <c r="O835" s="24">
        <v>-67.040000000000006</v>
      </c>
      <c r="P835" s="24">
        <v>-762.41</v>
      </c>
      <c r="Q835" s="24">
        <v>-1510.48</v>
      </c>
      <c r="R835" s="96" t="s">
        <v>62</v>
      </c>
      <c r="S835" s="24">
        <v>209.01</v>
      </c>
      <c r="T835" s="24">
        <v>-75.55</v>
      </c>
      <c r="U835" s="24">
        <v>-393.81</v>
      </c>
      <c r="V835" s="24"/>
      <c r="W835" s="24">
        <v>-1098.1099999999999</v>
      </c>
      <c r="X835" s="94"/>
      <c r="Y835" s="24">
        <v>-6.96</v>
      </c>
      <c r="Z835" s="24">
        <v>-104.25</v>
      </c>
      <c r="AA835" s="24"/>
      <c r="AB835" s="24">
        <v>-18.649999999999999</v>
      </c>
      <c r="AC835" s="24" t="s">
        <v>124</v>
      </c>
      <c r="AD835" s="24">
        <v>-176.76</v>
      </c>
      <c r="AE835" s="24">
        <v>0</v>
      </c>
      <c r="AF835" s="24">
        <v>-1247.54</v>
      </c>
      <c r="AG835" s="24">
        <v>-326.57</v>
      </c>
      <c r="AH835" s="24"/>
      <c r="AI835" s="24" t="s">
        <v>58</v>
      </c>
      <c r="AJ835" s="24">
        <v>-157.24</v>
      </c>
      <c r="AK835" s="24"/>
      <c r="AL835" s="24">
        <v>-574.55999999999995</v>
      </c>
      <c r="AM835" s="24">
        <v>22.43</v>
      </c>
      <c r="AN835" s="24">
        <v>-100.54</v>
      </c>
      <c r="AO835" s="24" t="s">
        <v>58</v>
      </c>
      <c r="AP835" s="24">
        <v>119.09</v>
      </c>
      <c r="AQ835" s="24" t="s">
        <v>58</v>
      </c>
      <c r="AR835" s="24" t="s">
        <v>59</v>
      </c>
      <c r="AS835" s="24" t="s">
        <v>59</v>
      </c>
      <c r="AT835" s="24">
        <v>-40.83</v>
      </c>
      <c r="AU835" s="24">
        <v>-180.82</v>
      </c>
      <c r="AV835" s="24">
        <v>0</v>
      </c>
      <c r="AW835" s="24">
        <v>0</v>
      </c>
      <c r="AX835" s="24">
        <v>-106.98</v>
      </c>
      <c r="AY835" s="24">
        <v>-583.89</v>
      </c>
      <c r="AZ835" s="24">
        <v>-2.5099999999999998</v>
      </c>
      <c r="BA835" s="24">
        <v>-5.9</v>
      </c>
      <c r="BB835" s="24">
        <v>0</v>
      </c>
      <c r="BC835" s="24">
        <v>0</v>
      </c>
      <c r="BD835" s="24">
        <f t="shared" si="328"/>
        <v>-7672.2699999999986</v>
      </c>
      <c r="BE835" s="25"/>
    </row>
    <row r="836" spans="1:57" ht="25.5" customHeight="1" x14ac:dyDescent="0.25">
      <c r="A836" s="22">
        <v>17</v>
      </c>
      <c r="B836" s="79" t="s">
        <v>93</v>
      </c>
      <c r="C836" s="80">
        <v>14</v>
      </c>
      <c r="D836" s="80">
        <v>240</v>
      </c>
      <c r="E836" s="80" t="s">
        <v>332</v>
      </c>
      <c r="F836" s="24">
        <v>-69.650000000000006</v>
      </c>
      <c r="G836" s="24">
        <v>-85.08</v>
      </c>
      <c r="H836" s="24">
        <v>37.979999999999997</v>
      </c>
      <c r="I836" s="24">
        <v>11.13</v>
      </c>
      <c r="J836" s="24">
        <v>-28.52</v>
      </c>
      <c r="K836" s="24">
        <v>246.9</v>
      </c>
      <c r="L836" s="24">
        <v>-90.67</v>
      </c>
      <c r="M836" s="24" t="s">
        <v>63</v>
      </c>
      <c r="N836" s="24">
        <v>0</v>
      </c>
      <c r="O836" s="24">
        <v>40.700000000000003</v>
      </c>
      <c r="P836" s="24">
        <v>-78.05</v>
      </c>
      <c r="Q836" s="24">
        <v>-53.24</v>
      </c>
      <c r="R836" s="96">
        <v>141.37</v>
      </c>
      <c r="S836" s="24">
        <v>-109.66</v>
      </c>
      <c r="T836" s="24" t="s">
        <v>59</v>
      </c>
      <c r="U836" s="24" t="s">
        <v>58</v>
      </c>
      <c r="V836" s="24"/>
      <c r="W836" s="24">
        <v>649.27</v>
      </c>
      <c r="X836" s="94"/>
      <c r="Y836" s="24">
        <v>174.75</v>
      </c>
      <c r="Z836" s="24">
        <v>-49.26</v>
      </c>
      <c r="AA836" s="24"/>
      <c r="AB836" s="24">
        <v>-207.33</v>
      </c>
      <c r="AC836" s="24" t="s">
        <v>124</v>
      </c>
      <c r="AD836" s="24">
        <v>-107.84</v>
      </c>
      <c r="AE836" s="24">
        <v>0</v>
      </c>
      <c r="AF836" s="24" t="s">
        <v>59</v>
      </c>
      <c r="AG836" s="24">
        <v>256.95</v>
      </c>
      <c r="AH836" s="24"/>
      <c r="AI836" s="24">
        <v>30.18</v>
      </c>
      <c r="AJ836" s="24">
        <v>99.29</v>
      </c>
      <c r="AK836" s="24"/>
      <c r="AL836" s="24">
        <v>-134.80000000000001</v>
      </c>
      <c r="AM836" s="24">
        <v>37.119999999999997</v>
      </c>
      <c r="AN836" s="24">
        <v>36.28</v>
      </c>
      <c r="AO836" s="24">
        <v>7.52</v>
      </c>
      <c r="AP836" s="24">
        <v>-249.38</v>
      </c>
      <c r="AQ836" s="24">
        <v>-90.59</v>
      </c>
      <c r="AR836" s="24" t="s">
        <v>59</v>
      </c>
      <c r="AS836" s="24">
        <v>8.92</v>
      </c>
      <c r="AT836" s="24">
        <v>71.709999999999994</v>
      </c>
      <c r="AU836" s="24" t="s">
        <v>59</v>
      </c>
      <c r="AV836" s="24">
        <v>0</v>
      </c>
      <c r="AW836" s="24">
        <v>0</v>
      </c>
      <c r="AX836" s="24">
        <v>-107.51</v>
      </c>
      <c r="AY836" s="24" t="s">
        <v>60</v>
      </c>
      <c r="AZ836" s="24">
        <v>-12.88</v>
      </c>
      <c r="BA836" s="24" t="s">
        <v>62</v>
      </c>
      <c r="BB836" s="24">
        <v>0</v>
      </c>
      <c r="BC836" s="24">
        <v>0</v>
      </c>
      <c r="BD836" s="24">
        <f t="shared" si="328"/>
        <v>375.60999999999979</v>
      </c>
      <c r="BE836" s="25"/>
    </row>
    <row r="837" spans="1:57" ht="25.5" customHeight="1" x14ac:dyDescent="0.25">
      <c r="A837" s="22">
        <v>17</v>
      </c>
      <c r="B837" s="79" t="s">
        <v>93</v>
      </c>
      <c r="C837" s="82">
        <v>24</v>
      </c>
      <c r="D837" s="79">
        <v>317</v>
      </c>
      <c r="E837" s="82" t="s">
        <v>347</v>
      </c>
      <c r="F837" s="24">
        <v>-210.31</v>
      </c>
      <c r="G837" s="24">
        <v>-219.95</v>
      </c>
      <c r="H837" s="24">
        <v>22.52</v>
      </c>
      <c r="I837" s="24">
        <v>1.43</v>
      </c>
      <c r="J837" s="24" t="s">
        <v>59</v>
      </c>
      <c r="K837" s="24">
        <v>-112.87</v>
      </c>
      <c r="L837" s="24">
        <v>-79.81</v>
      </c>
      <c r="M837" s="24">
        <v>-154.35</v>
      </c>
      <c r="N837" s="24">
        <v>0</v>
      </c>
      <c r="O837" s="24">
        <v>-52.06</v>
      </c>
      <c r="P837" s="24">
        <v>-206.05</v>
      </c>
      <c r="Q837" s="24">
        <v>-72.13</v>
      </c>
      <c r="R837" s="96">
        <v>-2.93</v>
      </c>
      <c r="S837" s="24">
        <v>-45.45</v>
      </c>
      <c r="T837" s="24">
        <v>-175.2</v>
      </c>
      <c r="U837" s="24">
        <v>-28.76</v>
      </c>
      <c r="V837" s="24"/>
      <c r="W837" s="24" t="s">
        <v>59</v>
      </c>
      <c r="X837" s="94"/>
      <c r="Y837" s="24">
        <v>-135.97</v>
      </c>
      <c r="Z837" s="24">
        <v>-52</v>
      </c>
      <c r="AA837" s="24"/>
      <c r="AB837" s="24">
        <v>-73.56</v>
      </c>
      <c r="AC837" s="24" t="s">
        <v>124</v>
      </c>
      <c r="AD837" s="24">
        <v>29.73</v>
      </c>
      <c r="AE837" s="24">
        <v>0</v>
      </c>
      <c r="AF837" s="24">
        <v>-74.39</v>
      </c>
      <c r="AG837" s="24">
        <v>-56.38</v>
      </c>
      <c r="AH837" s="24"/>
      <c r="AI837" s="24">
        <v>-82.54</v>
      </c>
      <c r="AJ837" s="24">
        <v>-16.88</v>
      </c>
      <c r="AK837" s="24"/>
      <c r="AL837" s="24">
        <v>-287.12</v>
      </c>
      <c r="AM837" s="24" t="s">
        <v>62</v>
      </c>
      <c r="AN837" s="24">
        <v>7.53</v>
      </c>
      <c r="AO837" s="24">
        <v>-22.73</v>
      </c>
      <c r="AP837" s="24">
        <v>-38.97</v>
      </c>
      <c r="AQ837" s="24">
        <v>-750.37</v>
      </c>
      <c r="AR837" s="24" t="s">
        <v>59</v>
      </c>
      <c r="AS837" s="24">
        <v>-369.12</v>
      </c>
      <c r="AT837" s="24">
        <v>-74.209999999999994</v>
      </c>
      <c r="AU837" s="24">
        <v>-47</v>
      </c>
      <c r="AV837" s="24">
        <v>0</v>
      </c>
      <c r="AW837" s="24">
        <v>0</v>
      </c>
      <c r="AX837" s="24">
        <v>-259.67</v>
      </c>
      <c r="AY837" s="24">
        <v>-8.8000000000000007</v>
      </c>
      <c r="AZ837" s="24">
        <v>-188.27</v>
      </c>
      <c r="BA837" s="24" t="s">
        <v>62</v>
      </c>
      <c r="BB837" s="24">
        <v>0</v>
      </c>
      <c r="BC837" s="24">
        <v>0</v>
      </c>
      <c r="BD837" s="24">
        <f t="shared" si="328"/>
        <v>-3836.64</v>
      </c>
      <c r="BE837" s="25"/>
    </row>
    <row r="838" spans="1:57" ht="25.5" customHeight="1" x14ac:dyDescent="0.25">
      <c r="A838" s="22">
        <v>17</v>
      </c>
      <c r="B838" s="79" t="s">
        <v>93</v>
      </c>
      <c r="C838" s="80">
        <v>11</v>
      </c>
      <c r="D838" s="80">
        <v>49</v>
      </c>
      <c r="E838" s="80" t="s">
        <v>197</v>
      </c>
      <c r="F838" s="24">
        <v>-769.84</v>
      </c>
      <c r="G838" s="24">
        <v>225.02</v>
      </c>
      <c r="H838" s="24">
        <v>-94.9</v>
      </c>
      <c r="I838" s="24">
        <v>-64.36</v>
      </c>
      <c r="J838" s="24">
        <v>76.91</v>
      </c>
      <c r="K838" s="24">
        <v>-27.85</v>
      </c>
      <c r="L838" s="24">
        <v>-51.67</v>
      </c>
      <c r="M838" s="24">
        <v>-223.83</v>
      </c>
      <c r="N838" s="24">
        <v>0</v>
      </c>
      <c r="O838" s="24" t="s">
        <v>58</v>
      </c>
      <c r="P838" s="24">
        <v>600.04999999999995</v>
      </c>
      <c r="Q838" s="24">
        <v>-178.76</v>
      </c>
      <c r="R838" s="96" t="s">
        <v>58</v>
      </c>
      <c r="S838" s="24">
        <v>45.51</v>
      </c>
      <c r="T838" s="24">
        <v>-120.26</v>
      </c>
      <c r="U838" s="24">
        <v>-479.41</v>
      </c>
      <c r="V838" s="24"/>
      <c r="W838" s="24" t="s">
        <v>59</v>
      </c>
      <c r="X838" s="94"/>
      <c r="Y838" s="24">
        <v>-65.319999999999993</v>
      </c>
      <c r="Z838" s="24">
        <v>-142.02000000000001</v>
      </c>
      <c r="AA838" s="24"/>
      <c r="AB838" s="24">
        <v>174.78</v>
      </c>
      <c r="AC838" s="24" t="s">
        <v>124</v>
      </c>
      <c r="AD838" s="24">
        <v>-20.61</v>
      </c>
      <c r="AE838" s="24">
        <v>0</v>
      </c>
      <c r="AF838" s="24">
        <v>121.61</v>
      </c>
      <c r="AG838" s="24">
        <v>193.21</v>
      </c>
      <c r="AH838" s="24"/>
      <c r="AI838" s="24">
        <v>-295.47000000000003</v>
      </c>
      <c r="AJ838" s="24">
        <v>-208.18</v>
      </c>
      <c r="AK838" s="24"/>
      <c r="AL838" s="24">
        <v>-339.72</v>
      </c>
      <c r="AM838" s="24">
        <v>-17.309999999999999</v>
      </c>
      <c r="AN838" s="24">
        <v>70.709999999999994</v>
      </c>
      <c r="AO838" s="24">
        <v>-44.09</v>
      </c>
      <c r="AP838" s="24">
        <v>-95.03</v>
      </c>
      <c r="AQ838" s="24">
        <v>757.06</v>
      </c>
      <c r="AR838" s="24" t="s">
        <v>64</v>
      </c>
      <c r="AS838" s="24" t="s">
        <v>59</v>
      </c>
      <c r="AT838" s="24">
        <v>-134.69</v>
      </c>
      <c r="AU838" s="24">
        <v>-236.56</v>
      </c>
      <c r="AV838" s="24">
        <v>0</v>
      </c>
      <c r="AW838" s="24">
        <v>0</v>
      </c>
      <c r="AX838" s="24">
        <v>-80.41</v>
      </c>
      <c r="AY838" s="24">
        <v>-131.38999999999999</v>
      </c>
      <c r="AZ838" s="24">
        <v>-9.67</v>
      </c>
      <c r="BA838" s="24">
        <v>124.26</v>
      </c>
      <c r="BB838" s="24">
        <v>0</v>
      </c>
      <c r="BC838" s="24">
        <v>0</v>
      </c>
      <c r="BD838" s="24">
        <f t="shared" si="328"/>
        <v>-1442.2300000000002</v>
      </c>
      <c r="BE838" s="25"/>
    </row>
    <row r="839" spans="1:57" ht="25.5" customHeight="1" x14ac:dyDescent="0.25">
      <c r="A839" s="22">
        <v>17</v>
      </c>
      <c r="B839" s="79" t="s">
        <v>93</v>
      </c>
      <c r="C839" s="80">
        <v>26</v>
      </c>
      <c r="D839" s="80">
        <v>50</v>
      </c>
      <c r="E839" s="80" t="s">
        <v>214</v>
      </c>
      <c r="F839" s="24">
        <v>-446.56</v>
      </c>
      <c r="G839" s="24" t="s">
        <v>64</v>
      </c>
      <c r="H839" s="24" t="s">
        <v>59</v>
      </c>
      <c r="I839" s="24" t="s">
        <v>64</v>
      </c>
      <c r="J839" s="24" t="s">
        <v>64</v>
      </c>
      <c r="K839" s="24" t="s">
        <v>64</v>
      </c>
      <c r="L839" s="24" t="s">
        <v>63</v>
      </c>
      <c r="M839" s="24" t="s">
        <v>63</v>
      </c>
      <c r="N839" s="24">
        <v>0</v>
      </c>
      <c r="O839" s="24" t="s">
        <v>64</v>
      </c>
      <c r="P839" s="24" t="s">
        <v>63</v>
      </c>
      <c r="Q839" s="24" t="s">
        <v>64</v>
      </c>
      <c r="R839" s="96" t="s">
        <v>58</v>
      </c>
      <c r="S839" s="24" t="s">
        <v>63</v>
      </c>
      <c r="T839" s="24" t="s">
        <v>64</v>
      </c>
      <c r="U839" s="24" t="s">
        <v>63</v>
      </c>
      <c r="V839" s="24"/>
      <c r="W839" s="24" t="s">
        <v>64</v>
      </c>
      <c r="X839" s="94"/>
      <c r="Y839" s="24" t="s">
        <v>64</v>
      </c>
      <c r="Z839" s="24" t="s">
        <v>63</v>
      </c>
      <c r="AA839" s="24"/>
      <c r="AB839" s="24" t="s">
        <v>64</v>
      </c>
      <c r="AC839" s="24" t="s">
        <v>64</v>
      </c>
      <c r="AD839" s="24" t="s">
        <v>64</v>
      </c>
      <c r="AE839" s="24">
        <v>0</v>
      </c>
      <c r="AF839" s="24" t="s">
        <v>64</v>
      </c>
      <c r="AG839" s="24" t="s">
        <v>64</v>
      </c>
      <c r="AH839" s="24"/>
      <c r="AI839" s="24" t="s">
        <v>63</v>
      </c>
      <c r="AJ839" s="24" t="s">
        <v>64</v>
      </c>
      <c r="AK839" s="24"/>
      <c r="AL839" s="24" t="s">
        <v>59</v>
      </c>
      <c r="AM839" s="24" t="s">
        <v>64</v>
      </c>
      <c r="AN839" s="24" t="s">
        <v>63</v>
      </c>
      <c r="AO839" s="24" t="s">
        <v>63</v>
      </c>
      <c r="AP839" s="24" t="s">
        <v>64</v>
      </c>
      <c r="AQ839" s="24" t="s">
        <v>63</v>
      </c>
      <c r="AR839" s="24" t="s">
        <v>64</v>
      </c>
      <c r="AS839" s="24" t="s">
        <v>64</v>
      </c>
      <c r="AT839" s="24" t="s">
        <v>64</v>
      </c>
      <c r="AU839" s="24" t="s">
        <v>64</v>
      </c>
      <c r="AV839" s="24">
        <v>0</v>
      </c>
      <c r="AW839" s="24">
        <v>0</v>
      </c>
      <c r="AX839" s="24" t="s">
        <v>64</v>
      </c>
      <c r="AY839" s="24" t="s">
        <v>64</v>
      </c>
      <c r="AZ839" s="24" t="s">
        <v>64</v>
      </c>
      <c r="BA839" s="24" t="s">
        <v>63</v>
      </c>
      <c r="BB839" s="24">
        <v>0</v>
      </c>
      <c r="BC839" s="24">
        <v>0</v>
      </c>
      <c r="BD839" s="24">
        <f t="shared" si="328"/>
        <v>-446.56</v>
      </c>
      <c r="BE839" s="25"/>
    </row>
    <row r="840" spans="1:57" ht="25.5" customHeight="1" x14ac:dyDescent="0.25">
      <c r="A840" s="22">
        <v>17</v>
      </c>
      <c r="B840" s="79" t="s">
        <v>110</v>
      </c>
      <c r="C840" s="80">
        <v>17</v>
      </c>
      <c r="D840" s="80">
        <v>44</v>
      </c>
      <c r="E840" s="80" t="s">
        <v>151</v>
      </c>
      <c r="F840" s="24">
        <v>-1254.8499999999999</v>
      </c>
      <c r="G840" s="24">
        <v>-237.21</v>
      </c>
      <c r="H840" s="24">
        <v>163.68</v>
      </c>
      <c r="I840" s="24">
        <v>-289.26</v>
      </c>
      <c r="J840" s="24">
        <v>-223.45</v>
      </c>
      <c r="K840" s="24">
        <v>-79.05</v>
      </c>
      <c r="L840" s="24" t="s">
        <v>58</v>
      </c>
      <c r="M840" s="24">
        <v>-241.18</v>
      </c>
      <c r="N840" s="24">
        <v>0</v>
      </c>
      <c r="O840" s="24">
        <v>-50.72</v>
      </c>
      <c r="P840" s="24">
        <v>-754.98</v>
      </c>
      <c r="Q840" s="24">
        <v>-1005.7</v>
      </c>
      <c r="R840" s="96" t="s">
        <v>58</v>
      </c>
      <c r="S840" s="24">
        <v>169.86</v>
      </c>
      <c r="T840" s="24">
        <v>-205.73</v>
      </c>
      <c r="U840" s="24" t="s">
        <v>58</v>
      </c>
      <c r="V840" s="24"/>
      <c r="W840" s="24">
        <v>-712.49</v>
      </c>
      <c r="X840" s="94"/>
      <c r="Y840" s="24">
        <v>-156.36000000000001</v>
      </c>
      <c r="Z840" s="24">
        <v>-477</v>
      </c>
      <c r="AA840" s="24"/>
      <c r="AB840" s="24">
        <v>869.23</v>
      </c>
      <c r="AC840" s="24" t="s">
        <v>124</v>
      </c>
      <c r="AD840" s="24">
        <v>-40.340000000000003</v>
      </c>
      <c r="AE840" s="24">
        <v>0</v>
      </c>
      <c r="AF840" s="24">
        <v>-931.32</v>
      </c>
      <c r="AG840" s="24">
        <v>-179.71</v>
      </c>
      <c r="AH840" s="24"/>
      <c r="AI840" s="24">
        <v>114.84</v>
      </c>
      <c r="AJ840" s="24">
        <v>-480.55</v>
      </c>
      <c r="AK840" s="24"/>
      <c r="AL840" s="24" t="s">
        <v>59</v>
      </c>
      <c r="AM840" s="24">
        <v>-62.67</v>
      </c>
      <c r="AN840" s="24">
        <v>-53.52</v>
      </c>
      <c r="AO840" s="24">
        <v>-16.399999999999999</v>
      </c>
      <c r="AP840" s="24">
        <v>-420.12</v>
      </c>
      <c r="AQ840" s="24">
        <v>476.7</v>
      </c>
      <c r="AR840" s="24">
        <v>-114.6</v>
      </c>
      <c r="AS840" s="24">
        <v>-218.33199999999999</v>
      </c>
      <c r="AT840" s="24">
        <v>-321.16000000000003</v>
      </c>
      <c r="AU840" s="24">
        <v>82.59</v>
      </c>
      <c r="AV840" s="24">
        <v>0</v>
      </c>
      <c r="AW840" s="24">
        <v>0</v>
      </c>
      <c r="AX840" s="24">
        <v>-226.71</v>
      </c>
      <c r="AY840" s="24">
        <v>-565.37</v>
      </c>
      <c r="AZ840" s="24">
        <v>-21.25</v>
      </c>
      <c r="BA840" s="24">
        <v>86.39</v>
      </c>
      <c r="BB840" s="24">
        <v>0</v>
      </c>
      <c r="BC840" s="24">
        <v>0</v>
      </c>
      <c r="BD840" s="24">
        <f t="shared" si="328"/>
        <v>-7376.7419999999993</v>
      </c>
      <c r="BE840" s="25"/>
    </row>
    <row r="841" spans="1:57" ht="25.5" customHeight="1" x14ac:dyDescent="0.25">
      <c r="A841" s="22">
        <v>17</v>
      </c>
      <c r="B841" s="79" t="s">
        <v>110</v>
      </c>
      <c r="C841" s="80">
        <v>13</v>
      </c>
      <c r="D841" s="80">
        <v>147</v>
      </c>
      <c r="E841" s="80" t="s">
        <v>348</v>
      </c>
      <c r="F841" s="24">
        <v>-113.03</v>
      </c>
      <c r="G841" s="24">
        <v>61.1</v>
      </c>
      <c r="H841" s="24">
        <v>-243.69</v>
      </c>
      <c r="I841" s="24">
        <v>-126.94</v>
      </c>
      <c r="J841" s="24" t="s">
        <v>59</v>
      </c>
      <c r="K841" s="24">
        <v>-2.15</v>
      </c>
      <c r="L841" s="24">
        <v>-36.549999999999997</v>
      </c>
      <c r="M841" s="24">
        <v>-286.44</v>
      </c>
      <c r="N841" s="24">
        <v>0</v>
      </c>
      <c r="O841" s="24">
        <v>-102.26</v>
      </c>
      <c r="P841" s="24">
        <v>-375.9</v>
      </c>
      <c r="Q841" s="24">
        <v>-41.94</v>
      </c>
      <c r="R841" s="96">
        <v>-602.82000000000005</v>
      </c>
      <c r="S841" s="24">
        <v>-28.3</v>
      </c>
      <c r="T841" s="24" t="s">
        <v>58</v>
      </c>
      <c r="U841" s="24">
        <v>-169.81</v>
      </c>
      <c r="V841" s="24"/>
      <c r="W841" s="24" t="s">
        <v>58</v>
      </c>
      <c r="X841" s="94"/>
      <c r="Y841" s="24">
        <v>-29.94</v>
      </c>
      <c r="Z841" s="24">
        <v>-124.9</v>
      </c>
      <c r="AA841" s="24"/>
      <c r="AB841" s="24">
        <v>-276.22000000000003</v>
      </c>
      <c r="AC841" s="24" t="s">
        <v>124</v>
      </c>
      <c r="AD841" s="24">
        <v>88.54</v>
      </c>
      <c r="AE841" s="24">
        <v>0</v>
      </c>
      <c r="AF841" s="24" t="s">
        <v>59</v>
      </c>
      <c r="AG841" s="24">
        <v>-98.52</v>
      </c>
      <c r="AH841" s="24"/>
      <c r="AI841" s="24">
        <v>15.86</v>
      </c>
      <c r="AJ841" s="24">
        <v>17.03</v>
      </c>
      <c r="AK841" s="24"/>
      <c r="AL841" s="24">
        <v>64.94</v>
      </c>
      <c r="AM841" s="24">
        <v>-35.53</v>
      </c>
      <c r="AN841" s="24">
        <v>25.37</v>
      </c>
      <c r="AO841" s="24">
        <v>52.51</v>
      </c>
      <c r="AP841" s="24">
        <v>-328.42</v>
      </c>
      <c r="AQ841" s="24">
        <v>-610.76</v>
      </c>
      <c r="AR841" s="24">
        <v>12.4</v>
      </c>
      <c r="AS841" s="24">
        <v>172.19</v>
      </c>
      <c r="AT841" s="24">
        <v>-72.5</v>
      </c>
      <c r="AU841" s="24" t="s">
        <v>59</v>
      </c>
      <c r="AV841" s="24">
        <v>0</v>
      </c>
      <c r="AW841" s="24">
        <v>0</v>
      </c>
      <c r="AX841" s="24">
        <v>-120.48</v>
      </c>
      <c r="AY841" s="24">
        <v>-18.059999999999999</v>
      </c>
      <c r="AZ841" s="24">
        <v>43.01</v>
      </c>
      <c r="BA841" s="24" t="s">
        <v>62</v>
      </c>
      <c r="BB841" s="24">
        <v>0</v>
      </c>
      <c r="BC841" s="24">
        <v>0</v>
      </c>
      <c r="BD841" s="24">
        <f t="shared" si="328"/>
        <v>-3292.21</v>
      </c>
      <c r="BE841" s="25"/>
    </row>
    <row r="842" spans="1:57" ht="25.5" customHeight="1" x14ac:dyDescent="0.25">
      <c r="A842" s="22">
        <v>17</v>
      </c>
      <c r="B842" s="79" t="s">
        <v>110</v>
      </c>
      <c r="C842" s="80">
        <v>22</v>
      </c>
      <c r="D842" s="80">
        <v>181</v>
      </c>
      <c r="E842" s="80" t="s">
        <v>349</v>
      </c>
      <c r="F842" s="24">
        <v>-115.36</v>
      </c>
      <c r="G842" s="24">
        <v>-250.95</v>
      </c>
      <c r="H842" s="24">
        <v>-6.68</v>
      </c>
      <c r="I842" s="24">
        <v>-207.23</v>
      </c>
      <c r="J842" s="24">
        <v>-63.35</v>
      </c>
      <c r="K842" s="24">
        <v>-198.2</v>
      </c>
      <c r="L842" s="24">
        <v>-404.74</v>
      </c>
      <c r="M842" s="24" t="s">
        <v>58</v>
      </c>
      <c r="N842" s="24">
        <v>0</v>
      </c>
      <c r="O842" s="24" t="s">
        <v>58</v>
      </c>
      <c r="P842" s="24">
        <v>-113.08</v>
      </c>
      <c r="Q842" s="24" t="s">
        <v>59</v>
      </c>
      <c r="R842" s="96" t="s">
        <v>58</v>
      </c>
      <c r="S842" s="24">
        <v>-96.22</v>
      </c>
      <c r="T842" s="24" t="s">
        <v>58</v>
      </c>
      <c r="U842" s="24" t="s">
        <v>58</v>
      </c>
      <c r="V842" s="24"/>
      <c r="W842" s="24">
        <v>81.3</v>
      </c>
      <c r="X842" s="94"/>
      <c r="Y842" s="24">
        <v>-230.2</v>
      </c>
      <c r="Z842" s="24">
        <v>212.06</v>
      </c>
      <c r="AA842" s="24"/>
      <c r="AB842" s="24">
        <v>-638.20000000000005</v>
      </c>
      <c r="AC842" s="24">
        <v>-146.1</v>
      </c>
      <c r="AD842" s="24">
        <v>-855.38</v>
      </c>
      <c r="AE842" s="24">
        <v>0</v>
      </c>
      <c r="AF842" s="24">
        <v>727.28</v>
      </c>
      <c r="AG842" s="24">
        <v>-296.08999999999997</v>
      </c>
      <c r="AH842" s="24"/>
      <c r="AI842" s="24">
        <v>89.23</v>
      </c>
      <c r="AJ842" s="24">
        <v>-234.75</v>
      </c>
      <c r="AK842" s="24"/>
      <c r="AL842" s="24">
        <v>-18530.37</v>
      </c>
      <c r="AM842" s="24">
        <v>87.91</v>
      </c>
      <c r="AN842" s="24">
        <v>-131.59</v>
      </c>
      <c r="AO842" s="24">
        <v>-290.43</v>
      </c>
      <c r="AP842" s="24">
        <v>-623.51</v>
      </c>
      <c r="AQ842" s="24">
        <v>-5455.5</v>
      </c>
      <c r="AR842" s="24">
        <v>-30.34</v>
      </c>
      <c r="AS842" s="24">
        <v>39.369999999999997</v>
      </c>
      <c r="AT842" s="24">
        <v>-1795.25</v>
      </c>
      <c r="AU842" s="24" t="s">
        <v>59</v>
      </c>
      <c r="AV842" s="24">
        <v>0</v>
      </c>
      <c r="AW842" s="24">
        <v>0</v>
      </c>
      <c r="AX842" s="24">
        <v>69.13</v>
      </c>
      <c r="AY842" s="24" t="s">
        <v>60</v>
      </c>
      <c r="AZ842" s="24">
        <v>120.13</v>
      </c>
      <c r="BA842" s="24">
        <v>-13.74</v>
      </c>
      <c r="BB842" s="24">
        <v>0</v>
      </c>
      <c r="BC842" s="24">
        <v>0</v>
      </c>
      <c r="BD842" s="24">
        <f t="shared" si="328"/>
        <v>-29300.85</v>
      </c>
      <c r="BE842" s="25"/>
    </row>
    <row r="843" spans="1:57" ht="25.5" customHeight="1" x14ac:dyDescent="0.25">
      <c r="A843" s="22">
        <v>17</v>
      </c>
      <c r="B843" s="78"/>
      <c r="C843" s="76"/>
      <c r="D843" s="76"/>
      <c r="E843" s="76"/>
      <c r="F843" s="24">
        <v>37.79</v>
      </c>
      <c r="G843" s="24">
        <v>-317.85000000000002</v>
      </c>
      <c r="H843" s="24">
        <v>0</v>
      </c>
      <c r="I843" s="24">
        <v>0</v>
      </c>
      <c r="J843" s="24">
        <v>-192.55</v>
      </c>
      <c r="K843" s="24">
        <v>-151.16999999999999</v>
      </c>
      <c r="L843" s="24" t="s">
        <v>62</v>
      </c>
      <c r="M843" s="24">
        <v>0</v>
      </c>
      <c r="N843" s="24">
        <v>0</v>
      </c>
      <c r="O843" s="24">
        <v>-102.64</v>
      </c>
      <c r="P843" s="24">
        <v>-18.690000000000001</v>
      </c>
      <c r="Q843" s="24">
        <v>0</v>
      </c>
      <c r="R843" s="24">
        <v>0</v>
      </c>
      <c r="S843" s="24">
        <v>0</v>
      </c>
      <c r="T843" s="24">
        <v>0</v>
      </c>
      <c r="U843" s="24">
        <v>0</v>
      </c>
      <c r="V843" s="24"/>
      <c r="W843" s="24" t="s">
        <v>60</v>
      </c>
      <c r="X843" s="24"/>
      <c r="Y843" s="24">
        <v>0</v>
      </c>
      <c r="Z843" s="24">
        <v>0</v>
      </c>
      <c r="AA843" s="24"/>
      <c r="AB843" s="24">
        <v>367.49</v>
      </c>
      <c r="AC843" s="24">
        <v>-145.33000000000001</v>
      </c>
      <c r="AD843" s="24">
        <v>59.13</v>
      </c>
      <c r="AE843" s="24">
        <v>0</v>
      </c>
      <c r="AF843" s="24"/>
      <c r="AG843" s="24">
        <v>4.75</v>
      </c>
      <c r="AH843" s="24"/>
      <c r="AI843" s="24">
        <v>-33.590000000000003</v>
      </c>
      <c r="AJ843" s="24">
        <v>-17.96</v>
      </c>
      <c r="AK843" s="24"/>
      <c r="AL843" s="24">
        <v>0</v>
      </c>
      <c r="AM843" s="24">
        <v>0</v>
      </c>
      <c r="AN843" s="24">
        <v>13.93</v>
      </c>
      <c r="AO843" s="24">
        <v>0</v>
      </c>
      <c r="AP843" s="24">
        <v>0</v>
      </c>
      <c r="AQ843" s="24">
        <v>0</v>
      </c>
      <c r="AR843" s="24">
        <v>0</v>
      </c>
      <c r="AS843" s="24">
        <v>0</v>
      </c>
      <c r="AT843" s="24">
        <v>0</v>
      </c>
      <c r="AU843" s="24">
        <v>0</v>
      </c>
      <c r="AV843" s="24">
        <v>0</v>
      </c>
      <c r="AW843" s="24">
        <v>0</v>
      </c>
      <c r="AX843" s="24">
        <v>0</v>
      </c>
      <c r="AY843" s="24">
        <v>0</v>
      </c>
      <c r="AZ843" s="24">
        <v>-69.83</v>
      </c>
      <c r="BA843" s="24">
        <v>-246.79</v>
      </c>
      <c r="BB843" s="24">
        <v>0</v>
      </c>
      <c r="BC843" s="24">
        <v>0</v>
      </c>
      <c r="BD843" s="24">
        <f t="shared" si="328"/>
        <v>-813.31000000000006</v>
      </c>
      <c r="BE843" s="25"/>
    </row>
    <row r="844" spans="1:57" ht="25.5" customHeight="1" x14ac:dyDescent="0.25">
      <c r="A844" s="22">
        <v>17</v>
      </c>
      <c r="B844" s="78"/>
      <c r="C844" s="76"/>
      <c r="D844" s="76"/>
      <c r="E844" s="76"/>
      <c r="F844" s="24">
        <v>225.87</v>
      </c>
      <c r="G844" s="24">
        <v>-133.66</v>
      </c>
      <c r="H844" s="24">
        <v>0</v>
      </c>
      <c r="I844" s="24">
        <v>0</v>
      </c>
      <c r="J844" s="24">
        <v>0</v>
      </c>
      <c r="K844" s="24">
        <v>-140.87</v>
      </c>
      <c r="L844" s="24">
        <v>66.650000000000006</v>
      </c>
      <c r="M844" s="24">
        <v>0</v>
      </c>
      <c r="N844" s="24">
        <v>0</v>
      </c>
      <c r="O844" s="24">
        <v>0</v>
      </c>
      <c r="P844" s="24">
        <v>165.17</v>
      </c>
      <c r="Q844" s="24">
        <v>0</v>
      </c>
      <c r="R844" s="24">
        <v>0</v>
      </c>
      <c r="S844" s="24">
        <v>0</v>
      </c>
      <c r="T844" s="24">
        <v>0</v>
      </c>
      <c r="U844" s="24">
        <v>0</v>
      </c>
      <c r="V844" s="24"/>
      <c r="W844" s="24">
        <v>-34.24</v>
      </c>
      <c r="X844" s="24"/>
      <c r="Y844" s="24">
        <v>0</v>
      </c>
      <c r="Z844" s="24">
        <v>0</v>
      </c>
      <c r="AA844" s="24"/>
      <c r="AB844" s="24">
        <v>-91.08</v>
      </c>
      <c r="AC844" s="24">
        <v>0</v>
      </c>
      <c r="AD844" s="24">
        <v>-152.44</v>
      </c>
      <c r="AE844" s="24">
        <v>0</v>
      </c>
      <c r="AF844" s="24">
        <v>0</v>
      </c>
      <c r="AG844" s="24">
        <v>330.99</v>
      </c>
      <c r="AH844" s="24"/>
      <c r="AI844" s="24">
        <v>0</v>
      </c>
      <c r="AJ844" s="24">
        <v>0</v>
      </c>
      <c r="AK844" s="24"/>
      <c r="AL844" s="24">
        <v>0</v>
      </c>
      <c r="AM844" s="24">
        <v>0</v>
      </c>
      <c r="AN844" s="24">
        <v>0</v>
      </c>
      <c r="AO844" s="24">
        <v>0</v>
      </c>
      <c r="AP844" s="24">
        <v>0</v>
      </c>
      <c r="AQ844" s="24">
        <v>0</v>
      </c>
      <c r="AR844" s="24">
        <v>0</v>
      </c>
      <c r="AS844" s="24">
        <v>0</v>
      </c>
      <c r="AT844" s="24">
        <v>0</v>
      </c>
      <c r="AU844" s="24">
        <v>0</v>
      </c>
      <c r="AV844" s="24">
        <v>0</v>
      </c>
      <c r="AW844" s="24">
        <v>0</v>
      </c>
      <c r="AX844" s="24">
        <v>0</v>
      </c>
      <c r="AY844" s="24">
        <v>0</v>
      </c>
      <c r="AZ844" s="24">
        <v>0</v>
      </c>
      <c r="BA844" s="24">
        <v>0</v>
      </c>
      <c r="BB844" s="24">
        <v>0</v>
      </c>
      <c r="BC844" s="24">
        <v>0</v>
      </c>
      <c r="BD844" s="24">
        <f t="shared" si="328"/>
        <v>236.39</v>
      </c>
      <c r="BE844" s="25"/>
    </row>
    <row r="845" spans="1:57" ht="25.5" customHeight="1" x14ac:dyDescent="0.25">
      <c r="A845" s="22">
        <v>17</v>
      </c>
      <c r="B845" s="78"/>
      <c r="C845" s="76"/>
      <c r="D845" s="76"/>
      <c r="E845" s="76"/>
      <c r="F845" s="24">
        <v>-435.69</v>
      </c>
      <c r="G845" s="24">
        <v>-103.84</v>
      </c>
      <c r="H845" s="24">
        <v>0</v>
      </c>
      <c r="I845" s="24">
        <v>0</v>
      </c>
      <c r="J845" s="24">
        <v>0</v>
      </c>
      <c r="K845" s="24">
        <v>-78.760000000000005</v>
      </c>
      <c r="L845" s="24">
        <v>0</v>
      </c>
      <c r="M845" s="24">
        <v>0</v>
      </c>
      <c r="N845" s="24">
        <v>0</v>
      </c>
      <c r="O845" s="24">
        <v>0</v>
      </c>
      <c r="P845" s="24">
        <v>-69.400000000000006</v>
      </c>
      <c r="Q845" s="24">
        <v>0</v>
      </c>
      <c r="R845" s="24">
        <v>0</v>
      </c>
      <c r="S845" s="24">
        <v>0</v>
      </c>
      <c r="T845" s="24">
        <v>0</v>
      </c>
      <c r="U845" s="24">
        <v>0</v>
      </c>
      <c r="V845" s="24"/>
      <c r="W845" s="24"/>
      <c r="X845" s="24"/>
      <c r="Y845" s="24">
        <v>0</v>
      </c>
      <c r="Z845" s="24">
        <v>0</v>
      </c>
      <c r="AA845" s="24"/>
      <c r="AB845" s="24">
        <v>-48.87</v>
      </c>
      <c r="AC845" s="24">
        <v>0</v>
      </c>
      <c r="AD845" s="24">
        <v>119.74</v>
      </c>
      <c r="AE845" s="24">
        <v>0</v>
      </c>
      <c r="AF845" s="24">
        <v>0</v>
      </c>
      <c r="AG845" s="24">
        <v>-3.17</v>
      </c>
      <c r="AH845" s="24"/>
      <c r="AI845" s="24">
        <v>0</v>
      </c>
      <c r="AJ845" s="24">
        <v>0</v>
      </c>
      <c r="AK845" s="24"/>
      <c r="AL845" s="24">
        <v>0</v>
      </c>
      <c r="AM845" s="24">
        <v>0</v>
      </c>
      <c r="AN845" s="24">
        <v>0</v>
      </c>
      <c r="AO845" s="24">
        <v>0</v>
      </c>
      <c r="AP845" s="24">
        <v>0</v>
      </c>
      <c r="AQ845" s="24">
        <v>0</v>
      </c>
      <c r="AR845" s="24">
        <v>0</v>
      </c>
      <c r="AS845" s="24">
        <v>0</v>
      </c>
      <c r="AT845" s="24">
        <v>0</v>
      </c>
      <c r="AU845" s="24">
        <v>0</v>
      </c>
      <c r="AV845" s="24">
        <v>0</v>
      </c>
      <c r="AW845" s="24">
        <v>0</v>
      </c>
      <c r="AX845" s="24">
        <v>0</v>
      </c>
      <c r="AY845" s="24">
        <v>0</v>
      </c>
      <c r="AZ845" s="24">
        <v>0</v>
      </c>
      <c r="BA845" s="24">
        <v>0</v>
      </c>
      <c r="BB845" s="24">
        <v>0</v>
      </c>
      <c r="BC845" s="24">
        <v>0</v>
      </c>
      <c r="BD845" s="24">
        <f t="shared" si="328"/>
        <v>-619.9899999999999</v>
      </c>
      <c r="BE845" s="25"/>
    </row>
    <row r="846" spans="1:57" ht="25.5" customHeight="1" x14ac:dyDescent="0.25">
      <c r="A846" s="22">
        <v>17</v>
      </c>
      <c r="B846" s="78"/>
      <c r="C846" s="76"/>
      <c r="D846" s="76"/>
      <c r="E846" s="76"/>
      <c r="F846" s="24">
        <v>-207.53</v>
      </c>
      <c r="G846" s="24">
        <v>-103.85</v>
      </c>
      <c r="H846" s="24">
        <v>0</v>
      </c>
      <c r="I846" s="24">
        <v>0</v>
      </c>
      <c r="J846" s="24">
        <v>0</v>
      </c>
      <c r="K846" s="24">
        <v>-20.75</v>
      </c>
      <c r="L846" s="24">
        <v>0</v>
      </c>
      <c r="M846" s="24">
        <v>0</v>
      </c>
      <c r="N846" s="24">
        <v>0</v>
      </c>
      <c r="O846" s="24">
        <v>0</v>
      </c>
      <c r="P846" s="24">
        <v>0</v>
      </c>
      <c r="Q846" s="24">
        <v>0</v>
      </c>
      <c r="R846" s="24">
        <v>0</v>
      </c>
      <c r="S846" s="24">
        <v>0</v>
      </c>
      <c r="T846" s="24">
        <v>0</v>
      </c>
      <c r="U846" s="24">
        <v>0</v>
      </c>
      <c r="V846" s="24"/>
      <c r="W846" s="24"/>
      <c r="X846" s="24"/>
      <c r="Y846" s="24">
        <v>0</v>
      </c>
      <c r="Z846" s="24">
        <v>0</v>
      </c>
      <c r="AA846" s="24"/>
      <c r="AB846" s="24">
        <v>9.5299999999999994</v>
      </c>
      <c r="AC846" s="24">
        <v>0</v>
      </c>
      <c r="AD846" s="24">
        <v>13.46</v>
      </c>
      <c r="AE846" s="24">
        <v>0</v>
      </c>
      <c r="AF846" s="24">
        <v>0</v>
      </c>
      <c r="AG846" s="24">
        <v>-146.59</v>
      </c>
      <c r="AH846" s="24"/>
      <c r="AI846" s="24">
        <v>0</v>
      </c>
      <c r="AJ846" s="24">
        <v>0</v>
      </c>
      <c r="AK846" s="24"/>
      <c r="AL846" s="24">
        <v>0</v>
      </c>
      <c r="AM846" s="24">
        <v>0</v>
      </c>
      <c r="AN846" s="24">
        <v>0</v>
      </c>
      <c r="AO846" s="24">
        <v>0</v>
      </c>
      <c r="AP846" s="24">
        <v>0</v>
      </c>
      <c r="AQ846" s="24">
        <v>0</v>
      </c>
      <c r="AR846" s="24">
        <v>0</v>
      </c>
      <c r="AS846" s="24">
        <v>0</v>
      </c>
      <c r="AT846" s="24">
        <v>0</v>
      </c>
      <c r="AU846" s="24">
        <v>0</v>
      </c>
      <c r="AV846" s="24">
        <v>0</v>
      </c>
      <c r="AW846" s="24">
        <v>0</v>
      </c>
      <c r="AX846" s="24">
        <v>0</v>
      </c>
      <c r="AY846" s="24">
        <v>0</v>
      </c>
      <c r="AZ846" s="24">
        <v>0</v>
      </c>
      <c r="BA846" s="24">
        <v>0</v>
      </c>
      <c r="BB846" s="24">
        <v>0</v>
      </c>
      <c r="BC846" s="24">
        <v>0</v>
      </c>
      <c r="BD846" s="24">
        <f t="shared" si="328"/>
        <v>-455.73</v>
      </c>
      <c r="BE846" s="25"/>
    </row>
    <row r="847" spans="1:57" ht="25.5" customHeight="1" x14ac:dyDescent="0.25">
      <c r="A847" s="22">
        <v>17</v>
      </c>
      <c r="B847" s="78"/>
      <c r="C847" s="76"/>
      <c r="D847" s="76"/>
      <c r="E847" s="76"/>
      <c r="F847" s="24">
        <v>-65.98</v>
      </c>
      <c r="G847" s="24">
        <v>52.76</v>
      </c>
      <c r="H847" s="24">
        <v>0</v>
      </c>
      <c r="I847" s="24">
        <v>0</v>
      </c>
      <c r="J847" s="24">
        <v>0</v>
      </c>
      <c r="K847" s="24">
        <v>10.87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0</v>
      </c>
      <c r="V847" s="24"/>
      <c r="W847" s="24"/>
      <c r="X847" s="24"/>
      <c r="Y847" s="24">
        <v>0</v>
      </c>
      <c r="Z847" s="24">
        <v>0</v>
      </c>
      <c r="AA847" s="24"/>
      <c r="AB847" s="24">
        <v>33.18</v>
      </c>
      <c r="AC847" s="24">
        <v>0</v>
      </c>
      <c r="AD847" s="24">
        <v>0</v>
      </c>
      <c r="AE847" s="24">
        <v>0</v>
      </c>
      <c r="AF847" s="24">
        <v>0</v>
      </c>
      <c r="AG847" s="24">
        <v>-109.64</v>
      </c>
      <c r="AH847" s="24"/>
      <c r="AI847" s="24">
        <v>0</v>
      </c>
      <c r="AJ847" s="24">
        <v>0</v>
      </c>
      <c r="AK847" s="24"/>
      <c r="AL847" s="24">
        <v>0</v>
      </c>
      <c r="AM847" s="24">
        <v>0</v>
      </c>
      <c r="AN847" s="24">
        <v>0</v>
      </c>
      <c r="AO847" s="24">
        <v>0</v>
      </c>
      <c r="AP847" s="24">
        <v>0</v>
      </c>
      <c r="AQ847" s="24">
        <v>0</v>
      </c>
      <c r="AR847" s="24">
        <v>0</v>
      </c>
      <c r="AS847" s="24">
        <v>0</v>
      </c>
      <c r="AT847" s="24">
        <v>0</v>
      </c>
      <c r="AU847" s="24">
        <v>0</v>
      </c>
      <c r="AV847" s="24">
        <v>0</v>
      </c>
      <c r="AW847" s="24">
        <v>0</v>
      </c>
      <c r="AX847" s="24">
        <v>0</v>
      </c>
      <c r="AY847" s="24">
        <v>0</v>
      </c>
      <c r="AZ847" s="24">
        <v>0</v>
      </c>
      <c r="BA847" s="24">
        <v>0</v>
      </c>
      <c r="BB847" s="24">
        <v>0</v>
      </c>
      <c r="BC847" s="24">
        <v>0</v>
      </c>
      <c r="BD847" s="24">
        <f t="shared" si="328"/>
        <v>-78.81</v>
      </c>
      <c r="BE847" s="25"/>
    </row>
    <row r="848" spans="1:57" ht="25.5" customHeight="1" x14ac:dyDescent="0.25">
      <c r="A848" s="22">
        <v>17</v>
      </c>
      <c r="B848" s="78"/>
      <c r="C848" s="76"/>
      <c r="D848" s="76"/>
      <c r="E848" s="76"/>
      <c r="F848" s="24">
        <v>15.59</v>
      </c>
      <c r="G848" s="24">
        <v>-66.89</v>
      </c>
      <c r="H848" s="24">
        <v>0</v>
      </c>
      <c r="I848" s="24">
        <v>0</v>
      </c>
      <c r="J848" s="24">
        <v>0</v>
      </c>
      <c r="K848" s="24">
        <v>0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0</v>
      </c>
      <c r="V848" s="24"/>
      <c r="W848" s="24"/>
      <c r="X848" s="24"/>
      <c r="Y848" s="24">
        <v>0</v>
      </c>
      <c r="Z848" s="24">
        <v>0</v>
      </c>
      <c r="AA848" s="24"/>
      <c r="AB848" s="24" t="s">
        <v>60</v>
      </c>
      <c r="AC848" s="24">
        <v>0</v>
      </c>
      <c r="AD848" s="24">
        <v>0</v>
      </c>
      <c r="AE848" s="24">
        <v>0</v>
      </c>
      <c r="AF848" s="24">
        <v>0</v>
      </c>
      <c r="AG848" s="24">
        <v>488.61</v>
      </c>
      <c r="AH848" s="24"/>
      <c r="AI848" s="24">
        <v>0</v>
      </c>
      <c r="AJ848" s="24">
        <v>0</v>
      </c>
      <c r="AK848" s="24"/>
      <c r="AL848" s="24">
        <v>0</v>
      </c>
      <c r="AM848" s="24">
        <v>0</v>
      </c>
      <c r="AN848" s="24">
        <v>0</v>
      </c>
      <c r="AO848" s="24">
        <v>0</v>
      </c>
      <c r="AP848" s="24">
        <v>0</v>
      </c>
      <c r="AQ848" s="24">
        <v>0</v>
      </c>
      <c r="AR848" s="24">
        <v>0</v>
      </c>
      <c r="AS848" s="24">
        <v>0</v>
      </c>
      <c r="AT848" s="24">
        <v>0</v>
      </c>
      <c r="AU848" s="24">
        <v>0</v>
      </c>
      <c r="AV848" s="24">
        <v>0</v>
      </c>
      <c r="AW848" s="24">
        <v>0</v>
      </c>
      <c r="AX848" s="24">
        <v>0</v>
      </c>
      <c r="AY848" s="24">
        <v>0</v>
      </c>
      <c r="AZ848" s="24">
        <v>0</v>
      </c>
      <c r="BA848" s="24">
        <v>0</v>
      </c>
      <c r="BB848" s="24">
        <v>0</v>
      </c>
      <c r="BC848" s="24">
        <v>0</v>
      </c>
      <c r="BD848" s="24">
        <f t="shared" si="328"/>
        <v>437.31</v>
      </c>
      <c r="BE848" s="25"/>
    </row>
    <row r="849" spans="1:57" ht="25.5" customHeight="1" x14ac:dyDescent="0.25">
      <c r="A849" s="22">
        <v>17</v>
      </c>
      <c r="B849" s="78"/>
      <c r="C849" s="76"/>
      <c r="D849" s="76"/>
      <c r="E849" s="76"/>
      <c r="F849" s="24">
        <v>-124.9</v>
      </c>
      <c r="G849" s="24">
        <v>-44.36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0</v>
      </c>
      <c r="V849" s="24"/>
      <c r="W849" s="24"/>
      <c r="X849" s="24"/>
      <c r="Y849" s="24">
        <v>0</v>
      </c>
      <c r="Z849" s="24">
        <v>0</v>
      </c>
      <c r="AA849" s="24"/>
      <c r="AB849" s="24">
        <v>-76.09</v>
      </c>
      <c r="AC849" s="24">
        <v>0</v>
      </c>
      <c r="AD849" s="24">
        <v>0</v>
      </c>
      <c r="AE849" s="24">
        <v>0</v>
      </c>
      <c r="AF849" s="24">
        <v>0</v>
      </c>
      <c r="AG849" s="24">
        <v>0</v>
      </c>
      <c r="AH849" s="24"/>
      <c r="AI849" s="24">
        <v>0</v>
      </c>
      <c r="AJ849" s="24">
        <v>0</v>
      </c>
      <c r="AK849" s="24"/>
      <c r="AL849" s="24">
        <v>0</v>
      </c>
      <c r="AM849" s="24">
        <v>0</v>
      </c>
      <c r="AN849" s="24">
        <v>0</v>
      </c>
      <c r="AO849" s="24">
        <v>0</v>
      </c>
      <c r="AP849" s="24">
        <v>0</v>
      </c>
      <c r="AQ849" s="24">
        <v>0</v>
      </c>
      <c r="AR849" s="24">
        <v>0</v>
      </c>
      <c r="AS849" s="24">
        <v>0</v>
      </c>
      <c r="AT849" s="24">
        <v>0</v>
      </c>
      <c r="AU849" s="24">
        <v>0</v>
      </c>
      <c r="AV849" s="24">
        <v>0</v>
      </c>
      <c r="AW849" s="24">
        <v>0</v>
      </c>
      <c r="AX849" s="24">
        <v>0</v>
      </c>
      <c r="AY849" s="24">
        <v>0</v>
      </c>
      <c r="AZ849" s="24">
        <v>0</v>
      </c>
      <c r="BA849" s="24">
        <v>0</v>
      </c>
      <c r="BB849" s="24">
        <v>0</v>
      </c>
      <c r="BC849" s="24">
        <v>0</v>
      </c>
      <c r="BD849" s="24">
        <f t="shared" si="328"/>
        <v>-245.35</v>
      </c>
      <c r="BE849" s="25"/>
    </row>
    <row r="850" spans="1:57" ht="25.5" customHeight="1" x14ac:dyDescent="0.25">
      <c r="A850" s="22">
        <v>17</v>
      </c>
      <c r="B850" s="78"/>
      <c r="C850" s="76"/>
      <c r="D850" s="76"/>
      <c r="E850" s="76"/>
      <c r="F850" s="24">
        <v>-30.95</v>
      </c>
      <c r="G850" s="24">
        <v>-85.26</v>
      </c>
      <c r="H850" s="24">
        <v>0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0</v>
      </c>
      <c r="V850" s="24"/>
      <c r="W850" s="24">
        <v>0</v>
      </c>
      <c r="X850" s="24"/>
      <c r="Y850" s="24">
        <v>0</v>
      </c>
      <c r="Z850" s="24">
        <v>0</v>
      </c>
      <c r="AA850" s="24"/>
      <c r="AB850" s="24">
        <v>-21.5</v>
      </c>
      <c r="AC850" s="24">
        <v>0</v>
      </c>
      <c r="AD850" s="24">
        <v>0</v>
      </c>
      <c r="AE850" s="24">
        <v>0</v>
      </c>
      <c r="AF850" s="24">
        <v>0</v>
      </c>
      <c r="AG850" s="24">
        <v>0</v>
      </c>
      <c r="AH850" s="24"/>
      <c r="AI850" s="24">
        <v>0</v>
      </c>
      <c r="AJ850" s="24">
        <v>0</v>
      </c>
      <c r="AK850" s="24"/>
      <c r="AL850" s="24">
        <v>0</v>
      </c>
      <c r="AM850" s="24">
        <v>0</v>
      </c>
      <c r="AN850" s="24">
        <v>0</v>
      </c>
      <c r="AO850" s="24">
        <v>0</v>
      </c>
      <c r="AP850" s="24">
        <v>0</v>
      </c>
      <c r="AQ850" s="24">
        <v>0</v>
      </c>
      <c r="AR850" s="24">
        <v>0</v>
      </c>
      <c r="AS850" s="24">
        <v>0</v>
      </c>
      <c r="AT850" s="24">
        <v>0</v>
      </c>
      <c r="AU850" s="24">
        <v>0</v>
      </c>
      <c r="AV850" s="24">
        <v>0</v>
      </c>
      <c r="AW850" s="24">
        <v>0</v>
      </c>
      <c r="AX850" s="24">
        <v>0</v>
      </c>
      <c r="AY850" s="24">
        <v>0</v>
      </c>
      <c r="AZ850" s="24">
        <v>0</v>
      </c>
      <c r="BA850" s="24">
        <v>0</v>
      </c>
      <c r="BB850" s="24">
        <v>0</v>
      </c>
      <c r="BC850" s="24">
        <v>0</v>
      </c>
      <c r="BD850" s="24">
        <f t="shared" si="328"/>
        <v>-137.71</v>
      </c>
      <c r="BE850" s="25"/>
    </row>
    <row r="851" spans="1:57" ht="25.5" customHeight="1" x14ac:dyDescent="0.25">
      <c r="A851" s="22">
        <v>17</v>
      </c>
      <c r="B851" s="78"/>
      <c r="C851" s="76"/>
      <c r="D851" s="76"/>
      <c r="E851" s="76"/>
      <c r="F851" s="24">
        <v>0</v>
      </c>
      <c r="G851" s="24">
        <v>13.84</v>
      </c>
      <c r="H851" s="24">
        <v>0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0</v>
      </c>
      <c r="V851" s="24"/>
      <c r="W851" s="24">
        <v>0</v>
      </c>
      <c r="X851" s="24"/>
      <c r="Y851" s="24">
        <v>0</v>
      </c>
      <c r="Z851" s="24">
        <v>0</v>
      </c>
      <c r="AA851" s="24"/>
      <c r="AB851" s="24">
        <v>-39.94</v>
      </c>
      <c r="AC851" s="24">
        <v>0</v>
      </c>
      <c r="AD851" s="24">
        <v>0</v>
      </c>
      <c r="AE851" s="24">
        <v>0</v>
      </c>
      <c r="AF851" s="24">
        <v>0</v>
      </c>
      <c r="AG851" s="24">
        <v>0</v>
      </c>
      <c r="AH851" s="24"/>
      <c r="AI851" s="24">
        <v>0</v>
      </c>
      <c r="AJ851" s="24">
        <v>0</v>
      </c>
      <c r="AK851" s="24"/>
      <c r="AL851" s="24">
        <v>0</v>
      </c>
      <c r="AM851" s="24">
        <v>0</v>
      </c>
      <c r="AN851" s="24">
        <v>0</v>
      </c>
      <c r="AO851" s="24">
        <v>0</v>
      </c>
      <c r="AP851" s="24">
        <v>0</v>
      </c>
      <c r="AQ851" s="24">
        <v>0</v>
      </c>
      <c r="AR851" s="24">
        <v>0</v>
      </c>
      <c r="AS851" s="24">
        <v>0</v>
      </c>
      <c r="AT851" s="24">
        <v>0</v>
      </c>
      <c r="AU851" s="24">
        <v>0</v>
      </c>
      <c r="AV851" s="24">
        <v>0</v>
      </c>
      <c r="AW851" s="24">
        <v>0</v>
      </c>
      <c r="AX851" s="24">
        <v>0</v>
      </c>
      <c r="AY851" s="24">
        <v>0</v>
      </c>
      <c r="AZ851" s="24">
        <v>0</v>
      </c>
      <c r="BA851" s="24">
        <v>0</v>
      </c>
      <c r="BB851" s="24">
        <v>0</v>
      </c>
      <c r="BC851" s="24">
        <v>0</v>
      </c>
      <c r="BD851" s="24">
        <f t="shared" si="328"/>
        <v>-26.099999999999998</v>
      </c>
      <c r="BE851" s="25"/>
    </row>
    <row r="852" spans="1:57" ht="25.5" customHeight="1" x14ac:dyDescent="0.25">
      <c r="A852" s="22">
        <v>17</v>
      </c>
      <c r="B852" s="78"/>
      <c r="C852" s="76"/>
      <c r="D852" s="76"/>
      <c r="E852" s="76"/>
      <c r="F852" s="24">
        <v>0</v>
      </c>
      <c r="G852" s="24">
        <v>-142.84</v>
      </c>
      <c r="H852" s="24">
        <v>0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0</v>
      </c>
      <c r="V852" s="24"/>
      <c r="W852" s="24">
        <v>0</v>
      </c>
      <c r="X852" s="24"/>
      <c r="Y852" s="24">
        <v>0</v>
      </c>
      <c r="Z852" s="24">
        <v>0</v>
      </c>
      <c r="AA852" s="24"/>
      <c r="AB852" s="24">
        <v>-95.13</v>
      </c>
      <c r="AC852" s="24">
        <v>0</v>
      </c>
      <c r="AD852" s="24">
        <v>0</v>
      </c>
      <c r="AE852" s="24">
        <v>0</v>
      </c>
      <c r="AF852" s="24">
        <v>0</v>
      </c>
      <c r="AG852" s="24">
        <v>0</v>
      </c>
      <c r="AH852" s="24"/>
      <c r="AI852" s="24">
        <v>0</v>
      </c>
      <c r="AJ852" s="24">
        <v>0</v>
      </c>
      <c r="AK852" s="24"/>
      <c r="AL852" s="24">
        <v>0</v>
      </c>
      <c r="AM852" s="24">
        <v>0</v>
      </c>
      <c r="AN852" s="24">
        <v>0</v>
      </c>
      <c r="AO852" s="24">
        <v>0</v>
      </c>
      <c r="AP852" s="24">
        <v>0</v>
      </c>
      <c r="AQ852" s="24">
        <v>0</v>
      </c>
      <c r="AR852" s="24">
        <v>0</v>
      </c>
      <c r="AS852" s="24">
        <v>0</v>
      </c>
      <c r="AT852" s="24">
        <v>0</v>
      </c>
      <c r="AU852" s="24">
        <v>0</v>
      </c>
      <c r="AV852" s="24">
        <v>0</v>
      </c>
      <c r="AW852" s="24">
        <v>0</v>
      </c>
      <c r="AX852" s="24">
        <v>0</v>
      </c>
      <c r="AY852" s="24">
        <v>0</v>
      </c>
      <c r="AZ852" s="24">
        <v>0</v>
      </c>
      <c r="BA852" s="24">
        <v>0</v>
      </c>
      <c r="BB852" s="24">
        <v>0</v>
      </c>
      <c r="BC852" s="24">
        <v>0</v>
      </c>
      <c r="BD852" s="24">
        <f t="shared" si="328"/>
        <v>-237.97</v>
      </c>
      <c r="BE852" s="25"/>
    </row>
    <row r="853" spans="1:57" ht="25.5" customHeight="1" x14ac:dyDescent="0.25">
      <c r="A853" s="22">
        <v>17</v>
      </c>
      <c r="B853" s="78"/>
      <c r="C853" s="76"/>
      <c r="D853" s="76"/>
      <c r="E853" s="76"/>
      <c r="F853" s="24">
        <v>0</v>
      </c>
      <c r="G853" s="24">
        <v>-66.42</v>
      </c>
      <c r="H853" s="24">
        <v>0</v>
      </c>
      <c r="I853" s="24">
        <v>0</v>
      </c>
      <c r="J853" s="24">
        <v>0</v>
      </c>
      <c r="K853" s="24">
        <v>0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0</v>
      </c>
      <c r="V853" s="24"/>
      <c r="W853" s="24">
        <v>0</v>
      </c>
      <c r="X853" s="24"/>
      <c r="Y853" s="24">
        <v>0</v>
      </c>
      <c r="Z853" s="24">
        <v>0</v>
      </c>
      <c r="AA853" s="24"/>
      <c r="AB853" s="24">
        <v>0</v>
      </c>
      <c r="AC853" s="24">
        <v>0</v>
      </c>
      <c r="AD853" s="24">
        <v>0</v>
      </c>
      <c r="AE853" s="24">
        <v>0</v>
      </c>
      <c r="AF853" s="24">
        <v>0</v>
      </c>
      <c r="AG853" s="24">
        <v>0</v>
      </c>
      <c r="AH853" s="24"/>
      <c r="AI853" s="24">
        <v>0</v>
      </c>
      <c r="AJ853" s="24">
        <v>0</v>
      </c>
      <c r="AK853" s="24"/>
      <c r="AL853" s="24">
        <v>0</v>
      </c>
      <c r="AM853" s="24">
        <v>0</v>
      </c>
      <c r="AN853" s="24">
        <v>0</v>
      </c>
      <c r="AO853" s="24">
        <v>0</v>
      </c>
      <c r="AP853" s="24">
        <v>0</v>
      </c>
      <c r="AQ853" s="24">
        <v>0</v>
      </c>
      <c r="AR853" s="24">
        <v>0</v>
      </c>
      <c r="AS853" s="24">
        <v>0</v>
      </c>
      <c r="AT853" s="24">
        <v>0</v>
      </c>
      <c r="AU853" s="24">
        <v>0</v>
      </c>
      <c r="AV853" s="24">
        <v>0</v>
      </c>
      <c r="AW853" s="24">
        <v>0</v>
      </c>
      <c r="AX853" s="24">
        <v>0</v>
      </c>
      <c r="AY853" s="24">
        <v>0</v>
      </c>
      <c r="AZ853" s="24">
        <v>0</v>
      </c>
      <c r="BA853" s="24">
        <v>0</v>
      </c>
      <c r="BB853" s="24">
        <v>0</v>
      </c>
      <c r="BC853" s="24">
        <v>0</v>
      </c>
      <c r="BD853" s="24">
        <f t="shared" si="328"/>
        <v>-66.42</v>
      </c>
      <c r="BE853" s="25"/>
    </row>
    <row r="854" spans="1:57" ht="25.5" customHeight="1" x14ac:dyDescent="0.25">
      <c r="A854" s="22">
        <v>17</v>
      </c>
      <c r="B854" s="78"/>
      <c r="C854" s="76"/>
      <c r="D854" s="76"/>
      <c r="E854" s="76"/>
      <c r="F854" s="24">
        <v>0</v>
      </c>
      <c r="G854" s="24">
        <v>0</v>
      </c>
      <c r="H854" s="24">
        <v>0</v>
      </c>
      <c r="I854" s="24">
        <v>0</v>
      </c>
      <c r="J854" s="24">
        <v>0</v>
      </c>
      <c r="K854" s="24">
        <v>0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0</v>
      </c>
      <c r="V854" s="24"/>
      <c r="W854" s="24">
        <v>0</v>
      </c>
      <c r="X854" s="24"/>
      <c r="Y854" s="24">
        <v>0</v>
      </c>
      <c r="Z854" s="24">
        <v>0</v>
      </c>
      <c r="AA854" s="24"/>
      <c r="AB854" s="24">
        <v>0</v>
      </c>
      <c r="AC854" s="24">
        <v>0</v>
      </c>
      <c r="AD854" s="24">
        <v>0</v>
      </c>
      <c r="AE854" s="24">
        <v>0</v>
      </c>
      <c r="AF854" s="24">
        <v>0</v>
      </c>
      <c r="AG854" s="24">
        <v>0</v>
      </c>
      <c r="AH854" s="24"/>
      <c r="AI854" s="24">
        <v>0</v>
      </c>
      <c r="AJ854" s="24">
        <v>0</v>
      </c>
      <c r="AK854" s="24"/>
      <c r="AL854" s="24">
        <v>0</v>
      </c>
      <c r="AM854" s="24">
        <v>0</v>
      </c>
      <c r="AN854" s="24">
        <v>0</v>
      </c>
      <c r="AO854" s="24">
        <v>0</v>
      </c>
      <c r="AP854" s="24">
        <v>0</v>
      </c>
      <c r="AQ854" s="24">
        <v>0</v>
      </c>
      <c r="AR854" s="24">
        <v>0</v>
      </c>
      <c r="AS854" s="24">
        <v>0</v>
      </c>
      <c r="AT854" s="24">
        <v>0</v>
      </c>
      <c r="AU854" s="24">
        <v>0</v>
      </c>
      <c r="AV854" s="24">
        <v>0</v>
      </c>
      <c r="AW854" s="24">
        <v>0</v>
      </c>
      <c r="AX854" s="24">
        <v>0</v>
      </c>
      <c r="AY854" s="24">
        <v>0</v>
      </c>
      <c r="AZ854" s="24">
        <v>0</v>
      </c>
      <c r="BA854" s="24">
        <v>0</v>
      </c>
      <c r="BB854" s="24">
        <v>0</v>
      </c>
      <c r="BC854" s="24">
        <v>0</v>
      </c>
      <c r="BD854" s="24">
        <f t="shared" si="328"/>
        <v>0</v>
      </c>
      <c r="BE854" s="25"/>
    </row>
    <row r="855" spans="1:57" ht="25.5" customHeight="1" x14ac:dyDescent="0.25">
      <c r="A855" s="22">
        <v>17</v>
      </c>
      <c r="B855" s="78"/>
      <c r="C855" s="76"/>
      <c r="D855" s="76"/>
      <c r="E855" s="76"/>
      <c r="F855" s="24">
        <v>0</v>
      </c>
      <c r="G855" s="24">
        <v>0</v>
      </c>
      <c r="H855" s="24">
        <v>0</v>
      </c>
      <c r="I855" s="24">
        <v>0</v>
      </c>
      <c r="J855" s="24">
        <v>0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0</v>
      </c>
      <c r="V855" s="24"/>
      <c r="W855" s="24">
        <v>0</v>
      </c>
      <c r="X855" s="24"/>
      <c r="Y855" s="24">
        <v>0</v>
      </c>
      <c r="Z855" s="24">
        <v>0</v>
      </c>
      <c r="AA855" s="24"/>
      <c r="AB855" s="24">
        <v>0</v>
      </c>
      <c r="AC855" s="24">
        <v>0</v>
      </c>
      <c r="AD855" s="24">
        <v>0</v>
      </c>
      <c r="AE855" s="24">
        <v>0</v>
      </c>
      <c r="AF855" s="24">
        <v>0</v>
      </c>
      <c r="AG855" s="24">
        <v>0</v>
      </c>
      <c r="AH855" s="24"/>
      <c r="AI855" s="24">
        <v>0</v>
      </c>
      <c r="AJ855" s="24">
        <v>0</v>
      </c>
      <c r="AK855" s="24"/>
      <c r="AL855" s="24">
        <v>0</v>
      </c>
      <c r="AM855" s="24">
        <v>0</v>
      </c>
      <c r="AN855" s="24">
        <v>0</v>
      </c>
      <c r="AO855" s="24">
        <v>0</v>
      </c>
      <c r="AP855" s="24">
        <v>0</v>
      </c>
      <c r="AQ855" s="24">
        <v>0</v>
      </c>
      <c r="AR855" s="24">
        <v>0</v>
      </c>
      <c r="AS855" s="24">
        <v>0</v>
      </c>
      <c r="AT855" s="24">
        <v>0</v>
      </c>
      <c r="AU855" s="24">
        <v>0</v>
      </c>
      <c r="AV855" s="24">
        <v>0</v>
      </c>
      <c r="AW855" s="24">
        <v>0</v>
      </c>
      <c r="AX855" s="24">
        <v>0</v>
      </c>
      <c r="AY855" s="24">
        <v>0</v>
      </c>
      <c r="AZ855" s="24">
        <v>0</v>
      </c>
      <c r="BA855" s="24">
        <v>0</v>
      </c>
      <c r="BB855" s="24">
        <v>0</v>
      </c>
      <c r="BC855" s="24">
        <v>0</v>
      </c>
      <c r="BD855" s="24">
        <f t="shared" si="328"/>
        <v>0</v>
      </c>
      <c r="BE855" s="25"/>
    </row>
    <row r="856" spans="1:57" ht="25.5" customHeight="1" x14ac:dyDescent="0.25">
      <c r="A856" s="29"/>
      <c r="B856" s="83"/>
      <c r="C856" s="84"/>
      <c r="D856" s="84"/>
      <c r="E856" s="76" t="s">
        <v>116</v>
      </c>
      <c r="F856" s="37">
        <f t="shared" ref="F856:AK856" si="329">SUM(F816:F855)</f>
        <v>-5663.7999999999984</v>
      </c>
      <c r="G856" s="37">
        <f t="shared" si="329"/>
        <v>-3520.92</v>
      </c>
      <c r="H856" s="37">
        <f t="shared" si="329"/>
        <v>-3053.3</v>
      </c>
      <c r="I856" s="37">
        <f t="shared" si="329"/>
        <v>-1408.8200000000002</v>
      </c>
      <c r="J856" s="37">
        <f t="shared" si="329"/>
        <v>-650.99</v>
      </c>
      <c r="K856" s="37">
        <f t="shared" si="329"/>
        <v>-1736.53</v>
      </c>
      <c r="L856" s="37">
        <f t="shared" si="329"/>
        <v>-1762.75</v>
      </c>
      <c r="M856" s="37">
        <f t="shared" si="329"/>
        <v>-2899.11</v>
      </c>
      <c r="N856" s="37">
        <f t="shared" si="329"/>
        <v>0</v>
      </c>
      <c r="O856" s="37">
        <f t="shared" si="329"/>
        <v>-3652.9200000000005</v>
      </c>
      <c r="P856" s="37">
        <f t="shared" si="329"/>
        <v>-833.29000000000008</v>
      </c>
      <c r="Q856" s="37">
        <f t="shared" si="329"/>
        <v>-5696.55</v>
      </c>
      <c r="R856" s="37">
        <f t="shared" si="329"/>
        <v>-2358.4499999999998</v>
      </c>
      <c r="S856" s="37">
        <f t="shared" si="329"/>
        <v>-1960.0700000000002</v>
      </c>
      <c r="T856" s="37">
        <f t="shared" si="329"/>
        <v>-2394.9600000000005</v>
      </c>
      <c r="U856" s="37">
        <f t="shared" si="329"/>
        <v>-4664.1900000000005</v>
      </c>
      <c r="V856" s="37"/>
      <c r="W856" s="37">
        <f t="shared" si="329"/>
        <v>-4669.6899999999996</v>
      </c>
      <c r="X856" s="37"/>
      <c r="Y856" s="37">
        <f t="shared" si="329"/>
        <v>-3307.0699999999997</v>
      </c>
      <c r="Z856" s="37">
        <f t="shared" si="329"/>
        <v>-2030.08</v>
      </c>
      <c r="AA856" s="37"/>
      <c r="AB856" s="37">
        <f t="shared" si="329"/>
        <v>-6834.9000000000015</v>
      </c>
      <c r="AC856" s="37">
        <f t="shared" si="329"/>
        <v>-1896.1200000000001</v>
      </c>
      <c r="AD856" s="37">
        <f t="shared" si="329"/>
        <v>-3112.7000000000003</v>
      </c>
      <c r="AE856" s="37">
        <f t="shared" si="329"/>
        <v>0</v>
      </c>
      <c r="AF856" s="37">
        <f t="shared" si="329"/>
        <v>-3885.5499999999993</v>
      </c>
      <c r="AG856" s="37">
        <f t="shared" si="329"/>
        <v>-557.96999999999991</v>
      </c>
      <c r="AH856" s="37"/>
      <c r="AI856" s="37">
        <f t="shared" si="329"/>
        <v>-272.98</v>
      </c>
      <c r="AJ856" s="37">
        <f t="shared" si="329"/>
        <v>-2010.1000000000001</v>
      </c>
      <c r="AK856" s="37"/>
      <c r="AL856" s="37">
        <f t="shared" ref="AL856:BC856" si="330">SUM(AL816:AL855)</f>
        <v>-30291.46</v>
      </c>
      <c r="AM856" s="37">
        <f t="shared" si="330"/>
        <v>-1979.1700000000003</v>
      </c>
      <c r="AN856" s="37">
        <f t="shared" si="330"/>
        <v>-884.03</v>
      </c>
      <c r="AO856" s="37">
        <f t="shared" si="330"/>
        <v>-3569.43</v>
      </c>
      <c r="AP856" s="37">
        <f t="shared" si="330"/>
        <v>-4161.53</v>
      </c>
      <c r="AQ856" s="37">
        <f t="shared" si="330"/>
        <v>-8704.260000000002</v>
      </c>
      <c r="AR856" s="37">
        <f t="shared" si="330"/>
        <v>-664.75000000000023</v>
      </c>
      <c r="AS856" s="37">
        <f t="shared" si="330"/>
        <v>-3009.6120000000001</v>
      </c>
      <c r="AT856" s="37">
        <f t="shared" si="330"/>
        <v>-1014.6300000000008</v>
      </c>
      <c r="AU856" s="37">
        <f t="shared" si="330"/>
        <v>-4170.83</v>
      </c>
      <c r="AV856" s="37">
        <f t="shared" si="330"/>
        <v>0</v>
      </c>
      <c r="AW856" s="37">
        <f t="shared" si="330"/>
        <v>0</v>
      </c>
      <c r="AX856" s="37">
        <f t="shared" si="330"/>
        <v>-5394.2099999999982</v>
      </c>
      <c r="AY856" s="37">
        <f t="shared" si="330"/>
        <v>-1552.8999999999999</v>
      </c>
      <c r="AZ856" s="37">
        <f t="shared" si="330"/>
        <v>-53.340000000000018</v>
      </c>
      <c r="BA856" s="37">
        <f t="shared" si="330"/>
        <v>563.18000000000006</v>
      </c>
      <c r="BB856" s="37">
        <f t="shared" si="330"/>
        <v>0</v>
      </c>
      <c r="BC856" s="37">
        <f t="shared" si="330"/>
        <v>0</v>
      </c>
      <c r="BD856" s="24">
        <f t="shared" si="328"/>
        <v>-135720.78200000001</v>
      </c>
      <c r="BE856" s="110"/>
    </row>
    <row r="857" spans="1:57" ht="25.5" customHeight="1" x14ac:dyDescent="0.25">
      <c r="A857" s="29"/>
      <c r="B857" s="83"/>
      <c r="C857" s="84"/>
      <c r="D857" s="84"/>
      <c r="E857" s="76" t="s">
        <v>117</v>
      </c>
      <c r="F857" s="33">
        <f t="shared" ref="F857:AK857" si="331">COUNTA(F816:F855)</f>
        <v>40</v>
      </c>
      <c r="G857" s="33">
        <f t="shared" si="331"/>
        <v>40</v>
      </c>
      <c r="H857" s="33">
        <f t="shared" si="331"/>
        <v>40</v>
      </c>
      <c r="I857" s="33">
        <f t="shared" si="331"/>
        <v>40</v>
      </c>
      <c r="J857" s="33">
        <f t="shared" si="331"/>
        <v>40</v>
      </c>
      <c r="K857" s="33">
        <f t="shared" si="331"/>
        <v>40</v>
      </c>
      <c r="L857" s="33">
        <f t="shared" si="331"/>
        <v>40</v>
      </c>
      <c r="M857" s="33">
        <f t="shared" si="331"/>
        <v>40</v>
      </c>
      <c r="N857" s="33">
        <f t="shared" si="331"/>
        <v>40</v>
      </c>
      <c r="O857" s="33">
        <f t="shared" si="331"/>
        <v>40</v>
      </c>
      <c r="P857" s="33">
        <f t="shared" si="331"/>
        <v>40</v>
      </c>
      <c r="Q857" s="33">
        <f t="shared" si="331"/>
        <v>40</v>
      </c>
      <c r="R857" s="33">
        <f t="shared" si="331"/>
        <v>40</v>
      </c>
      <c r="S857" s="33">
        <f t="shared" si="331"/>
        <v>40</v>
      </c>
      <c r="T857" s="33">
        <f t="shared" si="331"/>
        <v>40</v>
      </c>
      <c r="U857" s="33">
        <f t="shared" si="331"/>
        <v>40</v>
      </c>
      <c r="V857" s="33"/>
      <c r="W857" s="33">
        <f t="shared" si="331"/>
        <v>35</v>
      </c>
      <c r="X857" s="33"/>
      <c r="Y857" s="33">
        <f t="shared" si="331"/>
        <v>40</v>
      </c>
      <c r="Z857" s="33">
        <f t="shared" si="331"/>
        <v>40</v>
      </c>
      <c r="AA857" s="33"/>
      <c r="AB857" s="33">
        <f t="shared" si="331"/>
        <v>40</v>
      </c>
      <c r="AC857" s="33">
        <f t="shared" si="331"/>
        <v>40</v>
      </c>
      <c r="AD857" s="33">
        <f t="shared" si="331"/>
        <v>40</v>
      </c>
      <c r="AE857" s="33">
        <f t="shared" si="331"/>
        <v>40</v>
      </c>
      <c r="AF857" s="33">
        <f t="shared" si="331"/>
        <v>39</v>
      </c>
      <c r="AG857" s="33">
        <f t="shared" si="331"/>
        <v>40</v>
      </c>
      <c r="AH857" s="33"/>
      <c r="AI857" s="33">
        <f t="shared" si="331"/>
        <v>40</v>
      </c>
      <c r="AJ857" s="33">
        <f t="shared" si="331"/>
        <v>40</v>
      </c>
      <c r="AK857" s="33"/>
      <c r="AL857" s="33">
        <f t="shared" ref="AL857:BC857" si="332">COUNTA(AL816:AL855)</f>
        <v>40</v>
      </c>
      <c r="AM857" s="33">
        <f t="shared" si="332"/>
        <v>40</v>
      </c>
      <c r="AN857" s="33">
        <f t="shared" si="332"/>
        <v>40</v>
      </c>
      <c r="AO857" s="33">
        <f t="shared" si="332"/>
        <v>40</v>
      </c>
      <c r="AP857" s="33">
        <f t="shared" si="332"/>
        <v>40</v>
      </c>
      <c r="AQ857" s="33">
        <f t="shared" si="332"/>
        <v>40</v>
      </c>
      <c r="AR857" s="33">
        <f t="shared" si="332"/>
        <v>40</v>
      </c>
      <c r="AS857" s="33">
        <f t="shared" si="332"/>
        <v>40</v>
      </c>
      <c r="AT857" s="33">
        <f t="shared" si="332"/>
        <v>40</v>
      </c>
      <c r="AU857" s="33">
        <f t="shared" si="332"/>
        <v>40</v>
      </c>
      <c r="AV857" s="33">
        <f t="shared" si="332"/>
        <v>40</v>
      </c>
      <c r="AW857" s="33">
        <f t="shared" si="332"/>
        <v>40</v>
      </c>
      <c r="AX857" s="33">
        <f t="shared" si="332"/>
        <v>40</v>
      </c>
      <c r="AY857" s="33">
        <f t="shared" si="332"/>
        <v>40</v>
      </c>
      <c r="AZ857" s="33">
        <f t="shared" si="332"/>
        <v>40</v>
      </c>
      <c r="BA857" s="33">
        <f t="shared" si="332"/>
        <v>40</v>
      </c>
      <c r="BB857" s="33">
        <f t="shared" si="332"/>
        <v>40</v>
      </c>
      <c r="BC857" s="33">
        <f t="shared" si="332"/>
        <v>40</v>
      </c>
      <c r="BD857" s="33">
        <f t="shared" si="328"/>
        <v>1794</v>
      </c>
      <c r="BE857" s="110"/>
    </row>
    <row r="858" spans="1:57" ht="25.5" customHeight="1" x14ac:dyDescent="0.25">
      <c r="A858" s="29"/>
      <c r="B858" s="83"/>
      <c r="C858" s="84"/>
      <c r="D858" s="84"/>
      <c r="E858" s="76" t="s">
        <v>64</v>
      </c>
      <c r="F858" s="34">
        <f t="shared" ref="F858:AK858" si="333">COUNTIF(F816:F855,"NS")</f>
        <v>4</v>
      </c>
      <c r="G858" s="34">
        <f t="shared" si="333"/>
        <v>6</v>
      </c>
      <c r="H858" s="34">
        <f t="shared" si="333"/>
        <v>4</v>
      </c>
      <c r="I858" s="34">
        <f t="shared" si="333"/>
        <v>8</v>
      </c>
      <c r="J858" s="34">
        <f t="shared" si="333"/>
        <v>7</v>
      </c>
      <c r="K858" s="34">
        <f t="shared" si="333"/>
        <v>6</v>
      </c>
      <c r="L858" s="34">
        <f t="shared" si="333"/>
        <v>8</v>
      </c>
      <c r="M858" s="34">
        <f t="shared" si="333"/>
        <v>10</v>
      </c>
      <c r="N858" s="34">
        <f t="shared" si="333"/>
        <v>0</v>
      </c>
      <c r="O858" s="34">
        <f t="shared" si="333"/>
        <v>6</v>
      </c>
      <c r="P858" s="34">
        <f t="shared" si="333"/>
        <v>6</v>
      </c>
      <c r="Q858" s="34">
        <f t="shared" si="333"/>
        <v>6</v>
      </c>
      <c r="R858" s="34">
        <f t="shared" si="333"/>
        <v>4</v>
      </c>
      <c r="S858" s="34">
        <f t="shared" si="333"/>
        <v>7</v>
      </c>
      <c r="T858" s="34">
        <f t="shared" si="333"/>
        <v>6</v>
      </c>
      <c r="U858" s="34">
        <f t="shared" si="333"/>
        <v>6</v>
      </c>
      <c r="V858" s="34"/>
      <c r="W858" s="34">
        <f t="shared" si="333"/>
        <v>6</v>
      </c>
      <c r="X858" s="34"/>
      <c r="Y858" s="34">
        <f t="shared" si="333"/>
        <v>6</v>
      </c>
      <c r="Z858" s="34">
        <f t="shared" si="333"/>
        <v>6</v>
      </c>
      <c r="AA858" s="34"/>
      <c r="AB858" s="34">
        <f t="shared" si="333"/>
        <v>6</v>
      </c>
      <c r="AC858" s="34">
        <f t="shared" si="333"/>
        <v>5</v>
      </c>
      <c r="AD858" s="34">
        <f t="shared" si="333"/>
        <v>6</v>
      </c>
      <c r="AE858" s="34">
        <f t="shared" si="333"/>
        <v>0</v>
      </c>
      <c r="AF858" s="34">
        <f t="shared" si="333"/>
        <v>5</v>
      </c>
      <c r="AG858" s="34">
        <f t="shared" si="333"/>
        <v>5</v>
      </c>
      <c r="AH858" s="34"/>
      <c r="AI858" s="34">
        <f t="shared" si="333"/>
        <v>9</v>
      </c>
      <c r="AJ858" s="34">
        <f t="shared" si="333"/>
        <v>7</v>
      </c>
      <c r="AK858" s="34"/>
      <c r="AL858" s="34">
        <f t="shared" ref="AL858:BC858" si="334">COUNTIF(AL816:AL855,"NS")</f>
        <v>6</v>
      </c>
      <c r="AM858" s="34">
        <f t="shared" si="334"/>
        <v>6</v>
      </c>
      <c r="AN858" s="34">
        <f t="shared" si="334"/>
        <v>6</v>
      </c>
      <c r="AO858" s="34">
        <f t="shared" si="334"/>
        <v>6</v>
      </c>
      <c r="AP858" s="34">
        <f t="shared" si="334"/>
        <v>8</v>
      </c>
      <c r="AQ858" s="34">
        <f t="shared" si="334"/>
        <v>6</v>
      </c>
      <c r="AR858" s="34">
        <f t="shared" si="334"/>
        <v>7</v>
      </c>
      <c r="AS858" s="34">
        <f t="shared" si="334"/>
        <v>8</v>
      </c>
      <c r="AT858" s="34">
        <f t="shared" si="334"/>
        <v>6</v>
      </c>
      <c r="AU858" s="34">
        <f t="shared" si="334"/>
        <v>6</v>
      </c>
      <c r="AV858" s="34">
        <f t="shared" si="334"/>
        <v>0</v>
      </c>
      <c r="AW858" s="34">
        <f t="shared" si="334"/>
        <v>0</v>
      </c>
      <c r="AX858" s="34">
        <f t="shared" si="334"/>
        <v>6</v>
      </c>
      <c r="AY858" s="34">
        <f t="shared" si="334"/>
        <v>9</v>
      </c>
      <c r="AZ858" s="34">
        <f t="shared" si="334"/>
        <v>5</v>
      </c>
      <c r="BA858" s="34">
        <f t="shared" si="334"/>
        <v>6</v>
      </c>
      <c r="BB858" s="34">
        <f t="shared" si="334"/>
        <v>0</v>
      </c>
      <c r="BC858" s="34">
        <f t="shared" si="334"/>
        <v>0</v>
      </c>
      <c r="BD858" s="33">
        <f t="shared" si="328"/>
        <v>246</v>
      </c>
      <c r="BE858" s="110"/>
    </row>
    <row r="859" spans="1:57" ht="25.5" customHeight="1" x14ac:dyDescent="0.25">
      <c r="A859" s="29"/>
      <c r="B859" s="83"/>
      <c r="C859" s="84"/>
      <c r="D859" s="84"/>
      <c r="E859" s="76" t="s">
        <v>59</v>
      </c>
      <c r="F859" s="34">
        <f t="shared" ref="F859:AK859" si="335">COUNTIF(F816:F855,"NC")</f>
        <v>0</v>
      </c>
      <c r="G859" s="34">
        <f t="shared" si="335"/>
        <v>1</v>
      </c>
      <c r="H859" s="34">
        <f t="shared" si="335"/>
        <v>1</v>
      </c>
      <c r="I859" s="34">
        <f t="shared" si="335"/>
        <v>0</v>
      </c>
      <c r="J859" s="34">
        <f t="shared" si="335"/>
        <v>2</v>
      </c>
      <c r="K859" s="34">
        <f t="shared" si="335"/>
        <v>0</v>
      </c>
      <c r="L859" s="34">
        <f t="shared" si="335"/>
        <v>1</v>
      </c>
      <c r="M859" s="34">
        <f t="shared" si="335"/>
        <v>5</v>
      </c>
      <c r="N859" s="34">
        <f t="shared" si="335"/>
        <v>0</v>
      </c>
      <c r="O859" s="34">
        <f t="shared" si="335"/>
        <v>3</v>
      </c>
      <c r="P859" s="34">
        <f t="shared" si="335"/>
        <v>0</v>
      </c>
      <c r="Q859" s="34">
        <f t="shared" si="335"/>
        <v>1</v>
      </c>
      <c r="R859" s="34">
        <f t="shared" si="335"/>
        <v>7</v>
      </c>
      <c r="S859" s="34">
        <f t="shared" si="335"/>
        <v>0</v>
      </c>
      <c r="T859" s="34">
        <f t="shared" si="335"/>
        <v>3</v>
      </c>
      <c r="U859" s="34">
        <f t="shared" si="335"/>
        <v>4</v>
      </c>
      <c r="V859" s="34"/>
      <c r="W859" s="34">
        <f t="shared" si="335"/>
        <v>7</v>
      </c>
      <c r="X859" s="34"/>
      <c r="Y859" s="34">
        <f t="shared" si="335"/>
        <v>1</v>
      </c>
      <c r="Z859" s="34">
        <f t="shared" si="335"/>
        <v>0</v>
      </c>
      <c r="AA859" s="34"/>
      <c r="AB859" s="34">
        <f t="shared" si="335"/>
        <v>0</v>
      </c>
      <c r="AC859" s="34">
        <f t="shared" si="335"/>
        <v>0</v>
      </c>
      <c r="AD859" s="34">
        <f t="shared" si="335"/>
        <v>0</v>
      </c>
      <c r="AE859" s="34">
        <f t="shared" si="335"/>
        <v>0</v>
      </c>
      <c r="AF859" s="34">
        <f t="shared" si="335"/>
        <v>6</v>
      </c>
      <c r="AG859" s="34">
        <f t="shared" si="335"/>
        <v>0</v>
      </c>
      <c r="AH859" s="34"/>
      <c r="AI859" s="34">
        <f t="shared" si="335"/>
        <v>1</v>
      </c>
      <c r="AJ859" s="34">
        <f t="shared" si="335"/>
        <v>0</v>
      </c>
      <c r="AK859" s="34"/>
      <c r="AL859" s="34">
        <f t="shared" ref="AL859:BC859" si="336">COUNTIF(AL816:AL855,"NC")</f>
        <v>2</v>
      </c>
      <c r="AM859" s="34">
        <f t="shared" si="336"/>
        <v>0</v>
      </c>
      <c r="AN859" s="34">
        <f t="shared" si="336"/>
        <v>0</v>
      </c>
      <c r="AO859" s="34">
        <f t="shared" si="336"/>
        <v>1</v>
      </c>
      <c r="AP859" s="34">
        <f t="shared" si="336"/>
        <v>0</v>
      </c>
      <c r="AQ859" s="34">
        <f t="shared" si="336"/>
        <v>1</v>
      </c>
      <c r="AR859" s="34">
        <f t="shared" si="336"/>
        <v>3</v>
      </c>
      <c r="AS859" s="34">
        <f t="shared" si="336"/>
        <v>2</v>
      </c>
      <c r="AT859" s="34">
        <f t="shared" si="336"/>
        <v>1</v>
      </c>
      <c r="AU859" s="34">
        <f t="shared" si="336"/>
        <v>4</v>
      </c>
      <c r="AV859" s="34">
        <f t="shared" si="336"/>
        <v>0</v>
      </c>
      <c r="AW859" s="34">
        <f t="shared" si="336"/>
        <v>0</v>
      </c>
      <c r="AX859" s="34">
        <f t="shared" si="336"/>
        <v>0</v>
      </c>
      <c r="AY859" s="34">
        <f t="shared" si="336"/>
        <v>0</v>
      </c>
      <c r="AZ859" s="34">
        <f t="shared" si="336"/>
        <v>0</v>
      </c>
      <c r="BA859" s="34">
        <f t="shared" si="336"/>
        <v>0</v>
      </c>
      <c r="BB859" s="34">
        <f t="shared" si="336"/>
        <v>0</v>
      </c>
      <c r="BC859" s="34">
        <f t="shared" si="336"/>
        <v>0</v>
      </c>
      <c r="BD859" s="33">
        <f t="shared" si="328"/>
        <v>57</v>
      </c>
      <c r="BE859" s="110"/>
    </row>
    <row r="860" spans="1:57" ht="25.5" customHeight="1" x14ac:dyDescent="0.25">
      <c r="A860" s="29"/>
      <c r="B860" s="83"/>
      <c r="C860" s="84"/>
      <c r="D860" s="84"/>
      <c r="E860" s="76" t="s">
        <v>118</v>
      </c>
      <c r="F860" s="35">
        <f t="shared" ref="F860:AK860" si="337">1-F859/(F857-F858)</f>
        <v>1</v>
      </c>
      <c r="G860" s="35">
        <f t="shared" si="337"/>
        <v>0.97058823529411764</v>
      </c>
      <c r="H860" s="35">
        <f t="shared" si="337"/>
        <v>0.97222222222222221</v>
      </c>
      <c r="I860" s="35">
        <f t="shared" si="337"/>
        <v>1</v>
      </c>
      <c r="J860" s="35">
        <f t="shared" si="337"/>
        <v>0.93939393939393945</v>
      </c>
      <c r="K860" s="35">
        <f t="shared" si="337"/>
        <v>1</v>
      </c>
      <c r="L860" s="35">
        <f t="shared" si="337"/>
        <v>0.96875</v>
      </c>
      <c r="M860" s="35">
        <f t="shared" si="337"/>
        <v>0.83333333333333337</v>
      </c>
      <c r="N860" s="35">
        <f t="shared" si="337"/>
        <v>1</v>
      </c>
      <c r="O860" s="35">
        <f t="shared" si="337"/>
        <v>0.91176470588235292</v>
      </c>
      <c r="P860" s="35">
        <f t="shared" si="337"/>
        <v>1</v>
      </c>
      <c r="Q860" s="35">
        <f t="shared" si="337"/>
        <v>0.97058823529411764</v>
      </c>
      <c r="R860" s="35">
        <f t="shared" si="337"/>
        <v>0.80555555555555558</v>
      </c>
      <c r="S860" s="35">
        <f t="shared" si="337"/>
        <v>1</v>
      </c>
      <c r="T860" s="35">
        <f t="shared" si="337"/>
        <v>0.91176470588235292</v>
      </c>
      <c r="U860" s="35">
        <f t="shared" si="337"/>
        <v>0.88235294117647056</v>
      </c>
      <c r="V860" s="35"/>
      <c r="W860" s="35">
        <f t="shared" si="337"/>
        <v>0.75862068965517238</v>
      </c>
      <c r="X860" s="35"/>
      <c r="Y860" s="35">
        <f t="shared" si="337"/>
        <v>0.97058823529411764</v>
      </c>
      <c r="Z860" s="35">
        <f t="shared" si="337"/>
        <v>1</v>
      </c>
      <c r="AA860" s="35"/>
      <c r="AB860" s="35">
        <f t="shared" si="337"/>
        <v>1</v>
      </c>
      <c r="AC860" s="35">
        <f t="shared" si="337"/>
        <v>1</v>
      </c>
      <c r="AD860" s="35">
        <f t="shared" si="337"/>
        <v>1</v>
      </c>
      <c r="AE860" s="35">
        <f t="shared" si="337"/>
        <v>1</v>
      </c>
      <c r="AF860" s="35">
        <f t="shared" si="337"/>
        <v>0.82352941176470584</v>
      </c>
      <c r="AG860" s="35">
        <f t="shared" si="337"/>
        <v>1</v>
      </c>
      <c r="AH860" s="35"/>
      <c r="AI860" s="35">
        <f t="shared" si="337"/>
        <v>0.967741935483871</v>
      </c>
      <c r="AJ860" s="35">
        <f t="shared" si="337"/>
        <v>1</v>
      </c>
      <c r="AK860" s="35"/>
      <c r="AL860" s="35">
        <f t="shared" ref="AL860:BD860" si="338">1-AL859/(AL857-AL858)</f>
        <v>0.94117647058823528</v>
      </c>
      <c r="AM860" s="35">
        <f t="shared" si="338"/>
        <v>1</v>
      </c>
      <c r="AN860" s="35">
        <f t="shared" si="338"/>
        <v>1</v>
      </c>
      <c r="AO860" s="35">
        <f t="shared" si="338"/>
        <v>0.97058823529411764</v>
      </c>
      <c r="AP860" s="35">
        <f t="shared" si="338"/>
        <v>1</v>
      </c>
      <c r="AQ860" s="35">
        <f t="shared" si="338"/>
        <v>0.97058823529411764</v>
      </c>
      <c r="AR860" s="35">
        <f t="shared" si="338"/>
        <v>0.90909090909090906</v>
      </c>
      <c r="AS860" s="35">
        <f t="shared" si="338"/>
        <v>0.9375</v>
      </c>
      <c r="AT860" s="35">
        <f t="shared" si="338"/>
        <v>0.97058823529411764</v>
      </c>
      <c r="AU860" s="35">
        <f t="shared" si="338"/>
        <v>0.88235294117647056</v>
      </c>
      <c r="AV860" s="35">
        <f t="shared" si="338"/>
        <v>1</v>
      </c>
      <c r="AW860" s="35">
        <f t="shared" si="338"/>
        <v>1</v>
      </c>
      <c r="AX860" s="35">
        <f t="shared" si="338"/>
        <v>1</v>
      </c>
      <c r="AY860" s="35">
        <f t="shared" si="338"/>
        <v>1</v>
      </c>
      <c r="AZ860" s="35">
        <f t="shared" si="338"/>
        <v>1</v>
      </c>
      <c r="BA860" s="35">
        <f t="shared" si="338"/>
        <v>1</v>
      </c>
      <c r="BB860" s="35">
        <f t="shared" si="338"/>
        <v>1</v>
      </c>
      <c r="BC860" s="35">
        <f t="shared" si="338"/>
        <v>1</v>
      </c>
      <c r="BD860" s="35">
        <f t="shared" si="338"/>
        <v>0.96317829457364346</v>
      </c>
      <c r="BE860" s="110"/>
    </row>
    <row r="861" spans="1:57" ht="25.5" customHeight="1" x14ac:dyDescent="0.25">
      <c r="A861" s="29"/>
      <c r="B861" s="83"/>
      <c r="C861" s="84"/>
      <c r="D861" s="84"/>
      <c r="E861" s="76" t="s">
        <v>152</v>
      </c>
      <c r="F861" s="34">
        <f t="shared" ref="F861:AK861" si="339">F857+F810</f>
        <v>679</v>
      </c>
      <c r="G861" s="34">
        <f t="shared" si="339"/>
        <v>680</v>
      </c>
      <c r="H861" s="34">
        <f t="shared" si="339"/>
        <v>680</v>
      </c>
      <c r="I861" s="34">
        <f t="shared" si="339"/>
        <v>680</v>
      </c>
      <c r="J861" s="34">
        <f t="shared" si="339"/>
        <v>680</v>
      </c>
      <c r="K861" s="34">
        <f t="shared" si="339"/>
        <v>680</v>
      </c>
      <c r="L861" s="34">
        <f t="shared" si="339"/>
        <v>678</v>
      </c>
      <c r="M861" s="34">
        <f t="shared" si="339"/>
        <v>679</v>
      </c>
      <c r="N861" s="34">
        <f t="shared" si="339"/>
        <v>679</v>
      </c>
      <c r="O861" s="34">
        <f t="shared" si="339"/>
        <v>678</v>
      </c>
      <c r="P861" s="34">
        <f t="shared" si="339"/>
        <v>680</v>
      </c>
      <c r="Q861" s="34">
        <f t="shared" si="339"/>
        <v>680</v>
      </c>
      <c r="R861" s="34">
        <f t="shared" si="339"/>
        <v>676</v>
      </c>
      <c r="S861" s="34">
        <f t="shared" si="339"/>
        <v>679</v>
      </c>
      <c r="T861" s="34">
        <f t="shared" si="339"/>
        <v>680</v>
      </c>
      <c r="U861" s="34">
        <f t="shared" si="339"/>
        <v>669</v>
      </c>
      <c r="V861" s="34"/>
      <c r="W861" s="34">
        <f t="shared" si="339"/>
        <v>675</v>
      </c>
      <c r="X861" s="34"/>
      <c r="Y861" s="34">
        <f t="shared" si="339"/>
        <v>679</v>
      </c>
      <c r="Z861" s="34">
        <f t="shared" si="339"/>
        <v>680</v>
      </c>
      <c r="AA861" s="34"/>
      <c r="AB861" s="34">
        <f t="shared" si="339"/>
        <v>680</v>
      </c>
      <c r="AC861" s="34">
        <f t="shared" si="339"/>
        <v>680</v>
      </c>
      <c r="AD861" s="34">
        <f t="shared" si="339"/>
        <v>680</v>
      </c>
      <c r="AE861" s="34">
        <f t="shared" si="339"/>
        <v>680</v>
      </c>
      <c r="AF861" s="34">
        <f t="shared" si="339"/>
        <v>679</v>
      </c>
      <c r="AG861" s="34">
        <f t="shared" si="339"/>
        <v>679</v>
      </c>
      <c r="AH861" s="34"/>
      <c r="AI861" s="34">
        <f t="shared" si="339"/>
        <v>680</v>
      </c>
      <c r="AJ861" s="34">
        <f t="shared" si="339"/>
        <v>677</v>
      </c>
      <c r="AK861" s="34"/>
      <c r="AL861" s="34">
        <f t="shared" ref="AL861:BD861" si="340">AL857+AL810</f>
        <v>678</v>
      </c>
      <c r="AM861" s="34">
        <f t="shared" si="340"/>
        <v>679</v>
      </c>
      <c r="AN861" s="34">
        <f t="shared" si="340"/>
        <v>679</v>
      </c>
      <c r="AO861" s="34">
        <f t="shared" si="340"/>
        <v>679</v>
      </c>
      <c r="AP861" s="34">
        <f t="shared" si="340"/>
        <v>680</v>
      </c>
      <c r="AQ861" s="34">
        <f t="shared" si="340"/>
        <v>679</v>
      </c>
      <c r="AR861" s="34">
        <f t="shared" si="340"/>
        <v>678</v>
      </c>
      <c r="AS861" s="34">
        <f t="shared" si="340"/>
        <v>680</v>
      </c>
      <c r="AT861" s="34">
        <f t="shared" si="340"/>
        <v>679</v>
      </c>
      <c r="AU861" s="34">
        <f t="shared" si="340"/>
        <v>680</v>
      </c>
      <c r="AV861" s="34">
        <f t="shared" si="340"/>
        <v>680</v>
      </c>
      <c r="AW861" s="34">
        <f t="shared" si="340"/>
        <v>672</v>
      </c>
      <c r="AX861" s="34">
        <f t="shared" si="340"/>
        <v>679</v>
      </c>
      <c r="AY861" s="34">
        <f t="shared" si="340"/>
        <v>677</v>
      </c>
      <c r="AZ861" s="34">
        <f t="shared" si="340"/>
        <v>679</v>
      </c>
      <c r="BA861" s="34">
        <f t="shared" si="340"/>
        <v>680</v>
      </c>
      <c r="BB861" s="34">
        <f t="shared" si="340"/>
        <v>680</v>
      </c>
      <c r="BC861" s="34">
        <f t="shared" si="340"/>
        <v>680</v>
      </c>
      <c r="BD861" s="34">
        <f t="shared" si="340"/>
        <v>30544</v>
      </c>
      <c r="BE861" s="110"/>
    </row>
    <row r="862" spans="1:57" ht="25.5" customHeight="1" x14ac:dyDescent="0.25">
      <c r="A862" s="29"/>
      <c r="B862" s="83"/>
      <c r="C862" s="84"/>
      <c r="D862" s="84"/>
      <c r="E862" s="76" t="s">
        <v>153</v>
      </c>
      <c r="F862" s="34">
        <f t="shared" ref="F862:AK862" si="341">F858+F811</f>
        <v>71</v>
      </c>
      <c r="G862" s="34">
        <f t="shared" si="341"/>
        <v>116</v>
      </c>
      <c r="H862" s="34">
        <f t="shared" si="341"/>
        <v>68</v>
      </c>
      <c r="I862" s="34">
        <f t="shared" si="341"/>
        <v>120</v>
      </c>
      <c r="J862" s="34">
        <f t="shared" si="341"/>
        <v>127</v>
      </c>
      <c r="K862" s="34">
        <f t="shared" si="341"/>
        <v>119</v>
      </c>
      <c r="L862" s="34">
        <f t="shared" si="341"/>
        <v>156</v>
      </c>
      <c r="M862" s="34">
        <f t="shared" si="341"/>
        <v>135</v>
      </c>
      <c r="N862" s="34">
        <f t="shared" si="341"/>
        <v>132</v>
      </c>
      <c r="O862" s="34">
        <f t="shared" si="341"/>
        <v>128</v>
      </c>
      <c r="P862" s="34">
        <f t="shared" si="341"/>
        <v>122</v>
      </c>
      <c r="Q862" s="34">
        <f t="shared" si="341"/>
        <v>167</v>
      </c>
      <c r="R862" s="34">
        <f t="shared" si="341"/>
        <v>104</v>
      </c>
      <c r="S862" s="34">
        <f t="shared" si="341"/>
        <v>149</v>
      </c>
      <c r="T862" s="34">
        <f t="shared" si="341"/>
        <v>123</v>
      </c>
      <c r="U862" s="34">
        <f t="shared" si="341"/>
        <v>115</v>
      </c>
      <c r="V862" s="34"/>
      <c r="W862" s="34">
        <f t="shared" si="341"/>
        <v>133</v>
      </c>
      <c r="X862" s="34"/>
      <c r="Y862" s="34">
        <f t="shared" si="341"/>
        <v>125</v>
      </c>
      <c r="Z862" s="34">
        <f t="shared" si="341"/>
        <v>121</v>
      </c>
      <c r="AA862" s="34"/>
      <c r="AB862" s="34">
        <f t="shared" si="341"/>
        <v>109</v>
      </c>
      <c r="AC862" s="34">
        <f t="shared" si="341"/>
        <v>121</v>
      </c>
      <c r="AD862" s="34">
        <f t="shared" si="341"/>
        <v>131</v>
      </c>
      <c r="AE862" s="34">
        <f t="shared" si="341"/>
        <v>126</v>
      </c>
      <c r="AF862" s="34">
        <f t="shared" si="341"/>
        <v>143</v>
      </c>
      <c r="AG862" s="34">
        <f t="shared" si="341"/>
        <v>95</v>
      </c>
      <c r="AH862" s="34"/>
      <c r="AI862" s="34">
        <f t="shared" si="341"/>
        <v>150</v>
      </c>
      <c r="AJ862" s="34">
        <f t="shared" si="341"/>
        <v>120</v>
      </c>
      <c r="AK862" s="34"/>
      <c r="AL862" s="34">
        <f t="shared" ref="AL862:BD862" si="342">AL858+AL811</f>
        <v>117</v>
      </c>
      <c r="AM862" s="34">
        <f t="shared" si="342"/>
        <v>122</v>
      </c>
      <c r="AN862" s="34">
        <f t="shared" si="342"/>
        <v>142</v>
      </c>
      <c r="AO862" s="34">
        <f t="shared" si="342"/>
        <v>114</v>
      </c>
      <c r="AP862" s="34">
        <f t="shared" si="342"/>
        <v>149</v>
      </c>
      <c r="AQ862" s="34">
        <f t="shared" si="342"/>
        <v>121</v>
      </c>
      <c r="AR862" s="34">
        <f t="shared" si="342"/>
        <v>103</v>
      </c>
      <c r="AS862" s="34">
        <f t="shared" si="342"/>
        <v>177</v>
      </c>
      <c r="AT862" s="34">
        <f t="shared" si="342"/>
        <v>118</v>
      </c>
      <c r="AU862" s="34">
        <f t="shared" si="342"/>
        <v>155</v>
      </c>
      <c r="AV862" s="34">
        <f t="shared" si="342"/>
        <v>0</v>
      </c>
      <c r="AW862" s="34">
        <f t="shared" si="342"/>
        <v>128</v>
      </c>
      <c r="AX862" s="34">
        <f t="shared" si="342"/>
        <v>104</v>
      </c>
      <c r="AY862" s="34">
        <f t="shared" si="342"/>
        <v>158</v>
      </c>
      <c r="AZ862" s="34">
        <f t="shared" si="342"/>
        <v>109</v>
      </c>
      <c r="BA862" s="34">
        <f t="shared" si="342"/>
        <v>110</v>
      </c>
      <c r="BB862" s="34">
        <f t="shared" si="342"/>
        <v>0</v>
      </c>
      <c r="BC862" s="34">
        <f t="shared" si="342"/>
        <v>0</v>
      </c>
      <c r="BD862" s="34">
        <f t="shared" si="342"/>
        <v>5253</v>
      </c>
      <c r="BE862" s="110"/>
    </row>
    <row r="863" spans="1:57" ht="25.5" customHeight="1" x14ac:dyDescent="0.25">
      <c r="A863" s="29"/>
      <c r="B863" s="83"/>
      <c r="C863" s="84"/>
      <c r="D863" s="84"/>
      <c r="E863" s="76" t="s">
        <v>154</v>
      </c>
      <c r="F863" s="34">
        <f t="shared" ref="F863:AK863" si="343">F859+F812</f>
        <v>4</v>
      </c>
      <c r="G863" s="34">
        <f t="shared" si="343"/>
        <v>19</v>
      </c>
      <c r="H863" s="34">
        <f t="shared" si="343"/>
        <v>73</v>
      </c>
      <c r="I863" s="34">
        <f t="shared" si="343"/>
        <v>71</v>
      </c>
      <c r="J863" s="34">
        <f t="shared" si="343"/>
        <v>72</v>
      </c>
      <c r="K863" s="34">
        <f t="shared" si="343"/>
        <v>15</v>
      </c>
      <c r="L863" s="34">
        <f t="shared" si="343"/>
        <v>36</v>
      </c>
      <c r="M863" s="34">
        <f t="shared" si="343"/>
        <v>102</v>
      </c>
      <c r="N863" s="34">
        <f t="shared" si="343"/>
        <v>75</v>
      </c>
      <c r="O863" s="34">
        <f t="shared" si="343"/>
        <v>61</v>
      </c>
      <c r="P863" s="34">
        <f t="shared" si="343"/>
        <v>28</v>
      </c>
      <c r="Q863" s="34">
        <f t="shared" si="343"/>
        <v>56</v>
      </c>
      <c r="R863" s="34">
        <f t="shared" si="343"/>
        <v>60</v>
      </c>
      <c r="S863" s="34">
        <f t="shared" si="343"/>
        <v>22</v>
      </c>
      <c r="T863" s="34">
        <f t="shared" si="343"/>
        <v>64</v>
      </c>
      <c r="U863" s="34">
        <f t="shared" si="343"/>
        <v>62</v>
      </c>
      <c r="V863" s="34"/>
      <c r="W863" s="34">
        <f t="shared" si="343"/>
        <v>121</v>
      </c>
      <c r="X863" s="34"/>
      <c r="Y863" s="34">
        <f t="shared" si="343"/>
        <v>50</v>
      </c>
      <c r="Z863" s="34">
        <f t="shared" si="343"/>
        <v>47</v>
      </c>
      <c r="AA863" s="34"/>
      <c r="AB863" s="34">
        <f t="shared" si="343"/>
        <v>4</v>
      </c>
      <c r="AC863" s="34">
        <f t="shared" si="343"/>
        <v>55</v>
      </c>
      <c r="AD863" s="34">
        <f t="shared" si="343"/>
        <v>5</v>
      </c>
      <c r="AE863" s="34">
        <f t="shared" si="343"/>
        <v>17</v>
      </c>
      <c r="AF863" s="34">
        <f t="shared" si="343"/>
        <v>56</v>
      </c>
      <c r="AG863" s="34">
        <f t="shared" si="343"/>
        <v>25</v>
      </c>
      <c r="AH863" s="34"/>
      <c r="AI863" s="34">
        <f t="shared" si="343"/>
        <v>48</v>
      </c>
      <c r="AJ863" s="34">
        <f t="shared" si="343"/>
        <v>31</v>
      </c>
      <c r="AK863" s="34"/>
      <c r="AL863" s="34">
        <f t="shared" ref="AL863:BD863" si="344">AL859+AL812</f>
        <v>29</v>
      </c>
      <c r="AM863" s="34">
        <f t="shared" si="344"/>
        <v>11</v>
      </c>
      <c r="AN863" s="34">
        <f t="shared" si="344"/>
        <v>22</v>
      </c>
      <c r="AO863" s="34">
        <f t="shared" si="344"/>
        <v>79</v>
      </c>
      <c r="AP863" s="34">
        <f t="shared" si="344"/>
        <v>7</v>
      </c>
      <c r="AQ863" s="34">
        <f t="shared" si="344"/>
        <v>121</v>
      </c>
      <c r="AR863" s="34">
        <f t="shared" si="344"/>
        <v>88</v>
      </c>
      <c r="AS863" s="34">
        <f t="shared" si="344"/>
        <v>70</v>
      </c>
      <c r="AT863" s="34">
        <f t="shared" si="344"/>
        <v>70</v>
      </c>
      <c r="AU863" s="34">
        <f t="shared" si="344"/>
        <v>147</v>
      </c>
      <c r="AV863" s="34">
        <f t="shared" si="344"/>
        <v>0</v>
      </c>
      <c r="AW863" s="34">
        <f t="shared" si="344"/>
        <v>118</v>
      </c>
      <c r="AX863" s="34">
        <f t="shared" si="344"/>
        <v>48</v>
      </c>
      <c r="AY863" s="34">
        <f t="shared" si="344"/>
        <v>3</v>
      </c>
      <c r="AZ863" s="34">
        <f t="shared" si="344"/>
        <v>22</v>
      </c>
      <c r="BA863" s="34">
        <f t="shared" si="344"/>
        <v>1</v>
      </c>
      <c r="BB863" s="34">
        <f t="shared" si="344"/>
        <v>0</v>
      </c>
      <c r="BC863" s="34">
        <f t="shared" si="344"/>
        <v>0</v>
      </c>
      <c r="BD863" s="34">
        <f t="shared" si="344"/>
        <v>2115</v>
      </c>
      <c r="BE863" s="110"/>
    </row>
    <row r="864" spans="1:57" ht="25.5" customHeight="1" x14ac:dyDescent="0.25">
      <c r="A864" s="29"/>
      <c r="B864" s="83"/>
      <c r="C864" s="84"/>
      <c r="D864" s="84"/>
      <c r="E864" s="76" t="s">
        <v>155</v>
      </c>
      <c r="F864" s="35">
        <f t="shared" ref="F864:AK864" si="345">1-F863/(F861-F862)</f>
        <v>0.99342105263157898</v>
      </c>
      <c r="G864" s="35">
        <f t="shared" si="345"/>
        <v>0.96631205673758869</v>
      </c>
      <c r="H864" s="35">
        <f t="shared" si="345"/>
        <v>0.88071895424836599</v>
      </c>
      <c r="I864" s="35">
        <f t="shared" si="345"/>
        <v>0.87321428571428572</v>
      </c>
      <c r="J864" s="35">
        <f t="shared" si="345"/>
        <v>0.86980108499095843</v>
      </c>
      <c r="K864" s="35">
        <f t="shared" si="345"/>
        <v>0.9732620320855615</v>
      </c>
      <c r="L864" s="35">
        <f t="shared" si="345"/>
        <v>0.93103448275862066</v>
      </c>
      <c r="M864" s="35">
        <f t="shared" si="345"/>
        <v>0.8125</v>
      </c>
      <c r="N864" s="35">
        <f t="shared" si="345"/>
        <v>0.86288848263254114</v>
      </c>
      <c r="O864" s="35">
        <f t="shared" si="345"/>
        <v>0.88909090909090904</v>
      </c>
      <c r="P864" s="35">
        <f t="shared" si="345"/>
        <v>0.94982078853046592</v>
      </c>
      <c r="Q864" s="35">
        <f t="shared" si="345"/>
        <v>0.89083820662768032</v>
      </c>
      <c r="R864" s="35">
        <f t="shared" si="345"/>
        <v>0.8951048951048951</v>
      </c>
      <c r="S864" s="35">
        <f t="shared" si="345"/>
        <v>0.95849056603773586</v>
      </c>
      <c r="T864" s="35">
        <f t="shared" si="345"/>
        <v>0.88509874326750448</v>
      </c>
      <c r="U864" s="35">
        <f t="shared" si="345"/>
        <v>0.88808664259927794</v>
      </c>
      <c r="V864" s="35"/>
      <c r="W864" s="35">
        <f t="shared" si="345"/>
        <v>0.7767527675276753</v>
      </c>
      <c r="X864" s="35"/>
      <c r="Y864" s="35">
        <f t="shared" si="345"/>
        <v>0.90974729241877261</v>
      </c>
      <c r="Z864" s="35">
        <f t="shared" si="345"/>
        <v>0.91592128801431127</v>
      </c>
      <c r="AA864" s="35"/>
      <c r="AB864" s="35">
        <f t="shared" si="345"/>
        <v>0.99299474605954463</v>
      </c>
      <c r="AC864" s="35">
        <f t="shared" si="345"/>
        <v>0.90161001788908768</v>
      </c>
      <c r="AD864" s="35">
        <f t="shared" si="345"/>
        <v>0.99089253187613846</v>
      </c>
      <c r="AE864" s="35">
        <f t="shared" si="345"/>
        <v>0.96931407942238268</v>
      </c>
      <c r="AF864" s="35">
        <f t="shared" si="345"/>
        <v>0.89552238805970152</v>
      </c>
      <c r="AG864" s="35">
        <f t="shared" si="345"/>
        <v>0.9571917808219178</v>
      </c>
      <c r="AH864" s="35"/>
      <c r="AI864" s="35">
        <f t="shared" si="345"/>
        <v>0.90943396226415096</v>
      </c>
      <c r="AJ864" s="35">
        <f t="shared" si="345"/>
        <v>0.94434470377019752</v>
      </c>
      <c r="AK864" s="35"/>
      <c r="AL864" s="35">
        <f t="shared" ref="AL864:BD864" si="346">1-AL863/(AL861-AL862)</f>
        <v>0.94830659536541884</v>
      </c>
      <c r="AM864" s="35">
        <f t="shared" si="346"/>
        <v>0.98025134649910228</v>
      </c>
      <c r="AN864" s="35">
        <f t="shared" si="346"/>
        <v>0.95903165735567975</v>
      </c>
      <c r="AO864" s="35">
        <f t="shared" si="346"/>
        <v>0.86017699115044244</v>
      </c>
      <c r="AP864" s="35">
        <f t="shared" si="346"/>
        <v>0.98681732580037662</v>
      </c>
      <c r="AQ864" s="35">
        <f t="shared" si="346"/>
        <v>0.78315412186379929</v>
      </c>
      <c r="AR864" s="35">
        <f t="shared" si="346"/>
        <v>0.84695652173913039</v>
      </c>
      <c r="AS864" s="35">
        <f t="shared" si="346"/>
        <v>0.86083499005964215</v>
      </c>
      <c r="AT864" s="35">
        <f t="shared" si="346"/>
        <v>0.87522281639928701</v>
      </c>
      <c r="AU864" s="35">
        <f t="shared" si="346"/>
        <v>0.72</v>
      </c>
      <c r="AV864" s="35">
        <f t="shared" si="346"/>
        <v>1</v>
      </c>
      <c r="AW864" s="35">
        <f t="shared" si="346"/>
        <v>0.78308823529411764</v>
      </c>
      <c r="AX864" s="35">
        <f t="shared" si="346"/>
        <v>0.91652173913043478</v>
      </c>
      <c r="AY864" s="35">
        <f t="shared" si="346"/>
        <v>0.9942196531791907</v>
      </c>
      <c r="AZ864" s="35">
        <f t="shared" si="346"/>
        <v>0.96140350877192982</v>
      </c>
      <c r="BA864" s="35">
        <f t="shared" si="346"/>
        <v>0.99824561403508771</v>
      </c>
      <c r="BB864" s="35">
        <f t="shared" si="346"/>
        <v>1</v>
      </c>
      <c r="BC864" s="35">
        <f t="shared" si="346"/>
        <v>1</v>
      </c>
      <c r="BD864" s="35">
        <f t="shared" si="346"/>
        <v>0.91637341346724133</v>
      </c>
      <c r="BE864" s="110"/>
    </row>
    <row r="865" spans="1:57" ht="25.5" customHeight="1" x14ac:dyDescent="0.25">
      <c r="A865" s="19" t="s">
        <v>44</v>
      </c>
      <c r="B865" s="85" t="s">
        <v>45</v>
      </c>
      <c r="C865" s="86">
        <v>43589</v>
      </c>
      <c r="D865" s="85">
        <v>18</v>
      </c>
      <c r="E865" s="85" t="s">
        <v>46</v>
      </c>
      <c r="F865" s="19">
        <f t="shared" ref="F865:AK865" si="347">F814</f>
        <v>14</v>
      </c>
      <c r="G865" s="19">
        <f t="shared" si="347"/>
        <v>23</v>
      </c>
      <c r="H865" s="19">
        <f t="shared" si="347"/>
        <v>42</v>
      </c>
      <c r="I865" s="19">
        <f t="shared" si="347"/>
        <v>47</v>
      </c>
      <c r="J865" s="19">
        <f t="shared" si="347"/>
        <v>48</v>
      </c>
      <c r="K865" s="19">
        <f t="shared" si="347"/>
        <v>59</v>
      </c>
      <c r="L865" s="19">
        <f t="shared" si="347"/>
        <v>64</v>
      </c>
      <c r="M865" s="19">
        <f t="shared" si="347"/>
        <v>65</v>
      </c>
      <c r="N865" s="19">
        <f t="shared" si="347"/>
        <v>66</v>
      </c>
      <c r="O865" s="19">
        <f t="shared" si="347"/>
        <v>72</v>
      </c>
      <c r="P865" s="19">
        <f t="shared" si="347"/>
        <v>76</v>
      </c>
      <c r="Q865" s="19">
        <f t="shared" si="347"/>
        <v>78</v>
      </c>
      <c r="R865" s="19">
        <f t="shared" si="347"/>
        <v>79</v>
      </c>
      <c r="S865" s="19">
        <f t="shared" si="347"/>
        <v>83</v>
      </c>
      <c r="T865" s="19">
        <f t="shared" si="347"/>
        <v>84</v>
      </c>
      <c r="U865" s="19">
        <f t="shared" si="347"/>
        <v>86</v>
      </c>
      <c r="V865" s="19"/>
      <c r="W865" s="19">
        <f t="shared" si="347"/>
        <v>411</v>
      </c>
      <c r="X865" s="19"/>
      <c r="Y865" s="19">
        <f t="shared" si="347"/>
        <v>413</v>
      </c>
      <c r="Z865" s="19">
        <f t="shared" si="347"/>
        <v>415</v>
      </c>
      <c r="AA865" s="19"/>
      <c r="AB865" s="19">
        <f t="shared" si="347"/>
        <v>417</v>
      </c>
      <c r="AC865" s="19">
        <f t="shared" si="347"/>
        <v>418</v>
      </c>
      <c r="AD865" s="19">
        <f t="shared" si="347"/>
        <v>419</v>
      </c>
      <c r="AE865" s="19">
        <f t="shared" si="347"/>
        <v>420</v>
      </c>
      <c r="AF865" s="19">
        <f t="shared" si="347"/>
        <v>421</v>
      </c>
      <c r="AG865" s="19">
        <f t="shared" si="347"/>
        <v>422</v>
      </c>
      <c r="AH865" s="19"/>
      <c r="AI865" s="19">
        <f t="shared" si="347"/>
        <v>425</v>
      </c>
      <c r="AJ865" s="19">
        <f t="shared" si="347"/>
        <v>426</v>
      </c>
      <c r="AK865" s="19"/>
      <c r="AL865" s="19">
        <f t="shared" ref="AL865:BD865" si="348">AL814</f>
        <v>430</v>
      </c>
      <c r="AM865" s="19">
        <f t="shared" si="348"/>
        <v>431</v>
      </c>
      <c r="AN865" s="19">
        <f t="shared" si="348"/>
        <v>433</v>
      </c>
      <c r="AO865" s="19">
        <f t="shared" si="348"/>
        <v>446</v>
      </c>
      <c r="AP865" s="19">
        <f t="shared" si="348"/>
        <v>449</v>
      </c>
      <c r="AQ865" s="19">
        <f t="shared" si="348"/>
        <v>450</v>
      </c>
      <c r="AR865" s="19">
        <f t="shared" si="348"/>
        <v>451</v>
      </c>
      <c r="AS865" s="19">
        <f t="shared" si="348"/>
        <v>453</v>
      </c>
      <c r="AT865" s="19">
        <f t="shared" si="348"/>
        <v>454</v>
      </c>
      <c r="AU865" s="19">
        <f t="shared" si="348"/>
        <v>455</v>
      </c>
      <c r="AV865" s="19">
        <f t="shared" si="348"/>
        <v>0</v>
      </c>
      <c r="AW865" s="19">
        <f t="shared" si="348"/>
        <v>457</v>
      </c>
      <c r="AX865" s="19">
        <f t="shared" si="348"/>
        <v>458</v>
      </c>
      <c r="AY865" s="19">
        <f t="shared" si="348"/>
        <v>460</v>
      </c>
      <c r="AZ865" s="19">
        <f t="shared" si="348"/>
        <v>461</v>
      </c>
      <c r="BA865" s="19">
        <f t="shared" si="348"/>
        <v>463</v>
      </c>
      <c r="BB865" s="19">
        <f t="shared" si="348"/>
        <v>0</v>
      </c>
      <c r="BC865" s="19">
        <f t="shared" si="348"/>
        <v>0</v>
      </c>
      <c r="BD865" s="19" t="str">
        <f t="shared" si="348"/>
        <v>TOTALS</v>
      </c>
      <c r="BE865" s="19" t="s">
        <v>47</v>
      </c>
    </row>
    <row r="866" spans="1:57" ht="25.5" customHeight="1" x14ac:dyDescent="0.25">
      <c r="A866" s="19" t="s">
        <v>48</v>
      </c>
      <c r="B866" s="85"/>
      <c r="C866" s="87" t="s">
        <v>49</v>
      </c>
      <c r="D866" s="87" t="s">
        <v>50</v>
      </c>
      <c r="E866" s="87" t="s">
        <v>51</v>
      </c>
      <c r="F866" s="19" t="s">
        <v>52</v>
      </c>
      <c r="G866" s="19" t="s">
        <v>52</v>
      </c>
      <c r="H866" s="19" t="s">
        <v>52</v>
      </c>
      <c r="I866" s="19" t="s">
        <v>52</v>
      </c>
      <c r="J866" s="19" t="s">
        <v>52</v>
      </c>
      <c r="K866" s="19" t="s">
        <v>52</v>
      </c>
      <c r="L866" s="19" t="s">
        <v>52</v>
      </c>
      <c r="M866" s="19" t="s">
        <v>52</v>
      </c>
      <c r="N866" s="19" t="s">
        <v>52</v>
      </c>
      <c r="O866" s="19" t="s">
        <v>52</v>
      </c>
      <c r="P866" s="19" t="s">
        <v>52</v>
      </c>
      <c r="Q866" s="19" t="s">
        <v>52</v>
      </c>
      <c r="R866" s="19" t="s">
        <v>52</v>
      </c>
      <c r="S866" s="19" t="s">
        <v>52</v>
      </c>
      <c r="T866" s="19" t="s">
        <v>52</v>
      </c>
      <c r="U866" s="19" t="s">
        <v>52</v>
      </c>
      <c r="V866" s="19"/>
      <c r="W866" s="19" t="s">
        <v>52</v>
      </c>
      <c r="X866" s="19"/>
      <c r="Y866" s="19" t="s">
        <v>52</v>
      </c>
      <c r="Z866" s="19" t="s">
        <v>52</v>
      </c>
      <c r="AA866" s="19"/>
      <c r="AB866" s="19" t="s">
        <v>52</v>
      </c>
      <c r="AC866" s="19" t="s">
        <v>52</v>
      </c>
      <c r="AD866" s="19" t="s">
        <v>52</v>
      </c>
      <c r="AE866" s="19" t="s">
        <v>52</v>
      </c>
      <c r="AF866" s="19" t="s">
        <v>52</v>
      </c>
      <c r="AG866" s="19" t="s">
        <v>52</v>
      </c>
      <c r="AH866" s="19"/>
      <c r="AI866" s="19" t="s">
        <v>52</v>
      </c>
      <c r="AJ866" s="19" t="s">
        <v>52</v>
      </c>
      <c r="AK866" s="19"/>
      <c r="AL866" s="19" t="s">
        <v>52</v>
      </c>
      <c r="AM866" s="19" t="s">
        <v>52</v>
      </c>
      <c r="AN866" s="19" t="s">
        <v>52</v>
      </c>
      <c r="AO866" s="19" t="s">
        <v>52</v>
      </c>
      <c r="AP866" s="19" t="s">
        <v>52</v>
      </c>
      <c r="AQ866" s="19" t="s">
        <v>52</v>
      </c>
      <c r="AR866" s="19" t="s">
        <v>52</v>
      </c>
      <c r="AS866" s="19" t="s">
        <v>52</v>
      </c>
      <c r="AT866" s="19" t="s">
        <v>52</v>
      </c>
      <c r="AU866" s="19" t="s">
        <v>52</v>
      </c>
      <c r="AV866" s="19" t="s">
        <v>52</v>
      </c>
      <c r="AW866" s="19" t="s">
        <v>52</v>
      </c>
      <c r="AX866" s="19" t="s">
        <v>52</v>
      </c>
      <c r="AY866" s="19" t="s">
        <v>52</v>
      </c>
      <c r="AZ866" s="19" t="s">
        <v>52</v>
      </c>
      <c r="BA866" s="19" t="s">
        <v>52</v>
      </c>
      <c r="BB866" s="19" t="s">
        <v>52</v>
      </c>
      <c r="BC866" s="19" t="s">
        <v>52</v>
      </c>
      <c r="BD866" s="19" t="s">
        <v>52</v>
      </c>
      <c r="BE866" s="19" t="s">
        <v>53</v>
      </c>
    </row>
    <row r="867" spans="1:57" ht="25.5" customHeight="1" x14ac:dyDescent="0.25">
      <c r="A867" s="22">
        <v>18</v>
      </c>
      <c r="B867" s="76" t="s">
        <v>54</v>
      </c>
      <c r="C867" s="76">
        <v>25</v>
      </c>
      <c r="D867" s="76" t="s">
        <v>55</v>
      </c>
      <c r="E867" s="76" t="s">
        <v>56</v>
      </c>
      <c r="F867" s="24">
        <v>-263.23</v>
      </c>
      <c r="G867" s="24">
        <v>284.3</v>
      </c>
      <c r="H867" s="24">
        <v>-406.61</v>
      </c>
      <c r="I867" s="24">
        <v>-286.22000000000003</v>
      </c>
      <c r="J867" s="24">
        <v>-57.96</v>
      </c>
      <c r="K867" s="24">
        <v>-447.97</v>
      </c>
      <c r="L867" s="24">
        <v>-746.08</v>
      </c>
      <c r="M867" s="24">
        <v>-609.9</v>
      </c>
      <c r="N867" s="24">
        <v>332.89</v>
      </c>
      <c r="O867" s="24">
        <v>336.73</v>
      </c>
      <c r="P867" s="24">
        <v>887.62</v>
      </c>
      <c r="Q867" s="24">
        <v>-578.64</v>
      </c>
      <c r="R867" s="24">
        <v>-455.26</v>
      </c>
      <c r="S867" s="24">
        <v>-458.51</v>
      </c>
      <c r="T867" s="24">
        <v>-746.67</v>
      </c>
      <c r="U867" s="24">
        <v>-1905.12</v>
      </c>
      <c r="V867" s="24"/>
      <c r="W867" s="24">
        <v>-451.79</v>
      </c>
      <c r="X867" s="24"/>
      <c r="Y867" s="24">
        <v>-1547.7</v>
      </c>
      <c r="Z867" s="97">
        <v>1037.57</v>
      </c>
      <c r="AA867" s="24"/>
      <c r="AB867" s="24">
        <v>-399.99</v>
      </c>
      <c r="AC867" s="24">
        <v>-108.19</v>
      </c>
      <c r="AD867" s="24">
        <v>-418.76</v>
      </c>
      <c r="AE867" s="24">
        <v>-261.20999999999998</v>
      </c>
      <c r="AF867" s="24">
        <v>-270.87</v>
      </c>
      <c r="AG867" s="24">
        <v>46.48</v>
      </c>
      <c r="AH867" s="24"/>
      <c r="AI867" s="24">
        <v>-42.9</v>
      </c>
      <c r="AJ867" s="24">
        <v>-595.75</v>
      </c>
      <c r="AK867" s="24"/>
      <c r="AL867" s="24">
        <v>-141.91</v>
      </c>
      <c r="AM867" s="24">
        <v>-620.39</v>
      </c>
      <c r="AN867" s="24">
        <v>123.27</v>
      </c>
      <c r="AO867" s="24">
        <v>-1390.39</v>
      </c>
      <c r="AP867" s="24">
        <v>-819.35</v>
      </c>
      <c r="AQ867" s="24">
        <v>-242.8</v>
      </c>
      <c r="AR867" s="24">
        <v>-396.7</v>
      </c>
      <c r="AS867" s="24">
        <v>-958.26</v>
      </c>
      <c r="AT867" s="24">
        <v>533.61</v>
      </c>
      <c r="AU867" s="24">
        <v>-551.71</v>
      </c>
      <c r="AV867" s="24">
        <v>0</v>
      </c>
      <c r="AW867" s="24" t="s">
        <v>58</v>
      </c>
      <c r="AX867" s="24">
        <v>-380.76</v>
      </c>
      <c r="AY867" s="24">
        <v>-145.35</v>
      </c>
      <c r="AZ867" s="24">
        <v>86.79</v>
      </c>
      <c r="BA867" s="24">
        <v>272.07</v>
      </c>
      <c r="BB867" s="24">
        <v>0</v>
      </c>
      <c r="BC867" s="24">
        <v>0</v>
      </c>
      <c r="BD867" s="24">
        <f t="shared" ref="BD867:BD910" si="349">SUM(F867:BC867)</f>
        <v>-12765.619999999999</v>
      </c>
      <c r="BE867" s="25"/>
    </row>
    <row r="868" spans="1:57" ht="25.5" customHeight="1" x14ac:dyDescent="0.25">
      <c r="A868" s="22">
        <v>18</v>
      </c>
      <c r="B868" s="76" t="s">
        <v>54</v>
      </c>
      <c r="C868" s="76">
        <v>66</v>
      </c>
      <c r="D868" s="76" t="s">
        <v>55</v>
      </c>
      <c r="E868" s="77" t="s">
        <v>57</v>
      </c>
      <c r="F868" s="24">
        <v>-286.61</v>
      </c>
      <c r="G868" s="24">
        <v>-418.9</v>
      </c>
      <c r="H868" s="24">
        <v>-146.94</v>
      </c>
      <c r="I868" s="24">
        <v>10.59</v>
      </c>
      <c r="J868" s="24">
        <v>140.33000000000001</v>
      </c>
      <c r="K868" s="24">
        <v>-47.38</v>
      </c>
      <c r="L868" s="24">
        <v>-94.12</v>
      </c>
      <c r="M868" s="24">
        <v>-2293.42</v>
      </c>
      <c r="N868" s="24">
        <v>-181.73</v>
      </c>
      <c r="O868" s="24">
        <v>-79.91</v>
      </c>
      <c r="P868" s="24">
        <v>-124.93</v>
      </c>
      <c r="Q868" s="24">
        <v>-151.77000000000001</v>
      </c>
      <c r="R868" s="24" t="s">
        <v>58</v>
      </c>
      <c r="S868" s="24">
        <v>-95.12</v>
      </c>
      <c r="T868" s="24" t="s">
        <v>58</v>
      </c>
      <c r="U868" s="24">
        <v>-714.15</v>
      </c>
      <c r="V868" s="24"/>
      <c r="W868" s="24">
        <v>-33.75</v>
      </c>
      <c r="X868" s="24"/>
      <c r="Y868" s="24">
        <v>-2658.36</v>
      </c>
      <c r="Z868" s="97">
        <v>-88</v>
      </c>
      <c r="AA868" s="24"/>
      <c r="AB868" s="24">
        <v>-382.11</v>
      </c>
      <c r="AC868" s="24">
        <v>-81.41</v>
      </c>
      <c r="AD868" s="24">
        <v>140.71</v>
      </c>
      <c r="AE868" s="24">
        <v>-241.28</v>
      </c>
      <c r="AF868" s="24">
        <v>-229.84</v>
      </c>
      <c r="AG868" s="24">
        <v>-341.19</v>
      </c>
      <c r="AH868" s="24"/>
      <c r="AI868" s="24">
        <v>-30.78</v>
      </c>
      <c r="AJ868" s="24">
        <v>-91.48</v>
      </c>
      <c r="AK868" s="24"/>
      <c r="AL868" s="24">
        <v>-87.77</v>
      </c>
      <c r="AM868" s="24">
        <v>20.68</v>
      </c>
      <c r="AN868" s="24">
        <v>-78.12</v>
      </c>
      <c r="AO868" s="24">
        <v>-146.18</v>
      </c>
      <c r="AP868" s="24">
        <v>-28.67</v>
      </c>
      <c r="AQ868" s="24">
        <v>-742.65</v>
      </c>
      <c r="AR868" s="24">
        <v>17.84</v>
      </c>
      <c r="AS868" s="24">
        <v>-1055.46</v>
      </c>
      <c r="AT868" s="24">
        <v>-133.05000000000001</v>
      </c>
      <c r="AU868" s="24">
        <v>-214.88</v>
      </c>
      <c r="AV868" s="24">
        <v>0</v>
      </c>
      <c r="AW868" s="24" t="s">
        <v>58</v>
      </c>
      <c r="AX868" s="24">
        <v>-933.93</v>
      </c>
      <c r="AY868" s="24" t="s">
        <v>60</v>
      </c>
      <c r="AZ868" s="24">
        <v>-177.81</v>
      </c>
      <c r="BA868" s="24">
        <v>-45.22</v>
      </c>
      <c r="BB868" s="24">
        <v>0</v>
      </c>
      <c r="BC868" s="24">
        <v>0</v>
      </c>
      <c r="BD868" s="24">
        <f t="shared" si="349"/>
        <v>-12126.769999999999</v>
      </c>
      <c r="BE868" s="25"/>
    </row>
    <row r="869" spans="1:57" ht="25.5" customHeight="1" x14ac:dyDescent="0.25">
      <c r="A869" s="22">
        <v>18</v>
      </c>
      <c r="B869" s="76" t="s">
        <v>54</v>
      </c>
      <c r="C869" s="76">
        <v>27</v>
      </c>
      <c r="D869" s="76">
        <v>269</v>
      </c>
      <c r="E869" s="76" t="s">
        <v>61</v>
      </c>
      <c r="F869" s="24" t="s">
        <v>60</v>
      </c>
      <c r="G869" s="24" t="s">
        <v>60</v>
      </c>
      <c r="H869" s="24" t="s">
        <v>60</v>
      </c>
      <c r="I869" s="24" t="s">
        <v>62</v>
      </c>
      <c r="J869" s="24" t="s">
        <v>62</v>
      </c>
      <c r="K869" s="24" t="s">
        <v>60</v>
      </c>
      <c r="L869" s="24" t="s">
        <v>63</v>
      </c>
      <c r="M869" s="24" t="s">
        <v>64</v>
      </c>
      <c r="N869" s="24" t="s">
        <v>64</v>
      </c>
      <c r="O869" s="24" t="s">
        <v>62</v>
      </c>
      <c r="P869" s="24" t="s">
        <v>60</v>
      </c>
      <c r="Q869" s="24" t="s">
        <v>60</v>
      </c>
      <c r="R869" s="24">
        <v>250</v>
      </c>
      <c r="S869" s="24" t="s">
        <v>62</v>
      </c>
      <c r="T869" s="24" t="s">
        <v>62</v>
      </c>
      <c r="U869" s="24">
        <v>100</v>
      </c>
      <c r="V869" s="24"/>
      <c r="W869" s="24" t="s">
        <v>60</v>
      </c>
      <c r="X869" s="24"/>
      <c r="Y869" s="24" t="s">
        <v>60</v>
      </c>
      <c r="Z869" s="97">
        <v>131</v>
      </c>
      <c r="AA869" s="24"/>
      <c r="AB869" s="24" t="s">
        <v>60</v>
      </c>
      <c r="AC869" s="24" t="s">
        <v>60</v>
      </c>
      <c r="AD869" s="24" t="s">
        <v>60</v>
      </c>
      <c r="AE869" s="24" t="s">
        <v>64</v>
      </c>
      <c r="AF869" s="24" t="s">
        <v>60</v>
      </c>
      <c r="AG869" s="24" t="s">
        <v>60</v>
      </c>
      <c r="AH869" s="24"/>
      <c r="AI869" s="24" t="s">
        <v>63</v>
      </c>
      <c r="AJ869" s="24" t="s">
        <v>60</v>
      </c>
      <c r="AK869" s="24"/>
      <c r="AL869" s="24" t="s">
        <v>60</v>
      </c>
      <c r="AM869" s="24" t="s">
        <v>60</v>
      </c>
      <c r="AN869" s="24" t="s">
        <v>62</v>
      </c>
      <c r="AO869" s="24" t="s">
        <v>62</v>
      </c>
      <c r="AP869" s="24" t="s">
        <v>64</v>
      </c>
      <c r="AQ869" s="24" t="s">
        <v>62</v>
      </c>
      <c r="AR869" s="24" t="s">
        <v>60</v>
      </c>
      <c r="AS869" s="24" t="s">
        <v>64</v>
      </c>
      <c r="AT869" s="24" t="s">
        <v>62</v>
      </c>
      <c r="AU869" s="24" t="s">
        <v>64</v>
      </c>
      <c r="AV869" s="24">
        <v>0</v>
      </c>
      <c r="AW869" s="24" t="s">
        <v>58</v>
      </c>
      <c r="AX869" s="24" t="s">
        <v>60</v>
      </c>
      <c r="AY869" s="24" t="s">
        <v>64</v>
      </c>
      <c r="AZ869" s="24" t="s">
        <v>60</v>
      </c>
      <c r="BA869" s="24" t="s">
        <v>62</v>
      </c>
      <c r="BB869" s="24">
        <v>0</v>
      </c>
      <c r="BC869" s="24">
        <v>0</v>
      </c>
      <c r="BD869" s="24">
        <f t="shared" si="349"/>
        <v>481</v>
      </c>
      <c r="BE869" s="25"/>
    </row>
    <row r="870" spans="1:57" ht="25.5" customHeight="1" x14ac:dyDescent="0.25">
      <c r="A870" s="22">
        <v>18</v>
      </c>
      <c r="B870" s="76" t="s">
        <v>54</v>
      </c>
      <c r="C870" s="76">
        <v>27</v>
      </c>
      <c r="D870" s="76">
        <v>273</v>
      </c>
      <c r="E870" s="76" t="s">
        <v>65</v>
      </c>
      <c r="F870" s="24" t="s">
        <v>60</v>
      </c>
      <c r="G870" s="24" t="s">
        <v>60</v>
      </c>
      <c r="H870" s="24" t="s">
        <v>60</v>
      </c>
      <c r="I870" s="24" t="s">
        <v>62</v>
      </c>
      <c r="J870" s="24" t="s">
        <v>62</v>
      </c>
      <c r="K870" s="24" t="s">
        <v>60</v>
      </c>
      <c r="L870" s="24" t="s">
        <v>62</v>
      </c>
      <c r="M870" s="24" t="s">
        <v>60</v>
      </c>
      <c r="N870" s="24" t="s">
        <v>64</v>
      </c>
      <c r="O870" s="24" t="s">
        <v>62</v>
      </c>
      <c r="P870" s="24" t="s">
        <v>60</v>
      </c>
      <c r="Q870" s="24" t="s">
        <v>60</v>
      </c>
      <c r="R870" s="24">
        <v>-23.72</v>
      </c>
      <c r="S870" s="24" t="s">
        <v>63</v>
      </c>
      <c r="T870" s="24" t="s">
        <v>62</v>
      </c>
      <c r="U870" s="24">
        <v>-331.6</v>
      </c>
      <c r="V870" s="24"/>
      <c r="W870" s="24" t="s">
        <v>60</v>
      </c>
      <c r="X870" s="24"/>
      <c r="Y870" s="24" t="s">
        <v>60</v>
      </c>
      <c r="Z870" s="97" t="s">
        <v>63</v>
      </c>
      <c r="AA870" s="24"/>
      <c r="AB870" s="24" t="s">
        <v>60</v>
      </c>
      <c r="AC870" s="24" t="s">
        <v>60</v>
      </c>
      <c r="AD870" s="24" t="s">
        <v>60</v>
      </c>
      <c r="AE870" s="24" t="s">
        <v>64</v>
      </c>
      <c r="AF870" s="24" t="s">
        <v>60</v>
      </c>
      <c r="AG870" s="24" t="s">
        <v>60</v>
      </c>
      <c r="AH870" s="24"/>
      <c r="AI870" s="24" t="s">
        <v>63</v>
      </c>
      <c r="AJ870" s="24" t="s">
        <v>60</v>
      </c>
      <c r="AK870" s="24"/>
      <c r="AL870" s="24" t="s">
        <v>60</v>
      </c>
      <c r="AM870" s="24" t="s">
        <v>60</v>
      </c>
      <c r="AN870" s="24" t="s">
        <v>62</v>
      </c>
      <c r="AO870" s="24" t="s">
        <v>62</v>
      </c>
      <c r="AP870" s="24" t="s">
        <v>64</v>
      </c>
      <c r="AQ870" s="24" t="s">
        <v>62</v>
      </c>
      <c r="AR870" s="24" t="s">
        <v>60</v>
      </c>
      <c r="AS870" s="24" t="s">
        <v>64</v>
      </c>
      <c r="AT870" s="24" t="s">
        <v>62</v>
      </c>
      <c r="AU870" s="24" t="s">
        <v>64</v>
      </c>
      <c r="AV870" s="24">
        <v>0</v>
      </c>
      <c r="AW870" s="24" t="s">
        <v>58</v>
      </c>
      <c r="AX870" s="24" t="s">
        <v>60</v>
      </c>
      <c r="AY870" s="24" t="s">
        <v>64</v>
      </c>
      <c r="AZ870" s="24" t="s">
        <v>60</v>
      </c>
      <c r="BA870" s="24" t="s">
        <v>62</v>
      </c>
      <c r="BB870" s="24">
        <v>0</v>
      </c>
      <c r="BC870" s="24">
        <v>0</v>
      </c>
      <c r="BD870" s="24">
        <f t="shared" si="349"/>
        <v>-355.32000000000005</v>
      </c>
      <c r="BE870" s="25"/>
    </row>
    <row r="871" spans="1:57" ht="25.5" customHeight="1" x14ac:dyDescent="0.25">
      <c r="A871" s="22">
        <v>18</v>
      </c>
      <c r="B871" s="76" t="s">
        <v>54</v>
      </c>
      <c r="C871" s="76">
        <v>27</v>
      </c>
      <c r="D871" s="76">
        <v>274</v>
      </c>
      <c r="E871" s="76" t="s">
        <v>66</v>
      </c>
      <c r="F871" s="24" t="s">
        <v>60</v>
      </c>
      <c r="G871" s="24" t="s">
        <v>60</v>
      </c>
      <c r="H871" s="24" t="s">
        <v>60</v>
      </c>
      <c r="I871" s="24" t="s">
        <v>62</v>
      </c>
      <c r="J871" s="24" t="s">
        <v>62</v>
      </c>
      <c r="K871" s="24" t="s">
        <v>60</v>
      </c>
      <c r="L871" s="24" t="s">
        <v>63</v>
      </c>
      <c r="M871" s="24" t="s">
        <v>59</v>
      </c>
      <c r="N871" s="24" t="s">
        <v>60</v>
      </c>
      <c r="O871" s="24" t="s">
        <v>62</v>
      </c>
      <c r="P871" s="24" t="s">
        <v>60</v>
      </c>
      <c r="Q871" s="24" t="s">
        <v>60</v>
      </c>
      <c r="R871" s="24" t="s">
        <v>62</v>
      </c>
      <c r="S871" s="24" t="s">
        <v>62</v>
      </c>
      <c r="T871" s="24" t="s">
        <v>62</v>
      </c>
      <c r="U871" s="24" t="s">
        <v>62</v>
      </c>
      <c r="V871" s="24"/>
      <c r="W871" s="24" t="s">
        <v>60</v>
      </c>
      <c r="X871" s="24"/>
      <c r="Y871" s="24" t="s">
        <v>60</v>
      </c>
      <c r="Z871" s="97" t="s">
        <v>63</v>
      </c>
      <c r="AA871" s="24"/>
      <c r="AB871" s="24" t="s">
        <v>60</v>
      </c>
      <c r="AC871" s="24" t="s">
        <v>60</v>
      </c>
      <c r="AD871" s="24" t="s">
        <v>60</v>
      </c>
      <c r="AE871" s="24" t="s">
        <v>60</v>
      </c>
      <c r="AF871" s="24" t="s">
        <v>60</v>
      </c>
      <c r="AG871" s="24" t="s">
        <v>60</v>
      </c>
      <c r="AH871" s="24"/>
      <c r="AI871" s="24" t="s">
        <v>63</v>
      </c>
      <c r="AJ871" s="24" t="s">
        <v>60</v>
      </c>
      <c r="AK871" s="24"/>
      <c r="AL871" s="24" t="s">
        <v>60</v>
      </c>
      <c r="AM871" s="24" t="s">
        <v>60</v>
      </c>
      <c r="AN871" s="24" t="s">
        <v>62</v>
      </c>
      <c r="AO871" s="24" t="s">
        <v>62</v>
      </c>
      <c r="AP871" s="24" t="s">
        <v>60</v>
      </c>
      <c r="AQ871" s="24" t="s">
        <v>62</v>
      </c>
      <c r="AR871" s="24" t="s">
        <v>60</v>
      </c>
      <c r="AS871" s="24" t="s">
        <v>64</v>
      </c>
      <c r="AT871" s="24" t="s">
        <v>62</v>
      </c>
      <c r="AU871" s="24" t="s">
        <v>64</v>
      </c>
      <c r="AV871" s="24">
        <v>0</v>
      </c>
      <c r="AW871" s="24" t="s">
        <v>58</v>
      </c>
      <c r="AX871" s="24" t="s">
        <v>60</v>
      </c>
      <c r="AY871" s="24" t="s">
        <v>60</v>
      </c>
      <c r="AZ871" s="24" t="s">
        <v>60</v>
      </c>
      <c r="BA871" s="24" t="s">
        <v>62</v>
      </c>
      <c r="BB871" s="24">
        <v>0</v>
      </c>
      <c r="BC871" s="24">
        <v>0</v>
      </c>
      <c r="BD871" s="24">
        <f t="shared" si="349"/>
        <v>0</v>
      </c>
      <c r="BE871" s="25" t="s">
        <v>48</v>
      </c>
    </row>
    <row r="872" spans="1:57" ht="25.5" customHeight="1" x14ac:dyDescent="0.25">
      <c r="A872" s="22">
        <v>18</v>
      </c>
      <c r="B872" s="76" t="s">
        <v>54</v>
      </c>
      <c r="C872" s="76">
        <v>23</v>
      </c>
      <c r="D872" s="76">
        <v>243</v>
      </c>
      <c r="E872" s="76" t="s">
        <v>67</v>
      </c>
      <c r="F872" s="24">
        <v>55.24</v>
      </c>
      <c r="G872" s="24" t="s">
        <v>59</v>
      </c>
      <c r="H872" s="24">
        <v>-102.98</v>
      </c>
      <c r="I872" s="24">
        <v>-74.94</v>
      </c>
      <c r="J872" s="24">
        <v>-178.47</v>
      </c>
      <c r="K872" s="24">
        <v>-158.29</v>
      </c>
      <c r="L872" s="24">
        <v>-60.11</v>
      </c>
      <c r="M872" s="24" t="s">
        <v>59</v>
      </c>
      <c r="N872" s="24">
        <v>1334.01</v>
      </c>
      <c r="O872" s="24">
        <v>-326.02</v>
      </c>
      <c r="P872" s="24">
        <v>-655.39</v>
      </c>
      <c r="Q872" s="24">
        <v>695.06</v>
      </c>
      <c r="R872" s="24" t="s">
        <v>62</v>
      </c>
      <c r="S872" s="24">
        <v>-173.39</v>
      </c>
      <c r="T872" s="24">
        <v>28.74</v>
      </c>
      <c r="U872" s="24">
        <v>-321.47000000000003</v>
      </c>
      <c r="V872" s="24"/>
      <c r="W872" s="24">
        <v>-1087.44</v>
      </c>
      <c r="X872" s="24"/>
      <c r="Y872" s="24">
        <v>98.64</v>
      </c>
      <c r="Z872" s="97">
        <v>-4.29</v>
      </c>
      <c r="AA872" s="24"/>
      <c r="AB872" s="24">
        <v>-102.88</v>
      </c>
      <c r="AC872" s="24">
        <v>-130.06</v>
      </c>
      <c r="AD872" s="24">
        <v>268.35000000000002</v>
      </c>
      <c r="AE872" s="24">
        <v>-326.44</v>
      </c>
      <c r="AF872" s="24" t="s">
        <v>59</v>
      </c>
      <c r="AG872" s="24">
        <v>112.33</v>
      </c>
      <c r="AH872" s="24"/>
      <c r="AI872" s="24">
        <v>0.36</v>
      </c>
      <c r="AJ872" s="24">
        <v>-73.92</v>
      </c>
      <c r="AK872" s="24"/>
      <c r="AL872" s="24">
        <v>173.07</v>
      </c>
      <c r="AM872" s="24">
        <v>42.68</v>
      </c>
      <c r="AN872" s="24">
        <v>5.33</v>
      </c>
      <c r="AO872" s="24">
        <v>-307.68</v>
      </c>
      <c r="AP872" s="24">
        <v>-303.54000000000002</v>
      </c>
      <c r="AQ872" s="24">
        <v>-564.53</v>
      </c>
      <c r="AR872" s="24">
        <v>12.07</v>
      </c>
      <c r="AS872" s="24">
        <v>165.64</v>
      </c>
      <c r="AT872" s="24" t="s">
        <v>62</v>
      </c>
      <c r="AU872" s="24">
        <v>56.39</v>
      </c>
      <c r="AV872" s="24">
        <v>0</v>
      </c>
      <c r="AW872" s="24" t="s">
        <v>58</v>
      </c>
      <c r="AX872" s="24">
        <v>-639.76</v>
      </c>
      <c r="AY872" s="24">
        <v>-210.21</v>
      </c>
      <c r="AZ872" s="24">
        <v>-38.56</v>
      </c>
      <c r="BA872" s="24" t="s">
        <v>62</v>
      </c>
      <c r="BB872" s="24">
        <v>0</v>
      </c>
      <c r="BC872" s="24">
        <v>0</v>
      </c>
      <c r="BD872" s="24">
        <f t="shared" si="349"/>
        <v>-2792.46</v>
      </c>
      <c r="BE872" s="25" t="s">
        <v>48</v>
      </c>
    </row>
    <row r="873" spans="1:57" ht="25.5" customHeight="1" x14ac:dyDescent="0.25">
      <c r="A873" s="22">
        <v>18</v>
      </c>
      <c r="B873" s="76" t="s">
        <v>54</v>
      </c>
      <c r="C873" s="76">
        <v>23</v>
      </c>
      <c r="D873" s="76">
        <v>332</v>
      </c>
      <c r="E873" s="76" t="s">
        <v>68</v>
      </c>
      <c r="F873" s="24">
        <v>-301.33999999999997</v>
      </c>
      <c r="G873" s="24">
        <v>-342</v>
      </c>
      <c r="H873" s="24">
        <v>-356.27</v>
      </c>
      <c r="I873" s="24">
        <v>-87.39</v>
      </c>
      <c r="J873" s="24">
        <v>-61.5</v>
      </c>
      <c r="K873" s="24">
        <v>-34.11</v>
      </c>
      <c r="L873" s="24">
        <v>-149.19999999999999</v>
      </c>
      <c r="M873" s="24" t="s">
        <v>59</v>
      </c>
      <c r="N873" s="24">
        <v>-200.46</v>
      </c>
      <c r="O873" s="24">
        <v>-1235.58</v>
      </c>
      <c r="P873" s="24">
        <v>-127.44</v>
      </c>
      <c r="Q873" s="24" t="s">
        <v>59</v>
      </c>
      <c r="R873" s="24">
        <v>-57.81</v>
      </c>
      <c r="S873" s="24" t="s">
        <v>105</v>
      </c>
      <c r="T873" s="24">
        <v>-150.02000000000001</v>
      </c>
      <c r="U873" s="24">
        <v>-333.24</v>
      </c>
      <c r="V873" s="24"/>
      <c r="W873" s="24">
        <v>-664.4</v>
      </c>
      <c r="X873" s="24"/>
      <c r="Y873" s="24">
        <v>-701.92</v>
      </c>
      <c r="Z873" s="97" t="s">
        <v>62</v>
      </c>
      <c r="AA873" s="24"/>
      <c r="AB873" s="24">
        <v>-118.12</v>
      </c>
      <c r="AC873" s="24">
        <v>-17.8</v>
      </c>
      <c r="AD873" s="24">
        <v>-226</v>
      </c>
      <c r="AE873" s="24">
        <v>-213.05</v>
      </c>
      <c r="AF873" s="24" t="s">
        <v>59</v>
      </c>
      <c r="AG873" s="24">
        <v>14.76</v>
      </c>
      <c r="AH873" s="24"/>
      <c r="AI873" s="24">
        <v>-34.770000000000003</v>
      </c>
      <c r="AJ873" s="24">
        <v>-518.9</v>
      </c>
      <c r="AK873" s="24"/>
      <c r="AL873" s="24">
        <v>-14.46</v>
      </c>
      <c r="AM873" s="24">
        <v>-267.25</v>
      </c>
      <c r="AN873" s="24">
        <v>-11.76</v>
      </c>
      <c r="AO873" s="24" t="s">
        <v>58</v>
      </c>
      <c r="AP873" s="24">
        <v>-176.29</v>
      </c>
      <c r="AQ873" s="24" t="s">
        <v>58</v>
      </c>
      <c r="AR873" s="24">
        <v>-232.32</v>
      </c>
      <c r="AS873" s="24">
        <v>-68.069999999999993</v>
      </c>
      <c r="AT873" s="24">
        <v>-421.5</v>
      </c>
      <c r="AU873" s="24">
        <v>-92.33</v>
      </c>
      <c r="AV873" s="24">
        <v>0</v>
      </c>
      <c r="AW873" s="24" t="s">
        <v>58</v>
      </c>
      <c r="AX873" s="24">
        <v>226.49</v>
      </c>
      <c r="AY873" s="24">
        <v>136.82</v>
      </c>
      <c r="AZ873" s="24">
        <v>95.97</v>
      </c>
      <c r="BA873" s="24">
        <v>25.44</v>
      </c>
      <c r="BB873" s="24">
        <v>0</v>
      </c>
      <c r="BC873" s="24">
        <v>0</v>
      </c>
      <c r="BD873" s="24">
        <f t="shared" si="349"/>
        <v>-6715.82</v>
      </c>
      <c r="BE873" s="25" t="s">
        <v>48</v>
      </c>
    </row>
    <row r="874" spans="1:57" ht="25.5" customHeight="1" x14ac:dyDescent="0.25">
      <c r="A874" s="22">
        <v>18</v>
      </c>
      <c r="B874" s="76" t="s">
        <v>54</v>
      </c>
      <c r="C874" s="76">
        <v>22</v>
      </c>
      <c r="D874" s="76">
        <v>175</v>
      </c>
      <c r="E874" s="76" t="s">
        <v>69</v>
      </c>
      <c r="F874" s="24">
        <v>-241.77</v>
      </c>
      <c r="G874" s="24">
        <v>-34.82</v>
      </c>
      <c r="H874" s="24">
        <v>-252.72</v>
      </c>
      <c r="I874" s="24">
        <v>-73.569999999999993</v>
      </c>
      <c r="J874" s="24">
        <v>-483.96</v>
      </c>
      <c r="K874" s="24">
        <v>227.38</v>
      </c>
      <c r="L874" s="24">
        <v>-23.09</v>
      </c>
      <c r="M874" s="24">
        <v>-258.23</v>
      </c>
      <c r="N874" s="24" t="s">
        <v>59</v>
      </c>
      <c r="O874" s="24">
        <v>-220.84</v>
      </c>
      <c r="P874" s="24">
        <v>102.06</v>
      </c>
      <c r="Q874" s="24">
        <v>332.87</v>
      </c>
      <c r="R874" s="24">
        <v>-99.04</v>
      </c>
      <c r="S874" s="24">
        <v>-96.98</v>
      </c>
      <c r="T874" s="24" t="s">
        <v>58</v>
      </c>
      <c r="U874" s="24">
        <v>341.43</v>
      </c>
      <c r="V874" s="24"/>
      <c r="W874" s="24">
        <v>393.69</v>
      </c>
      <c r="X874" s="24"/>
      <c r="Y874" s="24">
        <v>-84.01</v>
      </c>
      <c r="Z874" s="97">
        <v>-81.34</v>
      </c>
      <c r="AA874" s="24"/>
      <c r="AB874" s="24">
        <v>-321.05</v>
      </c>
      <c r="AC874" s="24">
        <v>-253.91</v>
      </c>
      <c r="AD874" s="24">
        <v>-275.47000000000003</v>
      </c>
      <c r="AE874" s="24">
        <v>-14.33</v>
      </c>
      <c r="AF874" s="24">
        <v>-477.71</v>
      </c>
      <c r="AG874" s="24" t="s">
        <v>60</v>
      </c>
      <c r="AH874" s="24"/>
      <c r="AI874" s="24">
        <v>-104.5</v>
      </c>
      <c r="AJ874" s="24">
        <v>-79.319999999999993</v>
      </c>
      <c r="AK874" s="24"/>
      <c r="AL874" s="24">
        <v>-143.05000000000001</v>
      </c>
      <c r="AM874" s="24">
        <v>-165.03</v>
      </c>
      <c r="AN874" s="24">
        <v>1.76</v>
      </c>
      <c r="AO874" s="24">
        <v>-450.04</v>
      </c>
      <c r="AP874" s="24">
        <v>-256.29000000000002</v>
      </c>
      <c r="AQ874" s="24">
        <v>-742.54</v>
      </c>
      <c r="AR874" s="24">
        <v>-194.18</v>
      </c>
      <c r="AS874" s="24">
        <v>120</v>
      </c>
      <c r="AT874" s="24">
        <v>-199.52</v>
      </c>
      <c r="AU874" s="24">
        <v>-426.53</v>
      </c>
      <c r="AV874" s="24">
        <v>0</v>
      </c>
      <c r="AW874" s="24" t="s">
        <v>58</v>
      </c>
      <c r="AX874" s="24">
        <v>-74.59</v>
      </c>
      <c r="AY874" s="24" t="s">
        <v>60</v>
      </c>
      <c r="AZ874" s="24">
        <v>0.86</v>
      </c>
      <c r="BA874" s="24">
        <v>130.80000000000001</v>
      </c>
      <c r="BB874" s="24">
        <v>0</v>
      </c>
      <c r="BC874" s="24">
        <v>0</v>
      </c>
      <c r="BD874" s="24">
        <f t="shared" si="349"/>
        <v>-4477.5800000000008</v>
      </c>
      <c r="BE874" s="25" t="s">
        <v>48</v>
      </c>
    </row>
    <row r="875" spans="1:57" ht="25.5" customHeight="1" x14ac:dyDescent="0.25">
      <c r="A875" s="22">
        <v>18</v>
      </c>
      <c r="B875" s="76" t="s">
        <v>54</v>
      </c>
      <c r="C875" s="76">
        <v>22</v>
      </c>
      <c r="D875" s="76">
        <v>347</v>
      </c>
      <c r="E875" s="76" t="s">
        <v>70</v>
      </c>
      <c r="F875" s="24">
        <v>-189.26</v>
      </c>
      <c r="G875" s="24">
        <v>-449.51</v>
      </c>
      <c r="H875" s="24">
        <v>-122.36</v>
      </c>
      <c r="I875" s="24">
        <v>-446.88</v>
      </c>
      <c r="J875" s="24">
        <v>525.69000000000005</v>
      </c>
      <c r="K875" s="24">
        <v>-595.91999999999996</v>
      </c>
      <c r="L875" s="24">
        <v>-189.42</v>
      </c>
      <c r="M875" s="24">
        <v>453.67</v>
      </c>
      <c r="N875" s="24" t="s">
        <v>59</v>
      </c>
      <c r="O875" s="24">
        <v>-324.61</v>
      </c>
      <c r="P875" s="24">
        <v>127.85</v>
      </c>
      <c r="Q875" s="24">
        <v>-275.74</v>
      </c>
      <c r="R875" s="24">
        <v>-139.09</v>
      </c>
      <c r="S875" s="24">
        <v>-155.68</v>
      </c>
      <c r="T875" s="24" t="s">
        <v>58</v>
      </c>
      <c r="U875" s="24">
        <v>133.68</v>
      </c>
      <c r="V875" s="24"/>
      <c r="W875" s="24">
        <v>-4428.25</v>
      </c>
      <c r="X875" s="24"/>
      <c r="Y875" s="24">
        <v>-758.07</v>
      </c>
      <c r="Z875" s="97">
        <v>-177.06</v>
      </c>
      <c r="AA875" s="24"/>
      <c r="AB875" s="24">
        <v>11.5</v>
      </c>
      <c r="AC875" s="24">
        <v>34.76</v>
      </c>
      <c r="AD875" s="24">
        <v>-138.28</v>
      </c>
      <c r="AE875" s="24">
        <v>-788.91</v>
      </c>
      <c r="AF875" s="24">
        <v>-118.19</v>
      </c>
      <c r="AG875" s="24">
        <v>61.95</v>
      </c>
      <c r="AH875" s="24"/>
      <c r="AI875" s="24">
        <v>-139.97</v>
      </c>
      <c r="AJ875" s="24">
        <v>-225.42</v>
      </c>
      <c r="AK875" s="24"/>
      <c r="AL875" s="24">
        <v>-143.05000000000001</v>
      </c>
      <c r="AM875" s="24">
        <v>-650.16999999999996</v>
      </c>
      <c r="AN875" s="24">
        <v>99.8</v>
      </c>
      <c r="AO875" s="24">
        <v>-135.55000000000001</v>
      </c>
      <c r="AP875" s="24">
        <v>-252.81</v>
      </c>
      <c r="AQ875" s="24">
        <v>-848.33</v>
      </c>
      <c r="AR875" s="24">
        <v>347.82</v>
      </c>
      <c r="AS875" s="24">
        <v>-404.53</v>
      </c>
      <c r="AT875" s="24">
        <v>190.58</v>
      </c>
      <c r="AU875" s="24">
        <v>561.41</v>
      </c>
      <c r="AV875" s="24">
        <v>0</v>
      </c>
      <c r="AW875" s="24" t="s">
        <v>58</v>
      </c>
      <c r="AX875" s="24">
        <v>-26.99</v>
      </c>
      <c r="AY875" s="24">
        <v>21.72</v>
      </c>
      <c r="AZ875" s="24">
        <v>15.36</v>
      </c>
      <c r="BA875" s="24">
        <v>-68.53</v>
      </c>
      <c r="BB875" s="24">
        <v>0</v>
      </c>
      <c r="BC875" s="24">
        <v>0</v>
      </c>
      <c r="BD875" s="24">
        <f t="shared" si="349"/>
        <v>-9606.7899999999991</v>
      </c>
      <c r="BE875" s="25" t="s">
        <v>48</v>
      </c>
    </row>
    <row r="876" spans="1:57" ht="25.5" customHeight="1" x14ac:dyDescent="0.25">
      <c r="A876" s="40">
        <v>18</v>
      </c>
      <c r="B876" s="76" t="s">
        <v>54</v>
      </c>
      <c r="C876" s="76">
        <v>12</v>
      </c>
      <c r="D876" s="76" t="s">
        <v>71</v>
      </c>
      <c r="E876" s="76" t="s">
        <v>72</v>
      </c>
      <c r="F876" s="24">
        <v>-121.66</v>
      </c>
      <c r="G876" s="24">
        <v>94.02</v>
      </c>
      <c r="H876" s="24">
        <v>-161.08000000000001</v>
      </c>
      <c r="I876" s="24">
        <v>-62.51</v>
      </c>
      <c r="J876" s="24">
        <v>24.15</v>
      </c>
      <c r="K876" s="24">
        <v>-129.56</v>
      </c>
      <c r="L876" s="24">
        <v>-175.63</v>
      </c>
      <c r="M876" s="24">
        <v>-826.37</v>
      </c>
      <c r="N876" s="24" t="s">
        <v>59</v>
      </c>
      <c r="O876" s="24">
        <v>-118.6</v>
      </c>
      <c r="P876" s="24">
        <v>197.92</v>
      </c>
      <c r="Q876" s="24">
        <v>-776.12</v>
      </c>
      <c r="R876" s="24">
        <v>1</v>
      </c>
      <c r="S876" s="24">
        <v>-700.65</v>
      </c>
      <c r="T876" s="24" t="s">
        <v>58</v>
      </c>
      <c r="U876" s="24" t="s">
        <v>58</v>
      </c>
      <c r="V876" s="24"/>
      <c r="W876" s="24" t="s">
        <v>59</v>
      </c>
      <c r="X876" s="24"/>
      <c r="Y876" s="24" t="s">
        <v>59</v>
      </c>
      <c r="Z876" s="97" t="s">
        <v>62</v>
      </c>
      <c r="AA876" s="24"/>
      <c r="AB876" s="24">
        <v>-251.38</v>
      </c>
      <c r="AC876" s="24">
        <v>-127.62</v>
      </c>
      <c r="AD876" s="24" t="s">
        <v>59</v>
      </c>
      <c r="AE876" s="24">
        <v>37.729999999999997</v>
      </c>
      <c r="AF876" s="24" t="s">
        <v>59</v>
      </c>
      <c r="AG876" s="24" t="s">
        <v>59</v>
      </c>
      <c r="AH876" s="24"/>
      <c r="AI876" s="24">
        <v>-119.05</v>
      </c>
      <c r="AJ876" s="24" t="s">
        <v>58</v>
      </c>
      <c r="AK876" s="24"/>
      <c r="AL876" s="24">
        <v>-2761.03</v>
      </c>
      <c r="AM876" s="24">
        <v>26.54</v>
      </c>
      <c r="AN876" s="24">
        <v>-152.46</v>
      </c>
      <c r="AO876" s="24">
        <v>-13.67</v>
      </c>
      <c r="AP876" s="24">
        <v>-243.31</v>
      </c>
      <c r="AQ876" s="24">
        <v>-243</v>
      </c>
      <c r="AR876" s="24">
        <v>-65.400000000000006</v>
      </c>
      <c r="AS876" s="24">
        <v>-100.19</v>
      </c>
      <c r="AT876" s="24">
        <v>-330.88</v>
      </c>
      <c r="AU876" s="24">
        <v>-45.69</v>
      </c>
      <c r="AV876" s="24">
        <v>0</v>
      </c>
      <c r="AW876" s="24" t="s">
        <v>58</v>
      </c>
      <c r="AX876" s="24" t="s">
        <v>59</v>
      </c>
      <c r="AY876" s="24" t="s">
        <v>60</v>
      </c>
      <c r="AZ876" s="24">
        <v>296.83</v>
      </c>
      <c r="BA876" s="24">
        <v>8.91</v>
      </c>
      <c r="BB876" s="24">
        <v>0</v>
      </c>
      <c r="BC876" s="24">
        <v>0</v>
      </c>
      <c r="BD876" s="24">
        <f t="shared" si="349"/>
        <v>-6838.76</v>
      </c>
      <c r="BE876" s="25"/>
    </row>
    <row r="877" spans="1:57" ht="25.5" customHeight="1" x14ac:dyDescent="0.25">
      <c r="A877" s="40">
        <v>18</v>
      </c>
      <c r="B877" s="76" t="s">
        <v>54</v>
      </c>
      <c r="C877" s="76">
        <v>22</v>
      </c>
      <c r="D877" s="76" t="s">
        <v>55</v>
      </c>
      <c r="E877" s="76" t="s">
        <v>73</v>
      </c>
      <c r="F877" s="24">
        <v>405.16</v>
      </c>
      <c r="G877" s="24">
        <v>-158.85</v>
      </c>
      <c r="H877" s="24">
        <v>-16.59</v>
      </c>
      <c r="I877" s="24">
        <v>-120.25</v>
      </c>
      <c r="J877" s="24">
        <v>33.67</v>
      </c>
      <c r="K877" s="24">
        <v>-337.52</v>
      </c>
      <c r="L877" s="24">
        <v>-23.81</v>
      </c>
      <c r="M877" s="24">
        <v>0</v>
      </c>
      <c r="N877" s="24" t="s">
        <v>64</v>
      </c>
      <c r="O877" s="24" t="s">
        <v>58</v>
      </c>
      <c r="P877" s="24">
        <v>-78.66</v>
      </c>
      <c r="Q877" s="24">
        <v>-83</v>
      </c>
      <c r="R877" s="24">
        <v>1</v>
      </c>
      <c r="S877" s="24">
        <v>-657.91</v>
      </c>
      <c r="T877" s="24" t="s">
        <v>58</v>
      </c>
      <c r="U877" s="24" t="s">
        <v>58</v>
      </c>
      <c r="V877" s="24"/>
      <c r="W877" s="24">
        <v>-453.62</v>
      </c>
      <c r="X877" s="24"/>
      <c r="Y877" s="24">
        <v>-176.33</v>
      </c>
      <c r="Z877" s="97">
        <v>-1043.6300000000001</v>
      </c>
      <c r="AA877" s="24"/>
      <c r="AB877" s="24">
        <v>-556.69000000000005</v>
      </c>
      <c r="AC877" s="24" t="s">
        <v>64</v>
      </c>
      <c r="AD877" s="24">
        <v>681.5</v>
      </c>
      <c r="AE877" s="24">
        <v>98.64</v>
      </c>
      <c r="AF877" s="24" t="s">
        <v>59</v>
      </c>
      <c r="AG877" s="24">
        <v>-32.25</v>
      </c>
      <c r="AH877" s="24"/>
      <c r="AI877" s="24">
        <v>191.97</v>
      </c>
      <c r="AJ877" s="24" t="s">
        <v>63</v>
      </c>
      <c r="AK877" s="24"/>
      <c r="AL877" s="24" t="s">
        <v>64</v>
      </c>
      <c r="AM877" s="24">
        <v>75.209999999999994</v>
      </c>
      <c r="AN877" s="24">
        <v>16.41</v>
      </c>
      <c r="AO877" s="24" t="s">
        <v>58</v>
      </c>
      <c r="AP877" s="24">
        <v>-431.28</v>
      </c>
      <c r="AQ877" s="24" t="s">
        <v>63</v>
      </c>
      <c r="AR877" s="24">
        <v>-22.1</v>
      </c>
      <c r="AS877" s="24">
        <v>-63.58</v>
      </c>
      <c r="AT877" s="24" t="s">
        <v>63</v>
      </c>
      <c r="AU877" s="24">
        <v>-40.28</v>
      </c>
      <c r="AV877" s="24">
        <v>0</v>
      </c>
      <c r="AW877" s="24" t="s">
        <v>58</v>
      </c>
      <c r="AX877" s="24">
        <v>-485.26</v>
      </c>
      <c r="AY877" s="24">
        <v>-1.64</v>
      </c>
      <c r="AZ877" s="24">
        <v>-611.62</v>
      </c>
      <c r="BA877" s="24">
        <v>-12.28</v>
      </c>
      <c r="BB877" s="24">
        <v>0</v>
      </c>
      <c r="BC877" s="24">
        <v>0</v>
      </c>
      <c r="BD877" s="24">
        <f t="shared" si="349"/>
        <v>-3903.59</v>
      </c>
      <c r="BE877" s="25"/>
    </row>
    <row r="878" spans="1:57" ht="25.5" customHeight="1" x14ac:dyDescent="0.25">
      <c r="A878" s="22">
        <v>18</v>
      </c>
      <c r="B878" s="78" t="s">
        <v>74</v>
      </c>
      <c r="C878" s="76">
        <v>22</v>
      </c>
      <c r="D878" s="76">
        <v>35</v>
      </c>
      <c r="E878" s="76" t="s">
        <v>75</v>
      </c>
      <c r="F878" s="24">
        <v>-490.89</v>
      </c>
      <c r="G878" s="24">
        <v>-271.8</v>
      </c>
      <c r="H878" s="24">
        <v>-246.14</v>
      </c>
      <c r="I878" s="24">
        <v>-325.89</v>
      </c>
      <c r="J878" s="24">
        <v>59.57</v>
      </c>
      <c r="K878" s="24">
        <v>-376.84</v>
      </c>
      <c r="L878" s="24">
        <v>258.08</v>
      </c>
      <c r="M878" s="24">
        <v>-7475.21</v>
      </c>
      <c r="N878" s="24" t="s">
        <v>59</v>
      </c>
      <c r="O878" s="24">
        <v>-113.71</v>
      </c>
      <c r="P878" s="24">
        <v>438.03</v>
      </c>
      <c r="Q878" s="24">
        <v>-729</v>
      </c>
      <c r="R878" s="24">
        <v>-16.66</v>
      </c>
      <c r="S878" s="24">
        <v>-54.95</v>
      </c>
      <c r="T878" s="24" t="s">
        <v>58</v>
      </c>
      <c r="U878" s="24">
        <v>-211.25</v>
      </c>
      <c r="V878" s="24"/>
      <c r="W878" s="24">
        <v>203.12</v>
      </c>
      <c r="X878" s="24"/>
      <c r="Y878" s="24">
        <v>-1066.55</v>
      </c>
      <c r="Z878" s="97">
        <v>365.61</v>
      </c>
      <c r="AA878" s="24"/>
      <c r="AB878" s="24">
        <v>-710.21</v>
      </c>
      <c r="AC878" s="24">
        <v>-51.34</v>
      </c>
      <c r="AD878" s="24">
        <v>38.950000000000003</v>
      </c>
      <c r="AE878" s="24">
        <v>-178.79</v>
      </c>
      <c r="AF878" s="24">
        <v>-4081.43</v>
      </c>
      <c r="AG878" s="24">
        <v>-1017</v>
      </c>
      <c r="AH878" s="24"/>
      <c r="AI878" s="24">
        <v>-1.62</v>
      </c>
      <c r="AJ878" s="24">
        <v>-374.85</v>
      </c>
      <c r="AK878" s="24"/>
      <c r="AL878" s="24">
        <v>-355.44</v>
      </c>
      <c r="AM878" s="24">
        <v>-436.92</v>
      </c>
      <c r="AN878" s="24">
        <v>-16.739999999999998</v>
      </c>
      <c r="AO878" s="24">
        <v>-255.35</v>
      </c>
      <c r="AP878" s="24">
        <v>-707.01</v>
      </c>
      <c r="AQ878" s="24">
        <v>-606.05999999999995</v>
      </c>
      <c r="AR878" s="24">
        <v>-510.28</v>
      </c>
      <c r="AS878" s="24">
        <v>-66.13</v>
      </c>
      <c r="AT878" s="24">
        <v>-446.45</v>
      </c>
      <c r="AU878" s="24">
        <v>-159.11000000000001</v>
      </c>
      <c r="AV878" s="24">
        <v>0</v>
      </c>
      <c r="AW878" s="24" t="s">
        <v>58</v>
      </c>
      <c r="AX878" s="24">
        <v>-260.66000000000003</v>
      </c>
      <c r="AY878" s="24">
        <v>-31.82</v>
      </c>
      <c r="AZ878" s="24">
        <v>-492.39</v>
      </c>
      <c r="BA878" s="24">
        <v>0.85</v>
      </c>
      <c r="BB878" s="24">
        <v>0</v>
      </c>
      <c r="BC878" s="24">
        <v>0</v>
      </c>
      <c r="BD878" s="24">
        <f t="shared" si="349"/>
        <v>-20774.28</v>
      </c>
      <c r="BE878" s="25" t="s">
        <v>48</v>
      </c>
    </row>
    <row r="879" spans="1:57" ht="25.5" customHeight="1" x14ac:dyDescent="0.25">
      <c r="A879" s="22">
        <v>18</v>
      </c>
      <c r="B879" s="78" t="s">
        <v>74</v>
      </c>
      <c r="C879" s="76">
        <v>22</v>
      </c>
      <c r="D879" s="76">
        <v>342</v>
      </c>
      <c r="E879" s="76" t="s">
        <v>76</v>
      </c>
      <c r="F879" s="24">
        <v>-80.81</v>
      </c>
      <c r="G879" s="24" t="s">
        <v>64</v>
      </c>
      <c r="H879" s="24">
        <v>-31.51</v>
      </c>
      <c r="I879" s="24" t="s">
        <v>62</v>
      </c>
      <c r="J879" s="24">
        <v>14.61</v>
      </c>
      <c r="K879" s="24">
        <v>280.89</v>
      </c>
      <c r="L879" s="24">
        <v>-13.15</v>
      </c>
      <c r="M879" s="24" t="s">
        <v>64</v>
      </c>
      <c r="N879" s="24">
        <v>11.83</v>
      </c>
      <c r="O879" s="24">
        <v>-36.61</v>
      </c>
      <c r="P879" s="24">
        <v>-26.61</v>
      </c>
      <c r="Q879" s="24">
        <v>4.3600000000000003</v>
      </c>
      <c r="R879" s="24">
        <v>-1354.49</v>
      </c>
      <c r="S879" s="24" t="s">
        <v>62</v>
      </c>
      <c r="T879" s="24" t="s">
        <v>58</v>
      </c>
      <c r="U879" s="24">
        <v>-1.63</v>
      </c>
      <c r="V879" s="24"/>
      <c r="W879" s="24">
        <v>-306.04000000000002</v>
      </c>
      <c r="X879" s="24"/>
      <c r="Y879" s="24" t="s">
        <v>60</v>
      </c>
      <c r="Z879" s="97">
        <v>-677.31</v>
      </c>
      <c r="AA879" s="24"/>
      <c r="AB879" s="24">
        <v>-46.68</v>
      </c>
      <c r="AC879" s="24">
        <v>3.55</v>
      </c>
      <c r="AD879" s="24">
        <v>11.41</v>
      </c>
      <c r="AE879" s="24" t="s">
        <v>64</v>
      </c>
      <c r="AF879" s="24">
        <v>-42.3</v>
      </c>
      <c r="AG879" s="24">
        <v>-1.62</v>
      </c>
      <c r="AH879" s="24"/>
      <c r="AI879" s="24">
        <v>193.49</v>
      </c>
      <c r="AJ879" s="24">
        <v>121.21</v>
      </c>
      <c r="AK879" s="24"/>
      <c r="AL879" s="24">
        <v>30.77</v>
      </c>
      <c r="AM879" s="24" t="s">
        <v>60</v>
      </c>
      <c r="AN879" s="24" t="s">
        <v>62</v>
      </c>
      <c r="AO879" s="24">
        <v>7.0000000000000007E-2</v>
      </c>
      <c r="AP879" s="24">
        <v>-399.73</v>
      </c>
      <c r="AQ879" s="24">
        <v>-75.69</v>
      </c>
      <c r="AR879" s="24">
        <v>54.54</v>
      </c>
      <c r="AS879" s="24">
        <v>77.900000000000006</v>
      </c>
      <c r="AT879" s="24">
        <v>-81.72</v>
      </c>
      <c r="AU879" s="24">
        <v>34.07</v>
      </c>
      <c r="AV879" s="24">
        <v>0</v>
      </c>
      <c r="AW879" s="24" t="s">
        <v>58</v>
      </c>
      <c r="AX879" s="24" t="s">
        <v>62</v>
      </c>
      <c r="AY879" s="24">
        <v>-167.89</v>
      </c>
      <c r="AZ879" s="24" t="s">
        <v>60</v>
      </c>
      <c r="BA879" s="24">
        <v>-2.67</v>
      </c>
      <c r="BB879" s="24">
        <v>0</v>
      </c>
      <c r="BC879" s="24">
        <v>0</v>
      </c>
      <c r="BD879" s="24">
        <f t="shared" si="349"/>
        <v>-2507.7599999999998</v>
      </c>
      <c r="BE879" s="25" t="s">
        <v>48</v>
      </c>
    </row>
    <row r="880" spans="1:57" ht="25.5" customHeight="1" x14ac:dyDescent="0.25">
      <c r="A880" s="22">
        <v>18</v>
      </c>
      <c r="B880" s="78" t="s">
        <v>74</v>
      </c>
      <c r="C880" s="76">
        <v>22</v>
      </c>
      <c r="D880" s="76">
        <v>343</v>
      </c>
      <c r="E880" s="76" t="s">
        <v>77</v>
      </c>
      <c r="F880" s="24">
        <v>-96</v>
      </c>
      <c r="G880" s="24">
        <v>45.12</v>
      </c>
      <c r="H880" s="24">
        <v>-49.75</v>
      </c>
      <c r="I880" s="24" t="s">
        <v>62</v>
      </c>
      <c r="J880" s="24">
        <v>-20.75</v>
      </c>
      <c r="K880" s="24">
        <v>-73.61</v>
      </c>
      <c r="L880" s="24">
        <v>-387.87</v>
      </c>
      <c r="M880" s="24" t="s">
        <v>64</v>
      </c>
      <c r="N880" s="24">
        <v>-452.12</v>
      </c>
      <c r="O880" s="24">
        <v>-363.72</v>
      </c>
      <c r="P880" s="24">
        <v>-57.23</v>
      </c>
      <c r="Q880" s="24">
        <v>-33.5</v>
      </c>
      <c r="R880" s="24" t="s">
        <v>63</v>
      </c>
      <c r="S880" s="24">
        <v>-23.52</v>
      </c>
      <c r="T880" s="24" t="s">
        <v>58</v>
      </c>
      <c r="U880" s="24">
        <v>-6.67</v>
      </c>
      <c r="V880" s="24"/>
      <c r="W880" s="24">
        <v>724.82</v>
      </c>
      <c r="X880" s="24"/>
      <c r="Y880" s="24">
        <v>246.15</v>
      </c>
      <c r="Z880" s="97">
        <v>-19.649999999999999</v>
      </c>
      <c r="AA880" s="24"/>
      <c r="AB880" s="24">
        <v>150.47</v>
      </c>
      <c r="AC880" s="24">
        <v>23.02</v>
      </c>
      <c r="AD880" s="24">
        <v>126.57</v>
      </c>
      <c r="AE880" s="24">
        <v>-93.09</v>
      </c>
      <c r="AF880" s="24">
        <v>-313.93</v>
      </c>
      <c r="AG880" s="24">
        <v>-20.6</v>
      </c>
      <c r="AH880" s="24"/>
      <c r="AI880" s="24">
        <v>-199.63</v>
      </c>
      <c r="AJ880" s="24">
        <v>271.70999999999998</v>
      </c>
      <c r="AK880" s="24"/>
      <c r="AL880" s="24">
        <v>-9.7799999999999994</v>
      </c>
      <c r="AM880" s="24">
        <v>1.29</v>
      </c>
      <c r="AN880" s="24">
        <v>-3.37</v>
      </c>
      <c r="AO880" s="24">
        <v>189.32</v>
      </c>
      <c r="AP880" s="24">
        <v>-60.63</v>
      </c>
      <c r="AQ880" s="24">
        <v>-456.22</v>
      </c>
      <c r="AR880" s="24">
        <v>-49.82</v>
      </c>
      <c r="AS880" s="24">
        <v>-44.84</v>
      </c>
      <c r="AT880" s="24" t="s">
        <v>58</v>
      </c>
      <c r="AU880" s="24">
        <v>-15.84</v>
      </c>
      <c r="AV880" s="24">
        <v>0</v>
      </c>
      <c r="AW880" s="24" t="s">
        <v>58</v>
      </c>
      <c r="AX880" s="24">
        <v>5.91</v>
      </c>
      <c r="AY880" s="24">
        <v>-52.86</v>
      </c>
      <c r="AZ880" s="24">
        <v>-67.72</v>
      </c>
      <c r="BA880" s="24">
        <v>-1.41</v>
      </c>
      <c r="BB880" s="24">
        <v>0</v>
      </c>
      <c r="BC880" s="24">
        <v>0</v>
      </c>
      <c r="BD880" s="24">
        <f t="shared" si="349"/>
        <v>-1189.75</v>
      </c>
      <c r="BE880" s="25" t="s">
        <v>48</v>
      </c>
    </row>
    <row r="881" spans="1:57" ht="25.5" customHeight="1" x14ac:dyDescent="0.25">
      <c r="A881" s="22">
        <v>18</v>
      </c>
      <c r="B881" s="78" t="s">
        <v>74</v>
      </c>
      <c r="C881" s="76">
        <v>22</v>
      </c>
      <c r="D881" s="76">
        <v>344</v>
      </c>
      <c r="E881" s="76" t="s">
        <v>79</v>
      </c>
      <c r="F881" s="24" t="s">
        <v>64</v>
      </c>
      <c r="G881" s="24">
        <v>-146.06</v>
      </c>
      <c r="H881" s="24">
        <v>64.099999999999994</v>
      </c>
      <c r="I881" s="24">
        <v>-185.23</v>
      </c>
      <c r="J881" s="24" t="s">
        <v>63</v>
      </c>
      <c r="K881" s="24" t="s">
        <v>60</v>
      </c>
      <c r="L881" s="24">
        <v>93.97</v>
      </c>
      <c r="M881" s="24" t="s">
        <v>64</v>
      </c>
      <c r="N881" s="24">
        <v>12.97</v>
      </c>
      <c r="O881" s="24">
        <v>37.35</v>
      </c>
      <c r="P881" s="24">
        <v>9.48</v>
      </c>
      <c r="Q881" s="24">
        <v>-117.06</v>
      </c>
      <c r="R881" s="24" t="s">
        <v>63</v>
      </c>
      <c r="S881" s="24">
        <v>-111.11</v>
      </c>
      <c r="T881" s="24" t="s">
        <v>62</v>
      </c>
      <c r="U881" s="24" t="s">
        <v>62</v>
      </c>
      <c r="V881" s="24"/>
      <c r="W881" s="24">
        <v>-686.29</v>
      </c>
      <c r="X881" s="24"/>
      <c r="Y881" s="24" t="s">
        <v>59</v>
      </c>
      <c r="Z881" s="97">
        <v>-110.64</v>
      </c>
      <c r="AA881" s="24"/>
      <c r="AB881" s="24">
        <v>-1.82</v>
      </c>
      <c r="AC881" s="24" t="s">
        <v>60</v>
      </c>
      <c r="AD881" s="24" t="s">
        <v>60</v>
      </c>
      <c r="AE881" s="24" t="s">
        <v>60</v>
      </c>
      <c r="AF881" s="24">
        <v>-405.58</v>
      </c>
      <c r="AG881" s="24">
        <v>89.34</v>
      </c>
      <c r="AH881" s="24"/>
      <c r="AI881" s="24">
        <v>7.54</v>
      </c>
      <c r="AJ881" s="24">
        <v>19.239999999999998</v>
      </c>
      <c r="AK881" s="24"/>
      <c r="AL881" s="24">
        <v>30.77</v>
      </c>
      <c r="AM881" s="24" t="s">
        <v>60</v>
      </c>
      <c r="AN881" s="24" t="s">
        <v>63</v>
      </c>
      <c r="AO881" s="24" t="s">
        <v>62</v>
      </c>
      <c r="AP881" s="24">
        <v>-315.05</v>
      </c>
      <c r="AQ881" s="24">
        <v>-161.52000000000001</v>
      </c>
      <c r="AR881" s="24" t="s">
        <v>60</v>
      </c>
      <c r="AS881" s="24">
        <v>119.1</v>
      </c>
      <c r="AT881" s="24">
        <v>60.41</v>
      </c>
      <c r="AU881" s="24">
        <v>48.5</v>
      </c>
      <c r="AV881" s="24">
        <v>0</v>
      </c>
      <c r="AW881" s="24" t="s">
        <v>58</v>
      </c>
      <c r="AX881" s="24">
        <v>50.19</v>
      </c>
      <c r="AY881" s="24">
        <v>82.51</v>
      </c>
      <c r="AZ881" s="24">
        <v>-16.920000000000002</v>
      </c>
      <c r="BA881" s="24" t="s">
        <v>62</v>
      </c>
      <c r="BB881" s="24">
        <v>0</v>
      </c>
      <c r="BC881" s="24">
        <v>0</v>
      </c>
      <c r="BD881" s="24">
        <f t="shared" si="349"/>
        <v>-1531.8100000000002</v>
      </c>
      <c r="BE881" s="25"/>
    </row>
    <row r="882" spans="1:57" ht="25.5" customHeight="1" x14ac:dyDescent="0.25">
      <c r="A882" s="22">
        <v>18</v>
      </c>
      <c r="B882" s="78" t="s">
        <v>74</v>
      </c>
      <c r="C882" s="76">
        <v>22</v>
      </c>
      <c r="D882" s="76">
        <v>345</v>
      </c>
      <c r="E882" s="76" t="s">
        <v>80</v>
      </c>
      <c r="F882" s="24" t="s">
        <v>64</v>
      </c>
      <c r="G882" s="24" t="s">
        <v>64</v>
      </c>
      <c r="H882" s="24" t="s">
        <v>64</v>
      </c>
      <c r="I882" s="24" t="s">
        <v>63</v>
      </c>
      <c r="J882" s="24" t="s">
        <v>63</v>
      </c>
      <c r="K882" s="24" t="s">
        <v>64</v>
      </c>
      <c r="L882" s="24" t="s">
        <v>63</v>
      </c>
      <c r="M882" s="24" t="s">
        <v>64</v>
      </c>
      <c r="N882" s="24" t="s">
        <v>64</v>
      </c>
      <c r="O882" s="24" t="s">
        <v>64</v>
      </c>
      <c r="P882" s="24" t="s">
        <v>64</v>
      </c>
      <c r="Q882" s="24" t="s">
        <v>64</v>
      </c>
      <c r="R882" s="24" t="s">
        <v>63</v>
      </c>
      <c r="S882" s="24" t="s">
        <v>63</v>
      </c>
      <c r="T882" s="24" t="s">
        <v>63</v>
      </c>
      <c r="U882" s="24" t="s">
        <v>63</v>
      </c>
      <c r="V882" s="24"/>
      <c r="W882" s="24" t="s">
        <v>64</v>
      </c>
      <c r="X882" s="24"/>
      <c r="Y882" s="24" t="s">
        <v>64</v>
      </c>
      <c r="Z882" s="97" t="s">
        <v>63</v>
      </c>
      <c r="AA882" s="24"/>
      <c r="AB882" s="24" t="s">
        <v>64</v>
      </c>
      <c r="AC882" s="24" t="s">
        <v>64</v>
      </c>
      <c r="AD882" s="24" t="s">
        <v>64</v>
      </c>
      <c r="AE882" s="24" t="s">
        <v>64</v>
      </c>
      <c r="AF882" s="24" t="s">
        <v>64</v>
      </c>
      <c r="AG882" s="24" t="s">
        <v>64</v>
      </c>
      <c r="AH882" s="24"/>
      <c r="AI882" s="24" t="s">
        <v>64</v>
      </c>
      <c r="AJ882" s="24" t="s">
        <v>64</v>
      </c>
      <c r="AK882" s="24"/>
      <c r="AL882" s="24" t="s">
        <v>64</v>
      </c>
      <c r="AM882" s="24" t="s">
        <v>64</v>
      </c>
      <c r="AN882" s="24" t="s">
        <v>63</v>
      </c>
      <c r="AO882" s="24" t="s">
        <v>63</v>
      </c>
      <c r="AP882" s="24" t="s">
        <v>64</v>
      </c>
      <c r="AQ882" s="24" t="s">
        <v>63</v>
      </c>
      <c r="AR882" s="24" t="s">
        <v>64</v>
      </c>
      <c r="AS882" s="24" t="s">
        <v>64</v>
      </c>
      <c r="AT882" s="24" t="s">
        <v>63</v>
      </c>
      <c r="AU882" s="24" t="s">
        <v>64</v>
      </c>
      <c r="AV882" s="24">
        <v>0</v>
      </c>
      <c r="AW882" s="24" t="s">
        <v>63</v>
      </c>
      <c r="AX882" s="24" t="s">
        <v>64</v>
      </c>
      <c r="AY882" s="24" t="s">
        <v>64</v>
      </c>
      <c r="AZ882" s="24" t="s">
        <v>64</v>
      </c>
      <c r="BA882" s="24" t="s">
        <v>63</v>
      </c>
      <c r="BB882" s="24">
        <v>0</v>
      </c>
      <c r="BC882" s="24">
        <v>0</v>
      </c>
      <c r="BD882" s="24">
        <f t="shared" si="349"/>
        <v>0</v>
      </c>
      <c r="BE882" s="25"/>
    </row>
    <row r="883" spans="1:57" ht="25.5" customHeight="1" x14ac:dyDescent="0.25">
      <c r="A883" s="22">
        <v>18</v>
      </c>
      <c r="B883" s="78" t="s">
        <v>74</v>
      </c>
      <c r="C883" s="76">
        <v>22</v>
      </c>
      <c r="D883" s="76">
        <v>352</v>
      </c>
      <c r="E883" s="76" t="s">
        <v>81</v>
      </c>
      <c r="F883" s="24" t="s">
        <v>64</v>
      </c>
      <c r="G883" s="24" t="s">
        <v>64</v>
      </c>
      <c r="H883" s="24" t="s">
        <v>64</v>
      </c>
      <c r="I883" s="24" t="s">
        <v>63</v>
      </c>
      <c r="J883" s="24" t="s">
        <v>63</v>
      </c>
      <c r="K883" s="24" t="s">
        <v>64</v>
      </c>
      <c r="L883" s="24" t="s">
        <v>63</v>
      </c>
      <c r="M883" s="24" t="s">
        <v>64</v>
      </c>
      <c r="N883" s="24" t="s">
        <v>64</v>
      </c>
      <c r="O883" s="24" t="s">
        <v>64</v>
      </c>
      <c r="P883" s="24" t="s">
        <v>64</v>
      </c>
      <c r="Q883" s="24" t="s">
        <v>64</v>
      </c>
      <c r="R883" s="24" t="s">
        <v>63</v>
      </c>
      <c r="S883" s="24" t="s">
        <v>63</v>
      </c>
      <c r="T883" s="24" t="s">
        <v>63</v>
      </c>
      <c r="U883" s="24" t="s">
        <v>63</v>
      </c>
      <c r="V883" s="24"/>
      <c r="W883" s="24" t="s">
        <v>64</v>
      </c>
      <c r="X883" s="24"/>
      <c r="Y883" s="24" t="s">
        <v>64</v>
      </c>
      <c r="Z883" s="97" t="s">
        <v>62</v>
      </c>
      <c r="AA883" s="24"/>
      <c r="AB883" s="24" t="s">
        <v>64</v>
      </c>
      <c r="AC883" s="24" t="s">
        <v>64</v>
      </c>
      <c r="AD883" s="24" t="s">
        <v>64</v>
      </c>
      <c r="AE883" s="24" t="s">
        <v>64</v>
      </c>
      <c r="AF883" s="24" t="s">
        <v>64</v>
      </c>
      <c r="AG883" s="24" t="s">
        <v>64</v>
      </c>
      <c r="AH883" s="24"/>
      <c r="AI883" s="24" t="s">
        <v>63</v>
      </c>
      <c r="AJ883" s="24" t="s">
        <v>64</v>
      </c>
      <c r="AK883" s="24"/>
      <c r="AL883" s="24" t="s">
        <v>64</v>
      </c>
      <c r="AM883" s="24" t="s">
        <v>64</v>
      </c>
      <c r="AN883" s="24" t="s">
        <v>63</v>
      </c>
      <c r="AO883" s="24" t="s">
        <v>63</v>
      </c>
      <c r="AP883" s="24" t="s">
        <v>64</v>
      </c>
      <c r="AQ883" s="24" t="s">
        <v>63</v>
      </c>
      <c r="AR883" s="24" t="s">
        <v>64</v>
      </c>
      <c r="AS883" s="24" t="s">
        <v>64</v>
      </c>
      <c r="AT883" s="24" t="s">
        <v>63</v>
      </c>
      <c r="AU883" s="24" t="s">
        <v>64</v>
      </c>
      <c r="AV883" s="24">
        <v>0</v>
      </c>
      <c r="AW883" s="24" t="s">
        <v>63</v>
      </c>
      <c r="AX883" s="24" t="s">
        <v>64</v>
      </c>
      <c r="AY883" s="24" t="s">
        <v>64</v>
      </c>
      <c r="AZ883" s="24" t="s">
        <v>64</v>
      </c>
      <c r="BA883" s="24" t="s">
        <v>63</v>
      </c>
      <c r="BB883" s="24">
        <v>0</v>
      </c>
      <c r="BC883" s="24">
        <v>0</v>
      </c>
      <c r="BD883" s="24">
        <f t="shared" si="349"/>
        <v>0</v>
      </c>
      <c r="BE883" s="25"/>
    </row>
    <row r="884" spans="1:57" ht="25.5" customHeight="1" x14ac:dyDescent="0.25">
      <c r="A884" s="22">
        <v>18</v>
      </c>
      <c r="B884" s="78" t="s">
        <v>74</v>
      </c>
      <c r="C884" s="76">
        <v>12</v>
      </c>
      <c r="D884" s="76">
        <v>144</v>
      </c>
      <c r="E884" s="76" t="s">
        <v>82</v>
      </c>
      <c r="F884" s="24">
        <v>-621.91999999999996</v>
      </c>
      <c r="G884" s="24">
        <v>125.2</v>
      </c>
      <c r="H884" s="24">
        <v>-214.48</v>
      </c>
      <c r="I884" s="24">
        <v>-803.03</v>
      </c>
      <c r="J884" s="24">
        <v>-79.73</v>
      </c>
      <c r="K884" s="24">
        <v>-873.22</v>
      </c>
      <c r="L884" s="24" t="s">
        <v>58</v>
      </c>
      <c r="M884" s="24" t="s">
        <v>59</v>
      </c>
      <c r="N884" s="24">
        <v>4282</v>
      </c>
      <c r="O884" s="24">
        <v>-118.6</v>
      </c>
      <c r="P884" s="24" t="s">
        <v>59</v>
      </c>
      <c r="Q884" s="24">
        <v>-411.56</v>
      </c>
      <c r="R884" s="24" t="s">
        <v>58</v>
      </c>
      <c r="S884" s="24">
        <v>-266.5</v>
      </c>
      <c r="T884" s="24">
        <v>-44.42</v>
      </c>
      <c r="U884" s="24" t="s">
        <v>58</v>
      </c>
      <c r="V884" s="24"/>
      <c r="W884" s="24" t="s">
        <v>59</v>
      </c>
      <c r="X884" s="24"/>
      <c r="Y884" s="24">
        <v>58.67</v>
      </c>
      <c r="Z884" s="97">
        <v>334.79</v>
      </c>
      <c r="AA884" s="24"/>
      <c r="AB884" s="24">
        <v>-109.84</v>
      </c>
      <c r="AC884" s="24" t="s">
        <v>59</v>
      </c>
      <c r="AD884" s="24" t="s">
        <v>59</v>
      </c>
      <c r="AE884" s="24">
        <v>-321.5</v>
      </c>
      <c r="AF884" s="24">
        <v>-555.94000000000005</v>
      </c>
      <c r="AG884" s="24">
        <v>-283.8</v>
      </c>
      <c r="AH884" s="24"/>
      <c r="AI884" s="24" t="s">
        <v>59</v>
      </c>
      <c r="AJ884" s="24">
        <v>71.59</v>
      </c>
      <c r="AK884" s="24"/>
      <c r="AL884" s="24">
        <v>726.55</v>
      </c>
      <c r="AM884" s="24">
        <v>-79.2</v>
      </c>
      <c r="AN884" s="24">
        <v>81.36</v>
      </c>
      <c r="AO884" s="24" t="s">
        <v>58</v>
      </c>
      <c r="AP884" s="24">
        <v>-731.56</v>
      </c>
      <c r="AQ884" s="24">
        <v>-1730.11</v>
      </c>
      <c r="AR884" s="24">
        <v>-145.86000000000001</v>
      </c>
      <c r="AS884" s="24">
        <v>-272.7</v>
      </c>
      <c r="AT884" s="24">
        <v>-182.47</v>
      </c>
      <c r="AU884" s="24">
        <v>-215.84</v>
      </c>
      <c r="AV884" s="24">
        <v>0</v>
      </c>
      <c r="AW884" s="24" t="s">
        <v>58</v>
      </c>
      <c r="AX884" s="24" t="s">
        <v>59</v>
      </c>
      <c r="AY884" s="24">
        <v>77.05</v>
      </c>
      <c r="AZ884" s="24">
        <v>296.83</v>
      </c>
      <c r="BA884" s="24">
        <v>-164.64</v>
      </c>
      <c r="BB884" s="24">
        <v>0</v>
      </c>
      <c r="BC884" s="24">
        <v>0</v>
      </c>
      <c r="BD884" s="24">
        <f t="shared" si="349"/>
        <v>-2172.88</v>
      </c>
      <c r="BE884" s="25"/>
    </row>
    <row r="885" spans="1:57" ht="25.5" customHeight="1" x14ac:dyDescent="0.25">
      <c r="A885" s="22">
        <v>18</v>
      </c>
      <c r="B885" s="78" t="s">
        <v>74</v>
      </c>
      <c r="C885" s="76">
        <v>22</v>
      </c>
      <c r="D885" s="76">
        <v>357</v>
      </c>
      <c r="E885" s="76" t="s">
        <v>83</v>
      </c>
      <c r="F885" s="24" t="s">
        <v>64</v>
      </c>
      <c r="G885" s="24">
        <v>-149.37</v>
      </c>
      <c r="H885" s="24">
        <v>-124.38</v>
      </c>
      <c r="I885" s="24">
        <v>-57.23</v>
      </c>
      <c r="J885" s="24">
        <v>-143.22</v>
      </c>
      <c r="K885" s="24">
        <v>-65.3</v>
      </c>
      <c r="L885" s="24" t="s">
        <v>62</v>
      </c>
      <c r="M885" s="24" t="s">
        <v>64</v>
      </c>
      <c r="N885" s="24" t="s">
        <v>59</v>
      </c>
      <c r="O885" s="24" t="s">
        <v>64</v>
      </c>
      <c r="P885" s="24" t="s">
        <v>60</v>
      </c>
      <c r="Q885" s="24">
        <v>107.42</v>
      </c>
      <c r="R885" s="24" t="s">
        <v>58</v>
      </c>
      <c r="S885" s="24" t="s">
        <v>63</v>
      </c>
      <c r="T885" s="24" t="s">
        <v>62</v>
      </c>
      <c r="U885" s="24">
        <v>-17.84</v>
      </c>
      <c r="V885" s="24"/>
      <c r="W885" s="24">
        <v>191.48</v>
      </c>
      <c r="X885" s="24"/>
      <c r="Y885" s="24">
        <v>-70.459999999999994</v>
      </c>
      <c r="Z885" s="97" t="s">
        <v>58</v>
      </c>
      <c r="AA885" s="24"/>
      <c r="AB885" s="24" t="s">
        <v>60</v>
      </c>
      <c r="AC885" s="24" t="s">
        <v>60</v>
      </c>
      <c r="AD885" s="24" t="s">
        <v>60</v>
      </c>
      <c r="AE885" s="24" t="s">
        <v>60</v>
      </c>
      <c r="AF885" s="24" t="s">
        <v>59</v>
      </c>
      <c r="AG885" s="24" t="s">
        <v>60</v>
      </c>
      <c r="AH885" s="24"/>
      <c r="AI885" s="24" t="s">
        <v>62</v>
      </c>
      <c r="AJ885" s="24" t="s">
        <v>60</v>
      </c>
      <c r="AK885" s="24"/>
      <c r="AL885" s="24">
        <v>-107.18</v>
      </c>
      <c r="AM885" s="24" t="s">
        <v>60</v>
      </c>
      <c r="AN885" s="24" t="s">
        <v>63</v>
      </c>
      <c r="AO885" s="24" t="s">
        <v>62</v>
      </c>
      <c r="AP885" s="24">
        <v>-53.44</v>
      </c>
      <c r="AQ885" s="24">
        <v>-161.53</v>
      </c>
      <c r="AR885" s="24" t="s">
        <v>60</v>
      </c>
      <c r="AS885" s="24" t="s">
        <v>64</v>
      </c>
      <c r="AT885" s="24">
        <v>108.58</v>
      </c>
      <c r="AU885" s="24">
        <v>215.17</v>
      </c>
      <c r="AV885" s="24">
        <v>0</v>
      </c>
      <c r="AW885" s="24" t="s">
        <v>58</v>
      </c>
      <c r="AX885" s="24" t="s">
        <v>60</v>
      </c>
      <c r="AY885" s="24" t="s">
        <v>60</v>
      </c>
      <c r="AZ885" s="24" t="s">
        <v>60</v>
      </c>
      <c r="BA885" s="24">
        <v>18.53</v>
      </c>
      <c r="BB885" s="24">
        <v>0</v>
      </c>
      <c r="BC885" s="24">
        <v>0</v>
      </c>
      <c r="BD885" s="24">
        <f t="shared" si="349"/>
        <v>-308.77</v>
      </c>
      <c r="BE885" s="25"/>
    </row>
    <row r="886" spans="1:57" ht="25.5" customHeight="1" x14ac:dyDescent="0.25">
      <c r="A886" s="22">
        <v>18</v>
      </c>
      <c r="B886" s="79" t="s">
        <v>91</v>
      </c>
      <c r="C886" s="80">
        <v>11</v>
      </c>
      <c r="D886" s="80">
        <v>248</v>
      </c>
      <c r="E886" s="80" t="s">
        <v>165</v>
      </c>
      <c r="F886" s="24">
        <v>-76.25</v>
      </c>
      <c r="G886" s="24">
        <v>-26.37</v>
      </c>
      <c r="H886" s="24">
        <v>-44.51</v>
      </c>
      <c r="I886" s="24">
        <v>-23.06</v>
      </c>
      <c r="J886" s="24">
        <v>-20.100000000000001</v>
      </c>
      <c r="K886" s="24">
        <v>-190</v>
      </c>
      <c r="L886" s="24">
        <v>-60.51</v>
      </c>
      <c r="M886" s="24">
        <v>-114.68</v>
      </c>
      <c r="N886" s="24">
        <v>-198.47</v>
      </c>
      <c r="O886" s="24">
        <v>-105.04</v>
      </c>
      <c r="P886" s="24">
        <v>201</v>
      </c>
      <c r="Q886" s="24">
        <v>-333.04</v>
      </c>
      <c r="R886" s="24" t="s">
        <v>58</v>
      </c>
      <c r="S886" s="24">
        <v>-14.25</v>
      </c>
      <c r="T886" s="24">
        <v>-32.130000000000003</v>
      </c>
      <c r="U886" s="24">
        <v>-152.05000000000001</v>
      </c>
      <c r="V886" s="24"/>
      <c r="W886" s="24">
        <v>122.81</v>
      </c>
      <c r="X886" s="24"/>
      <c r="Y886" s="24">
        <v>11.9</v>
      </c>
      <c r="Z886" s="97" t="s">
        <v>58</v>
      </c>
      <c r="AA886" s="24"/>
      <c r="AB886" s="24">
        <v>-210.4</v>
      </c>
      <c r="AC886" s="24" t="s">
        <v>60</v>
      </c>
      <c r="AD886" s="24">
        <v>-25.66</v>
      </c>
      <c r="AE886" s="24">
        <v>7.13</v>
      </c>
      <c r="AF886" s="24" t="s">
        <v>60</v>
      </c>
      <c r="AG886" s="24">
        <v>-0.79</v>
      </c>
      <c r="AH886" s="24"/>
      <c r="AI886" s="24">
        <v>-6.13</v>
      </c>
      <c r="AJ886" s="24">
        <v>-8.4600000000000009</v>
      </c>
      <c r="AK886" s="24"/>
      <c r="AL886" s="24">
        <v>-181.94</v>
      </c>
      <c r="AM886" s="24">
        <v>-11.54</v>
      </c>
      <c r="AN886" s="24">
        <v>-51.41</v>
      </c>
      <c r="AO886" s="24">
        <v>-56.3</v>
      </c>
      <c r="AP886" s="24">
        <v>-60.53</v>
      </c>
      <c r="AQ886" s="24">
        <v>62.96</v>
      </c>
      <c r="AR886" s="24">
        <v>-186.93</v>
      </c>
      <c r="AS886" s="24">
        <v>-20.329999999999998</v>
      </c>
      <c r="AT886" s="24">
        <v>-15.17</v>
      </c>
      <c r="AU886" s="24">
        <v>-13.48</v>
      </c>
      <c r="AV886" s="24">
        <v>0</v>
      </c>
      <c r="AW886" s="24" t="s">
        <v>58</v>
      </c>
      <c r="AX886" s="24">
        <v>-2.48</v>
      </c>
      <c r="AY886" s="24">
        <v>2.52</v>
      </c>
      <c r="AZ886" s="24">
        <v>-7.56</v>
      </c>
      <c r="BA886" s="24">
        <v>-0.37</v>
      </c>
      <c r="BB886" s="24">
        <v>0</v>
      </c>
      <c r="BC886" s="24">
        <v>0</v>
      </c>
      <c r="BD886" s="24">
        <f t="shared" si="349"/>
        <v>-1841.6200000000001</v>
      </c>
      <c r="BE886" s="25"/>
    </row>
    <row r="887" spans="1:57" ht="25.5" customHeight="1" x14ac:dyDescent="0.25">
      <c r="A887" s="22">
        <v>18</v>
      </c>
      <c r="B887" s="79" t="s">
        <v>91</v>
      </c>
      <c r="C887" s="80">
        <v>35</v>
      </c>
      <c r="D887" s="80">
        <v>26</v>
      </c>
      <c r="E887" s="80" t="s">
        <v>350</v>
      </c>
      <c r="F887" s="24">
        <v>-379.72</v>
      </c>
      <c r="G887" s="24" t="s">
        <v>64</v>
      </c>
      <c r="H887" s="24" t="s">
        <v>64</v>
      </c>
      <c r="I887" s="24" t="s">
        <v>63</v>
      </c>
      <c r="J887" s="24" t="s">
        <v>63</v>
      </c>
      <c r="K887" s="24" t="s">
        <v>64</v>
      </c>
      <c r="L887" s="24" t="s">
        <v>63</v>
      </c>
      <c r="M887" s="24" t="s">
        <v>64</v>
      </c>
      <c r="N887" s="24" t="s">
        <v>64</v>
      </c>
      <c r="O887" s="24" t="s">
        <v>64</v>
      </c>
      <c r="P887" s="24" t="s">
        <v>64</v>
      </c>
      <c r="Q887" s="24" t="s">
        <v>64</v>
      </c>
      <c r="R887" s="24" t="s">
        <v>63</v>
      </c>
      <c r="S887" s="24" t="s">
        <v>63</v>
      </c>
      <c r="T887" s="24" t="s">
        <v>63</v>
      </c>
      <c r="U887" s="24" t="s">
        <v>63</v>
      </c>
      <c r="V887" s="24"/>
      <c r="W887" s="24" t="s">
        <v>64</v>
      </c>
      <c r="X887" s="24"/>
      <c r="Y887" s="24" t="s">
        <v>64</v>
      </c>
      <c r="Z887" s="97" t="s">
        <v>63</v>
      </c>
      <c r="AA887" s="24"/>
      <c r="AB887" s="24" t="s">
        <v>64</v>
      </c>
      <c r="AC887" s="24" t="s">
        <v>64</v>
      </c>
      <c r="AD887" s="24" t="s">
        <v>64</v>
      </c>
      <c r="AE887" s="24" t="s">
        <v>64</v>
      </c>
      <c r="AF887" s="24" t="s">
        <v>64</v>
      </c>
      <c r="AG887" s="24" t="s">
        <v>64</v>
      </c>
      <c r="AH887" s="24"/>
      <c r="AI887" s="24" t="s">
        <v>63</v>
      </c>
      <c r="AJ887" s="24" t="s">
        <v>64</v>
      </c>
      <c r="AK887" s="24"/>
      <c r="AL887" s="24" t="s">
        <v>64</v>
      </c>
      <c r="AM887" s="24" t="s">
        <v>64</v>
      </c>
      <c r="AN887" s="24" t="s">
        <v>63</v>
      </c>
      <c r="AO887" s="24" t="s">
        <v>63</v>
      </c>
      <c r="AP887" s="24" t="s">
        <v>64</v>
      </c>
      <c r="AQ887" s="24" t="s">
        <v>63</v>
      </c>
      <c r="AR887" s="24" t="s">
        <v>64</v>
      </c>
      <c r="AS887" s="24" t="s">
        <v>64</v>
      </c>
      <c r="AT887" s="24" t="s">
        <v>63</v>
      </c>
      <c r="AU887" s="24" t="s">
        <v>64</v>
      </c>
      <c r="AV887" s="24">
        <v>0</v>
      </c>
      <c r="AW887" s="24" t="s">
        <v>63</v>
      </c>
      <c r="AX887" s="24" t="s">
        <v>64</v>
      </c>
      <c r="AY887" s="24" t="s">
        <v>64</v>
      </c>
      <c r="AZ887" s="24" t="s">
        <v>64</v>
      </c>
      <c r="BA887" s="24" t="s">
        <v>63</v>
      </c>
      <c r="BB887" s="24">
        <v>0</v>
      </c>
      <c r="BC887" s="24">
        <v>0</v>
      </c>
      <c r="BD887" s="24">
        <f t="shared" si="349"/>
        <v>-379.72</v>
      </c>
      <c r="BE887" s="25"/>
    </row>
    <row r="888" spans="1:57" ht="25.5" customHeight="1" x14ac:dyDescent="0.25">
      <c r="A888" s="22">
        <v>18</v>
      </c>
      <c r="B888" s="79" t="s">
        <v>91</v>
      </c>
      <c r="C888" s="79">
        <v>18</v>
      </c>
      <c r="D888" s="81" t="s">
        <v>351</v>
      </c>
      <c r="E888" s="81" t="s">
        <v>352</v>
      </c>
      <c r="F888" s="24">
        <v>-126.53</v>
      </c>
      <c r="G888" s="24">
        <v>-162.88</v>
      </c>
      <c r="H888" s="24">
        <v>-137.05000000000001</v>
      </c>
      <c r="I888" s="24">
        <v>-17.28</v>
      </c>
      <c r="J888" s="24">
        <v>-73.58</v>
      </c>
      <c r="K888" s="24">
        <v>-105.63</v>
      </c>
      <c r="L888" s="24">
        <v>-138.1</v>
      </c>
      <c r="M888" s="24">
        <v>-215.05</v>
      </c>
      <c r="N888" s="24">
        <v>1226.8900000000001</v>
      </c>
      <c r="O888" s="24">
        <v>-147.03</v>
      </c>
      <c r="P888" s="24">
        <v>250.23</v>
      </c>
      <c r="Q888" s="24">
        <v>-794.85</v>
      </c>
      <c r="R888" s="24" t="s">
        <v>58</v>
      </c>
      <c r="S888" s="24">
        <v>22.65</v>
      </c>
      <c r="T888" s="24">
        <v>14.49</v>
      </c>
      <c r="U888" s="24">
        <v>-332.62</v>
      </c>
      <c r="V888" s="24"/>
      <c r="W888" s="24">
        <v>510.01</v>
      </c>
      <c r="X888" s="24"/>
      <c r="Y888" s="24">
        <v>-131.63999999999999</v>
      </c>
      <c r="Z888" s="97" t="s">
        <v>58</v>
      </c>
      <c r="AA888" s="24"/>
      <c r="AB888" s="24">
        <v>97.42</v>
      </c>
      <c r="AC888" s="24">
        <v>-32.89</v>
      </c>
      <c r="AD888" s="24">
        <v>-775.39</v>
      </c>
      <c r="AE888" s="24">
        <v>-96.77</v>
      </c>
      <c r="AF888" s="24">
        <v>-149.12</v>
      </c>
      <c r="AG888" s="24">
        <v>-24.95</v>
      </c>
      <c r="AH888" s="24"/>
      <c r="AI888" s="24">
        <v>-33.549999999999997</v>
      </c>
      <c r="AJ888" s="24">
        <v>79.05</v>
      </c>
      <c r="AK888" s="24"/>
      <c r="AL888" s="24">
        <v>-832.58</v>
      </c>
      <c r="AM888" s="24">
        <v>6.73</v>
      </c>
      <c r="AN888" s="24">
        <v>-49.41</v>
      </c>
      <c r="AO888" s="24">
        <v>-292.14999999999998</v>
      </c>
      <c r="AP888" s="24">
        <v>-470.32</v>
      </c>
      <c r="AQ888" s="24">
        <v>-95.56</v>
      </c>
      <c r="AR888" s="24">
        <v>-9.86</v>
      </c>
      <c r="AS888" s="24">
        <v>-179</v>
      </c>
      <c r="AT888" s="24">
        <v>-299.48</v>
      </c>
      <c r="AU888" s="24">
        <v>26.34</v>
      </c>
      <c r="AV888" s="24">
        <v>0</v>
      </c>
      <c r="AW888" s="24" t="s">
        <v>58</v>
      </c>
      <c r="AX888" s="24">
        <v>-326.37</v>
      </c>
      <c r="AY888" s="24">
        <v>66.67</v>
      </c>
      <c r="AZ888" s="24">
        <v>-11.8</v>
      </c>
      <c r="BA888" s="24">
        <v>-151.06</v>
      </c>
      <c r="BB888" s="24">
        <v>0</v>
      </c>
      <c r="BC888" s="24">
        <v>0</v>
      </c>
      <c r="BD888" s="24">
        <f t="shared" si="349"/>
        <v>-3912.0200000000004</v>
      </c>
      <c r="BE888" s="25"/>
    </row>
    <row r="889" spans="1:57" ht="25.5" customHeight="1" x14ac:dyDescent="0.25">
      <c r="A889" s="42">
        <v>18</v>
      </c>
      <c r="B889" s="79" t="s">
        <v>93</v>
      </c>
      <c r="C889" s="88">
        <v>14</v>
      </c>
      <c r="D889" s="88">
        <v>333</v>
      </c>
      <c r="E889" s="88" t="s">
        <v>171</v>
      </c>
      <c r="F889" s="24">
        <v>-103.05</v>
      </c>
      <c r="G889" s="24">
        <v>-11.18</v>
      </c>
      <c r="H889" s="24" t="s">
        <v>60</v>
      </c>
      <c r="I889" s="24">
        <v>-35.04</v>
      </c>
      <c r="J889" s="24" t="s">
        <v>62</v>
      </c>
      <c r="K889" s="24">
        <v>-17.52</v>
      </c>
      <c r="L889" s="24">
        <v>15.92</v>
      </c>
      <c r="M889" s="24">
        <v>-94.17</v>
      </c>
      <c r="N889" s="24">
        <v>-325.89</v>
      </c>
      <c r="O889" s="24">
        <v>-115.14</v>
      </c>
      <c r="P889" s="24">
        <v>-20.63</v>
      </c>
      <c r="Q889" s="24">
        <v>161.28</v>
      </c>
      <c r="R889" s="24" t="s">
        <v>58</v>
      </c>
      <c r="S889" s="24">
        <v>54.79</v>
      </c>
      <c r="T889" s="24">
        <v>-6.57</v>
      </c>
      <c r="U889" s="24" t="s">
        <v>62</v>
      </c>
      <c r="V889" s="24"/>
      <c r="W889" s="24">
        <v>-25.19</v>
      </c>
      <c r="X889" s="24"/>
      <c r="Y889" s="24">
        <v>-22.93</v>
      </c>
      <c r="Z889" s="97" t="s">
        <v>58</v>
      </c>
      <c r="AA889" s="24"/>
      <c r="AB889" s="24">
        <v>-45.8</v>
      </c>
      <c r="AC889" s="24">
        <v>-34.35</v>
      </c>
      <c r="AD889" s="24">
        <v>-9.39</v>
      </c>
      <c r="AE889" s="24">
        <v>166.44</v>
      </c>
      <c r="AF889" s="24">
        <v>127.8</v>
      </c>
      <c r="AG889" s="24">
        <v>-8.68</v>
      </c>
      <c r="AH889" s="24"/>
      <c r="AI889" s="24" t="s">
        <v>63</v>
      </c>
      <c r="AJ889" s="24" t="s">
        <v>60</v>
      </c>
      <c r="AK889" s="24"/>
      <c r="AL889" s="24">
        <v>-118.26</v>
      </c>
      <c r="AM889" s="24">
        <v>-80.260000000000005</v>
      </c>
      <c r="AN889" s="24" t="s">
        <v>62</v>
      </c>
      <c r="AO889" s="24" t="s">
        <v>62</v>
      </c>
      <c r="AP889" s="24">
        <v>-30.66</v>
      </c>
      <c r="AQ889" s="24">
        <v>332.88</v>
      </c>
      <c r="AR889" s="24">
        <v>24.09</v>
      </c>
      <c r="AS889" s="24">
        <v>-81.599999999999994</v>
      </c>
      <c r="AT889" s="24">
        <v>-72.27</v>
      </c>
      <c r="AU889" s="24">
        <v>-12.8</v>
      </c>
      <c r="AV889" s="24">
        <v>0</v>
      </c>
      <c r="AW889" s="24" t="s">
        <v>58</v>
      </c>
      <c r="AX889" s="24">
        <v>-22.93</v>
      </c>
      <c r="AY889" s="24" t="s">
        <v>60</v>
      </c>
      <c r="AZ889" s="24">
        <v>-0.46</v>
      </c>
      <c r="BA889" s="24" t="s">
        <v>62</v>
      </c>
      <c r="BB889" s="24">
        <v>0</v>
      </c>
      <c r="BC889" s="24">
        <v>0</v>
      </c>
      <c r="BD889" s="24">
        <f t="shared" si="349"/>
        <v>-411.57</v>
      </c>
      <c r="BE889" s="25"/>
    </row>
    <row r="890" spans="1:57" ht="25.5" customHeight="1" x14ac:dyDescent="0.25">
      <c r="A890" s="22">
        <v>18</v>
      </c>
      <c r="B890" s="79" t="s">
        <v>93</v>
      </c>
      <c r="C890" s="82">
        <v>24</v>
      </c>
      <c r="D890" s="79">
        <v>318</v>
      </c>
      <c r="E890" s="82" t="s">
        <v>353</v>
      </c>
      <c r="F890" s="24">
        <v>-109.88</v>
      </c>
      <c r="G890" s="24">
        <v>-62.19</v>
      </c>
      <c r="H890" s="24">
        <v>-94.04</v>
      </c>
      <c r="I890" s="24">
        <v>24.53</v>
      </c>
      <c r="J890" s="24" t="s">
        <v>58</v>
      </c>
      <c r="K890" s="24">
        <v>-97.31</v>
      </c>
      <c r="L890" s="24">
        <v>-38.67</v>
      </c>
      <c r="M890" s="24">
        <v>-120.09</v>
      </c>
      <c r="N890" s="24">
        <v>-38.92</v>
      </c>
      <c r="O890" s="24">
        <v>-17.940000000000001</v>
      </c>
      <c r="P890" s="24">
        <v>-31.48</v>
      </c>
      <c r="Q890" s="24">
        <v>-236.6</v>
      </c>
      <c r="R890" s="24" t="s">
        <v>58</v>
      </c>
      <c r="S890" s="24">
        <v>-67.63</v>
      </c>
      <c r="T890" s="24" t="s">
        <v>58</v>
      </c>
      <c r="U890" s="24" t="s">
        <v>58</v>
      </c>
      <c r="V890" s="24"/>
      <c r="W890" s="24" t="s">
        <v>59</v>
      </c>
      <c r="X890" s="24"/>
      <c r="Y890" s="24">
        <v>-78.47</v>
      </c>
      <c r="Z890" s="97" t="s">
        <v>58</v>
      </c>
      <c r="AA890" s="24"/>
      <c r="AB890" s="24">
        <v>-154.72</v>
      </c>
      <c r="AC890" s="24" t="s">
        <v>60</v>
      </c>
      <c r="AD890" s="24">
        <v>-64.760000000000005</v>
      </c>
      <c r="AE890" s="24" t="s">
        <v>60</v>
      </c>
      <c r="AF890" s="24">
        <v>-376.84</v>
      </c>
      <c r="AG890" s="24">
        <v>-78.430000000000007</v>
      </c>
      <c r="AH890" s="24"/>
      <c r="AI890" s="24">
        <v>-43.1</v>
      </c>
      <c r="AJ890" s="24">
        <v>-12.37</v>
      </c>
      <c r="AK890" s="24"/>
      <c r="AL890" s="24">
        <v>-179.11</v>
      </c>
      <c r="AM890" s="24">
        <v>-43.06</v>
      </c>
      <c r="AN890" s="24">
        <v>-138.52000000000001</v>
      </c>
      <c r="AO890" s="24">
        <v>11.08</v>
      </c>
      <c r="AP890" s="24">
        <v>-12.79</v>
      </c>
      <c r="AQ890" s="24">
        <v>-6.01</v>
      </c>
      <c r="AR890" s="24" t="s">
        <v>59</v>
      </c>
      <c r="AS890" s="24">
        <v>-33</v>
      </c>
      <c r="AT890" s="24">
        <v>-7.93</v>
      </c>
      <c r="AU890" s="24">
        <v>-37.57</v>
      </c>
      <c r="AV890" s="24">
        <v>0</v>
      </c>
      <c r="AW890" s="24" t="s">
        <v>58</v>
      </c>
      <c r="AX890" s="24" t="s">
        <v>59</v>
      </c>
      <c r="AY890" s="24">
        <v>-71.42</v>
      </c>
      <c r="AZ890" s="24">
        <v>-109.74</v>
      </c>
      <c r="BA890" s="24">
        <v>23.07</v>
      </c>
      <c r="BB890" s="24">
        <v>0</v>
      </c>
      <c r="BC890" s="24">
        <v>0</v>
      </c>
      <c r="BD890" s="24">
        <f t="shared" si="349"/>
        <v>-2303.91</v>
      </c>
      <c r="BE890" s="25"/>
    </row>
    <row r="891" spans="1:57" ht="25.5" customHeight="1" x14ac:dyDescent="0.25">
      <c r="A891" s="22">
        <v>18</v>
      </c>
      <c r="B891" s="79" t="s">
        <v>93</v>
      </c>
      <c r="C891" s="80">
        <v>11</v>
      </c>
      <c r="D891" s="80">
        <v>100</v>
      </c>
      <c r="E891" s="80" t="s">
        <v>280</v>
      </c>
      <c r="F891" s="24">
        <v>-155.21</v>
      </c>
      <c r="G891" s="24" t="s">
        <v>59</v>
      </c>
      <c r="H891" s="24">
        <v>-64.69</v>
      </c>
      <c r="I891" s="24">
        <v>-74.3</v>
      </c>
      <c r="J891" s="24">
        <v>-291.74</v>
      </c>
      <c r="K891" s="24">
        <v>-222</v>
      </c>
      <c r="L891" s="24" t="s">
        <v>58</v>
      </c>
      <c r="M891" s="24">
        <v>-227.21</v>
      </c>
      <c r="N891" s="24">
        <v>-438.68</v>
      </c>
      <c r="O891" s="24">
        <v>205.2</v>
      </c>
      <c r="P891" s="24">
        <v>-208.8</v>
      </c>
      <c r="Q891" s="24">
        <v>-470.51</v>
      </c>
      <c r="R891" s="24" t="s">
        <v>58</v>
      </c>
      <c r="S891" s="24">
        <v>-0.64</v>
      </c>
      <c r="T891" s="24">
        <v>-95.62</v>
      </c>
      <c r="U891" s="24">
        <v>-258.06</v>
      </c>
      <c r="V891" s="24"/>
      <c r="W891" s="24">
        <v>-43.2</v>
      </c>
      <c r="X891" s="24"/>
      <c r="Y891" s="24">
        <v>0.45</v>
      </c>
      <c r="Z891" s="97" t="s">
        <v>62</v>
      </c>
      <c r="AA891" s="24"/>
      <c r="AB891" s="24">
        <v>-559.32000000000005</v>
      </c>
      <c r="AC891" s="24">
        <v>-18</v>
      </c>
      <c r="AD891" s="24">
        <v>-388.22</v>
      </c>
      <c r="AE891" s="24">
        <v>-9.4700000000000006</v>
      </c>
      <c r="AF891" s="24">
        <v>-760.27</v>
      </c>
      <c r="AG891" s="24">
        <v>64.069999999999993</v>
      </c>
      <c r="AH891" s="24"/>
      <c r="AI891" s="24">
        <v>-30.65</v>
      </c>
      <c r="AJ891" s="24">
        <v>-126.97</v>
      </c>
      <c r="AK891" s="24"/>
      <c r="AL891" s="24">
        <v>-277.76</v>
      </c>
      <c r="AM891" s="24">
        <v>-52.71</v>
      </c>
      <c r="AN891" s="24">
        <v>-16.010000000000002</v>
      </c>
      <c r="AO891" s="24">
        <v>-483.37</v>
      </c>
      <c r="AP891" s="24">
        <v>252.16</v>
      </c>
      <c r="AQ891" s="24" t="s">
        <v>58</v>
      </c>
      <c r="AR891" s="24">
        <v>142.66999999999999</v>
      </c>
      <c r="AS891" s="24">
        <v>-257.26</v>
      </c>
      <c r="AT891" s="24">
        <v>5.43</v>
      </c>
      <c r="AU891" s="24">
        <v>-69.83</v>
      </c>
      <c r="AV891" s="24">
        <v>0</v>
      </c>
      <c r="AW891" s="24" t="s">
        <v>58</v>
      </c>
      <c r="AX891" s="24">
        <v>180.12</v>
      </c>
      <c r="AY891" s="24">
        <v>56.09</v>
      </c>
      <c r="AZ891" s="24">
        <v>-35.35</v>
      </c>
      <c r="BA891" s="24">
        <v>-6.92</v>
      </c>
      <c r="BB891" s="24">
        <v>0</v>
      </c>
      <c r="BC891" s="24">
        <v>0</v>
      </c>
      <c r="BD891" s="24">
        <f t="shared" si="349"/>
        <v>-4736.5800000000008</v>
      </c>
      <c r="BE891" s="25"/>
    </row>
    <row r="892" spans="1:57" ht="25.5" customHeight="1" x14ac:dyDescent="0.25">
      <c r="A892" s="22">
        <v>18</v>
      </c>
      <c r="B892" s="79" t="s">
        <v>93</v>
      </c>
      <c r="C892" s="80">
        <v>12</v>
      </c>
      <c r="D892" s="80">
        <v>151</v>
      </c>
      <c r="E892" s="80" t="s">
        <v>242</v>
      </c>
      <c r="F892" s="24">
        <v>-127.2</v>
      </c>
      <c r="G892" s="24">
        <v>-102.33</v>
      </c>
      <c r="H892" s="24">
        <v>-148.25</v>
      </c>
      <c r="I892" s="24">
        <v>3.86</v>
      </c>
      <c r="J892" s="24">
        <v>38.770000000000003</v>
      </c>
      <c r="K892" s="24">
        <v>-101.26</v>
      </c>
      <c r="L892" s="24">
        <v>-106.83</v>
      </c>
      <c r="M892" s="24">
        <v>-10.29</v>
      </c>
      <c r="N892" s="24">
        <v>5</v>
      </c>
      <c r="O892" s="24">
        <v>-52.94</v>
      </c>
      <c r="P892" s="24">
        <v>-109.81</v>
      </c>
      <c r="Q892" s="24">
        <v>-120.39</v>
      </c>
      <c r="R892" s="24" t="s">
        <v>58</v>
      </c>
      <c r="S892" s="24">
        <v>-34.31</v>
      </c>
      <c r="T892" s="24">
        <v>-72.569999999999993</v>
      </c>
      <c r="U892" s="24">
        <v>-76.66</v>
      </c>
      <c r="V892" s="24"/>
      <c r="W892" s="24">
        <v>-145.03</v>
      </c>
      <c r="X892" s="24"/>
      <c r="Y892" s="24" t="s">
        <v>59</v>
      </c>
      <c r="Z892" s="97" t="s">
        <v>58</v>
      </c>
      <c r="AA892" s="24"/>
      <c r="AB892" s="24">
        <v>-90.66</v>
      </c>
      <c r="AC892" s="24" t="s">
        <v>60</v>
      </c>
      <c r="AD892" s="24">
        <v>43.76</v>
      </c>
      <c r="AE892" s="24">
        <v>43</v>
      </c>
      <c r="AF892" s="24">
        <v>-34.15</v>
      </c>
      <c r="AG892" s="24">
        <v>-79.78</v>
      </c>
      <c r="AH892" s="24"/>
      <c r="AI892" s="24">
        <v>16.02</v>
      </c>
      <c r="AJ892" s="24">
        <v>-48.91</v>
      </c>
      <c r="AK892" s="24"/>
      <c r="AL892" s="24">
        <v>13.89</v>
      </c>
      <c r="AM892" s="24">
        <v>-27.11</v>
      </c>
      <c r="AN892" s="24" t="s">
        <v>62</v>
      </c>
      <c r="AO892" s="24">
        <v>-306.44</v>
      </c>
      <c r="AP892" s="24">
        <v>99.64</v>
      </c>
      <c r="AQ892" s="24" t="s">
        <v>63</v>
      </c>
      <c r="AR892" s="24">
        <v>-66.69</v>
      </c>
      <c r="AS892" s="24">
        <v>-14.68</v>
      </c>
      <c r="AT892" s="24">
        <v>-12.9</v>
      </c>
      <c r="AU892" s="24">
        <v>-39.69</v>
      </c>
      <c r="AV892" s="24">
        <v>0</v>
      </c>
      <c r="AW892" s="24" t="s">
        <v>58</v>
      </c>
      <c r="AX892" s="24">
        <v>-126.2</v>
      </c>
      <c r="AY892" s="24">
        <v>204.3</v>
      </c>
      <c r="AZ892" s="24">
        <v>114.43</v>
      </c>
      <c r="BA892" s="24">
        <v>-200.88</v>
      </c>
      <c r="BB892" s="24">
        <v>0</v>
      </c>
      <c r="BC892" s="24">
        <v>0</v>
      </c>
      <c r="BD892" s="24">
        <f t="shared" si="349"/>
        <v>-1673.2900000000004</v>
      </c>
      <c r="BE892" s="25"/>
    </row>
    <row r="893" spans="1:57" ht="25.5" customHeight="1" x14ac:dyDescent="0.25">
      <c r="A893" s="22">
        <v>18</v>
      </c>
      <c r="B893" s="79" t="s">
        <v>110</v>
      </c>
      <c r="C893" s="80">
        <v>13</v>
      </c>
      <c r="D893" s="80">
        <v>32</v>
      </c>
      <c r="E893" s="80" t="s">
        <v>354</v>
      </c>
      <c r="F893" s="24">
        <v>-71.2</v>
      </c>
      <c r="G893" s="24">
        <v>6.55</v>
      </c>
      <c r="H893" s="24">
        <v>-97.61</v>
      </c>
      <c r="I893" s="24" t="s">
        <v>62</v>
      </c>
      <c r="J893" s="24" t="s">
        <v>63</v>
      </c>
      <c r="K893" s="24">
        <v>-3.44</v>
      </c>
      <c r="L893" s="24">
        <v>-6.7</v>
      </c>
      <c r="M893" s="24" t="s">
        <v>64</v>
      </c>
      <c r="N893" s="24">
        <v>81</v>
      </c>
      <c r="O893" s="24" t="s">
        <v>64</v>
      </c>
      <c r="P893" s="24" t="s">
        <v>60</v>
      </c>
      <c r="Q893" s="24">
        <v>-24.64</v>
      </c>
      <c r="R893" s="24" t="s">
        <v>58</v>
      </c>
      <c r="S893" s="24" t="s">
        <v>63</v>
      </c>
      <c r="T893" s="24" t="s">
        <v>63</v>
      </c>
      <c r="U893" s="24" t="s">
        <v>62</v>
      </c>
      <c r="V893" s="24"/>
      <c r="W893" s="24">
        <v>0.09</v>
      </c>
      <c r="X893" s="24"/>
      <c r="Y893" s="24">
        <v>-48.92</v>
      </c>
      <c r="Z893" s="97" t="s">
        <v>58</v>
      </c>
      <c r="AA893" s="24"/>
      <c r="AB893" s="24" t="s">
        <v>60</v>
      </c>
      <c r="AC893" s="24" t="s">
        <v>60</v>
      </c>
      <c r="AD893" s="24" t="s">
        <v>64</v>
      </c>
      <c r="AE893" s="24" t="s">
        <v>60</v>
      </c>
      <c r="AF893" s="24">
        <v>-59.36</v>
      </c>
      <c r="AG893" s="24" t="s">
        <v>60</v>
      </c>
      <c r="AH893" s="24"/>
      <c r="AI893" s="24">
        <v>-5.48</v>
      </c>
      <c r="AJ893" s="24" t="s">
        <v>58</v>
      </c>
      <c r="AK893" s="24"/>
      <c r="AL893" s="24" t="s">
        <v>60</v>
      </c>
      <c r="AM893" s="24" t="s">
        <v>60</v>
      </c>
      <c r="AN893" s="24" t="s">
        <v>63</v>
      </c>
      <c r="AO893" s="24">
        <v>-57.16</v>
      </c>
      <c r="AP893" s="24" t="s">
        <v>60</v>
      </c>
      <c r="AQ893" s="24">
        <v>-144.31</v>
      </c>
      <c r="AR893" s="24" t="s">
        <v>64</v>
      </c>
      <c r="AS893" s="24" t="s">
        <v>64</v>
      </c>
      <c r="AT893" s="24" t="s">
        <v>62</v>
      </c>
      <c r="AU893" s="24">
        <v>-115.43</v>
      </c>
      <c r="AV893" s="24">
        <v>0</v>
      </c>
      <c r="AW893" s="24" t="s">
        <v>63</v>
      </c>
      <c r="AX893" s="24" t="s">
        <v>60</v>
      </c>
      <c r="AY893" s="24" t="s">
        <v>64</v>
      </c>
      <c r="AZ893" s="24">
        <v>-2.7</v>
      </c>
      <c r="BA893" s="24" t="s">
        <v>63</v>
      </c>
      <c r="BB893" s="24">
        <v>0</v>
      </c>
      <c r="BC893" s="24">
        <v>0</v>
      </c>
      <c r="BD893" s="24">
        <f t="shared" si="349"/>
        <v>-549.30999999999995</v>
      </c>
      <c r="BE893" s="25"/>
    </row>
    <row r="894" spans="1:57" ht="25.5" customHeight="1" x14ac:dyDescent="0.25">
      <c r="A894" s="22">
        <v>18</v>
      </c>
      <c r="B894" s="79" t="s">
        <v>110</v>
      </c>
      <c r="C894" s="80">
        <v>13</v>
      </c>
      <c r="D894" s="80">
        <v>145</v>
      </c>
      <c r="E894" s="80" t="s">
        <v>355</v>
      </c>
      <c r="F894" s="24">
        <v>-197.92</v>
      </c>
      <c r="G894" s="24">
        <v>-287.57</v>
      </c>
      <c r="H894" s="24">
        <v>-186.2</v>
      </c>
      <c r="I894" s="24">
        <v>-423.69</v>
      </c>
      <c r="J894" s="24" t="s">
        <v>58</v>
      </c>
      <c r="K894" s="24">
        <v>-88</v>
      </c>
      <c r="L894" s="24">
        <v>-121.25</v>
      </c>
      <c r="M894" s="24">
        <v>27.17</v>
      </c>
      <c r="N894" s="24">
        <v>-41.61</v>
      </c>
      <c r="O894" s="24">
        <v>-136.32</v>
      </c>
      <c r="P894" s="24">
        <v>-284.7</v>
      </c>
      <c r="Q894" s="24" t="s">
        <v>59</v>
      </c>
      <c r="R894" s="24" t="s">
        <v>58</v>
      </c>
      <c r="S894" s="24">
        <v>105.24</v>
      </c>
      <c r="T894" s="24">
        <v>-34.909999999999997</v>
      </c>
      <c r="U894" s="24" t="s">
        <v>58</v>
      </c>
      <c r="V894" s="24"/>
      <c r="W894" s="24" t="s">
        <v>58</v>
      </c>
      <c r="X894" s="24"/>
      <c r="Y894" s="24">
        <v>-175.53</v>
      </c>
      <c r="Z894" s="97" t="s">
        <v>58</v>
      </c>
      <c r="AA894" s="24"/>
      <c r="AB894" s="24">
        <v>-690.65</v>
      </c>
      <c r="AC894" s="24">
        <v>-183.24</v>
      </c>
      <c r="AD894" s="24">
        <v>-212.56</v>
      </c>
      <c r="AE894" s="24">
        <v>-217.83</v>
      </c>
      <c r="AF894" s="24" t="s">
        <v>59</v>
      </c>
      <c r="AG894" s="24">
        <v>-362.13</v>
      </c>
      <c r="AH894" s="24"/>
      <c r="AI894" s="24">
        <v>-172.49</v>
      </c>
      <c r="AJ894" s="24" t="s">
        <v>58</v>
      </c>
      <c r="AK894" s="24"/>
      <c r="AL894" s="24" t="s">
        <v>59</v>
      </c>
      <c r="AM894" s="24">
        <v>-198.69</v>
      </c>
      <c r="AN894" s="24">
        <v>-77.83</v>
      </c>
      <c r="AO894" s="24">
        <v>-207.84</v>
      </c>
      <c r="AP894" s="24">
        <v>-553.41</v>
      </c>
      <c r="AQ894" s="24" t="s">
        <v>58</v>
      </c>
      <c r="AR894" s="24">
        <v>-215.09</v>
      </c>
      <c r="AS894" s="24">
        <v>-1736.88</v>
      </c>
      <c r="AT894" s="24">
        <v>85.98</v>
      </c>
      <c r="AU894" s="24">
        <v>-105.7</v>
      </c>
      <c r="AV894" s="24">
        <v>0</v>
      </c>
      <c r="AW894" s="24" t="s">
        <v>58</v>
      </c>
      <c r="AX894" s="24">
        <v>-23.65</v>
      </c>
      <c r="AY894" s="24" t="s">
        <v>60</v>
      </c>
      <c r="AZ894" s="24">
        <v>-231.45</v>
      </c>
      <c r="BA894" s="24">
        <v>-35.43</v>
      </c>
      <c r="BB894" s="24">
        <v>0</v>
      </c>
      <c r="BC894" s="24">
        <v>0</v>
      </c>
      <c r="BD894" s="24">
        <f t="shared" si="349"/>
        <v>-6984.18</v>
      </c>
      <c r="BE894" s="25"/>
    </row>
    <row r="895" spans="1:57" ht="25.5" customHeight="1" x14ac:dyDescent="0.25">
      <c r="A895" s="22">
        <v>18</v>
      </c>
      <c r="B895" s="79" t="s">
        <v>110</v>
      </c>
      <c r="C895" s="80">
        <v>13</v>
      </c>
      <c r="D895" s="80">
        <v>353</v>
      </c>
      <c r="E895" s="80" t="s">
        <v>86</v>
      </c>
      <c r="F895" s="24" t="s">
        <v>64</v>
      </c>
      <c r="G895" s="24" t="s">
        <v>64</v>
      </c>
      <c r="H895" s="24" t="s">
        <v>64</v>
      </c>
      <c r="I895" s="24" t="s">
        <v>63</v>
      </c>
      <c r="J895" s="24" t="s">
        <v>63</v>
      </c>
      <c r="K895" s="24" t="s">
        <v>64</v>
      </c>
      <c r="L895" s="24" t="s">
        <v>63</v>
      </c>
      <c r="M895" s="24" t="s">
        <v>64</v>
      </c>
      <c r="N895" s="24" t="s">
        <v>64</v>
      </c>
      <c r="O895" s="24" t="s">
        <v>64</v>
      </c>
      <c r="P895" s="24" t="s">
        <v>64</v>
      </c>
      <c r="Q895" s="24" t="s">
        <v>64</v>
      </c>
      <c r="R895" s="24" t="s">
        <v>63</v>
      </c>
      <c r="S895" s="24" t="s">
        <v>63</v>
      </c>
      <c r="T895" s="24" t="s">
        <v>63</v>
      </c>
      <c r="U895" s="24" t="s">
        <v>63</v>
      </c>
      <c r="V895" s="24"/>
      <c r="W895" s="24" t="s">
        <v>64</v>
      </c>
      <c r="X895" s="24"/>
      <c r="Y895" s="24" t="s">
        <v>64</v>
      </c>
      <c r="Z895" s="97" t="s">
        <v>63</v>
      </c>
      <c r="AA895" s="24"/>
      <c r="AB895" s="24" t="s">
        <v>64</v>
      </c>
      <c r="AC895" s="24" t="s">
        <v>64</v>
      </c>
      <c r="AD895" s="24" t="s">
        <v>64</v>
      </c>
      <c r="AE895" s="24" t="s">
        <v>64</v>
      </c>
      <c r="AF895" s="24" t="s">
        <v>64</v>
      </c>
      <c r="AG895" s="24" t="s">
        <v>64</v>
      </c>
      <c r="AH895" s="24"/>
      <c r="AI895" s="24" t="s">
        <v>63</v>
      </c>
      <c r="AJ895" s="24" t="s">
        <v>63</v>
      </c>
      <c r="AK895" s="24"/>
      <c r="AL895" s="24" t="s">
        <v>64</v>
      </c>
      <c r="AM895" s="24" t="s">
        <v>64</v>
      </c>
      <c r="AN895" s="24" t="s">
        <v>63</v>
      </c>
      <c r="AO895" s="24" t="s">
        <v>63</v>
      </c>
      <c r="AP895" s="24" t="s">
        <v>64</v>
      </c>
      <c r="AQ895" s="24" t="s">
        <v>63</v>
      </c>
      <c r="AR895" s="24" t="s">
        <v>64</v>
      </c>
      <c r="AS895" s="24" t="s">
        <v>64</v>
      </c>
      <c r="AT895" s="24" t="s">
        <v>63</v>
      </c>
      <c r="AU895" s="24" t="s">
        <v>64</v>
      </c>
      <c r="AV895" s="24">
        <v>0</v>
      </c>
      <c r="AW895" s="24" t="s">
        <v>63</v>
      </c>
      <c r="AX895" s="24" t="s">
        <v>64</v>
      </c>
      <c r="AY895" s="24" t="s">
        <v>64</v>
      </c>
      <c r="AZ895" s="24" t="s">
        <v>64</v>
      </c>
      <c r="BA895" s="24" t="s">
        <v>63</v>
      </c>
      <c r="BB895" s="24">
        <v>0</v>
      </c>
      <c r="BC895" s="24">
        <v>0</v>
      </c>
      <c r="BD895" s="24">
        <f t="shared" si="349"/>
        <v>0</v>
      </c>
      <c r="BE895" s="25"/>
    </row>
    <row r="896" spans="1:57" ht="25.5" customHeight="1" x14ac:dyDescent="0.25">
      <c r="A896" s="22">
        <v>18</v>
      </c>
      <c r="B896" s="78"/>
      <c r="C896" s="76"/>
      <c r="D896" s="76"/>
      <c r="E896" s="76"/>
      <c r="F896" s="24">
        <v>-82.15</v>
      </c>
      <c r="G896" s="24">
        <v>-97.25</v>
      </c>
      <c r="H896" s="24">
        <v>0</v>
      </c>
      <c r="I896" s="24">
        <v>-40.47</v>
      </c>
      <c r="J896" s="24">
        <v>-146.41999999999999</v>
      </c>
      <c r="K896" s="24">
        <v>-72.63</v>
      </c>
      <c r="L896" s="24">
        <v>-118.67</v>
      </c>
      <c r="M896" s="24">
        <v>0</v>
      </c>
      <c r="N896" s="24">
        <v>0</v>
      </c>
      <c r="O896" s="24">
        <v>-241.16</v>
      </c>
      <c r="P896" s="24">
        <v>-5.48</v>
      </c>
      <c r="Q896" s="24">
        <v>147.75</v>
      </c>
      <c r="R896" s="24">
        <v>0</v>
      </c>
      <c r="S896" s="24">
        <v>0</v>
      </c>
      <c r="T896" s="24">
        <v>0</v>
      </c>
      <c r="U896" s="24">
        <v>0</v>
      </c>
      <c r="V896" s="24"/>
      <c r="W896" s="24">
        <v>456.51</v>
      </c>
      <c r="X896" s="24"/>
      <c r="Y896" s="24">
        <v>0</v>
      </c>
      <c r="Z896" s="97">
        <v>0</v>
      </c>
      <c r="AA896" s="24"/>
      <c r="AB896" s="24">
        <v>56.85</v>
      </c>
      <c r="AC896" s="24">
        <v>10.25</v>
      </c>
      <c r="AD896" s="24">
        <v>-159.66</v>
      </c>
      <c r="AE896" s="24">
        <v>0</v>
      </c>
      <c r="AF896" s="24">
        <v>0</v>
      </c>
      <c r="AG896" s="24">
        <v>-19.079999999999998</v>
      </c>
      <c r="AH896" s="24"/>
      <c r="AI896" s="24">
        <v>-38.14</v>
      </c>
      <c r="AJ896" s="24">
        <v>31.66</v>
      </c>
      <c r="AK896" s="24"/>
      <c r="AL896" s="24"/>
      <c r="AM896" s="24">
        <v>0</v>
      </c>
      <c r="AN896" s="24">
        <v>-95.5</v>
      </c>
      <c r="AO896" s="24">
        <v>0</v>
      </c>
      <c r="AP896" s="24">
        <v>0</v>
      </c>
      <c r="AQ896" s="24">
        <v>-65.989999999999995</v>
      </c>
      <c r="AR896" s="24">
        <v>0</v>
      </c>
      <c r="AS896" s="24">
        <v>0</v>
      </c>
      <c r="AT896" s="24">
        <v>0</v>
      </c>
      <c r="AU896" s="24">
        <v>0</v>
      </c>
      <c r="AV896" s="24">
        <v>0</v>
      </c>
      <c r="AW896" s="24">
        <v>0</v>
      </c>
      <c r="AX896" s="24">
        <v>0</v>
      </c>
      <c r="AY896" s="24">
        <v>0</v>
      </c>
      <c r="AZ896" s="24">
        <v>-104.5</v>
      </c>
      <c r="BA896" s="24">
        <v>621.79</v>
      </c>
      <c r="BB896" s="24">
        <v>0</v>
      </c>
      <c r="BC896" s="24">
        <v>0</v>
      </c>
      <c r="BD896" s="24">
        <f t="shared" si="349"/>
        <v>37.710000000000036</v>
      </c>
      <c r="BE896" s="25"/>
    </row>
    <row r="897" spans="1:57" ht="25.5" customHeight="1" x14ac:dyDescent="0.25">
      <c r="A897" s="22">
        <v>18</v>
      </c>
      <c r="B897" s="78"/>
      <c r="C897" s="76"/>
      <c r="D897" s="76"/>
      <c r="E897" s="76"/>
      <c r="F897" s="24">
        <v>647.32000000000005</v>
      </c>
      <c r="G897" s="24">
        <v>-263.14</v>
      </c>
      <c r="H897" s="24">
        <v>0</v>
      </c>
      <c r="I897" s="24">
        <v>0</v>
      </c>
      <c r="J897" s="24">
        <v>0</v>
      </c>
      <c r="K897" s="24">
        <v>64.010000000000005</v>
      </c>
      <c r="L897" s="24" t="s">
        <v>62</v>
      </c>
      <c r="M897" s="24">
        <v>0</v>
      </c>
      <c r="N897" s="24">
        <v>0</v>
      </c>
      <c r="O897" s="24">
        <v>23.42</v>
      </c>
      <c r="P897" s="24">
        <v>25.96</v>
      </c>
      <c r="Q897" s="24">
        <v>0</v>
      </c>
      <c r="R897" s="24">
        <v>0</v>
      </c>
      <c r="S897" s="24">
        <v>0</v>
      </c>
      <c r="T897" s="24">
        <v>0</v>
      </c>
      <c r="U897" s="24">
        <v>0</v>
      </c>
      <c r="V897" s="24"/>
      <c r="W897" s="24">
        <v>0</v>
      </c>
      <c r="X897" s="24"/>
      <c r="Y897" s="24">
        <v>0</v>
      </c>
      <c r="Z897" s="24">
        <v>0.61</v>
      </c>
      <c r="AA897" s="24"/>
      <c r="AB897" s="24">
        <v>133</v>
      </c>
      <c r="AC897" s="24">
        <v>0</v>
      </c>
      <c r="AD897" s="24">
        <v>-4.66</v>
      </c>
      <c r="AE897" s="24">
        <v>0</v>
      </c>
      <c r="AF897" s="24">
        <v>0</v>
      </c>
      <c r="AG897" s="24">
        <v>106.57</v>
      </c>
      <c r="AH897" s="24"/>
      <c r="AI897" s="24">
        <v>0</v>
      </c>
      <c r="AJ897" s="24">
        <v>-57.94</v>
      </c>
      <c r="AK897" s="24"/>
      <c r="AL897" s="24">
        <v>-27.61</v>
      </c>
      <c r="AM897" s="24">
        <v>0</v>
      </c>
      <c r="AN897" s="24">
        <v>0</v>
      </c>
      <c r="AO897" s="24">
        <v>0</v>
      </c>
      <c r="AP897" s="24">
        <v>0</v>
      </c>
      <c r="AQ897" s="24">
        <v>-285.75</v>
      </c>
      <c r="AR897" s="24">
        <v>0</v>
      </c>
      <c r="AS897" s="24">
        <v>0</v>
      </c>
      <c r="AT897" s="24">
        <v>0</v>
      </c>
      <c r="AU897" s="24">
        <v>0</v>
      </c>
      <c r="AV897" s="24">
        <v>0</v>
      </c>
      <c r="AW897" s="24">
        <v>0</v>
      </c>
      <c r="AX897" s="24">
        <v>0</v>
      </c>
      <c r="AY897" s="24">
        <v>0</v>
      </c>
      <c r="AZ897" s="24">
        <v>0</v>
      </c>
      <c r="BA897" s="24">
        <v>0.61</v>
      </c>
      <c r="BB897" s="24">
        <v>0</v>
      </c>
      <c r="BC897" s="24">
        <v>0</v>
      </c>
      <c r="BD897" s="24">
        <f t="shared" si="349"/>
        <v>362.40000000000009</v>
      </c>
      <c r="BE897" s="25"/>
    </row>
    <row r="898" spans="1:57" ht="25.5" customHeight="1" x14ac:dyDescent="0.25">
      <c r="A898" s="22">
        <v>18</v>
      </c>
      <c r="B898" s="78"/>
      <c r="C898" s="76"/>
      <c r="D898" s="76"/>
      <c r="E898" s="76"/>
      <c r="F898" s="24">
        <v>-193.27</v>
      </c>
      <c r="G898" s="24">
        <v>-38.799999999999997</v>
      </c>
      <c r="H898" s="24">
        <v>0</v>
      </c>
      <c r="I898" s="24">
        <v>0</v>
      </c>
      <c r="J898" s="24">
        <v>0</v>
      </c>
      <c r="K898" s="24">
        <v>-71.569999999999993</v>
      </c>
      <c r="L898" s="24">
        <v>0</v>
      </c>
      <c r="M898" s="24">
        <v>0</v>
      </c>
      <c r="N898" s="24">
        <v>0</v>
      </c>
      <c r="O898" s="24">
        <v>3.36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/>
      <c r="W898" s="24">
        <v>0</v>
      </c>
      <c r="X898" s="24"/>
      <c r="Y898" s="24">
        <v>0</v>
      </c>
      <c r="Z898" s="24">
        <v>7.0000000000000007E-2</v>
      </c>
      <c r="AA898" s="24"/>
      <c r="AB898" s="24">
        <v>50.61</v>
      </c>
      <c r="AC898" s="24">
        <v>0</v>
      </c>
      <c r="AD898" s="24">
        <v>-210.71</v>
      </c>
      <c r="AE898" s="24">
        <v>0</v>
      </c>
      <c r="AF898" s="24">
        <v>0</v>
      </c>
      <c r="AG898" s="24">
        <v>390.53</v>
      </c>
      <c r="AH898" s="24"/>
      <c r="AI898" s="24">
        <v>0</v>
      </c>
      <c r="AJ898" s="24">
        <v>0</v>
      </c>
      <c r="AK898" s="24"/>
      <c r="AL898" s="24">
        <v>-264.05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7.0000000000000007E-2</v>
      </c>
      <c r="BB898" s="24">
        <v>0</v>
      </c>
      <c r="BC898" s="24">
        <v>0</v>
      </c>
      <c r="BD898" s="24">
        <f t="shared" si="349"/>
        <v>-333.76</v>
      </c>
      <c r="BE898" s="25"/>
    </row>
    <row r="899" spans="1:57" ht="25.5" customHeight="1" x14ac:dyDescent="0.25">
      <c r="A899" s="22">
        <v>18</v>
      </c>
      <c r="B899" s="78"/>
      <c r="C899" s="76"/>
      <c r="D899" s="76"/>
      <c r="E899" s="76"/>
      <c r="F899" s="24">
        <v>-157.75</v>
      </c>
      <c r="G899" s="24">
        <v>-37.29</v>
      </c>
      <c r="H899" s="24">
        <v>0</v>
      </c>
      <c r="I899" s="24">
        <v>0</v>
      </c>
      <c r="J899" s="24">
        <v>0</v>
      </c>
      <c r="K899" s="24">
        <v>-116.24</v>
      </c>
      <c r="L899" s="24">
        <v>0</v>
      </c>
      <c r="M899" s="24">
        <v>0</v>
      </c>
      <c r="N899" s="24">
        <v>0</v>
      </c>
      <c r="O899" s="24">
        <v>74.91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/>
      <c r="W899" s="24">
        <v>0</v>
      </c>
      <c r="X899" s="24"/>
      <c r="Y899" s="24">
        <v>0</v>
      </c>
      <c r="Z899" s="24">
        <v>0</v>
      </c>
      <c r="AA899" s="24"/>
      <c r="AB899" s="24">
        <v>47.5</v>
      </c>
      <c r="AC899" s="24">
        <v>0</v>
      </c>
      <c r="AD899" s="24">
        <v>0</v>
      </c>
      <c r="AE899" s="24">
        <v>0</v>
      </c>
      <c r="AF899" s="24">
        <v>0</v>
      </c>
      <c r="AG899" s="24">
        <v>122.58</v>
      </c>
      <c r="AH899" s="24"/>
      <c r="AI899" s="24">
        <v>0</v>
      </c>
      <c r="AJ899" s="24">
        <v>0</v>
      </c>
      <c r="AK899" s="24"/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f t="shared" si="349"/>
        <v>-66.289999999999978</v>
      </c>
      <c r="BE899" s="25"/>
    </row>
    <row r="900" spans="1:57" ht="25.5" customHeight="1" x14ac:dyDescent="0.25">
      <c r="A900" s="22">
        <v>18</v>
      </c>
      <c r="B900" s="78"/>
      <c r="C900" s="76"/>
      <c r="D900" s="76"/>
      <c r="E900" s="76"/>
      <c r="F900" s="24">
        <v>0</v>
      </c>
      <c r="G900" s="24">
        <v>-162.88</v>
      </c>
      <c r="H900" s="24">
        <v>0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-457.08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0</v>
      </c>
      <c r="V900" s="24"/>
      <c r="W900" s="24">
        <v>0</v>
      </c>
      <c r="X900" s="24"/>
      <c r="Y900" s="24">
        <v>0</v>
      </c>
      <c r="Z900" s="24">
        <v>0</v>
      </c>
      <c r="AA900" s="24"/>
      <c r="AB900" s="24">
        <v>-456.12</v>
      </c>
      <c r="AC900" s="24">
        <v>0</v>
      </c>
      <c r="AD900" s="24">
        <v>0</v>
      </c>
      <c r="AE900" s="24">
        <v>0</v>
      </c>
      <c r="AF900" s="24">
        <v>0</v>
      </c>
      <c r="AG900" s="24">
        <v>-423.19</v>
      </c>
      <c r="AH900" s="24"/>
      <c r="AI900" s="24">
        <v>0</v>
      </c>
      <c r="AJ900" s="24">
        <v>0</v>
      </c>
      <c r="AK900" s="24"/>
      <c r="AL900" s="24">
        <v>0</v>
      </c>
      <c r="AM900" s="24">
        <v>0</v>
      </c>
      <c r="AN900" s="24">
        <v>0</v>
      </c>
      <c r="AO900" s="24">
        <v>0</v>
      </c>
      <c r="AP900" s="24">
        <v>0</v>
      </c>
      <c r="AQ900" s="24">
        <v>0</v>
      </c>
      <c r="AR900" s="24">
        <v>0</v>
      </c>
      <c r="AS900" s="24">
        <v>0</v>
      </c>
      <c r="AT900" s="24">
        <v>0</v>
      </c>
      <c r="AU900" s="24">
        <v>0</v>
      </c>
      <c r="AV900" s="24">
        <v>0</v>
      </c>
      <c r="AW900" s="24">
        <v>0</v>
      </c>
      <c r="AX900" s="24">
        <v>0</v>
      </c>
      <c r="AY900" s="24">
        <v>0</v>
      </c>
      <c r="AZ900" s="24">
        <v>0</v>
      </c>
      <c r="BA900" s="24">
        <v>0</v>
      </c>
      <c r="BB900" s="24">
        <v>0</v>
      </c>
      <c r="BC900" s="24">
        <v>0</v>
      </c>
      <c r="BD900" s="24">
        <f t="shared" si="349"/>
        <v>-1499.27</v>
      </c>
      <c r="BE900" s="25"/>
    </row>
    <row r="901" spans="1:57" ht="25.5" customHeight="1" x14ac:dyDescent="0.25">
      <c r="A901" s="22">
        <v>18</v>
      </c>
      <c r="B901" s="78"/>
      <c r="C901" s="76"/>
      <c r="D901" s="76"/>
      <c r="E901" s="76"/>
      <c r="F901" s="24">
        <v>0</v>
      </c>
      <c r="G901" s="24">
        <v>-230.36</v>
      </c>
      <c r="H901" s="24">
        <v>0</v>
      </c>
      <c r="I901" s="24">
        <v>0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18.7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0</v>
      </c>
      <c r="V901" s="24"/>
      <c r="W901" s="24">
        <v>0</v>
      </c>
      <c r="X901" s="24"/>
      <c r="Y901" s="24">
        <v>0</v>
      </c>
      <c r="Z901" s="24">
        <v>0</v>
      </c>
      <c r="AA901" s="24"/>
      <c r="AB901" s="24">
        <v>-90.96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/>
      <c r="AI901" s="24">
        <v>0</v>
      </c>
      <c r="AJ901" s="24">
        <v>0</v>
      </c>
      <c r="AK901" s="24"/>
      <c r="AL901" s="24">
        <v>0</v>
      </c>
      <c r="AM901" s="24">
        <v>0</v>
      </c>
      <c r="AN901" s="24">
        <v>0</v>
      </c>
      <c r="AO901" s="24">
        <v>0</v>
      </c>
      <c r="AP901" s="24">
        <v>0</v>
      </c>
      <c r="AQ901" s="24">
        <v>0</v>
      </c>
      <c r="AR901" s="24">
        <v>0</v>
      </c>
      <c r="AS901" s="24">
        <v>0</v>
      </c>
      <c r="AT901" s="24">
        <v>0</v>
      </c>
      <c r="AU901" s="24">
        <v>0</v>
      </c>
      <c r="AV901" s="24">
        <v>0</v>
      </c>
      <c r="AW901" s="24">
        <v>0</v>
      </c>
      <c r="AX901" s="24">
        <v>0</v>
      </c>
      <c r="AY901" s="24">
        <v>0</v>
      </c>
      <c r="AZ901" s="24">
        <v>0</v>
      </c>
      <c r="BA901" s="24">
        <v>0</v>
      </c>
      <c r="BB901" s="24">
        <v>0</v>
      </c>
      <c r="BC901" s="24">
        <v>0</v>
      </c>
      <c r="BD901" s="24">
        <f t="shared" si="349"/>
        <v>-302.62</v>
      </c>
      <c r="BE901" s="25"/>
    </row>
    <row r="902" spans="1:57" ht="25.5" customHeight="1" x14ac:dyDescent="0.25">
      <c r="A902" s="22">
        <v>18</v>
      </c>
      <c r="B902" s="78"/>
      <c r="C902" s="76"/>
      <c r="D902" s="76"/>
      <c r="E902" s="76"/>
      <c r="F902" s="24">
        <v>0</v>
      </c>
      <c r="G902" s="24">
        <v>-37.47</v>
      </c>
      <c r="H902" s="24">
        <v>0</v>
      </c>
      <c r="I902" s="24">
        <v>0</v>
      </c>
      <c r="J902" s="24">
        <v>0</v>
      </c>
      <c r="K902" s="24">
        <v>0</v>
      </c>
      <c r="L902" s="24">
        <v>0</v>
      </c>
      <c r="M902" s="24">
        <v>0</v>
      </c>
      <c r="N902" s="24">
        <v>0</v>
      </c>
      <c r="O902" s="24">
        <v>-10.52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0</v>
      </c>
      <c r="V902" s="24"/>
      <c r="W902" s="24">
        <v>0</v>
      </c>
      <c r="X902" s="24"/>
      <c r="Y902" s="24">
        <v>0</v>
      </c>
      <c r="Z902" s="24">
        <v>0</v>
      </c>
      <c r="AA902" s="24"/>
      <c r="AB902" s="24">
        <v>337.6</v>
      </c>
      <c r="AC902" s="24">
        <v>0</v>
      </c>
      <c r="AD902" s="24">
        <v>0</v>
      </c>
      <c r="AE902" s="24">
        <v>0</v>
      </c>
      <c r="AF902" s="24">
        <v>0</v>
      </c>
      <c r="AG902" s="24">
        <v>0</v>
      </c>
      <c r="AH902" s="24"/>
      <c r="AI902" s="24">
        <v>0</v>
      </c>
      <c r="AJ902" s="24">
        <v>0</v>
      </c>
      <c r="AK902" s="24"/>
      <c r="AL902" s="24">
        <v>0</v>
      </c>
      <c r="AM902" s="24">
        <v>0</v>
      </c>
      <c r="AN902" s="24">
        <v>0</v>
      </c>
      <c r="AO902" s="24">
        <v>0</v>
      </c>
      <c r="AP902" s="24">
        <v>0</v>
      </c>
      <c r="AQ902" s="24">
        <v>0</v>
      </c>
      <c r="AR902" s="24">
        <v>0</v>
      </c>
      <c r="AS902" s="24">
        <v>0</v>
      </c>
      <c r="AT902" s="24">
        <v>0</v>
      </c>
      <c r="AU902" s="24">
        <v>0</v>
      </c>
      <c r="AV902" s="24">
        <v>0</v>
      </c>
      <c r="AW902" s="24">
        <v>0</v>
      </c>
      <c r="AX902" s="24">
        <v>0</v>
      </c>
      <c r="AY902" s="24">
        <v>0</v>
      </c>
      <c r="AZ902" s="24">
        <v>0</v>
      </c>
      <c r="BA902" s="24">
        <v>0</v>
      </c>
      <c r="BB902" s="24">
        <v>0</v>
      </c>
      <c r="BC902" s="24">
        <v>0</v>
      </c>
      <c r="BD902" s="24">
        <f t="shared" si="349"/>
        <v>289.61</v>
      </c>
      <c r="BE902" s="25"/>
    </row>
    <row r="903" spans="1:57" ht="25.5" customHeight="1" x14ac:dyDescent="0.25">
      <c r="A903" s="22">
        <v>18</v>
      </c>
      <c r="B903" s="78"/>
      <c r="C903" s="76"/>
      <c r="D903" s="76"/>
      <c r="E903" s="76"/>
      <c r="F903" s="24">
        <v>0</v>
      </c>
      <c r="G903" s="24">
        <v>-147.59</v>
      </c>
      <c r="H903" s="24">
        <v>0</v>
      </c>
      <c r="I903" s="24">
        <v>0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0</v>
      </c>
      <c r="V903" s="24"/>
      <c r="W903" s="24">
        <v>0</v>
      </c>
      <c r="X903" s="24"/>
      <c r="Y903" s="24">
        <v>0</v>
      </c>
      <c r="Z903" s="24">
        <v>0</v>
      </c>
      <c r="AA903" s="24"/>
      <c r="AB903" s="24">
        <v>0</v>
      </c>
      <c r="AC903" s="24">
        <v>0</v>
      </c>
      <c r="AD903" s="24">
        <v>0</v>
      </c>
      <c r="AE903" s="24">
        <v>0</v>
      </c>
      <c r="AF903" s="24">
        <v>0</v>
      </c>
      <c r="AG903" s="24">
        <v>0</v>
      </c>
      <c r="AH903" s="24"/>
      <c r="AI903" s="24">
        <v>0</v>
      </c>
      <c r="AJ903" s="24">
        <v>0</v>
      </c>
      <c r="AK903" s="24"/>
      <c r="AL903" s="24">
        <v>0</v>
      </c>
      <c r="AM903" s="24">
        <v>0</v>
      </c>
      <c r="AN903" s="24">
        <v>0</v>
      </c>
      <c r="AO903" s="24">
        <v>0</v>
      </c>
      <c r="AP903" s="24">
        <v>0</v>
      </c>
      <c r="AQ903" s="24">
        <v>0</v>
      </c>
      <c r="AR903" s="24">
        <v>0</v>
      </c>
      <c r="AS903" s="24">
        <v>0</v>
      </c>
      <c r="AT903" s="24">
        <v>0</v>
      </c>
      <c r="AU903" s="24">
        <v>0</v>
      </c>
      <c r="AV903" s="24">
        <v>0</v>
      </c>
      <c r="AW903" s="24">
        <v>0</v>
      </c>
      <c r="AX903" s="24">
        <v>0</v>
      </c>
      <c r="AY903" s="24">
        <v>0</v>
      </c>
      <c r="AZ903" s="24">
        <v>0</v>
      </c>
      <c r="BA903" s="24">
        <v>0</v>
      </c>
      <c r="BB903" s="24">
        <v>0</v>
      </c>
      <c r="BC903" s="24">
        <v>0</v>
      </c>
      <c r="BD903" s="24">
        <f t="shared" si="349"/>
        <v>-147.59</v>
      </c>
      <c r="BE903" s="25"/>
    </row>
    <row r="904" spans="1:57" ht="25.5" customHeight="1" x14ac:dyDescent="0.25">
      <c r="A904" s="22">
        <v>18</v>
      </c>
      <c r="B904" s="78"/>
      <c r="C904" s="76"/>
      <c r="D904" s="76"/>
      <c r="E904" s="76"/>
      <c r="F904" s="24">
        <v>0</v>
      </c>
      <c r="G904" s="24">
        <v>-67.760000000000005</v>
      </c>
      <c r="H904" s="24">
        <v>0</v>
      </c>
      <c r="I904" s="24">
        <v>0</v>
      </c>
      <c r="J904" s="24">
        <v>0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0</v>
      </c>
      <c r="V904" s="24"/>
      <c r="W904" s="24">
        <v>0</v>
      </c>
      <c r="X904" s="24"/>
      <c r="Y904" s="24">
        <v>0</v>
      </c>
      <c r="Z904" s="24">
        <v>0</v>
      </c>
      <c r="AA904" s="24"/>
      <c r="AB904" s="24">
        <v>0</v>
      </c>
      <c r="AC904" s="24">
        <v>0</v>
      </c>
      <c r="AD904" s="24">
        <v>0</v>
      </c>
      <c r="AE904" s="24">
        <v>0</v>
      </c>
      <c r="AF904" s="24">
        <v>0</v>
      </c>
      <c r="AG904" s="24">
        <v>0</v>
      </c>
      <c r="AH904" s="24"/>
      <c r="AI904" s="24">
        <v>0</v>
      </c>
      <c r="AJ904" s="24">
        <v>0</v>
      </c>
      <c r="AK904" s="24"/>
      <c r="AL904" s="24">
        <v>0</v>
      </c>
      <c r="AM904" s="24">
        <v>0</v>
      </c>
      <c r="AN904" s="24">
        <v>0</v>
      </c>
      <c r="AO904" s="24">
        <v>0</v>
      </c>
      <c r="AP904" s="24">
        <v>0</v>
      </c>
      <c r="AQ904" s="24">
        <v>0</v>
      </c>
      <c r="AR904" s="24">
        <v>0</v>
      </c>
      <c r="AS904" s="24">
        <v>0</v>
      </c>
      <c r="AT904" s="24">
        <v>0</v>
      </c>
      <c r="AU904" s="24">
        <v>0</v>
      </c>
      <c r="AV904" s="24">
        <v>0</v>
      </c>
      <c r="AW904" s="24">
        <v>0</v>
      </c>
      <c r="AX904" s="24">
        <v>0</v>
      </c>
      <c r="AY904" s="24">
        <v>0</v>
      </c>
      <c r="AZ904" s="24">
        <v>0</v>
      </c>
      <c r="BA904" s="24">
        <v>0</v>
      </c>
      <c r="BB904" s="24">
        <v>0</v>
      </c>
      <c r="BC904" s="24">
        <v>0</v>
      </c>
      <c r="BD904" s="24">
        <f t="shared" si="349"/>
        <v>-67.760000000000005</v>
      </c>
      <c r="BE904" s="25"/>
    </row>
    <row r="905" spans="1:57" ht="25.5" customHeight="1" x14ac:dyDescent="0.25">
      <c r="A905" s="22">
        <v>18</v>
      </c>
      <c r="B905" s="78"/>
      <c r="C905" s="76"/>
      <c r="D905" s="76"/>
      <c r="E905" s="76"/>
      <c r="F905" s="24">
        <v>0</v>
      </c>
      <c r="G905" s="24">
        <v>-199.51</v>
      </c>
      <c r="H905" s="24">
        <v>0</v>
      </c>
      <c r="I905" s="24">
        <v>0</v>
      </c>
      <c r="J905" s="24">
        <v>0</v>
      </c>
      <c r="K905" s="24">
        <v>0</v>
      </c>
      <c r="L905" s="24">
        <v>0</v>
      </c>
      <c r="M905" s="24">
        <v>0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0</v>
      </c>
      <c r="V905" s="24"/>
      <c r="W905" s="24">
        <v>0</v>
      </c>
      <c r="X905" s="24"/>
      <c r="Y905" s="24">
        <v>0</v>
      </c>
      <c r="Z905" s="24">
        <v>0</v>
      </c>
      <c r="AA905" s="24"/>
      <c r="AB905" s="24">
        <v>0</v>
      </c>
      <c r="AC905" s="24">
        <v>0</v>
      </c>
      <c r="AD905" s="24">
        <v>0</v>
      </c>
      <c r="AE905" s="24">
        <v>0</v>
      </c>
      <c r="AF905" s="24">
        <v>0</v>
      </c>
      <c r="AG905" s="24">
        <v>0</v>
      </c>
      <c r="AH905" s="24"/>
      <c r="AI905" s="24">
        <v>0</v>
      </c>
      <c r="AJ905" s="24">
        <v>0</v>
      </c>
      <c r="AK905" s="24"/>
      <c r="AL905" s="24">
        <v>0</v>
      </c>
      <c r="AM905" s="24">
        <v>0</v>
      </c>
      <c r="AN905" s="24">
        <v>0</v>
      </c>
      <c r="AO905" s="24">
        <v>0</v>
      </c>
      <c r="AP905" s="24">
        <v>0</v>
      </c>
      <c r="AQ905" s="24">
        <v>0</v>
      </c>
      <c r="AR905" s="24">
        <v>0</v>
      </c>
      <c r="AS905" s="24">
        <v>0</v>
      </c>
      <c r="AT905" s="24">
        <v>0</v>
      </c>
      <c r="AU905" s="24">
        <v>0</v>
      </c>
      <c r="AV905" s="24">
        <v>0</v>
      </c>
      <c r="AW905" s="24">
        <v>0</v>
      </c>
      <c r="AX905" s="24">
        <v>0</v>
      </c>
      <c r="AY905" s="24">
        <v>0</v>
      </c>
      <c r="AZ905" s="24">
        <v>0</v>
      </c>
      <c r="BA905" s="24">
        <v>0</v>
      </c>
      <c r="BB905" s="24">
        <v>0</v>
      </c>
      <c r="BC905" s="24">
        <v>0</v>
      </c>
      <c r="BD905" s="24">
        <f t="shared" si="349"/>
        <v>-199.51</v>
      </c>
      <c r="BE905" s="25"/>
    </row>
    <row r="906" spans="1:57" ht="25.5" customHeight="1" x14ac:dyDescent="0.25">
      <c r="A906" s="22">
        <v>18</v>
      </c>
      <c r="B906" s="78"/>
      <c r="C906" s="76"/>
      <c r="D906" s="76"/>
      <c r="E906" s="76"/>
      <c r="F906" s="24">
        <v>0</v>
      </c>
      <c r="G906" s="24">
        <v>0</v>
      </c>
      <c r="H906" s="24">
        <v>0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0</v>
      </c>
      <c r="V906" s="24"/>
      <c r="W906" s="24">
        <v>0</v>
      </c>
      <c r="X906" s="24"/>
      <c r="Y906" s="24">
        <v>0</v>
      </c>
      <c r="Z906" s="24">
        <v>0</v>
      </c>
      <c r="AA906" s="24"/>
      <c r="AB906" s="24">
        <v>0</v>
      </c>
      <c r="AC906" s="24">
        <v>0</v>
      </c>
      <c r="AD906" s="24">
        <v>0</v>
      </c>
      <c r="AE906" s="24">
        <v>0</v>
      </c>
      <c r="AF906" s="24">
        <v>0</v>
      </c>
      <c r="AG906" s="24">
        <v>0</v>
      </c>
      <c r="AH906" s="24"/>
      <c r="AI906" s="24">
        <v>0</v>
      </c>
      <c r="AJ906" s="24">
        <v>0</v>
      </c>
      <c r="AK906" s="24"/>
      <c r="AL906" s="24">
        <v>0</v>
      </c>
      <c r="AM906" s="24">
        <v>0</v>
      </c>
      <c r="AN906" s="24">
        <v>0</v>
      </c>
      <c r="AO906" s="24">
        <v>0</v>
      </c>
      <c r="AP906" s="24">
        <v>0</v>
      </c>
      <c r="AQ906" s="24">
        <v>0</v>
      </c>
      <c r="AR906" s="24">
        <v>0</v>
      </c>
      <c r="AS906" s="24">
        <v>0</v>
      </c>
      <c r="AT906" s="24">
        <v>0</v>
      </c>
      <c r="AU906" s="24">
        <v>0</v>
      </c>
      <c r="AV906" s="24">
        <v>0</v>
      </c>
      <c r="AW906" s="24">
        <v>0</v>
      </c>
      <c r="AX906" s="24">
        <v>0</v>
      </c>
      <c r="AY906" s="24">
        <v>0</v>
      </c>
      <c r="AZ906" s="24">
        <v>0</v>
      </c>
      <c r="BA906" s="24">
        <v>0</v>
      </c>
      <c r="BB906" s="24">
        <v>0</v>
      </c>
      <c r="BC906" s="24">
        <v>0</v>
      </c>
      <c r="BD906" s="24">
        <f t="shared" si="349"/>
        <v>0</v>
      </c>
      <c r="BE906" s="25"/>
    </row>
    <row r="907" spans="1:57" ht="25.5" customHeight="1" x14ac:dyDescent="0.25">
      <c r="A907" s="29"/>
      <c r="B907" s="83"/>
      <c r="C907" s="84"/>
      <c r="D907" s="84"/>
      <c r="E907" s="76" t="s">
        <v>116</v>
      </c>
      <c r="F907" s="37">
        <f t="shared" ref="F907:AK907" si="350">SUM(F867:F906)</f>
        <v>-3365.9000000000005</v>
      </c>
      <c r="G907" s="37">
        <f t="shared" si="350"/>
        <v>-3350.6900000000005</v>
      </c>
      <c r="H907" s="37">
        <f t="shared" si="350"/>
        <v>-2940.06</v>
      </c>
      <c r="I907" s="37">
        <f t="shared" si="350"/>
        <v>-3097.9999999999995</v>
      </c>
      <c r="J907" s="37">
        <f t="shared" si="350"/>
        <v>-720.63999999999987</v>
      </c>
      <c r="K907" s="37">
        <f t="shared" si="350"/>
        <v>-3653.04</v>
      </c>
      <c r="L907" s="37">
        <f t="shared" si="350"/>
        <v>-2085.2399999999998</v>
      </c>
      <c r="M907" s="37">
        <f t="shared" si="350"/>
        <v>-11763.779999999999</v>
      </c>
      <c r="N907" s="37">
        <f t="shared" si="350"/>
        <v>5408.71</v>
      </c>
      <c r="O907" s="37">
        <f t="shared" si="350"/>
        <v>-3521.7000000000003</v>
      </c>
      <c r="P907" s="37">
        <f t="shared" si="350"/>
        <v>508.99</v>
      </c>
      <c r="Q907" s="37">
        <f t="shared" si="350"/>
        <v>-3687.6799999999994</v>
      </c>
      <c r="R907" s="37">
        <f t="shared" si="350"/>
        <v>-1894.07</v>
      </c>
      <c r="S907" s="37">
        <f t="shared" si="350"/>
        <v>-2728.47</v>
      </c>
      <c r="T907" s="37">
        <f t="shared" si="350"/>
        <v>-1139.6799999999998</v>
      </c>
      <c r="U907" s="37">
        <f t="shared" si="350"/>
        <v>-4087.2500000000005</v>
      </c>
      <c r="V907" s="37"/>
      <c r="W907" s="37">
        <f t="shared" si="350"/>
        <v>-5722.4699999999993</v>
      </c>
      <c r="X907" s="37"/>
      <c r="Y907" s="37">
        <f t="shared" si="350"/>
        <v>-7105.0800000000017</v>
      </c>
      <c r="Z907" s="37">
        <f t="shared" si="350"/>
        <v>-332.2700000000001</v>
      </c>
      <c r="AA907" s="37"/>
      <c r="AB907" s="37">
        <f t="shared" si="350"/>
        <v>-4414.45</v>
      </c>
      <c r="AC907" s="37">
        <f t="shared" si="350"/>
        <v>-967.23000000000013</v>
      </c>
      <c r="AD907" s="37">
        <f t="shared" si="350"/>
        <v>-1598.2700000000002</v>
      </c>
      <c r="AE907" s="37">
        <f t="shared" si="350"/>
        <v>-2409.7299999999991</v>
      </c>
      <c r="AF907" s="37">
        <f t="shared" si="350"/>
        <v>-7747.7300000000005</v>
      </c>
      <c r="AG907" s="37">
        <f t="shared" si="350"/>
        <v>-1684.88</v>
      </c>
      <c r="AH907" s="37"/>
      <c r="AI907" s="37">
        <f t="shared" si="350"/>
        <v>-593.38</v>
      </c>
      <c r="AJ907" s="37">
        <f t="shared" si="350"/>
        <v>-1619.83</v>
      </c>
      <c r="AK907" s="37"/>
      <c r="AL907" s="37">
        <f t="shared" ref="AL907:BC907" si="351">SUM(AL867:AL906)</f>
        <v>-4669.93</v>
      </c>
      <c r="AM907" s="37">
        <f t="shared" si="351"/>
        <v>-2459.2000000000003</v>
      </c>
      <c r="AN907" s="37">
        <f t="shared" si="351"/>
        <v>-363.20000000000005</v>
      </c>
      <c r="AO907" s="37">
        <f t="shared" si="351"/>
        <v>-3901.6500000000005</v>
      </c>
      <c r="AP907" s="37">
        <f t="shared" si="351"/>
        <v>-5554.869999999999</v>
      </c>
      <c r="AQ907" s="37">
        <f t="shared" si="351"/>
        <v>-6776.76</v>
      </c>
      <c r="AR907" s="37">
        <f t="shared" si="351"/>
        <v>-1496.1999999999998</v>
      </c>
      <c r="AS907" s="37">
        <f t="shared" si="351"/>
        <v>-4873.869999999999</v>
      </c>
      <c r="AT907" s="37">
        <f t="shared" si="351"/>
        <v>-1218.75</v>
      </c>
      <c r="AU907" s="37">
        <f t="shared" si="351"/>
        <v>-1214.8300000000002</v>
      </c>
      <c r="AV907" s="37">
        <f t="shared" si="351"/>
        <v>0</v>
      </c>
      <c r="AW907" s="37">
        <f t="shared" si="351"/>
        <v>0</v>
      </c>
      <c r="AX907" s="37">
        <f t="shared" si="351"/>
        <v>-2840.87</v>
      </c>
      <c r="AY907" s="37">
        <f t="shared" si="351"/>
        <v>-33.510000000000019</v>
      </c>
      <c r="AZ907" s="37">
        <f t="shared" si="351"/>
        <v>-1001.51</v>
      </c>
      <c r="BA907" s="37">
        <f t="shared" si="351"/>
        <v>412.73000000000008</v>
      </c>
      <c r="BB907" s="37">
        <f t="shared" si="351"/>
        <v>0</v>
      </c>
      <c r="BC907" s="37">
        <f t="shared" si="351"/>
        <v>0</v>
      </c>
      <c r="BD907" s="24">
        <f t="shared" si="349"/>
        <v>-112306.23999999996</v>
      </c>
      <c r="BE907" s="110"/>
    </row>
    <row r="908" spans="1:57" ht="25.5" customHeight="1" x14ac:dyDescent="0.25">
      <c r="A908" s="29"/>
      <c r="B908" s="83"/>
      <c r="C908" s="84"/>
      <c r="D908" s="84"/>
      <c r="E908" s="76" t="s">
        <v>117</v>
      </c>
      <c r="F908" s="33">
        <f t="shared" ref="F908:AK908" si="352">COUNTA(F867:F906)</f>
        <v>40</v>
      </c>
      <c r="G908" s="33">
        <f t="shared" si="352"/>
        <v>40</v>
      </c>
      <c r="H908" s="33">
        <f t="shared" si="352"/>
        <v>40</v>
      </c>
      <c r="I908" s="33">
        <f t="shared" si="352"/>
        <v>40</v>
      </c>
      <c r="J908" s="33">
        <f t="shared" si="352"/>
        <v>40</v>
      </c>
      <c r="K908" s="33">
        <f t="shared" si="352"/>
        <v>40</v>
      </c>
      <c r="L908" s="33">
        <f t="shared" si="352"/>
        <v>40</v>
      </c>
      <c r="M908" s="33">
        <f t="shared" si="352"/>
        <v>40</v>
      </c>
      <c r="N908" s="33">
        <f t="shared" si="352"/>
        <v>40</v>
      </c>
      <c r="O908" s="33">
        <f t="shared" si="352"/>
        <v>40</v>
      </c>
      <c r="P908" s="33">
        <f t="shared" si="352"/>
        <v>40</v>
      </c>
      <c r="Q908" s="33">
        <f t="shared" si="352"/>
        <v>40</v>
      </c>
      <c r="R908" s="33">
        <f t="shared" si="352"/>
        <v>40</v>
      </c>
      <c r="S908" s="33">
        <f t="shared" si="352"/>
        <v>40</v>
      </c>
      <c r="T908" s="33">
        <f t="shared" si="352"/>
        <v>40</v>
      </c>
      <c r="U908" s="33">
        <f t="shared" si="352"/>
        <v>40</v>
      </c>
      <c r="V908" s="33"/>
      <c r="W908" s="33">
        <f t="shared" si="352"/>
        <v>40</v>
      </c>
      <c r="X908" s="33"/>
      <c r="Y908" s="33">
        <f t="shared" si="352"/>
        <v>40</v>
      </c>
      <c r="Z908" s="33">
        <f t="shared" si="352"/>
        <v>40</v>
      </c>
      <c r="AA908" s="33"/>
      <c r="AB908" s="33">
        <f t="shared" si="352"/>
        <v>40</v>
      </c>
      <c r="AC908" s="33">
        <f t="shared" si="352"/>
        <v>40</v>
      </c>
      <c r="AD908" s="33">
        <f t="shared" si="352"/>
        <v>40</v>
      </c>
      <c r="AE908" s="33">
        <f t="shared" si="352"/>
        <v>40</v>
      </c>
      <c r="AF908" s="33">
        <f t="shared" si="352"/>
        <v>40</v>
      </c>
      <c r="AG908" s="33">
        <f t="shared" si="352"/>
        <v>40</v>
      </c>
      <c r="AH908" s="33"/>
      <c r="AI908" s="33">
        <f t="shared" si="352"/>
        <v>40</v>
      </c>
      <c r="AJ908" s="33">
        <f t="shared" si="352"/>
        <v>40</v>
      </c>
      <c r="AK908" s="33"/>
      <c r="AL908" s="33">
        <f t="shared" ref="AL908:BC908" si="353">COUNTA(AL867:AL906)</f>
        <v>39</v>
      </c>
      <c r="AM908" s="33">
        <f t="shared" si="353"/>
        <v>40</v>
      </c>
      <c r="AN908" s="33">
        <f t="shared" si="353"/>
        <v>40</v>
      </c>
      <c r="AO908" s="33">
        <f t="shared" si="353"/>
        <v>40</v>
      </c>
      <c r="AP908" s="33">
        <f t="shared" si="353"/>
        <v>40</v>
      </c>
      <c r="AQ908" s="33">
        <f t="shared" si="353"/>
        <v>40</v>
      </c>
      <c r="AR908" s="33">
        <f t="shared" si="353"/>
        <v>40</v>
      </c>
      <c r="AS908" s="33">
        <f t="shared" si="353"/>
        <v>40</v>
      </c>
      <c r="AT908" s="33">
        <f t="shared" si="353"/>
        <v>40</v>
      </c>
      <c r="AU908" s="33">
        <f t="shared" si="353"/>
        <v>40</v>
      </c>
      <c r="AV908" s="33">
        <f t="shared" si="353"/>
        <v>40</v>
      </c>
      <c r="AW908" s="33">
        <f t="shared" si="353"/>
        <v>40</v>
      </c>
      <c r="AX908" s="33">
        <f t="shared" si="353"/>
        <v>40</v>
      </c>
      <c r="AY908" s="33">
        <f t="shared" si="353"/>
        <v>40</v>
      </c>
      <c r="AZ908" s="33">
        <f t="shared" si="353"/>
        <v>40</v>
      </c>
      <c r="BA908" s="33">
        <f t="shared" si="353"/>
        <v>40</v>
      </c>
      <c r="BB908" s="33">
        <f t="shared" si="353"/>
        <v>40</v>
      </c>
      <c r="BC908" s="33">
        <f t="shared" si="353"/>
        <v>40</v>
      </c>
      <c r="BD908" s="33">
        <f t="shared" si="349"/>
        <v>1799</v>
      </c>
      <c r="BE908" s="110"/>
    </row>
    <row r="909" spans="1:57" ht="25.5" customHeight="1" x14ac:dyDescent="0.25">
      <c r="A909" s="29"/>
      <c r="B909" s="83"/>
      <c r="C909" s="84"/>
      <c r="D909" s="84"/>
      <c r="E909" s="76" t="s">
        <v>64</v>
      </c>
      <c r="F909" s="34">
        <f t="shared" ref="F909:AK909" si="354">COUNTIF(F867:F906,"NS")</f>
        <v>5</v>
      </c>
      <c r="G909" s="34">
        <f t="shared" si="354"/>
        <v>5</v>
      </c>
      <c r="H909" s="34">
        <f t="shared" si="354"/>
        <v>4</v>
      </c>
      <c r="I909" s="34">
        <f t="shared" si="354"/>
        <v>4</v>
      </c>
      <c r="J909" s="34">
        <f t="shared" si="354"/>
        <v>6</v>
      </c>
      <c r="K909" s="34">
        <f t="shared" si="354"/>
        <v>4</v>
      </c>
      <c r="L909" s="34">
        <f t="shared" si="354"/>
        <v>6</v>
      </c>
      <c r="M909" s="34">
        <f t="shared" si="354"/>
        <v>10</v>
      </c>
      <c r="N909" s="34">
        <f t="shared" si="354"/>
        <v>7</v>
      </c>
      <c r="O909" s="34">
        <f t="shared" si="354"/>
        <v>6</v>
      </c>
      <c r="P909" s="34">
        <f t="shared" si="354"/>
        <v>4</v>
      </c>
      <c r="Q909" s="34">
        <f t="shared" si="354"/>
        <v>4</v>
      </c>
      <c r="R909" s="34">
        <f t="shared" si="354"/>
        <v>6</v>
      </c>
      <c r="S909" s="34">
        <f t="shared" si="354"/>
        <v>7</v>
      </c>
      <c r="T909" s="34">
        <f t="shared" si="354"/>
        <v>5</v>
      </c>
      <c r="U909" s="34">
        <f t="shared" si="354"/>
        <v>4</v>
      </c>
      <c r="V909" s="34"/>
      <c r="W909" s="34">
        <f t="shared" si="354"/>
        <v>4</v>
      </c>
      <c r="X909" s="34"/>
      <c r="Y909" s="34">
        <f t="shared" si="354"/>
        <v>4</v>
      </c>
      <c r="Z909" s="34">
        <f t="shared" si="354"/>
        <v>5</v>
      </c>
      <c r="AA909" s="34"/>
      <c r="AB909" s="34">
        <f t="shared" si="354"/>
        <v>4</v>
      </c>
      <c r="AC909" s="34">
        <f t="shared" si="354"/>
        <v>5</v>
      </c>
      <c r="AD909" s="34">
        <f t="shared" si="354"/>
        <v>5</v>
      </c>
      <c r="AE909" s="34">
        <f t="shared" si="354"/>
        <v>7</v>
      </c>
      <c r="AF909" s="34">
        <f t="shared" si="354"/>
        <v>4</v>
      </c>
      <c r="AG909" s="34">
        <f t="shared" si="354"/>
        <v>4</v>
      </c>
      <c r="AH909" s="34"/>
      <c r="AI909" s="34">
        <f t="shared" si="354"/>
        <v>8</v>
      </c>
      <c r="AJ909" s="34">
        <f t="shared" si="354"/>
        <v>5</v>
      </c>
      <c r="AK909" s="34"/>
      <c r="AL909" s="34">
        <f t="shared" ref="AL909:BC909" si="355">COUNTIF(AL867:AL906,"NS")</f>
        <v>5</v>
      </c>
      <c r="AM909" s="34">
        <f t="shared" si="355"/>
        <v>4</v>
      </c>
      <c r="AN909" s="34">
        <f t="shared" si="355"/>
        <v>7</v>
      </c>
      <c r="AO909" s="34">
        <f t="shared" si="355"/>
        <v>4</v>
      </c>
      <c r="AP909" s="34">
        <f t="shared" si="355"/>
        <v>6</v>
      </c>
      <c r="AQ909" s="34">
        <f t="shared" si="355"/>
        <v>6</v>
      </c>
      <c r="AR909" s="34">
        <f t="shared" si="355"/>
        <v>5</v>
      </c>
      <c r="AS909" s="34">
        <f t="shared" si="355"/>
        <v>9</v>
      </c>
      <c r="AT909" s="34">
        <f t="shared" si="355"/>
        <v>5</v>
      </c>
      <c r="AU909" s="34">
        <f t="shared" si="355"/>
        <v>7</v>
      </c>
      <c r="AV909" s="34">
        <f t="shared" si="355"/>
        <v>0</v>
      </c>
      <c r="AW909" s="34">
        <f t="shared" si="355"/>
        <v>5</v>
      </c>
      <c r="AX909" s="34">
        <f t="shared" si="355"/>
        <v>4</v>
      </c>
      <c r="AY909" s="34">
        <f t="shared" si="355"/>
        <v>7</v>
      </c>
      <c r="AZ909" s="34">
        <f t="shared" si="355"/>
        <v>4</v>
      </c>
      <c r="BA909" s="34">
        <f t="shared" si="355"/>
        <v>5</v>
      </c>
      <c r="BB909" s="34">
        <f t="shared" si="355"/>
        <v>0</v>
      </c>
      <c r="BC909" s="34">
        <f t="shared" si="355"/>
        <v>0</v>
      </c>
      <c r="BD909" s="33">
        <f t="shared" si="349"/>
        <v>225</v>
      </c>
      <c r="BE909" s="110"/>
    </row>
    <row r="910" spans="1:57" ht="25.5" customHeight="1" x14ac:dyDescent="0.25">
      <c r="A910" s="29"/>
      <c r="B910" s="83"/>
      <c r="C910" s="84"/>
      <c r="D910" s="84"/>
      <c r="E910" s="76" t="s">
        <v>59</v>
      </c>
      <c r="F910" s="34">
        <f t="shared" ref="F910:AK910" si="356">COUNTIF(F867:F906,"NC")</f>
        <v>0</v>
      </c>
      <c r="G910" s="34">
        <f t="shared" si="356"/>
        <v>2</v>
      </c>
      <c r="H910" s="34">
        <f t="shared" si="356"/>
        <v>0</v>
      </c>
      <c r="I910" s="34">
        <f t="shared" si="356"/>
        <v>0</v>
      </c>
      <c r="J910" s="34">
        <f t="shared" si="356"/>
        <v>2</v>
      </c>
      <c r="K910" s="34">
        <f t="shared" si="356"/>
        <v>0</v>
      </c>
      <c r="L910" s="34">
        <f t="shared" si="356"/>
        <v>2</v>
      </c>
      <c r="M910" s="34">
        <f t="shared" si="356"/>
        <v>4</v>
      </c>
      <c r="N910" s="34">
        <f t="shared" si="356"/>
        <v>5</v>
      </c>
      <c r="O910" s="34">
        <f t="shared" si="356"/>
        <v>1</v>
      </c>
      <c r="P910" s="34">
        <f t="shared" si="356"/>
        <v>1</v>
      </c>
      <c r="Q910" s="34">
        <f t="shared" si="356"/>
        <v>2</v>
      </c>
      <c r="R910" s="34">
        <f t="shared" si="356"/>
        <v>11</v>
      </c>
      <c r="S910" s="34">
        <f t="shared" si="356"/>
        <v>0</v>
      </c>
      <c r="T910" s="34">
        <f t="shared" si="356"/>
        <v>9</v>
      </c>
      <c r="U910" s="34">
        <f t="shared" si="356"/>
        <v>5</v>
      </c>
      <c r="V910" s="34"/>
      <c r="W910" s="34">
        <f t="shared" si="356"/>
        <v>4</v>
      </c>
      <c r="X910" s="34"/>
      <c r="Y910" s="34">
        <f t="shared" si="356"/>
        <v>3</v>
      </c>
      <c r="Z910" s="34">
        <f t="shared" si="356"/>
        <v>8</v>
      </c>
      <c r="AA910" s="34"/>
      <c r="AB910" s="34">
        <f t="shared" si="356"/>
        <v>0</v>
      </c>
      <c r="AC910" s="34">
        <f t="shared" si="356"/>
        <v>1</v>
      </c>
      <c r="AD910" s="34">
        <f t="shared" si="356"/>
        <v>2</v>
      </c>
      <c r="AE910" s="34">
        <f t="shared" si="356"/>
        <v>0</v>
      </c>
      <c r="AF910" s="34">
        <f t="shared" si="356"/>
        <v>6</v>
      </c>
      <c r="AG910" s="34">
        <f t="shared" si="356"/>
        <v>1</v>
      </c>
      <c r="AH910" s="34"/>
      <c r="AI910" s="34">
        <f t="shared" si="356"/>
        <v>1</v>
      </c>
      <c r="AJ910" s="34">
        <f t="shared" si="356"/>
        <v>3</v>
      </c>
      <c r="AK910" s="34"/>
      <c r="AL910" s="34">
        <f t="shared" ref="AL910:BC910" si="357">COUNTIF(AL867:AL906,"NC")</f>
        <v>1</v>
      </c>
      <c r="AM910" s="34">
        <f t="shared" si="357"/>
        <v>0</v>
      </c>
      <c r="AN910" s="34">
        <f t="shared" si="357"/>
        <v>0</v>
      </c>
      <c r="AO910" s="34">
        <f t="shared" si="357"/>
        <v>3</v>
      </c>
      <c r="AP910" s="34">
        <f t="shared" si="357"/>
        <v>0</v>
      </c>
      <c r="AQ910" s="34">
        <f t="shared" si="357"/>
        <v>3</v>
      </c>
      <c r="AR910" s="34">
        <f t="shared" si="357"/>
        <v>1</v>
      </c>
      <c r="AS910" s="34">
        <f t="shared" si="357"/>
        <v>0</v>
      </c>
      <c r="AT910" s="34">
        <f t="shared" si="357"/>
        <v>1</v>
      </c>
      <c r="AU910" s="34">
        <f t="shared" si="357"/>
        <v>0</v>
      </c>
      <c r="AV910" s="34">
        <f t="shared" si="357"/>
        <v>0</v>
      </c>
      <c r="AW910" s="34">
        <f t="shared" si="357"/>
        <v>24</v>
      </c>
      <c r="AX910" s="34">
        <f t="shared" si="357"/>
        <v>3</v>
      </c>
      <c r="AY910" s="34">
        <f t="shared" si="357"/>
        <v>0</v>
      </c>
      <c r="AZ910" s="34">
        <f t="shared" si="357"/>
        <v>0</v>
      </c>
      <c r="BA910" s="34">
        <f t="shared" si="357"/>
        <v>0</v>
      </c>
      <c r="BB910" s="34">
        <f t="shared" si="357"/>
        <v>0</v>
      </c>
      <c r="BC910" s="34">
        <f t="shared" si="357"/>
        <v>0</v>
      </c>
      <c r="BD910" s="33">
        <f t="shared" si="349"/>
        <v>109</v>
      </c>
      <c r="BE910" s="110"/>
    </row>
    <row r="911" spans="1:57" ht="25.5" customHeight="1" x14ac:dyDescent="0.25">
      <c r="A911" s="29"/>
      <c r="B911" s="83"/>
      <c r="C911" s="84"/>
      <c r="D911" s="84"/>
      <c r="E911" s="76" t="s">
        <v>118</v>
      </c>
      <c r="F911" s="35">
        <f t="shared" ref="F911:AK911" si="358">1-F910/(F908-F909)</f>
        <v>1</v>
      </c>
      <c r="G911" s="35">
        <f t="shared" si="358"/>
        <v>0.94285714285714284</v>
      </c>
      <c r="H911" s="35">
        <f t="shared" si="358"/>
        <v>1</v>
      </c>
      <c r="I911" s="35">
        <f t="shared" si="358"/>
        <v>1</v>
      </c>
      <c r="J911" s="35">
        <f t="shared" si="358"/>
        <v>0.94117647058823528</v>
      </c>
      <c r="K911" s="35">
        <f t="shared" si="358"/>
        <v>1</v>
      </c>
      <c r="L911" s="35">
        <f t="shared" si="358"/>
        <v>0.94117647058823528</v>
      </c>
      <c r="M911" s="35">
        <f t="shared" si="358"/>
        <v>0.8666666666666667</v>
      </c>
      <c r="N911" s="35">
        <f t="shared" si="358"/>
        <v>0.84848484848484851</v>
      </c>
      <c r="O911" s="35">
        <f t="shared" si="358"/>
        <v>0.97058823529411764</v>
      </c>
      <c r="P911" s="35">
        <f t="shared" si="358"/>
        <v>0.97222222222222221</v>
      </c>
      <c r="Q911" s="35">
        <f t="shared" si="358"/>
        <v>0.94444444444444442</v>
      </c>
      <c r="R911" s="35">
        <f t="shared" si="358"/>
        <v>0.67647058823529416</v>
      </c>
      <c r="S911" s="35">
        <f t="shared" si="358"/>
        <v>1</v>
      </c>
      <c r="T911" s="35">
        <f t="shared" si="358"/>
        <v>0.74285714285714288</v>
      </c>
      <c r="U911" s="35">
        <f t="shared" si="358"/>
        <v>0.86111111111111116</v>
      </c>
      <c r="V911" s="35"/>
      <c r="W911" s="35">
        <f t="shared" si="358"/>
        <v>0.88888888888888884</v>
      </c>
      <c r="X911" s="35"/>
      <c r="Y911" s="35">
        <f t="shared" si="358"/>
        <v>0.91666666666666663</v>
      </c>
      <c r="Z911" s="35">
        <f t="shared" si="358"/>
        <v>0.77142857142857146</v>
      </c>
      <c r="AA911" s="35"/>
      <c r="AB911" s="35">
        <f t="shared" si="358"/>
        <v>1</v>
      </c>
      <c r="AC911" s="35">
        <f t="shared" si="358"/>
        <v>0.97142857142857142</v>
      </c>
      <c r="AD911" s="35">
        <f t="shared" si="358"/>
        <v>0.94285714285714284</v>
      </c>
      <c r="AE911" s="35">
        <f t="shared" si="358"/>
        <v>1</v>
      </c>
      <c r="AF911" s="35">
        <f t="shared" si="358"/>
        <v>0.83333333333333337</v>
      </c>
      <c r="AG911" s="35">
        <f t="shared" si="358"/>
        <v>0.97222222222222221</v>
      </c>
      <c r="AH911" s="35"/>
      <c r="AI911" s="35">
        <f t="shared" si="358"/>
        <v>0.96875</v>
      </c>
      <c r="AJ911" s="35">
        <f t="shared" si="358"/>
        <v>0.91428571428571426</v>
      </c>
      <c r="AK911" s="35"/>
      <c r="AL911" s="35">
        <f t="shared" ref="AL911:BD911" si="359">1-AL910/(AL908-AL909)</f>
        <v>0.97058823529411764</v>
      </c>
      <c r="AM911" s="35">
        <f t="shared" si="359"/>
        <v>1</v>
      </c>
      <c r="AN911" s="35">
        <f t="shared" si="359"/>
        <v>1</v>
      </c>
      <c r="AO911" s="35">
        <f t="shared" si="359"/>
        <v>0.91666666666666663</v>
      </c>
      <c r="AP911" s="35">
        <f t="shared" si="359"/>
        <v>1</v>
      </c>
      <c r="AQ911" s="35">
        <f t="shared" si="359"/>
        <v>0.91176470588235292</v>
      </c>
      <c r="AR911" s="35">
        <f t="shared" si="359"/>
        <v>0.97142857142857142</v>
      </c>
      <c r="AS911" s="35">
        <f t="shared" si="359"/>
        <v>1</v>
      </c>
      <c r="AT911" s="35">
        <f t="shared" si="359"/>
        <v>0.97142857142857142</v>
      </c>
      <c r="AU911" s="35">
        <f t="shared" si="359"/>
        <v>1</v>
      </c>
      <c r="AV911" s="35">
        <f t="shared" si="359"/>
        <v>1</v>
      </c>
      <c r="AW911" s="35">
        <f t="shared" si="359"/>
        <v>0.31428571428571428</v>
      </c>
      <c r="AX911" s="35">
        <f t="shared" si="359"/>
        <v>0.91666666666666663</v>
      </c>
      <c r="AY911" s="35">
        <f t="shared" si="359"/>
        <v>1</v>
      </c>
      <c r="AZ911" s="35">
        <f t="shared" si="359"/>
        <v>1</v>
      </c>
      <c r="BA911" s="35">
        <f t="shared" si="359"/>
        <v>1</v>
      </c>
      <c r="BB911" s="35">
        <f t="shared" si="359"/>
        <v>1</v>
      </c>
      <c r="BC911" s="35">
        <f t="shared" si="359"/>
        <v>1</v>
      </c>
      <c r="BD911" s="35">
        <f t="shared" si="359"/>
        <v>0.93074968233799238</v>
      </c>
      <c r="BE911" s="110"/>
    </row>
    <row r="912" spans="1:57" ht="25.5" customHeight="1" x14ac:dyDescent="0.25">
      <c r="A912" s="29"/>
      <c r="B912" s="83"/>
      <c r="C912" s="84"/>
      <c r="D912" s="84"/>
      <c r="E912" s="76" t="s">
        <v>152</v>
      </c>
      <c r="F912" s="34">
        <f t="shared" ref="F912:AK912" si="360">F908+F861</f>
        <v>719</v>
      </c>
      <c r="G912" s="34">
        <f t="shared" si="360"/>
        <v>720</v>
      </c>
      <c r="H912" s="34">
        <f t="shared" si="360"/>
        <v>720</v>
      </c>
      <c r="I912" s="34">
        <f t="shared" si="360"/>
        <v>720</v>
      </c>
      <c r="J912" s="34">
        <f t="shared" si="360"/>
        <v>720</v>
      </c>
      <c r="K912" s="34">
        <f t="shared" si="360"/>
        <v>720</v>
      </c>
      <c r="L912" s="34">
        <f t="shared" si="360"/>
        <v>718</v>
      </c>
      <c r="M912" s="34">
        <f t="shared" si="360"/>
        <v>719</v>
      </c>
      <c r="N912" s="34">
        <f t="shared" si="360"/>
        <v>719</v>
      </c>
      <c r="O912" s="34">
        <f t="shared" si="360"/>
        <v>718</v>
      </c>
      <c r="P912" s="34">
        <f t="shared" si="360"/>
        <v>720</v>
      </c>
      <c r="Q912" s="34">
        <f t="shared" si="360"/>
        <v>720</v>
      </c>
      <c r="R912" s="34">
        <f t="shared" si="360"/>
        <v>716</v>
      </c>
      <c r="S912" s="34">
        <f t="shared" si="360"/>
        <v>719</v>
      </c>
      <c r="T912" s="34">
        <f t="shared" si="360"/>
        <v>720</v>
      </c>
      <c r="U912" s="34">
        <f t="shared" si="360"/>
        <v>709</v>
      </c>
      <c r="V912" s="34"/>
      <c r="W912" s="34">
        <f t="shared" si="360"/>
        <v>715</v>
      </c>
      <c r="X912" s="34"/>
      <c r="Y912" s="34">
        <f t="shared" si="360"/>
        <v>719</v>
      </c>
      <c r="Z912" s="34">
        <f t="shared" si="360"/>
        <v>720</v>
      </c>
      <c r="AA912" s="34"/>
      <c r="AB912" s="34">
        <f t="shared" si="360"/>
        <v>720</v>
      </c>
      <c r="AC912" s="34">
        <f t="shared" si="360"/>
        <v>720</v>
      </c>
      <c r="AD912" s="34">
        <f t="shared" si="360"/>
        <v>720</v>
      </c>
      <c r="AE912" s="34">
        <f t="shared" si="360"/>
        <v>720</v>
      </c>
      <c r="AF912" s="34">
        <f t="shared" si="360"/>
        <v>719</v>
      </c>
      <c r="AG912" s="34">
        <f t="shared" si="360"/>
        <v>719</v>
      </c>
      <c r="AH912" s="34"/>
      <c r="AI912" s="34">
        <f t="shared" si="360"/>
        <v>720</v>
      </c>
      <c r="AJ912" s="34">
        <f t="shared" si="360"/>
        <v>717</v>
      </c>
      <c r="AK912" s="34"/>
      <c r="AL912" s="34">
        <f t="shared" ref="AL912:BD912" si="361">AL908+AL861</f>
        <v>717</v>
      </c>
      <c r="AM912" s="34">
        <f t="shared" si="361"/>
        <v>719</v>
      </c>
      <c r="AN912" s="34">
        <f t="shared" si="361"/>
        <v>719</v>
      </c>
      <c r="AO912" s="34">
        <f t="shared" si="361"/>
        <v>719</v>
      </c>
      <c r="AP912" s="34">
        <f t="shared" si="361"/>
        <v>720</v>
      </c>
      <c r="AQ912" s="34">
        <f t="shared" si="361"/>
        <v>719</v>
      </c>
      <c r="AR912" s="34">
        <f t="shared" si="361"/>
        <v>718</v>
      </c>
      <c r="AS912" s="34">
        <f t="shared" si="361"/>
        <v>720</v>
      </c>
      <c r="AT912" s="34">
        <f t="shared" si="361"/>
        <v>719</v>
      </c>
      <c r="AU912" s="34">
        <f t="shared" si="361"/>
        <v>720</v>
      </c>
      <c r="AV912" s="34">
        <f t="shared" si="361"/>
        <v>720</v>
      </c>
      <c r="AW912" s="34">
        <f t="shared" si="361"/>
        <v>712</v>
      </c>
      <c r="AX912" s="34">
        <f t="shared" si="361"/>
        <v>719</v>
      </c>
      <c r="AY912" s="34">
        <f t="shared" si="361"/>
        <v>717</v>
      </c>
      <c r="AZ912" s="34">
        <f t="shared" si="361"/>
        <v>719</v>
      </c>
      <c r="BA912" s="34">
        <f t="shared" si="361"/>
        <v>720</v>
      </c>
      <c r="BB912" s="34">
        <f t="shared" si="361"/>
        <v>720</v>
      </c>
      <c r="BC912" s="34">
        <f t="shared" si="361"/>
        <v>720</v>
      </c>
      <c r="BD912" s="34">
        <f t="shared" si="361"/>
        <v>32343</v>
      </c>
      <c r="BE912" s="110"/>
    </row>
    <row r="913" spans="1:57" ht="25.5" customHeight="1" x14ac:dyDescent="0.25">
      <c r="A913" s="29"/>
      <c r="B913" s="83"/>
      <c r="C913" s="84"/>
      <c r="D913" s="84"/>
      <c r="E913" s="76" t="s">
        <v>153</v>
      </c>
      <c r="F913" s="34">
        <f t="shared" ref="F913:AK913" si="362">F909+F862</f>
        <v>76</v>
      </c>
      <c r="G913" s="34">
        <f t="shared" si="362"/>
        <v>121</v>
      </c>
      <c r="H913" s="34">
        <f t="shared" si="362"/>
        <v>72</v>
      </c>
      <c r="I913" s="34">
        <f t="shared" si="362"/>
        <v>124</v>
      </c>
      <c r="J913" s="34">
        <f t="shared" si="362"/>
        <v>133</v>
      </c>
      <c r="K913" s="34">
        <f t="shared" si="362"/>
        <v>123</v>
      </c>
      <c r="L913" s="34">
        <f t="shared" si="362"/>
        <v>162</v>
      </c>
      <c r="M913" s="34">
        <f t="shared" si="362"/>
        <v>145</v>
      </c>
      <c r="N913" s="34">
        <f t="shared" si="362"/>
        <v>139</v>
      </c>
      <c r="O913" s="34">
        <f t="shared" si="362"/>
        <v>134</v>
      </c>
      <c r="P913" s="34">
        <f t="shared" si="362"/>
        <v>126</v>
      </c>
      <c r="Q913" s="34">
        <f t="shared" si="362"/>
        <v>171</v>
      </c>
      <c r="R913" s="34">
        <f t="shared" si="362"/>
        <v>110</v>
      </c>
      <c r="S913" s="34">
        <f t="shared" si="362"/>
        <v>156</v>
      </c>
      <c r="T913" s="34">
        <f t="shared" si="362"/>
        <v>128</v>
      </c>
      <c r="U913" s="34">
        <f t="shared" si="362"/>
        <v>119</v>
      </c>
      <c r="V913" s="34"/>
      <c r="W913" s="34">
        <f t="shared" si="362"/>
        <v>137</v>
      </c>
      <c r="X913" s="34"/>
      <c r="Y913" s="34">
        <f t="shared" si="362"/>
        <v>129</v>
      </c>
      <c r="Z913" s="34">
        <f t="shared" si="362"/>
        <v>126</v>
      </c>
      <c r="AA913" s="34"/>
      <c r="AB913" s="34">
        <f t="shared" si="362"/>
        <v>113</v>
      </c>
      <c r="AC913" s="34">
        <f t="shared" si="362"/>
        <v>126</v>
      </c>
      <c r="AD913" s="34">
        <f t="shared" si="362"/>
        <v>136</v>
      </c>
      <c r="AE913" s="34">
        <f t="shared" si="362"/>
        <v>133</v>
      </c>
      <c r="AF913" s="34">
        <f t="shared" si="362"/>
        <v>147</v>
      </c>
      <c r="AG913" s="34">
        <f t="shared" si="362"/>
        <v>99</v>
      </c>
      <c r="AH913" s="34"/>
      <c r="AI913" s="34">
        <f t="shared" si="362"/>
        <v>158</v>
      </c>
      <c r="AJ913" s="34">
        <f t="shared" si="362"/>
        <v>125</v>
      </c>
      <c r="AK913" s="34"/>
      <c r="AL913" s="34">
        <f t="shared" ref="AL913:BD913" si="363">AL909+AL862</f>
        <v>122</v>
      </c>
      <c r="AM913" s="34">
        <f t="shared" si="363"/>
        <v>126</v>
      </c>
      <c r="AN913" s="34">
        <f t="shared" si="363"/>
        <v>149</v>
      </c>
      <c r="AO913" s="34">
        <f t="shared" si="363"/>
        <v>118</v>
      </c>
      <c r="AP913" s="34">
        <f t="shared" si="363"/>
        <v>155</v>
      </c>
      <c r="AQ913" s="34">
        <f t="shared" si="363"/>
        <v>127</v>
      </c>
      <c r="AR913" s="34">
        <f t="shared" si="363"/>
        <v>108</v>
      </c>
      <c r="AS913" s="34">
        <f t="shared" si="363"/>
        <v>186</v>
      </c>
      <c r="AT913" s="34">
        <f t="shared" si="363"/>
        <v>123</v>
      </c>
      <c r="AU913" s="34">
        <f t="shared" si="363"/>
        <v>162</v>
      </c>
      <c r="AV913" s="34">
        <f t="shared" si="363"/>
        <v>0</v>
      </c>
      <c r="AW913" s="34">
        <f t="shared" si="363"/>
        <v>133</v>
      </c>
      <c r="AX913" s="34">
        <f t="shared" si="363"/>
        <v>108</v>
      </c>
      <c r="AY913" s="34">
        <f t="shared" si="363"/>
        <v>165</v>
      </c>
      <c r="AZ913" s="34">
        <f t="shared" si="363"/>
        <v>113</v>
      </c>
      <c r="BA913" s="34">
        <f t="shared" si="363"/>
        <v>115</v>
      </c>
      <c r="BB913" s="34">
        <f t="shared" si="363"/>
        <v>0</v>
      </c>
      <c r="BC913" s="34">
        <f t="shared" si="363"/>
        <v>0</v>
      </c>
      <c r="BD913" s="34">
        <f t="shared" si="363"/>
        <v>5478</v>
      </c>
      <c r="BE913" s="110"/>
    </row>
    <row r="914" spans="1:57" ht="25.5" customHeight="1" x14ac:dyDescent="0.25">
      <c r="A914" s="29"/>
      <c r="B914" s="83"/>
      <c r="C914" s="84"/>
      <c r="D914" s="84"/>
      <c r="E914" s="76" t="s">
        <v>154</v>
      </c>
      <c r="F914" s="34">
        <f t="shared" ref="F914:AK914" si="364">F910+F863</f>
        <v>4</v>
      </c>
      <c r="G914" s="34">
        <f t="shared" si="364"/>
        <v>21</v>
      </c>
      <c r="H914" s="34">
        <f t="shared" si="364"/>
        <v>73</v>
      </c>
      <c r="I914" s="34">
        <f t="shared" si="364"/>
        <v>71</v>
      </c>
      <c r="J914" s="34">
        <f t="shared" si="364"/>
        <v>74</v>
      </c>
      <c r="K914" s="34">
        <f t="shared" si="364"/>
        <v>15</v>
      </c>
      <c r="L914" s="34">
        <f t="shared" si="364"/>
        <v>38</v>
      </c>
      <c r="M914" s="34">
        <f t="shared" si="364"/>
        <v>106</v>
      </c>
      <c r="N914" s="34">
        <f t="shared" si="364"/>
        <v>80</v>
      </c>
      <c r="O914" s="34">
        <f t="shared" si="364"/>
        <v>62</v>
      </c>
      <c r="P914" s="34">
        <f t="shared" si="364"/>
        <v>29</v>
      </c>
      <c r="Q914" s="34">
        <f t="shared" si="364"/>
        <v>58</v>
      </c>
      <c r="R914" s="34">
        <f t="shared" si="364"/>
        <v>71</v>
      </c>
      <c r="S914" s="34">
        <f t="shared" si="364"/>
        <v>22</v>
      </c>
      <c r="T914" s="34">
        <f t="shared" si="364"/>
        <v>73</v>
      </c>
      <c r="U914" s="34">
        <f t="shared" si="364"/>
        <v>67</v>
      </c>
      <c r="V914" s="34"/>
      <c r="W914" s="34">
        <f t="shared" si="364"/>
        <v>125</v>
      </c>
      <c r="X914" s="34"/>
      <c r="Y914" s="34">
        <f t="shared" si="364"/>
        <v>53</v>
      </c>
      <c r="Z914" s="34">
        <f t="shared" si="364"/>
        <v>55</v>
      </c>
      <c r="AA914" s="34"/>
      <c r="AB914" s="34">
        <f t="shared" si="364"/>
        <v>4</v>
      </c>
      <c r="AC914" s="34">
        <f t="shared" si="364"/>
        <v>56</v>
      </c>
      <c r="AD914" s="34">
        <f t="shared" si="364"/>
        <v>7</v>
      </c>
      <c r="AE914" s="34">
        <f t="shared" si="364"/>
        <v>17</v>
      </c>
      <c r="AF914" s="34">
        <f t="shared" si="364"/>
        <v>62</v>
      </c>
      <c r="AG914" s="34">
        <f t="shared" si="364"/>
        <v>26</v>
      </c>
      <c r="AH914" s="34"/>
      <c r="AI914" s="34">
        <f t="shared" si="364"/>
        <v>49</v>
      </c>
      <c r="AJ914" s="34">
        <f t="shared" si="364"/>
        <v>34</v>
      </c>
      <c r="AK914" s="34"/>
      <c r="AL914" s="34">
        <f t="shared" ref="AL914:BD914" si="365">AL910+AL863</f>
        <v>30</v>
      </c>
      <c r="AM914" s="34">
        <f t="shared" si="365"/>
        <v>11</v>
      </c>
      <c r="AN914" s="34">
        <f t="shared" si="365"/>
        <v>22</v>
      </c>
      <c r="AO914" s="34">
        <f t="shared" si="365"/>
        <v>82</v>
      </c>
      <c r="AP914" s="34">
        <f t="shared" si="365"/>
        <v>7</v>
      </c>
      <c r="AQ914" s="34">
        <f t="shared" si="365"/>
        <v>124</v>
      </c>
      <c r="AR914" s="34">
        <f t="shared" si="365"/>
        <v>89</v>
      </c>
      <c r="AS914" s="34">
        <f t="shared" si="365"/>
        <v>70</v>
      </c>
      <c r="AT914" s="34">
        <f t="shared" si="365"/>
        <v>71</v>
      </c>
      <c r="AU914" s="34">
        <f t="shared" si="365"/>
        <v>147</v>
      </c>
      <c r="AV914" s="34">
        <f t="shared" si="365"/>
        <v>0</v>
      </c>
      <c r="AW914" s="34">
        <f t="shared" si="365"/>
        <v>142</v>
      </c>
      <c r="AX914" s="34">
        <f t="shared" si="365"/>
        <v>51</v>
      </c>
      <c r="AY914" s="34">
        <f t="shared" si="365"/>
        <v>3</v>
      </c>
      <c r="AZ914" s="34">
        <f t="shared" si="365"/>
        <v>22</v>
      </c>
      <c r="BA914" s="34">
        <f t="shared" si="365"/>
        <v>1</v>
      </c>
      <c r="BB914" s="34">
        <f t="shared" si="365"/>
        <v>0</v>
      </c>
      <c r="BC914" s="34">
        <f t="shared" si="365"/>
        <v>0</v>
      </c>
      <c r="BD914" s="34">
        <f t="shared" si="365"/>
        <v>2224</v>
      </c>
      <c r="BE914" s="110"/>
    </row>
    <row r="915" spans="1:57" ht="25.5" customHeight="1" x14ac:dyDescent="0.25">
      <c r="A915" s="29"/>
      <c r="B915" s="83"/>
      <c r="C915" s="84"/>
      <c r="D915" s="84"/>
      <c r="E915" s="76" t="s">
        <v>155</v>
      </c>
      <c r="F915" s="35">
        <f t="shared" ref="F915:AK915" si="366">1-F914/(F912-F913)</f>
        <v>0.99377916018662515</v>
      </c>
      <c r="G915" s="35">
        <f t="shared" si="366"/>
        <v>0.96494156928213692</v>
      </c>
      <c r="H915" s="35">
        <f t="shared" si="366"/>
        <v>0.88734567901234573</v>
      </c>
      <c r="I915" s="35">
        <f t="shared" si="366"/>
        <v>0.88087248322147649</v>
      </c>
      <c r="J915" s="35">
        <f t="shared" si="366"/>
        <v>0.87393526405451449</v>
      </c>
      <c r="K915" s="35">
        <f t="shared" si="366"/>
        <v>0.97487437185929648</v>
      </c>
      <c r="L915" s="35">
        <f t="shared" si="366"/>
        <v>0.93165467625899279</v>
      </c>
      <c r="M915" s="35">
        <f t="shared" si="366"/>
        <v>0.81533101045296164</v>
      </c>
      <c r="N915" s="35">
        <f t="shared" si="366"/>
        <v>0.86206896551724133</v>
      </c>
      <c r="O915" s="35">
        <f t="shared" si="366"/>
        <v>0.89383561643835618</v>
      </c>
      <c r="P915" s="35">
        <f t="shared" si="366"/>
        <v>0.95117845117845112</v>
      </c>
      <c r="Q915" s="35">
        <f t="shared" si="366"/>
        <v>0.89435336976320579</v>
      </c>
      <c r="R915" s="35">
        <f t="shared" si="366"/>
        <v>0.88283828382838281</v>
      </c>
      <c r="S915" s="35">
        <f t="shared" si="366"/>
        <v>0.96092362344582594</v>
      </c>
      <c r="T915" s="35">
        <f t="shared" si="366"/>
        <v>0.87668918918918914</v>
      </c>
      <c r="U915" s="35">
        <f t="shared" si="366"/>
        <v>0.88644067796610171</v>
      </c>
      <c r="V915" s="35"/>
      <c r="W915" s="35">
        <f t="shared" si="366"/>
        <v>0.7837370242214533</v>
      </c>
      <c r="X915" s="35"/>
      <c r="Y915" s="35">
        <f t="shared" si="366"/>
        <v>0.9101694915254237</v>
      </c>
      <c r="Z915" s="35">
        <f t="shared" si="366"/>
        <v>0.90740740740740744</v>
      </c>
      <c r="AA915" s="35"/>
      <c r="AB915" s="35">
        <f t="shared" si="366"/>
        <v>0.99341021416803954</v>
      </c>
      <c r="AC915" s="35">
        <f t="shared" si="366"/>
        <v>0.90572390572390571</v>
      </c>
      <c r="AD915" s="35">
        <f t="shared" si="366"/>
        <v>0.98801369863013699</v>
      </c>
      <c r="AE915" s="35">
        <f t="shared" si="366"/>
        <v>0.97103918228279384</v>
      </c>
      <c r="AF915" s="35">
        <f t="shared" si="366"/>
        <v>0.89160839160839167</v>
      </c>
      <c r="AG915" s="35">
        <f t="shared" si="366"/>
        <v>0.95806451612903221</v>
      </c>
      <c r="AH915" s="35"/>
      <c r="AI915" s="35">
        <f t="shared" si="366"/>
        <v>0.91281138790035588</v>
      </c>
      <c r="AJ915" s="35">
        <f t="shared" si="366"/>
        <v>0.94256756756756754</v>
      </c>
      <c r="AK915" s="35"/>
      <c r="AL915" s="35">
        <f t="shared" ref="AL915:BD915" si="367">1-AL914/(AL912-AL913)</f>
        <v>0.94957983193277307</v>
      </c>
      <c r="AM915" s="35">
        <f t="shared" si="367"/>
        <v>0.98145025295109611</v>
      </c>
      <c r="AN915" s="35">
        <f t="shared" si="367"/>
        <v>0.96140350877192982</v>
      </c>
      <c r="AO915" s="35">
        <f t="shared" si="367"/>
        <v>0.86356073211314477</v>
      </c>
      <c r="AP915" s="35">
        <f t="shared" si="367"/>
        <v>0.98761061946902651</v>
      </c>
      <c r="AQ915" s="35">
        <f t="shared" si="367"/>
        <v>0.79054054054054057</v>
      </c>
      <c r="AR915" s="35">
        <f t="shared" si="367"/>
        <v>0.85409836065573774</v>
      </c>
      <c r="AS915" s="35">
        <f t="shared" si="367"/>
        <v>0.86891385767790263</v>
      </c>
      <c r="AT915" s="35">
        <f t="shared" si="367"/>
        <v>0.88087248322147649</v>
      </c>
      <c r="AU915" s="35">
        <f t="shared" si="367"/>
        <v>0.73655913978494625</v>
      </c>
      <c r="AV915" s="35">
        <f t="shared" si="367"/>
        <v>1</v>
      </c>
      <c r="AW915" s="35">
        <f t="shared" si="367"/>
        <v>0.75474956822107075</v>
      </c>
      <c r="AX915" s="35">
        <f t="shared" si="367"/>
        <v>0.91653027823240585</v>
      </c>
      <c r="AY915" s="35">
        <f t="shared" si="367"/>
        <v>0.99456521739130432</v>
      </c>
      <c r="AZ915" s="35">
        <f t="shared" si="367"/>
        <v>0.9636963696369637</v>
      </c>
      <c r="BA915" s="35">
        <f t="shared" si="367"/>
        <v>0.99834710743801658</v>
      </c>
      <c r="BB915" s="35">
        <f t="shared" si="367"/>
        <v>1</v>
      </c>
      <c r="BC915" s="35">
        <f t="shared" si="367"/>
        <v>1</v>
      </c>
      <c r="BD915" s="35">
        <f t="shared" si="367"/>
        <v>0.91721570817048204</v>
      </c>
      <c r="BE915" s="110"/>
    </row>
    <row r="916" spans="1:57" ht="25.5" customHeight="1" x14ac:dyDescent="0.25">
      <c r="A916" s="19" t="s">
        <v>44</v>
      </c>
      <c r="B916" s="85" t="s">
        <v>45</v>
      </c>
      <c r="C916" s="86">
        <v>43596</v>
      </c>
      <c r="D916" s="85">
        <v>19</v>
      </c>
      <c r="E916" s="85" t="s">
        <v>46</v>
      </c>
      <c r="F916" s="19">
        <f t="shared" ref="F916:AK916" si="368">F865</f>
        <v>14</v>
      </c>
      <c r="G916" s="19">
        <f t="shared" si="368"/>
        <v>23</v>
      </c>
      <c r="H916" s="19">
        <f t="shared" si="368"/>
        <v>42</v>
      </c>
      <c r="I916" s="19">
        <f t="shared" si="368"/>
        <v>47</v>
      </c>
      <c r="J916" s="19">
        <f t="shared" si="368"/>
        <v>48</v>
      </c>
      <c r="K916" s="19">
        <f t="shared" si="368"/>
        <v>59</v>
      </c>
      <c r="L916" s="19">
        <f t="shared" si="368"/>
        <v>64</v>
      </c>
      <c r="M916" s="19">
        <f t="shared" si="368"/>
        <v>65</v>
      </c>
      <c r="N916" s="19">
        <f t="shared" si="368"/>
        <v>66</v>
      </c>
      <c r="O916" s="19">
        <f t="shared" si="368"/>
        <v>72</v>
      </c>
      <c r="P916" s="19">
        <f t="shared" si="368"/>
        <v>76</v>
      </c>
      <c r="Q916" s="19">
        <f t="shared" si="368"/>
        <v>78</v>
      </c>
      <c r="R916" s="19">
        <f t="shared" si="368"/>
        <v>79</v>
      </c>
      <c r="S916" s="19">
        <f t="shared" si="368"/>
        <v>83</v>
      </c>
      <c r="T916" s="19">
        <f t="shared" si="368"/>
        <v>84</v>
      </c>
      <c r="U916" s="19">
        <f t="shared" si="368"/>
        <v>86</v>
      </c>
      <c r="V916" s="19"/>
      <c r="W916" s="19">
        <f t="shared" si="368"/>
        <v>411</v>
      </c>
      <c r="X916" s="19"/>
      <c r="Y916" s="19">
        <f t="shared" si="368"/>
        <v>413</v>
      </c>
      <c r="Z916" s="19">
        <f t="shared" si="368"/>
        <v>415</v>
      </c>
      <c r="AA916" s="19"/>
      <c r="AB916" s="19">
        <f t="shared" si="368"/>
        <v>417</v>
      </c>
      <c r="AC916" s="19">
        <f t="shared" si="368"/>
        <v>418</v>
      </c>
      <c r="AD916" s="19">
        <f t="shared" si="368"/>
        <v>419</v>
      </c>
      <c r="AE916" s="19">
        <f t="shared" si="368"/>
        <v>420</v>
      </c>
      <c r="AF916" s="19">
        <f t="shared" si="368"/>
        <v>421</v>
      </c>
      <c r="AG916" s="19">
        <f t="shared" si="368"/>
        <v>422</v>
      </c>
      <c r="AH916" s="19"/>
      <c r="AI916" s="19">
        <f t="shared" si="368"/>
        <v>425</v>
      </c>
      <c r="AJ916" s="19">
        <f t="shared" si="368"/>
        <v>426</v>
      </c>
      <c r="AK916" s="19"/>
      <c r="AL916" s="19">
        <f t="shared" ref="AL916:BD916" si="369">AL865</f>
        <v>430</v>
      </c>
      <c r="AM916" s="19">
        <f t="shared" si="369"/>
        <v>431</v>
      </c>
      <c r="AN916" s="19">
        <f t="shared" si="369"/>
        <v>433</v>
      </c>
      <c r="AO916" s="19">
        <f t="shared" si="369"/>
        <v>446</v>
      </c>
      <c r="AP916" s="19">
        <f t="shared" si="369"/>
        <v>449</v>
      </c>
      <c r="AQ916" s="19">
        <f t="shared" si="369"/>
        <v>450</v>
      </c>
      <c r="AR916" s="19">
        <f t="shared" si="369"/>
        <v>451</v>
      </c>
      <c r="AS916" s="19">
        <f t="shared" si="369"/>
        <v>453</v>
      </c>
      <c r="AT916" s="19">
        <f t="shared" si="369"/>
        <v>454</v>
      </c>
      <c r="AU916" s="19">
        <f t="shared" si="369"/>
        <v>455</v>
      </c>
      <c r="AV916" s="19">
        <f t="shared" si="369"/>
        <v>0</v>
      </c>
      <c r="AW916" s="19">
        <f t="shared" si="369"/>
        <v>457</v>
      </c>
      <c r="AX916" s="19">
        <f t="shared" si="369"/>
        <v>458</v>
      </c>
      <c r="AY916" s="19">
        <f t="shared" si="369"/>
        <v>460</v>
      </c>
      <c r="AZ916" s="19">
        <f t="shared" si="369"/>
        <v>461</v>
      </c>
      <c r="BA916" s="19">
        <f t="shared" si="369"/>
        <v>463</v>
      </c>
      <c r="BB916" s="19">
        <f t="shared" si="369"/>
        <v>0</v>
      </c>
      <c r="BC916" s="19">
        <f t="shared" si="369"/>
        <v>0</v>
      </c>
      <c r="BD916" s="19" t="str">
        <f t="shared" si="369"/>
        <v>TOTALS</v>
      </c>
      <c r="BE916" s="19" t="s">
        <v>47</v>
      </c>
    </row>
    <row r="917" spans="1:57" ht="25.5" customHeight="1" x14ac:dyDescent="0.25">
      <c r="A917" s="19" t="s">
        <v>48</v>
      </c>
      <c r="B917" s="85"/>
      <c r="C917" s="87" t="s">
        <v>49</v>
      </c>
      <c r="D917" s="87" t="s">
        <v>50</v>
      </c>
      <c r="E917" s="87" t="s">
        <v>51</v>
      </c>
      <c r="F917" s="19" t="s">
        <v>52</v>
      </c>
      <c r="G917" s="19" t="s">
        <v>52</v>
      </c>
      <c r="H917" s="19" t="s">
        <v>52</v>
      </c>
      <c r="I917" s="19" t="s">
        <v>52</v>
      </c>
      <c r="J917" s="19" t="s">
        <v>52</v>
      </c>
      <c r="K917" s="19" t="s">
        <v>52</v>
      </c>
      <c r="L917" s="19" t="s">
        <v>52</v>
      </c>
      <c r="M917" s="19" t="s">
        <v>52</v>
      </c>
      <c r="N917" s="19" t="s">
        <v>52</v>
      </c>
      <c r="O917" s="19" t="s">
        <v>52</v>
      </c>
      <c r="P917" s="19" t="s">
        <v>52</v>
      </c>
      <c r="Q917" s="19" t="s">
        <v>52</v>
      </c>
      <c r="R917" s="19" t="s">
        <v>52</v>
      </c>
      <c r="S917" s="19" t="s">
        <v>52</v>
      </c>
      <c r="T917" s="19" t="s">
        <v>52</v>
      </c>
      <c r="U917" s="19" t="s">
        <v>52</v>
      </c>
      <c r="V917" s="19"/>
      <c r="W917" s="19" t="s">
        <v>52</v>
      </c>
      <c r="X917" s="19"/>
      <c r="Y917" s="19" t="s">
        <v>52</v>
      </c>
      <c r="Z917" s="19" t="s">
        <v>52</v>
      </c>
      <c r="AA917" s="19"/>
      <c r="AB917" s="19" t="s">
        <v>52</v>
      </c>
      <c r="AC917" s="19" t="s">
        <v>52</v>
      </c>
      <c r="AD917" s="19" t="s">
        <v>52</v>
      </c>
      <c r="AE917" s="19" t="s">
        <v>52</v>
      </c>
      <c r="AF917" s="19" t="s">
        <v>52</v>
      </c>
      <c r="AG917" s="19" t="s">
        <v>52</v>
      </c>
      <c r="AH917" s="19"/>
      <c r="AI917" s="19" t="s">
        <v>52</v>
      </c>
      <c r="AJ917" s="19" t="s">
        <v>52</v>
      </c>
      <c r="AK917" s="19"/>
      <c r="AL917" s="19" t="s">
        <v>52</v>
      </c>
      <c r="AM917" s="19" t="s">
        <v>52</v>
      </c>
      <c r="AN917" s="19" t="s">
        <v>52</v>
      </c>
      <c r="AO917" s="19" t="s">
        <v>52</v>
      </c>
      <c r="AP917" s="19" t="s">
        <v>52</v>
      </c>
      <c r="AQ917" s="19" t="s">
        <v>52</v>
      </c>
      <c r="AR917" s="19" t="s">
        <v>52</v>
      </c>
      <c r="AS917" s="19" t="s">
        <v>52</v>
      </c>
      <c r="AT917" s="19" t="s">
        <v>52</v>
      </c>
      <c r="AU917" s="19" t="s">
        <v>52</v>
      </c>
      <c r="AV917" s="19" t="s">
        <v>52</v>
      </c>
      <c r="AW917" s="19" t="s">
        <v>52</v>
      </c>
      <c r="AX917" s="19" t="s">
        <v>52</v>
      </c>
      <c r="AY917" s="19" t="s">
        <v>52</v>
      </c>
      <c r="AZ917" s="19" t="s">
        <v>52</v>
      </c>
      <c r="BA917" s="19" t="s">
        <v>52</v>
      </c>
      <c r="BB917" s="19" t="s">
        <v>52</v>
      </c>
      <c r="BC917" s="19" t="s">
        <v>52</v>
      </c>
      <c r="BD917" s="19" t="s">
        <v>52</v>
      </c>
      <c r="BE917" s="19" t="s">
        <v>53</v>
      </c>
    </row>
    <row r="918" spans="1:57" ht="25.5" customHeight="1" x14ac:dyDescent="0.25">
      <c r="A918" s="22">
        <v>19</v>
      </c>
      <c r="B918" s="76" t="s">
        <v>54</v>
      </c>
      <c r="C918" s="76">
        <v>25</v>
      </c>
      <c r="D918" s="76" t="s">
        <v>55</v>
      </c>
      <c r="E918" s="76" t="s">
        <v>56</v>
      </c>
      <c r="F918" s="24">
        <v>-385.42</v>
      </c>
      <c r="G918" s="24">
        <v>68.52</v>
      </c>
      <c r="H918" s="24">
        <v>-763.21</v>
      </c>
      <c r="I918" s="24">
        <v>-439.94</v>
      </c>
      <c r="J918" s="24">
        <v>-474.77</v>
      </c>
      <c r="K918" s="24">
        <v>-379.34</v>
      </c>
      <c r="L918" s="24">
        <v>-732.66</v>
      </c>
      <c r="M918" s="24">
        <v>176.32</v>
      </c>
      <c r="N918" s="24">
        <v>-42.68</v>
      </c>
      <c r="O918" s="24">
        <v>1614.26</v>
      </c>
      <c r="P918" s="24">
        <v>320.02999999999997</v>
      </c>
      <c r="Q918" s="24">
        <v>-1115.73</v>
      </c>
      <c r="R918" s="24">
        <v>437.46</v>
      </c>
      <c r="S918" s="24">
        <v>-81.86</v>
      </c>
      <c r="T918" s="24">
        <v>-732.58</v>
      </c>
      <c r="U918" s="24">
        <v>-1032.58</v>
      </c>
      <c r="V918" s="100"/>
      <c r="W918" s="99">
        <v>-1787.3</v>
      </c>
      <c r="X918" s="24"/>
      <c r="Y918" s="98">
        <v>-76.39</v>
      </c>
      <c r="Z918" s="24">
        <v>-813.73</v>
      </c>
      <c r="AA918" s="24"/>
      <c r="AB918" s="24">
        <v>-322.07</v>
      </c>
      <c r="AC918" s="24">
        <v>-311.41000000000003</v>
      </c>
      <c r="AD918" s="24">
        <v>274.35000000000002</v>
      </c>
      <c r="AE918" s="24">
        <v>645.52</v>
      </c>
      <c r="AF918" s="24">
        <v>-297.29000000000002</v>
      </c>
      <c r="AG918" s="24">
        <v>-351.2</v>
      </c>
      <c r="AH918" s="24"/>
      <c r="AI918" s="24">
        <v>295.67</v>
      </c>
      <c r="AJ918" s="24">
        <v>-135.79</v>
      </c>
      <c r="AK918" s="24"/>
      <c r="AL918" s="24">
        <v>-456.8</v>
      </c>
      <c r="AM918" s="24">
        <v>-664.85</v>
      </c>
      <c r="AN918" s="24">
        <v>-76.11</v>
      </c>
      <c r="AO918" s="24">
        <v>-567.52</v>
      </c>
      <c r="AP918" s="24">
        <v>-459.15</v>
      </c>
      <c r="AQ918" s="24">
        <v>-65.760000000000005</v>
      </c>
      <c r="AR918" s="101">
        <v>869.32</v>
      </c>
      <c r="AS918" s="102">
        <v>-826.97</v>
      </c>
      <c r="AT918" s="24">
        <v>-114.81</v>
      </c>
      <c r="AU918" s="24">
        <v>-895.6</v>
      </c>
      <c r="AV918" s="24">
        <v>0</v>
      </c>
      <c r="AW918" s="24" t="s">
        <v>58</v>
      </c>
      <c r="AX918" s="24">
        <v>-336.39</v>
      </c>
      <c r="AY918" s="24">
        <v>1.99</v>
      </c>
      <c r="AZ918" s="24">
        <v>-285.52999999999997</v>
      </c>
      <c r="BA918" s="24">
        <v>-299.42</v>
      </c>
      <c r="BB918" s="24">
        <v>0</v>
      </c>
      <c r="BC918" s="24">
        <v>0</v>
      </c>
      <c r="BD918" s="24">
        <f t="shared" ref="BD918:BD961" si="370">SUM(F918:BC918)</f>
        <v>-10621.419999999998</v>
      </c>
      <c r="BE918" s="25"/>
    </row>
    <row r="919" spans="1:57" ht="25.5" customHeight="1" x14ac:dyDescent="0.25">
      <c r="A919" s="22">
        <v>19</v>
      </c>
      <c r="B919" s="76" t="s">
        <v>54</v>
      </c>
      <c r="C919" s="76">
        <v>66</v>
      </c>
      <c r="D919" s="76" t="s">
        <v>55</v>
      </c>
      <c r="E919" s="77" t="s">
        <v>57</v>
      </c>
      <c r="F919" s="24">
        <v>-57.58</v>
      </c>
      <c r="G919" s="24">
        <v>35.909999999999997</v>
      </c>
      <c r="H919" s="24">
        <v>-371.82</v>
      </c>
      <c r="I919" s="24">
        <v>-4.68</v>
      </c>
      <c r="J919" s="24">
        <v>-140.01</v>
      </c>
      <c r="K919" s="24">
        <v>-136.81</v>
      </c>
      <c r="L919" s="24">
        <v>-37.590000000000003</v>
      </c>
      <c r="M919" s="24">
        <v>16.63</v>
      </c>
      <c r="N919" s="24">
        <v>-496.78</v>
      </c>
      <c r="O919" s="24">
        <v>-250.56</v>
      </c>
      <c r="P919" s="24">
        <v>229.91</v>
      </c>
      <c r="Q919" s="24">
        <v>32.020000000000003</v>
      </c>
      <c r="R919" s="24">
        <v>7.67</v>
      </c>
      <c r="S919" s="24">
        <v>67.97</v>
      </c>
      <c r="T919" s="24" t="s">
        <v>58</v>
      </c>
      <c r="U919" s="24">
        <v>-855.57</v>
      </c>
      <c r="V919" s="100"/>
      <c r="W919" s="99">
        <v>-130.91999999999999</v>
      </c>
      <c r="X919" s="24"/>
      <c r="Y919" s="98">
        <v>-258.48</v>
      </c>
      <c r="Z919" s="24">
        <v>44.67</v>
      </c>
      <c r="AA919" s="24"/>
      <c r="AB919" s="24">
        <v>-97.86</v>
      </c>
      <c r="AC919" s="24">
        <v>193.67</v>
      </c>
      <c r="AD919" s="24">
        <v>30.14</v>
      </c>
      <c r="AE919" s="24">
        <v>-61.84</v>
      </c>
      <c r="AF919" s="24">
        <v>-423.8</v>
      </c>
      <c r="AG919" s="24">
        <v>-201.46</v>
      </c>
      <c r="AH919" s="24"/>
      <c r="AI919" s="24">
        <v>-475.17</v>
      </c>
      <c r="AJ919" s="24">
        <v>-197.22</v>
      </c>
      <c r="AK919" s="24"/>
      <c r="AL919" s="24" t="s">
        <v>60</v>
      </c>
      <c r="AM919" s="24">
        <v>-79.58</v>
      </c>
      <c r="AN919" s="24" t="s">
        <v>58</v>
      </c>
      <c r="AO919" s="24">
        <v>-430.98</v>
      </c>
      <c r="AP919" s="24">
        <v>-893.82</v>
      </c>
      <c r="AQ919" s="24">
        <v>-11.41</v>
      </c>
      <c r="AR919" s="101">
        <v>-782.74</v>
      </c>
      <c r="AS919" s="102">
        <v>-300.05</v>
      </c>
      <c r="AT919" s="24">
        <v>-127.61</v>
      </c>
      <c r="AU919" s="24">
        <v>107.93</v>
      </c>
      <c r="AV919" s="24">
        <v>0</v>
      </c>
      <c r="AW919" s="24">
        <v>-259.76</v>
      </c>
      <c r="AX919" s="24">
        <v>-150.29</v>
      </c>
      <c r="AY919" s="24">
        <v>9.15</v>
      </c>
      <c r="AZ919" s="24">
        <v>-73.58</v>
      </c>
      <c r="BA919" s="24" t="s">
        <v>62</v>
      </c>
      <c r="BB919" s="24">
        <v>0</v>
      </c>
      <c r="BC919" s="24">
        <v>0</v>
      </c>
      <c r="BD919" s="24">
        <f t="shared" si="370"/>
        <v>-6532.3</v>
      </c>
      <c r="BE919" s="25"/>
    </row>
    <row r="920" spans="1:57" ht="25.5" customHeight="1" x14ac:dyDescent="0.25">
      <c r="A920" s="22">
        <v>19</v>
      </c>
      <c r="B920" s="76" t="s">
        <v>54</v>
      </c>
      <c r="C920" s="76">
        <v>27</v>
      </c>
      <c r="D920" s="76">
        <v>269</v>
      </c>
      <c r="E920" s="76" t="s">
        <v>61</v>
      </c>
      <c r="F920" s="24" t="s">
        <v>60</v>
      </c>
      <c r="G920" s="24" t="s">
        <v>60</v>
      </c>
      <c r="H920" s="24" t="s">
        <v>60</v>
      </c>
      <c r="I920" s="24" t="s">
        <v>60</v>
      </c>
      <c r="J920" s="24" t="s">
        <v>62</v>
      </c>
      <c r="K920" s="24" t="s">
        <v>60</v>
      </c>
      <c r="L920" s="24" t="s">
        <v>64</v>
      </c>
      <c r="M920" s="24" t="s">
        <v>63</v>
      </c>
      <c r="N920" s="24" t="s">
        <v>60</v>
      </c>
      <c r="O920" s="24" t="s">
        <v>60</v>
      </c>
      <c r="P920" s="24" t="s">
        <v>62</v>
      </c>
      <c r="Q920" s="24" t="s">
        <v>60</v>
      </c>
      <c r="R920" s="24" t="s">
        <v>60</v>
      </c>
      <c r="S920" s="24" t="s">
        <v>62</v>
      </c>
      <c r="T920" s="24" t="s">
        <v>62</v>
      </c>
      <c r="U920" s="24" t="s">
        <v>62</v>
      </c>
      <c r="V920" s="100"/>
      <c r="W920" s="99" t="s">
        <v>60</v>
      </c>
      <c r="X920" s="24"/>
      <c r="Y920" s="98" t="s">
        <v>60</v>
      </c>
      <c r="Z920" s="24" t="s">
        <v>62</v>
      </c>
      <c r="AA920" s="24"/>
      <c r="AB920" s="24" t="s">
        <v>60</v>
      </c>
      <c r="AC920" s="24" t="s">
        <v>60</v>
      </c>
      <c r="AD920" s="24" t="s">
        <v>60</v>
      </c>
      <c r="AE920" s="24" t="s">
        <v>62</v>
      </c>
      <c r="AF920" s="24" t="s">
        <v>60</v>
      </c>
      <c r="AG920" s="24" t="s">
        <v>60</v>
      </c>
      <c r="AH920" s="24"/>
      <c r="AI920" s="24" t="s">
        <v>63</v>
      </c>
      <c r="AJ920" s="24" t="s">
        <v>60</v>
      </c>
      <c r="AK920" s="24"/>
      <c r="AL920" s="24" t="s">
        <v>60</v>
      </c>
      <c r="AM920" s="24" t="s">
        <v>60</v>
      </c>
      <c r="AN920" s="24" t="s">
        <v>62</v>
      </c>
      <c r="AO920" s="24" t="s">
        <v>62</v>
      </c>
      <c r="AP920" s="24" t="s">
        <v>64</v>
      </c>
      <c r="AQ920" s="24" t="s">
        <v>62</v>
      </c>
      <c r="AR920" s="101" t="s">
        <v>60</v>
      </c>
      <c r="AS920" s="102" t="s">
        <v>64</v>
      </c>
      <c r="AT920" s="24" t="s">
        <v>62</v>
      </c>
      <c r="AU920" s="24" t="s">
        <v>60</v>
      </c>
      <c r="AV920" s="24">
        <v>0</v>
      </c>
      <c r="AW920" s="24" t="s">
        <v>62</v>
      </c>
      <c r="AX920" s="24" t="s">
        <v>319</v>
      </c>
      <c r="AY920" s="24" t="s">
        <v>64</v>
      </c>
      <c r="AZ920" s="24" t="s">
        <v>60</v>
      </c>
      <c r="BA920" s="24" t="s">
        <v>62</v>
      </c>
      <c r="BB920" s="24">
        <v>0</v>
      </c>
      <c r="BC920" s="24">
        <v>0</v>
      </c>
      <c r="BD920" s="24">
        <f t="shared" si="370"/>
        <v>0</v>
      </c>
      <c r="BE920" s="25"/>
    </row>
    <row r="921" spans="1:57" ht="25.5" customHeight="1" x14ac:dyDescent="0.25">
      <c r="A921" s="22">
        <v>19</v>
      </c>
      <c r="B921" s="76" t="s">
        <v>54</v>
      </c>
      <c r="C921" s="76">
        <v>27</v>
      </c>
      <c r="D921" s="76">
        <v>273</v>
      </c>
      <c r="E921" s="76" t="s">
        <v>65</v>
      </c>
      <c r="F921" s="24" t="s">
        <v>60</v>
      </c>
      <c r="G921" s="24" t="s">
        <v>60</v>
      </c>
      <c r="H921" s="24" t="s">
        <v>60</v>
      </c>
      <c r="I921" s="24" t="s">
        <v>60</v>
      </c>
      <c r="J921" s="24" t="s">
        <v>62</v>
      </c>
      <c r="K921" s="24" t="s">
        <v>60</v>
      </c>
      <c r="L921" s="24" t="s">
        <v>60</v>
      </c>
      <c r="M921" s="24" t="s">
        <v>63</v>
      </c>
      <c r="N921" s="24" t="s">
        <v>60</v>
      </c>
      <c r="O921" s="24" t="s">
        <v>60</v>
      </c>
      <c r="P921" s="24" t="s">
        <v>62</v>
      </c>
      <c r="Q921" s="24" t="s">
        <v>60</v>
      </c>
      <c r="R921" s="24" t="s">
        <v>60</v>
      </c>
      <c r="S921" s="24" t="s">
        <v>63</v>
      </c>
      <c r="T921" s="24" t="s">
        <v>62</v>
      </c>
      <c r="U921" s="24" t="s">
        <v>62</v>
      </c>
      <c r="V921" s="100"/>
      <c r="W921" s="99" t="s">
        <v>60</v>
      </c>
      <c r="X921" s="24"/>
      <c r="Y921" s="98" t="s">
        <v>60</v>
      </c>
      <c r="Z921" s="24" t="s">
        <v>62</v>
      </c>
      <c r="AA921" s="24"/>
      <c r="AB921" s="24" t="s">
        <v>60</v>
      </c>
      <c r="AC921" s="24" t="s">
        <v>60</v>
      </c>
      <c r="AD921" s="24" t="s">
        <v>60</v>
      </c>
      <c r="AE921" s="24" t="s">
        <v>62</v>
      </c>
      <c r="AF921" s="24" t="s">
        <v>60</v>
      </c>
      <c r="AG921" s="24" t="s">
        <v>60</v>
      </c>
      <c r="AH921" s="24"/>
      <c r="AI921" s="24" t="s">
        <v>62</v>
      </c>
      <c r="AJ921" s="24" t="s">
        <v>60</v>
      </c>
      <c r="AK921" s="24"/>
      <c r="AL921" s="24" t="s">
        <v>60</v>
      </c>
      <c r="AM921" s="24" t="s">
        <v>60</v>
      </c>
      <c r="AN921" s="24" t="s">
        <v>62</v>
      </c>
      <c r="AO921" s="24" t="s">
        <v>62</v>
      </c>
      <c r="AP921" s="24" t="s">
        <v>64</v>
      </c>
      <c r="AQ921" s="24" t="s">
        <v>62</v>
      </c>
      <c r="AR921" s="101" t="s">
        <v>60</v>
      </c>
      <c r="AS921" s="102" t="s">
        <v>64</v>
      </c>
      <c r="AT921" s="24" t="s">
        <v>62</v>
      </c>
      <c r="AU921" s="24" t="s">
        <v>60</v>
      </c>
      <c r="AV921" s="24">
        <v>0</v>
      </c>
      <c r="AW921" s="24">
        <v>779.65</v>
      </c>
      <c r="AX921" s="24" t="s">
        <v>319</v>
      </c>
      <c r="AY921" s="24" t="s">
        <v>64</v>
      </c>
      <c r="AZ921" s="24" t="s">
        <v>60</v>
      </c>
      <c r="BA921" s="24" t="s">
        <v>62</v>
      </c>
      <c r="BB921" s="24">
        <v>0</v>
      </c>
      <c r="BC921" s="24">
        <v>0</v>
      </c>
      <c r="BD921" s="24">
        <f t="shared" si="370"/>
        <v>779.65</v>
      </c>
      <c r="BE921" s="25"/>
    </row>
    <row r="922" spans="1:57" ht="25.5" customHeight="1" x14ac:dyDescent="0.25">
      <c r="A922" s="22">
        <v>19</v>
      </c>
      <c r="B922" s="76" t="s">
        <v>54</v>
      </c>
      <c r="C922" s="76">
        <v>27</v>
      </c>
      <c r="D922" s="76">
        <v>274</v>
      </c>
      <c r="E922" s="76" t="s">
        <v>66</v>
      </c>
      <c r="F922" s="24" t="s">
        <v>60</v>
      </c>
      <c r="G922" s="24" t="s">
        <v>60</v>
      </c>
      <c r="H922" s="24" t="s">
        <v>60</v>
      </c>
      <c r="I922" s="24" t="s">
        <v>60</v>
      </c>
      <c r="J922" s="24" t="s">
        <v>62</v>
      </c>
      <c r="K922" s="24" t="s">
        <v>60</v>
      </c>
      <c r="L922" s="24" t="s">
        <v>64</v>
      </c>
      <c r="M922" s="24" t="s">
        <v>63</v>
      </c>
      <c r="N922" s="24" t="s">
        <v>60</v>
      </c>
      <c r="O922" s="24" t="s">
        <v>60</v>
      </c>
      <c r="P922" s="24" t="s">
        <v>62</v>
      </c>
      <c r="Q922" s="24" t="s">
        <v>60</v>
      </c>
      <c r="R922" s="24">
        <v>-52.88</v>
      </c>
      <c r="S922" s="24">
        <v>-136.38</v>
      </c>
      <c r="T922" s="24" t="s">
        <v>62</v>
      </c>
      <c r="U922" s="24" t="s">
        <v>62</v>
      </c>
      <c r="V922" s="100"/>
      <c r="W922" s="99" t="s">
        <v>60</v>
      </c>
      <c r="X922" s="24"/>
      <c r="Y922" s="98" t="s">
        <v>60</v>
      </c>
      <c r="Z922" s="24" t="s">
        <v>58</v>
      </c>
      <c r="AA922" s="24"/>
      <c r="AB922" s="24" t="s">
        <v>60</v>
      </c>
      <c r="AC922" s="24" t="s">
        <v>60</v>
      </c>
      <c r="AD922" s="24" t="s">
        <v>60</v>
      </c>
      <c r="AE922" s="24" t="s">
        <v>62</v>
      </c>
      <c r="AF922" s="24" t="s">
        <v>60</v>
      </c>
      <c r="AG922" s="24" t="s">
        <v>60</v>
      </c>
      <c r="AH922" s="24"/>
      <c r="AI922" s="24" t="s">
        <v>63</v>
      </c>
      <c r="AJ922" s="24" t="s">
        <v>60</v>
      </c>
      <c r="AK922" s="24"/>
      <c r="AL922" s="24" t="s">
        <v>60</v>
      </c>
      <c r="AM922" s="24" t="s">
        <v>60</v>
      </c>
      <c r="AN922" s="24" t="s">
        <v>62</v>
      </c>
      <c r="AO922" s="24" t="s">
        <v>62</v>
      </c>
      <c r="AP922" s="24" t="s">
        <v>60</v>
      </c>
      <c r="AQ922" s="24" t="s">
        <v>62</v>
      </c>
      <c r="AR922" s="101">
        <v>-165.98</v>
      </c>
      <c r="AS922" s="102" t="s">
        <v>64</v>
      </c>
      <c r="AT922" s="24" t="s">
        <v>62</v>
      </c>
      <c r="AU922" s="24" t="s">
        <v>60</v>
      </c>
      <c r="AV922" s="24">
        <v>0</v>
      </c>
      <c r="AW922" s="24">
        <v>192.6</v>
      </c>
      <c r="AX922" s="24" t="s">
        <v>319</v>
      </c>
      <c r="AY922" s="24" t="s">
        <v>60</v>
      </c>
      <c r="AZ922" s="24" t="s">
        <v>60</v>
      </c>
      <c r="BA922" s="24" t="s">
        <v>62</v>
      </c>
      <c r="BB922" s="24">
        <v>0</v>
      </c>
      <c r="BC922" s="24">
        <v>0</v>
      </c>
      <c r="BD922" s="24">
        <f t="shared" si="370"/>
        <v>-162.64000000000001</v>
      </c>
      <c r="BE922" s="25" t="s">
        <v>48</v>
      </c>
    </row>
    <row r="923" spans="1:57" ht="25.5" customHeight="1" x14ac:dyDescent="0.25">
      <c r="A923" s="22">
        <v>19</v>
      </c>
      <c r="B923" s="76" t="s">
        <v>54</v>
      </c>
      <c r="C923" s="76">
        <v>23</v>
      </c>
      <c r="D923" s="76">
        <v>243</v>
      </c>
      <c r="E923" s="76" t="s">
        <v>67</v>
      </c>
      <c r="F923" s="24">
        <v>-333.14</v>
      </c>
      <c r="G923" s="24">
        <v>-376.76</v>
      </c>
      <c r="H923" s="24">
        <v>58.28</v>
      </c>
      <c r="I923" s="24">
        <v>-71.22</v>
      </c>
      <c r="J923" s="24">
        <v>36.979999999999997</v>
      </c>
      <c r="K923" s="24">
        <v>-286.61</v>
      </c>
      <c r="L923" s="24">
        <v>-74.900000000000006</v>
      </c>
      <c r="M923" s="24" t="s">
        <v>58</v>
      </c>
      <c r="N923" s="24" t="s">
        <v>59</v>
      </c>
      <c r="O923" s="24">
        <v>-295.07</v>
      </c>
      <c r="P923" s="24">
        <v>-13.95</v>
      </c>
      <c r="Q923" s="24">
        <v>-543.41999999999996</v>
      </c>
      <c r="R923" s="24">
        <v>78.66</v>
      </c>
      <c r="S923" s="24">
        <v>-159.94</v>
      </c>
      <c r="T923" s="24">
        <v>-140.06</v>
      </c>
      <c r="U923" s="24">
        <v>-128</v>
      </c>
      <c r="V923" s="100"/>
      <c r="W923" s="99">
        <v>-3064.47</v>
      </c>
      <c r="X923" s="24"/>
      <c r="Y923" s="98">
        <v>-491.11</v>
      </c>
      <c r="Z923" s="24">
        <v>-1.37</v>
      </c>
      <c r="AA923" s="24"/>
      <c r="AB923" s="24">
        <v>-3.85</v>
      </c>
      <c r="AC923" s="24">
        <v>64.16</v>
      </c>
      <c r="AD923" s="24" t="s">
        <v>59</v>
      </c>
      <c r="AE923" s="24">
        <v>-2508</v>
      </c>
      <c r="AF923" s="24" t="s">
        <v>59</v>
      </c>
      <c r="AG923" s="24" t="s">
        <v>60</v>
      </c>
      <c r="AH923" s="24"/>
      <c r="AI923" s="24">
        <v>-128.52000000000001</v>
      </c>
      <c r="AJ923" s="24">
        <v>-75</v>
      </c>
      <c r="AK923" s="24"/>
      <c r="AL923" s="24" t="s">
        <v>59</v>
      </c>
      <c r="AM923" s="24">
        <v>-100.3</v>
      </c>
      <c r="AN923" s="24">
        <v>5.33</v>
      </c>
      <c r="AO923" s="24">
        <v>-307.68</v>
      </c>
      <c r="AP923" s="24">
        <v>-333.94</v>
      </c>
      <c r="AQ923" s="24">
        <v>-97.43</v>
      </c>
      <c r="AR923" s="101" t="s">
        <v>60</v>
      </c>
      <c r="AS923" s="102">
        <v>165.63</v>
      </c>
      <c r="AT923" s="24">
        <v>-281.93</v>
      </c>
      <c r="AU923" s="24">
        <v>-488.51</v>
      </c>
      <c r="AV923" s="24">
        <v>0</v>
      </c>
      <c r="AW923" s="24" t="s">
        <v>58</v>
      </c>
      <c r="AX923" s="24">
        <v>-525.98</v>
      </c>
      <c r="AY923" s="24">
        <v>19.489999999999998</v>
      </c>
      <c r="AZ923" s="24">
        <v>-36.74</v>
      </c>
      <c r="BA923" s="24" t="s">
        <v>62</v>
      </c>
      <c r="BB923" s="24">
        <v>0</v>
      </c>
      <c r="BC923" s="24">
        <v>0</v>
      </c>
      <c r="BD923" s="24">
        <f t="shared" si="370"/>
        <v>-10439.370000000003</v>
      </c>
      <c r="BE923" s="25" t="s">
        <v>48</v>
      </c>
    </row>
    <row r="924" spans="1:57" ht="25.5" customHeight="1" x14ac:dyDescent="0.25">
      <c r="A924" s="22">
        <v>19</v>
      </c>
      <c r="B924" s="76" t="s">
        <v>54</v>
      </c>
      <c r="C924" s="76">
        <v>23</v>
      </c>
      <c r="D924" s="76">
        <v>332</v>
      </c>
      <c r="E924" s="76" t="s">
        <v>68</v>
      </c>
      <c r="F924" s="24">
        <v>-315.93</v>
      </c>
      <c r="G924" s="24" t="s">
        <v>59</v>
      </c>
      <c r="H924" s="24">
        <v>-203.44</v>
      </c>
      <c r="I924" s="24">
        <v>28.94</v>
      </c>
      <c r="J924" s="24">
        <v>-80.63</v>
      </c>
      <c r="K924" s="24">
        <v>-92.92</v>
      </c>
      <c r="L924" s="24">
        <v>-93.46</v>
      </c>
      <c r="M924" s="24" t="s">
        <v>58</v>
      </c>
      <c r="N924" s="24" t="s">
        <v>59</v>
      </c>
      <c r="O924" s="24">
        <v>-36.869999999999997</v>
      </c>
      <c r="P924" s="24">
        <v>145.44999999999999</v>
      </c>
      <c r="Q924" s="24" t="s">
        <v>59</v>
      </c>
      <c r="R924" s="24">
        <v>77.87</v>
      </c>
      <c r="S924" s="24">
        <v>-83.59</v>
      </c>
      <c r="T924" s="24">
        <v>-75.83</v>
      </c>
      <c r="U924" s="24">
        <v>-304</v>
      </c>
      <c r="V924" s="100"/>
      <c r="W924" s="99">
        <v>-2567.7399999999998</v>
      </c>
      <c r="X924" s="24"/>
      <c r="Y924" s="98">
        <v>-479.93</v>
      </c>
      <c r="Z924" s="24">
        <v>352.35</v>
      </c>
      <c r="AA924" s="24"/>
      <c r="AB924" s="24">
        <v>-681.5</v>
      </c>
      <c r="AC924" s="24">
        <v>-88.4</v>
      </c>
      <c r="AD924" s="24" t="s">
        <v>60</v>
      </c>
      <c r="AE924" s="24">
        <v>-160.79</v>
      </c>
      <c r="AF924" s="24" t="s">
        <v>59</v>
      </c>
      <c r="AG924" s="24">
        <v>-124.08</v>
      </c>
      <c r="AH924" s="24"/>
      <c r="AI924" s="24">
        <v>-46.36</v>
      </c>
      <c r="AJ924" s="24">
        <v>380.73</v>
      </c>
      <c r="AK924" s="24"/>
      <c r="AL924" s="24">
        <v>-336.18</v>
      </c>
      <c r="AM924" s="24">
        <v>30.16</v>
      </c>
      <c r="AN924" s="24">
        <v>-11.76</v>
      </c>
      <c r="AO924" s="24" t="s">
        <v>58</v>
      </c>
      <c r="AP924" s="24">
        <v>-301.10000000000002</v>
      </c>
      <c r="AQ924" s="24" t="s">
        <v>58</v>
      </c>
      <c r="AR924" s="101">
        <v>236.37</v>
      </c>
      <c r="AS924" s="102">
        <v>-824.81</v>
      </c>
      <c r="AT924" s="24">
        <v>397.85</v>
      </c>
      <c r="AU924" s="24">
        <v>-85.16</v>
      </c>
      <c r="AV924" s="24">
        <v>0</v>
      </c>
      <c r="AW924" s="24">
        <v>-123.93</v>
      </c>
      <c r="AX924" s="24">
        <v>-700.77</v>
      </c>
      <c r="AY924" s="24">
        <v>0.1</v>
      </c>
      <c r="AZ924" s="24">
        <v>114.59</v>
      </c>
      <c r="BA924" s="24">
        <v>67.16</v>
      </c>
      <c r="BB924" s="24">
        <v>0</v>
      </c>
      <c r="BC924" s="24">
        <v>0</v>
      </c>
      <c r="BD924" s="24">
        <f t="shared" si="370"/>
        <v>-5987.6100000000006</v>
      </c>
      <c r="BE924" s="25" t="s">
        <v>48</v>
      </c>
    </row>
    <row r="925" spans="1:57" ht="25.5" customHeight="1" x14ac:dyDescent="0.25">
      <c r="A925" s="22">
        <v>19</v>
      </c>
      <c r="B925" s="76" t="s">
        <v>54</v>
      </c>
      <c r="C925" s="76">
        <v>22</v>
      </c>
      <c r="D925" s="76">
        <v>175</v>
      </c>
      <c r="E925" s="76" t="s">
        <v>69</v>
      </c>
      <c r="F925" s="24">
        <v>503.56</v>
      </c>
      <c r="G925" s="24">
        <v>-415.78</v>
      </c>
      <c r="H925" s="24">
        <v>-4.8099999999999996</v>
      </c>
      <c r="I925" s="24">
        <v>-77.28</v>
      </c>
      <c r="J925" s="24">
        <v>-21.06</v>
      </c>
      <c r="K925" s="24">
        <v>-299.95</v>
      </c>
      <c r="L925" s="24">
        <v>-356.03</v>
      </c>
      <c r="M925" s="24">
        <v>-1.6</v>
      </c>
      <c r="N925" s="24" t="s">
        <v>59</v>
      </c>
      <c r="O925" s="24">
        <v>-248.34</v>
      </c>
      <c r="P925" s="24">
        <v>-121.61</v>
      </c>
      <c r="Q925" s="24">
        <v>-174.55</v>
      </c>
      <c r="R925" s="24">
        <v>6.72</v>
      </c>
      <c r="S925" s="24">
        <v>-271.93</v>
      </c>
      <c r="T925" s="24">
        <v>-1204.07</v>
      </c>
      <c r="U925" s="24">
        <v>-251.67</v>
      </c>
      <c r="V925" s="100"/>
      <c r="W925" s="99">
        <v>-429.2</v>
      </c>
      <c r="X925" s="24"/>
      <c r="Y925" s="98">
        <v>529.74</v>
      </c>
      <c r="Z925" s="24">
        <v>-100.98</v>
      </c>
      <c r="AA925" s="24"/>
      <c r="AB925" s="24">
        <v>100.96</v>
      </c>
      <c r="AC925" s="24">
        <v>-293.60000000000002</v>
      </c>
      <c r="AD925" s="24">
        <v>-30.87</v>
      </c>
      <c r="AE925" s="24">
        <v>-277</v>
      </c>
      <c r="AF925" s="24" t="s">
        <v>59</v>
      </c>
      <c r="AG925" s="24" t="s">
        <v>60</v>
      </c>
      <c r="AH925" s="24"/>
      <c r="AI925" s="24">
        <v>-200.66</v>
      </c>
      <c r="AJ925" s="24">
        <v>-48.76</v>
      </c>
      <c r="AK925" s="24"/>
      <c r="AL925" s="24">
        <v>-349.1</v>
      </c>
      <c r="AM925" s="24">
        <v>-308.69</v>
      </c>
      <c r="AN925" s="24">
        <v>-101.12</v>
      </c>
      <c r="AO925" s="24">
        <v>-702.8</v>
      </c>
      <c r="AP925" s="24">
        <v>-79.64</v>
      </c>
      <c r="AQ925" s="24">
        <v>180.45</v>
      </c>
      <c r="AR925" s="101">
        <v>181.88</v>
      </c>
      <c r="AS925" s="102">
        <v>-70.55</v>
      </c>
      <c r="AT925" s="24">
        <v>-141.36000000000001</v>
      </c>
      <c r="AU925" s="24">
        <v>14.8</v>
      </c>
      <c r="AV925" s="24">
        <v>0</v>
      </c>
      <c r="AW925" s="24" t="s">
        <v>58</v>
      </c>
      <c r="AX925" s="24">
        <v>478.85</v>
      </c>
      <c r="AY925" s="24" t="s">
        <v>60</v>
      </c>
      <c r="AZ925" s="24">
        <v>-0.28999999999999998</v>
      </c>
      <c r="BA925" s="24">
        <v>-195.09</v>
      </c>
      <c r="BB925" s="24">
        <v>0</v>
      </c>
      <c r="BC925" s="24">
        <v>0</v>
      </c>
      <c r="BD925" s="24">
        <f t="shared" si="370"/>
        <v>-4781.4299999999994</v>
      </c>
      <c r="BE925" s="25" t="s">
        <v>48</v>
      </c>
    </row>
    <row r="926" spans="1:57" ht="25.5" customHeight="1" x14ac:dyDescent="0.25">
      <c r="A926" s="22">
        <v>19</v>
      </c>
      <c r="B926" s="76" t="s">
        <v>54</v>
      </c>
      <c r="C926" s="76">
        <v>22</v>
      </c>
      <c r="D926" s="76">
        <v>347</v>
      </c>
      <c r="E926" s="76" t="s">
        <v>70</v>
      </c>
      <c r="F926" s="24">
        <v>-1561.34</v>
      </c>
      <c r="G926" s="24">
        <v>72.53</v>
      </c>
      <c r="H926" s="24">
        <v>-279.38</v>
      </c>
      <c r="I926" s="24">
        <v>-657.7</v>
      </c>
      <c r="J926" s="24">
        <v>-203.76</v>
      </c>
      <c r="K926" s="24">
        <v>-152.52000000000001</v>
      </c>
      <c r="L926" s="24">
        <v>266.3</v>
      </c>
      <c r="M926" s="24">
        <v>118.27</v>
      </c>
      <c r="N926" s="24" t="s">
        <v>59</v>
      </c>
      <c r="O926" s="24">
        <v>-122.52</v>
      </c>
      <c r="P926" s="24">
        <v>-170.59</v>
      </c>
      <c r="Q926" s="24">
        <v>-109.52</v>
      </c>
      <c r="R926" s="24">
        <v>-102.36</v>
      </c>
      <c r="S926" s="24">
        <v>-224.13</v>
      </c>
      <c r="T926" s="24">
        <v>194.25</v>
      </c>
      <c r="U926" s="24">
        <v>89.29</v>
      </c>
      <c r="V926" s="100"/>
      <c r="W926" s="99">
        <v>-408.55</v>
      </c>
      <c r="X926" s="24"/>
      <c r="Y926" s="98">
        <v>5.57</v>
      </c>
      <c r="Z926" s="24">
        <v>46.03</v>
      </c>
      <c r="AA926" s="24"/>
      <c r="AB926" s="24">
        <v>-225.98</v>
      </c>
      <c r="AC926" s="24">
        <v>-62.59</v>
      </c>
      <c r="AD926" s="24">
        <v>-161.69999999999999</v>
      </c>
      <c r="AE926" s="24">
        <v>-166.35</v>
      </c>
      <c r="AF926" s="24" t="s">
        <v>59</v>
      </c>
      <c r="AG926" s="24">
        <v>-95.28</v>
      </c>
      <c r="AH926" s="24"/>
      <c r="AI926" s="24">
        <v>-16.420000000000002</v>
      </c>
      <c r="AJ926" s="24">
        <v>-430.67</v>
      </c>
      <c r="AK926" s="24"/>
      <c r="AL926" s="24">
        <v>1883.37</v>
      </c>
      <c r="AM926" s="24">
        <v>201.76</v>
      </c>
      <c r="AN926" s="24" t="s">
        <v>62</v>
      </c>
      <c r="AO926" s="24">
        <v>633.34</v>
      </c>
      <c r="AP926" s="24">
        <v>-440.23</v>
      </c>
      <c r="AQ926" s="24">
        <v>-437.86</v>
      </c>
      <c r="AR926" s="101">
        <v>-133.36000000000001</v>
      </c>
      <c r="AS926" s="102">
        <v>-508.46</v>
      </c>
      <c r="AT926" s="24">
        <v>48.21</v>
      </c>
      <c r="AU926" s="24">
        <v>89.9</v>
      </c>
      <c r="AV926" s="24">
        <v>0</v>
      </c>
      <c r="AW926" s="24">
        <v>490.55</v>
      </c>
      <c r="AX926" s="24">
        <v>-459.37</v>
      </c>
      <c r="AY926" s="24">
        <v>-91.72</v>
      </c>
      <c r="AZ926" s="24">
        <v>-116.85</v>
      </c>
      <c r="BA926" s="24">
        <v>63.19</v>
      </c>
      <c r="BB926" s="24">
        <v>0</v>
      </c>
      <c r="BC926" s="24">
        <v>0</v>
      </c>
      <c r="BD926" s="24">
        <f t="shared" si="370"/>
        <v>-3136.65</v>
      </c>
      <c r="BE926" s="25" t="s">
        <v>48</v>
      </c>
    </row>
    <row r="927" spans="1:57" ht="25.5" customHeight="1" x14ac:dyDescent="0.25">
      <c r="A927" s="40">
        <v>19</v>
      </c>
      <c r="B927" s="76" t="s">
        <v>54</v>
      </c>
      <c r="C927" s="76">
        <v>12</v>
      </c>
      <c r="D927" s="76" t="s">
        <v>71</v>
      </c>
      <c r="E927" s="76" t="s">
        <v>72</v>
      </c>
      <c r="F927" s="24">
        <v>-98.98</v>
      </c>
      <c r="G927" s="24">
        <v>15.82</v>
      </c>
      <c r="H927" s="24">
        <v>68.72</v>
      </c>
      <c r="I927" s="24">
        <v>-23.25</v>
      </c>
      <c r="J927" s="24">
        <v>-300.85000000000002</v>
      </c>
      <c r="K927" s="24">
        <v>-70.650000000000006</v>
      </c>
      <c r="L927" s="24">
        <v>-138.54</v>
      </c>
      <c r="M927" s="24">
        <v>60.25</v>
      </c>
      <c r="N927" s="24">
        <v>3328</v>
      </c>
      <c r="O927" s="24">
        <v>-32.21</v>
      </c>
      <c r="P927" s="24">
        <v>-210.2</v>
      </c>
      <c r="Q927" s="24" t="s">
        <v>59</v>
      </c>
      <c r="R927" s="24" t="s">
        <v>59</v>
      </c>
      <c r="S927" s="24">
        <v>128.71</v>
      </c>
      <c r="T927" s="24">
        <v>40.78</v>
      </c>
      <c r="U927" s="24" t="s">
        <v>58</v>
      </c>
      <c r="V927" s="100"/>
      <c r="W927" s="99" t="s">
        <v>58</v>
      </c>
      <c r="X927" s="24"/>
      <c r="Y927" s="98" t="s">
        <v>59</v>
      </c>
      <c r="Z927" s="24" t="s">
        <v>58</v>
      </c>
      <c r="AA927" s="24"/>
      <c r="AB927" s="24">
        <v>-2268.3200000000002</v>
      </c>
      <c r="AC927" s="24">
        <v>94.85</v>
      </c>
      <c r="AD927" s="24" t="s">
        <v>59</v>
      </c>
      <c r="AE927" s="24">
        <v>-65.319999999999993</v>
      </c>
      <c r="AF927" s="24">
        <v>28.98</v>
      </c>
      <c r="AG927" s="24" t="s">
        <v>59</v>
      </c>
      <c r="AH927" s="24"/>
      <c r="AI927" s="24">
        <v>262.77</v>
      </c>
      <c r="AJ927" s="24">
        <v>-130</v>
      </c>
      <c r="AK927" s="24"/>
      <c r="AL927" s="24" t="s">
        <v>60</v>
      </c>
      <c r="AM927" s="24">
        <v>-104.75</v>
      </c>
      <c r="AN927" s="24" t="s">
        <v>58</v>
      </c>
      <c r="AO927" s="24" t="s">
        <v>62</v>
      </c>
      <c r="AP927" s="24">
        <v>-153.25</v>
      </c>
      <c r="AQ927" s="24">
        <v>34.869999999999997</v>
      </c>
      <c r="AR927" s="101">
        <v>-112.4</v>
      </c>
      <c r="AS927" s="102">
        <v>0</v>
      </c>
      <c r="AT927" s="24">
        <v>-88.92</v>
      </c>
      <c r="AU927" s="24">
        <v>231.23</v>
      </c>
      <c r="AV927" s="24">
        <v>0</v>
      </c>
      <c r="AW927" s="24">
        <v>151.41999999999999</v>
      </c>
      <c r="AX927" s="24">
        <v>-1142.8800000000001</v>
      </c>
      <c r="AY927" s="24">
        <v>22.85</v>
      </c>
      <c r="AZ927" s="24">
        <v>39.78</v>
      </c>
      <c r="BA927" s="24" t="s">
        <v>62</v>
      </c>
      <c r="BB927" s="24">
        <v>0</v>
      </c>
      <c r="BC927" s="24">
        <v>0</v>
      </c>
      <c r="BD927" s="24">
        <f t="shared" si="370"/>
        <v>-431.49</v>
      </c>
      <c r="BE927" s="25"/>
    </row>
    <row r="928" spans="1:57" ht="25.5" customHeight="1" x14ac:dyDescent="0.25">
      <c r="A928" s="40">
        <v>19</v>
      </c>
      <c r="B928" s="76" t="s">
        <v>54</v>
      </c>
      <c r="C928" s="76">
        <v>22</v>
      </c>
      <c r="D928" s="76" t="s">
        <v>55</v>
      </c>
      <c r="E928" s="76" t="s">
        <v>120</v>
      </c>
      <c r="F928" s="24">
        <v>134.16999999999999</v>
      </c>
      <c r="G928" s="24">
        <v>-142.94999999999999</v>
      </c>
      <c r="H928" s="24">
        <v>-177.76</v>
      </c>
      <c r="I928" s="24">
        <v>-9.92</v>
      </c>
      <c r="J928" s="24">
        <v>-588.74</v>
      </c>
      <c r="K928" s="24">
        <v>-278.22000000000003</v>
      </c>
      <c r="L928" s="24">
        <v>-290.94</v>
      </c>
      <c r="M928" s="24">
        <v>-618.11</v>
      </c>
      <c r="N928" s="24" t="s">
        <v>59</v>
      </c>
      <c r="O928" s="24">
        <v>-225.96</v>
      </c>
      <c r="P928" s="24">
        <v>-702.26</v>
      </c>
      <c r="Q928" s="24">
        <v>-1481.67</v>
      </c>
      <c r="R928" s="24">
        <v>169.43</v>
      </c>
      <c r="S928" s="24">
        <v>-1426.54</v>
      </c>
      <c r="T928" s="24">
        <v>-3107.79</v>
      </c>
      <c r="U928" s="24">
        <v>-356.53</v>
      </c>
      <c r="V928" s="100"/>
      <c r="W928" s="99">
        <v>573.46</v>
      </c>
      <c r="X928" s="24"/>
      <c r="Y928" s="98">
        <v>28.14</v>
      </c>
      <c r="Z928" s="24">
        <v>-366.27</v>
      </c>
      <c r="AA928" s="24"/>
      <c r="AB928" s="24">
        <v>-1481.99</v>
      </c>
      <c r="AC928" s="24">
        <v>58.17</v>
      </c>
      <c r="AD928" s="24">
        <v>-103.79</v>
      </c>
      <c r="AE928" s="24">
        <v>-410.37</v>
      </c>
      <c r="AF928" s="24" t="s">
        <v>59</v>
      </c>
      <c r="AG928" s="24">
        <v>-424.13</v>
      </c>
      <c r="AH928" s="24"/>
      <c r="AI928" s="24">
        <v>-44.08</v>
      </c>
      <c r="AJ928" s="24">
        <v>278.33</v>
      </c>
      <c r="AK928" s="24"/>
      <c r="AL928" s="24">
        <v>-107.18</v>
      </c>
      <c r="AM928" s="24">
        <v>-317.42</v>
      </c>
      <c r="AN928" s="24">
        <v>-95.96</v>
      </c>
      <c r="AO928" s="24">
        <v>-428.15</v>
      </c>
      <c r="AP928" s="24">
        <v>-720.95</v>
      </c>
      <c r="AQ928" s="24">
        <v>-165.83</v>
      </c>
      <c r="AR928" s="101">
        <v>-63.4</v>
      </c>
      <c r="AS928" s="102">
        <v>101.75</v>
      </c>
      <c r="AT928" s="24">
        <v>-665.21</v>
      </c>
      <c r="AU928" s="24">
        <v>-542.42999999999995</v>
      </c>
      <c r="AV928" s="24">
        <v>0</v>
      </c>
      <c r="AW928" s="24" t="s">
        <v>58</v>
      </c>
      <c r="AX928" s="24">
        <v>-439.7</v>
      </c>
      <c r="AY928" s="24">
        <v>-124.17</v>
      </c>
      <c r="AZ928" s="24">
        <v>-210.85</v>
      </c>
      <c r="BA928" s="24">
        <v>80.86</v>
      </c>
      <c r="BB928" s="24">
        <v>0</v>
      </c>
      <c r="BC928" s="24">
        <v>0</v>
      </c>
      <c r="BD928" s="24">
        <f t="shared" si="370"/>
        <v>-14694.960000000003</v>
      </c>
      <c r="BE928" s="25"/>
    </row>
    <row r="929" spans="1:57" ht="25.5" customHeight="1" x14ac:dyDescent="0.25">
      <c r="A929" s="22">
        <v>19</v>
      </c>
      <c r="B929" s="78" t="s">
        <v>74</v>
      </c>
      <c r="C929" s="76">
        <v>22</v>
      </c>
      <c r="D929" s="76">
        <v>176</v>
      </c>
      <c r="E929" s="76" t="s">
        <v>121</v>
      </c>
      <c r="F929" s="24">
        <v>-9.44</v>
      </c>
      <c r="G929" s="24">
        <v>758.84</v>
      </c>
      <c r="H929" s="24">
        <v>-294.57</v>
      </c>
      <c r="I929" s="24">
        <v>-87.65</v>
      </c>
      <c r="J929" s="24">
        <v>-48.02</v>
      </c>
      <c r="K929" s="24">
        <v>-44.26</v>
      </c>
      <c r="L929" s="24">
        <v>-49.13</v>
      </c>
      <c r="M929" s="24">
        <v>-29.82</v>
      </c>
      <c r="N929" s="24">
        <v>-580.78</v>
      </c>
      <c r="O929" s="24">
        <v>7.43</v>
      </c>
      <c r="P929" s="24">
        <v>191.07</v>
      </c>
      <c r="Q929" s="24">
        <v>191.62</v>
      </c>
      <c r="R929" s="24">
        <v>-50.25</v>
      </c>
      <c r="S929" s="24">
        <v>-115.93</v>
      </c>
      <c r="T929" s="24" t="s">
        <v>58</v>
      </c>
      <c r="U929" s="24">
        <v>-5.05</v>
      </c>
      <c r="V929" s="100"/>
      <c r="W929" s="99" t="s">
        <v>58</v>
      </c>
      <c r="X929" s="24"/>
      <c r="Y929" s="98">
        <v>-70.97</v>
      </c>
      <c r="Z929" s="24">
        <v>-87.24</v>
      </c>
      <c r="AA929" s="24"/>
      <c r="AB929" s="24">
        <v>624.41999999999996</v>
      </c>
      <c r="AC929" s="24">
        <v>191.91</v>
      </c>
      <c r="AD929" s="24">
        <v>6.41</v>
      </c>
      <c r="AE929" s="24">
        <v>-386.89</v>
      </c>
      <c r="AF929" s="24">
        <v>463.93</v>
      </c>
      <c r="AG929" s="24">
        <v>13.01</v>
      </c>
      <c r="AH929" s="24"/>
      <c r="AI929" s="24">
        <v>-0.51</v>
      </c>
      <c r="AJ929" s="24">
        <v>-100.08</v>
      </c>
      <c r="AK929" s="24"/>
      <c r="AL929" s="24">
        <v>-97.25</v>
      </c>
      <c r="AM929" s="24">
        <v>1.71</v>
      </c>
      <c r="AN929" s="24">
        <v>24.12</v>
      </c>
      <c r="AO929" s="24">
        <v>-131.79</v>
      </c>
      <c r="AP929" s="24">
        <v>18.100000000000001</v>
      </c>
      <c r="AQ929" s="24">
        <v>-104.55</v>
      </c>
      <c r="AR929" s="101">
        <v>115.47</v>
      </c>
      <c r="AS929" s="102">
        <v>-424.43</v>
      </c>
      <c r="AT929" s="24">
        <v>-0.31</v>
      </c>
      <c r="AU929" s="24">
        <v>-99.26</v>
      </c>
      <c r="AV929" s="24">
        <v>0</v>
      </c>
      <c r="AW929" s="24" t="s">
        <v>58</v>
      </c>
      <c r="AX929" s="24">
        <v>9.83</v>
      </c>
      <c r="AY929" s="24">
        <v>-22.39</v>
      </c>
      <c r="AZ929" s="24">
        <v>-0.94</v>
      </c>
      <c r="BA929" s="24">
        <v>254.81</v>
      </c>
      <c r="BB929" s="24">
        <v>0</v>
      </c>
      <c r="BC929" s="24">
        <v>0</v>
      </c>
      <c r="BD929" s="24">
        <f t="shared" si="370"/>
        <v>31.170000000000016</v>
      </c>
      <c r="BE929" s="25" t="s">
        <v>48</v>
      </c>
    </row>
    <row r="930" spans="1:57" ht="25.5" customHeight="1" x14ac:dyDescent="0.25">
      <c r="A930" s="22">
        <v>19</v>
      </c>
      <c r="B930" s="78" t="s">
        <v>74</v>
      </c>
      <c r="C930" s="76">
        <v>22</v>
      </c>
      <c r="D930" s="76">
        <v>346</v>
      </c>
      <c r="E930" s="76" t="s">
        <v>122</v>
      </c>
      <c r="F930" s="24">
        <v>-48.4</v>
      </c>
      <c r="G930" s="24">
        <v>-739</v>
      </c>
      <c r="H930" s="24">
        <v>217.13</v>
      </c>
      <c r="I930" s="24">
        <v>1.01</v>
      </c>
      <c r="J930" s="24">
        <v>24.36</v>
      </c>
      <c r="K930" s="24">
        <v>25.85</v>
      </c>
      <c r="L930" s="24">
        <v>-32.24</v>
      </c>
      <c r="M930" s="24">
        <v>69.19</v>
      </c>
      <c r="N930" s="24">
        <v>1060.6500000000001</v>
      </c>
      <c r="O930" s="24">
        <v>230.76</v>
      </c>
      <c r="P930" s="24">
        <v>-443.07</v>
      </c>
      <c r="Q930" s="24">
        <v>-275.02</v>
      </c>
      <c r="R930" s="24">
        <v>49.76</v>
      </c>
      <c r="S930" s="24">
        <v>-595.62</v>
      </c>
      <c r="T930" s="24" t="s">
        <v>58</v>
      </c>
      <c r="U930" s="24">
        <v>-198.08</v>
      </c>
      <c r="V930" s="100"/>
      <c r="W930" s="99" t="s">
        <v>58</v>
      </c>
      <c r="X930" s="24"/>
      <c r="Y930" s="98">
        <v>-93.89</v>
      </c>
      <c r="Z930" s="24">
        <v>169.7</v>
      </c>
      <c r="AA930" s="24"/>
      <c r="AB930" s="24">
        <v>-835.5</v>
      </c>
      <c r="AC930" s="24">
        <v>113.26</v>
      </c>
      <c r="AD930" s="24">
        <v>-37.22</v>
      </c>
      <c r="AE930" s="24">
        <v>-58.72</v>
      </c>
      <c r="AF930" s="24">
        <v>-275.73</v>
      </c>
      <c r="AG930" s="24">
        <v>-3.14</v>
      </c>
      <c r="AH930" s="24"/>
      <c r="AI930" s="24" t="s">
        <v>59</v>
      </c>
      <c r="AJ930" s="24">
        <v>95.09</v>
      </c>
      <c r="AK930" s="24"/>
      <c r="AL930" s="24">
        <v>-321.72000000000003</v>
      </c>
      <c r="AM930" s="24">
        <v>82.9</v>
      </c>
      <c r="AN930" s="24">
        <v>-35.119999999999997</v>
      </c>
      <c r="AO930" s="24">
        <v>7.93</v>
      </c>
      <c r="AP930" s="24">
        <v>227.84</v>
      </c>
      <c r="AQ930" s="24">
        <v>-124.79</v>
      </c>
      <c r="AR930" s="101">
        <v>8.7100000000000009</v>
      </c>
      <c r="AS930" s="102">
        <v>-170.52</v>
      </c>
      <c r="AT930" s="24">
        <v>1.97</v>
      </c>
      <c r="AU930" s="24">
        <v>19.12</v>
      </c>
      <c r="AV930" s="24">
        <v>0</v>
      </c>
      <c r="AW930" s="24" t="s">
        <v>58</v>
      </c>
      <c r="AX930" s="24">
        <v>-19.87</v>
      </c>
      <c r="AY930" s="24">
        <v>-0.06</v>
      </c>
      <c r="AZ930" s="24">
        <v>-0.09</v>
      </c>
      <c r="BA930" s="24">
        <v>-21.07</v>
      </c>
      <c r="BB930" s="24">
        <v>0</v>
      </c>
      <c r="BC930" s="24">
        <v>0</v>
      </c>
      <c r="BD930" s="24">
        <f t="shared" si="370"/>
        <v>-1923.6399999999996</v>
      </c>
      <c r="BE930" s="25" t="s">
        <v>48</v>
      </c>
    </row>
    <row r="931" spans="1:57" ht="25.5" customHeight="1" x14ac:dyDescent="0.25">
      <c r="A931" s="22">
        <v>19</v>
      </c>
      <c r="B931" s="78" t="s">
        <v>74</v>
      </c>
      <c r="C931" s="76">
        <v>22</v>
      </c>
      <c r="D931" s="76">
        <v>348</v>
      </c>
      <c r="E931" s="76" t="s">
        <v>123</v>
      </c>
      <c r="F931" s="24" t="s">
        <v>60</v>
      </c>
      <c r="G931" s="24" t="s">
        <v>64</v>
      </c>
      <c r="H931" s="24" t="s">
        <v>63</v>
      </c>
      <c r="I931" s="24" t="s">
        <v>64</v>
      </c>
      <c r="J931" s="24" t="s">
        <v>63</v>
      </c>
      <c r="K931" s="24" t="s">
        <v>64</v>
      </c>
      <c r="L931" s="24" t="s">
        <v>63</v>
      </c>
      <c r="M931" s="24" t="s">
        <v>63</v>
      </c>
      <c r="N931" s="24" t="s">
        <v>64</v>
      </c>
      <c r="O931" s="24" t="s">
        <v>64</v>
      </c>
      <c r="P931" s="24" t="s">
        <v>63</v>
      </c>
      <c r="Q931" s="24" t="s">
        <v>64</v>
      </c>
      <c r="R931" s="24">
        <v>7.67</v>
      </c>
      <c r="S931" s="24" t="s">
        <v>63</v>
      </c>
      <c r="T931" s="24" t="s">
        <v>63</v>
      </c>
      <c r="U931" s="24" t="s">
        <v>63</v>
      </c>
      <c r="V931" s="100"/>
      <c r="W931" s="99" t="s">
        <v>64</v>
      </c>
      <c r="X931" s="24"/>
      <c r="Y931" s="98" t="s">
        <v>64</v>
      </c>
      <c r="Z931" s="24" t="s">
        <v>63</v>
      </c>
      <c r="AA931" s="24"/>
      <c r="AB931" s="24" t="s">
        <v>64</v>
      </c>
      <c r="AC931" s="24" t="s">
        <v>64</v>
      </c>
      <c r="AD931" s="24" t="s">
        <v>64</v>
      </c>
      <c r="AE931" s="24" t="s">
        <v>63</v>
      </c>
      <c r="AF931" s="24" t="s">
        <v>64</v>
      </c>
      <c r="AG931" s="24" t="s">
        <v>64</v>
      </c>
      <c r="AH931" s="24"/>
      <c r="AI931" s="24" t="s">
        <v>64</v>
      </c>
      <c r="AJ931" s="24" t="s">
        <v>64</v>
      </c>
      <c r="AK931" s="24"/>
      <c r="AL931" s="24" t="s">
        <v>64</v>
      </c>
      <c r="AM931" s="24" t="s">
        <v>64</v>
      </c>
      <c r="AN931" s="24" t="s">
        <v>63</v>
      </c>
      <c r="AO931" s="24" t="s">
        <v>63</v>
      </c>
      <c r="AP931" s="24" t="s">
        <v>64</v>
      </c>
      <c r="AQ931" s="24" t="s">
        <v>63</v>
      </c>
      <c r="AR931" s="101">
        <v>27</v>
      </c>
      <c r="AS931" s="102" t="s">
        <v>64</v>
      </c>
      <c r="AT931" s="24" t="s">
        <v>63</v>
      </c>
      <c r="AU931" s="24" t="s">
        <v>63</v>
      </c>
      <c r="AV931" s="24">
        <v>0</v>
      </c>
      <c r="AW931" s="24" t="s">
        <v>63</v>
      </c>
      <c r="AX931" s="24" t="s">
        <v>64</v>
      </c>
      <c r="AY931" s="24" t="s">
        <v>64</v>
      </c>
      <c r="AZ931" s="24" t="s">
        <v>60</v>
      </c>
      <c r="BA931" s="24" t="s">
        <v>63</v>
      </c>
      <c r="BB931" s="24">
        <v>0</v>
      </c>
      <c r="BC931" s="24">
        <v>0</v>
      </c>
      <c r="BD931" s="24">
        <f t="shared" si="370"/>
        <v>34.67</v>
      </c>
      <c r="BE931" s="25" t="s">
        <v>48</v>
      </c>
    </row>
    <row r="932" spans="1:57" ht="25.5" customHeight="1" x14ac:dyDescent="0.25">
      <c r="A932" s="22">
        <v>19</v>
      </c>
      <c r="B932" s="78" t="s">
        <v>74</v>
      </c>
      <c r="C932" s="76">
        <v>22</v>
      </c>
      <c r="D932" s="76">
        <v>349</v>
      </c>
      <c r="E932" s="76" t="s">
        <v>125</v>
      </c>
      <c r="F932" s="24" t="s">
        <v>60</v>
      </c>
      <c r="G932" s="24" t="s">
        <v>64</v>
      </c>
      <c r="H932" s="24" t="s">
        <v>64</v>
      </c>
      <c r="I932" s="24" t="s">
        <v>64</v>
      </c>
      <c r="J932" s="24" t="s">
        <v>63</v>
      </c>
      <c r="K932" s="24" t="s">
        <v>64</v>
      </c>
      <c r="L932" s="24" t="s">
        <v>63</v>
      </c>
      <c r="M932" s="24" t="s">
        <v>63</v>
      </c>
      <c r="N932" s="24" t="s">
        <v>64</v>
      </c>
      <c r="O932" s="24" t="s">
        <v>64</v>
      </c>
      <c r="P932" s="24" t="s">
        <v>63</v>
      </c>
      <c r="Q932" s="24" t="s">
        <v>64</v>
      </c>
      <c r="R932" s="24" t="s">
        <v>64</v>
      </c>
      <c r="S932" s="24" t="s">
        <v>63</v>
      </c>
      <c r="T932" s="24" t="s">
        <v>63</v>
      </c>
      <c r="U932" s="24" t="s">
        <v>63</v>
      </c>
      <c r="V932" s="100"/>
      <c r="W932" s="99" t="s">
        <v>64</v>
      </c>
      <c r="X932" s="24"/>
      <c r="Y932" s="98" t="s">
        <v>64</v>
      </c>
      <c r="Z932" s="24" t="s">
        <v>63</v>
      </c>
      <c r="AA932" s="24"/>
      <c r="AB932" s="24" t="s">
        <v>64</v>
      </c>
      <c r="AC932" s="24" t="s">
        <v>64</v>
      </c>
      <c r="AD932" s="24" t="s">
        <v>64</v>
      </c>
      <c r="AE932" s="24" t="s">
        <v>63</v>
      </c>
      <c r="AF932" s="24" t="s">
        <v>64</v>
      </c>
      <c r="AG932" s="24">
        <v>-41.17</v>
      </c>
      <c r="AH932" s="24"/>
      <c r="AI932" s="24" t="s">
        <v>64</v>
      </c>
      <c r="AJ932" s="24" t="s">
        <v>64</v>
      </c>
      <c r="AK932" s="24"/>
      <c r="AL932" s="24" t="s">
        <v>64</v>
      </c>
      <c r="AM932" s="24" t="s">
        <v>64</v>
      </c>
      <c r="AN932" s="24" t="s">
        <v>63</v>
      </c>
      <c r="AO932" s="24" t="s">
        <v>63</v>
      </c>
      <c r="AP932" s="24" t="s">
        <v>64</v>
      </c>
      <c r="AQ932" s="24" t="s">
        <v>63</v>
      </c>
      <c r="AR932" s="101" t="s">
        <v>60</v>
      </c>
      <c r="AS932" s="102" t="s">
        <v>64</v>
      </c>
      <c r="AT932" s="24" t="s">
        <v>63</v>
      </c>
      <c r="AU932" s="24" t="s">
        <v>63</v>
      </c>
      <c r="AV932" s="24">
        <v>0</v>
      </c>
      <c r="AW932" s="24" t="s">
        <v>63</v>
      </c>
      <c r="AX932" s="24" t="s">
        <v>64</v>
      </c>
      <c r="AY932" s="24" t="s">
        <v>64</v>
      </c>
      <c r="AZ932" s="24" t="s">
        <v>64</v>
      </c>
      <c r="BA932" s="24" t="s">
        <v>63</v>
      </c>
      <c r="BB932" s="24">
        <v>0</v>
      </c>
      <c r="BC932" s="24">
        <v>0</v>
      </c>
      <c r="BD932" s="24">
        <f t="shared" si="370"/>
        <v>-41.17</v>
      </c>
      <c r="BE932" s="25"/>
    </row>
    <row r="933" spans="1:57" ht="25.5" customHeight="1" x14ac:dyDescent="0.25">
      <c r="A933" s="22">
        <v>19</v>
      </c>
      <c r="B933" s="78" t="s">
        <v>74</v>
      </c>
      <c r="C933" s="76">
        <v>22</v>
      </c>
      <c r="D933" s="76">
        <v>350</v>
      </c>
      <c r="E933" s="76" t="s">
        <v>126</v>
      </c>
      <c r="F933" s="24" t="s">
        <v>64</v>
      </c>
      <c r="G933" s="24" t="s">
        <v>64</v>
      </c>
      <c r="H933" s="24" t="s">
        <v>64</v>
      </c>
      <c r="I933" s="24" t="s">
        <v>64</v>
      </c>
      <c r="J933" s="24" t="s">
        <v>63</v>
      </c>
      <c r="K933" s="24" t="s">
        <v>64</v>
      </c>
      <c r="L933" s="24" t="s">
        <v>63</v>
      </c>
      <c r="M933" s="24" t="s">
        <v>63</v>
      </c>
      <c r="N933" s="24" t="s">
        <v>64</v>
      </c>
      <c r="O933" s="24" t="s">
        <v>64</v>
      </c>
      <c r="P933" s="24" t="s">
        <v>63</v>
      </c>
      <c r="Q933" s="24" t="s">
        <v>64</v>
      </c>
      <c r="R933" s="24" t="s">
        <v>64</v>
      </c>
      <c r="S933" s="24" t="s">
        <v>63</v>
      </c>
      <c r="T933" s="24" t="s">
        <v>63</v>
      </c>
      <c r="U933" s="24" t="s">
        <v>63</v>
      </c>
      <c r="V933" s="100"/>
      <c r="W933" s="99" t="s">
        <v>64</v>
      </c>
      <c r="X933" s="24"/>
      <c r="Y933" s="98" t="s">
        <v>64</v>
      </c>
      <c r="Z933" s="24" t="s">
        <v>63</v>
      </c>
      <c r="AA933" s="24"/>
      <c r="AB933" s="24" t="s">
        <v>64</v>
      </c>
      <c r="AC933" s="24" t="s">
        <v>64</v>
      </c>
      <c r="AD933" s="24" t="s">
        <v>64</v>
      </c>
      <c r="AE933" s="24" t="s">
        <v>63</v>
      </c>
      <c r="AF933" s="24" t="s">
        <v>64</v>
      </c>
      <c r="AG933" s="24" t="s">
        <v>64</v>
      </c>
      <c r="AH933" s="24"/>
      <c r="AI933" s="24" t="s">
        <v>64</v>
      </c>
      <c r="AJ933" s="24" t="s">
        <v>64</v>
      </c>
      <c r="AK933" s="24"/>
      <c r="AL933" s="24" t="s">
        <v>64</v>
      </c>
      <c r="AM933" s="24" t="s">
        <v>64</v>
      </c>
      <c r="AN933" s="24" t="s">
        <v>63</v>
      </c>
      <c r="AO933" s="24" t="s">
        <v>63</v>
      </c>
      <c r="AP933" s="24" t="s">
        <v>64</v>
      </c>
      <c r="AQ933" s="24" t="s">
        <v>63</v>
      </c>
      <c r="AR933" s="101" t="s">
        <v>64</v>
      </c>
      <c r="AS933" s="102" t="s">
        <v>64</v>
      </c>
      <c r="AT933" s="24" t="s">
        <v>63</v>
      </c>
      <c r="AU933" s="24" t="s">
        <v>63</v>
      </c>
      <c r="AV933" s="24">
        <v>0</v>
      </c>
      <c r="AW933" s="24" t="s">
        <v>63</v>
      </c>
      <c r="AX933" s="24" t="s">
        <v>64</v>
      </c>
      <c r="AY933" s="24" t="s">
        <v>64</v>
      </c>
      <c r="AZ933" s="24" t="s">
        <v>64</v>
      </c>
      <c r="BA933" s="24" t="s">
        <v>63</v>
      </c>
      <c r="BB933" s="24">
        <v>0</v>
      </c>
      <c r="BC933" s="24">
        <v>0</v>
      </c>
      <c r="BD933" s="24">
        <f t="shared" si="370"/>
        <v>0</v>
      </c>
      <c r="BE933" s="25"/>
    </row>
    <row r="934" spans="1:57" ht="25.5" customHeight="1" x14ac:dyDescent="0.25">
      <c r="A934" s="22">
        <v>19</v>
      </c>
      <c r="B934" s="78" t="s">
        <v>74</v>
      </c>
      <c r="C934" s="76">
        <v>22</v>
      </c>
      <c r="D934" s="76">
        <v>351</v>
      </c>
      <c r="E934" s="76" t="s">
        <v>127</v>
      </c>
      <c r="F934" s="24" t="s">
        <v>64</v>
      </c>
      <c r="G934" s="24" t="s">
        <v>64</v>
      </c>
      <c r="H934" s="24" t="s">
        <v>64</v>
      </c>
      <c r="I934" s="24" t="s">
        <v>64</v>
      </c>
      <c r="J934" s="24" t="s">
        <v>63</v>
      </c>
      <c r="K934" s="24" t="s">
        <v>64</v>
      </c>
      <c r="L934" s="24" t="s">
        <v>63</v>
      </c>
      <c r="M934" s="24" t="s">
        <v>62</v>
      </c>
      <c r="N934" s="24" t="s">
        <v>64</v>
      </c>
      <c r="O934" s="24" t="s">
        <v>64</v>
      </c>
      <c r="P934" s="24" t="s">
        <v>63</v>
      </c>
      <c r="Q934" s="24" t="s">
        <v>64</v>
      </c>
      <c r="R934" s="24" t="s">
        <v>64</v>
      </c>
      <c r="S934" s="24" t="s">
        <v>247</v>
      </c>
      <c r="T934" s="24" t="s">
        <v>63</v>
      </c>
      <c r="U934" s="24" t="s">
        <v>63</v>
      </c>
      <c r="V934" s="100"/>
      <c r="W934" s="99" t="s">
        <v>64</v>
      </c>
      <c r="X934" s="24"/>
      <c r="Y934" s="98" t="s">
        <v>64</v>
      </c>
      <c r="Z934" s="24" t="s">
        <v>63</v>
      </c>
      <c r="AA934" s="24"/>
      <c r="AB934" s="24" t="s">
        <v>64</v>
      </c>
      <c r="AC934" s="24">
        <v>9.41</v>
      </c>
      <c r="AD934" s="24" t="s">
        <v>64</v>
      </c>
      <c r="AE934" s="24" t="s">
        <v>63</v>
      </c>
      <c r="AF934" s="24" t="s">
        <v>64</v>
      </c>
      <c r="AG934" s="24" t="s">
        <v>64</v>
      </c>
      <c r="AH934" s="24"/>
      <c r="AI934" s="24" t="s">
        <v>64</v>
      </c>
      <c r="AJ934" s="24" t="s">
        <v>64</v>
      </c>
      <c r="AK934" s="24"/>
      <c r="AL934" s="24" t="s">
        <v>64</v>
      </c>
      <c r="AM934" s="24" t="s">
        <v>64</v>
      </c>
      <c r="AN934" s="24" t="s">
        <v>63</v>
      </c>
      <c r="AO934" s="24" t="s">
        <v>63</v>
      </c>
      <c r="AP934" s="24" t="s">
        <v>64</v>
      </c>
      <c r="AQ934" s="24" t="s">
        <v>63</v>
      </c>
      <c r="AR934" s="101" t="s">
        <v>64</v>
      </c>
      <c r="AS934" s="102">
        <v>-143.78</v>
      </c>
      <c r="AT934" s="24" t="s">
        <v>63</v>
      </c>
      <c r="AU934" s="24" t="s">
        <v>63</v>
      </c>
      <c r="AV934" s="24">
        <v>0</v>
      </c>
      <c r="AW934" s="24" t="s">
        <v>63</v>
      </c>
      <c r="AX934" s="24" t="s">
        <v>64</v>
      </c>
      <c r="AY934" s="24" t="s">
        <v>64</v>
      </c>
      <c r="AZ934" s="24" t="s">
        <v>60</v>
      </c>
      <c r="BA934" s="24" t="s">
        <v>63</v>
      </c>
      <c r="BB934" s="24">
        <v>0</v>
      </c>
      <c r="BC934" s="24">
        <v>0</v>
      </c>
      <c r="BD934" s="24">
        <f t="shared" si="370"/>
        <v>-134.37</v>
      </c>
      <c r="BE934" s="25"/>
    </row>
    <row r="935" spans="1:57" ht="25.5" customHeight="1" x14ac:dyDescent="0.25">
      <c r="A935" s="22">
        <v>19</v>
      </c>
      <c r="B935" s="79" t="s">
        <v>91</v>
      </c>
      <c r="C935" s="80">
        <v>11</v>
      </c>
      <c r="D935" s="80">
        <v>249</v>
      </c>
      <c r="E935" s="80" t="s">
        <v>188</v>
      </c>
      <c r="F935" s="24">
        <v>-17.07</v>
      </c>
      <c r="G935" s="24">
        <v>-37.29</v>
      </c>
      <c r="H935" s="24">
        <v>-62.2</v>
      </c>
      <c r="I935" s="24" t="s">
        <v>60</v>
      </c>
      <c r="J935" s="24">
        <v>-132.68</v>
      </c>
      <c r="K935" s="24">
        <v>161.47</v>
      </c>
      <c r="L935" s="24">
        <v>-154.30000000000001</v>
      </c>
      <c r="M935" s="24" t="s">
        <v>63</v>
      </c>
      <c r="N935" s="24">
        <v>-250.38</v>
      </c>
      <c r="O935" s="24">
        <v>-12.32</v>
      </c>
      <c r="P935" s="24">
        <v>-58.01</v>
      </c>
      <c r="Q935" s="24">
        <v>14.83</v>
      </c>
      <c r="R935" s="24" t="s">
        <v>59</v>
      </c>
      <c r="S935" s="24">
        <v>12.58</v>
      </c>
      <c r="T935" s="24" t="s">
        <v>62</v>
      </c>
      <c r="U935" s="24">
        <v>130.38</v>
      </c>
      <c r="V935" s="100"/>
      <c r="W935" s="99">
        <v>9.9700000000000006</v>
      </c>
      <c r="X935" s="24"/>
      <c r="Y935" s="98">
        <v>16.03</v>
      </c>
      <c r="Z935" s="24">
        <v>-65.05</v>
      </c>
      <c r="AA935" s="24"/>
      <c r="AB935" s="24">
        <v>-217.96</v>
      </c>
      <c r="AC935" s="24">
        <v>-36.53</v>
      </c>
      <c r="AD935" s="24" t="s">
        <v>59</v>
      </c>
      <c r="AE935" s="24">
        <v>-272.61</v>
      </c>
      <c r="AF935" s="24">
        <v>-333.5</v>
      </c>
      <c r="AG935" s="24">
        <v>-132.57</v>
      </c>
      <c r="AH935" s="24"/>
      <c r="AI935" s="24" t="s">
        <v>59</v>
      </c>
      <c r="AJ935" s="24">
        <v>-76.38</v>
      </c>
      <c r="AK935" s="24"/>
      <c r="AL935" s="24">
        <v>-545.4</v>
      </c>
      <c r="AM935" s="24">
        <v>-2.0499999999999998</v>
      </c>
      <c r="AN935" s="24">
        <v>-19.12</v>
      </c>
      <c r="AO935" s="24">
        <v>-160.99</v>
      </c>
      <c r="AP935" s="24">
        <v>-61.41</v>
      </c>
      <c r="AQ935" s="24">
        <v>-83.15</v>
      </c>
      <c r="AR935" s="101">
        <v>38.75</v>
      </c>
      <c r="AS935" s="102" t="s">
        <v>64</v>
      </c>
      <c r="AT935" s="24">
        <v>-12.4</v>
      </c>
      <c r="AU935" s="24">
        <v>297.27</v>
      </c>
      <c r="AV935" s="24">
        <v>0</v>
      </c>
      <c r="AW935" s="24" t="s">
        <v>58</v>
      </c>
      <c r="AX935" s="24">
        <v>-53.33</v>
      </c>
      <c r="AY935" s="24">
        <v>-17.62</v>
      </c>
      <c r="AZ935" s="24">
        <v>-8.64</v>
      </c>
      <c r="BA935" s="24">
        <v>126.31</v>
      </c>
      <c r="BB935" s="24">
        <v>0</v>
      </c>
      <c r="BC935" s="24">
        <v>0</v>
      </c>
      <c r="BD935" s="24">
        <f t="shared" si="370"/>
        <v>-2015.3699999999994</v>
      </c>
      <c r="BE935" s="25"/>
    </row>
    <row r="936" spans="1:57" ht="25.5" customHeight="1" x14ac:dyDescent="0.25">
      <c r="A936" s="42">
        <v>19</v>
      </c>
      <c r="B936" s="79" t="s">
        <v>91</v>
      </c>
      <c r="C936" s="80">
        <v>35</v>
      </c>
      <c r="D936" s="80">
        <v>272</v>
      </c>
      <c r="E936" s="80" t="s">
        <v>356</v>
      </c>
      <c r="F936" s="24">
        <v>-135.31</v>
      </c>
      <c r="G936" s="24" t="s">
        <v>64</v>
      </c>
      <c r="H936" s="24" t="s">
        <v>64</v>
      </c>
      <c r="I936" s="24" t="s">
        <v>64</v>
      </c>
      <c r="J936" s="24" t="s">
        <v>63</v>
      </c>
      <c r="K936" s="24" t="s">
        <v>64</v>
      </c>
      <c r="L936" s="24" t="s">
        <v>63</v>
      </c>
      <c r="M936" s="24" t="s">
        <v>63</v>
      </c>
      <c r="N936" s="24" t="s">
        <v>64</v>
      </c>
      <c r="O936" s="24" t="s">
        <v>64</v>
      </c>
      <c r="P936" s="24" t="s">
        <v>63</v>
      </c>
      <c r="Q936" s="24" t="s">
        <v>64</v>
      </c>
      <c r="R936" s="24" t="s">
        <v>64</v>
      </c>
      <c r="S936" s="24" t="s">
        <v>63</v>
      </c>
      <c r="T936" s="24" t="s">
        <v>63</v>
      </c>
      <c r="U936" s="24" t="s">
        <v>63</v>
      </c>
      <c r="V936" s="100"/>
      <c r="W936" s="99" t="s">
        <v>64</v>
      </c>
      <c r="X936" s="24"/>
      <c r="Y936" s="98" t="s">
        <v>64</v>
      </c>
      <c r="Z936" s="24" t="s">
        <v>63</v>
      </c>
      <c r="AA936" s="24"/>
      <c r="AB936" s="24" t="s">
        <v>64</v>
      </c>
      <c r="AC936" s="24" t="s">
        <v>64</v>
      </c>
      <c r="AD936" s="24" t="s">
        <v>64</v>
      </c>
      <c r="AE936" s="24" t="s">
        <v>63</v>
      </c>
      <c r="AF936" s="24" t="s">
        <v>64</v>
      </c>
      <c r="AG936" s="24" t="s">
        <v>64</v>
      </c>
      <c r="AH936" s="24"/>
      <c r="AI936" s="24" t="s">
        <v>63</v>
      </c>
      <c r="AJ936" s="24" t="s">
        <v>64</v>
      </c>
      <c r="AK936" s="24"/>
      <c r="AL936" s="24" t="s">
        <v>64</v>
      </c>
      <c r="AM936" s="24" t="s">
        <v>64</v>
      </c>
      <c r="AN936" s="24" t="s">
        <v>63</v>
      </c>
      <c r="AO936" s="24" t="s">
        <v>63</v>
      </c>
      <c r="AP936" s="24" t="s">
        <v>64</v>
      </c>
      <c r="AQ936" s="24" t="s">
        <v>64</v>
      </c>
      <c r="AR936" s="101">
        <v>-165.83</v>
      </c>
      <c r="AS936" s="102" t="s">
        <v>64</v>
      </c>
      <c r="AT936" s="24" t="s">
        <v>63</v>
      </c>
      <c r="AU936" s="24" t="s">
        <v>60</v>
      </c>
      <c r="AV936" s="24">
        <v>0</v>
      </c>
      <c r="AW936" s="24" t="s">
        <v>63</v>
      </c>
      <c r="AX936" s="24" t="s">
        <v>64</v>
      </c>
      <c r="AY936" s="24" t="s">
        <v>64</v>
      </c>
      <c r="AZ936" s="24" t="s">
        <v>64</v>
      </c>
      <c r="BA936" s="24" t="s">
        <v>63</v>
      </c>
      <c r="BB936" s="24">
        <v>0</v>
      </c>
      <c r="BC936" s="24">
        <v>0</v>
      </c>
      <c r="BD936" s="24">
        <f t="shared" si="370"/>
        <v>-301.14</v>
      </c>
      <c r="BE936" s="25"/>
    </row>
    <row r="937" spans="1:57" ht="25.5" customHeight="1" x14ac:dyDescent="0.25">
      <c r="A937" s="22">
        <v>19</v>
      </c>
      <c r="B937" s="79" t="s">
        <v>91</v>
      </c>
      <c r="C937" s="80">
        <v>19</v>
      </c>
      <c r="D937" s="80">
        <v>219</v>
      </c>
      <c r="E937" s="80" t="s">
        <v>238</v>
      </c>
      <c r="F937" s="24">
        <v>-455.83</v>
      </c>
      <c r="G937" s="24">
        <v>-293.07</v>
      </c>
      <c r="H937" s="24" t="s">
        <v>59</v>
      </c>
      <c r="I937" s="24">
        <v>22.66</v>
      </c>
      <c r="J937" s="24">
        <v>-287.41000000000003</v>
      </c>
      <c r="K937" s="24">
        <v>-39.799999999999997</v>
      </c>
      <c r="L937" s="24">
        <v>-209.49</v>
      </c>
      <c r="M937" s="24">
        <v>-438.61</v>
      </c>
      <c r="N937" s="24">
        <v>-1070.06</v>
      </c>
      <c r="O937" s="24">
        <v>-295.06</v>
      </c>
      <c r="P937" s="24">
        <v>-290.63</v>
      </c>
      <c r="Q937" s="24">
        <v>-542.07000000000005</v>
      </c>
      <c r="R937" s="24">
        <v>-129.91</v>
      </c>
      <c r="S937" s="24">
        <v>359.51</v>
      </c>
      <c r="T937" s="24" t="s">
        <v>58</v>
      </c>
      <c r="U937" s="24">
        <v>-374.94</v>
      </c>
      <c r="V937" s="100"/>
      <c r="W937" s="99">
        <v>-968.35</v>
      </c>
      <c r="X937" s="24"/>
      <c r="Y937" s="98">
        <v>-133.52000000000001</v>
      </c>
      <c r="Z937" s="24">
        <v>-173.71</v>
      </c>
      <c r="AA937" s="24"/>
      <c r="AB937" s="24">
        <v>-627.91999999999996</v>
      </c>
      <c r="AC937" s="24">
        <v>101.55</v>
      </c>
      <c r="AD937" s="24">
        <v>416.08</v>
      </c>
      <c r="AE937" s="24">
        <v>-64.099999999999994</v>
      </c>
      <c r="AF937" s="24">
        <v>-307.81</v>
      </c>
      <c r="AG937" s="24">
        <v>-463.04</v>
      </c>
      <c r="AH937" s="24"/>
      <c r="AI937" s="24" t="s">
        <v>59</v>
      </c>
      <c r="AJ937" s="24">
        <v>-255.19</v>
      </c>
      <c r="AK937" s="24"/>
      <c r="AL937" s="24">
        <v>-936.92</v>
      </c>
      <c r="AM937" s="24">
        <v>76.47</v>
      </c>
      <c r="AN937" s="24">
        <v>-465.35</v>
      </c>
      <c r="AO937" s="24">
        <v>-119.34</v>
      </c>
      <c r="AP937" s="24">
        <v>-170.99</v>
      </c>
      <c r="AQ937" s="24" t="s">
        <v>58</v>
      </c>
      <c r="AR937" s="101">
        <v>-382.77</v>
      </c>
      <c r="AS937" s="102">
        <v>-55.31</v>
      </c>
      <c r="AT937" s="24">
        <v>-95.37</v>
      </c>
      <c r="AU937" s="24">
        <v>-237.71</v>
      </c>
      <c r="AV937" s="24">
        <v>0</v>
      </c>
      <c r="AW937" s="24" t="s">
        <v>58</v>
      </c>
      <c r="AX937" s="24">
        <v>-261.52</v>
      </c>
      <c r="AY937" s="24">
        <v>-361.11</v>
      </c>
      <c r="AZ937" s="24">
        <v>-8.39</v>
      </c>
      <c r="BA937" s="24">
        <v>-15.34</v>
      </c>
      <c r="BB937" s="24">
        <v>0</v>
      </c>
      <c r="BC937" s="24">
        <v>0</v>
      </c>
      <c r="BD937" s="24">
        <f t="shared" si="370"/>
        <v>-9554.3700000000008</v>
      </c>
      <c r="BE937" s="25"/>
    </row>
    <row r="938" spans="1:57" ht="25.5" customHeight="1" x14ac:dyDescent="0.25">
      <c r="A938" s="22">
        <v>19</v>
      </c>
      <c r="B938" s="79" t="s">
        <v>93</v>
      </c>
      <c r="C938" s="88">
        <v>17</v>
      </c>
      <c r="D938" s="88">
        <v>334</v>
      </c>
      <c r="E938" s="88" t="s">
        <v>172</v>
      </c>
      <c r="F938" s="24">
        <v>-394.67</v>
      </c>
      <c r="G938" s="24">
        <v>33.770000000000003</v>
      </c>
      <c r="H938" s="24">
        <v>-66.06</v>
      </c>
      <c r="I938" s="24">
        <v>-30.9</v>
      </c>
      <c r="J938" s="24">
        <v>-222.26</v>
      </c>
      <c r="K938" s="24">
        <v>-35.74</v>
      </c>
      <c r="L938" s="24">
        <v>-139.32</v>
      </c>
      <c r="M938" s="24">
        <v>-171.43</v>
      </c>
      <c r="N938" s="24">
        <v>-43.65</v>
      </c>
      <c r="O938" s="24">
        <v>-24.24</v>
      </c>
      <c r="P938" s="24">
        <v>-579.66999999999996</v>
      </c>
      <c r="Q938" s="24">
        <v>-612.86</v>
      </c>
      <c r="R938" s="24">
        <v>67.510000000000005</v>
      </c>
      <c r="S938" s="24">
        <v>-116.25</v>
      </c>
      <c r="T938" s="24">
        <v>-119.79</v>
      </c>
      <c r="U938" s="24">
        <v>-257.95</v>
      </c>
      <c r="V938" s="100"/>
      <c r="W938" s="99">
        <v>296.67</v>
      </c>
      <c r="X938" s="24"/>
      <c r="Y938" s="98">
        <v>441.9</v>
      </c>
      <c r="Z938" s="24">
        <v>-166.86</v>
      </c>
      <c r="AA938" s="24"/>
      <c r="AB938" s="24">
        <v>-8.2200000000000006</v>
      </c>
      <c r="AC938" s="24" t="s">
        <v>60</v>
      </c>
      <c r="AD938" s="24" t="s">
        <v>59</v>
      </c>
      <c r="AE938" s="24" t="s">
        <v>62</v>
      </c>
      <c r="AF938" s="24">
        <v>-266.64</v>
      </c>
      <c r="AG938" s="24">
        <v>-10.57</v>
      </c>
      <c r="AH938" s="24"/>
      <c r="AI938" s="24">
        <v>-76.91</v>
      </c>
      <c r="AJ938" s="24">
        <v>196.82</v>
      </c>
      <c r="AK938" s="24"/>
      <c r="AL938" s="24">
        <v>-291.81</v>
      </c>
      <c r="AM938" s="24">
        <v>-33.68</v>
      </c>
      <c r="AN938" s="24">
        <v>-12.99</v>
      </c>
      <c r="AO938" s="24">
        <v>-205.22</v>
      </c>
      <c r="AP938" s="24">
        <v>-148.68</v>
      </c>
      <c r="AQ938" s="24">
        <v>-203.32</v>
      </c>
      <c r="AR938" s="101" t="s">
        <v>64</v>
      </c>
      <c r="AS938" s="102">
        <v>-538.66</v>
      </c>
      <c r="AT938" s="24">
        <v>80.930000000000007</v>
      </c>
      <c r="AU938" s="24">
        <v>-371.29</v>
      </c>
      <c r="AV938" s="24">
        <v>0</v>
      </c>
      <c r="AW938" s="24" t="s">
        <v>58</v>
      </c>
      <c r="AX938" s="24">
        <v>-567.91999999999996</v>
      </c>
      <c r="AY938" s="24">
        <v>-98.4</v>
      </c>
      <c r="AZ938" s="24" t="s">
        <v>60</v>
      </c>
      <c r="BA938" s="24">
        <v>68.25</v>
      </c>
      <c r="BB938" s="24">
        <v>0</v>
      </c>
      <c r="BC938" s="24">
        <v>0</v>
      </c>
      <c r="BD938" s="24">
        <f t="shared" si="370"/>
        <v>-4630.1099999999979</v>
      </c>
      <c r="BE938" s="25"/>
    </row>
    <row r="939" spans="1:57" ht="25.5" customHeight="1" x14ac:dyDescent="0.25">
      <c r="A939" s="22">
        <v>19</v>
      </c>
      <c r="B939" s="79" t="s">
        <v>93</v>
      </c>
      <c r="C939" s="82">
        <v>24</v>
      </c>
      <c r="D939" s="79">
        <v>319</v>
      </c>
      <c r="E939" s="82" t="s">
        <v>357</v>
      </c>
      <c r="F939" s="24">
        <v>-40.15</v>
      </c>
      <c r="G939" s="24">
        <v>-11.72</v>
      </c>
      <c r="H939" s="24" t="s">
        <v>60</v>
      </c>
      <c r="I939" s="24" t="s">
        <v>60</v>
      </c>
      <c r="J939" s="24">
        <v>-131.58000000000001</v>
      </c>
      <c r="K939" s="24">
        <v>-64.81</v>
      </c>
      <c r="L939" s="24" t="s">
        <v>62</v>
      </c>
      <c r="M939" s="24">
        <v>-62.66</v>
      </c>
      <c r="N939" s="24">
        <v>-235.31</v>
      </c>
      <c r="O939" s="24" t="s">
        <v>59</v>
      </c>
      <c r="P939" s="24">
        <v>-123.33</v>
      </c>
      <c r="Q939" s="24">
        <v>128.55000000000001</v>
      </c>
      <c r="R939" s="24">
        <v>-87.3</v>
      </c>
      <c r="S939" s="24">
        <v>-75</v>
      </c>
      <c r="T939" s="24">
        <v>95.93</v>
      </c>
      <c r="U939" s="24" t="s">
        <v>62</v>
      </c>
      <c r="V939" s="100"/>
      <c r="W939" s="99">
        <v>16.98</v>
      </c>
      <c r="X939" s="24"/>
      <c r="Y939" s="98">
        <v>-70.739999999999995</v>
      </c>
      <c r="Z939" s="24">
        <v>-69.36</v>
      </c>
      <c r="AA939" s="24"/>
      <c r="AB939" s="24">
        <v>36</v>
      </c>
      <c r="AC939" s="24">
        <v>-71.92</v>
      </c>
      <c r="AD939" s="24">
        <v>-24.29</v>
      </c>
      <c r="AE939" s="24">
        <v>-31.23</v>
      </c>
      <c r="AF939" s="24" t="s">
        <v>59</v>
      </c>
      <c r="AG939" s="24">
        <v>69.13</v>
      </c>
      <c r="AH939" s="24"/>
      <c r="AI939" s="24">
        <v>-6.87</v>
      </c>
      <c r="AJ939" s="24">
        <v>7.89</v>
      </c>
      <c r="AK939" s="24"/>
      <c r="AL939" s="24">
        <v>-310.74</v>
      </c>
      <c r="AM939" s="24" t="s">
        <v>62</v>
      </c>
      <c r="AN939" s="24">
        <v>-25.21</v>
      </c>
      <c r="AO939" s="24">
        <v>-70.540000000000006</v>
      </c>
      <c r="AP939" s="24">
        <v>-33.6</v>
      </c>
      <c r="AQ939" s="24">
        <v>-644.75</v>
      </c>
      <c r="AR939" s="101">
        <v>-68.5</v>
      </c>
      <c r="AS939" s="102">
        <v>-238.69</v>
      </c>
      <c r="AT939" s="24">
        <v>-223.83</v>
      </c>
      <c r="AU939" s="24" t="s">
        <v>59</v>
      </c>
      <c r="AV939" s="24">
        <v>0</v>
      </c>
      <c r="AW939" s="24" t="s">
        <v>58</v>
      </c>
      <c r="AX939" s="24">
        <v>-60.62</v>
      </c>
      <c r="AY939" s="24">
        <v>-84.61</v>
      </c>
      <c r="AZ939" s="24">
        <v>-124.84</v>
      </c>
      <c r="BA939" s="24">
        <v>-48.49</v>
      </c>
      <c r="BB939" s="24">
        <v>0</v>
      </c>
      <c r="BC939" s="24">
        <v>0</v>
      </c>
      <c r="BD939" s="24">
        <f t="shared" si="370"/>
        <v>-2686.2099999999996</v>
      </c>
      <c r="BE939" s="25"/>
    </row>
    <row r="940" spans="1:57" ht="25.5" customHeight="1" x14ac:dyDescent="0.25">
      <c r="A940" s="22">
        <v>19</v>
      </c>
      <c r="B940" s="79" t="s">
        <v>93</v>
      </c>
      <c r="C940" s="80">
        <v>11</v>
      </c>
      <c r="D940" s="80">
        <v>104</v>
      </c>
      <c r="E940" s="80" t="s">
        <v>358</v>
      </c>
      <c r="F940" s="24">
        <v>-250.98</v>
      </c>
      <c r="G940" s="24">
        <v>-437.57</v>
      </c>
      <c r="H940" s="24">
        <v>-315.81</v>
      </c>
      <c r="I940" s="24">
        <v>-137.77000000000001</v>
      </c>
      <c r="J940" s="24">
        <v>-658.9</v>
      </c>
      <c r="K940" s="24">
        <v>-272.17</v>
      </c>
      <c r="L940" s="24" t="s">
        <v>58</v>
      </c>
      <c r="M940" s="24">
        <v>-237.12</v>
      </c>
      <c r="N940" s="24">
        <v>-2981.49</v>
      </c>
      <c r="O940" s="24">
        <v>482.26</v>
      </c>
      <c r="P940" s="24">
        <v>-154.22999999999999</v>
      </c>
      <c r="Q940" s="24">
        <v>-1124.45</v>
      </c>
      <c r="R940" s="24" t="s">
        <v>109</v>
      </c>
      <c r="S940" s="24">
        <v>630.65</v>
      </c>
      <c r="T940" s="24" t="s">
        <v>62</v>
      </c>
      <c r="U940" s="24">
        <v>-390.04</v>
      </c>
      <c r="V940" s="100"/>
      <c r="W940" s="99" t="s">
        <v>58</v>
      </c>
      <c r="X940" s="24"/>
      <c r="Y940" s="98">
        <v>-154.41999999999999</v>
      </c>
      <c r="Z940" s="24">
        <v>-352.38</v>
      </c>
      <c r="AA940" s="24"/>
      <c r="AB940" s="24">
        <v>-608.98</v>
      </c>
      <c r="AC940" s="24">
        <v>-156.55000000000001</v>
      </c>
      <c r="AD940" s="24" t="s">
        <v>59</v>
      </c>
      <c r="AE940" s="24">
        <v>1196.18</v>
      </c>
      <c r="AF940" s="24" t="s">
        <v>59</v>
      </c>
      <c r="AG940" s="24">
        <v>57.32</v>
      </c>
      <c r="AH940" s="24"/>
      <c r="AI940" s="24">
        <v>-159.31</v>
      </c>
      <c r="AJ940" s="24">
        <v>265.33</v>
      </c>
      <c r="AK940" s="24"/>
      <c r="AL940" s="24">
        <v>-1762.69</v>
      </c>
      <c r="AM940" s="24">
        <v>47.85</v>
      </c>
      <c r="AN940" s="24">
        <v>-68.94</v>
      </c>
      <c r="AO940" s="24" t="s">
        <v>58</v>
      </c>
      <c r="AP940" s="24">
        <v>-63.41</v>
      </c>
      <c r="AQ940" s="24">
        <v>-1090.69</v>
      </c>
      <c r="AR940" s="101">
        <v>-74.83</v>
      </c>
      <c r="AS940" s="102">
        <v>-67.23</v>
      </c>
      <c r="AT940" s="24">
        <v>-444.19</v>
      </c>
      <c r="AU940" s="24">
        <v>-347.47</v>
      </c>
      <c r="AV940" s="24">
        <v>0</v>
      </c>
      <c r="AW940" s="24" t="s">
        <v>58</v>
      </c>
      <c r="AX940" s="24">
        <v>13.29</v>
      </c>
      <c r="AY940" s="24">
        <v>122.04</v>
      </c>
      <c r="AZ940" s="24">
        <v>-9.99</v>
      </c>
      <c r="BA940" s="24">
        <v>-4.34</v>
      </c>
      <c r="BB940" s="24">
        <v>0</v>
      </c>
      <c r="BC940" s="24">
        <v>0</v>
      </c>
      <c r="BD940" s="24">
        <f t="shared" si="370"/>
        <v>-9511.029999999997</v>
      </c>
      <c r="BE940" s="25"/>
    </row>
    <row r="941" spans="1:57" ht="25.5" customHeight="1" x14ac:dyDescent="0.25">
      <c r="A941" s="22">
        <v>19</v>
      </c>
      <c r="B941" s="79" t="s">
        <v>93</v>
      </c>
      <c r="C941" s="80">
        <v>17</v>
      </c>
      <c r="D941" s="80">
        <v>43</v>
      </c>
      <c r="E941" s="80" t="s">
        <v>147</v>
      </c>
      <c r="F941" s="24">
        <v>-636.13</v>
      </c>
      <c r="G941" s="24">
        <v>-219.13</v>
      </c>
      <c r="H941" s="24" t="s">
        <v>59</v>
      </c>
      <c r="I941" s="24">
        <v>7.49</v>
      </c>
      <c r="J941" s="24">
        <v>134.75</v>
      </c>
      <c r="K941" s="24">
        <v>22.7</v>
      </c>
      <c r="L941" s="24" t="s">
        <v>58</v>
      </c>
      <c r="M941" s="24">
        <v>181.92</v>
      </c>
      <c r="N941" s="24">
        <v>142</v>
      </c>
      <c r="O941" s="24">
        <v>23.7</v>
      </c>
      <c r="P941" s="24">
        <v>-330.45</v>
      </c>
      <c r="Q941" s="24">
        <v>-753.56</v>
      </c>
      <c r="R941" s="24">
        <v>-163.62</v>
      </c>
      <c r="S941" s="24">
        <v>50.38</v>
      </c>
      <c r="T941" s="24">
        <v>-161.71</v>
      </c>
      <c r="U941" s="24">
        <v>-400.48</v>
      </c>
      <c r="V941" s="100"/>
      <c r="W941" s="99">
        <v>261.01</v>
      </c>
      <c r="X941" s="24"/>
      <c r="Y941" s="98">
        <v>-5.51</v>
      </c>
      <c r="Z941" s="24">
        <v>-218.51</v>
      </c>
      <c r="AA941" s="24"/>
      <c r="AB941" s="24">
        <v>-364.11</v>
      </c>
      <c r="AC941" s="24">
        <v>-105.73</v>
      </c>
      <c r="AD941" s="24">
        <v>-54.93</v>
      </c>
      <c r="AE941" s="24">
        <v>105.2</v>
      </c>
      <c r="AF941" s="24">
        <v>-91.01</v>
      </c>
      <c r="AG941" s="24">
        <v>-121.11</v>
      </c>
      <c r="AH941" s="24"/>
      <c r="AI941" s="24" t="s">
        <v>59</v>
      </c>
      <c r="AJ941" s="24">
        <v>-46.16</v>
      </c>
      <c r="AK941" s="24"/>
      <c r="AL941" s="24">
        <v>-388.83</v>
      </c>
      <c r="AM941" s="24">
        <v>68.58</v>
      </c>
      <c r="AN941" s="24">
        <v>-0.18</v>
      </c>
      <c r="AO941" s="24">
        <v>-190.79</v>
      </c>
      <c r="AP941" s="24">
        <v>-252.66</v>
      </c>
      <c r="AQ941" s="24">
        <v>-9.41</v>
      </c>
      <c r="AR941" s="101" t="s">
        <v>59</v>
      </c>
      <c r="AS941" s="102">
        <v>-538.66</v>
      </c>
      <c r="AT941" s="24">
        <v>-242.65</v>
      </c>
      <c r="AU941" s="24">
        <v>-92.69</v>
      </c>
      <c r="AV941" s="24">
        <v>0</v>
      </c>
      <c r="AW941" s="24" t="s">
        <v>58</v>
      </c>
      <c r="AX941" s="24">
        <v>-81.180000000000007</v>
      </c>
      <c r="AY941" s="24">
        <v>132.07</v>
      </c>
      <c r="AZ941" s="24">
        <v>-8.7899999999999991</v>
      </c>
      <c r="BA941" s="24">
        <v>-20.6</v>
      </c>
      <c r="BB941" s="24">
        <v>0</v>
      </c>
      <c r="BC941" s="24">
        <v>0</v>
      </c>
      <c r="BD941" s="24">
        <f t="shared" si="370"/>
        <v>-4368.79</v>
      </c>
      <c r="BE941" s="25"/>
    </row>
    <row r="942" spans="1:57" ht="25.5" customHeight="1" x14ac:dyDescent="0.25">
      <c r="A942" s="22">
        <v>19</v>
      </c>
      <c r="B942" s="79" t="s">
        <v>110</v>
      </c>
      <c r="C942" s="80">
        <v>22</v>
      </c>
      <c r="D942" s="80">
        <v>285</v>
      </c>
      <c r="E942" s="80" t="s">
        <v>318</v>
      </c>
      <c r="F942" s="24">
        <v>-62.96</v>
      </c>
      <c r="G942" s="24">
        <v>-250.05</v>
      </c>
      <c r="H942" s="24">
        <v>-77.61</v>
      </c>
      <c r="I942" s="24">
        <v>-99.63</v>
      </c>
      <c r="J942" s="24">
        <v>32.340000000000003</v>
      </c>
      <c r="K942" s="24">
        <v>-106.88</v>
      </c>
      <c r="L942" s="24">
        <v>-332.32</v>
      </c>
      <c r="M942" s="24" t="s">
        <v>58</v>
      </c>
      <c r="N942" s="24" t="s">
        <v>59</v>
      </c>
      <c r="O942" s="24" t="s">
        <v>59</v>
      </c>
      <c r="P942" s="24">
        <v>-65.23</v>
      </c>
      <c r="Q942" s="24" t="s">
        <v>59</v>
      </c>
      <c r="R942" s="24">
        <v>20.059999999999999</v>
      </c>
      <c r="S942" s="24">
        <v>-76.5</v>
      </c>
      <c r="T942" s="24" t="s">
        <v>58</v>
      </c>
      <c r="U942" s="24">
        <v>-162.36000000000001</v>
      </c>
      <c r="V942" s="100"/>
      <c r="W942" s="99">
        <v>-329.03</v>
      </c>
      <c r="X942" s="24"/>
      <c r="Y942" s="98">
        <v>-133.75</v>
      </c>
      <c r="Z942" s="24">
        <v>-103.36</v>
      </c>
      <c r="AA942" s="24"/>
      <c r="AB942" s="24">
        <v>-279.52</v>
      </c>
      <c r="AC942" s="24">
        <v>161.97999999999999</v>
      </c>
      <c r="AD942" s="24">
        <v>-376.89</v>
      </c>
      <c r="AE942" s="24">
        <v>-56.34</v>
      </c>
      <c r="AF942" s="24" t="s">
        <v>59</v>
      </c>
      <c r="AG942" s="24">
        <v>-69.23</v>
      </c>
      <c r="AH942" s="24"/>
      <c r="AI942" s="24" t="s">
        <v>59</v>
      </c>
      <c r="AJ942" s="24">
        <v>-105.16</v>
      </c>
      <c r="AK942" s="24"/>
      <c r="AL942" s="24" t="s">
        <v>60</v>
      </c>
      <c r="AM942" s="24">
        <v>-270.35000000000002</v>
      </c>
      <c r="AN942" s="24">
        <v>1.41</v>
      </c>
      <c r="AO942" s="24">
        <v>-97.98</v>
      </c>
      <c r="AP942" s="24">
        <v>-430.92</v>
      </c>
      <c r="AQ942" s="24">
        <v>-187.89</v>
      </c>
      <c r="AR942" s="101">
        <v>-19.21</v>
      </c>
      <c r="AS942" s="102" t="s">
        <v>59</v>
      </c>
      <c r="AT942" s="24" t="s">
        <v>58</v>
      </c>
      <c r="AU942" s="24">
        <v>-208.68</v>
      </c>
      <c r="AV942" s="24">
        <v>0</v>
      </c>
      <c r="AW942" s="24" t="s">
        <v>58</v>
      </c>
      <c r="AX942" s="24">
        <v>-103.96</v>
      </c>
      <c r="AY942" s="24" t="s">
        <v>60</v>
      </c>
      <c r="AZ942" s="24">
        <v>7.42</v>
      </c>
      <c r="BA942" s="24" t="s">
        <v>62</v>
      </c>
      <c r="BB942" s="24">
        <v>0</v>
      </c>
      <c r="BC942" s="24">
        <v>0</v>
      </c>
      <c r="BD942" s="24">
        <f t="shared" si="370"/>
        <v>-3782.5999999999995</v>
      </c>
      <c r="BE942" s="25"/>
    </row>
    <row r="943" spans="1:57" ht="25.5" customHeight="1" x14ac:dyDescent="0.25">
      <c r="A943" s="22">
        <v>19</v>
      </c>
      <c r="B943" s="79" t="s">
        <v>110</v>
      </c>
      <c r="C943" s="80">
        <v>23</v>
      </c>
      <c r="D943" s="80">
        <v>287</v>
      </c>
      <c r="E943" s="80" t="s">
        <v>87</v>
      </c>
      <c r="F943" s="24">
        <v>-209.13</v>
      </c>
      <c r="G943" s="24">
        <v>-151.16</v>
      </c>
      <c r="H943" s="24" t="s">
        <v>59</v>
      </c>
      <c r="I943" s="24">
        <v>64.41</v>
      </c>
      <c r="J943" s="24">
        <v>297.67</v>
      </c>
      <c r="K943" s="24">
        <v>-85.61</v>
      </c>
      <c r="L943" s="24">
        <v>-164.22</v>
      </c>
      <c r="M943" s="24" t="s">
        <v>58</v>
      </c>
      <c r="N943" s="24" t="s">
        <v>59</v>
      </c>
      <c r="O943" s="24">
        <v>341.26</v>
      </c>
      <c r="P943" s="24">
        <v>-66.41</v>
      </c>
      <c r="Q943" s="24" t="s">
        <v>59</v>
      </c>
      <c r="R943" s="24">
        <v>17.059999999999999</v>
      </c>
      <c r="S943" s="24">
        <v>-38.64</v>
      </c>
      <c r="T943" s="24">
        <v>-12.31</v>
      </c>
      <c r="U943" s="24" t="s">
        <v>58</v>
      </c>
      <c r="V943" s="100"/>
      <c r="W943" s="99" t="s">
        <v>58</v>
      </c>
      <c r="X943" s="24"/>
      <c r="Y943" s="98">
        <v>145.54</v>
      </c>
      <c r="Z943" s="24">
        <v>-337.64</v>
      </c>
      <c r="AA943" s="24"/>
      <c r="AB943" s="24">
        <v>-117.9</v>
      </c>
      <c r="AC943" s="24">
        <v>48.85</v>
      </c>
      <c r="AD943" s="24">
        <v>-152.06</v>
      </c>
      <c r="AE943" s="24">
        <v>362.08</v>
      </c>
      <c r="AF943" s="24" t="s">
        <v>59</v>
      </c>
      <c r="AG943" s="24" t="s">
        <v>59</v>
      </c>
      <c r="AH943" s="24"/>
      <c r="AI943" s="24">
        <v>-155.24</v>
      </c>
      <c r="AJ943" s="24">
        <v>-249.58</v>
      </c>
      <c r="AK943" s="24"/>
      <c r="AL943" s="24" t="s">
        <v>60</v>
      </c>
      <c r="AM943" s="24">
        <v>-155.88999999999999</v>
      </c>
      <c r="AN943" s="24" t="s">
        <v>58</v>
      </c>
      <c r="AO943" s="24" t="s">
        <v>58</v>
      </c>
      <c r="AP943" s="24">
        <v>0</v>
      </c>
      <c r="AQ943" s="24">
        <v>-69.87</v>
      </c>
      <c r="AR943" s="101" t="s">
        <v>59</v>
      </c>
      <c r="AS943" s="102" t="s">
        <v>59</v>
      </c>
      <c r="AT943" s="24">
        <v>70.459999999999994</v>
      </c>
      <c r="AU943" s="24" t="s">
        <v>59</v>
      </c>
      <c r="AV943" s="24">
        <v>0</v>
      </c>
      <c r="AW943" s="24" t="s">
        <v>58</v>
      </c>
      <c r="AX943" s="24">
        <v>195.23</v>
      </c>
      <c r="AY943" s="24">
        <v>-78.08</v>
      </c>
      <c r="AZ943" s="24">
        <v>8.7899999999999991</v>
      </c>
      <c r="BA943" s="24">
        <v>12.72</v>
      </c>
      <c r="BB943" s="24">
        <v>0</v>
      </c>
      <c r="BC943" s="24">
        <v>0</v>
      </c>
      <c r="BD943" s="24">
        <f t="shared" si="370"/>
        <v>-479.66999999999985</v>
      </c>
      <c r="BE943" s="25"/>
    </row>
    <row r="944" spans="1:57" ht="25.5" customHeight="1" x14ac:dyDescent="0.25">
      <c r="A944" s="22">
        <v>19</v>
      </c>
      <c r="B944" s="79" t="s">
        <v>110</v>
      </c>
      <c r="C944" s="80">
        <v>13</v>
      </c>
      <c r="D944" s="80">
        <v>149</v>
      </c>
      <c r="E944" s="80" t="s">
        <v>359</v>
      </c>
      <c r="F944" s="24">
        <v>-295.13</v>
      </c>
      <c r="G944" s="24">
        <v>-430.6</v>
      </c>
      <c r="H944" s="24">
        <v>-28.85</v>
      </c>
      <c r="I944" s="24">
        <v>-766.65</v>
      </c>
      <c r="J944" s="24">
        <v>-197.75</v>
      </c>
      <c r="K944" s="24">
        <v>-149.76</v>
      </c>
      <c r="L944" s="24">
        <v>-127.15</v>
      </c>
      <c r="M944" s="24" t="s">
        <v>58</v>
      </c>
      <c r="N944" s="24" t="s">
        <v>59</v>
      </c>
      <c r="O944" s="24" t="s">
        <v>59</v>
      </c>
      <c r="P944" s="24">
        <v>58.31</v>
      </c>
      <c r="Q944" s="24">
        <v>117.26</v>
      </c>
      <c r="R944" s="24">
        <v>150.06</v>
      </c>
      <c r="S944" s="24">
        <v>-287.58999999999997</v>
      </c>
      <c r="T944" s="24" t="s">
        <v>58</v>
      </c>
      <c r="U944" s="24" t="s">
        <v>58</v>
      </c>
      <c r="V944" s="100"/>
      <c r="W944" s="99" t="s">
        <v>58</v>
      </c>
      <c r="X944" s="24"/>
      <c r="Y944" s="98">
        <v>-111.07</v>
      </c>
      <c r="Z944" s="24" t="s">
        <v>58</v>
      </c>
      <c r="AA944" s="24"/>
      <c r="AB944" s="24">
        <v>-69.92</v>
      </c>
      <c r="AC944" s="24">
        <v>-90.08</v>
      </c>
      <c r="AD944" s="24">
        <v>-136.76</v>
      </c>
      <c r="AE944" s="24">
        <v>-152.84</v>
      </c>
      <c r="AF944" s="24" t="s">
        <v>59</v>
      </c>
      <c r="AG944" s="24">
        <v>-212.42</v>
      </c>
      <c r="AH944" s="24"/>
      <c r="AI944" s="24">
        <v>-236.73</v>
      </c>
      <c r="AJ944" s="24">
        <v>-341.03</v>
      </c>
      <c r="AK944" s="24"/>
      <c r="AL944" s="24">
        <v>-605.74</v>
      </c>
      <c r="AM944" s="24">
        <v>-26.67</v>
      </c>
      <c r="AN944" s="24" t="s">
        <v>58</v>
      </c>
      <c r="AO944" s="24">
        <v>-372.98</v>
      </c>
      <c r="AP944" s="24">
        <v>-63.07</v>
      </c>
      <c r="AQ944" s="24">
        <v>-78.77</v>
      </c>
      <c r="AR944" s="101" t="s">
        <v>64</v>
      </c>
      <c r="AS944" s="102" t="s">
        <v>59</v>
      </c>
      <c r="AT944" s="24">
        <v>-29.98</v>
      </c>
      <c r="AU944" s="24" t="s">
        <v>59</v>
      </c>
      <c r="AV944" s="24">
        <v>0</v>
      </c>
      <c r="AW944" s="24" t="s">
        <v>58</v>
      </c>
      <c r="AX944" s="24" t="s">
        <v>59</v>
      </c>
      <c r="AY944" s="24">
        <v>27.75</v>
      </c>
      <c r="AZ944" s="24">
        <v>-69.459999999999994</v>
      </c>
      <c r="BA944" s="24">
        <v>-191.37</v>
      </c>
      <c r="BB944" s="24">
        <v>0</v>
      </c>
      <c r="BC944" s="24">
        <v>0</v>
      </c>
      <c r="BD944" s="24">
        <f t="shared" si="370"/>
        <v>-4718.99</v>
      </c>
      <c r="BE944" s="25"/>
    </row>
    <row r="945" spans="1:57" ht="25.5" customHeight="1" x14ac:dyDescent="0.25">
      <c r="A945" s="22">
        <v>19</v>
      </c>
      <c r="B945" s="78"/>
      <c r="C945" s="76"/>
      <c r="D945" s="76"/>
      <c r="E945" s="76"/>
      <c r="F945" s="24">
        <v>48.32</v>
      </c>
      <c r="G945" s="24">
        <v>-53.68</v>
      </c>
      <c r="H945" s="24">
        <v>0</v>
      </c>
      <c r="I945" s="24">
        <v>-99.52</v>
      </c>
      <c r="J945" s="24">
        <v>0</v>
      </c>
      <c r="K945" s="24">
        <v>-23.84</v>
      </c>
      <c r="L945" s="24">
        <v>-32.630000000000003</v>
      </c>
      <c r="M945" s="24">
        <v>0</v>
      </c>
      <c r="N945" s="24">
        <v>0</v>
      </c>
      <c r="O945" s="24">
        <v>-572.29</v>
      </c>
      <c r="P945" s="24">
        <v>-579.4</v>
      </c>
      <c r="Q945" s="24">
        <v>0</v>
      </c>
      <c r="R945" s="24">
        <v>0</v>
      </c>
      <c r="S945" s="24">
        <v>0</v>
      </c>
      <c r="T945" s="24">
        <v>0</v>
      </c>
      <c r="U945" s="24">
        <v>0</v>
      </c>
      <c r="V945" s="24"/>
      <c r="W945" s="24">
        <v>0</v>
      </c>
      <c r="X945" s="24"/>
      <c r="Y945" s="24">
        <v>0</v>
      </c>
      <c r="Z945" s="24">
        <v>0</v>
      </c>
      <c r="AA945" s="24"/>
      <c r="AB945" s="24">
        <v>-437.32</v>
      </c>
      <c r="AC945" s="24">
        <v>-52.67</v>
      </c>
      <c r="AD945" s="24">
        <v>108.36</v>
      </c>
      <c r="AE945" s="24">
        <v>0</v>
      </c>
      <c r="AF945" s="24">
        <v>0</v>
      </c>
      <c r="AG945" s="24">
        <v>-5.85</v>
      </c>
      <c r="AH945" s="24"/>
      <c r="AI945" s="24">
        <v>10.72</v>
      </c>
      <c r="AJ945" s="24">
        <v>-93.43</v>
      </c>
      <c r="AK945" s="24"/>
      <c r="AL945" s="24">
        <v>0</v>
      </c>
      <c r="AM945" s="24">
        <v>0</v>
      </c>
      <c r="AN945" s="24">
        <v>66.03</v>
      </c>
      <c r="AO945" s="24">
        <v>0</v>
      </c>
      <c r="AP945" s="24">
        <v>0</v>
      </c>
      <c r="AQ945" s="24">
        <v>-321.45</v>
      </c>
      <c r="AR945" s="101">
        <v>37.28</v>
      </c>
      <c r="AS945" s="24">
        <v>0</v>
      </c>
      <c r="AT945" s="24">
        <v>0</v>
      </c>
      <c r="AU945" s="24">
        <v>0</v>
      </c>
      <c r="AV945" s="24">
        <v>0</v>
      </c>
      <c r="AW945" s="24">
        <v>0</v>
      </c>
      <c r="AX945" s="24">
        <v>0</v>
      </c>
      <c r="AY945" s="24">
        <v>0</v>
      </c>
      <c r="AZ945" s="24">
        <v>-79.25</v>
      </c>
      <c r="BA945" s="24">
        <v>0</v>
      </c>
      <c r="BB945" s="24">
        <v>0</v>
      </c>
      <c r="BC945" s="24">
        <v>0</v>
      </c>
      <c r="BD945" s="24">
        <f t="shared" si="370"/>
        <v>-2080.62</v>
      </c>
      <c r="BE945" s="25"/>
    </row>
    <row r="946" spans="1:57" ht="25.5" customHeight="1" x14ac:dyDescent="0.25">
      <c r="A946" s="22">
        <v>19</v>
      </c>
      <c r="B946" s="78"/>
      <c r="C946" s="76"/>
      <c r="D946" s="76"/>
      <c r="E946" s="76"/>
      <c r="F946" s="24">
        <v>111.37</v>
      </c>
      <c r="G946" s="24">
        <v>-196.14</v>
      </c>
      <c r="H946" s="24">
        <v>0</v>
      </c>
      <c r="I946" s="24">
        <v>127.57</v>
      </c>
      <c r="J946" s="24">
        <v>0</v>
      </c>
      <c r="K946" s="24">
        <v>0</v>
      </c>
      <c r="L946" s="24">
        <v>-113.5</v>
      </c>
      <c r="M946" s="24">
        <v>0</v>
      </c>
      <c r="N946" s="24">
        <v>0</v>
      </c>
      <c r="O946" s="24">
        <v>-176.26</v>
      </c>
      <c r="P946" s="24">
        <v>-314.35000000000002</v>
      </c>
      <c r="Q946" s="24">
        <v>0</v>
      </c>
      <c r="R946" s="24">
        <v>0</v>
      </c>
      <c r="S946" s="24">
        <v>0</v>
      </c>
      <c r="T946" s="24">
        <v>0</v>
      </c>
      <c r="U946" s="24">
        <v>0</v>
      </c>
      <c r="V946" s="24"/>
      <c r="W946" s="24">
        <v>0</v>
      </c>
      <c r="X946" s="24"/>
      <c r="Y946" s="24">
        <v>0</v>
      </c>
      <c r="Z946" s="24">
        <v>0</v>
      </c>
      <c r="AA946" s="24"/>
      <c r="AB946" s="24">
        <v>-14.39</v>
      </c>
      <c r="AC946" s="24">
        <v>0</v>
      </c>
      <c r="AD946" s="24">
        <v>153.84</v>
      </c>
      <c r="AE946" s="24">
        <v>0</v>
      </c>
      <c r="AF946" s="24">
        <v>0</v>
      </c>
      <c r="AG946" s="24">
        <v>-131.08000000000001</v>
      </c>
      <c r="AH946" s="24"/>
      <c r="AI946" s="24">
        <v>0</v>
      </c>
      <c r="AJ946" s="24">
        <v>-49.67</v>
      </c>
      <c r="AK946" s="24"/>
      <c r="AL946" s="24">
        <v>0</v>
      </c>
      <c r="AM946" s="24">
        <v>0</v>
      </c>
      <c r="AN946" s="24">
        <v>0</v>
      </c>
      <c r="AO946" s="24">
        <v>0</v>
      </c>
      <c r="AP946" s="24">
        <v>0</v>
      </c>
      <c r="AQ946" s="24">
        <v>-33.14</v>
      </c>
      <c r="AR946" s="101">
        <v>-160.19</v>
      </c>
      <c r="AS946" s="24">
        <v>0</v>
      </c>
      <c r="AT946" s="24">
        <v>0</v>
      </c>
      <c r="AU946" s="24">
        <v>0</v>
      </c>
      <c r="AV946" s="24">
        <v>0</v>
      </c>
      <c r="AW946" s="24">
        <v>0</v>
      </c>
      <c r="AX946" s="24">
        <v>0</v>
      </c>
      <c r="AY946" s="24">
        <v>0</v>
      </c>
      <c r="AZ946" s="24">
        <v>0</v>
      </c>
      <c r="BA946" s="24">
        <v>0</v>
      </c>
      <c r="BB946" s="24">
        <v>0</v>
      </c>
      <c r="BC946" s="24">
        <v>0</v>
      </c>
      <c r="BD946" s="24">
        <f t="shared" si="370"/>
        <v>-795.93999999999983</v>
      </c>
      <c r="BE946" s="25"/>
    </row>
    <row r="947" spans="1:57" ht="25.5" customHeight="1" x14ac:dyDescent="0.25">
      <c r="A947" s="22">
        <v>19</v>
      </c>
      <c r="B947" s="78"/>
      <c r="C947" s="76"/>
      <c r="D947" s="76"/>
      <c r="E947" s="76"/>
      <c r="F947" s="24">
        <v>37.31</v>
      </c>
      <c r="G947" s="24">
        <v>-370.38</v>
      </c>
      <c r="H947" s="24">
        <v>0</v>
      </c>
      <c r="I947" s="24">
        <v>-135.58000000000001</v>
      </c>
      <c r="J947" s="24">
        <v>0</v>
      </c>
      <c r="K947" s="24">
        <v>0</v>
      </c>
      <c r="L947" s="24">
        <v>0</v>
      </c>
      <c r="M947" s="24">
        <v>0</v>
      </c>
      <c r="N947" s="24">
        <v>0</v>
      </c>
      <c r="O947" s="24">
        <v>0</v>
      </c>
      <c r="P947" s="24">
        <v>-21.71</v>
      </c>
      <c r="Q947" s="24">
        <v>0</v>
      </c>
      <c r="R947" s="24">
        <v>0</v>
      </c>
      <c r="S947" s="24">
        <v>0</v>
      </c>
      <c r="T947" s="24">
        <v>0</v>
      </c>
      <c r="U947" s="24">
        <v>0</v>
      </c>
      <c r="V947" s="24"/>
      <c r="W947" s="24">
        <v>0</v>
      </c>
      <c r="X947" s="24"/>
      <c r="Y947" s="24">
        <v>0</v>
      </c>
      <c r="Z947" s="24">
        <v>0</v>
      </c>
      <c r="AA947" s="24"/>
      <c r="AB947" s="24">
        <v>19.09</v>
      </c>
      <c r="AC947" s="24">
        <v>0</v>
      </c>
      <c r="AD947" s="24">
        <v>0</v>
      </c>
      <c r="AE947" s="24">
        <v>0</v>
      </c>
      <c r="AF947" s="24">
        <v>0</v>
      </c>
      <c r="AG947" s="24">
        <v>0</v>
      </c>
      <c r="AH947" s="24"/>
      <c r="AI947" s="24">
        <v>0</v>
      </c>
      <c r="AJ947" s="24">
        <v>-145.38</v>
      </c>
      <c r="AK947" s="24"/>
      <c r="AL947" s="24">
        <v>0</v>
      </c>
      <c r="AM947" s="24">
        <v>0</v>
      </c>
      <c r="AN947" s="24">
        <v>0</v>
      </c>
      <c r="AO947" s="24">
        <v>0</v>
      </c>
      <c r="AP947" s="24">
        <v>0</v>
      </c>
      <c r="AQ947" s="24">
        <v>38.08</v>
      </c>
      <c r="AR947" s="24">
        <v>0</v>
      </c>
      <c r="AS947" s="24">
        <v>0</v>
      </c>
      <c r="AT947" s="24">
        <v>0</v>
      </c>
      <c r="AU947" s="24">
        <v>0</v>
      </c>
      <c r="AV947" s="24">
        <v>0</v>
      </c>
      <c r="AW947" s="24">
        <v>0</v>
      </c>
      <c r="AX947" s="24">
        <v>0</v>
      </c>
      <c r="AY947" s="24">
        <v>0</v>
      </c>
      <c r="AZ947" s="24">
        <v>0</v>
      </c>
      <c r="BA947" s="24">
        <v>0</v>
      </c>
      <c r="BB947" s="24">
        <v>0</v>
      </c>
      <c r="BC947" s="24">
        <v>0</v>
      </c>
      <c r="BD947" s="24">
        <f t="shared" si="370"/>
        <v>-578.56999999999994</v>
      </c>
      <c r="BE947" s="25"/>
    </row>
    <row r="948" spans="1:57" ht="25.5" customHeight="1" x14ac:dyDescent="0.25">
      <c r="A948" s="22">
        <v>19</v>
      </c>
      <c r="B948" s="78"/>
      <c r="C948" s="76"/>
      <c r="D948" s="76"/>
      <c r="E948" s="76"/>
      <c r="F948" s="24">
        <v>-67.010000000000005</v>
      </c>
      <c r="G948" s="24">
        <v>-43.61</v>
      </c>
      <c r="H948" s="24">
        <v>0</v>
      </c>
      <c r="I948" s="24">
        <v>-108.6</v>
      </c>
      <c r="J948" s="24">
        <v>0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-500.24</v>
      </c>
      <c r="Q948" s="24">
        <v>0</v>
      </c>
      <c r="R948" s="24">
        <v>0</v>
      </c>
      <c r="S948" s="24">
        <v>0</v>
      </c>
      <c r="T948" s="24">
        <v>0</v>
      </c>
      <c r="U948" s="24">
        <v>0</v>
      </c>
      <c r="V948" s="24"/>
      <c r="W948" s="24">
        <v>0</v>
      </c>
      <c r="X948" s="24"/>
      <c r="Y948" s="24">
        <v>0</v>
      </c>
      <c r="Z948" s="24">
        <v>0</v>
      </c>
      <c r="AA948" s="24"/>
      <c r="AB948" s="24">
        <v>27.34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/>
      <c r="AI948" s="24">
        <v>0</v>
      </c>
      <c r="AJ948" s="24">
        <v>-149.72999999999999</v>
      </c>
      <c r="AK948" s="24"/>
      <c r="AL948" s="24">
        <v>0</v>
      </c>
      <c r="AM948" s="24">
        <v>0</v>
      </c>
      <c r="AN948" s="24">
        <v>0</v>
      </c>
      <c r="AO948" s="24">
        <v>0</v>
      </c>
      <c r="AP948" s="24">
        <v>0</v>
      </c>
      <c r="AQ948" s="24"/>
      <c r="AR948" s="24">
        <v>0</v>
      </c>
      <c r="AS948" s="24">
        <v>0</v>
      </c>
      <c r="AT948" s="24">
        <v>0</v>
      </c>
      <c r="AU948" s="24">
        <v>0</v>
      </c>
      <c r="AV948" s="24">
        <v>0</v>
      </c>
      <c r="AW948" s="24">
        <v>0</v>
      </c>
      <c r="AX948" s="24">
        <v>0</v>
      </c>
      <c r="AY948" s="24">
        <v>0</v>
      </c>
      <c r="AZ948" s="24">
        <v>0</v>
      </c>
      <c r="BA948" s="24">
        <v>0</v>
      </c>
      <c r="BB948" s="24">
        <v>0</v>
      </c>
      <c r="BC948" s="24">
        <v>0</v>
      </c>
      <c r="BD948" s="24">
        <f t="shared" si="370"/>
        <v>-841.85</v>
      </c>
      <c r="BE948" s="25"/>
    </row>
    <row r="949" spans="1:57" ht="25.5" customHeight="1" x14ac:dyDescent="0.25">
      <c r="A949" s="22">
        <v>19</v>
      </c>
      <c r="B949" s="78"/>
      <c r="C949" s="76"/>
      <c r="D949" s="76"/>
      <c r="E949" s="76"/>
      <c r="F949" s="24">
        <v>-56.29</v>
      </c>
      <c r="G949" s="24">
        <v>-136.66</v>
      </c>
      <c r="H949" s="24">
        <v>0</v>
      </c>
      <c r="I949" s="24">
        <v>-92.57</v>
      </c>
      <c r="J949" s="24">
        <v>0</v>
      </c>
      <c r="K949" s="24">
        <v>0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0</v>
      </c>
      <c r="V949" s="24"/>
      <c r="W949" s="24">
        <v>0</v>
      </c>
      <c r="X949" s="24"/>
      <c r="Y949" s="24">
        <v>0</v>
      </c>
      <c r="Z949" s="24">
        <v>0</v>
      </c>
      <c r="AA949" s="24"/>
      <c r="AB949" s="24">
        <v>83.41</v>
      </c>
      <c r="AC949" s="24">
        <v>0</v>
      </c>
      <c r="AD949" s="24">
        <v>0</v>
      </c>
      <c r="AE949" s="24">
        <v>0</v>
      </c>
      <c r="AF949" s="24">
        <v>0</v>
      </c>
      <c r="AG949" s="24">
        <v>0</v>
      </c>
      <c r="AH949" s="24"/>
      <c r="AI949" s="24">
        <v>0</v>
      </c>
      <c r="AJ949" s="24">
        <v>-47.06</v>
      </c>
      <c r="AK949" s="24"/>
      <c r="AL949" s="24">
        <v>0</v>
      </c>
      <c r="AM949" s="24">
        <v>0</v>
      </c>
      <c r="AN949" s="24">
        <v>0</v>
      </c>
      <c r="AO949" s="24">
        <v>0</v>
      </c>
      <c r="AP949" s="24">
        <v>0</v>
      </c>
      <c r="AQ949" s="24">
        <v>0</v>
      </c>
      <c r="AR949" s="24">
        <v>0</v>
      </c>
      <c r="AS949" s="24">
        <v>0</v>
      </c>
      <c r="AT949" s="24">
        <v>0</v>
      </c>
      <c r="AU949" s="24">
        <v>0</v>
      </c>
      <c r="AV949" s="24">
        <v>0</v>
      </c>
      <c r="AW949" s="24">
        <v>0</v>
      </c>
      <c r="AX949" s="24">
        <v>0</v>
      </c>
      <c r="AY949" s="24">
        <v>0</v>
      </c>
      <c r="AZ949" s="24">
        <v>0</v>
      </c>
      <c r="BA949" s="24">
        <v>0</v>
      </c>
      <c r="BB949" s="24">
        <v>0</v>
      </c>
      <c r="BC949" s="24">
        <v>0</v>
      </c>
      <c r="BD949" s="24">
        <f t="shared" si="370"/>
        <v>-249.17</v>
      </c>
      <c r="BE949" s="25"/>
    </row>
    <row r="950" spans="1:57" ht="25.5" customHeight="1" x14ac:dyDescent="0.25">
      <c r="A950" s="22">
        <v>19</v>
      </c>
      <c r="B950" s="78"/>
      <c r="C950" s="76"/>
      <c r="D950" s="76"/>
      <c r="E950" s="76"/>
      <c r="F950" s="24">
        <v>0</v>
      </c>
      <c r="G950" s="24">
        <v>-31.92</v>
      </c>
      <c r="H950" s="24">
        <v>0</v>
      </c>
      <c r="I950" s="24">
        <v>104.84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0</v>
      </c>
      <c r="V950" s="24"/>
      <c r="W950" s="24">
        <v>0</v>
      </c>
      <c r="X950" s="24"/>
      <c r="Y950" s="24">
        <v>0</v>
      </c>
      <c r="Z950" s="24">
        <v>0</v>
      </c>
      <c r="AA950" s="24"/>
      <c r="AB950" s="24">
        <v>-130.31</v>
      </c>
      <c r="AC950" s="24">
        <v>0</v>
      </c>
      <c r="AD950" s="24">
        <v>0</v>
      </c>
      <c r="AE950" s="24">
        <v>0</v>
      </c>
      <c r="AF950" s="24">
        <v>0</v>
      </c>
      <c r="AG950" s="24">
        <v>0</v>
      </c>
      <c r="AH950" s="24"/>
      <c r="AI950" s="24">
        <v>0</v>
      </c>
      <c r="AJ950" s="24">
        <v>0</v>
      </c>
      <c r="AK950" s="24"/>
      <c r="AL950" s="24">
        <v>0</v>
      </c>
      <c r="AM950" s="24">
        <v>0</v>
      </c>
      <c r="AN950" s="24">
        <v>0</v>
      </c>
      <c r="AO950" s="24">
        <v>0</v>
      </c>
      <c r="AP950" s="24">
        <v>0</v>
      </c>
      <c r="AQ950" s="24">
        <v>0</v>
      </c>
      <c r="AR950" s="24">
        <v>0</v>
      </c>
      <c r="AS950" s="24">
        <v>0</v>
      </c>
      <c r="AT950" s="24">
        <v>0</v>
      </c>
      <c r="AU950" s="24">
        <v>0</v>
      </c>
      <c r="AV950" s="24">
        <v>0</v>
      </c>
      <c r="AW950" s="24">
        <v>0</v>
      </c>
      <c r="AX950" s="24">
        <v>0</v>
      </c>
      <c r="AY950" s="24">
        <v>0</v>
      </c>
      <c r="AZ950" s="24">
        <v>0</v>
      </c>
      <c r="BA950" s="24">
        <v>0</v>
      </c>
      <c r="BB950" s="24">
        <v>0</v>
      </c>
      <c r="BC950" s="24">
        <v>0</v>
      </c>
      <c r="BD950" s="24">
        <f t="shared" si="370"/>
        <v>-57.39</v>
      </c>
      <c r="BE950" s="25"/>
    </row>
    <row r="951" spans="1:57" ht="25.5" customHeight="1" x14ac:dyDescent="0.25">
      <c r="A951" s="22">
        <v>19</v>
      </c>
      <c r="B951" s="78"/>
      <c r="C951" s="76"/>
      <c r="D951" s="76"/>
      <c r="E951" s="76"/>
      <c r="F951" s="24">
        <v>0</v>
      </c>
      <c r="G951" s="24">
        <v>15.12</v>
      </c>
      <c r="H951" s="24">
        <v>0</v>
      </c>
      <c r="I951" s="24">
        <v>-20.38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0</v>
      </c>
      <c r="V951" s="24"/>
      <c r="W951" s="24">
        <v>0</v>
      </c>
      <c r="X951" s="24"/>
      <c r="Y951" s="24">
        <v>0</v>
      </c>
      <c r="Z951" s="24">
        <v>0</v>
      </c>
      <c r="AA951" s="24"/>
      <c r="AB951" s="24">
        <v>-260.64</v>
      </c>
      <c r="AC951" s="24">
        <v>0</v>
      </c>
      <c r="AD951" s="24">
        <v>0</v>
      </c>
      <c r="AE951" s="24">
        <v>0</v>
      </c>
      <c r="AF951" s="24">
        <v>0</v>
      </c>
      <c r="AG951" s="24">
        <v>0</v>
      </c>
      <c r="AH951" s="24"/>
      <c r="AI951" s="24">
        <v>0</v>
      </c>
      <c r="AJ951" s="24">
        <v>0</v>
      </c>
      <c r="AK951" s="24"/>
      <c r="AL951" s="24">
        <v>0</v>
      </c>
      <c r="AM951" s="24">
        <v>0</v>
      </c>
      <c r="AN951" s="24">
        <v>0</v>
      </c>
      <c r="AO951" s="24">
        <v>0</v>
      </c>
      <c r="AP951" s="24">
        <v>0</v>
      </c>
      <c r="AQ951" s="24">
        <v>0</v>
      </c>
      <c r="AR951" s="24">
        <v>0</v>
      </c>
      <c r="AS951" s="24">
        <v>0</v>
      </c>
      <c r="AT951" s="24">
        <v>0</v>
      </c>
      <c r="AU951" s="24">
        <v>0</v>
      </c>
      <c r="AV951" s="24">
        <v>0</v>
      </c>
      <c r="AW951" s="24">
        <v>0</v>
      </c>
      <c r="AX951" s="24">
        <v>0</v>
      </c>
      <c r="AY951" s="24">
        <v>0</v>
      </c>
      <c r="AZ951" s="24">
        <v>0</v>
      </c>
      <c r="BA951" s="24">
        <v>0</v>
      </c>
      <c r="BB951" s="24">
        <v>0</v>
      </c>
      <c r="BC951" s="24">
        <v>0</v>
      </c>
      <c r="BD951" s="24">
        <f t="shared" si="370"/>
        <v>-265.89999999999998</v>
      </c>
      <c r="BE951" s="25"/>
    </row>
    <row r="952" spans="1:57" ht="25.5" customHeight="1" x14ac:dyDescent="0.25">
      <c r="A952" s="22">
        <v>19</v>
      </c>
      <c r="B952" s="78"/>
      <c r="C952" s="76"/>
      <c r="D952" s="76"/>
      <c r="E952" s="76"/>
      <c r="F952" s="24">
        <v>0</v>
      </c>
      <c r="G952" s="24">
        <v>0</v>
      </c>
      <c r="H952" s="24">
        <v>0</v>
      </c>
      <c r="I952" s="24">
        <v>19.95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4"/>
      <c r="W952" s="24">
        <v>0</v>
      </c>
      <c r="X952" s="24"/>
      <c r="Y952" s="24">
        <v>0</v>
      </c>
      <c r="Z952" s="24">
        <v>0</v>
      </c>
      <c r="AA952" s="24"/>
      <c r="AB952" s="24">
        <v>-471.37</v>
      </c>
      <c r="AC952" s="24">
        <v>0</v>
      </c>
      <c r="AD952" s="24">
        <v>0</v>
      </c>
      <c r="AE952" s="24">
        <v>0</v>
      </c>
      <c r="AF952" s="24">
        <v>0</v>
      </c>
      <c r="AG952" s="24">
        <v>0</v>
      </c>
      <c r="AH952" s="24"/>
      <c r="AI952" s="24">
        <v>0</v>
      </c>
      <c r="AJ952" s="24">
        <v>0</v>
      </c>
      <c r="AK952" s="24"/>
      <c r="AL952" s="24">
        <v>0</v>
      </c>
      <c r="AM952" s="24">
        <v>0</v>
      </c>
      <c r="AN952" s="24">
        <v>0</v>
      </c>
      <c r="AO952" s="24">
        <v>0</v>
      </c>
      <c r="AP952" s="24">
        <v>0</v>
      </c>
      <c r="AQ952" s="24">
        <v>0</v>
      </c>
      <c r="AR952" s="24">
        <v>0</v>
      </c>
      <c r="AS952" s="24">
        <v>0</v>
      </c>
      <c r="AT952" s="24">
        <v>0</v>
      </c>
      <c r="AU952" s="24">
        <v>0</v>
      </c>
      <c r="AV952" s="24">
        <v>0</v>
      </c>
      <c r="AW952" s="24">
        <v>0</v>
      </c>
      <c r="AX952" s="24">
        <v>0</v>
      </c>
      <c r="AY952" s="24">
        <v>0</v>
      </c>
      <c r="AZ952" s="24">
        <v>0</v>
      </c>
      <c r="BA952" s="24">
        <v>0</v>
      </c>
      <c r="BB952" s="24">
        <v>0</v>
      </c>
      <c r="BC952" s="24">
        <v>0</v>
      </c>
      <c r="BD952" s="24">
        <f t="shared" si="370"/>
        <v>-451.42</v>
      </c>
      <c r="BE952" s="25"/>
    </row>
    <row r="953" spans="1:57" ht="25.5" customHeight="1" x14ac:dyDescent="0.25">
      <c r="A953" s="22">
        <v>19</v>
      </c>
      <c r="B953" s="78"/>
      <c r="C953" s="76"/>
      <c r="D953" s="76"/>
      <c r="E953" s="76"/>
      <c r="F953" s="24">
        <v>0</v>
      </c>
      <c r="G953" s="24">
        <v>0</v>
      </c>
      <c r="H953" s="24">
        <v>0</v>
      </c>
      <c r="I953" s="24">
        <v>0</v>
      </c>
      <c r="J953" s="24">
        <v>0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0</v>
      </c>
      <c r="V953" s="24"/>
      <c r="W953" s="24">
        <v>0</v>
      </c>
      <c r="X953" s="24"/>
      <c r="Y953" s="24">
        <v>0</v>
      </c>
      <c r="Z953" s="24">
        <v>0</v>
      </c>
      <c r="AA953" s="24"/>
      <c r="AB953" s="24">
        <v>-211.21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/>
      <c r="AI953" s="24">
        <v>0</v>
      </c>
      <c r="AJ953" s="24">
        <v>0</v>
      </c>
      <c r="AK953" s="24"/>
      <c r="AL953" s="24">
        <v>0</v>
      </c>
      <c r="AM953" s="24">
        <v>0</v>
      </c>
      <c r="AN953" s="24">
        <v>0</v>
      </c>
      <c r="AO953" s="24">
        <v>0</v>
      </c>
      <c r="AP953" s="24">
        <v>0</v>
      </c>
      <c r="AQ953" s="24">
        <v>0</v>
      </c>
      <c r="AR953" s="24">
        <v>0</v>
      </c>
      <c r="AS953" s="24">
        <v>0</v>
      </c>
      <c r="AT953" s="24">
        <v>0</v>
      </c>
      <c r="AU953" s="24">
        <v>0</v>
      </c>
      <c r="AV953" s="24">
        <v>0</v>
      </c>
      <c r="AW953" s="24">
        <v>0</v>
      </c>
      <c r="AX953" s="24">
        <v>0</v>
      </c>
      <c r="AY953" s="24">
        <v>0</v>
      </c>
      <c r="AZ953" s="24">
        <v>0</v>
      </c>
      <c r="BA953" s="24">
        <v>0</v>
      </c>
      <c r="BB953" s="24">
        <v>0</v>
      </c>
      <c r="BC953" s="24">
        <v>0</v>
      </c>
      <c r="BD953" s="24">
        <f t="shared" si="370"/>
        <v>-211.21</v>
      </c>
      <c r="BE953" s="25"/>
    </row>
    <row r="954" spans="1:57" ht="25.5" customHeight="1" x14ac:dyDescent="0.25">
      <c r="A954" s="22">
        <v>19</v>
      </c>
      <c r="B954" s="78"/>
      <c r="C954" s="78"/>
      <c r="D954" s="89"/>
      <c r="E954" s="89"/>
      <c r="F954" s="24">
        <v>0</v>
      </c>
      <c r="G954" s="24">
        <v>0</v>
      </c>
      <c r="H954" s="24">
        <v>0</v>
      </c>
      <c r="I954" s="24">
        <v>0</v>
      </c>
      <c r="J954" s="24">
        <v>0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0</v>
      </c>
      <c r="V954" s="24"/>
      <c r="W954" s="24">
        <v>0</v>
      </c>
      <c r="X954" s="24"/>
      <c r="Y954" s="24">
        <v>0</v>
      </c>
      <c r="Z954" s="24">
        <v>0</v>
      </c>
      <c r="AA954" s="24"/>
      <c r="AB954" s="24">
        <v>0</v>
      </c>
      <c r="AC954" s="24">
        <v>0</v>
      </c>
      <c r="AD954" s="24">
        <v>0</v>
      </c>
      <c r="AE954" s="24">
        <v>0</v>
      </c>
      <c r="AF954" s="24">
        <v>0</v>
      </c>
      <c r="AG954" s="24">
        <v>0</v>
      </c>
      <c r="AH954" s="24"/>
      <c r="AI954" s="24">
        <v>0</v>
      </c>
      <c r="AJ954" s="24">
        <v>0</v>
      </c>
      <c r="AK954" s="24"/>
      <c r="AL954" s="24">
        <v>0</v>
      </c>
      <c r="AM954" s="24">
        <v>0</v>
      </c>
      <c r="AN954" s="24">
        <v>0</v>
      </c>
      <c r="AO954" s="24">
        <v>0</v>
      </c>
      <c r="AP954" s="24">
        <v>0</v>
      </c>
      <c r="AQ954" s="24">
        <v>0</v>
      </c>
      <c r="AR954" s="24">
        <v>0</v>
      </c>
      <c r="AS954" s="24">
        <v>0</v>
      </c>
      <c r="AT954" s="24">
        <v>0</v>
      </c>
      <c r="AU954" s="24">
        <v>0</v>
      </c>
      <c r="AV954" s="24">
        <v>0</v>
      </c>
      <c r="AW954" s="24">
        <v>0</v>
      </c>
      <c r="AX954" s="24">
        <v>0</v>
      </c>
      <c r="AY954" s="24">
        <v>0</v>
      </c>
      <c r="AZ954" s="24">
        <v>0</v>
      </c>
      <c r="BA954" s="24">
        <v>0</v>
      </c>
      <c r="BB954" s="24">
        <v>0</v>
      </c>
      <c r="BC954" s="24">
        <v>0</v>
      </c>
      <c r="BD954" s="24">
        <f t="shared" si="370"/>
        <v>0</v>
      </c>
      <c r="BE954" s="25"/>
    </row>
    <row r="955" spans="1:57" ht="25.5" customHeight="1" x14ac:dyDescent="0.25">
      <c r="A955" s="22">
        <v>19</v>
      </c>
      <c r="B955" s="78"/>
      <c r="C955" s="76"/>
      <c r="D955" s="76"/>
      <c r="E955" s="76"/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/>
      <c r="W955" s="24">
        <v>0</v>
      </c>
      <c r="X955" s="24"/>
      <c r="Y955" s="24">
        <v>0</v>
      </c>
      <c r="Z955" s="24">
        <v>0</v>
      </c>
      <c r="AA955" s="24"/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/>
      <c r="AI955" s="24">
        <v>0</v>
      </c>
      <c r="AJ955" s="24">
        <v>0</v>
      </c>
      <c r="AK955" s="24"/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f t="shared" si="370"/>
        <v>0</v>
      </c>
      <c r="BE955" s="25"/>
    </row>
    <row r="956" spans="1:57" ht="25.5" customHeight="1" x14ac:dyDescent="0.25">
      <c r="A956" s="22">
        <v>19</v>
      </c>
      <c r="B956" s="78"/>
      <c r="C956" s="76"/>
      <c r="D956" s="76"/>
      <c r="E956" s="76"/>
      <c r="F956" s="24">
        <v>0</v>
      </c>
      <c r="G956" s="24">
        <v>0</v>
      </c>
      <c r="H956" s="24">
        <v>0</v>
      </c>
      <c r="I956" s="24">
        <v>0</v>
      </c>
      <c r="J956" s="24">
        <v>0</v>
      </c>
      <c r="K956" s="24">
        <v>0</v>
      </c>
      <c r="L956" s="24">
        <v>0</v>
      </c>
      <c r="M956" s="24">
        <v>0</v>
      </c>
      <c r="N956" s="24">
        <v>0</v>
      </c>
      <c r="O956" s="24">
        <v>0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0</v>
      </c>
      <c r="V956" s="24"/>
      <c r="W956" s="24">
        <v>0</v>
      </c>
      <c r="X956" s="24"/>
      <c r="Y956" s="24">
        <v>0</v>
      </c>
      <c r="Z956" s="24">
        <v>0</v>
      </c>
      <c r="AA956" s="24"/>
      <c r="AB956" s="24">
        <v>0</v>
      </c>
      <c r="AC956" s="24">
        <v>0</v>
      </c>
      <c r="AD956" s="24">
        <v>0</v>
      </c>
      <c r="AE956" s="24">
        <v>0</v>
      </c>
      <c r="AF956" s="24">
        <v>0</v>
      </c>
      <c r="AG956" s="24">
        <v>0</v>
      </c>
      <c r="AH956" s="24"/>
      <c r="AI956" s="24">
        <v>0</v>
      </c>
      <c r="AJ956" s="24">
        <v>0</v>
      </c>
      <c r="AK956" s="24"/>
      <c r="AL956" s="24">
        <v>0</v>
      </c>
      <c r="AM956" s="24">
        <v>0</v>
      </c>
      <c r="AN956" s="24">
        <v>0</v>
      </c>
      <c r="AO956" s="24">
        <v>0</v>
      </c>
      <c r="AP956" s="24">
        <v>0</v>
      </c>
      <c r="AQ956" s="24">
        <v>0</v>
      </c>
      <c r="AR956" s="24">
        <v>0</v>
      </c>
      <c r="AS956" s="24">
        <v>0</v>
      </c>
      <c r="AT956" s="24">
        <v>0</v>
      </c>
      <c r="AU956" s="24">
        <v>0</v>
      </c>
      <c r="AV956" s="24">
        <v>0</v>
      </c>
      <c r="AW956" s="24">
        <v>0</v>
      </c>
      <c r="AX956" s="24">
        <v>0</v>
      </c>
      <c r="AY956" s="24">
        <v>0</v>
      </c>
      <c r="AZ956" s="24">
        <v>0</v>
      </c>
      <c r="BA956" s="24">
        <v>0</v>
      </c>
      <c r="BB956" s="24">
        <v>0</v>
      </c>
      <c r="BC956" s="24">
        <v>0</v>
      </c>
      <c r="BD956" s="24">
        <f t="shared" si="370"/>
        <v>0</v>
      </c>
      <c r="BE956" s="25"/>
    </row>
    <row r="957" spans="1:57" ht="25.5" customHeight="1" x14ac:dyDescent="0.25">
      <c r="A957" s="22">
        <v>19</v>
      </c>
      <c r="B957" s="78"/>
      <c r="C957" s="76"/>
      <c r="D957" s="76"/>
      <c r="E957" s="76"/>
      <c r="F957" s="24">
        <v>0</v>
      </c>
      <c r="G957" s="24">
        <v>0</v>
      </c>
      <c r="H957" s="24">
        <v>0</v>
      </c>
      <c r="I957" s="24">
        <v>0</v>
      </c>
      <c r="J957" s="24">
        <v>0</v>
      </c>
      <c r="K957" s="24">
        <v>0</v>
      </c>
      <c r="L957" s="24">
        <v>0</v>
      </c>
      <c r="M957" s="24">
        <v>0</v>
      </c>
      <c r="N957" s="24">
        <v>0</v>
      </c>
      <c r="O957" s="24">
        <v>0</v>
      </c>
      <c r="P957" s="24">
        <v>0</v>
      </c>
      <c r="Q957" s="24">
        <v>0</v>
      </c>
      <c r="R957" s="24">
        <v>0</v>
      </c>
      <c r="S957" s="24">
        <v>0</v>
      </c>
      <c r="T957" s="24">
        <v>0</v>
      </c>
      <c r="U957" s="24">
        <v>0</v>
      </c>
      <c r="V957" s="24"/>
      <c r="W957" s="24">
        <v>0</v>
      </c>
      <c r="X957" s="24"/>
      <c r="Y957" s="24">
        <v>0</v>
      </c>
      <c r="Z957" s="24">
        <v>0</v>
      </c>
      <c r="AA957" s="24"/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/>
      <c r="AI957" s="24">
        <v>0</v>
      </c>
      <c r="AJ957" s="24">
        <v>0</v>
      </c>
      <c r="AK957" s="24"/>
      <c r="AL957" s="24">
        <v>0</v>
      </c>
      <c r="AM957" s="24">
        <v>0</v>
      </c>
      <c r="AN957" s="24">
        <v>0</v>
      </c>
      <c r="AO957" s="24">
        <v>0</v>
      </c>
      <c r="AP957" s="24">
        <v>0</v>
      </c>
      <c r="AQ957" s="24">
        <v>0</v>
      </c>
      <c r="AR957" s="24">
        <v>0</v>
      </c>
      <c r="AS957" s="24">
        <v>0</v>
      </c>
      <c r="AT957" s="24">
        <v>0</v>
      </c>
      <c r="AU957" s="24">
        <v>0</v>
      </c>
      <c r="AV957" s="24">
        <v>0</v>
      </c>
      <c r="AW957" s="24">
        <v>0</v>
      </c>
      <c r="AX957" s="24">
        <v>0</v>
      </c>
      <c r="AY957" s="24">
        <v>0</v>
      </c>
      <c r="AZ957" s="24">
        <v>0</v>
      </c>
      <c r="BA957" s="24">
        <v>0</v>
      </c>
      <c r="BB957" s="24">
        <v>0</v>
      </c>
      <c r="BC957" s="24">
        <v>0</v>
      </c>
      <c r="BD957" s="24">
        <f t="shared" si="370"/>
        <v>0</v>
      </c>
      <c r="BE957" s="25"/>
    </row>
    <row r="958" spans="1:57" ht="25.5" customHeight="1" x14ac:dyDescent="0.25">
      <c r="A958" s="29"/>
      <c r="B958" s="83"/>
      <c r="C958" s="84"/>
      <c r="D958" s="84"/>
      <c r="E958" s="76" t="s">
        <v>116</v>
      </c>
      <c r="F958" s="37">
        <f t="shared" ref="F958:AK958" si="371">SUM(F918:F957)</f>
        <v>-4596.1600000000008</v>
      </c>
      <c r="G958" s="37">
        <f t="shared" si="371"/>
        <v>-3336.9599999999996</v>
      </c>
      <c r="H958" s="37">
        <f t="shared" si="371"/>
        <v>-2301.3900000000003</v>
      </c>
      <c r="I958" s="37">
        <f t="shared" si="371"/>
        <v>-2486.37</v>
      </c>
      <c r="J958" s="37">
        <f t="shared" si="371"/>
        <v>-2962.32</v>
      </c>
      <c r="K958" s="37">
        <f t="shared" si="371"/>
        <v>-2309.87</v>
      </c>
      <c r="L958" s="37">
        <f t="shared" si="371"/>
        <v>-2812.12</v>
      </c>
      <c r="M958" s="37">
        <f t="shared" si="371"/>
        <v>-936.7700000000001</v>
      </c>
      <c r="N958" s="37">
        <f t="shared" si="371"/>
        <v>-1170.4799999999996</v>
      </c>
      <c r="O958" s="37">
        <f t="shared" si="371"/>
        <v>407.97</v>
      </c>
      <c r="P958" s="37">
        <f t="shared" si="371"/>
        <v>-3800.5699999999997</v>
      </c>
      <c r="Q958" s="37">
        <f t="shared" si="371"/>
        <v>-6248.57</v>
      </c>
      <c r="R958" s="37">
        <f t="shared" si="371"/>
        <v>503.6099999999999</v>
      </c>
      <c r="S958" s="37">
        <f t="shared" si="371"/>
        <v>-2440.0999999999995</v>
      </c>
      <c r="T958" s="37">
        <f t="shared" si="371"/>
        <v>-5223.18</v>
      </c>
      <c r="U958" s="37">
        <f t="shared" si="371"/>
        <v>-4497.58</v>
      </c>
      <c r="V958" s="37"/>
      <c r="W958" s="37">
        <f t="shared" si="371"/>
        <v>-8527.4699999999993</v>
      </c>
      <c r="X958" s="37"/>
      <c r="Y958" s="37">
        <f t="shared" si="371"/>
        <v>-912.86000000000013</v>
      </c>
      <c r="Z958" s="37">
        <f t="shared" si="371"/>
        <v>-2243.7099999999996</v>
      </c>
      <c r="AA958" s="37"/>
      <c r="AB958" s="37">
        <f t="shared" si="371"/>
        <v>-8845.619999999999</v>
      </c>
      <c r="AC958" s="37">
        <f t="shared" si="371"/>
        <v>-231.67000000000007</v>
      </c>
      <c r="AD958" s="37">
        <f t="shared" si="371"/>
        <v>-89.330000000000013</v>
      </c>
      <c r="AE958" s="37">
        <f t="shared" si="371"/>
        <v>-2363.42</v>
      </c>
      <c r="AF958" s="37">
        <f t="shared" si="371"/>
        <v>-1502.8700000000001</v>
      </c>
      <c r="AG958" s="37">
        <f t="shared" si="371"/>
        <v>-2246.87</v>
      </c>
      <c r="AH958" s="37"/>
      <c r="AI958" s="37">
        <f t="shared" si="371"/>
        <v>-977.61999999999989</v>
      </c>
      <c r="AJ958" s="37">
        <f t="shared" si="371"/>
        <v>-1452.1</v>
      </c>
      <c r="AK958" s="37"/>
      <c r="AL958" s="37">
        <f t="shared" ref="AL958:BC958" si="372">SUM(AL918:AL957)</f>
        <v>-4626.99</v>
      </c>
      <c r="AM958" s="37">
        <f t="shared" si="372"/>
        <v>-1554.8000000000002</v>
      </c>
      <c r="AN958" s="37">
        <f t="shared" si="372"/>
        <v>-814.97</v>
      </c>
      <c r="AO958" s="37">
        <f t="shared" si="372"/>
        <v>-3145.49</v>
      </c>
      <c r="AP958" s="37">
        <f t="shared" si="372"/>
        <v>-4360.8799999999992</v>
      </c>
      <c r="AQ958" s="37">
        <f t="shared" si="372"/>
        <v>-3476.6699999999996</v>
      </c>
      <c r="AR958" s="37">
        <f t="shared" si="372"/>
        <v>-614.43000000000006</v>
      </c>
      <c r="AS958" s="37">
        <f t="shared" si="372"/>
        <v>-4440.74</v>
      </c>
      <c r="AT958" s="37">
        <f t="shared" si="372"/>
        <v>-1869.1499999999999</v>
      </c>
      <c r="AU958" s="37">
        <f t="shared" si="372"/>
        <v>-2608.5500000000002</v>
      </c>
      <c r="AV958" s="37">
        <f t="shared" si="372"/>
        <v>0</v>
      </c>
      <c r="AW958" s="37">
        <f t="shared" si="372"/>
        <v>1230.53</v>
      </c>
      <c r="AX958" s="37">
        <f t="shared" si="372"/>
        <v>-4206.58</v>
      </c>
      <c r="AY958" s="37">
        <f t="shared" si="372"/>
        <v>-542.72</v>
      </c>
      <c r="AZ958" s="37">
        <f t="shared" si="372"/>
        <v>-863.6500000000002</v>
      </c>
      <c r="BA958" s="37">
        <f t="shared" si="372"/>
        <v>-122.42000000000002</v>
      </c>
      <c r="BB958" s="37">
        <f t="shared" si="372"/>
        <v>0</v>
      </c>
      <c r="BC958" s="37">
        <f t="shared" si="372"/>
        <v>0</v>
      </c>
      <c r="BD958" s="24">
        <f t="shared" si="370"/>
        <v>-105621.91</v>
      </c>
      <c r="BE958" s="110"/>
    </row>
    <row r="959" spans="1:57" ht="25.5" customHeight="1" x14ac:dyDescent="0.25">
      <c r="A959" s="29"/>
      <c r="B959" s="83"/>
      <c r="C959" s="84"/>
      <c r="D959" s="84"/>
      <c r="E959" s="76" t="s">
        <v>117</v>
      </c>
      <c r="F959" s="33">
        <f t="shared" ref="F959:AK959" si="373">COUNTA(F918:F957)</f>
        <v>40</v>
      </c>
      <c r="G959" s="33">
        <f t="shared" si="373"/>
        <v>40</v>
      </c>
      <c r="H959" s="33">
        <f t="shared" si="373"/>
        <v>40</v>
      </c>
      <c r="I959" s="33">
        <f t="shared" si="373"/>
        <v>40</v>
      </c>
      <c r="J959" s="33">
        <f t="shared" si="373"/>
        <v>40</v>
      </c>
      <c r="K959" s="33">
        <f t="shared" si="373"/>
        <v>40</v>
      </c>
      <c r="L959" s="33">
        <f t="shared" si="373"/>
        <v>40</v>
      </c>
      <c r="M959" s="33">
        <f t="shared" si="373"/>
        <v>40</v>
      </c>
      <c r="N959" s="33">
        <f t="shared" si="373"/>
        <v>40</v>
      </c>
      <c r="O959" s="33">
        <f t="shared" si="373"/>
        <v>40</v>
      </c>
      <c r="P959" s="33">
        <f t="shared" si="373"/>
        <v>40</v>
      </c>
      <c r="Q959" s="33">
        <f t="shared" si="373"/>
        <v>40</v>
      </c>
      <c r="R959" s="33">
        <f t="shared" si="373"/>
        <v>40</v>
      </c>
      <c r="S959" s="33">
        <f t="shared" si="373"/>
        <v>40</v>
      </c>
      <c r="T959" s="33">
        <f t="shared" si="373"/>
        <v>40</v>
      </c>
      <c r="U959" s="33">
        <f t="shared" si="373"/>
        <v>40</v>
      </c>
      <c r="V959" s="33"/>
      <c r="W959" s="33">
        <f t="shared" si="373"/>
        <v>40</v>
      </c>
      <c r="X959" s="33"/>
      <c r="Y959" s="33">
        <f t="shared" si="373"/>
        <v>40</v>
      </c>
      <c r="Z959" s="33">
        <f t="shared" si="373"/>
        <v>40</v>
      </c>
      <c r="AA959" s="33"/>
      <c r="AB959" s="33">
        <f t="shared" si="373"/>
        <v>40</v>
      </c>
      <c r="AC959" s="33">
        <f t="shared" si="373"/>
        <v>40</v>
      </c>
      <c r="AD959" s="33">
        <f t="shared" si="373"/>
        <v>40</v>
      </c>
      <c r="AE959" s="33">
        <f t="shared" si="373"/>
        <v>40</v>
      </c>
      <c r="AF959" s="33">
        <f t="shared" si="373"/>
        <v>40</v>
      </c>
      <c r="AG959" s="33">
        <f t="shared" si="373"/>
        <v>40</v>
      </c>
      <c r="AH959" s="33"/>
      <c r="AI959" s="33">
        <f t="shared" si="373"/>
        <v>40</v>
      </c>
      <c r="AJ959" s="33">
        <f t="shared" si="373"/>
        <v>40</v>
      </c>
      <c r="AK959" s="33"/>
      <c r="AL959" s="33">
        <f t="shared" ref="AL959:BC959" si="374">COUNTA(AL918:AL957)</f>
        <v>40</v>
      </c>
      <c r="AM959" s="33">
        <f t="shared" si="374"/>
        <v>40</v>
      </c>
      <c r="AN959" s="33">
        <f t="shared" si="374"/>
        <v>40</v>
      </c>
      <c r="AO959" s="33">
        <f t="shared" si="374"/>
        <v>40</v>
      </c>
      <c r="AP959" s="33">
        <f t="shared" si="374"/>
        <v>40</v>
      </c>
      <c r="AQ959" s="33">
        <f t="shared" si="374"/>
        <v>39</v>
      </c>
      <c r="AR959" s="33">
        <f t="shared" si="374"/>
        <v>40</v>
      </c>
      <c r="AS959" s="33">
        <f t="shared" si="374"/>
        <v>40</v>
      </c>
      <c r="AT959" s="33">
        <f t="shared" si="374"/>
        <v>40</v>
      </c>
      <c r="AU959" s="33">
        <f t="shared" si="374"/>
        <v>40</v>
      </c>
      <c r="AV959" s="33">
        <f t="shared" si="374"/>
        <v>40</v>
      </c>
      <c r="AW959" s="33">
        <f t="shared" si="374"/>
        <v>40</v>
      </c>
      <c r="AX959" s="33">
        <f t="shared" si="374"/>
        <v>40</v>
      </c>
      <c r="AY959" s="33">
        <f t="shared" si="374"/>
        <v>40</v>
      </c>
      <c r="AZ959" s="33">
        <f t="shared" si="374"/>
        <v>40</v>
      </c>
      <c r="BA959" s="33">
        <f t="shared" si="374"/>
        <v>40</v>
      </c>
      <c r="BB959" s="33">
        <f t="shared" si="374"/>
        <v>40</v>
      </c>
      <c r="BC959" s="33">
        <f t="shared" si="374"/>
        <v>40</v>
      </c>
      <c r="BD959" s="33">
        <f t="shared" si="370"/>
        <v>1799</v>
      </c>
      <c r="BE959" s="110"/>
    </row>
    <row r="960" spans="1:57" ht="25.5" customHeight="1" x14ac:dyDescent="0.25">
      <c r="A960" s="29"/>
      <c r="B960" s="83"/>
      <c r="C960" s="84"/>
      <c r="D960" s="84"/>
      <c r="E960" s="76" t="s">
        <v>64</v>
      </c>
      <c r="F960" s="34">
        <f t="shared" ref="F960:AK960" si="375">COUNTIF(F918:F957,"NS")</f>
        <v>2</v>
      </c>
      <c r="G960" s="34">
        <f t="shared" si="375"/>
        <v>5</v>
      </c>
      <c r="H960" s="34">
        <f t="shared" si="375"/>
        <v>5</v>
      </c>
      <c r="I960" s="34">
        <f t="shared" si="375"/>
        <v>5</v>
      </c>
      <c r="J960" s="34">
        <f t="shared" si="375"/>
        <v>5</v>
      </c>
      <c r="K960" s="34">
        <f t="shared" si="375"/>
        <v>5</v>
      </c>
      <c r="L960" s="34">
        <f t="shared" si="375"/>
        <v>7</v>
      </c>
      <c r="M960" s="34">
        <f t="shared" si="375"/>
        <v>8</v>
      </c>
      <c r="N960" s="34">
        <f t="shared" si="375"/>
        <v>5</v>
      </c>
      <c r="O960" s="34">
        <f t="shared" si="375"/>
        <v>5</v>
      </c>
      <c r="P960" s="34">
        <f t="shared" si="375"/>
        <v>5</v>
      </c>
      <c r="Q960" s="34">
        <f t="shared" si="375"/>
        <v>5</v>
      </c>
      <c r="R960" s="34">
        <f t="shared" si="375"/>
        <v>4</v>
      </c>
      <c r="S960" s="34">
        <f t="shared" si="375"/>
        <v>5</v>
      </c>
      <c r="T960" s="34">
        <f t="shared" si="375"/>
        <v>5</v>
      </c>
      <c r="U960" s="34">
        <f t="shared" si="375"/>
        <v>5</v>
      </c>
      <c r="V960" s="34"/>
      <c r="W960" s="34">
        <f t="shared" si="375"/>
        <v>5</v>
      </c>
      <c r="X960" s="34"/>
      <c r="Y960" s="34">
        <f t="shared" si="375"/>
        <v>5</v>
      </c>
      <c r="Z960" s="34">
        <f t="shared" si="375"/>
        <v>5</v>
      </c>
      <c r="AA960" s="34"/>
      <c r="AB960" s="34">
        <f t="shared" si="375"/>
        <v>5</v>
      </c>
      <c r="AC960" s="34">
        <f t="shared" si="375"/>
        <v>4</v>
      </c>
      <c r="AD960" s="34">
        <f t="shared" si="375"/>
        <v>5</v>
      </c>
      <c r="AE960" s="34">
        <f t="shared" si="375"/>
        <v>5</v>
      </c>
      <c r="AF960" s="34">
        <f t="shared" si="375"/>
        <v>5</v>
      </c>
      <c r="AG960" s="34">
        <f t="shared" si="375"/>
        <v>4</v>
      </c>
      <c r="AH960" s="34"/>
      <c r="AI960" s="34">
        <f t="shared" si="375"/>
        <v>7</v>
      </c>
      <c r="AJ960" s="34">
        <f t="shared" si="375"/>
        <v>5</v>
      </c>
      <c r="AK960" s="34"/>
      <c r="AL960" s="34">
        <f t="shared" ref="AL960:BC960" si="376">COUNTIF(AL918:AL957,"NS")</f>
        <v>5</v>
      </c>
      <c r="AM960" s="34">
        <f t="shared" si="376"/>
        <v>5</v>
      </c>
      <c r="AN960" s="34">
        <f t="shared" si="376"/>
        <v>5</v>
      </c>
      <c r="AO960" s="34">
        <f t="shared" si="376"/>
        <v>5</v>
      </c>
      <c r="AP960" s="34">
        <f t="shared" si="376"/>
        <v>7</v>
      </c>
      <c r="AQ960" s="34">
        <f t="shared" si="376"/>
        <v>5</v>
      </c>
      <c r="AR960" s="34">
        <f t="shared" si="376"/>
        <v>4</v>
      </c>
      <c r="AS960" s="34">
        <f t="shared" si="376"/>
        <v>8</v>
      </c>
      <c r="AT960" s="34">
        <f t="shared" si="376"/>
        <v>5</v>
      </c>
      <c r="AU960" s="34">
        <f t="shared" si="376"/>
        <v>4</v>
      </c>
      <c r="AV960" s="34">
        <f t="shared" si="376"/>
        <v>0</v>
      </c>
      <c r="AW960" s="34">
        <f t="shared" si="376"/>
        <v>5</v>
      </c>
      <c r="AX960" s="34">
        <f t="shared" si="376"/>
        <v>5</v>
      </c>
      <c r="AY960" s="34">
        <f t="shared" si="376"/>
        <v>7</v>
      </c>
      <c r="AZ960" s="34">
        <f t="shared" si="376"/>
        <v>3</v>
      </c>
      <c r="BA960" s="34">
        <f t="shared" si="376"/>
        <v>5</v>
      </c>
      <c r="BB960" s="34">
        <f t="shared" si="376"/>
        <v>0</v>
      </c>
      <c r="BC960" s="34">
        <f t="shared" si="376"/>
        <v>0</v>
      </c>
      <c r="BD960" s="33">
        <f t="shared" si="370"/>
        <v>214</v>
      </c>
      <c r="BE960" s="110"/>
    </row>
    <row r="961" spans="1:57" ht="25.5" customHeight="1" x14ac:dyDescent="0.25">
      <c r="A961" s="29"/>
      <c r="B961" s="83"/>
      <c r="C961" s="84"/>
      <c r="D961" s="84"/>
      <c r="E961" s="76" t="s">
        <v>59</v>
      </c>
      <c r="F961" s="34">
        <f t="shared" ref="F961:AK961" si="377">COUNTIF(F918:F957,"NC")</f>
        <v>0</v>
      </c>
      <c r="G961" s="34">
        <f t="shared" si="377"/>
        <v>1</v>
      </c>
      <c r="H961" s="34">
        <f t="shared" si="377"/>
        <v>3</v>
      </c>
      <c r="I961" s="34">
        <f t="shared" si="377"/>
        <v>0</v>
      </c>
      <c r="J961" s="34">
        <f t="shared" si="377"/>
        <v>0</v>
      </c>
      <c r="K961" s="34">
        <f t="shared" si="377"/>
        <v>0</v>
      </c>
      <c r="L961" s="34">
        <f t="shared" si="377"/>
        <v>2</v>
      </c>
      <c r="M961" s="34">
        <f t="shared" si="377"/>
        <v>5</v>
      </c>
      <c r="N961" s="34">
        <f t="shared" si="377"/>
        <v>8</v>
      </c>
      <c r="O961" s="34">
        <f t="shared" si="377"/>
        <v>3</v>
      </c>
      <c r="P961" s="34">
        <f t="shared" si="377"/>
        <v>0</v>
      </c>
      <c r="Q961" s="34">
        <f t="shared" si="377"/>
        <v>4</v>
      </c>
      <c r="R961" s="34">
        <f t="shared" si="377"/>
        <v>2</v>
      </c>
      <c r="S961" s="34">
        <f t="shared" si="377"/>
        <v>0</v>
      </c>
      <c r="T961" s="34">
        <f t="shared" si="377"/>
        <v>6</v>
      </c>
      <c r="U961" s="34">
        <f t="shared" si="377"/>
        <v>3</v>
      </c>
      <c r="V961" s="34"/>
      <c r="W961" s="34">
        <f t="shared" si="377"/>
        <v>6</v>
      </c>
      <c r="X961" s="34"/>
      <c r="Y961" s="34">
        <f t="shared" si="377"/>
        <v>1</v>
      </c>
      <c r="Z961" s="34">
        <f t="shared" si="377"/>
        <v>3</v>
      </c>
      <c r="AA961" s="34"/>
      <c r="AB961" s="34">
        <f t="shared" si="377"/>
        <v>0</v>
      </c>
      <c r="AC961" s="34">
        <f t="shared" si="377"/>
        <v>0</v>
      </c>
      <c r="AD961" s="34">
        <f t="shared" si="377"/>
        <v>5</v>
      </c>
      <c r="AE961" s="34">
        <f t="shared" si="377"/>
        <v>0</v>
      </c>
      <c r="AF961" s="34">
        <f t="shared" si="377"/>
        <v>10</v>
      </c>
      <c r="AG961" s="34">
        <f t="shared" si="377"/>
        <v>2</v>
      </c>
      <c r="AH961" s="34"/>
      <c r="AI961" s="34">
        <f t="shared" si="377"/>
        <v>5</v>
      </c>
      <c r="AJ961" s="34">
        <f t="shared" si="377"/>
        <v>0</v>
      </c>
      <c r="AK961" s="34"/>
      <c r="AL961" s="34">
        <f t="shared" ref="AL961:BC961" si="378">COUNTIF(AL918:AL957,"NC")</f>
        <v>1</v>
      </c>
      <c r="AM961" s="34">
        <f t="shared" si="378"/>
        <v>0</v>
      </c>
      <c r="AN961" s="34">
        <f t="shared" si="378"/>
        <v>4</v>
      </c>
      <c r="AO961" s="34">
        <f t="shared" si="378"/>
        <v>3</v>
      </c>
      <c r="AP961" s="34">
        <f t="shared" si="378"/>
        <v>0</v>
      </c>
      <c r="AQ961" s="34">
        <f t="shared" si="378"/>
        <v>2</v>
      </c>
      <c r="AR961" s="34">
        <f t="shared" si="378"/>
        <v>2</v>
      </c>
      <c r="AS961" s="34">
        <f t="shared" si="378"/>
        <v>3</v>
      </c>
      <c r="AT961" s="34">
        <f t="shared" si="378"/>
        <v>1</v>
      </c>
      <c r="AU961" s="34">
        <f t="shared" si="378"/>
        <v>3</v>
      </c>
      <c r="AV961" s="34">
        <f t="shared" si="378"/>
        <v>0</v>
      </c>
      <c r="AW961" s="34">
        <f t="shared" si="378"/>
        <v>15</v>
      </c>
      <c r="AX961" s="34">
        <f t="shared" si="378"/>
        <v>4</v>
      </c>
      <c r="AY961" s="34">
        <f t="shared" si="378"/>
        <v>0</v>
      </c>
      <c r="AZ961" s="34">
        <f t="shared" si="378"/>
        <v>0</v>
      </c>
      <c r="BA961" s="34">
        <f t="shared" si="378"/>
        <v>0</v>
      </c>
      <c r="BB961" s="34">
        <f t="shared" si="378"/>
        <v>0</v>
      </c>
      <c r="BC961" s="34">
        <f t="shared" si="378"/>
        <v>0</v>
      </c>
      <c r="BD961" s="33">
        <f t="shared" si="370"/>
        <v>107</v>
      </c>
      <c r="BE961" s="110"/>
    </row>
    <row r="962" spans="1:57" ht="25.5" customHeight="1" x14ac:dyDescent="0.25">
      <c r="A962" s="29"/>
      <c r="B962" s="83"/>
      <c r="C962" s="84"/>
      <c r="D962" s="84"/>
      <c r="E962" s="76" t="s">
        <v>118</v>
      </c>
      <c r="F962" s="35">
        <f t="shared" ref="F962:AK962" si="379">1-F961/(F959-F960)</f>
        <v>1</v>
      </c>
      <c r="G962" s="35">
        <f t="shared" si="379"/>
        <v>0.97142857142857142</v>
      </c>
      <c r="H962" s="35">
        <f t="shared" si="379"/>
        <v>0.91428571428571426</v>
      </c>
      <c r="I962" s="35">
        <f t="shared" si="379"/>
        <v>1</v>
      </c>
      <c r="J962" s="35">
        <f t="shared" si="379"/>
        <v>1</v>
      </c>
      <c r="K962" s="35">
        <f t="shared" si="379"/>
        <v>1</v>
      </c>
      <c r="L962" s="35">
        <f t="shared" si="379"/>
        <v>0.93939393939393945</v>
      </c>
      <c r="M962" s="35">
        <f t="shared" si="379"/>
        <v>0.84375</v>
      </c>
      <c r="N962" s="35">
        <f t="shared" si="379"/>
        <v>0.77142857142857146</v>
      </c>
      <c r="O962" s="35">
        <f t="shared" si="379"/>
        <v>0.91428571428571426</v>
      </c>
      <c r="P962" s="35">
        <f t="shared" si="379"/>
        <v>1</v>
      </c>
      <c r="Q962" s="35">
        <f t="shared" si="379"/>
        <v>0.88571428571428568</v>
      </c>
      <c r="R962" s="35">
        <f t="shared" si="379"/>
        <v>0.94444444444444442</v>
      </c>
      <c r="S962" s="35">
        <f t="shared" si="379"/>
        <v>1</v>
      </c>
      <c r="T962" s="35">
        <f t="shared" si="379"/>
        <v>0.82857142857142851</v>
      </c>
      <c r="U962" s="35">
        <f t="shared" si="379"/>
        <v>0.91428571428571426</v>
      </c>
      <c r="V962" s="35"/>
      <c r="W962" s="35">
        <f t="shared" si="379"/>
        <v>0.82857142857142851</v>
      </c>
      <c r="X962" s="35"/>
      <c r="Y962" s="35">
        <f t="shared" si="379"/>
        <v>0.97142857142857142</v>
      </c>
      <c r="Z962" s="35">
        <f t="shared" si="379"/>
        <v>0.91428571428571426</v>
      </c>
      <c r="AA962" s="35"/>
      <c r="AB962" s="35">
        <f t="shared" si="379"/>
        <v>1</v>
      </c>
      <c r="AC962" s="35">
        <f t="shared" si="379"/>
        <v>1</v>
      </c>
      <c r="AD962" s="35">
        <f t="shared" si="379"/>
        <v>0.85714285714285721</v>
      </c>
      <c r="AE962" s="35">
        <f t="shared" si="379"/>
        <v>1</v>
      </c>
      <c r="AF962" s="35">
        <f t="shared" si="379"/>
        <v>0.7142857142857143</v>
      </c>
      <c r="AG962" s="35">
        <f t="shared" si="379"/>
        <v>0.94444444444444442</v>
      </c>
      <c r="AH962" s="35"/>
      <c r="AI962" s="35">
        <f t="shared" si="379"/>
        <v>0.84848484848484851</v>
      </c>
      <c r="AJ962" s="35">
        <f t="shared" si="379"/>
        <v>1</v>
      </c>
      <c r="AK962" s="35"/>
      <c r="AL962" s="35">
        <f t="shared" ref="AL962:BD962" si="380">1-AL961/(AL959-AL960)</f>
        <v>0.97142857142857142</v>
      </c>
      <c r="AM962" s="35">
        <f t="shared" si="380"/>
        <v>1</v>
      </c>
      <c r="AN962" s="35">
        <f t="shared" si="380"/>
        <v>0.88571428571428568</v>
      </c>
      <c r="AO962" s="35">
        <f t="shared" si="380"/>
        <v>0.91428571428571426</v>
      </c>
      <c r="AP962" s="35">
        <f t="shared" si="380"/>
        <v>1</v>
      </c>
      <c r="AQ962" s="35">
        <f t="shared" si="380"/>
        <v>0.94117647058823528</v>
      </c>
      <c r="AR962" s="35">
        <f t="shared" si="380"/>
        <v>0.94444444444444442</v>
      </c>
      <c r="AS962" s="35">
        <f t="shared" si="380"/>
        <v>0.90625</v>
      </c>
      <c r="AT962" s="35">
        <f t="shared" si="380"/>
        <v>0.97142857142857142</v>
      </c>
      <c r="AU962" s="35">
        <f t="shared" si="380"/>
        <v>0.91666666666666663</v>
      </c>
      <c r="AV962" s="35">
        <f t="shared" si="380"/>
        <v>1</v>
      </c>
      <c r="AW962" s="35">
        <f t="shared" si="380"/>
        <v>0.5714285714285714</v>
      </c>
      <c r="AX962" s="35">
        <f t="shared" si="380"/>
        <v>0.88571428571428568</v>
      </c>
      <c r="AY962" s="35">
        <f t="shared" si="380"/>
        <v>1</v>
      </c>
      <c r="AZ962" s="35">
        <f t="shared" si="380"/>
        <v>1</v>
      </c>
      <c r="BA962" s="35">
        <f t="shared" si="380"/>
        <v>1</v>
      </c>
      <c r="BB962" s="35">
        <f t="shared" si="380"/>
        <v>1</v>
      </c>
      <c r="BC962" s="35">
        <f t="shared" si="380"/>
        <v>1</v>
      </c>
      <c r="BD962" s="35">
        <f t="shared" si="380"/>
        <v>0.93249211356466877</v>
      </c>
      <c r="BE962" s="110"/>
    </row>
    <row r="963" spans="1:57" ht="25.5" customHeight="1" x14ac:dyDescent="0.25">
      <c r="A963" s="29"/>
      <c r="B963" s="83"/>
      <c r="C963" s="84"/>
      <c r="D963" s="84"/>
      <c r="E963" s="76" t="s">
        <v>152</v>
      </c>
      <c r="F963" s="34">
        <f t="shared" ref="F963:AK963" si="381">F959+F912</f>
        <v>759</v>
      </c>
      <c r="G963" s="34">
        <f t="shared" si="381"/>
        <v>760</v>
      </c>
      <c r="H963" s="34">
        <f t="shared" si="381"/>
        <v>760</v>
      </c>
      <c r="I963" s="34">
        <f t="shared" si="381"/>
        <v>760</v>
      </c>
      <c r="J963" s="34">
        <f t="shared" si="381"/>
        <v>760</v>
      </c>
      <c r="K963" s="34">
        <f t="shared" si="381"/>
        <v>760</v>
      </c>
      <c r="L963" s="34">
        <f t="shared" si="381"/>
        <v>758</v>
      </c>
      <c r="M963" s="34">
        <f t="shared" si="381"/>
        <v>759</v>
      </c>
      <c r="N963" s="34">
        <f t="shared" si="381"/>
        <v>759</v>
      </c>
      <c r="O963" s="34">
        <f t="shared" si="381"/>
        <v>758</v>
      </c>
      <c r="P963" s="34">
        <f t="shared" si="381"/>
        <v>760</v>
      </c>
      <c r="Q963" s="34">
        <f t="shared" si="381"/>
        <v>760</v>
      </c>
      <c r="R963" s="34">
        <f t="shared" si="381"/>
        <v>756</v>
      </c>
      <c r="S963" s="34">
        <f t="shared" si="381"/>
        <v>759</v>
      </c>
      <c r="T963" s="34">
        <f t="shared" si="381"/>
        <v>760</v>
      </c>
      <c r="U963" s="34">
        <f t="shared" si="381"/>
        <v>749</v>
      </c>
      <c r="V963" s="34"/>
      <c r="W963" s="34">
        <f t="shared" si="381"/>
        <v>755</v>
      </c>
      <c r="X963" s="34"/>
      <c r="Y963" s="34">
        <f t="shared" si="381"/>
        <v>759</v>
      </c>
      <c r="Z963" s="34">
        <f t="shared" si="381"/>
        <v>760</v>
      </c>
      <c r="AA963" s="34"/>
      <c r="AB963" s="34">
        <f t="shared" si="381"/>
        <v>760</v>
      </c>
      <c r="AC963" s="34">
        <f t="shared" si="381"/>
        <v>760</v>
      </c>
      <c r="AD963" s="34">
        <f t="shared" si="381"/>
        <v>760</v>
      </c>
      <c r="AE963" s="34">
        <f t="shared" si="381"/>
        <v>760</v>
      </c>
      <c r="AF963" s="34">
        <f t="shared" si="381"/>
        <v>759</v>
      </c>
      <c r="AG963" s="34">
        <f t="shared" si="381"/>
        <v>759</v>
      </c>
      <c r="AH963" s="34"/>
      <c r="AI963" s="34">
        <f t="shared" si="381"/>
        <v>760</v>
      </c>
      <c r="AJ963" s="34">
        <f t="shared" si="381"/>
        <v>757</v>
      </c>
      <c r="AK963" s="34"/>
      <c r="AL963" s="34">
        <f t="shared" ref="AL963:BD963" si="382">AL959+AL912</f>
        <v>757</v>
      </c>
      <c r="AM963" s="34">
        <f t="shared" si="382"/>
        <v>759</v>
      </c>
      <c r="AN963" s="34">
        <f t="shared" si="382"/>
        <v>759</v>
      </c>
      <c r="AO963" s="34">
        <f t="shared" si="382"/>
        <v>759</v>
      </c>
      <c r="AP963" s="34">
        <f t="shared" si="382"/>
        <v>760</v>
      </c>
      <c r="AQ963" s="34">
        <f t="shared" si="382"/>
        <v>758</v>
      </c>
      <c r="AR963" s="34">
        <f t="shared" si="382"/>
        <v>758</v>
      </c>
      <c r="AS963" s="34">
        <f t="shared" si="382"/>
        <v>760</v>
      </c>
      <c r="AT963" s="34">
        <f t="shared" si="382"/>
        <v>759</v>
      </c>
      <c r="AU963" s="34">
        <f t="shared" si="382"/>
        <v>760</v>
      </c>
      <c r="AV963" s="34">
        <f t="shared" si="382"/>
        <v>760</v>
      </c>
      <c r="AW963" s="34">
        <f t="shared" si="382"/>
        <v>752</v>
      </c>
      <c r="AX963" s="34">
        <f t="shared" si="382"/>
        <v>759</v>
      </c>
      <c r="AY963" s="34">
        <f t="shared" si="382"/>
        <v>757</v>
      </c>
      <c r="AZ963" s="34">
        <f t="shared" si="382"/>
        <v>759</v>
      </c>
      <c r="BA963" s="34">
        <f t="shared" si="382"/>
        <v>760</v>
      </c>
      <c r="BB963" s="34">
        <f t="shared" si="382"/>
        <v>760</v>
      </c>
      <c r="BC963" s="34">
        <f t="shared" si="382"/>
        <v>760</v>
      </c>
      <c r="BD963" s="34">
        <f t="shared" si="382"/>
        <v>34142</v>
      </c>
      <c r="BE963" s="110"/>
    </row>
    <row r="964" spans="1:57" ht="25.5" customHeight="1" x14ac:dyDescent="0.25">
      <c r="A964" s="29"/>
      <c r="B964" s="83"/>
      <c r="C964" s="84"/>
      <c r="D964" s="84"/>
      <c r="E964" s="76" t="s">
        <v>153</v>
      </c>
      <c r="F964" s="34">
        <f t="shared" ref="F964:AK964" si="383">F960+F913</f>
        <v>78</v>
      </c>
      <c r="G964" s="34">
        <f t="shared" si="383"/>
        <v>126</v>
      </c>
      <c r="H964" s="34">
        <f t="shared" si="383"/>
        <v>77</v>
      </c>
      <c r="I964" s="34">
        <f t="shared" si="383"/>
        <v>129</v>
      </c>
      <c r="J964" s="34">
        <f t="shared" si="383"/>
        <v>138</v>
      </c>
      <c r="K964" s="34">
        <f t="shared" si="383"/>
        <v>128</v>
      </c>
      <c r="L964" s="34">
        <f t="shared" si="383"/>
        <v>169</v>
      </c>
      <c r="M964" s="34">
        <f t="shared" si="383"/>
        <v>153</v>
      </c>
      <c r="N964" s="34">
        <f t="shared" si="383"/>
        <v>144</v>
      </c>
      <c r="O964" s="34">
        <f t="shared" si="383"/>
        <v>139</v>
      </c>
      <c r="P964" s="34">
        <f t="shared" si="383"/>
        <v>131</v>
      </c>
      <c r="Q964" s="34">
        <f t="shared" si="383"/>
        <v>176</v>
      </c>
      <c r="R964" s="34">
        <f t="shared" si="383"/>
        <v>114</v>
      </c>
      <c r="S964" s="34">
        <f t="shared" si="383"/>
        <v>161</v>
      </c>
      <c r="T964" s="34">
        <f t="shared" si="383"/>
        <v>133</v>
      </c>
      <c r="U964" s="34">
        <f t="shared" si="383"/>
        <v>124</v>
      </c>
      <c r="V964" s="34"/>
      <c r="W964" s="34">
        <f t="shared" si="383"/>
        <v>142</v>
      </c>
      <c r="X964" s="34"/>
      <c r="Y964" s="34">
        <f t="shared" si="383"/>
        <v>134</v>
      </c>
      <c r="Z964" s="34">
        <f t="shared" si="383"/>
        <v>131</v>
      </c>
      <c r="AA964" s="34"/>
      <c r="AB964" s="34">
        <f t="shared" si="383"/>
        <v>118</v>
      </c>
      <c r="AC964" s="34">
        <f t="shared" si="383"/>
        <v>130</v>
      </c>
      <c r="AD964" s="34">
        <f t="shared" si="383"/>
        <v>141</v>
      </c>
      <c r="AE964" s="34">
        <f t="shared" si="383"/>
        <v>138</v>
      </c>
      <c r="AF964" s="34">
        <f t="shared" si="383"/>
        <v>152</v>
      </c>
      <c r="AG964" s="34">
        <f t="shared" si="383"/>
        <v>103</v>
      </c>
      <c r="AH964" s="34"/>
      <c r="AI964" s="34">
        <f t="shared" si="383"/>
        <v>165</v>
      </c>
      <c r="AJ964" s="34">
        <f t="shared" si="383"/>
        <v>130</v>
      </c>
      <c r="AK964" s="34"/>
      <c r="AL964" s="34">
        <f t="shared" ref="AL964:BD964" si="384">AL960+AL913</f>
        <v>127</v>
      </c>
      <c r="AM964" s="34">
        <f t="shared" si="384"/>
        <v>131</v>
      </c>
      <c r="AN964" s="34">
        <f t="shared" si="384"/>
        <v>154</v>
      </c>
      <c r="AO964" s="34">
        <f t="shared" si="384"/>
        <v>123</v>
      </c>
      <c r="AP964" s="34">
        <f t="shared" si="384"/>
        <v>162</v>
      </c>
      <c r="AQ964" s="34">
        <f t="shared" si="384"/>
        <v>132</v>
      </c>
      <c r="AR964" s="34">
        <f t="shared" si="384"/>
        <v>112</v>
      </c>
      <c r="AS964" s="34">
        <f t="shared" si="384"/>
        <v>194</v>
      </c>
      <c r="AT964" s="34">
        <f t="shared" si="384"/>
        <v>128</v>
      </c>
      <c r="AU964" s="34">
        <f t="shared" si="384"/>
        <v>166</v>
      </c>
      <c r="AV964" s="34">
        <f t="shared" si="384"/>
        <v>0</v>
      </c>
      <c r="AW964" s="34">
        <f t="shared" si="384"/>
        <v>138</v>
      </c>
      <c r="AX964" s="34">
        <f t="shared" si="384"/>
        <v>113</v>
      </c>
      <c r="AY964" s="34">
        <f t="shared" si="384"/>
        <v>172</v>
      </c>
      <c r="AZ964" s="34">
        <f t="shared" si="384"/>
        <v>116</v>
      </c>
      <c r="BA964" s="34">
        <f t="shared" si="384"/>
        <v>120</v>
      </c>
      <c r="BB964" s="34">
        <f t="shared" si="384"/>
        <v>0</v>
      </c>
      <c r="BC964" s="34">
        <f t="shared" si="384"/>
        <v>0</v>
      </c>
      <c r="BD964" s="34">
        <f t="shared" si="384"/>
        <v>5692</v>
      </c>
      <c r="BE964" s="110"/>
    </row>
    <row r="965" spans="1:57" ht="25.5" customHeight="1" x14ac:dyDescent="0.25">
      <c r="A965" s="29"/>
      <c r="B965" s="83"/>
      <c r="C965" s="84"/>
      <c r="D965" s="84"/>
      <c r="E965" s="76" t="s">
        <v>154</v>
      </c>
      <c r="F965" s="34">
        <f t="shared" ref="F965:AK965" si="385">F961+F914</f>
        <v>4</v>
      </c>
      <c r="G965" s="34">
        <f t="shared" si="385"/>
        <v>22</v>
      </c>
      <c r="H965" s="34">
        <f t="shared" si="385"/>
        <v>76</v>
      </c>
      <c r="I965" s="34">
        <f t="shared" si="385"/>
        <v>71</v>
      </c>
      <c r="J965" s="34">
        <f t="shared" si="385"/>
        <v>74</v>
      </c>
      <c r="K965" s="34">
        <f t="shared" si="385"/>
        <v>15</v>
      </c>
      <c r="L965" s="34">
        <f t="shared" si="385"/>
        <v>40</v>
      </c>
      <c r="M965" s="34">
        <f t="shared" si="385"/>
        <v>111</v>
      </c>
      <c r="N965" s="34">
        <f t="shared" si="385"/>
        <v>88</v>
      </c>
      <c r="O965" s="34">
        <f t="shared" si="385"/>
        <v>65</v>
      </c>
      <c r="P965" s="34">
        <f t="shared" si="385"/>
        <v>29</v>
      </c>
      <c r="Q965" s="34">
        <f t="shared" si="385"/>
        <v>62</v>
      </c>
      <c r="R965" s="34">
        <f t="shared" si="385"/>
        <v>73</v>
      </c>
      <c r="S965" s="34">
        <f t="shared" si="385"/>
        <v>22</v>
      </c>
      <c r="T965" s="34">
        <f t="shared" si="385"/>
        <v>79</v>
      </c>
      <c r="U965" s="34">
        <f t="shared" si="385"/>
        <v>70</v>
      </c>
      <c r="V965" s="34"/>
      <c r="W965" s="34">
        <f t="shared" si="385"/>
        <v>131</v>
      </c>
      <c r="X965" s="34"/>
      <c r="Y965" s="34">
        <f t="shared" si="385"/>
        <v>54</v>
      </c>
      <c r="Z965" s="34">
        <f t="shared" si="385"/>
        <v>58</v>
      </c>
      <c r="AA965" s="34"/>
      <c r="AB965" s="34">
        <f t="shared" si="385"/>
        <v>4</v>
      </c>
      <c r="AC965" s="34">
        <f t="shared" si="385"/>
        <v>56</v>
      </c>
      <c r="AD965" s="34">
        <f t="shared" si="385"/>
        <v>12</v>
      </c>
      <c r="AE965" s="34">
        <f t="shared" si="385"/>
        <v>17</v>
      </c>
      <c r="AF965" s="34">
        <f t="shared" si="385"/>
        <v>72</v>
      </c>
      <c r="AG965" s="34">
        <f t="shared" si="385"/>
        <v>28</v>
      </c>
      <c r="AH965" s="34"/>
      <c r="AI965" s="34">
        <f t="shared" si="385"/>
        <v>54</v>
      </c>
      <c r="AJ965" s="34">
        <f t="shared" si="385"/>
        <v>34</v>
      </c>
      <c r="AK965" s="34"/>
      <c r="AL965" s="34">
        <f t="shared" ref="AL965:BD965" si="386">AL961+AL914</f>
        <v>31</v>
      </c>
      <c r="AM965" s="34">
        <f t="shared" si="386"/>
        <v>11</v>
      </c>
      <c r="AN965" s="34">
        <f t="shared" si="386"/>
        <v>26</v>
      </c>
      <c r="AO965" s="34">
        <f t="shared" si="386"/>
        <v>85</v>
      </c>
      <c r="AP965" s="34">
        <f t="shared" si="386"/>
        <v>7</v>
      </c>
      <c r="AQ965" s="34">
        <f t="shared" si="386"/>
        <v>126</v>
      </c>
      <c r="AR965" s="34">
        <f t="shared" si="386"/>
        <v>91</v>
      </c>
      <c r="AS965" s="34">
        <f t="shared" si="386"/>
        <v>73</v>
      </c>
      <c r="AT965" s="34">
        <f t="shared" si="386"/>
        <v>72</v>
      </c>
      <c r="AU965" s="34">
        <f t="shared" si="386"/>
        <v>150</v>
      </c>
      <c r="AV965" s="34">
        <f t="shared" si="386"/>
        <v>0</v>
      </c>
      <c r="AW965" s="34">
        <f t="shared" si="386"/>
        <v>157</v>
      </c>
      <c r="AX965" s="34">
        <f t="shared" si="386"/>
        <v>55</v>
      </c>
      <c r="AY965" s="34">
        <f t="shared" si="386"/>
        <v>3</v>
      </c>
      <c r="AZ965" s="34">
        <f t="shared" si="386"/>
        <v>22</v>
      </c>
      <c r="BA965" s="34">
        <f t="shared" si="386"/>
        <v>1</v>
      </c>
      <c r="BB965" s="34">
        <f t="shared" si="386"/>
        <v>0</v>
      </c>
      <c r="BC965" s="34">
        <f t="shared" si="386"/>
        <v>0</v>
      </c>
      <c r="BD965" s="34">
        <f t="shared" si="386"/>
        <v>2331</v>
      </c>
      <c r="BE965" s="110"/>
    </row>
    <row r="966" spans="1:57" ht="25.5" customHeight="1" x14ac:dyDescent="0.25">
      <c r="A966" s="29"/>
      <c r="B966" s="83"/>
      <c r="C966" s="84"/>
      <c r="D966" s="84"/>
      <c r="E966" s="76" t="s">
        <v>155</v>
      </c>
      <c r="F966" s="35">
        <f t="shared" ref="F966:AK966" si="387">1-F965/(F963-F964)</f>
        <v>0.99412628487518351</v>
      </c>
      <c r="G966" s="35">
        <f t="shared" si="387"/>
        <v>0.96529968454258674</v>
      </c>
      <c r="H966" s="35">
        <f t="shared" si="387"/>
        <v>0.88872620790629575</v>
      </c>
      <c r="I966" s="35">
        <f t="shared" si="387"/>
        <v>0.88748019017432644</v>
      </c>
      <c r="J966" s="35">
        <f t="shared" si="387"/>
        <v>0.88102893890675238</v>
      </c>
      <c r="K966" s="35">
        <f t="shared" si="387"/>
        <v>0.97626582278481011</v>
      </c>
      <c r="L966" s="35">
        <f t="shared" si="387"/>
        <v>0.93208828522920206</v>
      </c>
      <c r="M966" s="35">
        <f t="shared" si="387"/>
        <v>0.81683168316831689</v>
      </c>
      <c r="N966" s="35">
        <f t="shared" si="387"/>
        <v>0.85691056910569108</v>
      </c>
      <c r="O966" s="35">
        <f t="shared" si="387"/>
        <v>0.89499192245557346</v>
      </c>
      <c r="P966" s="35">
        <f t="shared" si="387"/>
        <v>0.95389507154213038</v>
      </c>
      <c r="Q966" s="35">
        <f t="shared" si="387"/>
        <v>0.89383561643835618</v>
      </c>
      <c r="R966" s="35">
        <f t="shared" si="387"/>
        <v>0.88629283489096577</v>
      </c>
      <c r="S966" s="35">
        <f t="shared" si="387"/>
        <v>0.96321070234113715</v>
      </c>
      <c r="T966" s="35">
        <f t="shared" si="387"/>
        <v>0.87400318979266345</v>
      </c>
      <c r="U966" s="35">
        <f t="shared" si="387"/>
        <v>0.88800000000000001</v>
      </c>
      <c r="V966" s="35"/>
      <c r="W966" s="35">
        <f t="shared" si="387"/>
        <v>0.78629690048939638</v>
      </c>
      <c r="X966" s="35"/>
      <c r="Y966" s="35">
        <f t="shared" si="387"/>
        <v>0.91359999999999997</v>
      </c>
      <c r="Z966" s="35">
        <f t="shared" si="387"/>
        <v>0.90779014308426076</v>
      </c>
      <c r="AA966" s="35"/>
      <c r="AB966" s="35">
        <f t="shared" si="387"/>
        <v>0.99376947040498442</v>
      </c>
      <c r="AC966" s="35">
        <f t="shared" si="387"/>
        <v>0.91111111111111109</v>
      </c>
      <c r="AD966" s="35">
        <f t="shared" si="387"/>
        <v>0.98061389337641358</v>
      </c>
      <c r="AE966" s="35">
        <f t="shared" si="387"/>
        <v>0.97266881028938912</v>
      </c>
      <c r="AF966" s="35">
        <f t="shared" si="387"/>
        <v>0.88138385502471173</v>
      </c>
      <c r="AG966" s="35">
        <f t="shared" si="387"/>
        <v>0.95731707317073167</v>
      </c>
      <c r="AH966" s="35"/>
      <c r="AI966" s="35">
        <f t="shared" si="387"/>
        <v>0.90924369747899159</v>
      </c>
      <c r="AJ966" s="35">
        <f t="shared" si="387"/>
        <v>0.94577352472089316</v>
      </c>
      <c r="AK966" s="35"/>
      <c r="AL966" s="35">
        <f t="shared" ref="AL966:BD966" si="388">1-AL965/(AL963-AL964)</f>
        <v>0.95079365079365075</v>
      </c>
      <c r="AM966" s="35">
        <f t="shared" si="388"/>
        <v>0.98248407643312097</v>
      </c>
      <c r="AN966" s="35">
        <f t="shared" si="388"/>
        <v>0.95702479338842972</v>
      </c>
      <c r="AO966" s="35">
        <f t="shared" si="388"/>
        <v>0.86635220125786161</v>
      </c>
      <c r="AP966" s="35">
        <f t="shared" si="388"/>
        <v>0.98829431438127091</v>
      </c>
      <c r="AQ966" s="35">
        <f t="shared" si="388"/>
        <v>0.79872204472843444</v>
      </c>
      <c r="AR966" s="35">
        <f t="shared" si="388"/>
        <v>0.85913312693498456</v>
      </c>
      <c r="AS966" s="35">
        <f t="shared" si="388"/>
        <v>0.87102473498233213</v>
      </c>
      <c r="AT966" s="35">
        <f t="shared" si="388"/>
        <v>0.88589540412044376</v>
      </c>
      <c r="AU966" s="35">
        <f t="shared" si="388"/>
        <v>0.7474747474747474</v>
      </c>
      <c r="AV966" s="35">
        <f t="shared" si="388"/>
        <v>1</v>
      </c>
      <c r="AW966" s="35">
        <f t="shared" si="388"/>
        <v>0.74429967426710097</v>
      </c>
      <c r="AX966" s="35">
        <f t="shared" si="388"/>
        <v>0.9148606811145511</v>
      </c>
      <c r="AY966" s="35">
        <f t="shared" si="388"/>
        <v>0.99487179487179489</v>
      </c>
      <c r="AZ966" s="35">
        <f t="shared" si="388"/>
        <v>0.96578538102643852</v>
      </c>
      <c r="BA966" s="35">
        <f t="shared" si="388"/>
        <v>0.99843749999999998</v>
      </c>
      <c r="BB966" s="35">
        <f t="shared" si="388"/>
        <v>1</v>
      </c>
      <c r="BC966" s="35">
        <f t="shared" si="388"/>
        <v>1</v>
      </c>
      <c r="BD966" s="35">
        <f t="shared" si="388"/>
        <v>0.91806678383128293</v>
      </c>
      <c r="BE966" s="110"/>
    </row>
    <row r="967" spans="1:57" ht="25.5" customHeight="1" x14ac:dyDescent="0.25">
      <c r="A967" s="19" t="s">
        <v>44</v>
      </c>
      <c r="B967" s="85" t="s">
        <v>45</v>
      </c>
      <c r="C967" s="86">
        <v>43603</v>
      </c>
      <c r="D967" s="85">
        <v>20</v>
      </c>
      <c r="E967" s="85" t="s">
        <v>46</v>
      </c>
      <c r="F967" s="19">
        <f t="shared" ref="F967:AK967" si="389">F916</f>
        <v>14</v>
      </c>
      <c r="G967" s="19">
        <f t="shared" si="389"/>
        <v>23</v>
      </c>
      <c r="H967" s="19">
        <f t="shared" si="389"/>
        <v>42</v>
      </c>
      <c r="I967" s="19">
        <f t="shared" si="389"/>
        <v>47</v>
      </c>
      <c r="J967" s="19">
        <f t="shared" si="389"/>
        <v>48</v>
      </c>
      <c r="K967" s="19">
        <f t="shared" si="389"/>
        <v>59</v>
      </c>
      <c r="L967" s="19">
        <f t="shared" si="389"/>
        <v>64</v>
      </c>
      <c r="M967" s="19">
        <f t="shared" si="389"/>
        <v>65</v>
      </c>
      <c r="N967" s="19">
        <f t="shared" si="389"/>
        <v>66</v>
      </c>
      <c r="O967" s="19">
        <f t="shared" si="389"/>
        <v>72</v>
      </c>
      <c r="P967" s="19">
        <f t="shared" si="389"/>
        <v>76</v>
      </c>
      <c r="Q967" s="19">
        <f t="shared" si="389"/>
        <v>78</v>
      </c>
      <c r="R967" s="19">
        <f t="shared" si="389"/>
        <v>79</v>
      </c>
      <c r="S967" s="19">
        <f t="shared" si="389"/>
        <v>83</v>
      </c>
      <c r="T967" s="19">
        <f t="shared" si="389"/>
        <v>84</v>
      </c>
      <c r="U967" s="19">
        <f t="shared" si="389"/>
        <v>86</v>
      </c>
      <c r="V967" s="19"/>
      <c r="W967" s="19">
        <f t="shared" si="389"/>
        <v>411</v>
      </c>
      <c r="X967" s="19"/>
      <c r="Y967" s="19">
        <f t="shared" si="389"/>
        <v>413</v>
      </c>
      <c r="Z967" s="19">
        <f t="shared" si="389"/>
        <v>415</v>
      </c>
      <c r="AA967" s="19"/>
      <c r="AB967" s="19">
        <f t="shared" si="389"/>
        <v>417</v>
      </c>
      <c r="AC967" s="19">
        <f t="shared" si="389"/>
        <v>418</v>
      </c>
      <c r="AD967" s="19">
        <f t="shared" si="389"/>
        <v>419</v>
      </c>
      <c r="AE967" s="19">
        <f t="shared" si="389"/>
        <v>420</v>
      </c>
      <c r="AF967" s="19">
        <f t="shared" si="389"/>
        <v>421</v>
      </c>
      <c r="AG967" s="19">
        <f t="shared" si="389"/>
        <v>422</v>
      </c>
      <c r="AH967" s="19"/>
      <c r="AI967" s="19">
        <f t="shared" si="389"/>
        <v>425</v>
      </c>
      <c r="AJ967" s="19">
        <f t="shared" si="389"/>
        <v>426</v>
      </c>
      <c r="AK967" s="19"/>
      <c r="AL967" s="19">
        <f t="shared" ref="AL967:BD967" si="390">AL916</f>
        <v>430</v>
      </c>
      <c r="AM967" s="19">
        <f t="shared" si="390"/>
        <v>431</v>
      </c>
      <c r="AN967" s="19">
        <f t="shared" si="390"/>
        <v>433</v>
      </c>
      <c r="AO967" s="19">
        <f t="shared" si="390"/>
        <v>446</v>
      </c>
      <c r="AP967" s="19">
        <f t="shared" si="390"/>
        <v>449</v>
      </c>
      <c r="AQ967" s="19">
        <f t="shared" si="390"/>
        <v>450</v>
      </c>
      <c r="AR967" s="19">
        <f t="shared" si="390"/>
        <v>451</v>
      </c>
      <c r="AS967" s="19">
        <f t="shared" si="390"/>
        <v>453</v>
      </c>
      <c r="AT967" s="19">
        <f t="shared" si="390"/>
        <v>454</v>
      </c>
      <c r="AU967" s="19">
        <f t="shared" si="390"/>
        <v>455</v>
      </c>
      <c r="AV967" s="19">
        <f t="shared" si="390"/>
        <v>0</v>
      </c>
      <c r="AW967" s="19">
        <f t="shared" si="390"/>
        <v>457</v>
      </c>
      <c r="AX967" s="19">
        <f t="shared" si="390"/>
        <v>458</v>
      </c>
      <c r="AY967" s="19">
        <f t="shared" si="390"/>
        <v>460</v>
      </c>
      <c r="AZ967" s="19">
        <f t="shared" si="390"/>
        <v>461</v>
      </c>
      <c r="BA967" s="19">
        <f t="shared" si="390"/>
        <v>463</v>
      </c>
      <c r="BB967" s="19">
        <f t="shared" si="390"/>
        <v>0</v>
      </c>
      <c r="BC967" s="19">
        <f t="shared" si="390"/>
        <v>0</v>
      </c>
      <c r="BD967" s="19" t="str">
        <f t="shared" si="390"/>
        <v>TOTALS</v>
      </c>
      <c r="BE967" s="19" t="s">
        <v>47</v>
      </c>
    </row>
    <row r="968" spans="1:57" ht="25.5" customHeight="1" x14ac:dyDescent="0.25">
      <c r="A968" s="19" t="s">
        <v>48</v>
      </c>
      <c r="B968" s="85"/>
      <c r="C968" s="87" t="s">
        <v>49</v>
      </c>
      <c r="D968" s="87" t="s">
        <v>50</v>
      </c>
      <c r="E968" s="87" t="s">
        <v>51</v>
      </c>
      <c r="F968" s="19" t="s">
        <v>52</v>
      </c>
      <c r="G968" s="19" t="s">
        <v>52</v>
      </c>
      <c r="H968" s="19" t="s">
        <v>52</v>
      </c>
      <c r="I968" s="19" t="s">
        <v>52</v>
      </c>
      <c r="J968" s="19" t="s">
        <v>52</v>
      </c>
      <c r="K968" s="19" t="s">
        <v>52</v>
      </c>
      <c r="L968" s="19" t="s">
        <v>52</v>
      </c>
      <c r="M968" s="19" t="s">
        <v>52</v>
      </c>
      <c r="N968" s="19" t="s">
        <v>52</v>
      </c>
      <c r="O968" s="19" t="s">
        <v>52</v>
      </c>
      <c r="P968" s="19" t="s">
        <v>52</v>
      </c>
      <c r="Q968" s="19" t="s">
        <v>52</v>
      </c>
      <c r="R968" s="19" t="s">
        <v>52</v>
      </c>
      <c r="S968" s="19" t="s">
        <v>52</v>
      </c>
      <c r="T968" s="19" t="s">
        <v>52</v>
      </c>
      <c r="U968" s="19" t="s">
        <v>52</v>
      </c>
      <c r="V968" s="19"/>
      <c r="W968" s="19" t="s">
        <v>52</v>
      </c>
      <c r="X968" s="19"/>
      <c r="Y968" s="19" t="s">
        <v>52</v>
      </c>
      <c r="Z968" s="19" t="s">
        <v>52</v>
      </c>
      <c r="AA968" s="19"/>
      <c r="AB968" s="19" t="s">
        <v>52</v>
      </c>
      <c r="AC968" s="19" t="s">
        <v>52</v>
      </c>
      <c r="AD968" s="19" t="s">
        <v>52</v>
      </c>
      <c r="AE968" s="19" t="s">
        <v>52</v>
      </c>
      <c r="AF968" s="19" t="s">
        <v>52</v>
      </c>
      <c r="AG968" s="19" t="s">
        <v>52</v>
      </c>
      <c r="AH968" s="19"/>
      <c r="AI968" s="19" t="s">
        <v>52</v>
      </c>
      <c r="AJ968" s="19" t="s">
        <v>52</v>
      </c>
      <c r="AK968" s="19"/>
      <c r="AL968" s="19" t="s">
        <v>52</v>
      </c>
      <c r="AM968" s="19" t="s">
        <v>52</v>
      </c>
      <c r="AN968" s="19" t="s">
        <v>52</v>
      </c>
      <c r="AO968" s="19" t="s">
        <v>52</v>
      </c>
      <c r="AP968" s="19" t="s">
        <v>52</v>
      </c>
      <c r="AQ968" s="19" t="s">
        <v>52</v>
      </c>
      <c r="AR968" s="19" t="s">
        <v>52</v>
      </c>
      <c r="AS968" s="19" t="s">
        <v>52</v>
      </c>
      <c r="AT968" s="19" t="s">
        <v>52</v>
      </c>
      <c r="AU968" s="19" t="s">
        <v>52</v>
      </c>
      <c r="AV968" s="19" t="s">
        <v>52</v>
      </c>
      <c r="AW968" s="19" t="s">
        <v>52</v>
      </c>
      <c r="AX968" s="19" t="s">
        <v>52</v>
      </c>
      <c r="AY968" s="19" t="s">
        <v>52</v>
      </c>
      <c r="AZ968" s="19" t="s">
        <v>52</v>
      </c>
      <c r="BA968" s="19" t="s">
        <v>52</v>
      </c>
      <c r="BB968" s="19" t="s">
        <v>52</v>
      </c>
      <c r="BC968" s="19" t="s">
        <v>52</v>
      </c>
      <c r="BD968" s="19" t="s">
        <v>52</v>
      </c>
      <c r="BE968" s="19" t="s">
        <v>53</v>
      </c>
    </row>
    <row r="969" spans="1:57" ht="25.5" customHeight="1" x14ac:dyDescent="0.25">
      <c r="A969" s="22">
        <v>20</v>
      </c>
      <c r="B969" s="76" t="s">
        <v>54</v>
      </c>
      <c r="C969" s="76">
        <v>25</v>
      </c>
      <c r="D969" s="76" t="s">
        <v>55</v>
      </c>
      <c r="E969" s="76" t="s">
        <v>56</v>
      </c>
      <c r="F969" s="24">
        <v>-242.98</v>
      </c>
      <c r="G969" s="24">
        <v>-247.67</v>
      </c>
      <c r="H969" s="24">
        <v>-670.69</v>
      </c>
      <c r="I969" s="24">
        <v>-808.25</v>
      </c>
      <c r="J969" s="24">
        <v>-935.39</v>
      </c>
      <c r="K969" s="24">
        <v>-904.91</v>
      </c>
      <c r="L969" s="24">
        <v>-581</v>
      </c>
      <c r="M969" s="24">
        <v>-374.83</v>
      </c>
      <c r="N969" s="24">
        <v>-1494.21</v>
      </c>
      <c r="O969" s="24">
        <v>-1059.26</v>
      </c>
      <c r="P969" s="24">
        <v>-297.85000000000002</v>
      </c>
      <c r="Q969" s="24">
        <v>-47.29</v>
      </c>
      <c r="R969" s="24">
        <v>-244.05</v>
      </c>
      <c r="S969" s="24">
        <v>121.03</v>
      </c>
      <c r="T969" s="24">
        <v>-814.42</v>
      </c>
      <c r="U969" s="24">
        <v>-973.15</v>
      </c>
      <c r="V969" s="24"/>
      <c r="W969" s="24">
        <v>-481.47</v>
      </c>
      <c r="X969" s="24"/>
      <c r="Y969" s="24">
        <v>-550.99</v>
      </c>
      <c r="Z969" s="24">
        <v>-4445.78</v>
      </c>
      <c r="AA969" s="24"/>
      <c r="AB969" s="24">
        <v>-448.58</v>
      </c>
      <c r="AC969" s="24">
        <v>-441.79</v>
      </c>
      <c r="AD969" s="24">
        <v>-1432.58</v>
      </c>
      <c r="AE969" s="24">
        <v>-532.52</v>
      </c>
      <c r="AF969" s="24">
        <v>-438.58</v>
      </c>
      <c r="AG969" s="24">
        <v>-215.76</v>
      </c>
      <c r="AH969" s="24"/>
      <c r="AI969" s="24">
        <v>-160.6</v>
      </c>
      <c r="AJ969" s="24">
        <v>-285.62</v>
      </c>
      <c r="AK969" s="24"/>
      <c r="AL969" s="24">
        <v>872.89</v>
      </c>
      <c r="AM969" s="24">
        <v>-561.66999999999996</v>
      </c>
      <c r="AN969" s="24">
        <v>-134.22</v>
      </c>
      <c r="AO969" s="24">
        <v>-601.58000000000004</v>
      </c>
      <c r="AP969" s="24">
        <v>-182.12</v>
      </c>
      <c r="AQ969" s="103">
        <v>-2632.29</v>
      </c>
      <c r="AR969" s="24">
        <v>-91.77</v>
      </c>
      <c r="AS969" s="24">
        <v>-473.39</v>
      </c>
      <c r="AT969" s="24">
        <v>-65.08</v>
      </c>
      <c r="AU969" s="24">
        <v>544.61</v>
      </c>
      <c r="AV969" s="24">
        <v>0</v>
      </c>
      <c r="AW969" s="101" t="s">
        <v>59</v>
      </c>
      <c r="AX969" s="24">
        <v>-604.45000000000005</v>
      </c>
      <c r="AY969" s="24">
        <v>282.87</v>
      </c>
      <c r="AZ969" s="24">
        <v>132.9</v>
      </c>
      <c r="BA969" s="24">
        <v>-214.73</v>
      </c>
      <c r="BB969" s="24">
        <v>0</v>
      </c>
      <c r="BC969" s="24">
        <v>0</v>
      </c>
      <c r="BD969" s="24">
        <f t="shared" ref="BD969:BD1012" si="391">SUM(F969:BC969)</f>
        <v>-22737.22</v>
      </c>
      <c r="BE969" s="25"/>
    </row>
    <row r="970" spans="1:57" ht="25.5" customHeight="1" x14ac:dyDescent="0.25">
      <c r="A970" s="22">
        <v>20</v>
      </c>
      <c r="B970" s="76" t="s">
        <v>54</v>
      </c>
      <c r="C970" s="76">
        <v>66</v>
      </c>
      <c r="D970" s="76" t="s">
        <v>55</v>
      </c>
      <c r="E970" s="77" t="s">
        <v>57</v>
      </c>
      <c r="F970" s="24">
        <v>-375.06</v>
      </c>
      <c r="G970" s="24">
        <v>-480.42</v>
      </c>
      <c r="H970" s="24">
        <v>-263.36</v>
      </c>
      <c r="I970" s="24">
        <v>-82.46</v>
      </c>
      <c r="J970" s="24" t="s">
        <v>58</v>
      </c>
      <c r="K970" s="24">
        <v>-138.02000000000001</v>
      </c>
      <c r="L970" s="24">
        <v>-134</v>
      </c>
      <c r="M970" s="24">
        <v>-125.48</v>
      </c>
      <c r="N970" s="24">
        <v>-462.6</v>
      </c>
      <c r="O970" s="24">
        <v>-372.69</v>
      </c>
      <c r="P970" s="24">
        <v>-77.739999999999995</v>
      </c>
      <c r="Q970" s="24">
        <v>-21.15</v>
      </c>
      <c r="R970" s="24">
        <v>-1.83</v>
      </c>
      <c r="S970" s="24">
        <v>185.57</v>
      </c>
      <c r="T970" s="24" t="s">
        <v>62</v>
      </c>
      <c r="U970" s="24">
        <v>-749.33</v>
      </c>
      <c r="V970" s="24"/>
      <c r="W970" s="24">
        <v>-509.86</v>
      </c>
      <c r="X970" s="24"/>
      <c r="Y970" s="24">
        <v>-129.87</v>
      </c>
      <c r="Z970" s="24">
        <v>23.04</v>
      </c>
      <c r="AA970" s="24"/>
      <c r="AB970" s="24">
        <v>-414.13</v>
      </c>
      <c r="AC970" s="24">
        <v>-230.39</v>
      </c>
      <c r="AD970" s="24">
        <v>9.1300000000000008</v>
      </c>
      <c r="AE970" s="24">
        <v>-248.56</v>
      </c>
      <c r="AF970" s="24">
        <v>-163.03</v>
      </c>
      <c r="AG970" s="24">
        <v>-262.29000000000002</v>
      </c>
      <c r="AH970" s="24"/>
      <c r="AI970" s="24">
        <v>-817.86</v>
      </c>
      <c r="AJ970" s="24">
        <v>-201.63</v>
      </c>
      <c r="AK970" s="24"/>
      <c r="AL970" s="24" t="s">
        <v>64</v>
      </c>
      <c r="AM970" s="24">
        <v>-27.76</v>
      </c>
      <c r="AN970" s="24" t="s">
        <v>62</v>
      </c>
      <c r="AO970" s="24">
        <v>-438.81</v>
      </c>
      <c r="AP970" s="24">
        <v>0</v>
      </c>
      <c r="AQ970" s="103" t="s">
        <v>58</v>
      </c>
      <c r="AR970" s="24">
        <v>62.5</v>
      </c>
      <c r="AS970" s="24">
        <v>-292.58999999999997</v>
      </c>
      <c r="AT970" s="24">
        <v>-289.92</v>
      </c>
      <c r="AU970" s="24">
        <v>-247.17</v>
      </c>
      <c r="AV970" s="24">
        <v>0</v>
      </c>
      <c r="AW970" s="101" t="s">
        <v>59</v>
      </c>
      <c r="AX970" s="24">
        <v>-249.99</v>
      </c>
      <c r="AY970" s="24" t="s">
        <v>60</v>
      </c>
      <c r="AZ970" s="24">
        <v>-100.34</v>
      </c>
      <c r="BA970" s="24">
        <v>-19.55</v>
      </c>
      <c r="BB970" s="24">
        <v>0</v>
      </c>
      <c r="BC970" s="24">
        <v>0</v>
      </c>
      <c r="BD970" s="24">
        <f t="shared" si="391"/>
        <v>-7647.6500000000005</v>
      </c>
      <c r="BE970" s="25"/>
    </row>
    <row r="971" spans="1:57" ht="25.5" customHeight="1" x14ac:dyDescent="0.25">
      <c r="A971" s="22">
        <v>20</v>
      </c>
      <c r="B971" s="76" t="s">
        <v>54</v>
      </c>
      <c r="C971" s="76">
        <v>27</v>
      </c>
      <c r="D971" s="76">
        <v>269</v>
      </c>
      <c r="E971" s="76" t="s">
        <v>61</v>
      </c>
      <c r="F971" s="24" t="s">
        <v>60</v>
      </c>
      <c r="G971" s="24" t="s">
        <v>62</v>
      </c>
      <c r="H971" s="24" t="s">
        <v>60</v>
      </c>
      <c r="I971" s="24" t="s">
        <v>60</v>
      </c>
      <c r="J971" s="24" t="s">
        <v>62</v>
      </c>
      <c r="K971" s="24" t="s">
        <v>60</v>
      </c>
      <c r="L971" s="24" t="s">
        <v>63</v>
      </c>
      <c r="M971" s="24">
        <v>14</v>
      </c>
      <c r="N971" s="24" t="s">
        <v>60</v>
      </c>
      <c r="O971" s="24" t="s">
        <v>60</v>
      </c>
      <c r="P971" s="24" t="s">
        <v>62</v>
      </c>
      <c r="Q971" s="24" t="s">
        <v>60</v>
      </c>
      <c r="R971" s="24" t="s">
        <v>60</v>
      </c>
      <c r="S971" s="24" t="s">
        <v>63</v>
      </c>
      <c r="T971" s="24" t="s">
        <v>62</v>
      </c>
      <c r="U971" s="24" t="s">
        <v>62</v>
      </c>
      <c r="V971" s="24"/>
      <c r="W971" s="24" t="s">
        <v>60</v>
      </c>
      <c r="X971" s="24"/>
      <c r="Y971" s="24" t="s">
        <v>60</v>
      </c>
      <c r="Z971" s="24">
        <v>42</v>
      </c>
      <c r="AA971" s="24"/>
      <c r="AB971" s="24" t="s">
        <v>60</v>
      </c>
      <c r="AC971" s="24" t="s">
        <v>60</v>
      </c>
      <c r="AD971" s="24" t="s">
        <v>60</v>
      </c>
      <c r="AE971" s="24" t="s">
        <v>60</v>
      </c>
      <c r="AF971" s="24" t="s">
        <v>60</v>
      </c>
      <c r="AG971" s="24" t="s">
        <v>60</v>
      </c>
      <c r="AH971" s="24"/>
      <c r="AI971" s="24" t="s">
        <v>64</v>
      </c>
      <c r="AJ971" s="24" t="s">
        <v>60</v>
      </c>
      <c r="AK971" s="24"/>
      <c r="AL971" s="24" t="s">
        <v>60</v>
      </c>
      <c r="AM971" s="24" t="s">
        <v>60</v>
      </c>
      <c r="AN971" s="24" t="s">
        <v>62</v>
      </c>
      <c r="AO971" s="24" t="s">
        <v>62</v>
      </c>
      <c r="AP971" s="24" t="s">
        <v>64</v>
      </c>
      <c r="AQ971" s="103" t="s">
        <v>62</v>
      </c>
      <c r="AR971" s="24" t="s">
        <v>60</v>
      </c>
      <c r="AS971" s="24" t="s">
        <v>64</v>
      </c>
      <c r="AT971" s="24" t="s">
        <v>60</v>
      </c>
      <c r="AU971" s="24" t="s">
        <v>62</v>
      </c>
      <c r="AV971" s="24">
        <v>0</v>
      </c>
      <c r="AW971" s="101" t="s">
        <v>62</v>
      </c>
      <c r="AX971" s="24" t="s">
        <v>59</v>
      </c>
      <c r="AY971" s="24" t="s">
        <v>64</v>
      </c>
      <c r="AZ971" s="24" t="s">
        <v>60</v>
      </c>
      <c r="BA971" s="24" t="s">
        <v>62</v>
      </c>
      <c r="BB971" s="24">
        <v>0</v>
      </c>
      <c r="BC971" s="24">
        <v>0</v>
      </c>
      <c r="BD971" s="24">
        <f t="shared" si="391"/>
        <v>56</v>
      </c>
      <c r="BE971" s="25"/>
    </row>
    <row r="972" spans="1:57" ht="25.5" customHeight="1" x14ac:dyDescent="0.25">
      <c r="A972" s="22">
        <v>20</v>
      </c>
      <c r="B972" s="76" t="s">
        <v>54</v>
      </c>
      <c r="C972" s="76">
        <v>27</v>
      </c>
      <c r="D972" s="76">
        <v>273</v>
      </c>
      <c r="E972" s="76" t="s">
        <v>65</v>
      </c>
      <c r="F972" s="24" t="s">
        <v>60</v>
      </c>
      <c r="G972" s="24" t="s">
        <v>62</v>
      </c>
      <c r="H972" s="24" t="s">
        <v>60</v>
      </c>
      <c r="I972" s="24" t="s">
        <v>60</v>
      </c>
      <c r="J972" s="24" t="s">
        <v>62</v>
      </c>
      <c r="K972" s="24" t="s">
        <v>60</v>
      </c>
      <c r="L972" s="24" t="s">
        <v>62</v>
      </c>
      <c r="M972" s="24" t="s">
        <v>63</v>
      </c>
      <c r="N972" s="24" t="s">
        <v>60</v>
      </c>
      <c r="O972" s="24" t="s">
        <v>60</v>
      </c>
      <c r="P972" s="24" t="s">
        <v>62</v>
      </c>
      <c r="Q972" s="24" t="s">
        <v>60</v>
      </c>
      <c r="R972" s="24" t="s">
        <v>60</v>
      </c>
      <c r="S972" s="24" t="s">
        <v>62</v>
      </c>
      <c r="T972" s="24">
        <v>7</v>
      </c>
      <c r="U972" s="24" t="s">
        <v>62</v>
      </c>
      <c r="V972" s="24"/>
      <c r="W972" s="24" t="s">
        <v>60</v>
      </c>
      <c r="X972" s="24"/>
      <c r="Y972" s="24" t="s">
        <v>60</v>
      </c>
      <c r="Z972" s="24" t="s">
        <v>63</v>
      </c>
      <c r="AA972" s="24"/>
      <c r="AB972" s="24" t="s">
        <v>60</v>
      </c>
      <c r="AC972" s="24" t="s">
        <v>60</v>
      </c>
      <c r="AD972" s="24" t="s">
        <v>60</v>
      </c>
      <c r="AE972" s="24" t="s">
        <v>60</v>
      </c>
      <c r="AF972" s="24" t="s">
        <v>60</v>
      </c>
      <c r="AG972" s="24" t="s">
        <v>60</v>
      </c>
      <c r="AH972" s="24"/>
      <c r="AI972" s="24" t="s">
        <v>60</v>
      </c>
      <c r="AJ972" s="24" t="s">
        <v>60</v>
      </c>
      <c r="AK972" s="24"/>
      <c r="AL972" s="24" t="s">
        <v>60</v>
      </c>
      <c r="AM972" s="24" t="s">
        <v>60</v>
      </c>
      <c r="AN972" s="24" t="s">
        <v>62</v>
      </c>
      <c r="AO972" s="24" t="s">
        <v>62</v>
      </c>
      <c r="AP972" s="24" t="s">
        <v>64</v>
      </c>
      <c r="AQ972" s="103" t="s">
        <v>62</v>
      </c>
      <c r="AR972" s="24" t="s">
        <v>60</v>
      </c>
      <c r="AS972" s="24" t="s">
        <v>64</v>
      </c>
      <c r="AT972" s="24" t="s">
        <v>60</v>
      </c>
      <c r="AU972" s="24" t="s">
        <v>62</v>
      </c>
      <c r="AV972" s="24">
        <v>0</v>
      </c>
      <c r="AW972" s="101" t="s">
        <v>62</v>
      </c>
      <c r="AX972" s="24" t="s">
        <v>59</v>
      </c>
      <c r="AY972" s="24" t="s">
        <v>64</v>
      </c>
      <c r="AZ972" s="24" t="s">
        <v>60</v>
      </c>
      <c r="BA972" s="24" t="s">
        <v>62</v>
      </c>
      <c r="BB972" s="24">
        <v>0</v>
      </c>
      <c r="BC972" s="24">
        <v>0</v>
      </c>
      <c r="BD972" s="24">
        <f t="shared" si="391"/>
        <v>7</v>
      </c>
      <c r="BE972" s="25"/>
    </row>
    <row r="973" spans="1:57" ht="25.5" customHeight="1" x14ac:dyDescent="0.25">
      <c r="A973" s="22">
        <v>20</v>
      </c>
      <c r="B973" s="76" t="s">
        <v>54</v>
      </c>
      <c r="C973" s="76">
        <v>27</v>
      </c>
      <c r="D973" s="76">
        <v>274</v>
      </c>
      <c r="E973" s="76" t="s">
        <v>66</v>
      </c>
      <c r="F973" s="24" t="s">
        <v>60</v>
      </c>
      <c r="G973" s="24" t="s">
        <v>62</v>
      </c>
      <c r="H973" s="24" t="s">
        <v>60</v>
      </c>
      <c r="I973" s="24" t="s">
        <v>60</v>
      </c>
      <c r="J973" s="24" t="s">
        <v>62</v>
      </c>
      <c r="K973" s="24" t="s">
        <v>60</v>
      </c>
      <c r="L973" s="24" t="s">
        <v>63</v>
      </c>
      <c r="M973" s="24" t="s">
        <v>63</v>
      </c>
      <c r="N973" s="24" t="s">
        <v>60</v>
      </c>
      <c r="O973" s="24" t="s">
        <v>60</v>
      </c>
      <c r="P973" s="24" t="s">
        <v>62</v>
      </c>
      <c r="Q973" s="24" t="s">
        <v>60</v>
      </c>
      <c r="R973" s="24" t="s">
        <v>60</v>
      </c>
      <c r="S973" s="24" t="s">
        <v>62</v>
      </c>
      <c r="T973" s="24">
        <v>6.11</v>
      </c>
      <c r="U973" s="24" t="s">
        <v>62</v>
      </c>
      <c r="V973" s="24"/>
      <c r="W973" s="24" t="s">
        <v>60</v>
      </c>
      <c r="X973" s="24"/>
      <c r="Y973" s="24" t="s">
        <v>60</v>
      </c>
      <c r="Z973" s="24">
        <v>65.14</v>
      </c>
      <c r="AA973" s="24"/>
      <c r="AB973" s="24" t="s">
        <v>60</v>
      </c>
      <c r="AC973" s="24" t="s">
        <v>60</v>
      </c>
      <c r="AD973" s="24" t="s">
        <v>60</v>
      </c>
      <c r="AE973" s="24" t="s">
        <v>60</v>
      </c>
      <c r="AF973" s="24" t="s">
        <v>60</v>
      </c>
      <c r="AG973" s="24" t="s">
        <v>60</v>
      </c>
      <c r="AH973" s="24"/>
      <c r="AI973" s="24" t="s">
        <v>64</v>
      </c>
      <c r="AJ973" s="24" t="s">
        <v>60</v>
      </c>
      <c r="AK973" s="24"/>
      <c r="AL973" s="24" t="s">
        <v>60</v>
      </c>
      <c r="AM973" s="24" t="s">
        <v>60</v>
      </c>
      <c r="AN973" s="24" t="s">
        <v>62</v>
      </c>
      <c r="AO973" s="24" t="s">
        <v>62</v>
      </c>
      <c r="AP973" s="24" t="s">
        <v>60</v>
      </c>
      <c r="AQ973" s="103" t="s">
        <v>62</v>
      </c>
      <c r="AR973" s="24" t="s">
        <v>60</v>
      </c>
      <c r="AS973" s="24" t="s">
        <v>64</v>
      </c>
      <c r="AT973" s="24" t="s">
        <v>60</v>
      </c>
      <c r="AU973" s="24" t="s">
        <v>62</v>
      </c>
      <c r="AV973" s="24">
        <v>0</v>
      </c>
      <c r="AW973" s="101" t="s">
        <v>62</v>
      </c>
      <c r="AX973" s="24" t="s">
        <v>59</v>
      </c>
      <c r="AY973" s="24" t="s">
        <v>60</v>
      </c>
      <c r="AZ973" s="24" t="s">
        <v>60</v>
      </c>
      <c r="BA973" s="24" t="s">
        <v>62</v>
      </c>
      <c r="BB973" s="24">
        <v>0</v>
      </c>
      <c r="BC973" s="24">
        <v>0</v>
      </c>
      <c r="BD973" s="24">
        <f t="shared" si="391"/>
        <v>71.25</v>
      </c>
      <c r="BE973" s="25" t="s">
        <v>48</v>
      </c>
    </row>
    <row r="974" spans="1:57" ht="25.5" customHeight="1" x14ac:dyDescent="0.25">
      <c r="A974" s="22">
        <v>20</v>
      </c>
      <c r="B974" s="76" t="s">
        <v>54</v>
      </c>
      <c r="C974" s="76">
        <v>23</v>
      </c>
      <c r="D974" s="76">
        <v>243</v>
      </c>
      <c r="E974" s="76" t="s">
        <v>67</v>
      </c>
      <c r="F974" s="24">
        <v>-344.27</v>
      </c>
      <c r="G974" s="24">
        <v>-376.76</v>
      </c>
      <c r="H974" s="24">
        <v>-124.63</v>
      </c>
      <c r="I974" s="24">
        <v>-128.30000000000001</v>
      </c>
      <c r="J974" s="24">
        <v>-80.47</v>
      </c>
      <c r="K974" s="24">
        <v>-91.75</v>
      </c>
      <c r="L974" s="24">
        <v>-57.73</v>
      </c>
      <c r="M974" s="24" t="s">
        <v>58</v>
      </c>
      <c r="N974" s="24">
        <v>18.87</v>
      </c>
      <c r="O974" s="24">
        <v>-433.39</v>
      </c>
      <c r="P974" s="24">
        <v>-21.04</v>
      </c>
      <c r="Q974" s="24">
        <v>-129.75</v>
      </c>
      <c r="R974" s="24">
        <v>-153.63</v>
      </c>
      <c r="S974" s="24">
        <v>52.9</v>
      </c>
      <c r="T974" s="24">
        <v>-20.67</v>
      </c>
      <c r="U974" s="24">
        <v>-97.76</v>
      </c>
      <c r="V974" s="24"/>
      <c r="W974" s="24">
        <v>1501.02</v>
      </c>
      <c r="X974" s="24"/>
      <c r="Y974" s="24">
        <v>21.08</v>
      </c>
      <c r="Z974" s="24">
        <v>-1.37</v>
      </c>
      <c r="AA974" s="24"/>
      <c r="AB974" s="24">
        <v>-325.22000000000003</v>
      </c>
      <c r="AC974" s="24">
        <v>-95.53</v>
      </c>
      <c r="AD974" s="24">
        <v>-194.81</v>
      </c>
      <c r="AE974" s="24">
        <v>25.41</v>
      </c>
      <c r="AF974" s="24" t="s">
        <v>59</v>
      </c>
      <c r="AG974" s="24">
        <v>-63.43</v>
      </c>
      <c r="AH974" s="24"/>
      <c r="AI974" s="24" t="s">
        <v>62</v>
      </c>
      <c r="AJ974" s="24">
        <v>312.67</v>
      </c>
      <c r="AK974" s="24"/>
      <c r="AL974" s="24">
        <v>-530.23</v>
      </c>
      <c r="AM974" s="24">
        <v>-42.66</v>
      </c>
      <c r="AN974" s="24">
        <v>19.399999999999999</v>
      </c>
      <c r="AO974" s="24">
        <v>-364.53</v>
      </c>
      <c r="AP974" s="24">
        <v>0</v>
      </c>
      <c r="AQ974" s="103">
        <v>-125.75</v>
      </c>
      <c r="AR974" s="24">
        <v>-25.42</v>
      </c>
      <c r="AS974" s="24">
        <v>-338.14</v>
      </c>
      <c r="AT974" s="24">
        <v>-532.20000000000005</v>
      </c>
      <c r="AU974" s="24">
        <v>-303.26</v>
      </c>
      <c r="AV974" s="24">
        <v>0</v>
      </c>
      <c r="AW974" s="24" t="s">
        <v>59</v>
      </c>
      <c r="AX974" s="24">
        <v>-97.21</v>
      </c>
      <c r="AY974" s="24" t="s">
        <v>60</v>
      </c>
      <c r="AZ974" s="24">
        <v>-415.83</v>
      </c>
      <c r="BA974" s="24" t="s">
        <v>62</v>
      </c>
      <c r="BB974" s="24">
        <v>0</v>
      </c>
      <c r="BC974" s="24">
        <v>0</v>
      </c>
      <c r="BD974" s="24">
        <f t="shared" si="391"/>
        <v>-3564.3900000000003</v>
      </c>
      <c r="BE974" s="25" t="s">
        <v>48</v>
      </c>
    </row>
    <row r="975" spans="1:57" ht="25.5" customHeight="1" x14ac:dyDescent="0.25">
      <c r="A975" s="22">
        <v>20</v>
      </c>
      <c r="B975" s="76" t="s">
        <v>54</v>
      </c>
      <c r="C975" s="76">
        <v>23</v>
      </c>
      <c r="D975" s="76">
        <v>332</v>
      </c>
      <c r="E975" s="76" t="s">
        <v>68</v>
      </c>
      <c r="F975" s="24">
        <v>-357.5</v>
      </c>
      <c r="G975" s="24" t="s">
        <v>58</v>
      </c>
      <c r="H975" s="24" t="s">
        <v>59</v>
      </c>
      <c r="I975" s="24">
        <v>-385.21</v>
      </c>
      <c r="J975" s="24">
        <v>18.97</v>
      </c>
      <c r="K975" s="24">
        <v>8.06</v>
      </c>
      <c r="L975" s="24">
        <v>-199.25</v>
      </c>
      <c r="M975" s="24" t="s">
        <v>58</v>
      </c>
      <c r="N975" s="24" t="s">
        <v>59</v>
      </c>
      <c r="O975" s="24">
        <v>-522.47</v>
      </c>
      <c r="P975" s="24">
        <v>-185.46</v>
      </c>
      <c r="Q975" s="24" t="s">
        <v>59</v>
      </c>
      <c r="R975" s="24">
        <v>40.83</v>
      </c>
      <c r="S975" s="24">
        <v>-190.22</v>
      </c>
      <c r="T975" s="24">
        <v>-39.75</v>
      </c>
      <c r="U975" s="24">
        <v>-353.8</v>
      </c>
      <c r="V975" s="24"/>
      <c r="W975" s="24" t="s">
        <v>59</v>
      </c>
      <c r="X975" s="24"/>
      <c r="Y975" s="24">
        <v>214.5</v>
      </c>
      <c r="Z975" s="24">
        <v>587.22</v>
      </c>
      <c r="AA975" s="24"/>
      <c r="AB975" s="24">
        <v>-437.71</v>
      </c>
      <c r="AC975" s="24">
        <v>-149.08000000000001</v>
      </c>
      <c r="AD975" s="24">
        <v>138.69999999999999</v>
      </c>
      <c r="AE975" s="24">
        <v>-226.61</v>
      </c>
      <c r="AF975" s="24" t="s">
        <v>59</v>
      </c>
      <c r="AG975" s="24">
        <v>18.059999999999999</v>
      </c>
      <c r="AH975" s="24"/>
      <c r="AI975" s="24">
        <v>209.34</v>
      </c>
      <c r="AJ975" s="24">
        <v>-184.21</v>
      </c>
      <c r="AK975" s="24"/>
      <c r="AL975" s="24">
        <v>-106.95</v>
      </c>
      <c r="AM975" s="24">
        <v>-234.98</v>
      </c>
      <c r="AN975" s="24" t="s">
        <v>58</v>
      </c>
      <c r="AO975" s="24">
        <v>-685.7</v>
      </c>
      <c r="AP975" s="24">
        <v>0</v>
      </c>
      <c r="AQ975" s="103" t="s">
        <v>58</v>
      </c>
      <c r="AR975" s="24">
        <v>-312.02</v>
      </c>
      <c r="AS975" s="101" t="s">
        <v>64</v>
      </c>
      <c r="AT975" s="24">
        <v>-28.92</v>
      </c>
      <c r="AU975" s="24">
        <v>-499.2</v>
      </c>
      <c r="AV975" s="24">
        <v>0</v>
      </c>
      <c r="AW975" s="24" t="s">
        <v>59</v>
      </c>
      <c r="AX975" s="24">
        <v>-201.56</v>
      </c>
      <c r="AY975" s="24">
        <v>-135.59</v>
      </c>
      <c r="AZ975" s="24">
        <v>18.84</v>
      </c>
      <c r="BA975" s="24" t="s">
        <v>62</v>
      </c>
      <c r="BB975" s="24">
        <v>0</v>
      </c>
      <c r="BC975" s="24">
        <v>0</v>
      </c>
      <c r="BD975" s="24">
        <f t="shared" si="391"/>
        <v>-4181.67</v>
      </c>
      <c r="BE975" s="25" t="s">
        <v>48</v>
      </c>
    </row>
    <row r="976" spans="1:57" ht="25.5" customHeight="1" x14ac:dyDescent="0.25">
      <c r="A976" s="22">
        <v>20</v>
      </c>
      <c r="B976" s="76" t="s">
        <v>54</v>
      </c>
      <c r="C976" s="76">
        <v>22</v>
      </c>
      <c r="D976" s="76">
        <v>175</v>
      </c>
      <c r="E976" s="76" t="s">
        <v>69</v>
      </c>
      <c r="F976" s="24">
        <v>-168.33</v>
      </c>
      <c r="G976" s="24">
        <v>110.6</v>
      </c>
      <c r="H976" s="24">
        <v>131.69</v>
      </c>
      <c r="I976" s="24">
        <v>-79.06</v>
      </c>
      <c r="J976" s="24">
        <v>-567.79999999999995</v>
      </c>
      <c r="K976" s="24">
        <v>-298.91000000000003</v>
      </c>
      <c r="L976" s="24">
        <v>-363.63</v>
      </c>
      <c r="M976" s="24">
        <v>-289.69</v>
      </c>
      <c r="N976" s="24" t="s">
        <v>59</v>
      </c>
      <c r="O976" s="24">
        <v>455.32</v>
      </c>
      <c r="P976" s="24">
        <v>-376.32</v>
      </c>
      <c r="Q976" s="24">
        <v>73.319999999999993</v>
      </c>
      <c r="R976" s="24">
        <v>279.7</v>
      </c>
      <c r="S976" s="24">
        <v>-225.38</v>
      </c>
      <c r="T976" s="24">
        <v>-259.64999999999998</v>
      </c>
      <c r="U976" s="24">
        <v>-12.75</v>
      </c>
      <c r="V976" s="24"/>
      <c r="W976" s="24">
        <v>-365.92</v>
      </c>
      <c r="X976" s="24"/>
      <c r="Y976" s="24">
        <v>666.64</v>
      </c>
      <c r="Z976" s="24">
        <v>301.11</v>
      </c>
      <c r="AA976" s="24"/>
      <c r="AB976" s="24">
        <v>-416.09</v>
      </c>
      <c r="AC976" s="24">
        <v>497.49</v>
      </c>
      <c r="AD976" s="24">
        <v>87.45</v>
      </c>
      <c r="AE976" s="24">
        <v>103.45</v>
      </c>
      <c r="AF976" s="24" t="s">
        <v>59</v>
      </c>
      <c r="AG976" s="24">
        <v>0.97</v>
      </c>
      <c r="AH976" s="24"/>
      <c r="AI976" s="24" t="s">
        <v>60</v>
      </c>
      <c r="AJ976" s="24">
        <v>-149.94999999999999</v>
      </c>
      <c r="AK976" s="24"/>
      <c r="AL976" s="24">
        <v>-219.73</v>
      </c>
      <c r="AM976" s="24">
        <v>139.82</v>
      </c>
      <c r="AN976" s="24">
        <v>-150.05000000000001</v>
      </c>
      <c r="AO976" s="24">
        <v>-708.35</v>
      </c>
      <c r="AP976" s="24">
        <v>0</v>
      </c>
      <c r="AQ976" s="103">
        <v>-492.69</v>
      </c>
      <c r="AR976" s="24">
        <v>-259.93</v>
      </c>
      <c r="AS976" s="101" t="s">
        <v>64</v>
      </c>
      <c r="AT976" s="24">
        <v>9.09</v>
      </c>
      <c r="AU976" s="24">
        <v>-266.52999999999997</v>
      </c>
      <c r="AV976" s="24">
        <v>0</v>
      </c>
      <c r="AW976" s="24" t="s">
        <v>59</v>
      </c>
      <c r="AX976" s="24">
        <v>-10.55</v>
      </c>
      <c r="AY976" s="24">
        <v>-463.23</v>
      </c>
      <c r="AZ976" s="24">
        <v>-71.52</v>
      </c>
      <c r="BA976" s="24">
        <v>0.81</v>
      </c>
      <c r="BB976" s="24">
        <v>0</v>
      </c>
      <c r="BC976" s="24">
        <v>0</v>
      </c>
      <c r="BD976" s="24">
        <f t="shared" si="391"/>
        <v>-3358.6000000000008</v>
      </c>
      <c r="BE976" s="25" t="s">
        <v>48</v>
      </c>
    </row>
    <row r="977" spans="1:57" ht="25.5" customHeight="1" x14ac:dyDescent="0.25">
      <c r="A977" s="22">
        <v>20</v>
      </c>
      <c r="B977" s="76" t="s">
        <v>54</v>
      </c>
      <c r="C977" s="76">
        <v>22</v>
      </c>
      <c r="D977" s="76">
        <v>347</v>
      </c>
      <c r="E977" s="76" t="s">
        <v>70</v>
      </c>
      <c r="F977" s="24">
        <v>-161.84</v>
      </c>
      <c r="G977" s="24">
        <v>-431.91</v>
      </c>
      <c r="H977" s="24">
        <v>-215.82</v>
      </c>
      <c r="I977" s="24">
        <v>-1094.48</v>
      </c>
      <c r="J977" s="24">
        <v>398.86</v>
      </c>
      <c r="K977" s="24">
        <v>-251.11</v>
      </c>
      <c r="L977" s="24">
        <v>-366.63</v>
      </c>
      <c r="M977" s="24">
        <v>50.81</v>
      </c>
      <c r="N977" s="24" t="s">
        <v>59</v>
      </c>
      <c r="O977" s="24">
        <v>11.42</v>
      </c>
      <c r="P977" s="24">
        <v>234.36</v>
      </c>
      <c r="Q977" s="24">
        <v>296.76</v>
      </c>
      <c r="R977" s="24">
        <v>-174.01</v>
      </c>
      <c r="S977" s="24">
        <v>-286.12</v>
      </c>
      <c r="T977" s="24">
        <v>-117.61</v>
      </c>
      <c r="U977" s="24">
        <v>-307.85000000000002</v>
      </c>
      <c r="V977" s="24"/>
      <c r="W977" s="24">
        <v>-647.1</v>
      </c>
      <c r="X977" s="24"/>
      <c r="Y977" s="24">
        <v>170.88</v>
      </c>
      <c r="Z977" s="24">
        <v>-480.48</v>
      </c>
      <c r="AA977" s="24"/>
      <c r="AB977" s="24">
        <v>560.33000000000004</v>
      </c>
      <c r="AC977" s="24">
        <v>-442.03</v>
      </c>
      <c r="AD977" s="24">
        <v>-86.49</v>
      </c>
      <c r="AE977" s="24">
        <v>431.87</v>
      </c>
      <c r="AF977" s="24" t="s">
        <v>59</v>
      </c>
      <c r="AG977" s="24">
        <v>217.72</v>
      </c>
      <c r="AH977" s="24"/>
      <c r="AI977" s="24">
        <v>-51.83</v>
      </c>
      <c r="AJ977" s="24">
        <v>493.08</v>
      </c>
      <c r="AK977" s="24"/>
      <c r="AL977" s="24">
        <v>-233.42</v>
      </c>
      <c r="AM977" s="24">
        <v>-410.16</v>
      </c>
      <c r="AN977" s="24">
        <v>-91.72</v>
      </c>
      <c r="AO977" s="24">
        <v>-203.25</v>
      </c>
      <c r="AP977" s="24">
        <v>0</v>
      </c>
      <c r="AQ977" s="103">
        <v>-374.24</v>
      </c>
      <c r="AR977" s="24">
        <v>-256.88</v>
      </c>
      <c r="AS977" s="24">
        <v>-686.44</v>
      </c>
      <c r="AT977" s="24">
        <v>-78.040000000000006</v>
      </c>
      <c r="AU977" s="24">
        <v>-116.67</v>
      </c>
      <c r="AV977" s="24">
        <v>0</v>
      </c>
      <c r="AW977" s="24" t="s">
        <v>59</v>
      </c>
      <c r="AX977" s="24">
        <v>-113.15</v>
      </c>
      <c r="AY977" s="24">
        <v>-62.5</v>
      </c>
      <c r="AZ977" s="24">
        <v>-146.01</v>
      </c>
      <c r="BA977" s="24">
        <v>439.72</v>
      </c>
      <c r="BB977" s="24">
        <v>0</v>
      </c>
      <c r="BC977" s="24">
        <v>0</v>
      </c>
      <c r="BD977" s="24">
        <f t="shared" si="391"/>
        <v>-4581.9799999999996</v>
      </c>
      <c r="BE977" s="25" t="s">
        <v>48</v>
      </c>
    </row>
    <row r="978" spans="1:57" ht="25.5" customHeight="1" x14ac:dyDescent="0.25">
      <c r="A978" s="40">
        <v>20</v>
      </c>
      <c r="B978" s="76" t="s">
        <v>54</v>
      </c>
      <c r="C978" s="76">
        <v>12</v>
      </c>
      <c r="D978" s="76" t="s">
        <v>71</v>
      </c>
      <c r="E978" s="76" t="s">
        <v>72</v>
      </c>
      <c r="F978" s="24">
        <v>-56.76</v>
      </c>
      <c r="G978" s="24" t="s">
        <v>58</v>
      </c>
      <c r="H978" s="24">
        <v>-83.74</v>
      </c>
      <c r="I978" s="24">
        <v>90.11</v>
      </c>
      <c r="J978" s="24">
        <v>-286.39999999999998</v>
      </c>
      <c r="K978" s="24">
        <v>-126.54</v>
      </c>
      <c r="L978" s="24">
        <v>-134.09</v>
      </c>
      <c r="M978" s="24" t="s">
        <v>58</v>
      </c>
      <c r="N978" s="24" t="s">
        <v>59</v>
      </c>
      <c r="O978" s="24">
        <v>353.92</v>
      </c>
      <c r="P978" s="24">
        <v>-145.82</v>
      </c>
      <c r="Q978" s="24">
        <v>-1866.95</v>
      </c>
      <c r="R978" s="24" t="s">
        <v>59</v>
      </c>
      <c r="S978" s="24">
        <v>150.94999999999999</v>
      </c>
      <c r="T978" s="24" t="s">
        <v>58</v>
      </c>
      <c r="U978" s="24">
        <v>-5.47</v>
      </c>
      <c r="V978" s="24"/>
      <c r="W978" s="24">
        <v>-2405.04</v>
      </c>
      <c r="X978" s="24"/>
      <c r="Y978" s="24" t="s">
        <v>59</v>
      </c>
      <c r="Z978" s="24" t="s">
        <v>58</v>
      </c>
      <c r="AA978" s="24"/>
      <c r="AB978" s="24">
        <v>-1570.12</v>
      </c>
      <c r="AC978" s="24">
        <v>-66.900000000000006</v>
      </c>
      <c r="AD978" s="24">
        <v>-221.07</v>
      </c>
      <c r="AE978" s="24">
        <v>-46.13</v>
      </c>
      <c r="AF978" s="24" t="s">
        <v>59</v>
      </c>
      <c r="AG978" s="24">
        <v>-50.97</v>
      </c>
      <c r="AH978" s="24"/>
      <c r="AI978" s="24">
        <v>82.27</v>
      </c>
      <c r="AJ978" s="24" t="s">
        <v>64</v>
      </c>
      <c r="AK978" s="24"/>
      <c r="AL978" s="24">
        <v>-176.06</v>
      </c>
      <c r="AM978" s="24">
        <v>-86.25</v>
      </c>
      <c r="AN978" s="24" t="s">
        <v>62</v>
      </c>
      <c r="AO978" s="24" t="s">
        <v>58</v>
      </c>
      <c r="AP978" s="24">
        <v>0</v>
      </c>
      <c r="AQ978" s="103">
        <v>2.35</v>
      </c>
      <c r="AR978" s="24">
        <v>-99.4</v>
      </c>
      <c r="AS978" s="101" t="s">
        <v>64</v>
      </c>
      <c r="AT978" s="24" t="s">
        <v>59</v>
      </c>
      <c r="AU978" s="24">
        <v>139.22</v>
      </c>
      <c r="AV978" s="24">
        <v>0</v>
      </c>
      <c r="AW978" s="24" t="s">
        <v>59</v>
      </c>
      <c r="AX978" s="24">
        <v>-171.85</v>
      </c>
      <c r="AY978" s="24">
        <v>156.99</v>
      </c>
      <c r="AZ978" s="24">
        <v>-343.08</v>
      </c>
      <c r="BA978" s="24" t="s">
        <v>62</v>
      </c>
      <c r="BB978" s="24">
        <v>0</v>
      </c>
      <c r="BC978" s="24">
        <v>0</v>
      </c>
      <c r="BD978" s="24">
        <f t="shared" si="391"/>
        <v>-6966.829999999999</v>
      </c>
      <c r="BE978" s="25"/>
    </row>
    <row r="979" spans="1:57" ht="25.5" customHeight="1" x14ac:dyDescent="0.25">
      <c r="A979" s="40">
        <v>20</v>
      </c>
      <c r="B979" s="76" t="s">
        <v>54</v>
      </c>
      <c r="C979" s="76">
        <v>22</v>
      </c>
      <c r="D979" s="76" t="s">
        <v>55</v>
      </c>
      <c r="E979" s="76" t="s">
        <v>73</v>
      </c>
      <c r="F979" s="24">
        <v>-332.57</v>
      </c>
      <c r="G979" s="24">
        <v>-337.3</v>
      </c>
      <c r="H979" s="24" t="s">
        <v>59</v>
      </c>
      <c r="I979" s="24">
        <v>-914.01</v>
      </c>
      <c r="J979" s="24" t="s">
        <v>63</v>
      </c>
      <c r="K979" s="24">
        <v>-225.49</v>
      </c>
      <c r="L979" s="24">
        <v>-62.67</v>
      </c>
      <c r="M979" s="24">
        <v>0</v>
      </c>
      <c r="N979" s="24" t="s">
        <v>59</v>
      </c>
      <c r="O979" s="24">
        <v>-170.43</v>
      </c>
      <c r="P979" s="24" t="s">
        <v>63</v>
      </c>
      <c r="Q979" s="24">
        <v>163.22</v>
      </c>
      <c r="R979" s="24" t="s">
        <v>64</v>
      </c>
      <c r="S979" s="24">
        <v>-1271.68</v>
      </c>
      <c r="T979" s="24">
        <v>183.27</v>
      </c>
      <c r="U979" s="24" t="s">
        <v>63</v>
      </c>
      <c r="V979" s="24"/>
      <c r="W979" s="24" t="s">
        <v>59</v>
      </c>
      <c r="X979" s="24"/>
      <c r="Y979" s="24">
        <v>-226</v>
      </c>
      <c r="Z979" s="24" t="s">
        <v>62</v>
      </c>
      <c r="AA979" s="24"/>
      <c r="AB979" s="24">
        <v>-124.52</v>
      </c>
      <c r="AC979" s="24" t="s">
        <v>64</v>
      </c>
      <c r="AD979" s="24">
        <v>-412.17</v>
      </c>
      <c r="AE979" s="24" t="s">
        <v>60</v>
      </c>
      <c r="AF979" s="24" t="s">
        <v>59</v>
      </c>
      <c r="AG979" s="24">
        <v>-227.82</v>
      </c>
      <c r="AH979" s="24"/>
      <c r="AI979" s="24">
        <v>40.11</v>
      </c>
      <c r="AJ979" s="24" t="s">
        <v>64</v>
      </c>
      <c r="AK979" s="24"/>
      <c r="AL979" s="24">
        <v>-71.069999999999993</v>
      </c>
      <c r="AM979" s="24">
        <v>-204.37</v>
      </c>
      <c r="AN979" s="24">
        <v>114.76</v>
      </c>
      <c r="AO979" s="24" t="s">
        <v>63</v>
      </c>
      <c r="AP979" s="24">
        <v>0</v>
      </c>
      <c r="AQ979" s="103">
        <v>-278.73</v>
      </c>
      <c r="AR979" s="24">
        <v>-64.5</v>
      </c>
      <c r="AS979" s="101" t="s">
        <v>64</v>
      </c>
      <c r="AT979" s="24">
        <v>58.71</v>
      </c>
      <c r="AU979" s="24">
        <v>141.63999999999999</v>
      </c>
      <c r="AV979" s="24">
        <v>0</v>
      </c>
      <c r="AW979" s="24" t="s">
        <v>59</v>
      </c>
      <c r="AX979" s="24">
        <v>-109.09</v>
      </c>
      <c r="AY979" s="24" t="s">
        <v>64</v>
      </c>
      <c r="AZ979" s="24">
        <v>-189.84</v>
      </c>
      <c r="BA979" s="24">
        <v>139.80000000000001</v>
      </c>
      <c r="BB979" s="24">
        <v>0</v>
      </c>
      <c r="BC979" s="24">
        <v>0</v>
      </c>
      <c r="BD979" s="24">
        <f t="shared" si="391"/>
        <v>-4380.7500000000009</v>
      </c>
      <c r="BE979" s="25"/>
    </row>
    <row r="980" spans="1:57" ht="25.5" customHeight="1" x14ac:dyDescent="0.25">
      <c r="A980" s="22">
        <v>20</v>
      </c>
      <c r="B980" s="78" t="s">
        <v>74</v>
      </c>
      <c r="C980" s="76">
        <v>22</v>
      </c>
      <c r="D980" s="76">
        <v>35</v>
      </c>
      <c r="E980" s="76" t="s">
        <v>75</v>
      </c>
      <c r="F980" s="24">
        <v>-1013.34</v>
      </c>
      <c r="G980" s="24">
        <v>-477.81</v>
      </c>
      <c r="H980" s="24">
        <v>-367.75</v>
      </c>
      <c r="I980" s="24">
        <v>-465.36</v>
      </c>
      <c r="J980" s="24">
        <v>-95.63</v>
      </c>
      <c r="K980" s="24">
        <v>-53.13</v>
      </c>
      <c r="L980" s="24">
        <v>-462.21</v>
      </c>
      <c r="M980" s="24">
        <v>242.4</v>
      </c>
      <c r="N980" s="24">
        <v>-4580.1899999999996</v>
      </c>
      <c r="O980" s="24">
        <v>-760.73</v>
      </c>
      <c r="P980" s="24">
        <v>-815.53</v>
      </c>
      <c r="Q980" s="24">
        <v>-659.38</v>
      </c>
      <c r="R980" s="24">
        <v>-98.56</v>
      </c>
      <c r="S980" s="24">
        <v>-103.53</v>
      </c>
      <c r="T980" s="24">
        <v>-6.76</v>
      </c>
      <c r="U980" s="24">
        <v>-1878.69</v>
      </c>
      <c r="V980" s="24"/>
      <c r="W980" s="24" t="s">
        <v>59</v>
      </c>
      <c r="X980" s="24"/>
      <c r="Y980" s="24">
        <v>225.64</v>
      </c>
      <c r="Z980" s="24">
        <v>-397.48</v>
      </c>
      <c r="AA980" s="24"/>
      <c r="AB980" s="24">
        <v>-255.15</v>
      </c>
      <c r="AC980" s="24">
        <v>359.06</v>
      </c>
      <c r="AD980" s="24">
        <v>-352.23</v>
      </c>
      <c r="AE980" s="24">
        <v>-90.15</v>
      </c>
      <c r="AF980" s="24" t="s">
        <v>59</v>
      </c>
      <c r="AG980" s="24">
        <v>-1071.52</v>
      </c>
      <c r="AH980" s="24"/>
      <c r="AI980" s="24">
        <v>-329.47</v>
      </c>
      <c r="AJ980" s="24">
        <v>273.08</v>
      </c>
      <c r="AK980" s="24"/>
      <c r="AL980" s="24">
        <v>-367.34</v>
      </c>
      <c r="AM980" s="24">
        <v>-15.98</v>
      </c>
      <c r="AN980" s="24">
        <v>-144.30000000000001</v>
      </c>
      <c r="AO980" s="24">
        <v>-106.58</v>
      </c>
      <c r="AP980" s="24">
        <v>0</v>
      </c>
      <c r="AQ980" s="103">
        <v>-326.16000000000003</v>
      </c>
      <c r="AR980" s="24">
        <v>99.89</v>
      </c>
      <c r="AS980" s="24">
        <v>-1746</v>
      </c>
      <c r="AT980" s="24">
        <v>-130.91999999999999</v>
      </c>
      <c r="AU980" s="24">
        <v>-3340.34</v>
      </c>
      <c r="AV980" s="24">
        <v>0</v>
      </c>
      <c r="AW980" s="24" t="s">
        <v>59</v>
      </c>
      <c r="AX980" s="24">
        <v>179.63</v>
      </c>
      <c r="AY980" s="24">
        <v>-13.21</v>
      </c>
      <c r="AZ980" s="24">
        <v>-93.37</v>
      </c>
      <c r="BA980" s="24">
        <v>-135.4</v>
      </c>
      <c r="BB980" s="24">
        <v>0</v>
      </c>
      <c r="BC980" s="24">
        <v>0</v>
      </c>
      <c r="BD980" s="24">
        <f t="shared" si="391"/>
        <v>-19374.5</v>
      </c>
      <c r="BE980" s="25" t="s">
        <v>48</v>
      </c>
    </row>
    <row r="981" spans="1:57" ht="25.5" customHeight="1" x14ac:dyDescent="0.25">
      <c r="A981" s="22">
        <v>20</v>
      </c>
      <c r="B981" s="78" t="s">
        <v>74</v>
      </c>
      <c r="C981" s="76">
        <v>22</v>
      </c>
      <c r="D981" s="76">
        <v>342</v>
      </c>
      <c r="E981" s="76" t="s">
        <v>76</v>
      </c>
      <c r="F981" s="24">
        <v>10.14</v>
      </c>
      <c r="G981" s="24">
        <v>419.73</v>
      </c>
      <c r="H981" s="24">
        <v>37.08</v>
      </c>
      <c r="I981" s="24">
        <v>143.52000000000001</v>
      </c>
      <c r="J981" s="24">
        <v>-8.15</v>
      </c>
      <c r="K981" s="24">
        <v>-94.5</v>
      </c>
      <c r="L981" s="24">
        <v>-2.59</v>
      </c>
      <c r="M981" s="24" t="s">
        <v>62</v>
      </c>
      <c r="N981" s="24">
        <v>-156.94999999999999</v>
      </c>
      <c r="O981" s="24">
        <v>-60.73</v>
      </c>
      <c r="P981" s="24">
        <v>133</v>
      </c>
      <c r="Q981" s="24">
        <v>5.55</v>
      </c>
      <c r="R981" s="24">
        <v>-35.97</v>
      </c>
      <c r="S981" s="24">
        <v>-3.54</v>
      </c>
      <c r="T981" s="24">
        <v>-57.35</v>
      </c>
      <c r="U981" s="24">
        <v>84.23</v>
      </c>
      <c r="V981" s="24"/>
      <c r="W981" s="24" t="s">
        <v>59</v>
      </c>
      <c r="X981" s="24"/>
      <c r="Y981" s="24">
        <v>1.07</v>
      </c>
      <c r="Z981" s="24">
        <v>0.73</v>
      </c>
      <c r="AA981" s="24"/>
      <c r="AB981" s="24">
        <v>-100.7</v>
      </c>
      <c r="AC981" s="24">
        <v>6.35</v>
      </c>
      <c r="AD981" s="24">
        <v>-2.52</v>
      </c>
      <c r="AE981" s="24" t="s">
        <v>64</v>
      </c>
      <c r="AF981" s="24" t="s">
        <v>59</v>
      </c>
      <c r="AG981" s="24">
        <v>-54.65</v>
      </c>
      <c r="AH981" s="24"/>
      <c r="AI981" s="24">
        <v>-253.72</v>
      </c>
      <c r="AJ981" s="24">
        <v>7.78</v>
      </c>
      <c r="AK981" s="24"/>
      <c r="AL981" s="24" t="s">
        <v>60</v>
      </c>
      <c r="AM981" s="24">
        <v>13.94</v>
      </c>
      <c r="AN981" s="24">
        <v>3.15</v>
      </c>
      <c r="AO981" s="24">
        <v>70.709999999999994</v>
      </c>
      <c r="AP981" s="24">
        <v>0</v>
      </c>
      <c r="AQ981" s="103">
        <v>-83.95</v>
      </c>
      <c r="AR981" s="24">
        <v>58.79</v>
      </c>
      <c r="AS981" s="24">
        <v>-419.43</v>
      </c>
      <c r="AT981" s="24" t="s">
        <v>59</v>
      </c>
      <c r="AU981" s="24">
        <v>87.07</v>
      </c>
      <c r="AV981" s="24">
        <v>0</v>
      </c>
      <c r="AW981" s="24" t="s">
        <v>59</v>
      </c>
      <c r="AX981" s="24">
        <v>-54.01</v>
      </c>
      <c r="AY981" s="24">
        <v>-3.21</v>
      </c>
      <c r="AZ981" s="24">
        <v>0.84</v>
      </c>
      <c r="BA981" s="24" t="s">
        <v>62</v>
      </c>
      <c r="BB981" s="24">
        <v>0</v>
      </c>
      <c r="BC981" s="24">
        <v>0</v>
      </c>
      <c r="BD981" s="24">
        <f t="shared" si="391"/>
        <v>-308.28999999999985</v>
      </c>
      <c r="BE981" s="25" t="s">
        <v>48</v>
      </c>
    </row>
    <row r="982" spans="1:57" ht="25.5" customHeight="1" x14ac:dyDescent="0.25">
      <c r="A982" s="22">
        <v>20</v>
      </c>
      <c r="B982" s="78" t="s">
        <v>74</v>
      </c>
      <c r="C982" s="76">
        <v>22</v>
      </c>
      <c r="D982" s="76">
        <v>343</v>
      </c>
      <c r="E982" s="76" t="s">
        <v>77</v>
      </c>
      <c r="F982" s="24">
        <v>-140.68</v>
      </c>
      <c r="G982" s="24">
        <v>-216.01</v>
      </c>
      <c r="H982" s="24">
        <v>-281.94</v>
      </c>
      <c r="I982" s="24">
        <v>-173.53</v>
      </c>
      <c r="J982" s="24">
        <v>18.14</v>
      </c>
      <c r="K982" s="24">
        <v>-31.82</v>
      </c>
      <c r="L982" s="24">
        <v>-55.86</v>
      </c>
      <c r="M982" s="24" t="s">
        <v>62</v>
      </c>
      <c r="N982" s="24">
        <v>712.95</v>
      </c>
      <c r="O982" s="24">
        <v>176.1</v>
      </c>
      <c r="P982" s="24">
        <v>1.89</v>
      </c>
      <c r="Q982" s="24">
        <v>-85.08</v>
      </c>
      <c r="R982" s="24">
        <v>-189.95</v>
      </c>
      <c r="S982" s="24">
        <v>-130.72999999999999</v>
      </c>
      <c r="T982" s="24">
        <v>-158.06</v>
      </c>
      <c r="U982" s="24">
        <v>595.08000000000004</v>
      </c>
      <c r="V982" s="24"/>
      <c r="W982" s="24" t="s">
        <v>59</v>
      </c>
      <c r="X982" s="24"/>
      <c r="Y982" s="24">
        <v>-57.02</v>
      </c>
      <c r="Z982" s="24">
        <v>-66.59</v>
      </c>
      <c r="AA982" s="24"/>
      <c r="AB982" s="24">
        <v>81.88</v>
      </c>
      <c r="AC982" s="24">
        <v>-230.25</v>
      </c>
      <c r="AD982" s="24">
        <v>288.35000000000002</v>
      </c>
      <c r="AE982" s="24">
        <v>5.51</v>
      </c>
      <c r="AF982" s="24" t="s">
        <v>59</v>
      </c>
      <c r="AG982" s="24">
        <v>122.98</v>
      </c>
      <c r="AH982" s="24"/>
      <c r="AI982" s="24">
        <v>36.6</v>
      </c>
      <c r="AJ982" s="24">
        <v>-309.08</v>
      </c>
      <c r="AK982" s="24"/>
      <c r="AL982" s="24">
        <v>29.88</v>
      </c>
      <c r="AM982" s="24">
        <v>-28.82</v>
      </c>
      <c r="AN982" s="24">
        <v>-28.92</v>
      </c>
      <c r="AO982" s="24">
        <v>-166.41</v>
      </c>
      <c r="AP982" s="24">
        <v>0</v>
      </c>
      <c r="AQ982" s="103">
        <v>-43.42</v>
      </c>
      <c r="AR982" s="24">
        <v>202.55</v>
      </c>
      <c r="AS982" s="24">
        <v>3699</v>
      </c>
      <c r="AT982" s="24" t="s">
        <v>59</v>
      </c>
      <c r="AU982" s="24">
        <v>667.96</v>
      </c>
      <c r="AV982" s="24">
        <v>0</v>
      </c>
      <c r="AW982" s="24" t="s">
        <v>59</v>
      </c>
      <c r="AX982" s="24">
        <v>-2.16</v>
      </c>
      <c r="AY982" s="24">
        <v>-43.29</v>
      </c>
      <c r="AZ982" s="24">
        <v>-38.85</v>
      </c>
      <c r="BA982" s="24">
        <v>-23.14</v>
      </c>
      <c r="BB982" s="24">
        <v>0</v>
      </c>
      <c r="BC982" s="24">
        <v>0</v>
      </c>
      <c r="BD982" s="24">
        <f t="shared" si="391"/>
        <v>4137.26</v>
      </c>
      <c r="BE982" s="25" t="s">
        <v>48</v>
      </c>
    </row>
    <row r="983" spans="1:57" ht="25.5" customHeight="1" x14ac:dyDescent="0.25">
      <c r="A983" s="22">
        <v>20</v>
      </c>
      <c r="B983" s="78" t="s">
        <v>74</v>
      </c>
      <c r="C983" s="76">
        <v>22</v>
      </c>
      <c r="D983" s="76">
        <v>344</v>
      </c>
      <c r="E983" s="76" t="s">
        <v>79</v>
      </c>
      <c r="F983" s="24" t="s">
        <v>64</v>
      </c>
      <c r="G983" s="24">
        <v>33.89</v>
      </c>
      <c r="H983" s="24">
        <v>-97.93</v>
      </c>
      <c r="I983" s="24">
        <v>5.6</v>
      </c>
      <c r="J983" s="24">
        <v>-0.99</v>
      </c>
      <c r="K983" s="24">
        <v>-190.26</v>
      </c>
      <c r="L983" s="24" t="s">
        <v>62</v>
      </c>
      <c r="M983" s="24">
        <v>41.64</v>
      </c>
      <c r="N983" s="24">
        <v>-117.6</v>
      </c>
      <c r="O983" s="24">
        <v>-189.61</v>
      </c>
      <c r="P983" s="24" t="s">
        <v>62</v>
      </c>
      <c r="Q983" s="24" t="s">
        <v>60</v>
      </c>
      <c r="R983" s="24" t="s">
        <v>64</v>
      </c>
      <c r="S983" s="24" t="s">
        <v>63</v>
      </c>
      <c r="T983" s="24" t="s">
        <v>62</v>
      </c>
      <c r="U983" s="24">
        <v>-67.040000000000006</v>
      </c>
      <c r="V983" s="24"/>
      <c r="W983" s="24">
        <v>0.32</v>
      </c>
      <c r="X983" s="24"/>
      <c r="Y983" s="24">
        <v>-72.489999999999995</v>
      </c>
      <c r="Z983" s="24">
        <v>-213.99</v>
      </c>
      <c r="AA983" s="24"/>
      <c r="AB983" s="24">
        <v>-132.27000000000001</v>
      </c>
      <c r="AC983" s="24" t="s">
        <v>60</v>
      </c>
      <c r="AD983" s="24" t="s">
        <v>60</v>
      </c>
      <c r="AE983" s="24" t="s">
        <v>60</v>
      </c>
      <c r="AF983" s="24" t="s">
        <v>59</v>
      </c>
      <c r="AG983" s="24" t="s">
        <v>60</v>
      </c>
      <c r="AH983" s="24"/>
      <c r="AI983" s="24">
        <v>-6.87</v>
      </c>
      <c r="AJ983" s="24" t="s">
        <v>60</v>
      </c>
      <c r="AK983" s="24"/>
      <c r="AL983" s="24" t="s">
        <v>60</v>
      </c>
      <c r="AM983" s="24" t="s">
        <v>62</v>
      </c>
      <c r="AN983" s="24" t="s">
        <v>63</v>
      </c>
      <c r="AO983" s="24">
        <v>-45.2</v>
      </c>
      <c r="AP983" s="24">
        <v>0</v>
      </c>
      <c r="AQ983" s="103">
        <v>-121.59</v>
      </c>
      <c r="AR983" s="24" t="s">
        <v>60</v>
      </c>
      <c r="AS983" s="24">
        <v>-2395</v>
      </c>
      <c r="AT983" s="24">
        <v>-194.41</v>
      </c>
      <c r="AU983" s="24">
        <v>55.97</v>
      </c>
      <c r="AV983" s="24">
        <v>0</v>
      </c>
      <c r="AW983" s="24" t="s">
        <v>59</v>
      </c>
      <c r="AX983" s="24">
        <v>114.51</v>
      </c>
      <c r="AY983" s="24" t="s">
        <v>60</v>
      </c>
      <c r="AZ983" s="24" t="s">
        <v>60</v>
      </c>
      <c r="BA983" s="24">
        <v>-46.66</v>
      </c>
      <c r="BB983" s="24">
        <v>0</v>
      </c>
      <c r="BC983" s="24">
        <v>0</v>
      </c>
      <c r="BD983" s="24">
        <f t="shared" si="391"/>
        <v>-3639.9799999999996</v>
      </c>
      <c r="BE983" s="25"/>
    </row>
    <row r="984" spans="1:57" ht="25.5" customHeight="1" x14ac:dyDescent="0.25">
      <c r="A984" s="22">
        <v>20</v>
      </c>
      <c r="B984" s="78" t="s">
        <v>74</v>
      </c>
      <c r="C984" s="76">
        <v>22</v>
      </c>
      <c r="D984" s="76">
        <v>345</v>
      </c>
      <c r="E984" s="76" t="s">
        <v>80</v>
      </c>
      <c r="F984" s="24" t="s">
        <v>64</v>
      </c>
      <c r="G984" s="24" t="s">
        <v>63</v>
      </c>
      <c r="H984" s="24" t="s">
        <v>64</v>
      </c>
      <c r="I984" s="24" t="s">
        <v>64</v>
      </c>
      <c r="J984" s="24" t="s">
        <v>63</v>
      </c>
      <c r="K984" s="24" t="s">
        <v>64</v>
      </c>
      <c r="L984" s="24" t="s">
        <v>63</v>
      </c>
      <c r="M984" s="24" t="s">
        <v>63</v>
      </c>
      <c r="N984" s="24" t="s">
        <v>64</v>
      </c>
      <c r="O984" s="24" t="s">
        <v>64</v>
      </c>
      <c r="P984" s="24" t="s">
        <v>63</v>
      </c>
      <c r="Q984" s="24" t="s">
        <v>64</v>
      </c>
      <c r="R984" s="24" t="s">
        <v>64</v>
      </c>
      <c r="S984" s="24" t="s">
        <v>63</v>
      </c>
      <c r="T984" s="24" t="s">
        <v>63</v>
      </c>
      <c r="U984" s="24" t="s">
        <v>63</v>
      </c>
      <c r="V984" s="24"/>
      <c r="W984" s="24" t="s">
        <v>64</v>
      </c>
      <c r="X984" s="24"/>
      <c r="Y984" s="24" t="s">
        <v>64</v>
      </c>
      <c r="Z984" s="24" t="s">
        <v>62</v>
      </c>
      <c r="AA984" s="24"/>
      <c r="AB984" s="24" t="s">
        <v>64</v>
      </c>
      <c r="AC984" s="24" t="s">
        <v>64</v>
      </c>
      <c r="AD984" s="24" t="s">
        <v>64</v>
      </c>
      <c r="AE984" s="24" t="s">
        <v>64</v>
      </c>
      <c r="AF984" s="24" t="s">
        <v>64</v>
      </c>
      <c r="AG984" s="24" t="s">
        <v>64</v>
      </c>
      <c r="AH984" s="24"/>
      <c r="AI984" s="24" t="s">
        <v>64</v>
      </c>
      <c r="AJ984" s="24" t="s">
        <v>60</v>
      </c>
      <c r="AK984" s="24"/>
      <c r="AL984" s="24" t="s">
        <v>64</v>
      </c>
      <c r="AM984" s="24" t="s">
        <v>63</v>
      </c>
      <c r="AN984" s="24" t="s">
        <v>63</v>
      </c>
      <c r="AO984" s="24" t="s">
        <v>63</v>
      </c>
      <c r="AP984" s="24" t="s">
        <v>64</v>
      </c>
      <c r="AQ984" s="103" t="s">
        <v>63</v>
      </c>
      <c r="AR984" s="24" t="s">
        <v>64</v>
      </c>
      <c r="AS984" s="24" t="s">
        <v>64</v>
      </c>
      <c r="AT984" s="24" t="s">
        <v>64</v>
      </c>
      <c r="AU984" s="24" t="s">
        <v>64</v>
      </c>
      <c r="AV984" s="24">
        <v>0</v>
      </c>
      <c r="AW984" s="101" t="s">
        <v>64</v>
      </c>
      <c r="AX984" s="24" t="s">
        <v>64</v>
      </c>
      <c r="AY984" s="24" t="s">
        <v>64</v>
      </c>
      <c r="AZ984" s="24" t="s">
        <v>64</v>
      </c>
      <c r="BA984" s="24" t="s">
        <v>62</v>
      </c>
      <c r="BB984" s="24">
        <v>0</v>
      </c>
      <c r="BC984" s="24">
        <v>0</v>
      </c>
      <c r="BD984" s="24">
        <f t="shared" si="391"/>
        <v>0</v>
      </c>
      <c r="BE984" s="25"/>
    </row>
    <row r="985" spans="1:57" ht="25.5" customHeight="1" x14ac:dyDescent="0.25">
      <c r="A985" s="22">
        <v>20</v>
      </c>
      <c r="B985" s="78" t="s">
        <v>74</v>
      </c>
      <c r="C985" s="76">
        <v>22</v>
      </c>
      <c r="D985" s="76">
        <v>352</v>
      </c>
      <c r="E985" s="76" t="s">
        <v>81</v>
      </c>
      <c r="F985" s="24" t="s">
        <v>64</v>
      </c>
      <c r="G985" s="24" t="s">
        <v>63</v>
      </c>
      <c r="H985" s="24" t="s">
        <v>64</v>
      </c>
      <c r="I985" s="24" t="s">
        <v>64</v>
      </c>
      <c r="J985" s="24" t="s">
        <v>63</v>
      </c>
      <c r="K985" s="24" t="s">
        <v>64</v>
      </c>
      <c r="L985" s="24" t="s">
        <v>63</v>
      </c>
      <c r="M985" s="24" t="s">
        <v>63</v>
      </c>
      <c r="N985" s="24" t="s">
        <v>64</v>
      </c>
      <c r="O985" s="24" t="s">
        <v>64</v>
      </c>
      <c r="P985" s="24" t="s">
        <v>63</v>
      </c>
      <c r="Q985" s="24" t="s">
        <v>64</v>
      </c>
      <c r="R985" s="24">
        <v>124.71</v>
      </c>
      <c r="S985" s="24" t="s">
        <v>63</v>
      </c>
      <c r="T985" s="24" t="s">
        <v>63</v>
      </c>
      <c r="U985" s="24" t="s">
        <v>63</v>
      </c>
      <c r="V985" s="24"/>
      <c r="W985" s="24" t="s">
        <v>64</v>
      </c>
      <c r="X985" s="24"/>
      <c r="Y985" s="24" t="s">
        <v>64</v>
      </c>
      <c r="Z985" s="24" t="s">
        <v>63</v>
      </c>
      <c r="AA985" s="24"/>
      <c r="AB985" s="24" t="s">
        <v>64</v>
      </c>
      <c r="AC985" s="24" t="s">
        <v>64</v>
      </c>
      <c r="AD985" s="24" t="s">
        <v>64</v>
      </c>
      <c r="AE985" s="24" t="s">
        <v>64</v>
      </c>
      <c r="AF985" s="24" t="s">
        <v>64</v>
      </c>
      <c r="AG985" s="24" t="s">
        <v>64</v>
      </c>
      <c r="AH985" s="24"/>
      <c r="AI985" s="24" t="s">
        <v>64</v>
      </c>
      <c r="AJ985" s="24" t="s">
        <v>63</v>
      </c>
      <c r="AK985" s="24"/>
      <c r="AL985" s="24" t="s">
        <v>64</v>
      </c>
      <c r="AM985" s="24" t="s">
        <v>64</v>
      </c>
      <c r="AN985" s="24" t="s">
        <v>63</v>
      </c>
      <c r="AO985" s="24" t="s">
        <v>63</v>
      </c>
      <c r="AP985" s="24" t="s">
        <v>64</v>
      </c>
      <c r="AQ985" s="103" t="s">
        <v>63</v>
      </c>
      <c r="AR985" s="24" t="s">
        <v>64</v>
      </c>
      <c r="AS985" s="24" t="s">
        <v>64</v>
      </c>
      <c r="AT985" s="24" t="s">
        <v>64</v>
      </c>
      <c r="AU985" s="24" t="s">
        <v>64</v>
      </c>
      <c r="AV985" s="24">
        <v>0</v>
      </c>
      <c r="AW985" s="101" t="s">
        <v>64</v>
      </c>
      <c r="AX985" s="24" t="s">
        <v>64</v>
      </c>
      <c r="AY985" s="24" t="s">
        <v>64</v>
      </c>
      <c r="AZ985" s="24" t="s">
        <v>64</v>
      </c>
      <c r="BA985" s="24" t="s">
        <v>63</v>
      </c>
      <c r="BB985" s="24">
        <v>0</v>
      </c>
      <c r="BC985" s="24">
        <v>0</v>
      </c>
      <c r="BD985" s="24">
        <f t="shared" si="391"/>
        <v>124.71</v>
      </c>
      <c r="BE985" s="25"/>
    </row>
    <row r="986" spans="1:57" ht="25.5" customHeight="1" x14ac:dyDescent="0.25">
      <c r="A986" s="22">
        <v>20</v>
      </c>
      <c r="B986" s="78" t="s">
        <v>74</v>
      </c>
      <c r="C986" s="76">
        <v>12</v>
      </c>
      <c r="D986" s="76">
        <v>31</v>
      </c>
      <c r="E986" s="76" t="s">
        <v>158</v>
      </c>
      <c r="F986" s="24">
        <v>-655.76</v>
      </c>
      <c r="G986" s="24">
        <v>31.76</v>
      </c>
      <c r="H986" s="24">
        <v>-474.49</v>
      </c>
      <c r="I986" s="24">
        <v>-319.98</v>
      </c>
      <c r="J986" s="24">
        <v>-315</v>
      </c>
      <c r="K986" s="24">
        <v>-307.64999999999998</v>
      </c>
      <c r="L986" s="24" t="s">
        <v>58</v>
      </c>
      <c r="M986" s="24" t="s">
        <v>58</v>
      </c>
      <c r="N986" s="24" t="s">
        <v>59</v>
      </c>
      <c r="O986" s="24">
        <v>18.14</v>
      </c>
      <c r="P986" s="24">
        <v>-2115.7399999999998</v>
      </c>
      <c r="Q986" s="24">
        <v>-11.51</v>
      </c>
      <c r="R986" s="24" t="s">
        <v>59</v>
      </c>
      <c r="S986" s="24">
        <v>150.94999999999999</v>
      </c>
      <c r="T986" s="24" t="s">
        <v>58</v>
      </c>
      <c r="U986" s="24">
        <v>-5.47</v>
      </c>
      <c r="V986" s="24"/>
      <c r="W986" s="24">
        <v>-2405.04</v>
      </c>
      <c r="X986" s="24"/>
      <c r="Y986" s="24">
        <v>209.56</v>
      </c>
      <c r="Z986" s="24" t="s">
        <v>58</v>
      </c>
      <c r="AA986" s="24"/>
      <c r="AB986" s="24" t="s">
        <v>124</v>
      </c>
      <c r="AC986" s="24" t="s">
        <v>59</v>
      </c>
      <c r="AD986" s="24">
        <v>0</v>
      </c>
      <c r="AE986" s="24">
        <v>173.05</v>
      </c>
      <c r="AF986" s="24" t="s">
        <v>59</v>
      </c>
      <c r="AG986" s="24" t="s">
        <v>59</v>
      </c>
      <c r="AH986" s="24"/>
      <c r="AI986" s="24">
        <v>-184.84</v>
      </c>
      <c r="AJ986" s="24">
        <v>-500</v>
      </c>
      <c r="AK986" s="24"/>
      <c r="AL986" s="24">
        <v>-148.99</v>
      </c>
      <c r="AM986" s="24">
        <v>-142.43</v>
      </c>
      <c r="AN986" s="24" t="s">
        <v>58</v>
      </c>
      <c r="AO986" s="24" t="s">
        <v>58</v>
      </c>
      <c r="AP986" s="24">
        <v>0</v>
      </c>
      <c r="AQ986" s="103">
        <v>-9.36</v>
      </c>
      <c r="AR986" s="24">
        <v>-257.45</v>
      </c>
      <c r="AS986" s="24" t="s">
        <v>59</v>
      </c>
      <c r="AT986" s="24" t="s">
        <v>59</v>
      </c>
      <c r="AU986" s="24">
        <v>-64.63</v>
      </c>
      <c r="AV986" s="24">
        <v>0</v>
      </c>
      <c r="AW986" s="101" t="s">
        <v>59</v>
      </c>
      <c r="AX986" s="24">
        <v>-179.63</v>
      </c>
      <c r="AY986" s="24">
        <v>932.48</v>
      </c>
      <c r="AZ986" s="24">
        <v>-200.3</v>
      </c>
      <c r="BA986" s="24">
        <v>-23.23</v>
      </c>
      <c r="BB986" s="24">
        <v>0</v>
      </c>
      <c r="BC986" s="24">
        <v>0</v>
      </c>
      <c r="BD986" s="24">
        <f t="shared" si="391"/>
        <v>-6805.5599999999986</v>
      </c>
      <c r="BE986" s="25"/>
    </row>
    <row r="987" spans="1:57" ht="25.5" customHeight="1" x14ac:dyDescent="0.25">
      <c r="A987" s="22">
        <v>20</v>
      </c>
      <c r="B987" s="78" t="s">
        <v>74</v>
      </c>
      <c r="C987" s="76">
        <v>22</v>
      </c>
      <c r="D987" s="76">
        <v>357</v>
      </c>
      <c r="E987" s="76" t="s">
        <v>83</v>
      </c>
      <c r="F987" s="24" t="s">
        <v>64</v>
      </c>
      <c r="G987" s="24">
        <v>-16.47</v>
      </c>
      <c r="H987" s="24">
        <v>0</v>
      </c>
      <c r="I987" s="24">
        <v>137.44999999999999</v>
      </c>
      <c r="J987" s="24" t="s">
        <v>63</v>
      </c>
      <c r="K987" s="24">
        <v>-48.97</v>
      </c>
      <c r="L987" s="24">
        <v>-28.1</v>
      </c>
      <c r="M987" s="24">
        <v>-99.5</v>
      </c>
      <c r="N987" s="24" t="s">
        <v>60</v>
      </c>
      <c r="O987" s="24" t="s">
        <v>64</v>
      </c>
      <c r="P987" s="24" t="s">
        <v>62</v>
      </c>
      <c r="Q987" s="24">
        <v>-103.11</v>
      </c>
      <c r="R987" s="24" t="s">
        <v>64</v>
      </c>
      <c r="S987" s="24" t="s">
        <v>63</v>
      </c>
      <c r="T987" s="24" t="s">
        <v>62</v>
      </c>
      <c r="U987" s="24">
        <v>170.11</v>
      </c>
      <c r="V987" s="24"/>
      <c r="W987" s="24">
        <v>-323.88</v>
      </c>
      <c r="X987" s="24"/>
      <c r="Y987" s="24">
        <v>297.93</v>
      </c>
      <c r="Z987" s="24" t="s">
        <v>58</v>
      </c>
      <c r="AA987" s="24"/>
      <c r="AB987" s="24" t="s">
        <v>124</v>
      </c>
      <c r="AC987" s="24" t="s">
        <v>60</v>
      </c>
      <c r="AD987" s="24" t="s">
        <v>60</v>
      </c>
      <c r="AE987" s="24" t="s">
        <v>60</v>
      </c>
      <c r="AF987" s="24" t="s">
        <v>59</v>
      </c>
      <c r="AG987" s="24" t="s">
        <v>60</v>
      </c>
      <c r="AH987" s="24"/>
      <c r="AI987" s="24" t="s">
        <v>60</v>
      </c>
      <c r="AJ987" s="24">
        <v>0.41</v>
      </c>
      <c r="AK987" s="24"/>
      <c r="AL987" s="24">
        <v>1.28</v>
      </c>
      <c r="AM987" s="24" t="s">
        <v>62</v>
      </c>
      <c r="AN987" s="24" t="s">
        <v>63</v>
      </c>
      <c r="AO987" s="24">
        <v>-0.39</v>
      </c>
      <c r="AP987" s="24">
        <v>0</v>
      </c>
      <c r="AQ987" s="103">
        <v>-121.59</v>
      </c>
      <c r="AR987" s="24" t="s">
        <v>64</v>
      </c>
      <c r="AS987" s="24">
        <v>-3.31</v>
      </c>
      <c r="AT987" s="24" t="s">
        <v>59</v>
      </c>
      <c r="AU987" s="24" t="s">
        <v>64</v>
      </c>
      <c r="AV987" s="24">
        <v>0</v>
      </c>
      <c r="AW987" s="101" t="s">
        <v>59</v>
      </c>
      <c r="AX987" s="24">
        <v>-70.760000000000005</v>
      </c>
      <c r="AY987" s="24" t="s">
        <v>60</v>
      </c>
      <c r="AZ987" s="24" t="s">
        <v>60</v>
      </c>
      <c r="BA987" s="24" t="s">
        <v>62</v>
      </c>
      <c r="BB987" s="24">
        <v>0</v>
      </c>
      <c r="BC987" s="24">
        <v>0</v>
      </c>
      <c r="BD987" s="24">
        <f t="shared" si="391"/>
        <v>-208.90000000000003</v>
      </c>
      <c r="BE987" s="25"/>
    </row>
    <row r="988" spans="1:57" ht="25.5" customHeight="1" x14ac:dyDescent="0.25">
      <c r="A988" s="22">
        <v>20</v>
      </c>
      <c r="B988" s="79" t="s">
        <v>91</v>
      </c>
      <c r="C988" s="80">
        <v>11</v>
      </c>
      <c r="D988" s="80">
        <v>250</v>
      </c>
      <c r="E988" s="80" t="s">
        <v>203</v>
      </c>
      <c r="F988" s="24">
        <v>-126.73</v>
      </c>
      <c r="G988" s="24">
        <v>21.49</v>
      </c>
      <c r="H988" s="24">
        <v>-115.79</v>
      </c>
      <c r="I988" s="24">
        <v>-73.03</v>
      </c>
      <c r="J988" s="24">
        <v>-120.25</v>
      </c>
      <c r="K988" s="24">
        <v>-10.25</v>
      </c>
      <c r="L988" s="24">
        <v>-55.81</v>
      </c>
      <c r="M988" s="24">
        <v>-59.01</v>
      </c>
      <c r="N988" s="24">
        <v>75.03</v>
      </c>
      <c r="O988" s="24">
        <v>-29.33</v>
      </c>
      <c r="P988" s="24">
        <v>-263.51</v>
      </c>
      <c r="Q988" s="24">
        <v>-107.23</v>
      </c>
      <c r="R988" s="24" t="s">
        <v>59</v>
      </c>
      <c r="S988" s="24">
        <v>86.39</v>
      </c>
      <c r="T988" s="24">
        <v>-98.38</v>
      </c>
      <c r="U988" s="24">
        <v>87.61</v>
      </c>
      <c r="V988" s="24"/>
      <c r="W988" s="24">
        <v>-12.52</v>
      </c>
      <c r="X988" s="24"/>
      <c r="Y988" s="24">
        <v>-38.99</v>
      </c>
      <c r="Z988" s="24">
        <v>-286.68</v>
      </c>
      <c r="AA988" s="24"/>
      <c r="AB988" s="24" t="s">
        <v>124</v>
      </c>
      <c r="AC988" s="24" t="s">
        <v>60</v>
      </c>
      <c r="AD988" s="24">
        <v>-5.46</v>
      </c>
      <c r="AE988" s="24">
        <v>-33.06</v>
      </c>
      <c r="AF988" s="24">
        <v>85.65</v>
      </c>
      <c r="AG988" s="24">
        <v>-46.72</v>
      </c>
      <c r="AH988" s="24"/>
      <c r="AI988" s="24">
        <v>0.46</v>
      </c>
      <c r="AJ988" s="24">
        <v>-10.88</v>
      </c>
      <c r="AK988" s="24"/>
      <c r="AL988" s="24" t="s">
        <v>64</v>
      </c>
      <c r="AM988" s="24">
        <v>-27.13</v>
      </c>
      <c r="AN988" s="24">
        <v>-8.2200000000000006</v>
      </c>
      <c r="AO988" s="24">
        <v>-433.75</v>
      </c>
      <c r="AP988" s="24">
        <v>31.84</v>
      </c>
      <c r="AQ988" s="103">
        <v>-284.08999999999997</v>
      </c>
      <c r="AR988" s="24">
        <v>-141.12</v>
      </c>
      <c r="AS988" s="24" t="s">
        <v>64</v>
      </c>
      <c r="AT988" s="24">
        <v>-77.260000000000005</v>
      </c>
      <c r="AU988" s="24">
        <v>-24.04</v>
      </c>
      <c r="AV988" s="24">
        <v>0</v>
      </c>
      <c r="AW988" s="101" t="s">
        <v>59</v>
      </c>
      <c r="AX988" s="24">
        <v>-589.70000000000005</v>
      </c>
      <c r="AY988" s="24">
        <v>335.36</v>
      </c>
      <c r="AZ988" s="24">
        <v>-2.08</v>
      </c>
      <c r="BA988" s="24" t="s">
        <v>62</v>
      </c>
      <c r="BB988" s="24">
        <v>0</v>
      </c>
      <c r="BC988" s="24">
        <v>0</v>
      </c>
      <c r="BD988" s="24">
        <f t="shared" si="391"/>
        <v>-2357.19</v>
      </c>
      <c r="BE988" s="25"/>
    </row>
    <row r="989" spans="1:57" ht="25.5" customHeight="1" x14ac:dyDescent="0.25">
      <c r="A989" s="22">
        <v>20</v>
      </c>
      <c r="B989" s="79" t="s">
        <v>91</v>
      </c>
      <c r="C989" s="80">
        <v>37</v>
      </c>
      <c r="D989" s="80">
        <v>24</v>
      </c>
      <c r="E989" s="80" t="s">
        <v>285</v>
      </c>
      <c r="F989" s="24">
        <v>-768.51</v>
      </c>
      <c r="G989" s="24" t="s">
        <v>63</v>
      </c>
      <c r="H989" s="24" t="s">
        <v>64</v>
      </c>
      <c r="I989" s="24" t="s">
        <v>64</v>
      </c>
      <c r="J989" s="24" t="s">
        <v>64</v>
      </c>
      <c r="K989" s="24" t="s">
        <v>64</v>
      </c>
      <c r="L989" s="24" t="s">
        <v>63</v>
      </c>
      <c r="M989" s="24" t="s">
        <v>63</v>
      </c>
      <c r="N989" s="24" t="s">
        <v>64</v>
      </c>
      <c r="O989" s="24" t="s">
        <v>64</v>
      </c>
      <c r="P989" s="24" t="s">
        <v>63</v>
      </c>
      <c r="Q989" s="24" t="s">
        <v>64</v>
      </c>
      <c r="R989" s="24" t="s">
        <v>64</v>
      </c>
      <c r="S989" s="24" t="s">
        <v>63</v>
      </c>
      <c r="T989" s="24" t="s">
        <v>63</v>
      </c>
      <c r="U989" s="24" t="s">
        <v>63</v>
      </c>
      <c r="V989" s="24"/>
      <c r="W989" s="24" t="s">
        <v>64</v>
      </c>
      <c r="X989" s="24"/>
      <c r="Y989" s="24" t="s">
        <v>64</v>
      </c>
      <c r="Z989" s="24" t="s">
        <v>63</v>
      </c>
      <c r="AA989" s="24"/>
      <c r="AB989" s="24" t="s">
        <v>64</v>
      </c>
      <c r="AC989" s="24" t="s">
        <v>64</v>
      </c>
      <c r="AD989" s="24" t="s">
        <v>64</v>
      </c>
      <c r="AE989" s="24" t="s">
        <v>64</v>
      </c>
      <c r="AF989" s="24" t="s">
        <v>64</v>
      </c>
      <c r="AG989" s="24" t="s">
        <v>60</v>
      </c>
      <c r="AH989" s="24"/>
      <c r="AI989" s="24" t="s">
        <v>64</v>
      </c>
      <c r="AJ989" s="24" t="s">
        <v>64</v>
      </c>
      <c r="AK989" s="24"/>
      <c r="AL989" s="24" t="s">
        <v>64</v>
      </c>
      <c r="AM989" s="24" t="s">
        <v>64</v>
      </c>
      <c r="AN989" s="24" t="s">
        <v>63</v>
      </c>
      <c r="AO989" s="24" t="s">
        <v>63</v>
      </c>
      <c r="AP989" s="24" t="s">
        <v>64</v>
      </c>
      <c r="AQ989" s="103" t="s">
        <v>63</v>
      </c>
      <c r="AR989" s="24" t="s">
        <v>64</v>
      </c>
      <c r="AS989" s="24" t="s">
        <v>64</v>
      </c>
      <c r="AT989" s="24" t="s">
        <v>64</v>
      </c>
      <c r="AU989" s="24" t="s">
        <v>64</v>
      </c>
      <c r="AV989" s="24">
        <v>0</v>
      </c>
      <c r="AW989" s="101" t="s">
        <v>64</v>
      </c>
      <c r="AX989" s="24" t="s">
        <v>64</v>
      </c>
      <c r="AY989" s="24" t="s">
        <v>64</v>
      </c>
      <c r="AZ989" s="24" t="s">
        <v>64</v>
      </c>
      <c r="BA989" s="24" t="s">
        <v>63</v>
      </c>
      <c r="BB989" s="24">
        <v>0</v>
      </c>
      <c r="BC989" s="24">
        <v>0</v>
      </c>
      <c r="BD989" s="24">
        <f t="shared" si="391"/>
        <v>-768.51</v>
      </c>
      <c r="BE989" s="25"/>
    </row>
    <row r="990" spans="1:57" ht="25.5" customHeight="1" x14ac:dyDescent="0.25">
      <c r="A990" s="22">
        <v>20</v>
      </c>
      <c r="B990" s="79" t="s">
        <v>91</v>
      </c>
      <c r="C990" s="80">
        <v>19</v>
      </c>
      <c r="D990" s="80">
        <v>226</v>
      </c>
      <c r="E990" s="80" t="s">
        <v>360</v>
      </c>
      <c r="F990" s="24">
        <v>-207.01</v>
      </c>
      <c r="G990" s="24">
        <v>-261.25</v>
      </c>
      <c r="H990" s="24">
        <v>-46.24</v>
      </c>
      <c r="I990" s="24">
        <v>-10.76</v>
      </c>
      <c r="J990" s="24">
        <v>110.52</v>
      </c>
      <c r="K990" s="24">
        <v>-18.7</v>
      </c>
      <c r="L990" s="24">
        <v>-108.69</v>
      </c>
      <c r="M990" s="24">
        <v>-19.239999999999998</v>
      </c>
      <c r="N990" s="24">
        <v>-517.33000000000004</v>
      </c>
      <c r="O990" s="24">
        <v>-28.86</v>
      </c>
      <c r="P990" s="24">
        <v>-35.08</v>
      </c>
      <c r="Q990" s="24">
        <v>-195.78</v>
      </c>
      <c r="R990" s="24" t="s">
        <v>64</v>
      </c>
      <c r="S990" s="24">
        <v>-12.15</v>
      </c>
      <c r="T990" s="24">
        <v>-72.83</v>
      </c>
      <c r="U990" s="24">
        <v>-324.92</v>
      </c>
      <c r="V990" s="24"/>
      <c r="W990" s="24">
        <v>392.58</v>
      </c>
      <c r="X990" s="24"/>
      <c r="Y990" s="24">
        <v>-49.524000000000001</v>
      </c>
      <c r="Z990" s="24">
        <v>5.61</v>
      </c>
      <c r="AA990" s="24"/>
      <c r="AB990" s="24" t="s">
        <v>124</v>
      </c>
      <c r="AC990" s="24">
        <v>-49.21</v>
      </c>
      <c r="AD990" s="24" t="s">
        <v>59</v>
      </c>
      <c r="AE990" s="24" t="s">
        <v>59</v>
      </c>
      <c r="AF990" s="24">
        <v>-345.89</v>
      </c>
      <c r="AG990" s="24">
        <v>-31.7</v>
      </c>
      <c r="AH990" s="24"/>
      <c r="AI990" s="24">
        <v>-53.4</v>
      </c>
      <c r="AJ990" s="24">
        <v>57.08</v>
      </c>
      <c r="AK990" s="24"/>
      <c r="AL990" s="24">
        <v>-322.01</v>
      </c>
      <c r="AM990" s="24">
        <v>-31.5</v>
      </c>
      <c r="AN990" s="24">
        <v>59.52</v>
      </c>
      <c r="AO990" s="24" t="s">
        <v>58</v>
      </c>
      <c r="AP990" s="24">
        <v>82.92</v>
      </c>
      <c r="AQ990" s="103">
        <v>-896.46</v>
      </c>
      <c r="AR990" s="24" t="s">
        <v>59</v>
      </c>
      <c r="AS990" s="24">
        <v>-87.06</v>
      </c>
      <c r="AT990" s="24">
        <v>-88.86</v>
      </c>
      <c r="AU990" s="24">
        <v>93.04</v>
      </c>
      <c r="AV990" s="24">
        <v>0</v>
      </c>
      <c r="AW990" s="101" t="s">
        <v>59</v>
      </c>
      <c r="AX990" s="24">
        <v>-130.54</v>
      </c>
      <c r="AY990" s="24">
        <v>50.87</v>
      </c>
      <c r="AZ990" s="24">
        <v>-4.74</v>
      </c>
      <c r="BA990" s="24">
        <v>-261.45</v>
      </c>
      <c r="BB990" s="24">
        <v>0</v>
      </c>
      <c r="BC990" s="24">
        <v>0</v>
      </c>
      <c r="BD990" s="24">
        <f t="shared" si="391"/>
        <v>-3359.0440000000003</v>
      </c>
      <c r="BE990" s="25"/>
    </row>
    <row r="991" spans="1:57" ht="25.5" customHeight="1" x14ac:dyDescent="0.25">
      <c r="A991" s="42">
        <v>20</v>
      </c>
      <c r="B991" s="79" t="s">
        <v>93</v>
      </c>
      <c r="C991" s="88">
        <v>17</v>
      </c>
      <c r="D991" s="88">
        <v>335</v>
      </c>
      <c r="E991" s="88" t="s">
        <v>193</v>
      </c>
      <c r="F991" s="24">
        <v>-106.56</v>
      </c>
      <c r="G991" s="24" t="s">
        <v>63</v>
      </c>
      <c r="H991" s="24">
        <v>33.1</v>
      </c>
      <c r="I991" s="24" t="s">
        <v>64</v>
      </c>
      <c r="J991" s="24" t="s">
        <v>64</v>
      </c>
      <c r="K991" s="24" t="s">
        <v>64</v>
      </c>
      <c r="L991" s="24" t="s">
        <v>62</v>
      </c>
      <c r="M991" s="24" t="s">
        <v>63</v>
      </c>
      <c r="N991" s="24" t="s">
        <v>64</v>
      </c>
      <c r="O991" s="24" t="s">
        <v>64</v>
      </c>
      <c r="P991" s="24" t="s">
        <v>63</v>
      </c>
      <c r="Q991" s="24" t="s">
        <v>60</v>
      </c>
      <c r="R991" s="24" t="s">
        <v>59</v>
      </c>
      <c r="S991" s="24" t="s">
        <v>62</v>
      </c>
      <c r="T991" s="24" t="s">
        <v>63</v>
      </c>
      <c r="U991" s="24" t="s">
        <v>63</v>
      </c>
      <c r="V991" s="24"/>
      <c r="W991" s="24" t="s">
        <v>64</v>
      </c>
      <c r="X991" s="24"/>
      <c r="Y991" s="24" t="s">
        <v>64</v>
      </c>
      <c r="Z991" s="24" t="s">
        <v>62</v>
      </c>
      <c r="AA991" s="24"/>
      <c r="AB991" s="24" t="s">
        <v>64</v>
      </c>
      <c r="AC991" s="24" t="s">
        <v>64</v>
      </c>
      <c r="AD991" s="24" t="s">
        <v>60</v>
      </c>
      <c r="AE991" s="24" t="s">
        <v>64</v>
      </c>
      <c r="AF991" s="24" t="s">
        <v>64</v>
      </c>
      <c r="AG991" s="24" t="s">
        <v>64</v>
      </c>
      <c r="AH991" s="24"/>
      <c r="AI991" s="24" t="s">
        <v>63</v>
      </c>
      <c r="AJ991" s="24" t="s">
        <v>64</v>
      </c>
      <c r="AK991" s="24"/>
      <c r="AL991" s="24">
        <v>-108.56</v>
      </c>
      <c r="AM991" s="24" t="s">
        <v>62</v>
      </c>
      <c r="AN991" s="24" t="s">
        <v>63</v>
      </c>
      <c r="AO991" s="24" t="s">
        <v>63</v>
      </c>
      <c r="AP991" s="24" t="s">
        <v>64</v>
      </c>
      <c r="AQ991" s="103">
        <v>-260.51</v>
      </c>
      <c r="AR991" s="24" t="s">
        <v>64</v>
      </c>
      <c r="AS991" s="24">
        <v>-36.729999999999997</v>
      </c>
      <c r="AT991" s="24" t="s">
        <v>64</v>
      </c>
      <c r="AU991" s="24" t="s">
        <v>64</v>
      </c>
      <c r="AV991" s="24">
        <v>0</v>
      </c>
      <c r="AW991" s="101" t="s">
        <v>64</v>
      </c>
      <c r="AX991" s="24" t="s">
        <v>64</v>
      </c>
      <c r="AY991" s="24" t="s">
        <v>60</v>
      </c>
      <c r="AZ991" s="24" t="s">
        <v>64</v>
      </c>
      <c r="BA991" s="24" t="s">
        <v>63</v>
      </c>
      <c r="BB991" s="24">
        <v>0</v>
      </c>
      <c r="BC991" s="24">
        <v>0</v>
      </c>
      <c r="BD991" s="24">
        <f t="shared" si="391"/>
        <v>-479.26</v>
      </c>
      <c r="BE991" s="25"/>
    </row>
    <row r="992" spans="1:57" ht="25.5" customHeight="1" x14ac:dyDescent="0.25">
      <c r="A992" s="22">
        <v>20</v>
      </c>
      <c r="B992" s="79" t="s">
        <v>93</v>
      </c>
      <c r="C992" s="82">
        <v>24</v>
      </c>
      <c r="D992" s="79">
        <v>320</v>
      </c>
      <c r="E992" s="82" t="s">
        <v>361</v>
      </c>
      <c r="F992" s="24">
        <v>-94.37</v>
      </c>
      <c r="G992" s="24">
        <v>65.459999999999994</v>
      </c>
      <c r="H992" s="24">
        <v>-17.8</v>
      </c>
      <c r="I992" s="24" t="s">
        <v>62</v>
      </c>
      <c r="J992" s="24" t="s">
        <v>58</v>
      </c>
      <c r="K992" s="24">
        <v>-23.3</v>
      </c>
      <c r="L992" s="24">
        <v>-31.67</v>
      </c>
      <c r="M992" s="24">
        <v>-13.38</v>
      </c>
      <c r="N992" s="24">
        <v>-89.53</v>
      </c>
      <c r="O992" s="24">
        <v>15.86</v>
      </c>
      <c r="P992" s="24">
        <v>247.15</v>
      </c>
      <c r="Q992" s="24">
        <v>-4.51</v>
      </c>
      <c r="R992" s="24">
        <v>-10.95</v>
      </c>
      <c r="S992" s="24" t="s">
        <v>62</v>
      </c>
      <c r="T992" s="24">
        <v>21.03</v>
      </c>
      <c r="U992" s="24" t="s">
        <v>62</v>
      </c>
      <c r="V992" s="24"/>
      <c r="W992" s="24">
        <v>20.170000000000002</v>
      </c>
      <c r="X992" s="24"/>
      <c r="Y992" s="24">
        <v>73.8</v>
      </c>
      <c r="Z992" s="24">
        <v>-2.27</v>
      </c>
      <c r="AA992" s="24"/>
      <c r="AB992" s="24" t="s">
        <v>124</v>
      </c>
      <c r="AC992" s="24" t="s">
        <v>60</v>
      </c>
      <c r="AD992" s="24">
        <v>-31.24</v>
      </c>
      <c r="AE992" s="24" t="s">
        <v>60</v>
      </c>
      <c r="AF992" s="24" t="s">
        <v>60</v>
      </c>
      <c r="AG992" s="24">
        <v>4.54</v>
      </c>
      <c r="AH992" s="24"/>
      <c r="AI992" s="24">
        <v>106.9</v>
      </c>
      <c r="AJ992" s="24">
        <v>137.16</v>
      </c>
      <c r="AK992" s="24"/>
      <c r="AL992" s="24">
        <v>-110.85</v>
      </c>
      <c r="AM992" s="24" t="s">
        <v>62</v>
      </c>
      <c r="AN992" s="24">
        <v>2.2400000000000002</v>
      </c>
      <c r="AO992" s="24" t="s">
        <v>62</v>
      </c>
      <c r="AP992" s="24" t="s">
        <v>60</v>
      </c>
      <c r="AQ992" s="103">
        <v>-65.040000000000006</v>
      </c>
      <c r="AR992" s="24" t="s">
        <v>59</v>
      </c>
      <c r="AS992" s="24">
        <v>-65.27</v>
      </c>
      <c r="AT992" s="24">
        <v>44.46</v>
      </c>
      <c r="AU992" s="24">
        <v>116.8</v>
      </c>
      <c r="AV992" s="24">
        <v>0</v>
      </c>
      <c r="AW992" s="101" t="s">
        <v>59</v>
      </c>
      <c r="AX992" s="24" t="s">
        <v>59</v>
      </c>
      <c r="AY992" s="24" t="s">
        <v>60</v>
      </c>
      <c r="AZ992" s="24">
        <v>-2.11</v>
      </c>
      <c r="BA992" s="24" t="s">
        <v>62</v>
      </c>
      <c r="BB992" s="24">
        <v>0</v>
      </c>
      <c r="BC992" s="24">
        <v>0</v>
      </c>
      <c r="BD992" s="24">
        <f t="shared" si="391"/>
        <v>293.27999999999992</v>
      </c>
      <c r="BE992" s="25"/>
    </row>
    <row r="993" spans="1:57" ht="25.5" customHeight="1" x14ac:dyDescent="0.25">
      <c r="A993" s="22">
        <v>20</v>
      </c>
      <c r="B993" s="79" t="s">
        <v>93</v>
      </c>
      <c r="C993" s="80">
        <v>11</v>
      </c>
      <c r="D993" s="80">
        <v>107</v>
      </c>
      <c r="E993" s="80" t="s">
        <v>316</v>
      </c>
      <c r="F993" s="24">
        <v>-128.84</v>
      </c>
      <c r="G993" s="24">
        <v>-504.97</v>
      </c>
      <c r="H993" s="24" t="s">
        <v>59</v>
      </c>
      <c r="I993" s="24">
        <v>-526.47</v>
      </c>
      <c r="J993" s="24" t="s">
        <v>58</v>
      </c>
      <c r="K993" s="24">
        <v>-237.67</v>
      </c>
      <c r="L993" s="24" t="s">
        <v>58</v>
      </c>
      <c r="M993" s="24">
        <v>-890.46</v>
      </c>
      <c r="N993" s="24">
        <v>-731.25</v>
      </c>
      <c r="O993" s="24">
        <v>-1427.32</v>
      </c>
      <c r="P993" s="24">
        <v>-910.74</v>
      </c>
      <c r="Q993" s="24">
        <v>-431.09</v>
      </c>
      <c r="R993" s="24" t="s">
        <v>59</v>
      </c>
      <c r="S993" s="24">
        <v>-170.14</v>
      </c>
      <c r="T993" s="24" t="s">
        <v>58</v>
      </c>
      <c r="U993" s="24">
        <v>-266.61</v>
      </c>
      <c r="V993" s="24"/>
      <c r="W993" s="24">
        <v>-2530.3200000000002</v>
      </c>
      <c r="X993" s="24"/>
      <c r="Y993" s="24">
        <v>-726.37</v>
      </c>
      <c r="Z993" s="24">
        <v>-42.22</v>
      </c>
      <c r="AA993" s="24"/>
      <c r="AB993" s="24" t="s">
        <v>124</v>
      </c>
      <c r="AC993" s="24">
        <v>61.5</v>
      </c>
      <c r="AD993" s="24" t="s">
        <v>59</v>
      </c>
      <c r="AE993" s="24">
        <v>152.83000000000001</v>
      </c>
      <c r="AF993" s="24">
        <v>1084.69</v>
      </c>
      <c r="AG993" s="24">
        <v>451.02</v>
      </c>
      <c r="AH993" s="24"/>
      <c r="AI993" s="24">
        <v>363.77</v>
      </c>
      <c r="AJ993" s="24">
        <v>-120.46</v>
      </c>
      <c r="AK993" s="24"/>
      <c r="AL993" s="24">
        <v>78.989999999999995</v>
      </c>
      <c r="AM993" s="24">
        <v>-129.5</v>
      </c>
      <c r="AN993" s="24">
        <v>446.15</v>
      </c>
      <c r="AO993" s="24">
        <v>-178.76</v>
      </c>
      <c r="AP993" s="24">
        <v>794.81</v>
      </c>
      <c r="AQ993" s="103">
        <v>-3424</v>
      </c>
      <c r="AR993" s="24">
        <v>-117.85</v>
      </c>
      <c r="AS993" s="24" t="s">
        <v>59</v>
      </c>
      <c r="AT993" s="24">
        <v>67.83</v>
      </c>
      <c r="AU993" s="24">
        <v>-259.62</v>
      </c>
      <c r="AV993" s="24">
        <v>0</v>
      </c>
      <c r="AW993" s="101" t="s">
        <v>59</v>
      </c>
      <c r="AX993" s="24">
        <v>-220.1</v>
      </c>
      <c r="AY993" s="24">
        <v>571.35</v>
      </c>
      <c r="AZ993" s="24">
        <v>57.25</v>
      </c>
      <c r="BA993" s="24">
        <v>130.77000000000001</v>
      </c>
      <c r="BB993" s="24">
        <v>0</v>
      </c>
      <c r="BC993" s="24">
        <v>0</v>
      </c>
      <c r="BD993" s="24">
        <f t="shared" si="391"/>
        <v>-9713.8000000000011</v>
      </c>
      <c r="BE993" s="25"/>
    </row>
    <row r="994" spans="1:57" ht="25.5" customHeight="1" x14ac:dyDescent="0.25">
      <c r="A994" s="22">
        <v>20</v>
      </c>
      <c r="B994" s="79" t="s">
        <v>93</v>
      </c>
      <c r="C994" s="80">
        <v>10</v>
      </c>
      <c r="D994" s="80">
        <v>85</v>
      </c>
      <c r="E994" s="80" t="s">
        <v>148</v>
      </c>
      <c r="F994" s="24">
        <v>-59.94</v>
      </c>
      <c r="G994" s="24" t="s">
        <v>63</v>
      </c>
      <c r="H994" s="24">
        <v>141.54</v>
      </c>
      <c r="I994" s="24" t="s">
        <v>64</v>
      </c>
      <c r="J994" s="24" t="s">
        <v>64</v>
      </c>
      <c r="K994" s="24" t="s">
        <v>64</v>
      </c>
      <c r="L994" s="24" t="s">
        <v>63</v>
      </c>
      <c r="M994" s="24" t="s">
        <v>63</v>
      </c>
      <c r="N994" s="24" t="s">
        <v>64</v>
      </c>
      <c r="O994" s="24" t="s">
        <v>64</v>
      </c>
      <c r="P994" s="24" t="s">
        <v>63</v>
      </c>
      <c r="Q994" s="24" t="s">
        <v>64</v>
      </c>
      <c r="R994" s="24" t="s">
        <v>59</v>
      </c>
      <c r="S994" s="24" t="s">
        <v>63</v>
      </c>
      <c r="T994" s="24" t="s">
        <v>62</v>
      </c>
      <c r="U994" s="24">
        <v>-1.52</v>
      </c>
      <c r="V994" s="24"/>
      <c r="W994" s="24" t="s">
        <v>60</v>
      </c>
      <c r="X994" s="24"/>
      <c r="Y994" s="24" t="s">
        <v>64</v>
      </c>
      <c r="Z994" s="24" t="s">
        <v>63</v>
      </c>
      <c r="AA994" s="24"/>
      <c r="AB994" s="24" t="s">
        <v>124</v>
      </c>
      <c r="AC994" s="24" t="s">
        <v>64</v>
      </c>
      <c r="AD994" s="24" t="s">
        <v>59</v>
      </c>
      <c r="AE994" s="24" t="s">
        <v>64</v>
      </c>
      <c r="AF994" s="24" t="s">
        <v>60</v>
      </c>
      <c r="AG994" s="24" t="s">
        <v>60</v>
      </c>
      <c r="AH994" s="24"/>
      <c r="AI994" s="24" t="s">
        <v>63</v>
      </c>
      <c r="AJ994" s="24" t="s">
        <v>60</v>
      </c>
      <c r="AK994" s="24"/>
      <c r="AL994" s="24" t="s">
        <v>64</v>
      </c>
      <c r="AM994" s="24" t="s">
        <v>64</v>
      </c>
      <c r="AN994" s="24" t="s">
        <v>63</v>
      </c>
      <c r="AO994" s="24" t="s">
        <v>63</v>
      </c>
      <c r="AP994" s="24" t="s">
        <v>64</v>
      </c>
      <c r="AQ994" s="103" t="s">
        <v>63</v>
      </c>
      <c r="AR994" s="24" t="s">
        <v>64</v>
      </c>
      <c r="AS994" s="24" t="s">
        <v>64</v>
      </c>
      <c r="AT994" s="24" t="s">
        <v>64</v>
      </c>
      <c r="AU994" s="24" t="s">
        <v>64</v>
      </c>
      <c r="AV994" s="24">
        <v>0</v>
      </c>
      <c r="AW994" s="101" t="s">
        <v>64</v>
      </c>
      <c r="AX994" s="24">
        <v>-137.43</v>
      </c>
      <c r="AY994" s="24" t="s">
        <v>64</v>
      </c>
      <c r="AZ994" s="24" t="s">
        <v>60</v>
      </c>
      <c r="BA994" s="24" t="s">
        <v>63</v>
      </c>
      <c r="BB994" s="24">
        <v>0</v>
      </c>
      <c r="BC994" s="24">
        <v>0</v>
      </c>
      <c r="BD994" s="24">
        <f t="shared" si="391"/>
        <v>-57.350000000000009</v>
      </c>
      <c r="BE994" s="25"/>
    </row>
    <row r="995" spans="1:57" ht="25.5" customHeight="1" x14ac:dyDescent="0.25">
      <c r="A995" s="22">
        <v>20</v>
      </c>
      <c r="B995" s="79" t="s">
        <v>110</v>
      </c>
      <c r="C995" s="80">
        <v>13</v>
      </c>
      <c r="D995" s="80">
        <v>150</v>
      </c>
      <c r="E995" s="80" t="s">
        <v>362</v>
      </c>
      <c r="F995" s="24">
        <v>-113.19</v>
      </c>
      <c r="G995" s="24">
        <v>24.74</v>
      </c>
      <c r="H995" s="24">
        <v>-22.05</v>
      </c>
      <c r="I995" s="24">
        <v>-2.73</v>
      </c>
      <c r="J995" s="24">
        <v>-13.39</v>
      </c>
      <c r="K995" s="24">
        <v>-6.18</v>
      </c>
      <c r="L995" s="24">
        <v>37.979999999999997</v>
      </c>
      <c r="M995" s="24">
        <v>-44.18</v>
      </c>
      <c r="N995" s="24" t="s">
        <v>59</v>
      </c>
      <c r="O995" s="24" t="s">
        <v>59</v>
      </c>
      <c r="P995" s="24">
        <v>-113.57</v>
      </c>
      <c r="Q995" s="24">
        <v>-151.91999999999999</v>
      </c>
      <c r="R995" s="24">
        <v>-20.77</v>
      </c>
      <c r="S995" s="24">
        <v>172.7</v>
      </c>
      <c r="T995" s="24">
        <v>127.87</v>
      </c>
      <c r="U995" s="24">
        <v>-185.48</v>
      </c>
      <c r="V995" s="24"/>
      <c r="W995" s="24">
        <v>-278.27999999999997</v>
      </c>
      <c r="X995" s="24"/>
      <c r="Y995" s="24">
        <v>118.58</v>
      </c>
      <c r="Z995" s="24">
        <v>-28.95</v>
      </c>
      <c r="AA995" s="24"/>
      <c r="AB995" s="24" t="s">
        <v>124</v>
      </c>
      <c r="AC995" s="24">
        <v>56.52</v>
      </c>
      <c r="AD995" s="24">
        <v>-9.66</v>
      </c>
      <c r="AE995" s="24">
        <v>-67.040000000000006</v>
      </c>
      <c r="AF995" s="24" t="s">
        <v>59</v>
      </c>
      <c r="AG995" s="24">
        <v>-44.03</v>
      </c>
      <c r="AH995" s="24"/>
      <c r="AI995" s="24">
        <v>17.260000000000002</v>
      </c>
      <c r="AJ995" s="24">
        <v>-202.49</v>
      </c>
      <c r="AK995" s="24"/>
      <c r="AL995" s="24">
        <v>-560.64</v>
      </c>
      <c r="AM995" s="24">
        <v>-1.38</v>
      </c>
      <c r="AN995" s="24" t="s">
        <v>58</v>
      </c>
      <c r="AO995" s="24">
        <v>-419.83</v>
      </c>
      <c r="AP995" s="24">
        <v>0</v>
      </c>
      <c r="AQ995" s="103">
        <v>-371.05</v>
      </c>
      <c r="AR995" s="24">
        <v>-117.89</v>
      </c>
      <c r="AS995" s="24">
        <v>-602.66</v>
      </c>
      <c r="AT995" s="24">
        <v>14.8</v>
      </c>
      <c r="AU995" s="24">
        <v>-180.58</v>
      </c>
      <c r="AV995" s="24">
        <v>0</v>
      </c>
      <c r="AW995" s="101" t="s">
        <v>59</v>
      </c>
      <c r="AX995" s="24">
        <v>48.62</v>
      </c>
      <c r="AY995" s="24">
        <v>-21.37</v>
      </c>
      <c r="AZ995" s="24">
        <v>-45.01</v>
      </c>
      <c r="BA995" s="24">
        <v>88.47</v>
      </c>
      <c r="BB995" s="24">
        <v>0</v>
      </c>
      <c r="BC995" s="24">
        <v>0</v>
      </c>
      <c r="BD995" s="24">
        <f t="shared" si="391"/>
        <v>-2916.78</v>
      </c>
      <c r="BE995" s="25"/>
    </row>
    <row r="996" spans="1:57" ht="25.5" customHeight="1" x14ac:dyDescent="0.25">
      <c r="A996" s="22">
        <v>20</v>
      </c>
      <c r="B996" s="79" t="s">
        <v>110</v>
      </c>
      <c r="C996" s="80">
        <v>13</v>
      </c>
      <c r="D996" s="80">
        <v>354</v>
      </c>
      <c r="E996" s="80" t="s">
        <v>130</v>
      </c>
      <c r="F996" s="24" t="s">
        <v>64</v>
      </c>
      <c r="G996" s="24" t="s">
        <v>63</v>
      </c>
      <c r="H996" s="24" t="s">
        <v>64</v>
      </c>
      <c r="I996" s="24" t="s">
        <v>64</v>
      </c>
      <c r="J996" s="24" t="s">
        <v>63</v>
      </c>
      <c r="K996" s="24" t="s">
        <v>64</v>
      </c>
      <c r="L996" s="24" t="s">
        <v>63</v>
      </c>
      <c r="M996" s="24" t="s">
        <v>63</v>
      </c>
      <c r="N996" s="24" t="s">
        <v>64</v>
      </c>
      <c r="O996" s="24" t="s">
        <v>64</v>
      </c>
      <c r="P996" s="24" t="s">
        <v>63</v>
      </c>
      <c r="Q996" s="24" t="s">
        <v>64</v>
      </c>
      <c r="R996" s="24">
        <v>220.6</v>
      </c>
      <c r="S996" s="24" t="s">
        <v>63</v>
      </c>
      <c r="T996" s="24" t="s">
        <v>63</v>
      </c>
      <c r="U996" s="24" t="s">
        <v>63</v>
      </c>
      <c r="V996" s="24"/>
      <c r="W996" s="24" t="s">
        <v>64</v>
      </c>
      <c r="X996" s="24"/>
      <c r="Y996" s="24" t="s">
        <v>64</v>
      </c>
      <c r="Z996" s="24" t="s">
        <v>58</v>
      </c>
      <c r="AA996" s="24"/>
      <c r="AB996" s="24" t="s">
        <v>64</v>
      </c>
      <c r="AC996" s="24" t="s">
        <v>64</v>
      </c>
      <c r="AD996" s="24" t="s">
        <v>64</v>
      </c>
      <c r="AE996" s="24" t="s">
        <v>64</v>
      </c>
      <c r="AF996" s="24" t="s">
        <v>64</v>
      </c>
      <c r="AG996" s="24" t="s">
        <v>64</v>
      </c>
      <c r="AH996" s="24"/>
      <c r="AI996" s="24" t="s">
        <v>64</v>
      </c>
      <c r="AJ996" s="24" t="s">
        <v>63</v>
      </c>
      <c r="AK996" s="24"/>
      <c r="AL996" s="24" t="s">
        <v>64</v>
      </c>
      <c r="AM996" s="24" t="s">
        <v>64</v>
      </c>
      <c r="AN996" s="24" t="s">
        <v>63</v>
      </c>
      <c r="AO996" s="24" t="s">
        <v>63</v>
      </c>
      <c r="AP996" s="24" t="s">
        <v>64</v>
      </c>
      <c r="AQ996" s="103" t="s">
        <v>63</v>
      </c>
      <c r="AR996" s="24" t="s">
        <v>64</v>
      </c>
      <c r="AS996" s="24" t="s">
        <v>64</v>
      </c>
      <c r="AT996" s="24" t="s">
        <v>64</v>
      </c>
      <c r="AU996" s="24" t="s">
        <v>64</v>
      </c>
      <c r="AV996" s="24">
        <v>0</v>
      </c>
      <c r="AW996" s="101" t="s">
        <v>64</v>
      </c>
      <c r="AX996" s="24" t="s">
        <v>64</v>
      </c>
      <c r="AY996" s="24" t="s">
        <v>64</v>
      </c>
      <c r="AZ996" s="24" t="s">
        <v>64</v>
      </c>
      <c r="BA996" s="24" t="s">
        <v>63</v>
      </c>
      <c r="BB996" s="24">
        <v>0</v>
      </c>
      <c r="BC996" s="24">
        <v>0</v>
      </c>
      <c r="BD996" s="24">
        <f t="shared" si="391"/>
        <v>220.6</v>
      </c>
      <c r="BE996" s="25"/>
    </row>
    <row r="997" spans="1:57" ht="25.5" customHeight="1" x14ac:dyDescent="0.25">
      <c r="A997" s="22">
        <v>20</v>
      </c>
      <c r="B997" s="79" t="s">
        <v>110</v>
      </c>
      <c r="C997" s="80">
        <v>22</v>
      </c>
      <c r="D997" s="80">
        <v>34</v>
      </c>
      <c r="E997" s="80" t="s">
        <v>128</v>
      </c>
      <c r="F997" s="24">
        <v>-368.99</v>
      </c>
      <c r="G997" s="24">
        <v>-593.04</v>
      </c>
      <c r="H997" s="24">
        <v>-310.72000000000003</v>
      </c>
      <c r="I997" s="24">
        <v>-487.24</v>
      </c>
      <c r="J997" s="24">
        <v>55.07</v>
      </c>
      <c r="K997" s="24">
        <v>-384.76</v>
      </c>
      <c r="L997" s="24">
        <v>-388.13</v>
      </c>
      <c r="M997" s="24">
        <v>292.73</v>
      </c>
      <c r="N997" s="24" t="s">
        <v>59</v>
      </c>
      <c r="O997" s="24">
        <v>-111.66</v>
      </c>
      <c r="P997" s="24">
        <v>-423.41</v>
      </c>
      <c r="Q997" s="24" t="s">
        <v>59</v>
      </c>
      <c r="R997" s="24">
        <v>-380.54</v>
      </c>
      <c r="S997" s="24">
        <v>-13.26</v>
      </c>
      <c r="T997" s="24">
        <v>0.73</v>
      </c>
      <c r="U997" s="24" t="s">
        <v>58</v>
      </c>
      <c r="V997" s="24"/>
      <c r="W997" s="24" t="s">
        <v>59</v>
      </c>
      <c r="X997" s="24"/>
      <c r="Y997" s="24">
        <v>-704.58</v>
      </c>
      <c r="Z997" s="24">
        <v>-2308.39</v>
      </c>
      <c r="AA997" s="24"/>
      <c r="AB997" s="24" t="s">
        <v>124</v>
      </c>
      <c r="AC997" s="24">
        <v>-31.93</v>
      </c>
      <c r="AD997" s="24">
        <v>-37.25</v>
      </c>
      <c r="AE997" s="24" t="s">
        <v>59</v>
      </c>
      <c r="AF997" s="24" t="s">
        <v>59</v>
      </c>
      <c r="AG997" s="24">
        <v>-126.99</v>
      </c>
      <c r="AH997" s="24"/>
      <c r="AI997" s="24">
        <v>-256.7</v>
      </c>
      <c r="AJ997" s="24">
        <v>-163.37</v>
      </c>
      <c r="AK997" s="24"/>
      <c r="AL997" s="24" t="s">
        <v>59</v>
      </c>
      <c r="AM997" s="24">
        <v>-222.98</v>
      </c>
      <c r="AN997" s="24">
        <v>11.03</v>
      </c>
      <c r="AO997" s="24" t="s">
        <v>63</v>
      </c>
      <c r="AP997" s="24">
        <v>0</v>
      </c>
      <c r="AQ997" s="103" t="s">
        <v>58</v>
      </c>
      <c r="AR997" s="24" t="s">
        <v>59</v>
      </c>
      <c r="AS997" s="24" t="s">
        <v>59</v>
      </c>
      <c r="AT997" s="24">
        <v>278.47000000000003</v>
      </c>
      <c r="AU997" s="24">
        <v>-422.57</v>
      </c>
      <c r="AV997" s="24">
        <v>0</v>
      </c>
      <c r="AW997" s="24">
        <v>0</v>
      </c>
      <c r="AX997" s="24">
        <v>-462.83</v>
      </c>
      <c r="AY997" s="24">
        <v>29.63</v>
      </c>
      <c r="AZ997" s="24">
        <v>-184.53</v>
      </c>
      <c r="BA997" s="24">
        <v>343.83</v>
      </c>
      <c r="BB997" s="24">
        <v>0</v>
      </c>
      <c r="BC997" s="24">
        <v>0</v>
      </c>
      <c r="BD997" s="24">
        <f t="shared" si="391"/>
        <v>-7372.3799999999992</v>
      </c>
      <c r="BE997" s="25"/>
    </row>
    <row r="998" spans="1:57" ht="25.5" customHeight="1" x14ac:dyDescent="0.25">
      <c r="A998" s="22">
        <v>20</v>
      </c>
      <c r="B998" s="78"/>
      <c r="C998" s="78"/>
      <c r="D998" s="78"/>
      <c r="E998" s="78"/>
      <c r="F998" s="24">
        <v>-289.3</v>
      </c>
      <c r="G998" s="24">
        <v>0</v>
      </c>
      <c r="H998" s="24">
        <v>0</v>
      </c>
      <c r="I998" s="24">
        <v>0</v>
      </c>
      <c r="J998" s="24">
        <v>0</v>
      </c>
      <c r="K998" s="24">
        <v>-8.49</v>
      </c>
      <c r="L998" s="24">
        <v>-96.75</v>
      </c>
      <c r="M998" s="24">
        <v>0</v>
      </c>
      <c r="N998" s="24">
        <v>0</v>
      </c>
      <c r="O998" s="24">
        <v>-106.57</v>
      </c>
      <c r="P998" s="24">
        <v>-188.5</v>
      </c>
      <c r="Q998" s="24" t="s">
        <v>59</v>
      </c>
      <c r="R998" s="24">
        <v>-128.5</v>
      </c>
      <c r="S998" s="24">
        <v>0</v>
      </c>
      <c r="T998" s="24">
        <v>0</v>
      </c>
      <c r="U998" s="24"/>
      <c r="V998" s="24"/>
      <c r="W998" s="24">
        <v>0</v>
      </c>
      <c r="X998" s="24"/>
      <c r="Y998" s="24">
        <v>0</v>
      </c>
      <c r="Z998" s="24">
        <v>0</v>
      </c>
      <c r="AA998" s="24"/>
      <c r="AB998" s="24">
        <v>-1.81</v>
      </c>
      <c r="AC998" s="24">
        <v>-114.52</v>
      </c>
      <c r="AD998" s="24">
        <v>-172.74</v>
      </c>
      <c r="AE998" s="24">
        <v>0</v>
      </c>
      <c r="AF998" s="24">
        <v>0</v>
      </c>
      <c r="AG998" s="24">
        <v>43.63</v>
      </c>
      <c r="AH998" s="24"/>
      <c r="AI998" s="24">
        <v>0</v>
      </c>
      <c r="AJ998" s="24">
        <v>-3.15</v>
      </c>
      <c r="AK998" s="24"/>
      <c r="AL998" s="24" t="s">
        <v>60</v>
      </c>
      <c r="AM998" s="24">
        <v>0</v>
      </c>
      <c r="AN998" s="24">
        <v>-53.79</v>
      </c>
      <c r="AO998" s="24">
        <v>0</v>
      </c>
      <c r="AP998" s="24">
        <v>0</v>
      </c>
      <c r="AQ998" s="24">
        <v>0</v>
      </c>
      <c r="AR998" s="24">
        <v>0</v>
      </c>
      <c r="AS998" s="24">
        <v>47.06</v>
      </c>
      <c r="AT998" s="24">
        <v>0</v>
      </c>
      <c r="AU998" s="24">
        <v>0</v>
      </c>
      <c r="AV998" s="24">
        <v>0</v>
      </c>
      <c r="AW998" s="24">
        <v>0</v>
      </c>
      <c r="AX998" s="24">
        <v>0</v>
      </c>
      <c r="AY998" s="24">
        <v>0.54</v>
      </c>
      <c r="AZ998" s="24">
        <v>49.25</v>
      </c>
      <c r="BA998" s="24">
        <v>51.1</v>
      </c>
      <c r="BB998" s="24">
        <v>0</v>
      </c>
      <c r="BC998" s="24">
        <v>0</v>
      </c>
      <c r="BD998" s="24">
        <f t="shared" si="391"/>
        <v>-972.53999999999985</v>
      </c>
      <c r="BE998" s="25"/>
    </row>
    <row r="999" spans="1:57" ht="25.5" customHeight="1" x14ac:dyDescent="0.25">
      <c r="A999" s="22">
        <v>20</v>
      </c>
      <c r="B999" s="78"/>
      <c r="C999" s="76"/>
      <c r="D999" s="76"/>
      <c r="E999" s="76"/>
      <c r="F999" s="24">
        <v>-86.57</v>
      </c>
      <c r="G999" s="24">
        <v>0</v>
      </c>
      <c r="H999" s="24">
        <v>0</v>
      </c>
      <c r="I999" s="24">
        <v>0</v>
      </c>
      <c r="J999" s="24">
        <v>0</v>
      </c>
      <c r="K999" s="24">
        <v>-89.19</v>
      </c>
      <c r="L999" s="24">
        <v>-21.58</v>
      </c>
      <c r="M999" s="24">
        <v>0</v>
      </c>
      <c r="N999" s="24">
        <v>0</v>
      </c>
      <c r="O999" s="24">
        <v>381.98</v>
      </c>
      <c r="P999" s="24">
        <v>-103.28</v>
      </c>
      <c r="Q999" s="24">
        <v>0</v>
      </c>
      <c r="R999" s="24">
        <v>-772.92</v>
      </c>
      <c r="S999" s="24">
        <v>0</v>
      </c>
      <c r="T999" s="24">
        <v>0</v>
      </c>
      <c r="U999" s="24">
        <v>0</v>
      </c>
      <c r="V999" s="24"/>
      <c r="W999" s="24">
        <v>0</v>
      </c>
      <c r="X999" s="24"/>
      <c r="Y999" s="24">
        <v>0</v>
      </c>
      <c r="Z999" s="24">
        <v>0</v>
      </c>
      <c r="AA999" s="24"/>
      <c r="AB999" s="24">
        <v>0</v>
      </c>
      <c r="AC999" s="24">
        <v>0</v>
      </c>
      <c r="AD999" s="24">
        <v>-33.06</v>
      </c>
      <c r="AE999" s="24">
        <v>0</v>
      </c>
      <c r="AF999" s="24">
        <v>0</v>
      </c>
      <c r="AG999" s="24">
        <v>-8.2200000000000006</v>
      </c>
      <c r="AH999" s="24"/>
      <c r="AI999" s="24">
        <v>0</v>
      </c>
      <c r="AJ999" s="24">
        <v>-8.8800000000000008</v>
      </c>
      <c r="AK999" s="24"/>
      <c r="AL999" s="24">
        <v>-117.87</v>
      </c>
      <c r="AM999" s="24">
        <v>0</v>
      </c>
      <c r="AN999" s="24">
        <v>0</v>
      </c>
      <c r="AO999" s="24">
        <v>0</v>
      </c>
      <c r="AP999" s="24">
        <v>0</v>
      </c>
      <c r="AQ999" s="24">
        <v>0</v>
      </c>
      <c r="AR999" s="24">
        <v>0</v>
      </c>
      <c r="AS999" s="24">
        <v>0</v>
      </c>
      <c r="AT999" s="24" t="s">
        <v>283</v>
      </c>
      <c r="AU999" s="24">
        <v>0</v>
      </c>
      <c r="AV999" s="24">
        <v>0</v>
      </c>
      <c r="AW999" s="24">
        <v>0</v>
      </c>
      <c r="AX999" s="24">
        <v>0</v>
      </c>
      <c r="AY999" s="24">
        <v>8.3800000000000008</v>
      </c>
      <c r="AZ999" s="24">
        <v>0</v>
      </c>
      <c r="BA999" s="24">
        <v>-341.28</v>
      </c>
      <c r="BB999" s="24">
        <v>0</v>
      </c>
      <c r="BC999" s="24">
        <v>0</v>
      </c>
      <c r="BD999" s="24">
        <f t="shared" si="391"/>
        <v>-1192.4899999999998</v>
      </c>
      <c r="BE999" s="25"/>
    </row>
    <row r="1000" spans="1:57" ht="25.5" customHeight="1" x14ac:dyDescent="0.25">
      <c r="A1000" s="22">
        <v>20</v>
      </c>
      <c r="B1000" s="78"/>
      <c r="C1000" s="76"/>
      <c r="D1000" s="76"/>
      <c r="E1000" s="76"/>
      <c r="F1000" s="24">
        <v>0</v>
      </c>
      <c r="G1000" s="24">
        <v>0</v>
      </c>
      <c r="H1000" s="24">
        <v>0</v>
      </c>
      <c r="I1000" s="24">
        <v>0</v>
      </c>
      <c r="J1000" s="24">
        <v>0</v>
      </c>
      <c r="K1000" s="24">
        <v>-199.43</v>
      </c>
      <c r="L1000" s="24">
        <v>0</v>
      </c>
      <c r="M1000" s="24">
        <v>0</v>
      </c>
      <c r="N1000" s="24">
        <v>0</v>
      </c>
      <c r="O1000" s="24">
        <v>-415.71</v>
      </c>
      <c r="P1000" s="24">
        <v>-262.26</v>
      </c>
      <c r="Q1000" s="24">
        <v>0</v>
      </c>
      <c r="R1000" s="24">
        <v>30</v>
      </c>
      <c r="S1000" s="24">
        <v>0</v>
      </c>
      <c r="T1000" s="24">
        <v>0</v>
      </c>
      <c r="U1000" s="24">
        <v>0</v>
      </c>
      <c r="V1000" s="24"/>
      <c r="W1000" s="24">
        <v>0</v>
      </c>
      <c r="X1000" s="24"/>
      <c r="Y1000" s="24">
        <v>0</v>
      </c>
      <c r="Z1000" s="24">
        <v>0</v>
      </c>
      <c r="AA1000" s="24"/>
      <c r="AB1000" s="24">
        <v>0</v>
      </c>
      <c r="AC1000" s="24">
        <v>0</v>
      </c>
      <c r="AD1000" s="24">
        <v>0</v>
      </c>
      <c r="AE1000" s="24">
        <v>0</v>
      </c>
      <c r="AF1000" s="24">
        <v>0</v>
      </c>
      <c r="AG1000" s="24">
        <v>-23.14</v>
      </c>
      <c r="AH1000" s="24"/>
      <c r="AI1000" s="24">
        <v>0</v>
      </c>
      <c r="AJ1000" s="24">
        <v>49.95</v>
      </c>
      <c r="AK1000" s="24"/>
      <c r="AL1000" s="24">
        <v>-17048.900000000001</v>
      </c>
      <c r="AM1000" s="24">
        <v>0</v>
      </c>
      <c r="AN1000" s="24">
        <v>0</v>
      </c>
      <c r="AO1000" s="24">
        <v>0</v>
      </c>
      <c r="AP1000" s="24">
        <v>0</v>
      </c>
      <c r="AQ1000" s="24">
        <v>0</v>
      </c>
      <c r="AR1000" s="24">
        <v>0</v>
      </c>
      <c r="AS1000" s="24">
        <v>0</v>
      </c>
      <c r="AT1000" s="24">
        <v>0</v>
      </c>
      <c r="AU1000" s="24">
        <v>0</v>
      </c>
      <c r="AV1000" s="24">
        <v>0</v>
      </c>
      <c r="AW1000" s="24">
        <v>0</v>
      </c>
      <c r="AX1000" s="24">
        <v>0</v>
      </c>
      <c r="AY1000" s="24">
        <v>0</v>
      </c>
      <c r="AZ1000" s="24">
        <v>0</v>
      </c>
      <c r="BA1000" s="24">
        <v>-207.21</v>
      </c>
      <c r="BB1000" s="24">
        <v>0</v>
      </c>
      <c r="BC1000" s="24">
        <v>0</v>
      </c>
      <c r="BD1000" s="24">
        <f t="shared" si="391"/>
        <v>-18076.7</v>
      </c>
      <c r="BE1000" s="25"/>
    </row>
    <row r="1001" spans="1:57" ht="25.5" customHeight="1" x14ac:dyDescent="0.25">
      <c r="A1001" s="22">
        <v>20</v>
      </c>
      <c r="B1001" s="78"/>
      <c r="C1001" s="76"/>
      <c r="D1001" s="76"/>
      <c r="E1001" s="76"/>
      <c r="F1001" s="24">
        <v>0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-19.13</v>
      </c>
      <c r="P1001" s="24">
        <v>189.26</v>
      </c>
      <c r="Q1001" s="24">
        <v>0</v>
      </c>
      <c r="R1001" s="24">
        <v>6</v>
      </c>
      <c r="S1001" s="24">
        <v>0</v>
      </c>
      <c r="T1001" s="24">
        <v>0</v>
      </c>
      <c r="U1001" s="24">
        <v>0</v>
      </c>
      <c r="V1001" s="24"/>
      <c r="W1001" s="24">
        <v>0</v>
      </c>
      <c r="X1001" s="24"/>
      <c r="Y1001" s="24">
        <v>0</v>
      </c>
      <c r="Z1001" s="24">
        <v>0</v>
      </c>
      <c r="AA1001" s="24"/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/>
      <c r="AI1001" s="24">
        <v>0</v>
      </c>
      <c r="AJ1001" s="24">
        <v>0</v>
      </c>
      <c r="AK1001" s="24"/>
      <c r="AL1001" s="24"/>
      <c r="AM1001" s="24">
        <v>0</v>
      </c>
      <c r="AN1001" s="24">
        <v>0</v>
      </c>
      <c r="AO1001" s="24">
        <v>0</v>
      </c>
      <c r="AP1001" s="24">
        <v>0</v>
      </c>
      <c r="AQ1001" s="24">
        <v>0</v>
      </c>
      <c r="AR1001" s="24">
        <v>0</v>
      </c>
      <c r="AS1001" s="24">
        <v>0</v>
      </c>
      <c r="AT1001" s="24">
        <v>0</v>
      </c>
      <c r="AU1001" s="24">
        <v>0</v>
      </c>
      <c r="AV1001" s="24">
        <v>0</v>
      </c>
      <c r="AW1001" s="24">
        <v>0</v>
      </c>
      <c r="AX1001" s="24">
        <v>0</v>
      </c>
      <c r="AY1001" s="24">
        <v>0</v>
      </c>
      <c r="AZ1001" s="24">
        <v>0</v>
      </c>
      <c r="BA1001" s="24">
        <v>0</v>
      </c>
      <c r="BB1001" s="24">
        <v>0</v>
      </c>
      <c r="BC1001" s="24">
        <v>0</v>
      </c>
      <c r="BD1001" s="24">
        <f t="shared" si="391"/>
        <v>176.13</v>
      </c>
      <c r="BE1001" s="25"/>
    </row>
    <row r="1002" spans="1:57" ht="25.5" customHeight="1" x14ac:dyDescent="0.25">
      <c r="A1002" s="22">
        <v>20</v>
      </c>
      <c r="B1002" s="78"/>
      <c r="C1002" s="76"/>
      <c r="D1002" s="76"/>
      <c r="E1002" s="76"/>
      <c r="F1002" s="24">
        <v>0</v>
      </c>
      <c r="G1002" s="24">
        <v>0</v>
      </c>
      <c r="H1002" s="24">
        <v>0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423.43</v>
      </c>
      <c r="Q1002" s="24">
        <v>0</v>
      </c>
      <c r="R1002" s="24">
        <v>6</v>
      </c>
      <c r="S1002" s="24">
        <v>0</v>
      </c>
      <c r="T1002" s="24">
        <v>0</v>
      </c>
      <c r="U1002" s="24">
        <v>0</v>
      </c>
      <c r="V1002" s="24"/>
      <c r="W1002" s="24">
        <v>0</v>
      </c>
      <c r="X1002" s="24"/>
      <c r="Y1002" s="24">
        <v>0</v>
      </c>
      <c r="Z1002" s="24">
        <v>0</v>
      </c>
      <c r="AA1002" s="24"/>
      <c r="AB1002" s="24">
        <v>0</v>
      </c>
      <c r="AC1002" s="24">
        <v>0</v>
      </c>
      <c r="AD1002" s="24">
        <v>0</v>
      </c>
      <c r="AE1002" s="24">
        <v>0</v>
      </c>
      <c r="AF1002" s="24">
        <v>0</v>
      </c>
      <c r="AG1002" s="24">
        <v>0</v>
      </c>
      <c r="AH1002" s="24"/>
      <c r="AI1002" s="24">
        <v>0</v>
      </c>
      <c r="AJ1002" s="24">
        <v>0</v>
      </c>
      <c r="AK1002" s="24"/>
      <c r="AL1002" s="24">
        <v>0</v>
      </c>
      <c r="AM1002" s="24">
        <v>0</v>
      </c>
      <c r="AN1002" s="24">
        <v>0</v>
      </c>
      <c r="AO1002" s="24">
        <v>0</v>
      </c>
      <c r="AP1002" s="24">
        <v>0</v>
      </c>
      <c r="AQ1002" s="24">
        <v>0</v>
      </c>
      <c r="AR1002" s="24">
        <v>0</v>
      </c>
      <c r="AS1002" s="24">
        <v>0</v>
      </c>
      <c r="AT1002" s="24">
        <v>0</v>
      </c>
      <c r="AU1002" s="24">
        <v>0</v>
      </c>
      <c r="AV1002" s="24">
        <v>0</v>
      </c>
      <c r="AW1002" s="24">
        <v>0</v>
      </c>
      <c r="AX1002" s="24">
        <v>0</v>
      </c>
      <c r="AY1002" s="24">
        <v>0</v>
      </c>
      <c r="AZ1002" s="24">
        <v>0</v>
      </c>
      <c r="BA1002" s="24">
        <v>0</v>
      </c>
      <c r="BB1002" s="24">
        <v>0</v>
      </c>
      <c r="BC1002" s="24">
        <v>0</v>
      </c>
      <c r="BD1002" s="24">
        <f t="shared" si="391"/>
        <v>429.43</v>
      </c>
      <c r="BE1002" s="25"/>
    </row>
    <row r="1003" spans="1:57" ht="25.5" customHeight="1" x14ac:dyDescent="0.25">
      <c r="A1003" s="22">
        <v>20</v>
      </c>
      <c r="B1003" s="78"/>
      <c r="C1003" s="76"/>
      <c r="D1003" s="76"/>
      <c r="E1003" s="76"/>
      <c r="F1003" s="24">
        <v>0</v>
      </c>
      <c r="G1003" s="24">
        <v>0</v>
      </c>
      <c r="H1003" s="24">
        <v>0</v>
      </c>
      <c r="I1003" s="24">
        <v>0</v>
      </c>
      <c r="J1003" s="24">
        <v>0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-4.4800000000000004</v>
      </c>
      <c r="Q1003" s="24">
        <v>0</v>
      </c>
      <c r="R1003" s="24">
        <v>0.75</v>
      </c>
      <c r="S1003" s="24">
        <v>0</v>
      </c>
      <c r="T1003" s="24">
        <v>0</v>
      </c>
      <c r="U1003" s="24">
        <v>0</v>
      </c>
      <c r="V1003" s="24"/>
      <c r="W1003" s="24">
        <v>0</v>
      </c>
      <c r="X1003" s="24"/>
      <c r="Y1003" s="24">
        <v>0</v>
      </c>
      <c r="Z1003" s="24">
        <v>0</v>
      </c>
      <c r="AA1003" s="24"/>
      <c r="AB1003" s="24">
        <v>0</v>
      </c>
      <c r="AC1003" s="24">
        <v>0</v>
      </c>
      <c r="AD1003" s="24">
        <v>0</v>
      </c>
      <c r="AE1003" s="24">
        <v>0</v>
      </c>
      <c r="AF1003" s="24">
        <v>0</v>
      </c>
      <c r="AG1003" s="24">
        <v>0</v>
      </c>
      <c r="AH1003" s="24"/>
      <c r="AI1003" s="24">
        <v>0</v>
      </c>
      <c r="AJ1003" s="24">
        <v>0</v>
      </c>
      <c r="AK1003" s="24"/>
      <c r="AL1003" s="24">
        <v>0</v>
      </c>
      <c r="AM1003" s="24">
        <v>0</v>
      </c>
      <c r="AN1003" s="24">
        <v>0</v>
      </c>
      <c r="AO1003" s="24">
        <v>0</v>
      </c>
      <c r="AP1003" s="24">
        <v>0</v>
      </c>
      <c r="AQ1003" s="24">
        <v>0</v>
      </c>
      <c r="AR1003" s="24">
        <v>0</v>
      </c>
      <c r="AS1003" s="24">
        <v>0</v>
      </c>
      <c r="AT1003" s="24">
        <v>0</v>
      </c>
      <c r="AU1003" s="24">
        <v>0</v>
      </c>
      <c r="AV1003" s="24">
        <v>0</v>
      </c>
      <c r="AW1003" s="24">
        <v>0</v>
      </c>
      <c r="AX1003" s="24">
        <v>0</v>
      </c>
      <c r="AY1003" s="24">
        <v>0</v>
      </c>
      <c r="AZ1003" s="24">
        <v>0</v>
      </c>
      <c r="BA1003" s="24">
        <v>0</v>
      </c>
      <c r="BB1003" s="24">
        <v>0</v>
      </c>
      <c r="BC1003" s="24">
        <v>0</v>
      </c>
      <c r="BD1003" s="24">
        <f t="shared" si="391"/>
        <v>-3.7300000000000004</v>
      </c>
      <c r="BE1003" s="25"/>
    </row>
    <row r="1004" spans="1:57" ht="25.5" customHeight="1" x14ac:dyDescent="0.25">
      <c r="A1004" s="22">
        <v>20</v>
      </c>
      <c r="B1004" s="78"/>
      <c r="C1004" s="76"/>
      <c r="D1004" s="76"/>
      <c r="E1004" s="76"/>
      <c r="F1004" s="24">
        <v>0</v>
      </c>
      <c r="G1004" s="24">
        <v>0</v>
      </c>
      <c r="H1004" s="24">
        <v>0</v>
      </c>
      <c r="I1004" s="24">
        <v>0</v>
      </c>
      <c r="J1004" s="24">
        <v>0</v>
      </c>
      <c r="K1004" s="24">
        <v>0</v>
      </c>
      <c r="L1004" s="24">
        <v>0</v>
      </c>
      <c r="M1004" s="24">
        <v>0</v>
      </c>
      <c r="N1004" s="24">
        <v>0</v>
      </c>
      <c r="O1004" s="24">
        <v>0</v>
      </c>
      <c r="P1004" s="24">
        <v>143.71</v>
      </c>
      <c r="Q1004" s="24">
        <v>0</v>
      </c>
      <c r="R1004" s="24">
        <v>744</v>
      </c>
      <c r="S1004" s="24">
        <v>0</v>
      </c>
      <c r="T1004" s="24">
        <v>0</v>
      </c>
      <c r="U1004" s="24">
        <v>0</v>
      </c>
      <c r="V1004" s="24"/>
      <c r="W1004" s="24">
        <v>0</v>
      </c>
      <c r="X1004" s="24"/>
      <c r="Y1004" s="24">
        <v>0</v>
      </c>
      <c r="Z1004" s="24">
        <v>0</v>
      </c>
      <c r="AA1004" s="24"/>
      <c r="AB1004" s="24">
        <v>0</v>
      </c>
      <c r="AC1004" s="24">
        <v>0</v>
      </c>
      <c r="AD1004" s="24">
        <v>0</v>
      </c>
      <c r="AE1004" s="24">
        <v>0</v>
      </c>
      <c r="AF1004" s="24">
        <v>0</v>
      </c>
      <c r="AG1004" s="24">
        <v>0</v>
      </c>
      <c r="AH1004" s="24"/>
      <c r="AI1004" s="24">
        <v>0</v>
      </c>
      <c r="AJ1004" s="24">
        <v>0</v>
      </c>
      <c r="AK1004" s="24"/>
      <c r="AL1004" s="24">
        <v>0</v>
      </c>
      <c r="AM1004" s="24">
        <v>0</v>
      </c>
      <c r="AN1004" s="24">
        <v>0</v>
      </c>
      <c r="AO1004" s="24">
        <v>0</v>
      </c>
      <c r="AP1004" s="24">
        <v>0</v>
      </c>
      <c r="AQ1004" s="24">
        <v>0</v>
      </c>
      <c r="AR1004" s="24">
        <v>0</v>
      </c>
      <c r="AS1004" s="24">
        <v>0</v>
      </c>
      <c r="AT1004" s="24">
        <v>0</v>
      </c>
      <c r="AU1004" s="24">
        <v>0</v>
      </c>
      <c r="AV1004" s="24">
        <v>0</v>
      </c>
      <c r="AW1004" s="24">
        <v>0</v>
      </c>
      <c r="AX1004" s="24">
        <v>0</v>
      </c>
      <c r="AY1004" s="24">
        <v>0</v>
      </c>
      <c r="AZ1004" s="24">
        <v>0</v>
      </c>
      <c r="BA1004" s="24">
        <v>0</v>
      </c>
      <c r="BB1004" s="24">
        <v>0</v>
      </c>
      <c r="BC1004" s="24">
        <v>0</v>
      </c>
      <c r="BD1004" s="24">
        <f t="shared" si="391"/>
        <v>887.71</v>
      </c>
      <c r="BE1004" s="25"/>
    </row>
    <row r="1005" spans="1:57" ht="25.5" customHeight="1" x14ac:dyDescent="0.25">
      <c r="A1005" s="22">
        <v>20</v>
      </c>
      <c r="B1005" s="78"/>
      <c r="C1005" s="76"/>
      <c r="D1005" s="76"/>
      <c r="E1005" s="76"/>
      <c r="F1005" s="24">
        <v>0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-878.13</v>
      </c>
      <c r="Q1005" s="24">
        <v>0</v>
      </c>
      <c r="R1005" s="24">
        <v>23</v>
      </c>
      <c r="S1005" s="24">
        <v>0</v>
      </c>
      <c r="T1005" s="24">
        <v>0</v>
      </c>
      <c r="U1005" s="24">
        <v>0</v>
      </c>
      <c r="V1005" s="24"/>
      <c r="W1005" s="24">
        <v>0</v>
      </c>
      <c r="X1005" s="24"/>
      <c r="Y1005" s="24">
        <v>0</v>
      </c>
      <c r="Z1005" s="24">
        <v>0</v>
      </c>
      <c r="AA1005" s="24"/>
      <c r="AB1005" s="24">
        <v>0</v>
      </c>
      <c r="AC1005" s="24">
        <v>0</v>
      </c>
      <c r="AD1005" s="24">
        <v>0</v>
      </c>
      <c r="AE1005" s="24">
        <v>0</v>
      </c>
      <c r="AF1005" s="24">
        <v>0</v>
      </c>
      <c r="AG1005" s="24">
        <v>0</v>
      </c>
      <c r="AH1005" s="24"/>
      <c r="AI1005" s="24">
        <v>0</v>
      </c>
      <c r="AJ1005" s="24">
        <v>0</v>
      </c>
      <c r="AK1005" s="24"/>
      <c r="AL1005" s="24">
        <v>0</v>
      </c>
      <c r="AM1005" s="24">
        <v>0</v>
      </c>
      <c r="AN1005" s="24">
        <v>0</v>
      </c>
      <c r="AO1005" s="24">
        <v>0</v>
      </c>
      <c r="AP1005" s="24">
        <v>0</v>
      </c>
      <c r="AQ1005" s="24">
        <v>0</v>
      </c>
      <c r="AR1005" s="24">
        <v>0</v>
      </c>
      <c r="AS1005" s="24">
        <v>0</v>
      </c>
      <c r="AT1005" s="24">
        <v>0</v>
      </c>
      <c r="AU1005" s="24">
        <v>0</v>
      </c>
      <c r="AV1005" s="24">
        <v>0</v>
      </c>
      <c r="AW1005" s="24">
        <v>0</v>
      </c>
      <c r="AX1005" s="24">
        <v>0</v>
      </c>
      <c r="AY1005" s="24">
        <v>0</v>
      </c>
      <c r="AZ1005" s="24">
        <v>0</v>
      </c>
      <c r="BA1005" s="24">
        <v>0</v>
      </c>
      <c r="BB1005" s="24">
        <v>0</v>
      </c>
      <c r="BC1005" s="24">
        <v>0</v>
      </c>
      <c r="BD1005" s="24">
        <f t="shared" si="391"/>
        <v>-855.13</v>
      </c>
      <c r="BE1005" s="25"/>
    </row>
    <row r="1006" spans="1:57" ht="25.5" customHeight="1" x14ac:dyDescent="0.25">
      <c r="A1006" s="22">
        <v>20</v>
      </c>
      <c r="B1006" s="78"/>
      <c r="C1006" s="76"/>
      <c r="D1006" s="76"/>
      <c r="E1006" s="76"/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-37.450000000000003</v>
      </c>
      <c r="Q1006" s="24">
        <v>0</v>
      </c>
      <c r="R1006" s="24">
        <v>16</v>
      </c>
      <c r="S1006" s="24">
        <v>0</v>
      </c>
      <c r="T1006" s="24">
        <v>0</v>
      </c>
      <c r="U1006" s="24">
        <v>0</v>
      </c>
      <c r="V1006" s="24"/>
      <c r="W1006" s="24">
        <v>0</v>
      </c>
      <c r="X1006" s="24"/>
      <c r="Y1006" s="24">
        <v>0</v>
      </c>
      <c r="Z1006" s="24">
        <v>0</v>
      </c>
      <c r="AA1006" s="24"/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/>
      <c r="AI1006" s="24">
        <v>0</v>
      </c>
      <c r="AJ1006" s="24">
        <v>0</v>
      </c>
      <c r="AK1006" s="24"/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f t="shared" si="391"/>
        <v>-21.450000000000003</v>
      </c>
      <c r="BE1006" s="25"/>
    </row>
    <row r="1007" spans="1:57" ht="25.5" customHeight="1" x14ac:dyDescent="0.25">
      <c r="A1007" s="22">
        <v>20</v>
      </c>
      <c r="B1007" s="78"/>
      <c r="C1007" s="76"/>
      <c r="D1007" s="76"/>
      <c r="E1007" s="76"/>
      <c r="F1007" s="24">
        <v>0</v>
      </c>
      <c r="G1007" s="24">
        <v>0</v>
      </c>
      <c r="H1007" s="24">
        <v>0</v>
      </c>
      <c r="I1007" s="24">
        <v>0</v>
      </c>
      <c r="J1007" s="24">
        <v>0</v>
      </c>
      <c r="K1007" s="24">
        <v>0</v>
      </c>
      <c r="L1007" s="24">
        <v>0</v>
      </c>
      <c r="M1007" s="24">
        <v>0</v>
      </c>
      <c r="N1007" s="24">
        <v>0</v>
      </c>
      <c r="O1007" s="24">
        <v>0</v>
      </c>
      <c r="P1007" s="24">
        <v>22.59</v>
      </c>
      <c r="Q1007" s="24">
        <v>0</v>
      </c>
      <c r="R1007" s="24">
        <v>0.97780859916782004</v>
      </c>
      <c r="S1007" s="24">
        <v>0</v>
      </c>
      <c r="T1007" s="24">
        <v>0</v>
      </c>
      <c r="U1007" s="24">
        <v>0</v>
      </c>
      <c r="V1007" s="24"/>
      <c r="W1007" s="24">
        <v>0</v>
      </c>
      <c r="X1007" s="24"/>
      <c r="Y1007" s="24">
        <v>0</v>
      </c>
      <c r="Z1007" s="24">
        <v>0</v>
      </c>
      <c r="AA1007" s="24"/>
      <c r="AB1007" s="24">
        <v>0</v>
      </c>
      <c r="AC1007" s="24">
        <v>0</v>
      </c>
      <c r="AD1007" s="24">
        <v>0</v>
      </c>
      <c r="AE1007" s="24">
        <v>0</v>
      </c>
      <c r="AF1007" s="24">
        <v>0</v>
      </c>
      <c r="AG1007" s="24">
        <v>0</v>
      </c>
      <c r="AH1007" s="24"/>
      <c r="AI1007" s="24">
        <v>0</v>
      </c>
      <c r="AJ1007" s="24">
        <v>0</v>
      </c>
      <c r="AK1007" s="24"/>
      <c r="AL1007" s="24">
        <v>0</v>
      </c>
      <c r="AM1007" s="24">
        <v>0</v>
      </c>
      <c r="AN1007" s="24">
        <v>0</v>
      </c>
      <c r="AO1007" s="24">
        <v>0</v>
      </c>
      <c r="AP1007" s="24">
        <v>0</v>
      </c>
      <c r="AQ1007" s="24">
        <v>0</v>
      </c>
      <c r="AR1007" s="24">
        <v>0</v>
      </c>
      <c r="AS1007" s="24">
        <v>0</v>
      </c>
      <c r="AT1007" s="24">
        <v>0</v>
      </c>
      <c r="AU1007" s="24">
        <v>0</v>
      </c>
      <c r="AV1007" s="24">
        <v>0</v>
      </c>
      <c r="AW1007" s="24">
        <v>0</v>
      </c>
      <c r="AX1007" s="24">
        <v>0</v>
      </c>
      <c r="AY1007" s="24">
        <v>0</v>
      </c>
      <c r="AZ1007" s="24">
        <v>0</v>
      </c>
      <c r="BA1007" s="24">
        <v>0</v>
      </c>
      <c r="BB1007" s="24">
        <v>0</v>
      </c>
      <c r="BC1007" s="24">
        <v>0</v>
      </c>
      <c r="BD1007" s="24">
        <f t="shared" si="391"/>
        <v>23.567808599167819</v>
      </c>
      <c r="BE1007" s="25"/>
    </row>
    <row r="1008" spans="1:57" ht="25.5" customHeight="1" x14ac:dyDescent="0.25">
      <c r="A1008" s="22">
        <v>20</v>
      </c>
      <c r="B1008" s="78" t="s">
        <v>110</v>
      </c>
      <c r="C1008" s="76">
        <v>22</v>
      </c>
      <c r="D1008" s="76">
        <v>286</v>
      </c>
      <c r="E1008" s="76" t="s">
        <v>327</v>
      </c>
      <c r="F1008" s="24">
        <v>0</v>
      </c>
      <c r="G1008" s="24">
        <v>-54.27</v>
      </c>
      <c r="H1008" s="24">
        <v>0</v>
      </c>
      <c r="I1008" s="24">
        <v>112.25</v>
      </c>
      <c r="J1008" s="24">
        <v>0</v>
      </c>
      <c r="K1008" s="24">
        <v>0</v>
      </c>
      <c r="L1008" s="24">
        <v>0</v>
      </c>
      <c r="M1008" s="24">
        <v>0</v>
      </c>
      <c r="N1008" s="24">
        <v>0</v>
      </c>
      <c r="O1008" s="24">
        <v>180.86</v>
      </c>
      <c r="P1008" s="24">
        <v>245.01</v>
      </c>
      <c r="Q1008" s="24">
        <v>0</v>
      </c>
      <c r="R1008" s="24"/>
      <c r="S1008" s="24">
        <v>11.76</v>
      </c>
      <c r="T1008" s="24">
        <v>0</v>
      </c>
      <c r="U1008" s="24">
        <v>-1008.61</v>
      </c>
      <c r="V1008" s="24"/>
      <c r="W1008" s="24">
        <v>0</v>
      </c>
      <c r="X1008" s="24"/>
      <c r="Y1008" s="24">
        <v>0</v>
      </c>
      <c r="Z1008" s="24">
        <v>0</v>
      </c>
      <c r="AA1008" s="24"/>
      <c r="AB1008" s="24" t="s">
        <v>124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/>
      <c r="AI1008" s="24">
        <v>0</v>
      </c>
      <c r="AJ1008" s="24">
        <v>0</v>
      </c>
      <c r="AK1008" s="24"/>
      <c r="AL1008" s="24">
        <v>0</v>
      </c>
      <c r="AM1008" s="24">
        <v>0</v>
      </c>
      <c r="AN1008" s="24">
        <v>0</v>
      </c>
      <c r="AO1008" s="24">
        <v>0</v>
      </c>
      <c r="AP1008" s="24">
        <v>0</v>
      </c>
      <c r="AQ1008" s="24">
        <v>0</v>
      </c>
      <c r="AR1008" s="24">
        <v>0</v>
      </c>
      <c r="AS1008" s="24">
        <v>-47.55</v>
      </c>
      <c r="AT1008" s="24">
        <v>0</v>
      </c>
      <c r="AU1008" s="24">
        <v>-10.63</v>
      </c>
      <c r="AV1008" s="24">
        <v>0</v>
      </c>
      <c r="AW1008" s="24">
        <v>0</v>
      </c>
      <c r="AX1008" s="24">
        <v>0</v>
      </c>
      <c r="AY1008" s="24" t="s">
        <v>60</v>
      </c>
      <c r="AZ1008" s="24" t="s">
        <v>60</v>
      </c>
      <c r="BA1008" s="24">
        <v>85.95</v>
      </c>
      <c r="BB1008" s="24">
        <v>0</v>
      </c>
      <c r="BC1008" s="24">
        <v>0</v>
      </c>
      <c r="BD1008" s="24">
        <f t="shared" si="391"/>
        <v>-485.22999999999996</v>
      </c>
      <c r="BE1008" s="25"/>
    </row>
    <row r="1009" spans="1:57" ht="25.5" customHeight="1" x14ac:dyDescent="0.25">
      <c r="A1009" s="29"/>
      <c r="B1009" s="83"/>
      <c r="C1009" s="84"/>
      <c r="D1009" s="84"/>
      <c r="E1009" s="76" t="s">
        <v>116</v>
      </c>
      <c r="F1009" s="37">
        <f t="shared" ref="F1009:AK1009" si="392">SUM(F969:F1008)</f>
        <v>-6188.9599999999991</v>
      </c>
      <c r="G1009" s="37">
        <f t="shared" si="392"/>
        <v>-3290.2100000000005</v>
      </c>
      <c r="H1009" s="37">
        <f t="shared" si="392"/>
        <v>-2749.54</v>
      </c>
      <c r="I1009" s="37">
        <f t="shared" si="392"/>
        <v>-5061.9399999999996</v>
      </c>
      <c r="J1009" s="37">
        <f t="shared" si="392"/>
        <v>-1821.9100000000003</v>
      </c>
      <c r="K1009" s="37">
        <f t="shared" si="392"/>
        <v>-3732.9699999999993</v>
      </c>
      <c r="L1009" s="37">
        <f t="shared" si="392"/>
        <v>-3112.4100000000003</v>
      </c>
      <c r="M1009" s="37">
        <f t="shared" si="392"/>
        <v>-1274.1900000000003</v>
      </c>
      <c r="N1009" s="37">
        <f t="shared" si="392"/>
        <v>-7342.8099999999995</v>
      </c>
      <c r="O1009" s="37">
        <f t="shared" si="392"/>
        <v>-4114.29</v>
      </c>
      <c r="P1009" s="37">
        <f t="shared" si="392"/>
        <v>-5615.5099999999984</v>
      </c>
      <c r="Q1009" s="37">
        <f t="shared" si="392"/>
        <v>-3275.9000000000005</v>
      </c>
      <c r="R1009" s="37">
        <f t="shared" si="392"/>
        <v>-719.11219140083233</v>
      </c>
      <c r="S1009" s="37">
        <f t="shared" si="392"/>
        <v>-1474.4999999999998</v>
      </c>
      <c r="T1009" s="37">
        <f t="shared" si="392"/>
        <v>-1299.4699999999993</v>
      </c>
      <c r="U1009" s="37">
        <f t="shared" si="392"/>
        <v>-5301.4199999999992</v>
      </c>
      <c r="V1009" s="37"/>
      <c r="W1009" s="37">
        <f t="shared" si="392"/>
        <v>-8045.3400000000011</v>
      </c>
      <c r="X1009" s="37"/>
      <c r="Y1009" s="37">
        <f t="shared" si="392"/>
        <v>-556.154</v>
      </c>
      <c r="Z1009" s="37">
        <f t="shared" si="392"/>
        <v>-7249.35</v>
      </c>
      <c r="AA1009" s="37"/>
      <c r="AB1009" s="37">
        <f t="shared" si="392"/>
        <v>-3584.0899999999997</v>
      </c>
      <c r="AC1009" s="37">
        <f t="shared" si="392"/>
        <v>-870.71</v>
      </c>
      <c r="AD1009" s="37">
        <f t="shared" si="392"/>
        <v>-2467.6499999999992</v>
      </c>
      <c r="AE1009" s="37">
        <f t="shared" si="392"/>
        <v>-351.94999999999987</v>
      </c>
      <c r="AF1009" s="37">
        <f t="shared" si="392"/>
        <v>222.84000000000003</v>
      </c>
      <c r="AG1009" s="37">
        <f t="shared" si="392"/>
        <v>-1368.3200000000002</v>
      </c>
      <c r="AH1009" s="37"/>
      <c r="AI1009" s="37">
        <f t="shared" si="392"/>
        <v>-1258.58</v>
      </c>
      <c r="AJ1009" s="37">
        <f t="shared" si="392"/>
        <v>-808.50999999999988</v>
      </c>
      <c r="AK1009" s="37"/>
      <c r="AL1009" s="37">
        <f t="shared" ref="AL1009:BC1009" si="393">SUM(AL969:AL1008)</f>
        <v>-19139.580000000002</v>
      </c>
      <c r="AM1009" s="37">
        <f t="shared" si="393"/>
        <v>-2013.8100000000004</v>
      </c>
      <c r="AN1009" s="37">
        <f t="shared" si="393"/>
        <v>45.029999999999852</v>
      </c>
      <c r="AO1009" s="37">
        <f t="shared" si="393"/>
        <v>-4282.4299999999994</v>
      </c>
      <c r="AP1009" s="37">
        <f t="shared" si="393"/>
        <v>727.44999999999993</v>
      </c>
      <c r="AQ1009" s="37">
        <f t="shared" si="393"/>
        <v>-9908.57</v>
      </c>
      <c r="AR1009" s="37">
        <f t="shared" si="393"/>
        <v>-1320.5000000000002</v>
      </c>
      <c r="AS1009" s="37">
        <f t="shared" si="393"/>
        <v>-3447.5099999999998</v>
      </c>
      <c r="AT1009" s="37">
        <f t="shared" si="393"/>
        <v>-1012.25</v>
      </c>
      <c r="AU1009" s="37">
        <f t="shared" si="393"/>
        <v>-3888.93</v>
      </c>
      <c r="AV1009" s="37">
        <f t="shared" si="393"/>
        <v>0</v>
      </c>
      <c r="AW1009" s="37">
        <f t="shared" si="393"/>
        <v>0</v>
      </c>
      <c r="AX1009" s="37">
        <f t="shared" si="393"/>
        <v>-3062.2499999999995</v>
      </c>
      <c r="AY1009" s="37">
        <f t="shared" si="393"/>
        <v>1626.0700000000002</v>
      </c>
      <c r="AZ1009" s="37">
        <f t="shared" si="393"/>
        <v>-1578.5299999999997</v>
      </c>
      <c r="BA1009" s="37">
        <f t="shared" si="393"/>
        <v>7.8000000000001108</v>
      </c>
      <c r="BB1009" s="37">
        <f t="shared" si="393"/>
        <v>0</v>
      </c>
      <c r="BC1009" s="37">
        <f t="shared" si="393"/>
        <v>0</v>
      </c>
      <c r="BD1009" s="24">
        <f t="shared" si="391"/>
        <v>-129960.9661914008</v>
      </c>
      <c r="BE1009" s="110"/>
    </row>
    <row r="1010" spans="1:57" ht="25.5" customHeight="1" x14ac:dyDescent="0.25">
      <c r="A1010" s="29"/>
      <c r="B1010" s="83"/>
      <c r="C1010" s="84"/>
      <c r="D1010" s="84"/>
      <c r="E1010" s="76" t="s">
        <v>117</v>
      </c>
      <c r="F1010" s="33">
        <f t="shared" ref="F1010:AK1010" si="394">COUNTA(F969:F1008)</f>
        <v>40</v>
      </c>
      <c r="G1010" s="33">
        <f t="shared" si="394"/>
        <v>40</v>
      </c>
      <c r="H1010" s="33">
        <f t="shared" si="394"/>
        <v>40</v>
      </c>
      <c r="I1010" s="33">
        <f t="shared" si="394"/>
        <v>40</v>
      </c>
      <c r="J1010" s="33">
        <f t="shared" si="394"/>
        <v>40</v>
      </c>
      <c r="K1010" s="33">
        <f t="shared" si="394"/>
        <v>40</v>
      </c>
      <c r="L1010" s="33">
        <f t="shared" si="394"/>
        <v>40</v>
      </c>
      <c r="M1010" s="33">
        <f t="shared" si="394"/>
        <v>40</v>
      </c>
      <c r="N1010" s="33">
        <f t="shared" si="394"/>
        <v>40</v>
      </c>
      <c r="O1010" s="33">
        <f t="shared" si="394"/>
        <v>40</v>
      </c>
      <c r="P1010" s="33">
        <f t="shared" si="394"/>
        <v>40</v>
      </c>
      <c r="Q1010" s="33">
        <f t="shared" si="394"/>
        <v>40</v>
      </c>
      <c r="R1010" s="33">
        <f t="shared" si="394"/>
        <v>39</v>
      </c>
      <c r="S1010" s="33">
        <f t="shared" si="394"/>
        <v>40</v>
      </c>
      <c r="T1010" s="33">
        <f t="shared" si="394"/>
        <v>40</v>
      </c>
      <c r="U1010" s="33">
        <f t="shared" si="394"/>
        <v>39</v>
      </c>
      <c r="V1010" s="33"/>
      <c r="W1010" s="33">
        <f t="shared" si="394"/>
        <v>40</v>
      </c>
      <c r="X1010" s="33"/>
      <c r="Y1010" s="33">
        <f t="shared" si="394"/>
        <v>40</v>
      </c>
      <c r="Z1010" s="33">
        <f t="shared" si="394"/>
        <v>40</v>
      </c>
      <c r="AA1010" s="33"/>
      <c r="AB1010" s="33">
        <f t="shared" si="394"/>
        <v>40</v>
      </c>
      <c r="AC1010" s="33">
        <f t="shared" si="394"/>
        <v>40</v>
      </c>
      <c r="AD1010" s="33">
        <f t="shared" si="394"/>
        <v>40</v>
      </c>
      <c r="AE1010" s="33">
        <f t="shared" si="394"/>
        <v>40</v>
      </c>
      <c r="AF1010" s="33">
        <f t="shared" si="394"/>
        <v>40</v>
      </c>
      <c r="AG1010" s="33">
        <f t="shared" si="394"/>
        <v>40</v>
      </c>
      <c r="AH1010" s="33"/>
      <c r="AI1010" s="33">
        <f t="shared" si="394"/>
        <v>40</v>
      </c>
      <c r="AJ1010" s="33">
        <f t="shared" si="394"/>
        <v>40</v>
      </c>
      <c r="AK1010" s="33"/>
      <c r="AL1010" s="33">
        <f t="shared" ref="AL1010:BC1010" si="395">COUNTA(AL969:AL1008)</f>
        <v>39</v>
      </c>
      <c r="AM1010" s="33">
        <f t="shared" si="395"/>
        <v>40</v>
      </c>
      <c r="AN1010" s="33">
        <f t="shared" si="395"/>
        <v>40</v>
      </c>
      <c r="AO1010" s="33">
        <f t="shared" si="395"/>
        <v>40</v>
      </c>
      <c r="AP1010" s="33">
        <f t="shared" si="395"/>
        <v>40</v>
      </c>
      <c r="AQ1010" s="33">
        <f t="shared" si="395"/>
        <v>40</v>
      </c>
      <c r="AR1010" s="33">
        <f t="shared" si="395"/>
        <v>40</v>
      </c>
      <c r="AS1010" s="33">
        <f t="shared" si="395"/>
        <v>40</v>
      </c>
      <c r="AT1010" s="33">
        <f t="shared" si="395"/>
        <v>40</v>
      </c>
      <c r="AU1010" s="33">
        <f t="shared" si="395"/>
        <v>40</v>
      </c>
      <c r="AV1010" s="33">
        <f t="shared" si="395"/>
        <v>40</v>
      </c>
      <c r="AW1010" s="33">
        <f t="shared" si="395"/>
        <v>40</v>
      </c>
      <c r="AX1010" s="33">
        <f t="shared" si="395"/>
        <v>40</v>
      </c>
      <c r="AY1010" s="33">
        <f t="shared" si="395"/>
        <v>40</v>
      </c>
      <c r="AZ1010" s="33">
        <f t="shared" si="395"/>
        <v>40</v>
      </c>
      <c r="BA1010" s="33">
        <f t="shared" si="395"/>
        <v>40</v>
      </c>
      <c r="BB1010" s="33">
        <f t="shared" si="395"/>
        <v>40</v>
      </c>
      <c r="BC1010" s="33">
        <f t="shared" si="395"/>
        <v>40</v>
      </c>
      <c r="BD1010" s="33">
        <f t="shared" si="391"/>
        <v>1797</v>
      </c>
      <c r="BE1010" s="110"/>
    </row>
    <row r="1011" spans="1:57" ht="25.5" customHeight="1" x14ac:dyDescent="0.25">
      <c r="A1011" s="29"/>
      <c r="B1011" s="83"/>
      <c r="C1011" s="84"/>
      <c r="D1011" s="84"/>
      <c r="E1011" s="76" t="s">
        <v>64</v>
      </c>
      <c r="F1011" s="34">
        <f t="shared" ref="F1011:AK1011" si="396">COUNTIF(F969:F1008,"NS")</f>
        <v>5</v>
      </c>
      <c r="G1011" s="34">
        <f t="shared" si="396"/>
        <v>6</v>
      </c>
      <c r="H1011" s="34">
        <f t="shared" si="396"/>
        <v>4</v>
      </c>
      <c r="I1011" s="34">
        <f t="shared" si="396"/>
        <v>6</v>
      </c>
      <c r="J1011" s="34">
        <f t="shared" si="396"/>
        <v>8</v>
      </c>
      <c r="K1011" s="34">
        <f t="shared" si="396"/>
        <v>6</v>
      </c>
      <c r="L1011" s="34">
        <f t="shared" si="396"/>
        <v>7</v>
      </c>
      <c r="M1011" s="34">
        <f t="shared" si="396"/>
        <v>8</v>
      </c>
      <c r="N1011" s="34">
        <f t="shared" si="396"/>
        <v>6</v>
      </c>
      <c r="O1011" s="34">
        <f t="shared" si="396"/>
        <v>7</v>
      </c>
      <c r="P1011" s="34">
        <f t="shared" si="396"/>
        <v>7</v>
      </c>
      <c r="Q1011" s="34">
        <f t="shared" si="396"/>
        <v>5</v>
      </c>
      <c r="R1011" s="34">
        <f t="shared" si="396"/>
        <v>6</v>
      </c>
      <c r="S1011" s="34">
        <f t="shared" si="396"/>
        <v>8</v>
      </c>
      <c r="T1011" s="34">
        <f t="shared" si="396"/>
        <v>5</v>
      </c>
      <c r="U1011" s="34">
        <f t="shared" si="396"/>
        <v>6</v>
      </c>
      <c r="V1011" s="34"/>
      <c r="W1011" s="34">
        <f t="shared" si="396"/>
        <v>5</v>
      </c>
      <c r="X1011" s="34"/>
      <c r="Y1011" s="34">
        <f t="shared" si="396"/>
        <v>6</v>
      </c>
      <c r="Z1011" s="34">
        <f t="shared" si="396"/>
        <v>4</v>
      </c>
      <c r="AA1011" s="34"/>
      <c r="AB1011" s="34">
        <f t="shared" si="396"/>
        <v>5</v>
      </c>
      <c r="AC1011" s="34">
        <f t="shared" si="396"/>
        <v>7</v>
      </c>
      <c r="AD1011" s="34">
        <f t="shared" si="396"/>
        <v>4</v>
      </c>
      <c r="AE1011" s="34">
        <f t="shared" si="396"/>
        <v>7</v>
      </c>
      <c r="AF1011" s="34">
        <f t="shared" si="396"/>
        <v>5</v>
      </c>
      <c r="AG1011" s="34">
        <f t="shared" si="396"/>
        <v>4</v>
      </c>
      <c r="AH1011" s="34"/>
      <c r="AI1011" s="34">
        <f t="shared" si="396"/>
        <v>8</v>
      </c>
      <c r="AJ1011" s="34">
        <f t="shared" si="396"/>
        <v>6</v>
      </c>
      <c r="AK1011" s="34"/>
      <c r="AL1011" s="34">
        <f t="shared" ref="AL1011:BC1011" si="397">COUNTIF(AL969:AL1008,"NS")</f>
        <v>7</v>
      </c>
      <c r="AM1011" s="34">
        <f t="shared" si="397"/>
        <v>5</v>
      </c>
      <c r="AN1011" s="34">
        <f t="shared" si="397"/>
        <v>8</v>
      </c>
      <c r="AO1011" s="34">
        <f t="shared" si="397"/>
        <v>8</v>
      </c>
      <c r="AP1011" s="34">
        <f t="shared" si="397"/>
        <v>8</v>
      </c>
      <c r="AQ1011" s="34">
        <f t="shared" si="397"/>
        <v>5</v>
      </c>
      <c r="AR1011" s="34">
        <f t="shared" si="397"/>
        <v>7</v>
      </c>
      <c r="AS1011" s="34">
        <f t="shared" si="397"/>
        <v>13</v>
      </c>
      <c r="AT1011" s="34">
        <f t="shared" si="397"/>
        <v>6</v>
      </c>
      <c r="AU1011" s="34">
        <f t="shared" si="397"/>
        <v>7</v>
      </c>
      <c r="AV1011" s="34">
        <f t="shared" si="397"/>
        <v>0</v>
      </c>
      <c r="AW1011" s="34">
        <f t="shared" si="397"/>
        <v>6</v>
      </c>
      <c r="AX1011" s="34">
        <f t="shared" si="397"/>
        <v>5</v>
      </c>
      <c r="AY1011" s="34">
        <f t="shared" si="397"/>
        <v>8</v>
      </c>
      <c r="AZ1011" s="34">
        <f t="shared" si="397"/>
        <v>5</v>
      </c>
      <c r="BA1011" s="34">
        <f t="shared" si="397"/>
        <v>5</v>
      </c>
      <c r="BB1011" s="34">
        <f t="shared" si="397"/>
        <v>0</v>
      </c>
      <c r="BC1011" s="34">
        <f t="shared" si="397"/>
        <v>0</v>
      </c>
      <c r="BD1011" s="33">
        <f t="shared" si="391"/>
        <v>264</v>
      </c>
      <c r="BE1011" s="110"/>
    </row>
    <row r="1012" spans="1:57" ht="25.5" customHeight="1" x14ac:dyDescent="0.25">
      <c r="A1012" s="29"/>
      <c r="B1012" s="83"/>
      <c r="C1012" s="84"/>
      <c r="D1012" s="84"/>
      <c r="E1012" s="76" t="s">
        <v>59</v>
      </c>
      <c r="F1012" s="34">
        <f t="shared" ref="F1012:AK1012" si="398">COUNTIF(F969:F1008,"NC")</f>
        <v>0</v>
      </c>
      <c r="G1012" s="34">
        <f t="shared" si="398"/>
        <v>2</v>
      </c>
      <c r="H1012" s="34">
        <f t="shared" si="398"/>
        <v>3</v>
      </c>
      <c r="I1012" s="34">
        <f t="shared" si="398"/>
        <v>0</v>
      </c>
      <c r="J1012" s="34">
        <f t="shared" si="398"/>
        <v>3</v>
      </c>
      <c r="K1012" s="34">
        <f t="shared" si="398"/>
        <v>0</v>
      </c>
      <c r="L1012" s="34">
        <f t="shared" si="398"/>
        <v>2</v>
      </c>
      <c r="M1012" s="34">
        <f t="shared" si="398"/>
        <v>4</v>
      </c>
      <c r="N1012" s="34">
        <f t="shared" si="398"/>
        <v>8</v>
      </c>
      <c r="O1012" s="34">
        <f t="shared" si="398"/>
        <v>1</v>
      </c>
      <c r="P1012" s="34">
        <f t="shared" si="398"/>
        <v>0</v>
      </c>
      <c r="Q1012" s="34">
        <f t="shared" si="398"/>
        <v>3</v>
      </c>
      <c r="R1012" s="34">
        <f t="shared" si="398"/>
        <v>6</v>
      </c>
      <c r="S1012" s="34">
        <f t="shared" si="398"/>
        <v>0</v>
      </c>
      <c r="T1012" s="34">
        <f t="shared" si="398"/>
        <v>3</v>
      </c>
      <c r="U1012" s="34">
        <f t="shared" si="398"/>
        <v>1</v>
      </c>
      <c r="V1012" s="34"/>
      <c r="W1012" s="34">
        <f t="shared" si="398"/>
        <v>6</v>
      </c>
      <c r="X1012" s="34"/>
      <c r="Y1012" s="34">
        <f t="shared" si="398"/>
        <v>1</v>
      </c>
      <c r="Z1012" s="34">
        <f t="shared" si="398"/>
        <v>4</v>
      </c>
      <c r="AA1012" s="34"/>
      <c r="AB1012" s="34">
        <f t="shared" si="398"/>
        <v>0</v>
      </c>
      <c r="AC1012" s="34">
        <f t="shared" si="398"/>
        <v>1</v>
      </c>
      <c r="AD1012" s="34">
        <f t="shared" si="398"/>
        <v>3</v>
      </c>
      <c r="AE1012" s="34">
        <f t="shared" si="398"/>
        <v>2</v>
      </c>
      <c r="AF1012" s="34">
        <f t="shared" si="398"/>
        <v>14</v>
      </c>
      <c r="AG1012" s="34">
        <f t="shared" si="398"/>
        <v>1</v>
      </c>
      <c r="AH1012" s="34"/>
      <c r="AI1012" s="34">
        <f t="shared" si="398"/>
        <v>0</v>
      </c>
      <c r="AJ1012" s="34">
        <f t="shared" si="398"/>
        <v>0</v>
      </c>
      <c r="AK1012" s="34"/>
      <c r="AL1012" s="34">
        <f t="shared" ref="AL1012:BC1012" si="399">COUNTIF(AL969:AL1008,"NC")</f>
        <v>1</v>
      </c>
      <c r="AM1012" s="34">
        <f t="shared" si="399"/>
        <v>0</v>
      </c>
      <c r="AN1012" s="34">
        <f t="shared" si="399"/>
        <v>3</v>
      </c>
      <c r="AO1012" s="34">
        <f t="shared" si="399"/>
        <v>3</v>
      </c>
      <c r="AP1012" s="34">
        <f t="shared" si="399"/>
        <v>0</v>
      </c>
      <c r="AQ1012" s="34">
        <f t="shared" si="399"/>
        <v>3</v>
      </c>
      <c r="AR1012" s="34">
        <f t="shared" si="399"/>
        <v>3</v>
      </c>
      <c r="AS1012" s="34">
        <f t="shared" si="399"/>
        <v>3</v>
      </c>
      <c r="AT1012" s="34">
        <f t="shared" si="399"/>
        <v>5</v>
      </c>
      <c r="AU1012" s="34">
        <f t="shared" si="399"/>
        <v>0</v>
      </c>
      <c r="AV1012" s="34">
        <f t="shared" si="399"/>
        <v>0</v>
      </c>
      <c r="AW1012" s="34">
        <f t="shared" si="399"/>
        <v>19</v>
      </c>
      <c r="AX1012" s="34">
        <f t="shared" si="399"/>
        <v>4</v>
      </c>
      <c r="AY1012" s="34">
        <f t="shared" si="399"/>
        <v>0</v>
      </c>
      <c r="AZ1012" s="34">
        <f t="shared" si="399"/>
        <v>0</v>
      </c>
      <c r="BA1012" s="34">
        <f t="shared" si="399"/>
        <v>0</v>
      </c>
      <c r="BB1012" s="34">
        <f t="shared" si="399"/>
        <v>0</v>
      </c>
      <c r="BC1012" s="34">
        <f t="shared" si="399"/>
        <v>0</v>
      </c>
      <c r="BD1012" s="33">
        <f t="shared" si="391"/>
        <v>112</v>
      </c>
      <c r="BE1012" s="110"/>
    </row>
    <row r="1013" spans="1:57" ht="25.5" customHeight="1" x14ac:dyDescent="0.25">
      <c r="A1013" s="29"/>
      <c r="B1013" s="83"/>
      <c r="C1013" s="84"/>
      <c r="D1013" s="84"/>
      <c r="E1013" s="76" t="s">
        <v>118</v>
      </c>
      <c r="F1013" s="35">
        <f t="shared" ref="F1013:AK1013" si="400">1-F1012/(F1010-F1011)</f>
        <v>1</v>
      </c>
      <c r="G1013" s="35">
        <f t="shared" si="400"/>
        <v>0.94117647058823528</v>
      </c>
      <c r="H1013" s="35">
        <f t="shared" si="400"/>
        <v>0.91666666666666663</v>
      </c>
      <c r="I1013" s="35">
        <f t="shared" si="400"/>
        <v>1</v>
      </c>
      <c r="J1013" s="35">
        <f t="shared" si="400"/>
        <v>0.90625</v>
      </c>
      <c r="K1013" s="35">
        <f t="shared" si="400"/>
        <v>1</v>
      </c>
      <c r="L1013" s="35">
        <f t="shared" si="400"/>
        <v>0.93939393939393945</v>
      </c>
      <c r="M1013" s="35">
        <f t="shared" si="400"/>
        <v>0.875</v>
      </c>
      <c r="N1013" s="35">
        <f t="shared" si="400"/>
        <v>0.76470588235294112</v>
      </c>
      <c r="O1013" s="35">
        <f t="shared" si="400"/>
        <v>0.96969696969696972</v>
      </c>
      <c r="P1013" s="35">
        <f t="shared" si="400"/>
        <v>1</v>
      </c>
      <c r="Q1013" s="35">
        <f t="shared" si="400"/>
        <v>0.91428571428571426</v>
      </c>
      <c r="R1013" s="35">
        <f t="shared" si="400"/>
        <v>0.81818181818181812</v>
      </c>
      <c r="S1013" s="35">
        <f t="shared" si="400"/>
        <v>1</v>
      </c>
      <c r="T1013" s="35">
        <f t="shared" si="400"/>
        <v>0.91428571428571426</v>
      </c>
      <c r="U1013" s="35">
        <f t="shared" si="400"/>
        <v>0.96969696969696972</v>
      </c>
      <c r="V1013" s="35"/>
      <c r="W1013" s="35">
        <f t="shared" si="400"/>
        <v>0.82857142857142851</v>
      </c>
      <c r="X1013" s="35"/>
      <c r="Y1013" s="35">
        <f t="shared" si="400"/>
        <v>0.97058823529411764</v>
      </c>
      <c r="Z1013" s="35">
        <f t="shared" si="400"/>
        <v>0.88888888888888884</v>
      </c>
      <c r="AA1013" s="35"/>
      <c r="AB1013" s="35">
        <f t="shared" si="400"/>
        <v>1</v>
      </c>
      <c r="AC1013" s="35">
        <f t="shared" si="400"/>
        <v>0.96969696969696972</v>
      </c>
      <c r="AD1013" s="35">
        <f t="shared" si="400"/>
        <v>0.91666666666666663</v>
      </c>
      <c r="AE1013" s="35">
        <f t="shared" si="400"/>
        <v>0.93939393939393945</v>
      </c>
      <c r="AF1013" s="35">
        <f t="shared" si="400"/>
        <v>0.6</v>
      </c>
      <c r="AG1013" s="35">
        <f t="shared" si="400"/>
        <v>0.97222222222222221</v>
      </c>
      <c r="AH1013" s="35"/>
      <c r="AI1013" s="35">
        <f t="shared" si="400"/>
        <v>1</v>
      </c>
      <c r="AJ1013" s="35">
        <f t="shared" si="400"/>
        <v>1</v>
      </c>
      <c r="AK1013" s="35"/>
      <c r="AL1013" s="35">
        <f t="shared" ref="AL1013:BD1013" si="401">1-AL1012/(AL1010-AL1011)</f>
        <v>0.96875</v>
      </c>
      <c r="AM1013" s="35">
        <f t="shared" si="401"/>
        <v>1</v>
      </c>
      <c r="AN1013" s="35">
        <f t="shared" si="401"/>
        <v>0.90625</v>
      </c>
      <c r="AO1013" s="35">
        <f t="shared" si="401"/>
        <v>0.90625</v>
      </c>
      <c r="AP1013" s="35">
        <f t="shared" si="401"/>
        <v>1</v>
      </c>
      <c r="AQ1013" s="35">
        <f t="shared" si="401"/>
        <v>0.91428571428571426</v>
      </c>
      <c r="AR1013" s="35">
        <f t="shared" si="401"/>
        <v>0.90909090909090906</v>
      </c>
      <c r="AS1013" s="35">
        <f t="shared" si="401"/>
        <v>0.88888888888888884</v>
      </c>
      <c r="AT1013" s="35">
        <f t="shared" si="401"/>
        <v>0.8529411764705882</v>
      </c>
      <c r="AU1013" s="35">
        <f t="shared" si="401"/>
        <v>1</v>
      </c>
      <c r="AV1013" s="35">
        <f t="shared" si="401"/>
        <v>1</v>
      </c>
      <c r="AW1013" s="35">
        <f t="shared" si="401"/>
        <v>0.44117647058823528</v>
      </c>
      <c r="AX1013" s="35">
        <f t="shared" si="401"/>
        <v>0.88571428571428568</v>
      </c>
      <c r="AY1013" s="35">
        <f t="shared" si="401"/>
        <v>1</v>
      </c>
      <c r="AZ1013" s="35">
        <f t="shared" si="401"/>
        <v>1</v>
      </c>
      <c r="BA1013" s="35">
        <f t="shared" si="401"/>
        <v>1</v>
      </c>
      <c r="BB1013" s="35">
        <f t="shared" si="401"/>
        <v>1</v>
      </c>
      <c r="BC1013" s="35">
        <f t="shared" si="401"/>
        <v>1</v>
      </c>
      <c r="BD1013" s="35">
        <f t="shared" si="401"/>
        <v>0.9269406392694064</v>
      </c>
      <c r="BE1013" s="110"/>
    </row>
    <row r="1014" spans="1:57" ht="25.5" customHeight="1" x14ac:dyDescent="0.25">
      <c r="A1014" s="29"/>
      <c r="B1014" s="83"/>
      <c r="C1014" s="84"/>
      <c r="D1014" s="84"/>
      <c r="E1014" s="76" t="s">
        <v>152</v>
      </c>
      <c r="F1014" s="34">
        <f t="shared" ref="F1014:AK1014" si="402">F1010+F963</f>
        <v>799</v>
      </c>
      <c r="G1014" s="34">
        <f t="shared" si="402"/>
        <v>800</v>
      </c>
      <c r="H1014" s="34">
        <f t="shared" si="402"/>
        <v>800</v>
      </c>
      <c r="I1014" s="34">
        <f t="shared" si="402"/>
        <v>800</v>
      </c>
      <c r="J1014" s="34">
        <f t="shared" si="402"/>
        <v>800</v>
      </c>
      <c r="K1014" s="34">
        <f t="shared" si="402"/>
        <v>800</v>
      </c>
      <c r="L1014" s="34">
        <f t="shared" si="402"/>
        <v>798</v>
      </c>
      <c r="M1014" s="34">
        <f t="shared" si="402"/>
        <v>799</v>
      </c>
      <c r="N1014" s="34">
        <f t="shared" si="402"/>
        <v>799</v>
      </c>
      <c r="O1014" s="34">
        <f t="shared" si="402"/>
        <v>798</v>
      </c>
      <c r="P1014" s="34">
        <f t="shared" si="402"/>
        <v>800</v>
      </c>
      <c r="Q1014" s="34">
        <f t="shared" si="402"/>
        <v>800</v>
      </c>
      <c r="R1014" s="34">
        <f t="shared" si="402"/>
        <v>795</v>
      </c>
      <c r="S1014" s="34">
        <f t="shared" si="402"/>
        <v>799</v>
      </c>
      <c r="T1014" s="34">
        <f t="shared" si="402"/>
        <v>800</v>
      </c>
      <c r="U1014" s="34">
        <f t="shared" si="402"/>
        <v>788</v>
      </c>
      <c r="V1014" s="34"/>
      <c r="W1014" s="34">
        <f t="shared" si="402"/>
        <v>795</v>
      </c>
      <c r="X1014" s="34"/>
      <c r="Y1014" s="34">
        <f t="shared" si="402"/>
        <v>799</v>
      </c>
      <c r="Z1014" s="34">
        <f t="shared" si="402"/>
        <v>800</v>
      </c>
      <c r="AA1014" s="34"/>
      <c r="AB1014" s="34">
        <f t="shared" si="402"/>
        <v>800</v>
      </c>
      <c r="AC1014" s="34">
        <f t="shared" si="402"/>
        <v>800</v>
      </c>
      <c r="AD1014" s="34">
        <f t="shared" si="402"/>
        <v>800</v>
      </c>
      <c r="AE1014" s="34">
        <f t="shared" si="402"/>
        <v>800</v>
      </c>
      <c r="AF1014" s="34">
        <f t="shared" si="402"/>
        <v>799</v>
      </c>
      <c r="AG1014" s="34">
        <f t="shared" si="402"/>
        <v>799</v>
      </c>
      <c r="AH1014" s="34"/>
      <c r="AI1014" s="34">
        <f t="shared" si="402"/>
        <v>800</v>
      </c>
      <c r="AJ1014" s="34">
        <f t="shared" si="402"/>
        <v>797</v>
      </c>
      <c r="AK1014" s="34"/>
      <c r="AL1014" s="34">
        <f t="shared" ref="AL1014:BD1014" si="403">AL1010+AL963</f>
        <v>796</v>
      </c>
      <c r="AM1014" s="34">
        <f t="shared" si="403"/>
        <v>799</v>
      </c>
      <c r="AN1014" s="34">
        <f t="shared" si="403"/>
        <v>799</v>
      </c>
      <c r="AO1014" s="34">
        <f t="shared" si="403"/>
        <v>799</v>
      </c>
      <c r="AP1014" s="34">
        <f t="shared" si="403"/>
        <v>800</v>
      </c>
      <c r="AQ1014" s="34">
        <f t="shared" si="403"/>
        <v>798</v>
      </c>
      <c r="AR1014" s="34">
        <f t="shared" si="403"/>
        <v>798</v>
      </c>
      <c r="AS1014" s="34">
        <f t="shared" si="403"/>
        <v>800</v>
      </c>
      <c r="AT1014" s="34">
        <f t="shared" si="403"/>
        <v>799</v>
      </c>
      <c r="AU1014" s="34">
        <f t="shared" si="403"/>
        <v>800</v>
      </c>
      <c r="AV1014" s="34">
        <f t="shared" si="403"/>
        <v>800</v>
      </c>
      <c r="AW1014" s="34">
        <f t="shared" si="403"/>
        <v>792</v>
      </c>
      <c r="AX1014" s="34">
        <f t="shared" si="403"/>
        <v>799</v>
      </c>
      <c r="AY1014" s="34">
        <f t="shared" si="403"/>
        <v>797</v>
      </c>
      <c r="AZ1014" s="34">
        <f t="shared" si="403"/>
        <v>799</v>
      </c>
      <c r="BA1014" s="34">
        <f t="shared" si="403"/>
        <v>800</v>
      </c>
      <c r="BB1014" s="34">
        <f t="shared" si="403"/>
        <v>800</v>
      </c>
      <c r="BC1014" s="34">
        <f t="shared" si="403"/>
        <v>800</v>
      </c>
      <c r="BD1014" s="34">
        <f t="shared" si="403"/>
        <v>35939</v>
      </c>
      <c r="BE1014" s="110"/>
    </row>
    <row r="1015" spans="1:57" ht="25.5" customHeight="1" x14ac:dyDescent="0.25">
      <c r="A1015" s="29"/>
      <c r="B1015" s="83"/>
      <c r="C1015" s="84"/>
      <c r="D1015" s="84"/>
      <c r="E1015" s="76" t="s">
        <v>153</v>
      </c>
      <c r="F1015" s="34">
        <f t="shared" ref="F1015:AK1015" si="404">F1011+F964</f>
        <v>83</v>
      </c>
      <c r="G1015" s="34">
        <f t="shared" si="404"/>
        <v>132</v>
      </c>
      <c r="H1015" s="34">
        <f t="shared" si="404"/>
        <v>81</v>
      </c>
      <c r="I1015" s="34">
        <f t="shared" si="404"/>
        <v>135</v>
      </c>
      <c r="J1015" s="34">
        <f t="shared" si="404"/>
        <v>146</v>
      </c>
      <c r="K1015" s="34">
        <f t="shared" si="404"/>
        <v>134</v>
      </c>
      <c r="L1015" s="34">
        <f t="shared" si="404"/>
        <v>176</v>
      </c>
      <c r="M1015" s="34">
        <f t="shared" si="404"/>
        <v>161</v>
      </c>
      <c r="N1015" s="34">
        <f t="shared" si="404"/>
        <v>150</v>
      </c>
      <c r="O1015" s="34">
        <f t="shared" si="404"/>
        <v>146</v>
      </c>
      <c r="P1015" s="34">
        <f t="shared" si="404"/>
        <v>138</v>
      </c>
      <c r="Q1015" s="34">
        <f t="shared" si="404"/>
        <v>181</v>
      </c>
      <c r="R1015" s="34">
        <f t="shared" si="404"/>
        <v>120</v>
      </c>
      <c r="S1015" s="34">
        <f t="shared" si="404"/>
        <v>169</v>
      </c>
      <c r="T1015" s="34">
        <f t="shared" si="404"/>
        <v>138</v>
      </c>
      <c r="U1015" s="34">
        <f t="shared" si="404"/>
        <v>130</v>
      </c>
      <c r="V1015" s="34"/>
      <c r="W1015" s="34">
        <f t="shared" si="404"/>
        <v>147</v>
      </c>
      <c r="X1015" s="34"/>
      <c r="Y1015" s="34">
        <f t="shared" si="404"/>
        <v>140</v>
      </c>
      <c r="Z1015" s="34">
        <f t="shared" si="404"/>
        <v>135</v>
      </c>
      <c r="AA1015" s="34"/>
      <c r="AB1015" s="34">
        <f t="shared" si="404"/>
        <v>123</v>
      </c>
      <c r="AC1015" s="34">
        <f t="shared" si="404"/>
        <v>137</v>
      </c>
      <c r="AD1015" s="34">
        <f t="shared" si="404"/>
        <v>145</v>
      </c>
      <c r="AE1015" s="34">
        <f t="shared" si="404"/>
        <v>145</v>
      </c>
      <c r="AF1015" s="34">
        <f t="shared" si="404"/>
        <v>157</v>
      </c>
      <c r="AG1015" s="34">
        <f t="shared" si="404"/>
        <v>107</v>
      </c>
      <c r="AH1015" s="34"/>
      <c r="AI1015" s="34">
        <f t="shared" si="404"/>
        <v>173</v>
      </c>
      <c r="AJ1015" s="34">
        <f t="shared" si="404"/>
        <v>136</v>
      </c>
      <c r="AK1015" s="34"/>
      <c r="AL1015" s="34">
        <f t="shared" ref="AL1015:BD1015" si="405">AL1011+AL964</f>
        <v>134</v>
      </c>
      <c r="AM1015" s="34">
        <f t="shared" si="405"/>
        <v>136</v>
      </c>
      <c r="AN1015" s="34">
        <f t="shared" si="405"/>
        <v>162</v>
      </c>
      <c r="AO1015" s="34">
        <f t="shared" si="405"/>
        <v>131</v>
      </c>
      <c r="AP1015" s="34">
        <f t="shared" si="405"/>
        <v>170</v>
      </c>
      <c r="AQ1015" s="34">
        <f t="shared" si="405"/>
        <v>137</v>
      </c>
      <c r="AR1015" s="34">
        <f t="shared" si="405"/>
        <v>119</v>
      </c>
      <c r="AS1015" s="34">
        <f t="shared" si="405"/>
        <v>207</v>
      </c>
      <c r="AT1015" s="34">
        <f t="shared" si="405"/>
        <v>134</v>
      </c>
      <c r="AU1015" s="34">
        <f t="shared" si="405"/>
        <v>173</v>
      </c>
      <c r="AV1015" s="34">
        <f t="shared" si="405"/>
        <v>0</v>
      </c>
      <c r="AW1015" s="34">
        <f t="shared" si="405"/>
        <v>144</v>
      </c>
      <c r="AX1015" s="34">
        <f t="shared" si="405"/>
        <v>118</v>
      </c>
      <c r="AY1015" s="34">
        <f t="shared" si="405"/>
        <v>180</v>
      </c>
      <c r="AZ1015" s="34">
        <f t="shared" si="405"/>
        <v>121</v>
      </c>
      <c r="BA1015" s="34">
        <f t="shared" si="405"/>
        <v>125</v>
      </c>
      <c r="BB1015" s="34">
        <f t="shared" si="405"/>
        <v>0</v>
      </c>
      <c r="BC1015" s="34">
        <f t="shared" si="405"/>
        <v>0</v>
      </c>
      <c r="BD1015" s="34">
        <f t="shared" si="405"/>
        <v>5956</v>
      </c>
      <c r="BE1015" s="110"/>
    </row>
    <row r="1016" spans="1:57" ht="25.5" customHeight="1" x14ac:dyDescent="0.25">
      <c r="A1016" s="29"/>
      <c r="B1016" s="83"/>
      <c r="C1016" s="84"/>
      <c r="D1016" s="84"/>
      <c r="E1016" s="76" t="s">
        <v>154</v>
      </c>
      <c r="F1016" s="34">
        <f t="shared" ref="F1016:AK1016" si="406">F1012+F965</f>
        <v>4</v>
      </c>
      <c r="G1016" s="34">
        <f t="shared" si="406"/>
        <v>24</v>
      </c>
      <c r="H1016" s="34">
        <f t="shared" si="406"/>
        <v>79</v>
      </c>
      <c r="I1016" s="34">
        <f t="shared" si="406"/>
        <v>71</v>
      </c>
      <c r="J1016" s="34">
        <f t="shared" si="406"/>
        <v>77</v>
      </c>
      <c r="K1016" s="34">
        <f t="shared" si="406"/>
        <v>15</v>
      </c>
      <c r="L1016" s="34">
        <f t="shared" si="406"/>
        <v>42</v>
      </c>
      <c r="M1016" s="34">
        <f t="shared" si="406"/>
        <v>115</v>
      </c>
      <c r="N1016" s="34">
        <f t="shared" si="406"/>
        <v>96</v>
      </c>
      <c r="O1016" s="34">
        <f t="shared" si="406"/>
        <v>66</v>
      </c>
      <c r="P1016" s="34">
        <f t="shared" si="406"/>
        <v>29</v>
      </c>
      <c r="Q1016" s="34">
        <f t="shared" si="406"/>
        <v>65</v>
      </c>
      <c r="R1016" s="34">
        <f t="shared" si="406"/>
        <v>79</v>
      </c>
      <c r="S1016" s="34">
        <f t="shared" si="406"/>
        <v>22</v>
      </c>
      <c r="T1016" s="34">
        <f t="shared" si="406"/>
        <v>82</v>
      </c>
      <c r="U1016" s="34">
        <f t="shared" si="406"/>
        <v>71</v>
      </c>
      <c r="V1016" s="34"/>
      <c r="W1016" s="34">
        <f t="shared" si="406"/>
        <v>137</v>
      </c>
      <c r="X1016" s="34"/>
      <c r="Y1016" s="34">
        <f t="shared" si="406"/>
        <v>55</v>
      </c>
      <c r="Z1016" s="34">
        <f t="shared" si="406"/>
        <v>62</v>
      </c>
      <c r="AA1016" s="34"/>
      <c r="AB1016" s="34">
        <f t="shared" si="406"/>
        <v>4</v>
      </c>
      <c r="AC1016" s="34">
        <f t="shared" si="406"/>
        <v>57</v>
      </c>
      <c r="AD1016" s="34">
        <f t="shared" si="406"/>
        <v>15</v>
      </c>
      <c r="AE1016" s="34">
        <f t="shared" si="406"/>
        <v>19</v>
      </c>
      <c r="AF1016" s="34">
        <f t="shared" si="406"/>
        <v>86</v>
      </c>
      <c r="AG1016" s="34">
        <f t="shared" si="406"/>
        <v>29</v>
      </c>
      <c r="AH1016" s="34"/>
      <c r="AI1016" s="34">
        <f t="shared" si="406"/>
        <v>54</v>
      </c>
      <c r="AJ1016" s="34">
        <f t="shared" si="406"/>
        <v>34</v>
      </c>
      <c r="AK1016" s="34"/>
      <c r="AL1016" s="34">
        <f t="shared" ref="AL1016:BD1016" si="407">AL1012+AL965</f>
        <v>32</v>
      </c>
      <c r="AM1016" s="34">
        <f t="shared" si="407"/>
        <v>11</v>
      </c>
      <c r="AN1016" s="34">
        <f t="shared" si="407"/>
        <v>29</v>
      </c>
      <c r="AO1016" s="34">
        <f t="shared" si="407"/>
        <v>88</v>
      </c>
      <c r="AP1016" s="34">
        <f t="shared" si="407"/>
        <v>7</v>
      </c>
      <c r="AQ1016" s="34">
        <f t="shared" si="407"/>
        <v>129</v>
      </c>
      <c r="AR1016" s="34">
        <f t="shared" si="407"/>
        <v>94</v>
      </c>
      <c r="AS1016" s="34">
        <f t="shared" si="407"/>
        <v>76</v>
      </c>
      <c r="AT1016" s="34">
        <f t="shared" si="407"/>
        <v>77</v>
      </c>
      <c r="AU1016" s="34">
        <f t="shared" si="407"/>
        <v>150</v>
      </c>
      <c r="AV1016" s="34">
        <f t="shared" si="407"/>
        <v>0</v>
      </c>
      <c r="AW1016" s="34">
        <f t="shared" si="407"/>
        <v>176</v>
      </c>
      <c r="AX1016" s="34">
        <f t="shared" si="407"/>
        <v>59</v>
      </c>
      <c r="AY1016" s="34">
        <f t="shared" si="407"/>
        <v>3</v>
      </c>
      <c r="AZ1016" s="34">
        <f t="shared" si="407"/>
        <v>22</v>
      </c>
      <c r="BA1016" s="34">
        <f t="shared" si="407"/>
        <v>1</v>
      </c>
      <c r="BB1016" s="34">
        <f t="shared" si="407"/>
        <v>0</v>
      </c>
      <c r="BC1016" s="34">
        <f t="shared" si="407"/>
        <v>0</v>
      </c>
      <c r="BD1016" s="34">
        <f t="shared" si="407"/>
        <v>2443</v>
      </c>
      <c r="BE1016" s="110"/>
    </row>
    <row r="1017" spans="1:57" ht="25.5" customHeight="1" x14ac:dyDescent="0.25">
      <c r="A1017" s="29"/>
      <c r="B1017" s="83"/>
      <c r="C1017" s="84"/>
      <c r="D1017" s="84"/>
      <c r="E1017" s="76" t="s">
        <v>155</v>
      </c>
      <c r="F1017" s="35">
        <f t="shared" ref="F1017:AK1017" si="408">1-F1016/(F1014-F1015)</f>
        <v>0.994413407821229</v>
      </c>
      <c r="G1017" s="35">
        <f t="shared" si="408"/>
        <v>0.9640718562874252</v>
      </c>
      <c r="H1017" s="35">
        <f t="shared" si="408"/>
        <v>0.89012517385257306</v>
      </c>
      <c r="I1017" s="35">
        <f t="shared" si="408"/>
        <v>0.89323308270676693</v>
      </c>
      <c r="J1017" s="35">
        <f t="shared" si="408"/>
        <v>0.88226299694189603</v>
      </c>
      <c r="K1017" s="35">
        <f t="shared" si="408"/>
        <v>0.97747747747747749</v>
      </c>
      <c r="L1017" s="35">
        <f t="shared" si="408"/>
        <v>0.932475884244373</v>
      </c>
      <c r="M1017" s="35">
        <f t="shared" si="408"/>
        <v>0.81974921630094044</v>
      </c>
      <c r="N1017" s="35">
        <f t="shared" si="408"/>
        <v>0.8520801232665639</v>
      </c>
      <c r="O1017" s="35">
        <f t="shared" si="408"/>
        <v>0.89877300613496935</v>
      </c>
      <c r="P1017" s="35">
        <f t="shared" si="408"/>
        <v>0.95619335347432022</v>
      </c>
      <c r="Q1017" s="35">
        <f t="shared" si="408"/>
        <v>0.89499192245557346</v>
      </c>
      <c r="R1017" s="35">
        <f t="shared" si="408"/>
        <v>0.88296296296296295</v>
      </c>
      <c r="S1017" s="35">
        <f t="shared" si="408"/>
        <v>0.96507936507936509</v>
      </c>
      <c r="T1017" s="35">
        <f t="shared" si="408"/>
        <v>0.8761329305135952</v>
      </c>
      <c r="U1017" s="35">
        <f t="shared" si="408"/>
        <v>0.89209726443769</v>
      </c>
      <c r="V1017" s="35"/>
      <c r="W1017" s="35">
        <f t="shared" si="408"/>
        <v>0.78858024691358031</v>
      </c>
      <c r="X1017" s="35"/>
      <c r="Y1017" s="35">
        <f t="shared" si="408"/>
        <v>0.91654021244309558</v>
      </c>
      <c r="Z1017" s="35">
        <f t="shared" si="408"/>
        <v>0.90676691729323311</v>
      </c>
      <c r="AA1017" s="35"/>
      <c r="AB1017" s="35">
        <f t="shared" si="408"/>
        <v>0.99409158050221569</v>
      </c>
      <c r="AC1017" s="35">
        <f t="shared" si="408"/>
        <v>0.91402714932126694</v>
      </c>
      <c r="AD1017" s="35">
        <f t="shared" si="408"/>
        <v>0.97709923664122134</v>
      </c>
      <c r="AE1017" s="35">
        <f t="shared" si="408"/>
        <v>0.97099236641221376</v>
      </c>
      <c r="AF1017" s="35">
        <f t="shared" si="408"/>
        <v>0.86604361370716509</v>
      </c>
      <c r="AG1017" s="35">
        <f t="shared" si="408"/>
        <v>0.95809248554913296</v>
      </c>
      <c r="AH1017" s="35"/>
      <c r="AI1017" s="35">
        <f t="shared" si="408"/>
        <v>0.9138755980861244</v>
      </c>
      <c r="AJ1017" s="35">
        <f t="shared" si="408"/>
        <v>0.94856278366111946</v>
      </c>
      <c r="AK1017" s="35"/>
      <c r="AL1017" s="35">
        <f t="shared" ref="AL1017:BD1017" si="409">1-AL1016/(AL1014-AL1015)</f>
        <v>0.95166163141993954</v>
      </c>
      <c r="AM1017" s="35">
        <f t="shared" si="409"/>
        <v>0.98340874811463042</v>
      </c>
      <c r="AN1017" s="35">
        <f t="shared" si="409"/>
        <v>0.95447409733124022</v>
      </c>
      <c r="AO1017" s="35">
        <f t="shared" si="409"/>
        <v>0.86826347305389218</v>
      </c>
      <c r="AP1017" s="35">
        <f t="shared" si="409"/>
        <v>0.98888888888888893</v>
      </c>
      <c r="AQ1017" s="35">
        <f t="shared" si="409"/>
        <v>0.80484114977307109</v>
      </c>
      <c r="AR1017" s="35">
        <f t="shared" si="409"/>
        <v>0.8615611192930781</v>
      </c>
      <c r="AS1017" s="35">
        <f t="shared" si="409"/>
        <v>0.87183811129848232</v>
      </c>
      <c r="AT1017" s="35">
        <f t="shared" si="409"/>
        <v>0.88421052631578945</v>
      </c>
      <c r="AU1017" s="35">
        <f t="shared" si="409"/>
        <v>0.76076555023923442</v>
      </c>
      <c r="AV1017" s="35">
        <f t="shared" si="409"/>
        <v>1</v>
      </c>
      <c r="AW1017" s="35">
        <f t="shared" si="409"/>
        <v>0.72839506172839508</v>
      </c>
      <c r="AX1017" s="35">
        <f t="shared" si="409"/>
        <v>0.91336270190895741</v>
      </c>
      <c r="AY1017" s="35">
        <f t="shared" si="409"/>
        <v>0.99513776337115067</v>
      </c>
      <c r="AZ1017" s="35">
        <f t="shared" si="409"/>
        <v>0.96755162241887904</v>
      </c>
      <c r="BA1017" s="35">
        <f t="shared" si="409"/>
        <v>0.99851851851851847</v>
      </c>
      <c r="BB1017" s="35">
        <f t="shared" si="409"/>
        <v>1</v>
      </c>
      <c r="BC1017" s="35">
        <f t="shared" si="409"/>
        <v>1</v>
      </c>
      <c r="BD1017" s="35">
        <f t="shared" si="409"/>
        <v>0.91852049494713672</v>
      </c>
      <c r="BE1017" s="110"/>
    </row>
    <row r="1018" spans="1:57" ht="25.5" customHeight="1" x14ac:dyDescent="0.25">
      <c r="A1018" s="19" t="s">
        <v>44</v>
      </c>
      <c r="B1018" s="85" t="s">
        <v>45</v>
      </c>
      <c r="C1018" s="86">
        <v>43610</v>
      </c>
      <c r="D1018" s="85">
        <v>20</v>
      </c>
      <c r="E1018" s="85" t="s">
        <v>46</v>
      </c>
      <c r="F1018" s="19">
        <f t="shared" ref="F1018:AK1018" si="410">F967</f>
        <v>14</v>
      </c>
      <c r="G1018" s="19">
        <f t="shared" si="410"/>
        <v>23</v>
      </c>
      <c r="H1018" s="19">
        <f t="shared" si="410"/>
        <v>42</v>
      </c>
      <c r="I1018" s="19">
        <f t="shared" si="410"/>
        <v>47</v>
      </c>
      <c r="J1018" s="19">
        <f t="shared" si="410"/>
        <v>48</v>
      </c>
      <c r="K1018" s="19">
        <f t="shared" si="410"/>
        <v>59</v>
      </c>
      <c r="L1018" s="19">
        <f t="shared" si="410"/>
        <v>64</v>
      </c>
      <c r="M1018" s="19">
        <f t="shared" si="410"/>
        <v>65</v>
      </c>
      <c r="N1018" s="19">
        <f t="shared" si="410"/>
        <v>66</v>
      </c>
      <c r="O1018" s="19">
        <f t="shared" si="410"/>
        <v>72</v>
      </c>
      <c r="P1018" s="19">
        <f t="shared" si="410"/>
        <v>76</v>
      </c>
      <c r="Q1018" s="19">
        <f t="shared" si="410"/>
        <v>78</v>
      </c>
      <c r="R1018" s="19">
        <f t="shared" si="410"/>
        <v>79</v>
      </c>
      <c r="S1018" s="19">
        <f t="shared" si="410"/>
        <v>83</v>
      </c>
      <c r="T1018" s="19">
        <f t="shared" si="410"/>
        <v>84</v>
      </c>
      <c r="U1018" s="19">
        <f t="shared" si="410"/>
        <v>86</v>
      </c>
      <c r="V1018" s="19"/>
      <c r="W1018" s="19">
        <f t="shared" si="410"/>
        <v>411</v>
      </c>
      <c r="X1018" s="19"/>
      <c r="Y1018" s="19">
        <f t="shared" si="410"/>
        <v>413</v>
      </c>
      <c r="Z1018" s="19">
        <f t="shared" si="410"/>
        <v>415</v>
      </c>
      <c r="AA1018" s="19"/>
      <c r="AB1018" s="19">
        <f t="shared" si="410"/>
        <v>417</v>
      </c>
      <c r="AC1018" s="19">
        <f t="shared" si="410"/>
        <v>418</v>
      </c>
      <c r="AD1018" s="19">
        <f t="shared" si="410"/>
        <v>419</v>
      </c>
      <c r="AE1018" s="19">
        <f t="shared" si="410"/>
        <v>420</v>
      </c>
      <c r="AF1018" s="19">
        <f t="shared" si="410"/>
        <v>421</v>
      </c>
      <c r="AG1018" s="19">
        <f t="shared" si="410"/>
        <v>422</v>
      </c>
      <c r="AH1018" s="19"/>
      <c r="AI1018" s="19">
        <f t="shared" si="410"/>
        <v>425</v>
      </c>
      <c r="AJ1018" s="19">
        <f t="shared" si="410"/>
        <v>426</v>
      </c>
      <c r="AK1018" s="19"/>
      <c r="AL1018" s="19">
        <f t="shared" ref="AL1018:BD1018" si="411">AL967</f>
        <v>430</v>
      </c>
      <c r="AM1018" s="19">
        <f t="shared" si="411"/>
        <v>431</v>
      </c>
      <c r="AN1018" s="19">
        <f t="shared" si="411"/>
        <v>433</v>
      </c>
      <c r="AO1018" s="19">
        <f t="shared" si="411"/>
        <v>446</v>
      </c>
      <c r="AP1018" s="19">
        <f t="shared" si="411"/>
        <v>449</v>
      </c>
      <c r="AQ1018" s="19">
        <f t="shared" si="411"/>
        <v>450</v>
      </c>
      <c r="AR1018" s="19">
        <f t="shared" si="411"/>
        <v>451</v>
      </c>
      <c r="AS1018" s="19">
        <f t="shared" si="411"/>
        <v>453</v>
      </c>
      <c r="AT1018" s="19">
        <f t="shared" si="411"/>
        <v>454</v>
      </c>
      <c r="AU1018" s="19">
        <f t="shared" si="411"/>
        <v>455</v>
      </c>
      <c r="AV1018" s="19">
        <f t="shared" si="411"/>
        <v>0</v>
      </c>
      <c r="AW1018" s="19">
        <f t="shared" si="411"/>
        <v>457</v>
      </c>
      <c r="AX1018" s="19">
        <f t="shared" si="411"/>
        <v>458</v>
      </c>
      <c r="AY1018" s="19">
        <f t="shared" si="411"/>
        <v>460</v>
      </c>
      <c r="AZ1018" s="19">
        <f t="shared" si="411"/>
        <v>461</v>
      </c>
      <c r="BA1018" s="19">
        <f t="shared" si="411"/>
        <v>463</v>
      </c>
      <c r="BB1018" s="19">
        <f t="shared" si="411"/>
        <v>0</v>
      </c>
      <c r="BC1018" s="19">
        <f t="shared" si="411"/>
        <v>0</v>
      </c>
      <c r="BD1018" s="19" t="str">
        <f t="shared" si="411"/>
        <v>TOTALS</v>
      </c>
      <c r="BE1018" s="19" t="s">
        <v>47</v>
      </c>
    </row>
    <row r="1019" spans="1:57" ht="25.5" customHeight="1" x14ac:dyDescent="0.25">
      <c r="A1019" s="19" t="s">
        <v>48</v>
      </c>
      <c r="B1019" s="85"/>
      <c r="C1019" s="87" t="s">
        <v>49</v>
      </c>
      <c r="D1019" s="87" t="s">
        <v>50</v>
      </c>
      <c r="E1019" s="87" t="s">
        <v>51</v>
      </c>
      <c r="F1019" s="19" t="s">
        <v>52</v>
      </c>
      <c r="G1019" s="19" t="s">
        <v>52</v>
      </c>
      <c r="H1019" s="19" t="s">
        <v>52</v>
      </c>
      <c r="I1019" s="19" t="s">
        <v>52</v>
      </c>
      <c r="J1019" s="19" t="s">
        <v>52</v>
      </c>
      <c r="K1019" s="19" t="s">
        <v>52</v>
      </c>
      <c r="L1019" s="19" t="s">
        <v>52</v>
      </c>
      <c r="M1019" s="19" t="s">
        <v>52</v>
      </c>
      <c r="N1019" s="19" t="s">
        <v>52</v>
      </c>
      <c r="O1019" s="19" t="s">
        <v>52</v>
      </c>
      <c r="P1019" s="19" t="s">
        <v>52</v>
      </c>
      <c r="Q1019" s="19" t="s">
        <v>52</v>
      </c>
      <c r="R1019" s="19" t="s">
        <v>52</v>
      </c>
      <c r="S1019" s="19" t="s">
        <v>52</v>
      </c>
      <c r="T1019" s="19" t="s">
        <v>52</v>
      </c>
      <c r="U1019" s="19" t="s">
        <v>52</v>
      </c>
      <c r="V1019" s="19"/>
      <c r="W1019" s="19" t="s">
        <v>52</v>
      </c>
      <c r="X1019" s="19"/>
      <c r="Y1019" s="19" t="s">
        <v>52</v>
      </c>
      <c r="Z1019" s="19" t="s">
        <v>52</v>
      </c>
      <c r="AA1019" s="19"/>
      <c r="AB1019" s="19" t="s">
        <v>52</v>
      </c>
      <c r="AC1019" s="19" t="s">
        <v>52</v>
      </c>
      <c r="AD1019" s="19" t="s">
        <v>52</v>
      </c>
      <c r="AE1019" s="19" t="s">
        <v>52</v>
      </c>
      <c r="AF1019" s="19" t="s">
        <v>52</v>
      </c>
      <c r="AG1019" s="19" t="s">
        <v>52</v>
      </c>
      <c r="AH1019" s="19"/>
      <c r="AI1019" s="19" t="s">
        <v>52</v>
      </c>
      <c r="AJ1019" s="19" t="s">
        <v>52</v>
      </c>
      <c r="AK1019" s="19"/>
      <c r="AL1019" s="19" t="s">
        <v>52</v>
      </c>
      <c r="AM1019" s="19" t="s">
        <v>52</v>
      </c>
      <c r="AN1019" s="19" t="s">
        <v>52</v>
      </c>
      <c r="AO1019" s="19" t="s">
        <v>52</v>
      </c>
      <c r="AP1019" s="19" t="s">
        <v>52</v>
      </c>
      <c r="AQ1019" s="19" t="s">
        <v>52</v>
      </c>
      <c r="AR1019" s="19" t="s">
        <v>52</v>
      </c>
      <c r="AS1019" s="19" t="s">
        <v>52</v>
      </c>
      <c r="AT1019" s="19" t="s">
        <v>52</v>
      </c>
      <c r="AU1019" s="19" t="s">
        <v>52</v>
      </c>
      <c r="AV1019" s="19" t="s">
        <v>52</v>
      </c>
      <c r="AW1019" s="19" t="s">
        <v>52</v>
      </c>
      <c r="AX1019" s="19" t="s">
        <v>52</v>
      </c>
      <c r="AY1019" s="19" t="s">
        <v>52</v>
      </c>
      <c r="AZ1019" s="19" t="s">
        <v>52</v>
      </c>
      <c r="BA1019" s="19" t="s">
        <v>52</v>
      </c>
      <c r="BB1019" s="19" t="s">
        <v>52</v>
      </c>
      <c r="BC1019" s="19" t="s">
        <v>52</v>
      </c>
      <c r="BD1019" s="19" t="s">
        <v>52</v>
      </c>
      <c r="BE1019" s="19" t="s">
        <v>53</v>
      </c>
    </row>
    <row r="1020" spans="1:57" ht="25.5" customHeight="1" x14ac:dyDescent="0.25">
      <c r="A1020" s="22">
        <v>21</v>
      </c>
      <c r="B1020" s="76" t="s">
        <v>54</v>
      </c>
      <c r="C1020" s="76">
        <v>25</v>
      </c>
      <c r="D1020" s="76" t="s">
        <v>55</v>
      </c>
      <c r="E1020" s="76" t="s">
        <v>56</v>
      </c>
      <c r="F1020" s="24">
        <v>-406.46</v>
      </c>
      <c r="G1020" s="24">
        <v>157.09</v>
      </c>
      <c r="H1020" s="24">
        <v>-333.5</v>
      </c>
      <c r="I1020" s="24">
        <v>-277.23</v>
      </c>
      <c r="J1020" s="24">
        <v>23.49</v>
      </c>
      <c r="K1020" s="24">
        <v>-659.78</v>
      </c>
      <c r="L1020" s="24">
        <v>-942.58</v>
      </c>
      <c r="M1020" s="24">
        <v>368.39</v>
      </c>
      <c r="N1020" s="24">
        <v>-334.54</v>
      </c>
      <c r="O1020" s="24">
        <v>421.82</v>
      </c>
      <c r="P1020" s="24">
        <v>-316.36</v>
      </c>
      <c r="Q1020" s="24">
        <v>-1337.85</v>
      </c>
      <c r="R1020" s="24">
        <v>-41.18</v>
      </c>
      <c r="S1020" s="24">
        <v>-65.69</v>
      </c>
      <c r="T1020" s="24">
        <v>-746.78</v>
      </c>
      <c r="U1020" s="24">
        <v>-651.65</v>
      </c>
      <c r="V1020" s="24"/>
      <c r="W1020" s="24">
        <v>-555.70000000000005</v>
      </c>
      <c r="X1020" s="24"/>
      <c r="Y1020" s="24">
        <v>-781.06</v>
      </c>
      <c r="Z1020" s="24">
        <v>-222.55</v>
      </c>
      <c r="AA1020" s="104"/>
      <c r="AB1020" s="24">
        <v>-853.91</v>
      </c>
      <c r="AC1020" s="24">
        <v>-375.88</v>
      </c>
      <c r="AD1020" s="24">
        <v>-374</v>
      </c>
      <c r="AE1020" s="24">
        <v>-438.13</v>
      </c>
      <c r="AF1020" s="24">
        <v>-291.55</v>
      </c>
      <c r="AG1020" s="24">
        <v>119.88</v>
      </c>
      <c r="AH1020" s="24"/>
      <c r="AI1020" s="24">
        <v>21.41</v>
      </c>
      <c r="AJ1020" s="24">
        <v>-104.3</v>
      </c>
      <c r="AK1020" s="24"/>
      <c r="AL1020" s="24">
        <v>-460.57</v>
      </c>
      <c r="AM1020" s="24">
        <v>-637.79</v>
      </c>
      <c r="AN1020" s="24">
        <v>-514.89</v>
      </c>
      <c r="AO1020" s="24">
        <v>-351.69</v>
      </c>
      <c r="AP1020" s="24">
        <v>-247.13</v>
      </c>
      <c r="AQ1020" s="24">
        <v>-560.52</v>
      </c>
      <c r="AR1020" s="24">
        <v>-80.91</v>
      </c>
      <c r="AS1020" s="24">
        <v>-522.24</v>
      </c>
      <c r="AT1020" s="24">
        <v>311.32</v>
      </c>
      <c r="AU1020" s="24">
        <v>-86.57</v>
      </c>
      <c r="AV1020" s="24">
        <v>0</v>
      </c>
      <c r="AW1020" s="24">
        <v>1099.06</v>
      </c>
      <c r="AX1020" s="24">
        <v>-483.67</v>
      </c>
      <c r="AY1020" s="24">
        <v>528.61</v>
      </c>
      <c r="AZ1020" s="24">
        <v>-23.49</v>
      </c>
      <c r="BA1020" s="24">
        <v>-9.14</v>
      </c>
      <c r="BB1020" s="24">
        <v>0</v>
      </c>
      <c r="BC1020" s="24">
        <v>0</v>
      </c>
      <c r="BD1020" s="24">
        <f t="shared" ref="BD1020:BD1063" si="412">SUM(F1020:BC1020)</f>
        <v>-11038.219999999998</v>
      </c>
      <c r="BE1020" s="25"/>
    </row>
    <row r="1021" spans="1:57" ht="25.5" customHeight="1" x14ac:dyDescent="0.25">
      <c r="A1021" s="22">
        <v>21</v>
      </c>
      <c r="B1021" s="76" t="s">
        <v>54</v>
      </c>
      <c r="C1021" s="76">
        <v>66</v>
      </c>
      <c r="D1021" s="76" t="s">
        <v>55</v>
      </c>
      <c r="E1021" s="77" t="s">
        <v>57</v>
      </c>
      <c r="F1021" s="24">
        <v>-438.9</v>
      </c>
      <c r="G1021" s="24">
        <v>-653.94000000000005</v>
      </c>
      <c r="H1021" s="24">
        <v>-199.98</v>
      </c>
      <c r="I1021" s="24">
        <v>69.41</v>
      </c>
      <c r="J1021" s="24" t="s">
        <v>58</v>
      </c>
      <c r="K1021" s="24">
        <v>-141.43</v>
      </c>
      <c r="L1021" s="24">
        <v>-132.11000000000001</v>
      </c>
      <c r="M1021" s="24">
        <v>-151.97999999999999</v>
      </c>
      <c r="N1021" s="24">
        <v>982.84</v>
      </c>
      <c r="O1021" s="24">
        <v>-259.20999999999998</v>
      </c>
      <c r="P1021" s="24">
        <v>-26.25</v>
      </c>
      <c r="Q1021" s="24">
        <v>-152.57</v>
      </c>
      <c r="R1021" s="24">
        <v>17.2</v>
      </c>
      <c r="S1021" s="24" t="s">
        <v>62</v>
      </c>
      <c r="T1021" s="24" t="s">
        <v>62</v>
      </c>
      <c r="U1021" s="24">
        <v>-916.73</v>
      </c>
      <c r="V1021" s="24"/>
      <c r="W1021" s="24">
        <v>112.6</v>
      </c>
      <c r="X1021" s="24"/>
      <c r="Y1021" s="24">
        <v>-451.07</v>
      </c>
      <c r="Z1021" s="24">
        <v>-468.04</v>
      </c>
      <c r="AA1021" s="104"/>
      <c r="AB1021" s="24">
        <v>-54.53</v>
      </c>
      <c r="AC1021" s="24">
        <v>1.24</v>
      </c>
      <c r="AD1021" s="24">
        <v>2.27</v>
      </c>
      <c r="AE1021" s="24">
        <v>-294.92</v>
      </c>
      <c r="AF1021" s="24">
        <v>-308.10000000000002</v>
      </c>
      <c r="AG1021" s="24">
        <v>19.899999999999999</v>
      </c>
      <c r="AH1021" s="24"/>
      <c r="AI1021" s="24">
        <v>-279.43</v>
      </c>
      <c r="AJ1021" s="24">
        <v>-108.65</v>
      </c>
      <c r="AK1021" s="24"/>
      <c r="AL1021" s="24">
        <v>-103.24</v>
      </c>
      <c r="AM1021" s="24">
        <v>-44.69</v>
      </c>
      <c r="AN1021" s="24">
        <v>25.48</v>
      </c>
      <c r="AO1021" s="24">
        <v>-22.82</v>
      </c>
      <c r="AP1021" s="24">
        <v>-205.4</v>
      </c>
      <c r="AQ1021" s="24">
        <v>-80.69</v>
      </c>
      <c r="AR1021" s="24">
        <v>1.46</v>
      </c>
      <c r="AS1021" s="24">
        <v>-177.65</v>
      </c>
      <c r="AT1021" s="24">
        <v>-207.29</v>
      </c>
      <c r="AU1021" s="24">
        <v>-78.55</v>
      </c>
      <c r="AV1021" s="24">
        <v>0</v>
      </c>
      <c r="AW1021" s="24">
        <v>-424.06</v>
      </c>
      <c r="AX1021" s="24">
        <v>-4.75</v>
      </c>
      <c r="AY1021" s="24" t="s">
        <v>60</v>
      </c>
      <c r="AZ1021" s="24">
        <v>4</v>
      </c>
      <c r="BA1021" s="24">
        <v>19.66</v>
      </c>
      <c r="BB1021" s="24">
        <v>0</v>
      </c>
      <c r="BC1021" s="24">
        <v>0</v>
      </c>
      <c r="BD1021" s="24">
        <f t="shared" si="412"/>
        <v>-5130.92</v>
      </c>
      <c r="BE1021" s="25"/>
    </row>
    <row r="1022" spans="1:57" ht="25.5" customHeight="1" x14ac:dyDescent="0.25">
      <c r="A1022" s="22">
        <v>21</v>
      </c>
      <c r="B1022" s="76" t="s">
        <v>54</v>
      </c>
      <c r="C1022" s="76">
        <v>27</v>
      </c>
      <c r="D1022" s="76">
        <v>269</v>
      </c>
      <c r="E1022" s="76" t="s">
        <v>61</v>
      </c>
      <c r="F1022" s="24" t="s">
        <v>60</v>
      </c>
      <c r="G1022" s="24" t="s">
        <v>60</v>
      </c>
      <c r="H1022" s="24" t="s">
        <v>60</v>
      </c>
      <c r="I1022" s="24" t="s">
        <v>60</v>
      </c>
      <c r="J1022" s="24" t="s">
        <v>62</v>
      </c>
      <c r="K1022" s="24" t="s">
        <v>60</v>
      </c>
      <c r="L1022" s="24" t="s">
        <v>63</v>
      </c>
      <c r="M1022" s="24" t="s">
        <v>63</v>
      </c>
      <c r="N1022" s="24" t="s">
        <v>60</v>
      </c>
      <c r="O1022" s="24" t="s">
        <v>62</v>
      </c>
      <c r="P1022" s="24" t="s">
        <v>62</v>
      </c>
      <c r="Q1022" s="24" t="s">
        <v>60</v>
      </c>
      <c r="R1022" s="24" t="s">
        <v>60</v>
      </c>
      <c r="S1022" s="24" t="s">
        <v>63</v>
      </c>
      <c r="T1022" s="24" t="s">
        <v>62</v>
      </c>
      <c r="U1022" s="24" t="s">
        <v>62</v>
      </c>
      <c r="V1022" s="24"/>
      <c r="W1022" s="24" t="s">
        <v>60</v>
      </c>
      <c r="X1022" s="24"/>
      <c r="Y1022" s="24" t="s">
        <v>60</v>
      </c>
      <c r="Z1022" s="24" t="s">
        <v>62</v>
      </c>
      <c r="AA1022" s="104"/>
      <c r="AB1022" s="24" t="s">
        <v>60</v>
      </c>
      <c r="AC1022" s="24" t="s">
        <v>60</v>
      </c>
      <c r="AD1022" s="24" t="s">
        <v>60</v>
      </c>
      <c r="AE1022" s="24" t="s">
        <v>62</v>
      </c>
      <c r="AF1022" s="24" t="s">
        <v>60</v>
      </c>
      <c r="AG1022" s="24" t="s">
        <v>60</v>
      </c>
      <c r="AH1022" s="24"/>
      <c r="AI1022" s="24" t="s">
        <v>62</v>
      </c>
      <c r="AJ1022" s="24" t="s">
        <v>60</v>
      </c>
      <c r="AK1022" s="24"/>
      <c r="AL1022" s="24" t="s">
        <v>60</v>
      </c>
      <c r="AM1022" s="24" t="s">
        <v>62</v>
      </c>
      <c r="AN1022" s="24">
        <v>-0.01</v>
      </c>
      <c r="AO1022" s="24" t="s">
        <v>62</v>
      </c>
      <c r="AP1022" s="24" t="s">
        <v>64</v>
      </c>
      <c r="AQ1022" s="24" t="s">
        <v>62</v>
      </c>
      <c r="AR1022" s="24" t="s">
        <v>60</v>
      </c>
      <c r="AS1022" s="24" t="s">
        <v>64</v>
      </c>
      <c r="AT1022" s="24" t="s">
        <v>60</v>
      </c>
      <c r="AU1022" s="24" t="s">
        <v>62</v>
      </c>
      <c r="AV1022" s="24">
        <v>0</v>
      </c>
      <c r="AW1022" s="24" t="s">
        <v>64</v>
      </c>
      <c r="AX1022" s="24" t="s">
        <v>60</v>
      </c>
      <c r="AY1022" s="24" t="s">
        <v>64</v>
      </c>
      <c r="AZ1022" s="24" t="s">
        <v>60</v>
      </c>
      <c r="BA1022" s="24" t="s">
        <v>62</v>
      </c>
      <c r="BB1022" s="24">
        <v>0</v>
      </c>
      <c r="BC1022" s="24">
        <v>0</v>
      </c>
      <c r="BD1022" s="24">
        <f t="shared" si="412"/>
        <v>-0.01</v>
      </c>
      <c r="BE1022" s="25"/>
    </row>
    <row r="1023" spans="1:57" ht="25.5" customHeight="1" x14ac:dyDescent="0.25">
      <c r="A1023" s="22">
        <v>21</v>
      </c>
      <c r="B1023" s="76" t="s">
        <v>54</v>
      </c>
      <c r="C1023" s="76">
        <v>27</v>
      </c>
      <c r="D1023" s="76">
        <v>273</v>
      </c>
      <c r="E1023" s="76" t="s">
        <v>65</v>
      </c>
      <c r="F1023" s="24" t="s">
        <v>60</v>
      </c>
      <c r="G1023" s="24" t="s">
        <v>60</v>
      </c>
      <c r="H1023" s="24" t="s">
        <v>60</v>
      </c>
      <c r="I1023" s="24" t="s">
        <v>60</v>
      </c>
      <c r="J1023" s="24" t="s">
        <v>62</v>
      </c>
      <c r="K1023" s="24" t="s">
        <v>60</v>
      </c>
      <c r="L1023" s="24" t="s">
        <v>62</v>
      </c>
      <c r="M1023" s="24" t="s">
        <v>63</v>
      </c>
      <c r="N1023" s="24" t="s">
        <v>60</v>
      </c>
      <c r="O1023" s="24" t="s">
        <v>62</v>
      </c>
      <c r="P1023" s="24" t="s">
        <v>62</v>
      </c>
      <c r="Q1023" s="24" t="s">
        <v>60</v>
      </c>
      <c r="R1023" s="24" t="s">
        <v>60</v>
      </c>
      <c r="S1023" s="24" t="s">
        <v>62</v>
      </c>
      <c r="T1023" s="24" t="s">
        <v>62</v>
      </c>
      <c r="U1023" s="24" t="s">
        <v>62</v>
      </c>
      <c r="V1023" s="24"/>
      <c r="W1023" s="24" t="s">
        <v>60</v>
      </c>
      <c r="X1023" s="24"/>
      <c r="Y1023" s="24" t="s">
        <v>60</v>
      </c>
      <c r="Z1023" s="24" t="s">
        <v>62</v>
      </c>
      <c r="AA1023" s="104"/>
      <c r="AB1023" s="24" t="s">
        <v>60</v>
      </c>
      <c r="AC1023" s="24" t="s">
        <v>60</v>
      </c>
      <c r="AD1023" s="24" t="s">
        <v>60</v>
      </c>
      <c r="AE1023" s="24" t="s">
        <v>62</v>
      </c>
      <c r="AF1023" s="24" t="s">
        <v>60</v>
      </c>
      <c r="AG1023" s="24" t="s">
        <v>60</v>
      </c>
      <c r="AH1023" s="24"/>
      <c r="AI1023" s="24" t="s">
        <v>62</v>
      </c>
      <c r="AJ1023" s="24" t="s">
        <v>60</v>
      </c>
      <c r="AK1023" s="24"/>
      <c r="AL1023" s="24" t="s">
        <v>60</v>
      </c>
      <c r="AM1023" s="24" t="s">
        <v>62</v>
      </c>
      <c r="AN1023" s="24" t="s">
        <v>62</v>
      </c>
      <c r="AO1023" s="24" t="s">
        <v>62</v>
      </c>
      <c r="AP1023" s="24" t="s">
        <v>64</v>
      </c>
      <c r="AQ1023" s="24" t="s">
        <v>62</v>
      </c>
      <c r="AR1023" s="24" t="s">
        <v>60</v>
      </c>
      <c r="AS1023" s="24" t="s">
        <v>64</v>
      </c>
      <c r="AT1023" s="24" t="s">
        <v>60</v>
      </c>
      <c r="AU1023" s="24" t="s">
        <v>62</v>
      </c>
      <c r="AV1023" s="24">
        <v>0</v>
      </c>
      <c r="AW1023" s="24" t="s">
        <v>60</v>
      </c>
      <c r="AX1023" s="24" t="s">
        <v>60</v>
      </c>
      <c r="AY1023" s="24" t="s">
        <v>64</v>
      </c>
      <c r="AZ1023" s="24" t="s">
        <v>60</v>
      </c>
      <c r="BA1023" s="24" t="s">
        <v>62</v>
      </c>
      <c r="BB1023" s="24">
        <v>0</v>
      </c>
      <c r="BC1023" s="24">
        <v>0</v>
      </c>
      <c r="BD1023" s="24">
        <f t="shared" si="412"/>
        <v>0</v>
      </c>
      <c r="BE1023" s="25"/>
    </row>
    <row r="1024" spans="1:57" ht="25.5" customHeight="1" x14ac:dyDescent="0.25">
      <c r="A1024" s="22">
        <v>21</v>
      </c>
      <c r="B1024" s="76" t="s">
        <v>54</v>
      </c>
      <c r="C1024" s="76">
        <v>27</v>
      </c>
      <c r="D1024" s="76">
        <v>274</v>
      </c>
      <c r="E1024" s="76" t="s">
        <v>66</v>
      </c>
      <c r="F1024" s="24" t="s">
        <v>60</v>
      </c>
      <c r="G1024" s="24" t="s">
        <v>60</v>
      </c>
      <c r="H1024" s="24" t="s">
        <v>60</v>
      </c>
      <c r="I1024" s="24" t="s">
        <v>60</v>
      </c>
      <c r="J1024" s="24" t="s">
        <v>62</v>
      </c>
      <c r="K1024" s="24" t="s">
        <v>60</v>
      </c>
      <c r="L1024" s="24" t="s">
        <v>63</v>
      </c>
      <c r="M1024" s="24" t="s">
        <v>62</v>
      </c>
      <c r="N1024" s="24" t="s">
        <v>60</v>
      </c>
      <c r="O1024" s="24" t="s">
        <v>62</v>
      </c>
      <c r="P1024" s="24" t="s">
        <v>62</v>
      </c>
      <c r="Q1024" s="24" t="s">
        <v>60</v>
      </c>
      <c r="R1024" s="24" t="s">
        <v>60</v>
      </c>
      <c r="S1024" s="24" t="s">
        <v>62</v>
      </c>
      <c r="T1024" s="24" t="s">
        <v>62</v>
      </c>
      <c r="U1024" s="24" t="s">
        <v>62</v>
      </c>
      <c r="V1024" s="24"/>
      <c r="W1024" s="24" t="s">
        <v>60</v>
      </c>
      <c r="X1024" s="24"/>
      <c r="Y1024" s="24" t="s">
        <v>60</v>
      </c>
      <c r="Z1024" s="24">
        <v>32.57</v>
      </c>
      <c r="AA1024" s="104"/>
      <c r="AB1024" s="24" t="s">
        <v>60</v>
      </c>
      <c r="AC1024" s="24" t="s">
        <v>60</v>
      </c>
      <c r="AD1024" s="24" t="s">
        <v>60</v>
      </c>
      <c r="AE1024" s="24" t="s">
        <v>62</v>
      </c>
      <c r="AF1024" s="24" t="s">
        <v>60</v>
      </c>
      <c r="AG1024" s="24" t="s">
        <v>60</v>
      </c>
      <c r="AH1024" s="24"/>
      <c r="AI1024" s="24" t="s">
        <v>62</v>
      </c>
      <c r="AJ1024" s="24" t="s">
        <v>60</v>
      </c>
      <c r="AK1024" s="24"/>
      <c r="AL1024" s="24" t="s">
        <v>60</v>
      </c>
      <c r="AM1024" s="24" t="s">
        <v>62</v>
      </c>
      <c r="AN1024" s="24" t="s">
        <v>62</v>
      </c>
      <c r="AO1024" s="24" t="s">
        <v>62</v>
      </c>
      <c r="AP1024" s="24" t="s">
        <v>60</v>
      </c>
      <c r="AQ1024" s="24" t="s">
        <v>62</v>
      </c>
      <c r="AR1024" s="24" t="s">
        <v>60</v>
      </c>
      <c r="AS1024" s="24" t="s">
        <v>64</v>
      </c>
      <c r="AT1024" s="24" t="s">
        <v>60</v>
      </c>
      <c r="AU1024" s="24" t="s">
        <v>62</v>
      </c>
      <c r="AV1024" s="24">
        <v>0</v>
      </c>
      <c r="AW1024" s="24" t="s">
        <v>60</v>
      </c>
      <c r="AX1024" s="24" t="s">
        <v>60</v>
      </c>
      <c r="AY1024" s="24" t="s">
        <v>60</v>
      </c>
      <c r="AZ1024" s="24" t="s">
        <v>60</v>
      </c>
      <c r="BA1024" s="24" t="s">
        <v>62</v>
      </c>
      <c r="BB1024" s="24">
        <v>0</v>
      </c>
      <c r="BC1024" s="24">
        <v>0</v>
      </c>
      <c r="BD1024" s="24">
        <f t="shared" si="412"/>
        <v>32.57</v>
      </c>
      <c r="BE1024" s="25" t="s">
        <v>48</v>
      </c>
    </row>
    <row r="1025" spans="1:57" ht="25.5" customHeight="1" x14ac:dyDescent="0.25">
      <c r="A1025" s="22">
        <v>21</v>
      </c>
      <c r="B1025" s="76" t="s">
        <v>54</v>
      </c>
      <c r="C1025" s="76">
        <v>23</v>
      </c>
      <c r="D1025" s="76">
        <v>243</v>
      </c>
      <c r="E1025" s="76" t="s">
        <v>67</v>
      </c>
      <c r="F1025" s="24">
        <v>-306.58999999999997</v>
      </c>
      <c r="G1025" s="24">
        <v>285.31</v>
      </c>
      <c r="H1025" s="24">
        <v>-14.98</v>
      </c>
      <c r="I1025" s="24">
        <v>60.5</v>
      </c>
      <c r="J1025" s="24">
        <v>-59.76</v>
      </c>
      <c r="K1025" s="24">
        <v>-69.22</v>
      </c>
      <c r="L1025" s="24">
        <v>1.04</v>
      </c>
      <c r="M1025" s="24" t="s">
        <v>58</v>
      </c>
      <c r="N1025" s="24">
        <v>18.87</v>
      </c>
      <c r="O1025" s="24" t="s">
        <v>58</v>
      </c>
      <c r="P1025" s="24">
        <v>247.3</v>
      </c>
      <c r="Q1025" s="24">
        <v>-794.24</v>
      </c>
      <c r="R1025" s="24">
        <v>19.87</v>
      </c>
      <c r="S1025" s="24">
        <v>171.3</v>
      </c>
      <c r="T1025" s="24">
        <v>-244.36</v>
      </c>
      <c r="U1025" s="24">
        <v>216</v>
      </c>
      <c r="V1025" s="24"/>
      <c r="W1025" s="24">
        <v>-1189.7</v>
      </c>
      <c r="X1025" s="24"/>
      <c r="Y1025" s="24">
        <v>-202.96</v>
      </c>
      <c r="Z1025" s="24">
        <v>-522.6</v>
      </c>
      <c r="AA1025" s="104"/>
      <c r="AB1025" s="24">
        <v>-305.14</v>
      </c>
      <c r="AC1025" s="24">
        <v>167.9</v>
      </c>
      <c r="AD1025" s="24">
        <v>152.94</v>
      </c>
      <c r="AE1025" s="24">
        <v>-273</v>
      </c>
      <c r="AF1025" s="24" t="s">
        <v>59</v>
      </c>
      <c r="AG1025" s="24">
        <v>22.3</v>
      </c>
      <c r="AH1025" s="24"/>
      <c r="AI1025" s="24">
        <v>-16.510000000000002</v>
      </c>
      <c r="AJ1025" s="24">
        <v>-388.59</v>
      </c>
      <c r="AK1025" s="24"/>
      <c r="AL1025" s="24">
        <v>-116.19</v>
      </c>
      <c r="AM1025" s="24">
        <v>-79.97</v>
      </c>
      <c r="AN1025" s="24">
        <v>51.95</v>
      </c>
      <c r="AO1025" s="24" t="s">
        <v>58</v>
      </c>
      <c r="AP1025" s="24">
        <v>-1286.74</v>
      </c>
      <c r="AQ1025" s="24">
        <v>-29.34</v>
      </c>
      <c r="AR1025" s="24">
        <v>-75.900000000000006</v>
      </c>
      <c r="AS1025" s="24">
        <v>-156.22999999999999</v>
      </c>
      <c r="AT1025" s="24">
        <v>-297.10000000000002</v>
      </c>
      <c r="AU1025" s="24">
        <v>-338.82</v>
      </c>
      <c r="AV1025" s="24">
        <v>0</v>
      </c>
      <c r="AW1025" s="24">
        <v>389.82</v>
      </c>
      <c r="AX1025" s="24">
        <v>141.12</v>
      </c>
      <c r="AY1025" s="24">
        <v>328.48</v>
      </c>
      <c r="AZ1025" s="24">
        <v>20.77</v>
      </c>
      <c r="BA1025" s="24" t="s">
        <v>62</v>
      </c>
      <c r="BB1025" s="24">
        <v>0</v>
      </c>
      <c r="BC1025" s="24">
        <v>0</v>
      </c>
      <c r="BD1025" s="24">
        <f t="shared" si="412"/>
        <v>-4472.4699999999993</v>
      </c>
      <c r="BE1025" s="25" t="s">
        <v>48</v>
      </c>
    </row>
    <row r="1026" spans="1:57" ht="25.5" customHeight="1" x14ac:dyDescent="0.25">
      <c r="A1026" s="22">
        <v>21</v>
      </c>
      <c r="B1026" s="76" t="s">
        <v>54</v>
      </c>
      <c r="C1026" s="76">
        <v>23</v>
      </c>
      <c r="D1026" s="76">
        <v>332</v>
      </c>
      <c r="E1026" s="76" t="s">
        <v>68</v>
      </c>
      <c r="F1026" s="24">
        <v>-371.56</v>
      </c>
      <c r="G1026" s="24">
        <v>-312.73</v>
      </c>
      <c r="H1026" s="24">
        <v>-318.04000000000002</v>
      </c>
      <c r="I1026" s="24">
        <v>-297.05</v>
      </c>
      <c r="J1026" s="24">
        <v>-7.56</v>
      </c>
      <c r="K1026" s="24">
        <v>70.84</v>
      </c>
      <c r="L1026" s="24">
        <v>-63.55</v>
      </c>
      <c r="M1026" s="24" t="s">
        <v>58</v>
      </c>
      <c r="N1026" s="24">
        <v>-1972.75</v>
      </c>
      <c r="O1026" s="24" t="s">
        <v>58</v>
      </c>
      <c r="P1026" s="24">
        <v>-34.67</v>
      </c>
      <c r="Q1026" s="24" t="s">
        <v>59</v>
      </c>
      <c r="R1026" s="24">
        <v>-82.45</v>
      </c>
      <c r="S1026" s="24">
        <v>-190.22</v>
      </c>
      <c r="T1026" s="24">
        <v>-268.26</v>
      </c>
      <c r="U1026" s="24">
        <v>-509.55</v>
      </c>
      <c r="V1026" s="24"/>
      <c r="W1026" s="24">
        <v>1444.34</v>
      </c>
      <c r="X1026" s="24"/>
      <c r="Y1026" s="24">
        <v>71.099999999999994</v>
      </c>
      <c r="Z1026" s="24">
        <v>-14.51</v>
      </c>
      <c r="AA1026" s="104"/>
      <c r="AB1026" s="24">
        <v>-66.06</v>
      </c>
      <c r="AC1026" s="24">
        <v>-181.75</v>
      </c>
      <c r="AD1026" s="24">
        <v>-211.12</v>
      </c>
      <c r="AE1026" s="24">
        <v>-52.3</v>
      </c>
      <c r="AF1026" s="24" t="s">
        <v>59</v>
      </c>
      <c r="AG1026" s="24" t="s">
        <v>59</v>
      </c>
      <c r="AH1026" s="24"/>
      <c r="AI1026" s="24">
        <v>74.59</v>
      </c>
      <c r="AJ1026" s="24">
        <v>121.27</v>
      </c>
      <c r="AK1026" s="24"/>
      <c r="AL1026" s="24">
        <v>52.07</v>
      </c>
      <c r="AM1026" s="24">
        <v>-49.91</v>
      </c>
      <c r="AN1026" s="24">
        <v>-49.64</v>
      </c>
      <c r="AO1026" s="24" t="s">
        <v>58</v>
      </c>
      <c r="AP1026" s="24" t="s">
        <v>59</v>
      </c>
      <c r="AQ1026" s="24" t="s">
        <v>105</v>
      </c>
      <c r="AR1026" s="24">
        <v>-89.01</v>
      </c>
      <c r="AS1026" s="24">
        <v>-145.82</v>
      </c>
      <c r="AT1026" s="24">
        <v>-192.38</v>
      </c>
      <c r="AU1026" s="24">
        <v>28.2</v>
      </c>
      <c r="AV1026" s="24">
        <v>0</v>
      </c>
      <c r="AW1026" s="24">
        <v>13</v>
      </c>
      <c r="AX1026" s="24">
        <v>-414.93</v>
      </c>
      <c r="AY1026" s="24">
        <v>218.29</v>
      </c>
      <c r="AZ1026" s="24">
        <v>255.24</v>
      </c>
      <c r="BA1026" s="24">
        <v>-16.100000000000001</v>
      </c>
      <c r="BB1026" s="24">
        <v>0</v>
      </c>
      <c r="BC1026" s="24">
        <v>0</v>
      </c>
      <c r="BD1026" s="24">
        <f t="shared" si="412"/>
        <v>-3562.9799999999991</v>
      </c>
      <c r="BE1026" s="25" t="s">
        <v>48</v>
      </c>
    </row>
    <row r="1027" spans="1:57" ht="25.5" customHeight="1" x14ac:dyDescent="0.25">
      <c r="A1027" s="22">
        <v>21</v>
      </c>
      <c r="B1027" s="76" t="s">
        <v>54</v>
      </c>
      <c r="C1027" s="76">
        <v>22</v>
      </c>
      <c r="D1027" s="76">
        <v>175</v>
      </c>
      <c r="E1027" s="76" t="s">
        <v>69</v>
      </c>
      <c r="F1027" s="24">
        <v>-298.25</v>
      </c>
      <c r="G1027" s="24">
        <v>-188.58</v>
      </c>
      <c r="H1027" s="24">
        <v>161.57</v>
      </c>
      <c r="I1027" s="24">
        <v>-107.95</v>
      </c>
      <c r="J1027" s="24">
        <v>-92.45</v>
      </c>
      <c r="K1027" s="24">
        <v>229.24</v>
      </c>
      <c r="L1027" s="24">
        <v>-144.27000000000001</v>
      </c>
      <c r="M1027" s="24">
        <v>-249.94</v>
      </c>
      <c r="N1027" s="24">
        <v>249.54</v>
      </c>
      <c r="O1027" s="24">
        <v>-429.68</v>
      </c>
      <c r="P1027" s="24">
        <v>244.75</v>
      </c>
      <c r="Q1027" s="24">
        <v>-202.02</v>
      </c>
      <c r="R1027" s="24" t="s">
        <v>363</v>
      </c>
      <c r="S1027" s="24">
        <v>-119.09</v>
      </c>
      <c r="T1027" s="24">
        <v>-190.31</v>
      </c>
      <c r="U1027" s="24">
        <v>-423.48</v>
      </c>
      <c r="V1027" s="24"/>
      <c r="W1027" s="24">
        <v>837.17</v>
      </c>
      <c r="X1027" s="24"/>
      <c r="Y1027" s="24">
        <v>-93.79</v>
      </c>
      <c r="Z1027" s="24">
        <v>-474.56</v>
      </c>
      <c r="AA1027" s="104"/>
      <c r="AB1027" s="24">
        <v>438.37</v>
      </c>
      <c r="AC1027" s="24">
        <v>-67.22</v>
      </c>
      <c r="AD1027" s="24">
        <v>-385.68</v>
      </c>
      <c r="AE1027" s="24">
        <v>-269.76</v>
      </c>
      <c r="AF1027" s="24">
        <v>-97.14</v>
      </c>
      <c r="AG1027" s="24">
        <v>51.58</v>
      </c>
      <c r="AH1027" s="24"/>
      <c r="AI1027" s="24">
        <v>-29.38</v>
      </c>
      <c r="AJ1027" s="24">
        <v>0</v>
      </c>
      <c r="AK1027" s="24"/>
      <c r="AL1027" s="24">
        <v>-313.89</v>
      </c>
      <c r="AM1027" s="24">
        <v>-158.94</v>
      </c>
      <c r="AN1027" s="24">
        <v>-288.06</v>
      </c>
      <c r="AO1027" s="24">
        <v>-99.43</v>
      </c>
      <c r="AP1027" s="24">
        <v>-317.41000000000003</v>
      </c>
      <c r="AQ1027" s="24">
        <v>360.08</v>
      </c>
      <c r="AR1027" s="24">
        <v>-63.38</v>
      </c>
      <c r="AS1027" s="24">
        <v>-48.6</v>
      </c>
      <c r="AT1027" s="24" t="s">
        <v>58</v>
      </c>
      <c r="AU1027" s="24">
        <v>-132.04</v>
      </c>
      <c r="AV1027" s="24">
        <v>0</v>
      </c>
      <c r="AW1027" s="24">
        <v>112.17</v>
      </c>
      <c r="AX1027" s="24">
        <v>-36.450000000000003</v>
      </c>
      <c r="AY1027" s="24">
        <v>-0.06</v>
      </c>
      <c r="AZ1027" s="24">
        <v>-138.53</v>
      </c>
      <c r="BA1027" s="24">
        <v>-216.7</v>
      </c>
      <c r="BB1027" s="24">
        <v>0</v>
      </c>
      <c r="BC1027" s="24">
        <v>0</v>
      </c>
      <c r="BD1027" s="24">
        <f t="shared" si="412"/>
        <v>-2992.57</v>
      </c>
      <c r="BE1027" s="25" t="s">
        <v>48</v>
      </c>
    </row>
    <row r="1028" spans="1:57" ht="25.5" customHeight="1" x14ac:dyDescent="0.25">
      <c r="A1028" s="22">
        <v>21</v>
      </c>
      <c r="B1028" s="76" t="s">
        <v>54</v>
      </c>
      <c r="C1028" s="76">
        <v>22</v>
      </c>
      <c r="D1028" s="76">
        <v>347</v>
      </c>
      <c r="E1028" s="76" t="s">
        <v>70</v>
      </c>
      <c r="F1028" s="24">
        <v>2.54</v>
      </c>
      <c r="G1028" s="24">
        <v>15.85</v>
      </c>
      <c r="H1028" s="24">
        <v>-157.13999999999999</v>
      </c>
      <c r="I1028" s="24">
        <v>70.790000000000006</v>
      </c>
      <c r="J1028" s="24">
        <v>-514.87</v>
      </c>
      <c r="K1028" s="24">
        <v>-266.66000000000003</v>
      </c>
      <c r="L1028" s="24">
        <v>-131.84</v>
      </c>
      <c r="M1028" s="24">
        <v>-190.93</v>
      </c>
      <c r="N1028" s="24">
        <v>-1648.09</v>
      </c>
      <c r="O1028" s="24" t="s">
        <v>58</v>
      </c>
      <c r="P1028" s="24">
        <v>-540.5</v>
      </c>
      <c r="Q1028" s="24">
        <v>-6.43</v>
      </c>
      <c r="R1028" s="24" t="s">
        <v>363</v>
      </c>
      <c r="S1028" s="24">
        <v>-148.16999999999999</v>
      </c>
      <c r="T1028" s="24">
        <v>-90.96</v>
      </c>
      <c r="U1028" s="24">
        <v>-313.41000000000003</v>
      </c>
      <c r="V1028" s="24"/>
      <c r="W1028" s="24">
        <v>-832.93</v>
      </c>
      <c r="X1028" s="24"/>
      <c r="Y1028" s="24">
        <v>93.44</v>
      </c>
      <c r="Z1028" s="24">
        <v>-276.66000000000003</v>
      </c>
      <c r="AA1028" s="104"/>
      <c r="AB1028" s="24">
        <v>-580.04</v>
      </c>
      <c r="AC1028" s="24">
        <v>17.5</v>
      </c>
      <c r="AD1028" s="24">
        <v>-528.67999999999995</v>
      </c>
      <c r="AE1028" s="24">
        <v>-367.82</v>
      </c>
      <c r="AF1028" s="24">
        <v>-388.42</v>
      </c>
      <c r="AG1028" s="24">
        <v>1.05</v>
      </c>
      <c r="AH1028" s="24"/>
      <c r="AI1028" s="24">
        <v>12.71</v>
      </c>
      <c r="AJ1028" s="24">
        <v>0</v>
      </c>
      <c r="AK1028" s="24"/>
      <c r="AL1028" s="24" t="s">
        <v>58</v>
      </c>
      <c r="AM1028" s="24">
        <v>-119.95</v>
      </c>
      <c r="AN1028" s="24">
        <v>142.59</v>
      </c>
      <c r="AO1028" s="24">
        <v>-170.24</v>
      </c>
      <c r="AP1028" s="24">
        <v>-3248.39</v>
      </c>
      <c r="AQ1028" s="24">
        <v>-319.16000000000003</v>
      </c>
      <c r="AR1028" s="24">
        <v>-122.66</v>
      </c>
      <c r="AS1028" s="24">
        <v>-139.88</v>
      </c>
      <c r="AT1028" s="24" t="s">
        <v>58</v>
      </c>
      <c r="AU1028" s="24">
        <v>-1488.52</v>
      </c>
      <c r="AV1028" s="24">
        <v>0</v>
      </c>
      <c r="AW1028" s="24">
        <v>250.31</v>
      </c>
      <c r="AX1028" s="24">
        <v>-57.39</v>
      </c>
      <c r="AY1028" s="24">
        <v>-4.46</v>
      </c>
      <c r="AZ1028" s="24">
        <v>-153.94999999999999</v>
      </c>
      <c r="BA1028" s="24">
        <v>235.66</v>
      </c>
      <c r="BB1028" s="24">
        <v>0</v>
      </c>
      <c r="BC1028" s="24">
        <v>0</v>
      </c>
      <c r="BD1028" s="24">
        <f t="shared" si="412"/>
        <v>-11965.71</v>
      </c>
      <c r="BE1028" s="25" t="s">
        <v>48</v>
      </c>
    </row>
    <row r="1029" spans="1:57" ht="25.5" customHeight="1" x14ac:dyDescent="0.25">
      <c r="A1029" s="40">
        <v>21</v>
      </c>
      <c r="B1029" s="76" t="s">
        <v>54</v>
      </c>
      <c r="C1029" s="76">
        <v>12</v>
      </c>
      <c r="D1029" s="76" t="s">
        <v>71</v>
      </c>
      <c r="E1029" s="76" t="s">
        <v>72</v>
      </c>
      <c r="F1029" s="24">
        <v>-149.96</v>
      </c>
      <c r="G1029" s="24">
        <v>43.68</v>
      </c>
      <c r="H1029" s="24">
        <v>-118.66</v>
      </c>
      <c r="I1029" s="24">
        <v>-44.53</v>
      </c>
      <c r="J1029" s="24">
        <v>-297.64999999999998</v>
      </c>
      <c r="K1029" s="24">
        <v>-123.58</v>
      </c>
      <c r="L1029" s="24">
        <v>-182.43</v>
      </c>
      <c r="M1029" s="24" t="s">
        <v>58</v>
      </c>
      <c r="N1029" s="24" t="s">
        <v>59</v>
      </c>
      <c r="O1029" s="24">
        <v>-847.74</v>
      </c>
      <c r="P1029" s="24">
        <v>-212.36</v>
      </c>
      <c r="Q1029" s="24">
        <v>-165.43</v>
      </c>
      <c r="R1029" s="24" t="s">
        <v>64</v>
      </c>
      <c r="S1029" s="24">
        <v>-66.92</v>
      </c>
      <c r="T1029" s="24" t="s">
        <v>58</v>
      </c>
      <c r="U1029" s="24" t="s">
        <v>58</v>
      </c>
      <c r="V1029" s="24"/>
      <c r="W1029" s="24" t="s">
        <v>59</v>
      </c>
      <c r="X1029" s="24"/>
      <c r="Y1029" s="24" t="s">
        <v>59</v>
      </c>
      <c r="Z1029" s="24" t="s">
        <v>58</v>
      </c>
      <c r="AA1029" s="104"/>
      <c r="AB1029" s="24">
        <v>-219.83</v>
      </c>
      <c r="AC1029" s="24">
        <v>69.540000000000006</v>
      </c>
      <c r="AD1029" s="24">
        <v>242.25</v>
      </c>
      <c r="AE1029" s="24">
        <v>-92.58</v>
      </c>
      <c r="AF1029" s="24">
        <v>-28.6</v>
      </c>
      <c r="AG1029" s="24" t="s">
        <v>59</v>
      </c>
      <c r="AH1029" s="24"/>
      <c r="AI1029" s="24">
        <v>-120.68</v>
      </c>
      <c r="AJ1029" s="24" t="s">
        <v>63</v>
      </c>
      <c r="AK1029" s="24"/>
      <c r="AL1029" s="24">
        <v>-14.07</v>
      </c>
      <c r="AM1029" s="24">
        <v>-26</v>
      </c>
      <c r="AN1029" s="24">
        <v>-89.32</v>
      </c>
      <c r="AO1029" s="24">
        <v>-62.05</v>
      </c>
      <c r="AP1029" s="24" t="s">
        <v>59</v>
      </c>
      <c r="AQ1029" s="24" t="s">
        <v>58</v>
      </c>
      <c r="AR1029" s="24">
        <v>-84.5</v>
      </c>
      <c r="AS1029" s="24">
        <v>-146.79</v>
      </c>
      <c r="AT1029" s="24">
        <v>-22.35</v>
      </c>
      <c r="AU1029" s="24">
        <v>-205.95</v>
      </c>
      <c r="AV1029" s="24">
        <v>0</v>
      </c>
      <c r="AW1029" s="24">
        <v>189.89</v>
      </c>
      <c r="AX1029" s="24">
        <v>-390.53</v>
      </c>
      <c r="AY1029" s="24">
        <v>-422.83</v>
      </c>
      <c r="AZ1029" s="24">
        <v>35.4</v>
      </c>
      <c r="BA1029" s="24" t="s">
        <v>62</v>
      </c>
      <c r="BB1029" s="24">
        <v>0</v>
      </c>
      <c r="BC1029" s="24">
        <v>0</v>
      </c>
      <c r="BD1029" s="24">
        <f t="shared" si="412"/>
        <v>-3554.5799999999995</v>
      </c>
      <c r="BE1029" s="25"/>
    </row>
    <row r="1030" spans="1:57" ht="25.5" customHeight="1" x14ac:dyDescent="0.25">
      <c r="A1030" s="40">
        <v>21</v>
      </c>
      <c r="B1030" s="76" t="s">
        <v>54</v>
      </c>
      <c r="C1030" s="76">
        <v>22</v>
      </c>
      <c r="D1030" s="76" t="s">
        <v>55</v>
      </c>
      <c r="E1030" s="76" t="s">
        <v>120</v>
      </c>
      <c r="F1030" s="24">
        <v>-569.99</v>
      </c>
      <c r="G1030" s="24">
        <v>6.63</v>
      </c>
      <c r="H1030" s="24">
        <v>-86.54</v>
      </c>
      <c r="I1030" s="24">
        <v>-128.4</v>
      </c>
      <c r="J1030" s="24">
        <v>-285.27999999999997</v>
      </c>
      <c r="K1030" s="24">
        <v>-423.25</v>
      </c>
      <c r="L1030" s="24">
        <v>-567.46</v>
      </c>
      <c r="M1030" s="24" t="s">
        <v>58</v>
      </c>
      <c r="N1030" s="24">
        <v>-335.24</v>
      </c>
      <c r="O1030" s="24">
        <v>-2701.98</v>
      </c>
      <c r="P1030" s="24">
        <v>260.58</v>
      </c>
      <c r="Q1030" s="24">
        <v>243.34</v>
      </c>
      <c r="R1030" s="24">
        <v>-234.34</v>
      </c>
      <c r="S1030" s="24">
        <v>-5.35</v>
      </c>
      <c r="T1030" s="24">
        <v>-12.35</v>
      </c>
      <c r="U1030" s="24">
        <v>-339.16</v>
      </c>
      <c r="V1030" s="24"/>
      <c r="W1030" s="24">
        <v>-826.61</v>
      </c>
      <c r="X1030" s="24"/>
      <c r="Y1030" s="24">
        <v>-17.5</v>
      </c>
      <c r="Z1030" s="24">
        <v>-1181.17</v>
      </c>
      <c r="AA1030" s="104"/>
      <c r="AB1030" s="24">
        <v>-597.97</v>
      </c>
      <c r="AC1030" s="24">
        <v>-192.37</v>
      </c>
      <c r="AD1030" s="24">
        <v>77.680000000000007</v>
      </c>
      <c r="AE1030" s="24">
        <v>-349.5</v>
      </c>
      <c r="AF1030" s="24">
        <v>-201.7</v>
      </c>
      <c r="AG1030" s="24">
        <v>-221.88</v>
      </c>
      <c r="AH1030" s="24"/>
      <c r="AI1030" s="24">
        <v>-8.85</v>
      </c>
      <c r="AJ1030" s="24">
        <v>102.81</v>
      </c>
      <c r="AK1030" s="24"/>
      <c r="AL1030" s="24" t="s">
        <v>58</v>
      </c>
      <c r="AM1030" s="24">
        <v>-310.02</v>
      </c>
      <c r="AN1030" s="24">
        <v>220.04</v>
      </c>
      <c r="AO1030" s="24">
        <v>-276.26</v>
      </c>
      <c r="AP1030" s="24" t="s">
        <v>59</v>
      </c>
      <c r="AQ1030" s="24">
        <v>-1431.99</v>
      </c>
      <c r="AR1030" s="24">
        <v>-114.28</v>
      </c>
      <c r="AS1030" s="24">
        <v>-86.7</v>
      </c>
      <c r="AT1030" s="24">
        <v>-52.78</v>
      </c>
      <c r="AU1030" s="24">
        <v>394.81</v>
      </c>
      <c r="AV1030" s="24">
        <v>0</v>
      </c>
      <c r="AW1030" s="24" t="s">
        <v>59</v>
      </c>
      <c r="AX1030" s="24">
        <v>-1471.53</v>
      </c>
      <c r="AY1030" s="24">
        <v>0</v>
      </c>
      <c r="AZ1030" s="24">
        <v>-292.48</v>
      </c>
      <c r="BA1030" s="24">
        <v>-5.21</v>
      </c>
      <c r="BB1030" s="24">
        <v>0</v>
      </c>
      <c r="BC1030" s="24">
        <v>0</v>
      </c>
      <c r="BD1030" s="24">
        <f t="shared" si="412"/>
        <v>-12022.250000000002</v>
      </c>
      <c r="BE1030" s="25"/>
    </row>
    <row r="1031" spans="1:57" ht="25.5" customHeight="1" x14ac:dyDescent="0.25">
      <c r="A1031" s="22">
        <v>21</v>
      </c>
      <c r="B1031" s="78" t="s">
        <v>74</v>
      </c>
      <c r="C1031" s="76">
        <v>22</v>
      </c>
      <c r="D1031" s="76">
        <v>176</v>
      </c>
      <c r="E1031" s="76" t="s">
        <v>121</v>
      </c>
      <c r="F1031" s="24">
        <v>-202.07</v>
      </c>
      <c r="G1031" s="24">
        <v>100.99</v>
      </c>
      <c r="H1031" s="24">
        <v>41.34</v>
      </c>
      <c r="I1031" s="24">
        <v>146.88999999999999</v>
      </c>
      <c r="J1031" s="24">
        <v>-91.83</v>
      </c>
      <c r="K1031" s="24">
        <v>-29.08</v>
      </c>
      <c r="L1031" s="24">
        <v>233.27</v>
      </c>
      <c r="M1031" s="24">
        <v>-4.83</v>
      </c>
      <c r="N1031" s="24" t="s">
        <v>59</v>
      </c>
      <c r="O1031" s="24">
        <v>-510.15</v>
      </c>
      <c r="P1031" s="24">
        <v>139.93</v>
      </c>
      <c r="Q1031" s="24">
        <v>2.2200000000000002</v>
      </c>
      <c r="R1031" s="24">
        <v>220.6</v>
      </c>
      <c r="S1031" s="24">
        <v>-32.340000000000003</v>
      </c>
      <c r="T1031" s="24">
        <v>-5.81</v>
      </c>
      <c r="U1031" s="24">
        <v>46.13</v>
      </c>
      <c r="V1031" s="24"/>
      <c r="W1031" s="24">
        <v>132.99</v>
      </c>
      <c r="X1031" s="24"/>
      <c r="Y1031" s="24">
        <v>235.33</v>
      </c>
      <c r="Z1031" s="24">
        <v>-64.23</v>
      </c>
      <c r="AA1031" s="104"/>
      <c r="AB1031" s="24">
        <v>113.65</v>
      </c>
      <c r="AC1031" s="24">
        <v>-204.26</v>
      </c>
      <c r="AD1031" s="24">
        <v>3.81</v>
      </c>
      <c r="AE1031" s="24">
        <v>160.28</v>
      </c>
      <c r="AF1031" s="24">
        <v>6.45</v>
      </c>
      <c r="AG1031" s="24">
        <v>166.66</v>
      </c>
      <c r="AH1031" s="24"/>
      <c r="AI1031" s="24">
        <v>-14.01</v>
      </c>
      <c r="AJ1031" s="24">
        <v>4.29</v>
      </c>
      <c r="AK1031" s="24"/>
      <c r="AL1031" s="24">
        <v>69.19</v>
      </c>
      <c r="AM1031" s="24">
        <v>-40.35</v>
      </c>
      <c r="AN1031" s="24">
        <v>13.59</v>
      </c>
      <c r="AO1031" s="24">
        <v>144.08000000000001</v>
      </c>
      <c r="AP1031" s="24">
        <v>-61.49</v>
      </c>
      <c r="AQ1031" s="24">
        <v>-481.91</v>
      </c>
      <c r="AR1031" s="24">
        <v>61.23</v>
      </c>
      <c r="AS1031" s="24">
        <v>-23.76</v>
      </c>
      <c r="AT1031" s="24">
        <v>33.9</v>
      </c>
      <c r="AU1031" s="24">
        <v>-174.16</v>
      </c>
      <c r="AV1031" s="24">
        <v>0</v>
      </c>
      <c r="AW1031" s="24">
        <v>56.42</v>
      </c>
      <c r="AX1031" s="24">
        <v>-271.12</v>
      </c>
      <c r="AY1031" s="24">
        <v>-97.63</v>
      </c>
      <c r="AZ1031" s="24">
        <v>-184.07</v>
      </c>
      <c r="BA1031" s="24">
        <v>-33.770000000000003</v>
      </c>
      <c r="BB1031" s="24">
        <v>0</v>
      </c>
      <c r="BC1031" s="24">
        <v>0</v>
      </c>
      <c r="BD1031" s="24">
        <f t="shared" si="412"/>
        <v>-393.62999999999988</v>
      </c>
      <c r="BE1031" s="25" t="s">
        <v>48</v>
      </c>
    </row>
    <row r="1032" spans="1:57" ht="25.5" customHeight="1" x14ac:dyDescent="0.25">
      <c r="A1032" s="22">
        <v>21</v>
      </c>
      <c r="B1032" s="78" t="s">
        <v>74</v>
      </c>
      <c r="C1032" s="76">
        <v>22</v>
      </c>
      <c r="D1032" s="76">
        <v>346</v>
      </c>
      <c r="E1032" s="76" t="s">
        <v>122</v>
      </c>
      <c r="F1032" s="24">
        <v>31.31</v>
      </c>
      <c r="G1032" s="24">
        <v>-170.51</v>
      </c>
      <c r="H1032" s="24">
        <v>-48.7</v>
      </c>
      <c r="I1032" s="24">
        <v>-240.73</v>
      </c>
      <c r="J1032" s="24">
        <v>-23.19</v>
      </c>
      <c r="K1032" s="24">
        <v>-35.93</v>
      </c>
      <c r="L1032" s="24">
        <v>-408.79</v>
      </c>
      <c r="M1032" s="24">
        <v>69.92</v>
      </c>
      <c r="N1032" s="24">
        <v>-166.47</v>
      </c>
      <c r="O1032" s="24">
        <v>196.35</v>
      </c>
      <c r="P1032" s="24">
        <v>-153.59</v>
      </c>
      <c r="Q1032" s="24">
        <v>39.57</v>
      </c>
      <c r="R1032" s="24" t="s">
        <v>363</v>
      </c>
      <c r="S1032" s="24">
        <v>-17.28</v>
      </c>
      <c r="T1032" s="24">
        <v>-108.07</v>
      </c>
      <c r="U1032" s="24">
        <v>187.91</v>
      </c>
      <c r="V1032" s="24"/>
      <c r="W1032" s="24">
        <v>259.08</v>
      </c>
      <c r="X1032" s="24"/>
      <c r="Y1032" s="24">
        <v>517.71</v>
      </c>
      <c r="Z1032" s="24">
        <v>37.17</v>
      </c>
      <c r="AA1032" s="104"/>
      <c r="AB1032" s="24">
        <v>-193.41</v>
      </c>
      <c r="AC1032" s="24">
        <v>80.41</v>
      </c>
      <c r="AD1032" s="24">
        <v>-102.65</v>
      </c>
      <c r="AE1032" s="24">
        <v>105.33</v>
      </c>
      <c r="AF1032" s="24">
        <v>-125.43</v>
      </c>
      <c r="AG1032" s="24">
        <v>-28.11</v>
      </c>
      <c r="AH1032" s="24"/>
      <c r="AI1032" s="24">
        <v>3.93</v>
      </c>
      <c r="AJ1032" s="24">
        <v>-54.65</v>
      </c>
      <c r="AK1032" s="24"/>
      <c r="AL1032" s="24">
        <v>-60.7</v>
      </c>
      <c r="AM1032" s="24">
        <v>-204.07</v>
      </c>
      <c r="AN1032" s="24">
        <v>9.74</v>
      </c>
      <c r="AO1032" s="24" t="s">
        <v>63</v>
      </c>
      <c r="AP1032" s="24">
        <v>-48.28</v>
      </c>
      <c r="AQ1032" s="24">
        <v>154.97</v>
      </c>
      <c r="AR1032" s="24">
        <v>-23.75</v>
      </c>
      <c r="AS1032" s="24">
        <v>-10.95</v>
      </c>
      <c r="AT1032" s="24">
        <v>93.29</v>
      </c>
      <c r="AU1032" s="24">
        <v>561.70000000000005</v>
      </c>
      <c r="AV1032" s="24">
        <v>0</v>
      </c>
      <c r="AW1032" s="24">
        <v>-148.25</v>
      </c>
      <c r="AX1032" s="24">
        <v>28.23</v>
      </c>
      <c r="AY1032" s="24" t="s">
        <v>60</v>
      </c>
      <c r="AZ1032" s="24">
        <v>-22.87</v>
      </c>
      <c r="BA1032" s="24">
        <v>-0.68</v>
      </c>
      <c r="BB1032" s="24">
        <v>0</v>
      </c>
      <c r="BC1032" s="24">
        <v>0</v>
      </c>
      <c r="BD1032" s="24">
        <f t="shared" si="412"/>
        <v>-20.439999999999834</v>
      </c>
      <c r="BE1032" s="25" t="s">
        <v>48</v>
      </c>
    </row>
    <row r="1033" spans="1:57" ht="25.5" customHeight="1" x14ac:dyDescent="0.25">
      <c r="A1033" s="22">
        <v>21</v>
      </c>
      <c r="B1033" s="78" t="s">
        <v>74</v>
      </c>
      <c r="C1033" s="76">
        <v>22</v>
      </c>
      <c r="D1033" s="76">
        <v>348</v>
      </c>
      <c r="E1033" s="76" t="s">
        <v>123</v>
      </c>
      <c r="F1033" s="24" t="s">
        <v>64</v>
      </c>
      <c r="G1033" s="24" t="s">
        <v>64</v>
      </c>
      <c r="H1033" s="24" t="s">
        <v>64</v>
      </c>
      <c r="I1033" s="24" t="s">
        <v>64</v>
      </c>
      <c r="J1033" s="24" t="s">
        <v>63</v>
      </c>
      <c r="K1033" s="24" t="s">
        <v>64</v>
      </c>
      <c r="L1033" s="24" t="s">
        <v>63</v>
      </c>
      <c r="M1033" s="24" t="s">
        <v>63</v>
      </c>
      <c r="N1033" s="24" t="s">
        <v>59</v>
      </c>
      <c r="O1033" s="24" t="s">
        <v>63</v>
      </c>
      <c r="P1033" s="24" t="s">
        <v>63</v>
      </c>
      <c r="Q1033" s="24" t="s">
        <v>64</v>
      </c>
      <c r="R1033" s="24" t="s">
        <v>64</v>
      </c>
      <c r="S1033" s="24" t="s">
        <v>63</v>
      </c>
      <c r="T1033" s="24" t="s">
        <v>63</v>
      </c>
      <c r="U1033" s="24" t="s">
        <v>63</v>
      </c>
      <c r="V1033" s="24"/>
      <c r="W1033" s="24" t="s">
        <v>64</v>
      </c>
      <c r="X1033" s="24"/>
      <c r="Y1033" s="24" t="s">
        <v>64</v>
      </c>
      <c r="Z1033" s="24" t="s">
        <v>63</v>
      </c>
      <c r="AA1033" s="104"/>
      <c r="AB1033" s="24" t="s">
        <v>64</v>
      </c>
      <c r="AC1033" s="24" t="s">
        <v>64</v>
      </c>
      <c r="AD1033" s="24" t="s">
        <v>64</v>
      </c>
      <c r="AE1033" s="24" t="s">
        <v>63</v>
      </c>
      <c r="AF1033" s="24" t="s">
        <v>64</v>
      </c>
      <c r="AG1033" s="24" t="s">
        <v>64</v>
      </c>
      <c r="AH1033" s="24"/>
      <c r="AI1033" s="24" t="s">
        <v>63</v>
      </c>
      <c r="AJ1033" s="24" t="s">
        <v>64</v>
      </c>
      <c r="AK1033" s="24"/>
      <c r="AL1033" s="24" t="s">
        <v>64</v>
      </c>
      <c r="AM1033" s="24" t="s">
        <v>64</v>
      </c>
      <c r="AN1033" s="24" t="s">
        <v>63</v>
      </c>
      <c r="AO1033" s="24" t="s">
        <v>63</v>
      </c>
      <c r="AP1033" s="24" t="s">
        <v>64</v>
      </c>
      <c r="AQ1033" s="24" t="s">
        <v>63</v>
      </c>
      <c r="AR1033" s="24" t="s">
        <v>64</v>
      </c>
      <c r="AS1033" s="24">
        <v>-1.72</v>
      </c>
      <c r="AT1033" s="24" t="s">
        <v>64</v>
      </c>
      <c r="AU1033" s="24" t="s">
        <v>64</v>
      </c>
      <c r="AV1033" s="24">
        <v>0</v>
      </c>
      <c r="AW1033" s="24" t="s">
        <v>59</v>
      </c>
      <c r="AX1033" s="24" t="s">
        <v>64</v>
      </c>
      <c r="AY1033" s="24" t="s">
        <v>64</v>
      </c>
      <c r="AZ1033" s="24" t="s">
        <v>64</v>
      </c>
      <c r="BA1033" s="24" t="s">
        <v>63</v>
      </c>
      <c r="BB1033" s="24">
        <v>0</v>
      </c>
      <c r="BC1033" s="24">
        <v>0</v>
      </c>
      <c r="BD1033" s="24">
        <f t="shared" si="412"/>
        <v>-1.72</v>
      </c>
      <c r="BE1033" s="25" t="s">
        <v>48</v>
      </c>
    </row>
    <row r="1034" spans="1:57" ht="25.5" customHeight="1" x14ac:dyDescent="0.25">
      <c r="A1034" s="22">
        <v>21</v>
      </c>
      <c r="B1034" s="78" t="s">
        <v>74</v>
      </c>
      <c r="C1034" s="76">
        <v>22</v>
      </c>
      <c r="D1034" s="76">
        <v>349</v>
      </c>
      <c r="E1034" s="76" t="s">
        <v>125</v>
      </c>
      <c r="F1034" s="24" t="s">
        <v>64</v>
      </c>
      <c r="G1034" s="24" t="s">
        <v>64</v>
      </c>
      <c r="H1034" s="24" t="s">
        <v>64</v>
      </c>
      <c r="I1034" s="24" t="s">
        <v>64</v>
      </c>
      <c r="J1034" s="24" t="s">
        <v>63</v>
      </c>
      <c r="K1034" s="24" t="s">
        <v>64</v>
      </c>
      <c r="L1034" s="24" t="s">
        <v>63</v>
      </c>
      <c r="M1034" s="24" t="s">
        <v>63</v>
      </c>
      <c r="N1034" s="24" t="s">
        <v>59</v>
      </c>
      <c r="O1034" s="24" t="s">
        <v>63</v>
      </c>
      <c r="P1034" s="24" t="s">
        <v>63</v>
      </c>
      <c r="Q1034" s="24" t="s">
        <v>64</v>
      </c>
      <c r="R1034" s="24" t="s">
        <v>64</v>
      </c>
      <c r="S1034" s="24" t="s">
        <v>63</v>
      </c>
      <c r="T1034" s="24" t="s">
        <v>63</v>
      </c>
      <c r="U1034" s="24" t="s">
        <v>63</v>
      </c>
      <c r="V1034" s="24"/>
      <c r="W1034" s="24" t="s">
        <v>64</v>
      </c>
      <c r="X1034" s="24"/>
      <c r="Y1034" s="24" t="s">
        <v>64</v>
      </c>
      <c r="Z1034" s="24" t="s">
        <v>63</v>
      </c>
      <c r="AA1034" s="104"/>
      <c r="AB1034" s="24" t="s">
        <v>64</v>
      </c>
      <c r="AC1034" s="24" t="s">
        <v>64</v>
      </c>
      <c r="AD1034" s="24" t="s">
        <v>64</v>
      </c>
      <c r="AE1034" s="24">
        <v>0</v>
      </c>
      <c r="AF1034" s="24" t="s">
        <v>64</v>
      </c>
      <c r="AG1034" s="24" t="s">
        <v>60</v>
      </c>
      <c r="AH1034" s="24"/>
      <c r="AI1034" s="24" t="s">
        <v>64</v>
      </c>
      <c r="AJ1034" s="24" t="s">
        <v>64</v>
      </c>
      <c r="AK1034" s="24"/>
      <c r="AL1034" s="24" t="s">
        <v>64</v>
      </c>
      <c r="AM1034" s="24" t="s">
        <v>64</v>
      </c>
      <c r="AN1034" s="24" t="s">
        <v>63</v>
      </c>
      <c r="AO1034" s="24" t="s">
        <v>63</v>
      </c>
      <c r="AP1034" s="24" t="s">
        <v>64</v>
      </c>
      <c r="AQ1034" s="24" t="s">
        <v>63</v>
      </c>
      <c r="AR1034" s="24" t="s">
        <v>64</v>
      </c>
      <c r="AS1034" s="24" t="s">
        <v>64</v>
      </c>
      <c r="AT1034" s="24" t="s">
        <v>64</v>
      </c>
      <c r="AU1034" s="24" t="s">
        <v>64</v>
      </c>
      <c r="AV1034" s="24">
        <v>0</v>
      </c>
      <c r="AW1034" s="24" t="s">
        <v>59</v>
      </c>
      <c r="AX1034" s="24" t="s">
        <v>64</v>
      </c>
      <c r="AY1034" s="24" t="s">
        <v>64</v>
      </c>
      <c r="AZ1034" s="24" t="s">
        <v>64</v>
      </c>
      <c r="BA1034" s="24" t="s">
        <v>63</v>
      </c>
      <c r="BB1034" s="24">
        <v>0</v>
      </c>
      <c r="BC1034" s="24">
        <v>0</v>
      </c>
      <c r="BD1034" s="24">
        <f t="shared" si="412"/>
        <v>0</v>
      </c>
      <c r="BE1034" s="25"/>
    </row>
    <row r="1035" spans="1:57" ht="25.5" customHeight="1" x14ac:dyDescent="0.25">
      <c r="A1035" s="22">
        <v>21</v>
      </c>
      <c r="B1035" s="78" t="s">
        <v>74</v>
      </c>
      <c r="C1035" s="76">
        <v>22</v>
      </c>
      <c r="D1035" s="76">
        <v>350</v>
      </c>
      <c r="E1035" s="76" t="s">
        <v>126</v>
      </c>
      <c r="F1035" s="24" t="s">
        <v>64</v>
      </c>
      <c r="G1035" s="24" t="s">
        <v>64</v>
      </c>
      <c r="H1035" s="24" t="s">
        <v>64</v>
      </c>
      <c r="I1035" s="24" t="s">
        <v>64</v>
      </c>
      <c r="J1035" s="24" t="s">
        <v>63</v>
      </c>
      <c r="K1035" s="24" t="s">
        <v>64</v>
      </c>
      <c r="L1035" s="24" t="s">
        <v>63</v>
      </c>
      <c r="M1035" s="24" t="s">
        <v>63</v>
      </c>
      <c r="N1035" s="24" t="s">
        <v>64</v>
      </c>
      <c r="O1035" s="24" t="s">
        <v>63</v>
      </c>
      <c r="P1035" s="24" t="s">
        <v>254</v>
      </c>
      <c r="Q1035" s="24" t="s">
        <v>64</v>
      </c>
      <c r="R1035" s="24" t="s">
        <v>64</v>
      </c>
      <c r="S1035" s="24" t="s">
        <v>63</v>
      </c>
      <c r="T1035" s="24" t="s">
        <v>63</v>
      </c>
      <c r="U1035" s="24" t="s">
        <v>63</v>
      </c>
      <c r="V1035" s="24"/>
      <c r="W1035" s="24" t="s">
        <v>64</v>
      </c>
      <c r="X1035" s="24"/>
      <c r="Y1035" s="24" t="s">
        <v>64</v>
      </c>
      <c r="Z1035" s="24" t="s">
        <v>63</v>
      </c>
      <c r="AA1035" s="104"/>
      <c r="AB1035" s="24" t="s">
        <v>64</v>
      </c>
      <c r="AC1035" s="24" t="s">
        <v>64</v>
      </c>
      <c r="AD1035" s="24" t="s">
        <v>64</v>
      </c>
      <c r="AE1035" s="24" t="s">
        <v>63</v>
      </c>
      <c r="AF1035" s="24" t="s">
        <v>64</v>
      </c>
      <c r="AG1035" s="24" t="s">
        <v>64</v>
      </c>
      <c r="AH1035" s="24"/>
      <c r="AI1035" s="24" t="s">
        <v>63</v>
      </c>
      <c r="AJ1035" s="24" t="s">
        <v>64</v>
      </c>
      <c r="AK1035" s="24"/>
      <c r="AL1035" s="24" t="s">
        <v>64</v>
      </c>
      <c r="AM1035" s="24" t="s">
        <v>64</v>
      </c>
      <c r="AN1035" s="24" t="s">
        <v>63</v>
      </c>
      <c r="AO1035" s="24" t="s">
        <v>63</v>
      </c>
      <c r="AP1035" s="24" t="s">
        <v>64</v>
      </c>
      <c r="AQ1035" s="24" t="s">
        <v>63</v>
      </c>
      <c r="AR1035" s="24" t="s">
        <v>64</v>
      </c>
      <c r="AS1035" s="24" t="s">
        <v>64</v>
      </c>
      <c r="AT1035" s="24" t="s">
        <v>64</v>
      </c>
      <c r="AU1035" s="24" t="s">
        <v>64</v>
      </c>
      <c r="AV1035" s="24">
        <v>0</v>
      </c>
      <c r="AW1035" s="24" t="s">
        <v>59</v>
      </c>
      <c r="AX1035" s="24" t="s">
        <v>64</v>
      </c>
      <c r="AY1035" s="24" t="s">
        <v>64</v>
      </c>
      <c r="AZ1035" s="24" t="s">
        <v>64</v>
      </c>
      <c r="BA1035" s="24" t="s">
        <v>63</v>
      </c>
      <c r="BB1035" s="24">
        <v>0</v>
      </c>
      <c r="BC1035" s="24">
        <v>0</v>
      </c>
      <c r="BD1035" s="24">
        <f t="shared" si="412"/>
        <v>0</v>
      </c>
      <c r="BE1035" s="25"/>
    </row>
    <row r="1036" spans="1:57" ht="25.5" customHeight="1" x14ac:dyDescent="0.25">
      <c r="A1036" s="22">
        <v>21</v>
      </c>
      <c r="B1036" s="78" t="s">
        <v>74</v>
      </c>
      <c r="C1036" s="76">
        <v>22</v>
      </c>
      <c r="D1036" s="76">
        <v>351</v>
      </c>
      <c r="E1036" s="76" t="s">
        <v>127</v>
      </c>
      <c r="F1036" s="24" t="s">
        <v>64</v>
      </c>
      <c r="G1036" s="24" t="s">
        <v>64</v>
      </c>
      <c r="H1036" s="24" t="s">
        <v>64</v>
      </c>
      <c r="I1036" s="24" t="s">
        <v>64</v>
      </c>
      <c r="J1036" s="24" t="s">
        <v>63</v>
      </c>
      <c r="K1036" s="24" t="s">
        <v>64</v>
      </c>
      <c r="L1036" s="24" t="s">
        <v>63</v>
      </c>
      <c r="M1036" s="24" t="s">
        <v>62</v>
      </c>
      <c r="N1036" s="24" t="s">
        <v>64</v>
      </c>
      <c r="O1036" s="24" t="s">
        <v>63</v>
      </c>
      <c r="P1036" s="24" t="s">
        <v>63</v>
      </c>
      <c r="Q1036" s="24" t="s">
        <v>64</v>
      </c>
      <c r="R1036" s="24" t="s">
        <v>64</v>
      </c>
      <c r="S1036" s="24" t="s">
        <v>63</v>
      </c>
      <c r="T1036" s="24" t="s">
        <v>63</v>
      </c>
      <c r="U1036" s="24" t="s">
        <v>63</v>
      </c>
      <c r="V1036" s="24"/>
      <c r="W1036" s="24" t="s">
        <v>64</v>
      </c>
      <c r="X1036" s="24"/>
      <c r="Y1036" s="24" t="s">
        <v>64</v>
      </c>
      <c r="Z1036" s="24" t="s">
        <v>63</v>
      </c>
      <c r="AA1036" s="104"/>
      <c r="AB1036" s="24" t="s">
        <v>64</v>
      </c>
      <c r="AC1036" s="24" t="s">
        <v>60</v>
      </c>
      <c r="AD1036" s="24" t="s">
        <v>64</v>
      </c>
      <c r="AE1036" s="24" t="s">
        <v>63</v>
      </c>
      <c r="AF1036" s="24" t="s">
        <v>64</v>
      </c>
      <c r="AG1036" s="24" t="s">
        <v>64</v>
      </c>
      <c r="AH1036" s="24"/>
      <c r="AI1036" s="24" t="s">
        <v>63</v>
      </c>
      <c r="AJ1036" s="24" t="s">
        <v>64</v>
      </c>
      <c r="AK1036" s="24"/>
      <c r="AL1036" s="24" t="s">
        <v>64</v>
      </c>
      <c r="AM1036" s="24" t="s">
        <v>64</v>
      </c>
      <c r="AN1036" s="24" t="s">
        <v>63</v>
      </c>
      <c r="AO1036" s="24" t="s">
        <v>63</v>
      </c>
      <c r="AP1036" s="24" t="s">
        <v>64</v>
      </c>
      <c r="AQ1036" s="24" t="s">
        <v>63</v>
      </c>
      <c r="AR1036" s="24" t="s">
        <v>64</v>
      </c>
      <c r="AS1036" s="24" t="s">
        <v>60</v>
      </c>
      <c r="AT1036" s="24" t="s">
        <v>64</v>
      </c>
      <c r="AU1036" s="24" t="s">
        <v>64</v>
      </c>
      <c r="AV1036" s="24">
        <v>0</v>
      </c>
      <c r="AW1036" s="24" t="s">
        <v>64</v>
      </c>
      <c r="AX1036" s="24" t="s">
        <v>64</v>
      </c>
      <c r="AY1036" s="24" t="s">
        <v>64</v>
      </c>
      <c r="AZ1036" s="24" t="s">
        <v>59</v>
      </c>
      <c r="BA1036" s="24" t="s">
        <v>63</v>
      </c>
      <c r="BB1036" s="24">
        <v>0</v>
      </c>
      <c r="BC1036" s="24">
        <v>0</v>
      </c>
      <c r="BD1036" s="24">
        <f t="shared" si="412"/>
        <v>0</v>
      </c>
      <c r="BE1036" s="25"/>
    </row>
    <row r="1037" spans="1:57" ht="25.5" customHeight="1" x14ac:dyDescent="0.25">
      <c r="A1037" s="22">
        <v>21</v>
      </c>
      <c r="B1037" s="79" t="s">
        <v>91</v>
      </c>
      <c r="C1037" s="80">
        <v>11</v>
      </c>
      <c r="D1037" s="80">
        <v>258</v>
      </c>
      <c r="E1037" s="80" t="s">
        <v>298</v>
      </c>
      <c r="F1037" s="24">
        <v>-68.25</v>
      </c>
      <c r="G1037" s="24">
        <v>-34.92</v>
      </c>
      <c r="H1037" s="24">
        <v>-45.14</v>
      </c>
      <c r="I1037" s="24">
        <v>5.3</v>
      </c>
      <c r="J1037" s="24">
        <v>-29.93</v>
      </c>
      <c r="K1037" s="24">
        <v>-31.64</v>
      </c>
      <c r="L1037" s="24" t="s">
        <v>63</v>
      </c>
      <c r="M1037" s="24">
        <v>-37.56</v>
      </c>
      <c r="N1037" s="24">
        <v>-186.14</v>
      </c>
      <c r="O1037" s="24">
        <v>-10.52</v>
      </c>
      <c r="P1037" s="24">
        <v>-260.8</v>
      </c>
      <c r="Q1037" s="24">
        <v>-31.47</v>
      </c>
      <c r="R1037" s="24" t="s">
        <v>59</v>
      </c>
      <c r="S1037" s="24">
        <v>0.08</v>
      </c>
      <c r="T1037" s="24" t="s">
        <v>63</v>
      </c>
      <c r="U1037" s="24">
        <v>-67.78</v>
      </c>
      <c r="V1037" s="24"/>
      <c r="W1037" s="24" t="s">
        <v>60</v>
      </c>
      <c r="X1037" s="24"/>
      <c r="Y1037" s="24">
        <v>-8.08</v>
      </c>
      <c r="Z1037" s="24">
        <v>-32.03</v>
      </c>
      <c r="AA1037" s="104"/>
      <c r="AB1037" s="24" t="s">
        <v>60</v>
      </c>
      <c r="AC1037" s="24">
        <v>-12.3</v>
      </c>
      <c r="AD1037" s="24" t="s">
        <v>59</v>
      </c>
      <c r="AE1037" s="24" t="s">
        <v>63</v>
      </c>
      <c r="AF1037" s="24">
        <v>5.28</v>
      </c>
      <c r="AG1037" s="24">
        <v>10.89</v>
      </c>
      <c r="AH1037" s="24"/>
      <c r="AI1037" s="24">
        <v>-15.94</v>
      </c>
      <c r="AJ1037" s="24" t="s">
        <v>62</v>
      </c>
      <c r="AK1037" s="24"/>
      <c r="AL1037" s="24">
        <v>-63</v>
      </c>
      <c r="AM1037" s="24">
        <v>53.97</v>
      </c>
      <c r="AN1037" s="24" t="s">
        <v>63</v>
      </c>
      <c r="AO1037" s="24">
        <v>17.91</v>
      </c>
      <c r="AP1037" s="24" t="s">
        <v>60</v>
      </c>
      <c r="AQ1037" s="24">
        <v>-59.4</v>
      </c>
      <c r="AR1037" s="24">
        <v>-64.23</v>
      </c>
      <c r="AS1037" s="24">
        <v>-6.99</v>
      </c>
      <c r="AT1037" s="24">
        <v>50.59</v>
      </c>
      <c r="AU1037" s="24" t="s">
        <v>64</v>
      </c>
      <c r="AV1037" s="24">
        <v>0</v>
      </c>
      <c r="AW1037" s="24">
        <v>-93.51</v>
      </c>
      <c r="AX1037" s="24">
        <v>-20.69</v>
      </c>
      <c r="AY1037" s="24" t="s">
        <v>60</v>
      </c>
      <c r="AZ1037" s="24" t="s">
        <v>60</v>
      </c>
      <c r="BA1037" s="24" t="s">
        <v>63</v>
      </c>
      <c r="BB1037" s="24">
        <v>0</v>
      </c>
      <c r="BC1037" s="24">
        <v>0</v>
      </c>
      <c r="BD1037" s="24">
        <f t="shared" si="412"/>
        <v>-1036.3</v>
      </c>
      <c r="BE1037" s="25"/>
    </row>
    <row r="1038" spans="1:57" ht="25.5" customHeight="1" x14ac:dyDescent="0.25">
      <c r="A1038" s="42">
        <v>21</v>
      </c>
      <c r="B1038" s="79" t="s">
        <v>91</v>
      </c>
      <c r="C1038" s="80">
        <v>37</v>
      </c>
      <c r="D1038" s="80">
        <v>55</v>
      </c>
      <c r="E1038" s="80" t="s">
        <v>364</v>
      </c>
      <c r="F1038" s="24">
        <v>-122.8</v>
      </c>
      <c r="G1038" s="24" t="s">
        <v>64</v>
      </c>
      <c r="H1038" s="24" t="s">
        <v>64</v>
      </c>
      <c r="I1038" s="24" t="s">
        <v>64</v>
      </c>
      <c r="J1038" s="24" t="s">
        <v>63</v>
      </c>
      <c r="K1038" s="24" t="s">
        <v>64</v>
      </c>
      <c r="L1038" s="24" t="s">
        <v>63</v>
      </c>
      <c r="M1038" s="24" t="s">
        <v>63</v>
      </c>
      <c r="N1038" s="24" t="s">
        <v>64</v>
      </c>
      <c r="O1038" s="24" t="s">
        <v>63</v>
      </c>
      <c r="P1038" s="24" t="s">
        <v>63</v>
      </c>
      <c r="Q1038" s="24" t="s">
        <v>64</v>
      </c>
      <c r="R1038" s="24" t="s">
        <v>64</v>
      </c>
      <c r="S1038" s="24" t="s">
        <v>63</v>
      </c>
      <c r="T1038" s="24" t="s">
        <v>63</v>
      </c>
      <c r="U1038" s="24" t="s">
        <v>63</v>
      </c>
      <c r="V1038" s="24"/>
      <c r="W1038" s="24" t="s">
        <v>64</v>
      </c>
      <c r="X1038" s="24"/>
      <c r="Y1038" s="24" t="s">
        <v>64</v>
      </c>
      <c r="Z1038" s="24" t="s">
        <v>63</v>
      </c>
      <c r="AA1038" s="104"/>
      <c r="AB1038" s="24" t="s">
        <v>64</v>
      </c>
      <c r="AC1038" s="24" t="s">
        <v>64</v>
      </c>
      <c r="AD1038" s="24" t="s">
        <v>60</v>
      </c>
      <c r="AE1038" s="24" t="s">
        <v>63</v>
      </c>
      <c r="AF1038" s="24" t="s">
        <v>64</v>
      </c>
      <c r="AG1038" s="24" t="s">
        <v>64</v>
      </c>
      <c r="AH1038" s="24"/>
      <c r="AI1038" s="24" t="s">
        <v>63</v>
      </c>
      <c r="AJ1038" s="24" t="s">
        <v>64</v>
      </c>
      <c r="AK1038" s="24"/>
      <c r="AL1038" s="24" t="s">
        <v>64</v>
      </c>
      <c r="AM1038" s="24" t="s">
        <v>64</v>
      </c>
      <c r="AN1038" s="24" t="s">
        <v>63</v>
      </c>
      <c r="AO1038" s="24" t="s">
        <v>63</v>
      </c>
      <c r="AP1038" s="24" t="s">
        <v>64</v>
      </c>
      <c r="AQ1038" s="24" t="s">
        <v>64</v>
      </c>
      <c r="AR1038" s="24" t="s">
        <v>64</v>
      </c>
      <c r="AS1038" s="24" t="s">
        <v>64</v>
      </c>
      <c r="AT1038" s="24" t="s">
        <v>64</v>
      </c>
      <c r="AU1038" s="24" t="s">
        <v>64</v>
      </c>
      <c r="AV1038" s="24">
        <v>0</v>
      </c>
      <c r="AW1038" s="24" t="s">
        <v>64</v>
      </c>
      <c r="AX1038" s="24" t="s">
        <v>64</v>
      </c>
      <c r="AY1038" s="24" t="s">
        <v>64</v>
      </c>
      <c r="AZ1038" s="24" t="s">
        <v>64</v>
      </c>
      <c r="BA1038" s="24" t="s">
        <v>63</v>
      </c>
      <c r="BB1038" s="24">
        <v>0</v>
      </c>
      <c r="BC1038" s="24">
        <v>0</v>
      </c>
      <c r="BD1038" s="24">
        <f t="shared" si="412"/>
        <v>-122.8</v>
      </c>
      <c r="BE1038" s="25"/>
    </row>
    <row r="1039" spans="1:57" ht="25.5" customHeight="1" x14ac:dyDescent="0.25">
      <c r="A1039" s="22">
        <v>21</v>
      </c>
      <c r="B1039" s="79" t="s">
        <v>91</v>
      </c>
      <c r="C1039" s="80">
        <v>19</v>
      </c>
      <c r="D1039" s="80">
        <v>231</v>
      </c>
      <c r="E1039" s="80" t="s">
        <v>365</v>
      </c>
      <c r="F1039" s="24">
        <v>-356.19</v>
      </c>
      <c r="G1039" s="24">
        <v>-188.14</v>
      </c>
      <c r="H1039" s="24">
        <v>-68.08</v>
      </c>
      <c r="I1039" s="24">
        <v>-137</v>
      </c>
      <c r="J1039" s="24">
        <v>-22.72</v>
      </c>
      <c r="K1039" s="24">
        <v>-53.21</v>
      </c>
      <c r="L1039" s="24" t="s">
        <v>58</v>
      </c>
      <c r="M1039" s="24">
        <v>40.22</v>
      </c>
      <c r="N1039" s="24">
        <v>-193.71</v>
      </c>
      <c r="O1039" s="24">
        <v>-180.56</v>
      </c>
      <c r="P1039" s="24">
        <v>-137.19999999999999</v>
      </c>
      <c r="Q1039" s="24">
        <v>-611.48</v>
      </c>
      <c r="R1039" s="24" t="s">
        <v>59</v>
      </c>
      <c r="S1039" s="24">
        <v>5.34</v>
      </c>
      <c r="T1039" s="24">
        <v>-194.93</v>
      </c>
      <c r="U1039" s="24">
        <v>106.31</v>
      </c>
      <c r="V1039" s="24"/>
      <c r="W1039" s="24" t="s">
        <v>59</v>
      </c>
      <c r="X1039" s="24"/>
      <c r="Y1039" s="24">
        <v>-143.11000000000001</v>
      </c>
      <c r="Z1039" s="24" t="s">
        <v>58</v>
      </c>
      <c r="AA1039" s="104"/>
      <c r="AB1039" s="24">
        <v>-31.59</v>
      </c>
      <c r="AC1039" s="24">
        <v>-96.37</v>
      </c>
      <c r="AD1039" s="24" t="s">
        <v>59</v>
      </c>
      <c r="AE1039" s="24">
        <v>-0.33</v>
      </c>
      <c r="AF1039" s="24">
        <v>-156.01</v>
      </c>
      <c r="AG1039" s="24">
        <v>158.34</v>
      </c>
      <c r="AH1039" s="24"/>
      <c r="AI1039" s="24">
        <v>15.94</v>
      </c>
      <c r="AJ1039" s="24">
        <v>-40</v>
      </c>
      <c r="AK1039" s="24"/>
      <c r="AL1039" s="24">
        <v>-398.87</v>
      </c>
      <c r="AM1039" s="24">
        <v>-37.76</v>
      </c>
      <c r="AN1039" s="24">
        <v>-127.79</v>
      </c>
      <c r="AO1039" s="24">
        <v>21.7</v>
      </c>
      <c r="AP1039" s="24">
        <v>-255.2</v>
      </c>
      <c r="AQ1039" s="24">
        <v>-20.62</v>
      </c>
      <c r="AR1039" s="24">
        <v>-119.45</v>
      </c>
      <c r="AS1039" s="24">
        <v>-122.67</v>
      </c>
      <c r="AT1039" s="24">
        <v>1.19</v>
      </c>
      <c r="AU1039" s="24">
        <v>7.02</v>
      </c>
      <c r="AV1039" s="24">
        <v>0</v>
      </c>
      <c r="AW1039" s="24">
        <v>-135.34</v>
      </c>
      <c r="AX1039" s="24">
        <v>-131.36000000000001</v>
      </c>
      <c r="AY1039" s="24">
        <v>34.950000000000003</v>
      </c>
      <c r="AZ1039" s="24">
        <v>-11.55</v>
      </c>
      <c r="BA1039" s="24">
        <v>22.37</v>
      </c>
      <c r="BB1039" s="24">
        <v>0</v>
      </c>
      <c r="BC1039" s="24">
        <v>0</v>
      </c>
      <c r="BD1039" s="24">
        <f t="shared" si="412"/>
        <v>-3557.8600000000006</v>
      </c>
      <c r="BE1039" s="25"/>
    </row>
    <row r="1040" spans="1:57" ht="25.5" customHeight="1" x14ac:dyDescent="0.25">
      <c r="A1040" s="22">
        <v>21</v>
      </c>
      <c r="B1040" s="79" t="s">
        <v>93</v>
      </c>
      <c r="C1040" s="88">
        <v>18</v>
      </c>
      <c r="D1040" s="88">
        <v>76</v>
      </c>
      <c r="E1040" s="88" t="s">
        <v>194</v>
      </c>
      <c r="F1040" s="24">
        <v>-159.55000000000001</v>
      </c>
      <c r="G1040" s="24">
        <v>-1042.74</v>
      </c>
      <c r="H1040" s="24">
        <v>-287.23</v>
      </c>
      <c r="I1040" s="24">
        <v>-364.58</v>
      </c>
      <c r="J1040" s="24">
        <v>-311.54000000000002</v>
      </c>
      <c r="K1040" s="24">
        <v>-534.58000000000004</v>
      </c>
      <c r="L1040" s="24" t="s">
        <v>58</v>
      </c>
      <c r="M1040" s="24">
        <v>-229.09</v>
      </c>
      <c r="N1040" s="24">
        <v>-1248.1300000000001</v>
      </c>
      <c r="O1040" s="24">
        <v>-2946.84</v>
      </c>
      <c r="P1040" s="24">
        <v>-1427.03</v>
      </c>
      <c r="Q1040" s="24">
        <v>-669.29</v>
      </c>
      <c r="R1040" s="24" t="s">
        <v>59</v>
      </c>
      <c r="S1040" s="24">
        <v>274.97000000000003</v>
      </c>
      <c r="T1040" s="24">
        <v>-106.34</v>
      </c>
      <c r="U1040" s="24">
        <v>-220.6</v>
      </c>
      <c r="V1040" s="24"/>
      <c r="W1040" s="24">
        <v>690.26</v>
      </c>
      <c r="X1040" s="24"/>
      <c r="Y1040" s="24">
        <v>-169.79</v>
      </c>
      <c r="Z1040" s="24">
        <v>71.150000000000006</v>
      </c>
      <c r="AA1040" s="104"/>
      <c r="AB1040" s="24">
        <v>140.4</v>
      </c>
      <c r="AC1040" s="24">
        <v>-101.11</v>
      </c>
      <c r="AD1040" s="24" t="s">
        <v>59</v>
      </c>
      <c r="AE1040" s="24">
        <v>-69.47</v>
      </c>
      <c r="AF1040" s="24">
        <v>-729.54</v>
      </c>
      <c r="AG1040" s="24">
        <v>180.81</v>
      </c>
      <c r="AH1040" s="24"/>
      <c r="AI1040" s="24">
        <v>-113.09</v>
      </c>
      <c r="AJ1040" s="24">
        <v>-266.31</v>
      </c>
      <c r="AK1040" s="24"/>
      <c r="AL1040" s="24">
        <v>250.37</v>
      </c>
      <c r="AM1040" s="24">
        <v>-84.33</v>
      </c>
      <c r="AN1040" s="24" t="s">
        <v>58</v>
      </c>
      <c r="AO1040" s="24">
        <v>23.81</v>
      </c>
      <c r="AP1040" s="24">
        <v>340.88</v>
      </c>
      <c r="AQ1040" s="24">
        <v>-621.66</v>
      </c>
      <c r="AR1040" s="24">
        <v>-588.27</v>
      </c>
      <c r="AS1040" s="24" t="s">
        <v>59</v>
      </c>
      <c r="AT1040" s="24" t="s">
        <v>58</v>
      </c>
      <c r="AU1040" s="24">
        <v>341.67</v>
      </c>
      <c r="AV1040" s="24">
        <v>0</v>
      </c>
      <c r="AW1040" s="24" t="s">
        <v>59</v>
      </c>
      <c r="AX1040" s="24">
        <v>-429.3</v>
      </c>
      <c r="AY1040" s="24">
        <v>-378.62</v>
      </c>
      <c r="AZ1040" s="24" t="s">
        <v>59</v>
      </c>
      <c r="BA1040" s="24">
        <v>-201.74</v>
      </c>
      <c r="BB1040" s="24">
        <v>0</v>
      </c>
      <c r="BC1040" s="24">
        <v>0</v>
      </c>
      <c r="BD1040" s="24">
        <f t="shared" si="412"/>
        <v>-10986.450000000006</v>
      </c>
      <c r="BE1040" s="25"/>
    </row>
    <row r="1041" spans="1:57" ht="25.5" customHeight="1" x14ac:dyDescent="0.25">
      <c r="A1041" s="22">
        <v>21</v>
      </c>
      <c r="B1041" s="79" t="s">
        <v>93</v>
      </c>
      <c r="C1041" s="82">
        <v>24</v>
      </c>
      <c r="D1041" s="79">
        <v>321</v>
      </c>
      <c r="E1041" s="82" t="s">
        <v>366</v>
      </c>
      <c r="F1041" s="24">
        <v>-50.48</v>
      </c>
      <c r="G1041" s="24">
        <v>-148.76</v>
      </c>
      <c r="H1041" s="24">
        <v>-86.08</v>
      </c>
      <c r="I1041" s="24">
        <v>-229.67</v>
      </c>
      <c r="J1041" s="24" t="s">
        <v>58</v>
      </c>
      <c r="K1041" s="24" t="s">
        <v>59</v>
      </c>
      <c r="L1041" s="24" t="s">
        <v>62</v>
      </c>
      <c r="M1041" s="24">
        <v>-702.47</v>
      </c>
      <c r="N1041" s="24">
        <v>-132.06</v>
      </c>
      <c r="O1041" s="24" t="s">
        <v>58</v>
      </c>
      <c r="P1041" s="24">
        <v>-61.17</v>
      </c>
      <c r="Q1041" s="24">
        <v>-317.72000000000003</v>
      </c>
      <c r="R1041" s="24">
        <v>-166.41</v>
      </c>
      <c r="S1041" s="24">
        <v>77.84</v>
      </c>
      <c r="T1041" s="24">
        <v>108.85</v>
      </c>
      <c r="U1041" s="24">
        <v>39.22</v>
      </c>
      <c r="V1041" s="24"/>
      <c r="W1041" s="24">
        <v>-434.99</v>
      </c>
      <c r="X1041" s="24"/>
      <c r="Y1041" s="24">
        <v>-106.5</v>
      </c>
      <c r="Z1041" s="24">
        <v>-2.65</v>
      </c>
      <c r="AA1041" s="104"/>
      <c r="AB1041" s="24">
        <v>-280.01</v>
      </c>
      <c r="AC1041" s="24" t="s">
        <v>60</v>
      </c>
      <c r="AD1041" s="24">
        <v>-120.1</v>
      </c>
      <c r="AE1041" s="24">
        <v>-30.27</v>
      </c>
      <c r="AF1041" s="24" t="s">
        <v>59</v>
      </c>
      <c r="AG1041" s="24">
        <v>-419.82</v>
      </c>
      <c r="AH1041" s="24"/>
      <c r="AI1041" s="24">
        <v>-117</v>
      </c>
      <c r="AJ1041" s="24">
        <v>153.11000000000001</v>
      </c>
      <c r="AK1041" s="24"/>
      <c r="AL1041" s="24">
        <v>-332.2</v>
      </c>
      <c r="AM1041" s="24">
        <v>-109.03</v>
      </c>
      <c r="AN1041" s="24">
        <v>64.930000000000007</v>
      </c>
      <c r="AO1041" s="24">
        <v>7.55</v>
      </c>
      <c r="AP1041" s="24">
        <v>-25.72</v>
      </c>
      <c r="AQ1041" s="24">
        <v>-526.99</v>
      </c>
      <c r="AR1041" s="24" t="s">
        <v>58</v>
      </c>
      <c r="AS1041" s="24" t="s">
        <v>59</v>
      </c>
      <c r="AT1041" s="24">
        <v>30.67</v>
      </c>
      <c r="AU1041" s="24">
        <v>-386.35</v>
      </c>
      <c r="AV1041" s="24">
        <v>0</v>
      </c>
      <c r="AW1041" s="24">
        <v>-183.1</v>
      </c>
      <c r="AX1041" s="24" t="s">
        <v>59</v>
      </c>
      <c r="AY1041" s="24">
        <v>-51.89</v>
      </c>
      <c r="AZ1041" s="24">
        <v>36.5</v>
      </c>
      <c r="BA1041" s="24" t="s">
        <v>62</v>
      </c>
      <c r="BB1041" s="24">
        <v>0</v>
      </c>
      <c r="BC1041" s="24">
        <v>0</v>
      </c>
      <c r="BD1041" s="24">
        <f t="shared" si="412"/>
        <v>-4502.7700000000013</v>
      </c>
      <c r="BE1041" s="25"/>
    </row>
    <row r="1042" spans="1:57" ht="25.5" customHeight="1" x14ac:dyDescent="0.25">
      <c r="A1042" s="22">
        <v>21</v>
      </c>
      <c r="B1042" s="79" t="s">
        <v>93</v>
      </c>
      <c r="C1042" s="80">
        <v>11</v>
      </c>
      <c r="D1042" s="80">
        <v>201</v>
      </c>
      <c r="E1042" s="80" t="s">
        <v>230</v>
      </c>
      <c r="F1042" s="24">
        <v>-599.32000000000005</v>
      </c>
      <c r="G1042" s="24">
        <v>167.83</v>
      </c>
      <c r="H1042" s="24" t="s">
        <v>59</v>
      </c>
      <c r="I1042" s="24">
        <v>-23.84</v>
      </c>
      <c r="J1042" s="24">
        <v>-16.920000000000002</v>
      </c>
      <c r="K1042" s="24">
        <v>-148.75</v>
      </c>
      <c r="L1042" s="24">
        <v>-518.46</v>
      </c>
      <c r="M1042" s="24">
        <v>-119.37</v>
      </c>
      <c r="N1042" s="24">
        <v>-685.19</v>
      </c>
      <c r="O1042" s="24">
        <v>-176.24</v>
      </c>
      <c r="P1042" s="24">
        <v>639.63</v>
      </c>
      <c r="Q1042" s="24">
        <v>-1378.99</v>
      </c>
      <c r="R1042" s="24" t="s">
        <v>59</v>
      </c>
      <c r="S1042" s="24">
        <v>-84.31</v>
      </c>
      <c r="T1042" s="24" t="s">
        <v>58</v>
      </c>
      <c r="U1042" s="24">
        <v>-929.58</v>
      </c>
      <c r="V1042" s="24"/>
      <c r="W1042" s="24">
        <v>-293.44</v>
      </c>
      <c r="X1042" s="24"/>
      <c r="Y1042" s="24">
        <v>130.63</v>
      </c>
      <c r="Z1042" s="24" t="s">
        <v>58</v>
      </c>
      <c r="AA1042" s="104"/>
      <c r="AB1042" s="24">
        <v>-639.80999999999995</v>
      </c>
      <c r="AC1042" s="24">
        <v>435.82</v>
      </c>
      <c r="AD1042" s="24" t="s">
        <v>59</v>
      </c>
      <c r="AE1042" s="24">
        <v>247.93</v>
      </c>
      <c r="AF1042" s="24">
        <v>56.43</v>
      </c>
      <c r="AG1042" s="24">
        <v>-146.66999999999999</v>
      </c>
      <c r="AH1042" s="24"/>
      <c r="AI1042" s="24">
        <v>-20.03</v>
      </c>
      <c r="AJ1042" s="24">
        <v>176.13</v>
      </c>
      <c r="AK1042" s="24"/>
      <c r="AL1042" s="24">
        <v>-455.46</v>
      </c>
      <c r="AM1042" s="24">
        <v>-43.9</v>
      </c>
      <c r="AN1042" s="24">
        <v>-53.29</v>
      </c>
      <c r="AO1042" s="24">
        <v>-240.27</v>
      </c>
      <c r="AP1042" s="24">
        <v>-392.31</v>
      </c>
      <c r="AQ1042" s="24">
        <v>-709.22</v>
      </c>
      <c r="AR1042" s="24">
        <v>-207.89</v>
      </c>
      <c r="AS1042" s="24">
        <v>-695.79</v>
      </c>
      <c r="AT1042" s="24">
        <v>378.25</v>
      </c>
      <c r="AU1042" s="24">
        <v>-441.59</v>
      </c>
      <c r="AV1042" s="24">
        <v>0</v>
      </c>
      <c r="AW1042" s="24">
        <v>-33.14</v>
      </c>
      <c r="AX1042" s="24">
        <v>409.16</v>
      </c>
      <c r="AY1042" s="24">
        <v>19.61</v>
      </c>
      <c r="AZ1042" s="24">
        <v>-10.220000000000001</v>
      </c>
      <c r="BA1042" s="24">
        <v>-58.07</v>
      </c>
      <c r="BB1042" s="24">
        <v>0</v>
      </c>
      <c r="BC1042" s="24">
        <v>0</v>
      </c>
      <c r="BD1042" s="24">
        <f t="shared" si="412"/>
        <v>-6460.6500000000015</v>
      </c>
      <c r="BE1042" s="25"/>
    </row>
    <row r="1043" spans="1:57" ht="25.5" customHeight="1" x14ac:dyDescent="0.25">
      <c r="A1043" s="22">
        <v>21</v>
      </c>
      <c r="B1043" s="79" t="s">
        <v>93</v>
      </c>
      <c r="C1043" s="80">
        <v>11</v>
      </c>
      <c r="D1043" s="80">
        <v>86</v>
      </c>
      <c r="E1043" s="80" t="s">
        <v>149</v>
      </c>
      <c r="F1043" s="24">
        <v>-270.13</v>
      </c>
      <c r="G1043" s="24">
        <v>-230.73</v>
      </c>
      <c r="H1043" s="24">
        <v>-62.78</v>
      </c>
      <c r="I1043" s="24">
        <v>-23.86</v>
      </c>
      <c r="J1043" s="24">
        <v>-422.09</v>
      </c>
      <c r="K1043" s="24">
        <v>17.920000000000002</v>
      </c>
      <c r="L1043" s="24" t="s">
        <v>58</v>
      </c>
      <c r="M1043" s="24">
        <v>-239.53</v>
      </c>
      <c r="N1043" s="24">
        <v>-366.62</v>
      </c>
      <c r="O1043" s="24">
        <v>-379.88</v>
      </c>
      <c r="P1043" s="24">
        <v>-173.18</v>
      </c>
      <c r="Q1043" s="24">
        <v>-1156.5999999999999</v>
      </c>
      <c r="R1043" s="24" t="s">
        <v>59</v>
      </c>
      <c r="S1043" s="24">
        <v>47.26</v>
      </c>
      <c r="T1043" s="24" t="s">
        <v>58</v>
      </c>
      <c r="U1043" s="24" t="s">
        <v>58</v>
      </c>
      <c r="V1043" s="24"/>
      <c r="W1043" s="24">
        <v>-77.599999999999994</v>
      </c>
      <c r="X1043" s="24"/>
      <c r="Y1043" s="24">
        <v>439.08</v>
      </c>
      <c r="Z1043" s="24" t="s">
        <v>58</v>
      </c>
      <c r="AA1043" s="104"/>
      <c r="AB1043" s="24">
        <v>-606.15</v>
      </c>
      <c r="AC1043" s="24">
        <v>49.4</v>
      </c>
      <c r="AD1043" s="24" t="s">
        <v>59</v>
      </c>
      <c r="AE1043" s="24">
        <v>-17.3</v>
      </c>
      <c r="AF1043" s="24">
        <v>-63.67</v>
      </c>
      <c r="AG1043" s="24">
        <v>-24.5</v>
      </c>
      <c r="AH1043" s="24"/>
      <c r="AI1043" s="24">
        <v>202.18</v>
      </c>
      <c r="AJ1043" s="24">
        <v>-427.67</v>
      </c>
      <c r="AK1043" s="24"/>
      <c r="AL1043" s="24">
        <v>143.11000000000001</v>
      </c>
      <c r="AM1043" s="24">
        <v>-48.7</v>
      </c>
      <c r="AN1043" s="24">
        <v>-87.78</v>
      </c>
      <c r="AO1043" s="24">
        <v>-293.87</v>
      </c>
      <c r="AP1043" s="24">
        <v>-728.8</v>
      </c>
      <c r="AQ1043" s="24" t="s">
        <v>58</v>
      </c>
      <c r="AR1043" s="24">
        <v>-198.13</v>
      </c>
      <c r="AS1043" s="24">
        <v>86.45</v>
      </c>
      <c r="AT1043" s="24" t="s">
        <v>58</v>
      </c>
      <c r="AU1043" s="24" t="s">
        <v>59</v>
      </c>
      <c r="AV1043" s="24">
        <v>0</v>
      </c>
      <c r="AW1043" s="24">
        <v>-244.21</v>
      </c>
      <c r="AX1043" s="24">
        <v>-63.14</v>
      </c>
      <c r="AY1043" s="24">
        <v>31.96</v>
      </c>
      <c r="AZ1043" s="24">
        <v>-16.600000000000001</v>
      </c>
      <c r="BA1043" s="24">
        <v>-155.74</v>
      </c>
      <c r="BB1043" s="24">
        <v>0</v>
      </c>
      <c r="BC1043" s="24">
        <v>0</v>
      </c>
      <c r="BD1043" s="24">
        <f t="shared" si="412"/>
        <v>-5361.9000000000005</v>
      </c>
      <c r="BE1043" s="25"/>
    </row>
    <row r="1044" spans="1:57" ht="25.5" customHeight="1" x14ac:dyDescent="0.25">
      <c r="A1044" s="22">
        <v>21</v>
      </c>
      <c r="B1044" s="79" t="s">
        <v>100</v>
      </c>
      <c r="C1044" s="80">
        <v>24</v>
      </c>
      <c r="D1044" s="80">
        <v>212</v>
      </c>
      <c r="E1044" s="80" t="s">
        <v>198</v>
      </c>
      <c r="F1044" s="24">
        <v>-364.22</v>
      </c>
      <c r="G1044" s="24">
        <v>-847.34</v>
      </c>
      <c r="H1044" s="24">
        <v>-225.12</v>
      </c>
      <c r="I1044" s="24">
        <v>-300.73</v>
      </c>
      <c r="J1044" s="24" t="s">
        <v>58</v>
      </c>
      <c r="K1044" s="24" t="s">
        <v>59</v>
      </c>
      <c r="L1044" s="24" t="s">
        <v>58</v>
      </c>
      <c r="M1044" s="24">
        <v>-152.94</v>
      </c>
      <c r="N1044" s="24">
        <v>-1595.4</v>
      </c>
      <c r="O1044" s="24">
        <v>-275.23</v>
      </c>
      <c r="P1044" s="24">
        <v>-315.18</v>
      </c>
      <c r="Q1044" s="24">
        <v>-98.83</v>
      </c>
      <c r="R1044" s="24">
        <v>-20.94</v>
      </c>
      <c r="S1044" s="24">
        <v>182.48</v>
      </c>
      <c r="T1044" s="24">
        <v>45.09</v>
      </c>
      <c r="U1044" s="24">
        <v>-60</v>
      </c>
      <c r="V1044" s="24"/>
      <c r="W1044" s="24" t="s">
        <v>59</v>
      </c>
      <c r="X1044" s="24"/>
      <c r="Y1044" s="24">
        <v>87.15</v>
      </c>
      <c r="Z1044" s="24">
        <v>208.9</v>
      </c>
      <c r="AA1044" s="104"/>
      <c r="AB1044" s="24">
        <v>-68.97</v>
      </c>
      <c r="AC1044" s="24" t="s">
        <v>59</v>
      </c>
      <c r="AD1044" s="24">
        <v>-69.7</v>
      </c>
      <c r="AE1044" s="24">
        <v>-446.21</v>
      </c>
      <c r="AF1044" s="24">
        <v>-645.86</v>
      </c>
      <c r="AG1044" s="24">
        <v>17.16</v>
      </c>
      <c r="AH1044" s="24"/>
      <c r="AI1044" s="24" t="s">
        <v>58</v>
      </c>
      <c r="AJ1044" s="24">
        <v>216.27</v>
      </c>
      <c r="AK1044" s="24"/>
      <c r="AL1044" s="24">
        <v>-440.65</v>
      </c>
      <c r="AM1044" s="24">
        <v>-159.97999999999999</v>
      </c>
      <c r="AN1044" s="24">
        <v>3.38</v>
      </c>
      <c r="AO1044" s="24">
        <v>-7.89</v>
      </c>
      <c r="AP1044" s="24">
        <v>-46.76</v>
      </c>
      <c r="AQ1044" s="24">
        <v>-198.25</v>
      </c>
      <c r="AR1044" s="24">
        <v>-97.1</v>
      </c>
      <c r="AS1044" s="24" t="s">
        <v>59</v>
      </c>
      <c r="AT1044" s="24">
        <v>-245.51</v>
      </c>
      <c r="AU1044" s="24" t="s">
        <v>59</v>
      </c>
      <c r="AV1044" s="24">
        <v>0</v>
      </c>
      <c r="AW1044" s="24">
        <v>-146.02000000000001</v>
      </c>
      <c r="AX1044" s="24" t="s">
        <v>59</v>
      </c>
      <c r="AY1044" s="24">
        <v>-117.78</v>
      </c>
      <c r="AZ1044" s="24">
        <v>-339.44</v>
      </c>
      <c r="BA1044" s="24">
        <v>92.02</v>
      </c>
      <c r="BB1044" s="24">
        <v>0</v>
      </c>
      <c r="BC1044" s="24">
        <v>0</v>
      </c>
      <c r="BD1044" s="24">
        <f t="shared" si="412"/>
        <v>-6433.5999999999976</v>
      </c>
      <c r="BE1044" s="25"/>
    </row>
    <row r="1045" spans="1:57" ht="25.5" customHeight="1" x14ac:dyDescent="0.25">
      <c r="A1045" s="22">
        <v>21</v>
      </c>
      <c r="B1045" s="79" t="s">
        <v>110</v>
      </c>
      <c r="C1045" s="80">
        <v>23</v>
      </c>
      <c r="D1045" s="80">
        <v>242</v>
      </c>
      <c r="E1045" s="80" t="s">
        <v>367</v>
      </c>
      <c r="F1045" s="24">
        <v>-806.58</v>
      </c>
      <c r="G1045" s="24" t="s">
        <v>59</v>
      </c>
      <c r="H1045" s="24" t="s">
        <v>59</v>
      </c>
      <c r="I1045" s="24">
        <v>-649.71</v>
      </c>
      <c r="J1045" s="24">
        <v>-1376.66</v>
      </c>
      <c r="K1045" s="24" t="s">
        <v>59</v>
      </c>
      <c r="L1045" s="24">
        <v>-682.45</v>
      </c>
      <c r="M1045" s="24" t="s">
        <v>58</v>
      </c>
      <c r="N1045" s="24" t="s">
        <v>59</v>
      </c>
      <c r="O1045" s="24" t="s">
        <v>58</v>
      </c>
      <c r="P1045" s="24">
        <v>-695.77</v>
      </c>
      <c r="Q1045" s="24" t="s">
        <v>59</v>
      </c>
      <c r="R1045" s="24">
        <v>103.19</v>
      </c>
      <c r="S1045" s="24">
        <v>-243.68</v>
      </c>
      <c r="T1045" s="24">
        <v>-208.11</v>
      </c>
      <c r="U1045" s="24">
        <v>-469.85</v>
      </c>
      <c r="V1045" s="24"/>
      <c r="W1045" s="24" t="s">
        <v>59</v>
      </c>
      <c r="X1045" s="24"/>
      <c r="Y1045" s="24">
        <v>-716.28</v>
      </c>
      <c r="Z1045" s="24">
        <v>627.16</v>
      </c>
      <c r="AA1045" s="104"/>
      <c r="AB1045" s="24">
        <v>-584.61</v>
      </c>
      <c r="AC1045" s="24">
        <v>-307.56</v>
      </c>
      <c r="AD1045" s="24">
        <v>-1772.1</v>
      </c>
      <c r="AE1045" s="24" t="s">
        <v>58</v>
      </c>
      <c r="AF1045" s="24" t="s">
        <v>59</v>
      </c>
      <c r="AG1045" s="24" t="s">
        <v>59</v>
      </c>
      <c r="AH1045" s="24"/>
      <c r="AI1045" s="24">
        <v>-174.4</v>
      </c>
      <c r="AJ1045" s="24" t="s">
        <v>58</v>
      </c>
      <c r="AK1045" s="24"/>
      <c r="AL1045" s="24">
        <v>-96.07</v>
      </c>
      <c r="AM1045" s="24">
        <v>-77.97</v>
      </c>
      <c r="AN1045" s="24">
        <v>-3.75</v>
      </c>
      <c r="AO1045" s="24">
        <v>-546.22</v>
      </c>
      <c r="AP1045" s="24">
        <v>-21749.77</v>
      </c>
      <c r="AQ1045" s="24">
        <v>-490.11</v>
      </c>
      <c r="AR1045" s="24">
        <v>-41.15</v>
      </c>
      <c r="AS1045" s="24">
        <v>-69.7</v>
      </c>
      <c r="AT1045" s="24">
        <v>-385.02</v>
      </c>
      <c r="AU1045" s="24" t="s">
        <v>59</v>
      </c>
      <c r="AV1045" s="24">
        <v>0</v>
      </c>
      <c r="AW1045" s="24" t="s">
        <v>60</v>
      </c>
      <c r="AX1045" s="24">
        <v>-630.80999999999995</v>
      </c>
      <c r="AY1045" s="24">
        <v>-594.54</v>
      </c>
      <c r="AZ1045" s="24">
        <v>2.82</v>
      </c>
      <c r="BA1045" s="24">
        <v>64.88</v>
      </c>
      <c r="BB1045" s="24">
        <v>0</v>
      </c>
      <c r="BC1045" s="24">
        <v>0</v>
      </c>
      <c r="BD1045" s="24">
        <f t="shared" si="412"/>
        <v>-32574.820000000007</v>
      </c>
      <c r="BE1045" s="25"/>
    </row>
    <row r="1046" spans="1:57" ht="25.5" customHeight="1" x14ac:dyDescent="0.25">
      <c r="A1046" s="22">
        <v>21</v>
      </c>
      <c r="B1046" s="79" t="s">
        <v>110</v>
      </c>
      <c r="C1046" s="80">
        <v>13</v>
      </c>
      <c r="D1046" s="80">
        <v>146</v>
      </c>
      <c r="E1046" s="80" t="s">
        <v>368</v>
      </c>
      <c r="F1046" s="24">
        <v>23.64</v>
      </c>
      <c r="G1046" s="24">
        <v>21.27</v>
      </c>
      <c r="H1046" s="24" t="s">
        <v>59</v>
      </c>
      <c r="I1046" s="24">
        <v>-240.04</v>
      </c>
      <c r="J1046" s="24">
        <v>-206.2</v>
      </c>
      <c r="K1046" s="24">
        <v>-19.66</v>
      </c>
      <c r="L1046" s="24">
        <v>-11.58</v>
      </c>
      <c r="M1046" s="24" t="s">
        <v>58</v>
      </c>
      <c r="N1046" s="24">
        <v>-244.65</v>
      </c>
      <c r="O1046" s="24">
        <v>-469.83</v>
      </c>
      <c r="P1046" s="24">
        <v>-401.66</v>
      </c>
      <c r="Q1046" s="24" t="s">
        <v>59</v>
      </c>
      <c r="R1046" s="24">
        <v>-132.15</v>
      </c>
      <c r="S1046" s="24">
        <v>-180.09</v>
      </c>
      <c r="T1046" s="24">
        <v>-0.59</v>
      </c>
      <c r="U1046" s="24">
        <v>-407.77</v>
      </c>
      <c r="V1046" s="24"/>
      <c r="W1046" s="24">
        <v>2317.65</v>
      </c>
      <c r="X1046" s="24"/>
      <c r="Y1046" s="24">
        <v>-278.91000000000003</v>
      </c>
      <c r="Z1046" s="24">
        <v>-302.83</v>
      </c>
      <c r="AA1046" s="104"/>
      <c r="AB1046" s="24">
        <v>-474.04</v>
      </c>
      <c r="AC1046" s="24" t="s">
        <v>64</v>
      </c>
      <c r="AD1046" s="24">
        <v>-163.22999999999999</v>
      </c>
      <c r="AE1046" s="24">
        <v>77.150000000000006</v>
      </c>
      <c r="AF1046" s="24" t="s">
        <v>59</v>
      </c>
      <c r="AG1046" s="24">
        <v>6.45</v>
      </c>
      <c r="AH1046" s="24"/>
      <c r="AI1046" s="24">
        <v>-75.900000000000006</v>
      </c>
      <c r="AJ1046" s="24">
        <v>-31.07</v>
      </c>
      <c r="AK1046" s="24"/>
      <c r="AL1046" s="24" t="s">
        <v>58</v>
      </c>
      <c r="AM1046" s="24">
        <v>-85.37</v>
      </c>
      <c r="AN1046" s="24" t="s">
        <v>58</v>
      </c>
      <c r="AO1046" s="24">
        <v>-19.28</v>
      </c>
      <c r="AP1046" s="24" t="s">
        <v>59</v>
      </c>
      <c r="AQ1046" s="24">
        <v>-220.39</v>
      </c>
      <c r="AR1046" s="24" t="s">
        <v>58</v>
      </c>
      <c r="AS1046" s="24">
        <v>-322.32</v>
      </c>
      <c r="AT1046" s="24">
        <v>-28.24</v>
      </c>
      <c r="AU1046" s="24">
        <v>-100.98</v>
      </c>
      <c r="AV1046" s="24">
        <v>0</v>
      </c>
      <c r="AW1046" s="24" t="s">
        <v>59</v>
      </c>
      <c r="AX1046" s="24" t="s">
        <v>59</v>
      </c>
      <c r="AY1046" s="24">
        <v>30.35</v>
      </c>
      <c r="AZ1046" s="24" t="s">
        <v>59</v>
      </c>
      <c r="BA1046" s="24">
        <v>99.04</v>
      </c>
      <c r="BB1046" s="24">
        <v>0</v>
      </c>
      <c r="BC1046" s="24">
        <v>0</v>
      </c>
      <c r="BD1046" s="24">
        <f t="shared" si="412"/>
        <v>-1841.23</v>
      </c>
      <c r="BE1046" s="25"/>
    </row>
    <row r="1047" spans="1:57" ht="25.5" customHeight="1" x14ac:dyDescent="0.25">
      <c r="A1047" s="22">
        <v>21</v>
      </c>
      <c r="B1047" s="79" t="s">
        <v>110</v>
      </c>
      <c r="C1047" s="80">
        <v>13</v>
      </c>
      <c r="D1047" s="80">
        <v>148</v>
      </c>
      <c r="E1047" s="80" t="s">
        <v>369</v>
      </c>
      <c r="F1047" s="24">
        <v>-186.97</v>
      </c>
      <c r="G1047" s="24">
        <v>280.76</v>
      </c>
      <c r="H1047" s="24" t="s">
        <v>59</v>
      </c>
      <c r="I1047" s="24">
        <v>-337.3</v>
      </c>
      <c r="J1047" s="24" t="s">
        <v>58</v>
      </c>
      <c r="K1047" s="24">
        <v>-18.690000000000001</v>
      </c>
      <c r="L1047" s="24">
        <v>-137.54</v>
      </c>
      <c r="M1047" s="24" t="s">
        <v>58</v>
      </c>
      <c r="N1047" s="24">
        <v>-491.02</v>
      </c>
      <c r="O1047" s="24" t="s">
        <v>58</v>
      </c>
      <c r="P1047" s="24">
        <v>-128.29</v>
      </c>
      <c r="Q1047" s="24">
        <v>155.30000000000001</v>
      </c>
      <c r="R1047" s="24">
        <v>7.03</v>
      </c>
      <c r="S1047" s="24">
        <v>-177.86</v>
      </c>
      <c r="T1047" s="24">
        <v>-121.88</v>
      </c>
      <c r="U1047" s="24" t="s">
        <v>58</v>
      </c>
      <c r="V1047" s="24"/>
      <c r="W1047" s="24">
        <v>-85.71</v>
      </c>
      <c r="X1047" s="24"/>
      <c r="Y1047" s="24">
        <v>-206.11</v>
      </c>
      <c r="Z1047" s="24">
        <v>-1200.44</v>
      </c>
      <c r="AA1047" s="104"/>
      <c r="AB1047" s="24">
        <v>-853.88</v>
      </c>
      <c r="AC1047" s="24">
        <v>-81.27</v>
      </c>
      <c r="AD1047" s="24">
        <v>-104.75</v>
      </c>
      <c r="AE1047" s="24">
        <v>10.93</v>
      </c>
      <c r="AF1047" s="24" t="s">
        <v>59</v>
      </c>
      <c r="AG1047" s="24">
        <v>-265.64</v>
      </c>
      <c r="AH1047" s="24"/>
      <c r="AI1047" s="24">
        <v>72.680000000000007</v>
      </c>
      <c r="AJ1047" s="24" t="s">
        <v>58</v>
      </c>
      <c r="AK1047" s="24"/>
      <c r="AL1047" s="24" t="s">
        <v>58</v>
      </c>
      <c r="AM1047" s="24">
        <v>-84.53</v>
      </c>
      <c r="AN1047" s="24" t="s">
        <v>58</v>
      </c>
      <c r="AO1047" s="24">
        <v>-236.11</v>
      </c>
      <c r="AP1047" s="24">
        <v>-761.78</v>
      </c>
      <c r="AQ1047" s="24" t="s">
        <v>58</v>
      </c>
      <c r="AR1047" s="24" t="s">
        <v>58</v>
      </c>
      <c r="AS1047" s="24">
        <v>-205.44</v>
      </c>
      <c r="AT1047" s="24">
        <v>-115.06</v>
      </c>
      <c r="AU1047" s="24">
        <v>-107.35</v>
      </c>
      <c r="AV1047" s="24">
        <v>0</v>
      </c>
      <c r="AW1047" s="24" t="s">
        <v>59</v>
      </c>
      <c r="AX1047" s="24" t="s">
        <v>59</v>
      </c>
      <c r="AY1047" s="24">
        <v>-4.29</v>
      </c>
      <c r="AZ1047" s="24" t="s">
        <v>59</v>
      </c>
      <c r="BA1047" s="24">
        <v>-231.94</v>
      </c>
      <c r="BB1047" s="24">
        <v>0</v>
      </c>
      <c r="BC1047" s="24">
        <v>0</v>
      </c>
      <c r="BD1047" s="24">
        <f t="shared" si="412"/>
        <v>-5617.1500000000005</v>
      </c>
      <c r="BE1047" s="25"/>
    </row>
    <row r="1048" spans="1:57" ht="25.5" customHeight="1" x14ac:dyDescent="0.25">
      <c r="A1048" s="22">
        <v>21</v>
      </c>
      <c r="B1048" s="78"/>
      <c r="C1048" s="76"/>
      <c r="D1048" s="76"/>
      <c r="E1048" s="76"/>
      <c r="F1048" s="24">
        <v>-50.67</v>
      </c>
      <c r="G1048" s="24">
        <v>-152.65</v>
      </c>
      <c r="H1048" s="24">
        <v>0</v>
      </c>
      <c r="I1048" s="24">
        <v>0</v>
      </c>
      <c r="J1048" s="24">
        <v>0</v>
      </c>
      <c r="K1048" s="24">
        <v>-184.82</v>
      </c>
      <c r="L1048" s="24" t="s">
        <v>62</v>
      </c>
      <c r="M1048" s="24">
        <v>0</v>
      </c>
      <c r="N1048" s="24">
        <v>0</v>
      </c>
      <c r="O1048" s="24">
        <v>0</v>
      </c>
      <c r="P1048" s="24">
        <v>-28.3</v>
      </c>
      <c r="Q1048" s="24">
        <v>0</v>
      </c>
      <c r="R1048" s="24"/>
      <c r="S1048" s="24">
        <v>0</v>
      </c>
      <c r="T1048" s="24">
        <v>0</v>
      </c>
      <c r="U1048" s="24">
        <v>0</v>
      </c>
      <c r="V1048" s="24"/>
      <c r="W1048" s="24">
        <v>0</v>
      </c>
      <c r="X1048" s="24"/>
      <c r="Y1048" s="24">
        <v>0</v>
      </c>
      <c r="Z1048" s="24">
        <v>0</v>
      </c>
      <c r="AA1048" s="24"/>
      <c r="AB1048" s="24">
        <v>-41.03</v>
      </c>
      <c r="AC1048" s="24">
        <v>-93.87</v>
      </c>
      <c r="AD1048" s="24">
        <v>12.3</v>
      </c>
      <c r="AE1048" s="24">
        <v>0</v>
      </c>
      <c r="AF1048" s="24">
        <v>0</v>
      </c>
      <c r="AG1048" s="24">
        <v>-19.5</v>
      </c>
      <c r="AH1048" s="24"/>
      <c r="AI1048" s="24">
        <v>0</v>
      </c>
      <c r="AJ1048" s="24">
        <v>-5.58</v>
      </c>
      <c r="AK1048" s="24"/>
      <c r="AL1048" s="24">
        <v>0</v>
      </c>
      <c r="AM1048" s="24">
        <v>0</v>
      </c>
      <c r="AN1048" s="24">
        <v>0</v>
      </c>
      <c r="AO1048" s="24">
        <v>0</v>
      </c>
      <c r="AP1048" s="24">
        <v>0</v>
      </c>
      <c r="AQ1048" s="24"/>
      <c r="AR1048" s="24">
        <v>0</v>
      </c>
      <c r="AS1048" s="24">
        <v>0</v>
      </c>
      <c r="AT1048" s="24">
        <v>0</v>
      </c>
      <c r="AU1048" s="24">
        <v>0</v>
      </c>
      <c r="AV1048" s="24">
        <v>0</v>
      </c>
      <c r="AW1048" s="24">
        <v>0</v>
      </c>
      <c r="AX1048" s="24">
        <v>0</v>
      </c>
      <c r="AY1048" s="24">
        <v>-3.72</v>
      </c>
      <c r="AZ1048" s="24">
        <v>0</v>
      </c>
      <c r="BA1048" s="24">
        <v>0</v>
      </c>
      <c r="BB1048" s="24">
        <v>0</v>
      </c>
      <c r="BC1048" s="24">
        <v>0</v>
      </c>
      <c r="BD1048" s="24">
        <f t="shared" si="412"/>
        <v>-567.84000000000015</v>
      </c>
      <c r="BE1048" s="25"/>
    </row>
    <row r="1049" spans="1:57" ht="25.5" customHeight="1" x14ac:dyDescent="0.25">
      <c r="A1049" s="22">
        <v>21</v>
      </c>
      <c r="B1049" s="79"/>
      <c r="C1049" s="80"/>
      <c r="D1049" s="80"/>
      <c r="E1049" s="80"/>
      <c r="F1049" s="24">
        <v>-286.31</v>
      </c>
      <c r="G1049" s="24">
        <v>208.48</v>
      </c>
      <c r="H1049" s="24">
        <v>0</v>
      </c>
      <c r="I1049" s="24">
        <v>0</v>
      </c>
      <c r="J1049" s="24">
        <v>0</v>
      </c>
      <c r="K1049" s="24">
        <v>-31.96</v>
      </c>
      <c r="L1049" s="24">
        <v>0</v>
      </c>
      <c r="M1049" s="24">
        <v>0</v>
      </c>
      <c r="N1049" s="24">
        <v>0</v>
      </c>
      <c r="O1049" s="24">
        <v>0</v>
      </c>
      <c r="P1049" s="24">
        <v>10.84</v>
      </c>
      <c r="Q1049" s="24">
        <v>0</v>
      </c>
      <c r="R1049" s="24"/>
      <c r="S1049" s="24">
        <v>0</v>
      </c>
      <c r="T1049" s="24">
        <v>0</v>
      </c>
      <c r="U1049" s="24">
        <v>0</v>
      </c>
      <c r="V1049" s="24"/>
      <c r="W1049" s="24">
        <v>0</v>
      </c>
      <c r="X1049" s="24"/>
      <c r="Y1049" s="24">
        <v>0</v>
      </c>
      <c r="Z1049" s="24">
        <v>0</v>
      </c>
      <c r="AA1049" s="24"/>
      <c r="AB1049" s="24">
        <v>176.71</v>
      </c>
      <c r="AC1049" s="24">
        <v>0</v>
      </c>
      <c r="AD1049" s="24">
        <v>0</v>
      </c>
      <c r="AE1049" s="24">
        <v>0</v>
      </c>
      <c r="AF1049" s="24">
        <v>0</v>
      </c>
      <c r="AG1049" s="24">
        <v>-155.18</v>
      </c>
      <c r="AH1049" s="24"/>
      <c r="AI1049" s="24">
        <v>0</v>
      </c>
      <c r="AJ1049" s="24"/>
      <c r="AK1049" s="24"/>
      <c r="AL1049" s="24">
        <v>0</v>
      </c>
      <c r="AM1049" s="24">
        <v>0</v>
      </c>
      <c r="AN1049" s="24">
        <v>0</v>
      </c>
      <c r="AO1049" s="24">
        <v>0</v>
      </c>
      <c r="AP1049" s="24">
        <v>0</v>
      </c>
      <c r="AQ1049" s="24">
        <v>0</v>
      </c>
      <c r="AR1049" s="24">
        <v>0</v>
      </c>
      <c r="AS1049" s="24">
        <v>0</v>
      </c>
      <c r="AT1049" s="24">
        <v>0</v>
      </c>
      <c r="AU1049" s="24">
        <v>0</v>
      </c>
      <c r="AV1049" s="24">
        <v>0</v>
      </c>
      <c r="AW1049" s="24">
        <v>0</v>
      </c>
      <c r="AX1049" s="24">
        <v>0</v>
      </c>
      <c r="AY1049" s="24">
        <v>8.48</v>
      </c>
      <c r="AZ1049" s="24">
        <v>0</v>
      </c>
      <c r="BA1049" s="24">
        <v>0</v>
      </c>
      <c r="BB1049" s="24">
        <v>0</v>
      </c>
      <c r="BC1049" s="24">
        <v>0</v>
      </c>
      <c r="BD1049" s="24">
        <f t="shared" si="412"/>
        <v>-68.940000000000012</v>
      </c>
      <c r="BE1049" s="25"/>
    </row>
    <row r="1050" spans="1:57" ht="25.5" customHeight="1" x14ac:dyDescent="0.25">
      <c r="A1050" s="22">
        <v>21</v>
      </c>
      <c r="B1050" s="78"/>
      <c r="C1050" s="76"/>
      <c r="D1050" s="76"/>
      <c r="E1050" s="76"/>
      <c r="F1050" s="24">
        <v>-346.06</v>
      </c>
      <c r="G1050" s="24">
        <v>-240.61</v>
      </c>
      <c r="H1050" s="24">
        <v>0</v>
      </c>
      <c r="I1050" s="24">
        <v>0</v>
      </c>
      <c r="J1050" s="24">
        <v>0</v>
      </c>
      <c r="K1050" s="24">
        <v>-59.46</v>
      </c>
      <c r="L1050" s="24">
        <v>0</v>
      </c>
      <c r="M1050" s="24">
        <v>0</v>
      </c>
      <c r="N1050" s="24">
        <v>0</v>
      </c>
      <c r="O1050" s="24">
        <v>0</v>
      </c>
      <c r="P1050" s="24">
        <v>38.92</v>
      </c>
      <c r="Q1050" s="24">
        <v>0</v>
      </c>
      <c r="R1050" s="24"/>
      <c r="S1050" s="24">
        <v>0</v>
      </c>
      <c r="T1050" s="24">
        <v>0</v>
      </c>
      <c r="U1050" s="24">
        <v>0</v>
      </c>
      <c r="V1050" s="24"/>
      <c r="W1050" s="24">
        <v>0</v>
      </c>
      <c r="X1050" s="24"/>
      <c r="Y1050" s="24">
        <v>0</v>
      </c>
      <c r="Z1050" s="24">
        <v>0</v>
      </c>
      <c r="AA1050" s="24"/>
      <c r="AB1050" s="24">
        <v>-38.93</v>
      </c>
      <c r="AC1050" s="24">
        <v>0</v>
      </c>
      <c r="AD1050" s="24">
        <v>0</v>
      </c>
      <c r="AE1050" s="24">
        <v>0</v>
      </c>
      <c r="AF1050" s="24">
        <v>0</v>
      </c>
      <c r="AG1050" s="24">
        <v>-618.77</v>
      </c>
      <c r="AH1050" s="24"/>
      <c r="AI1050" s="24">
        <v>0</v>
      </c>
      <c r="AJ1050" s="24">
        <v>45.87</v>
      </c>
      <c r="AK1050" s="24"/>
      <c r="AL1050" s="24">
        <v>0</v>
      </c>
      <c r="AM1050" s="24">
        <v>0</v>
      </c>
      <c r="AN1050" s="24">
        <v>0</v>
      </c>
      <c r="AO1050" s="24">
        <v>0</v>
      </c>
      <c r="AP1050" s="24">
        <v>0</v>
      </c>
      <c r="AQ1050" s="24">
        <v>0</v>
      </c>
      <c r="AR1050" s="24">
        <v>0</v>
      </c>
      <c r="AS1050" s="24">
        <v>0</v>
      </c>
      <c r="AT1050" s="24">
        <v>0</v>
      </c>
      <c r="AU1050" s="24">
        <v>0</v>
      </c>
      <c r="AV1050" s="24">
        <v>0</v>
      </c>
      <c r="AW1050" s="24">
        <v>0</v>
      </c>
      <c r="AX1050" s="24">
        <v>0</v>
      </c>
      <c r="AY1050" s="24">
        <v>-37.18</v>
      </c>
      <c r="AZ1050" s="24">
        <v>0</v>
      </c>
      <c r="BA1050" s="24">
        <v>0</v>
      </c>
      <c r="BB1050" s="24">
        <v>0</v>
      </c>
      <c r="BC1050" s="24">
        <v>0</v>
      </c>
      <c r="BD1050" s="24">
        <f t="shared" si="412"/>
        <v>-1256.2200000000003</v>
      </c>
      <c r="BE1050" s="25"/>
    </row>
    <row r="1051" spans="1:57" ht="25.5" customHeight="1" x14ac:dyDescent="0.25">
      <c r="A1051" s="22">
        <v>21</v>
      </c>
      <c r="B1051" s="78"/>
      <c r="C1051" s="76"/>
      <c r="D1051" s="76"/>
      <c r="E1051" s="76"/>
      <c r="F1051" s="24">
        <v>0</v>
      </c>
      <c r="G1051" s="24">
        <v>-60.96</v>
      </c>
      <c r="H1051" s="24">
        <v>0</v>
      </c>
      <c r="I1051" s="24">
        <v>0</v>
      </c>
      <c r="J1051" s="24">
        <v>0</v>
      </c>
      <c r="K1051" s="24"/>
      <c r="L1051" s="24">
        <v>0</v>
      </c>
      <c r="M1051" s="24">
        <v>0</v>
      </c>
      <c r="N1051" s="24">
        <v>0</v>
      </c>
      <c r="O1051" s="24">
        <v>0</v>
      </c>
      <c r="P1051" s="24">
        <v>799.56</v>
      </c>
      <c r="Q1051" s="24">
        <v>0</v>
      </c>
      <c r="R1051" s="24"/>
      <c r="S1051" s="24">
        <v>0</v>
      </c>
      <c r="T1051" s="24">
        <v>0</v>
      </c>
      <c r="U1051" s="24">
        <v>0</v>
      </c>
      <c r="V1051" s="24"/>
      <c r="W1051" s="24">
        <v>0</v>
      </c>
      <c r="X1051" s="24"/>
      <c r="Y1051" s="24">
        <v>0</v>
      </c>
      <c r="Z1051" s="24">
        <v>0</v>
      </c>
      <c r="AA1051" s="24"/>
      <c r="AB1051" s="24">
        <v>35.33</v>
      </c>
      <c r="AC1051" s="24">
        <v>0</v>
      </c>
      <c r="AD1051" s="24">
        <v>0</v>
      </c>
      <c r="AE1051" s="24">
        <v>0</v>
      </c>
      <c r="AF1051" s="24">
        <v>0</v>
      </c>
      <c r="AG1051" s="24">
        <v>0</v>
      </c>
      <c r="AH1051" s="24"/>
      <c r="AI1051" s="24">
        <v>0</v>
      </c>
      <c r="AJ1051" s="24">
        <v>82.36</v>
      </c>
      <c r="AK1051" s="24"/>
      <c r="AL1051" s="24">
        <v>0</v>
      </c>
      <c r="AM1051" s="24">
        <v>0</v>
      </c>
      <c r="AN1051" s="24">
        <v>0</v>
      </c>
      <c r="AO1051" s="24">
        <v>0</v>
      </c>
      <c r="AP1051" s="24">
        <v>0</v>
      </c>
      <c r="AQ1051" s="24">
        <v>0</v>
      </c>
      <c r="AR1051" s="24">
        <v>0</v>
      </c>
      <c r="AS1051" s="24">
        <v>0</v>
      </c>
      <c r="AT1051" s="24">
        <v>0</v>
      </c>
      <c r="AU1051" s="24">
        <v>0</v>
      </c>
      <c r="AV1051" s="24">
        <v>0</v>
      </c>
      <c r="AW1051" s="24">
        <v>0</v>
      </c>
      <c r="AX1051" s="24">
        <v>0</v>
      </c>
      <c r="AY1051" s="24">
        <v>0</v>
      </c>
      <c r="AZ1051" s="24">
        <v>0</v>
      </c>
      <c r="BA1051" s="24">
        <v>0</v>
      </c>
      <c r="BB1051" s="24">
        <v>0</v>
      </c>
      <c r="BC1051" s="24">
        <v>0</v>
      </c>
      <c r="BD1051" s="24">
        <f t="shared" si="412"/>
        <v>856.29</v>
      </c>
      <c r="BE1051" s="25"/>
    </row>
    <row r="1052" spans="1:57" ht="25.5" customHeight="1" x14ac:dyDescent="0.25">
      <c r="A1052" s="22">
        <v>21</v>
      </c>
      <c r="B1052" s="78"/>
      <c r="C1052" s="76"/>
      <c r="D1052" s="76"/>
      <c r="E1052" s="76"/>
      <c r="F1052" s="24">
        <v>0</v>
      </c>
      <c r="G1052" s="24">
        <v>21.27</v>
      </c>
      <c r="H1052" s="24">
        <v>0</v>
      </c>
      <c r="I1052" s="24">
        <v>0</v>
      </c>
      <c r="J1052" s="24">
        <v>0</v>
      </c>
      <c r="K1052" s="24">
        <v>0</v>
      </c>
      <c r="L1052" s="24">
        <v>0</v>
      </c>
      <c r="M1052" s="24">
        <v>0</v>
      </c>
      <c r="N1052" s="24">
        <v>0</v>
      </c>
      <c r="O1052" s="24">
        <v>0</v>
      </c>
      <c r="P1052" s="24">
        <v>-603.77</v>
      </c>
      <c r="Q1052" s="24">
        <v>0</v>
      </c>
      <c r="R1052" s="24"/>
      <c r="S1052" s="24">
        <v>0</v>
      </c>
      <c r="T1052" s="24">
        <v>0</v>
      </c>
      <c r="U1052" s="24">
        <v>0</v>
      </c>
      <c r="V1052" s="24"/>
      <c r="W1052" s="24">
        <v>0</v>
      </c>
      <c r="X1052" s="24"/>
      <c r="Y1052" s="24">
        <v>0</v>
      </c>
      <c r="Z1052" s="24">
        <v>0</v>
      </c>
      <c r="AA1052" s="24"/>
      <c r="AB1052" s="24">
        <v>0</v>
      </c>
      <c r="AC1052" s="24">
        <v>0</v>
      </c>
      <c r="AD1052" s="24">
        <v>0</v>
      </c>
      <c r="AE1052" s="24">
        <v>0</v>
      </c>
      <c r="AF1052" s="24">
        <v>0</v>
      </c>
      <c r="AG1052" s="24">
        <v>0</v>
      </c>
      <c r="AH1052" s="24"/>
      <c r="AI1052" s="24">
        <v>0</v>
      </c>
      <c r="AJ1052" s="24">
        <v>43.34</v>
      </c>
      <c r="AK1052" s="24"/>
      <c r="AL1052" s="24">
        <v>0</v>
      </c>
      <c r="AM1052" s="24">
        <v>0</v>
      </c>
      <c r="AN1052" s="24">
        <v>0</v>
      </c>
      <c r="AO1052" s="24">
        <v>0</v>
      </c>
      <c r="AP1052" s="24">
        <v>0</v>
      </c>
      <c r="AQ1052" s="24">
        <v>0</v>
      </c>
      <c r="AR1052" s="24">
        <v>0</v>
      </c>
      <c r="AS1052" s="24">
        <v>0</v>
      </c>
      <c r="AT1052" s="24">
        <v>0</v>
      </c>
      <c r="AU1052" s="24">
        <v>0</v>
      </c>
      <c r="AV1052" s="24">
        <v>0</v>
      </c>
      <c r="AW1052" s="24">
        <v>0</v>
      </c>
      <c r="AX1052" s="24">
        <v>0</v>
      </c>
      <c r="AY1052" s="24">
        <v>0</v>
      </c>
      <c r="AZ1052" s="24">
        <v>0</v>
      </c>
      <c r="BA1052" s="24">
        <v>0</v>
      </c>
      <c r="BB1052" s="24">
        <v>0</v>
      </c>
      <c r="BC1052" s="24">
        <v>0</v>
      </c>
      <c r="BD1052" s="24">
        <f t="shared" si="412"/>
        <v>-539.16</v>
      </c>
      <c r="BE1052" s="25"/>
    </row>
    <row r="1053" spans="1:57" ht="25.5" customHeight="1" x14ac:dyDescent="0.25">
      <c r="A1053" s="22">
        <v>21</v>
      </c>
      <c r="B1053" s="78"/>
      <c r="C1053" s="76"/>
      <c r="D1053" s="76"/>
      <c r="E1053" s="76"/>
      <c r="F1053" s="24">
        <v>0</v>
      </c>
      <c r="G1053" s="24">
        <v>0</v>
      </c>
      <c r="H1053" s="24">
        <v>0</v>
      </c>
      <c r="I1053" s="24">
        <v>0</v>
      </c>
      <c r="J1053" s="24">
        <v>0</v>
      </c>
      <c r="K1053" s="24">
        <v>0</v>
      </c>
      <c r="L1053" s="24">
        <v>0</v>
      </c>
      <c r="M1053" s="24">
        <v>0</v>
      </c>
      <c r="N1053" s="24">
        <v>0</v>
      </c>
      <c r="O1053" s="24">
        <v>0</v>
      </c>
      <c r="P1053" s="24">
        <v>-518.92999999999995</v>
      </c>
      <c r="Q1053" s="24">
        <v>0</v>
      </c>
      <c r="R1053" s="24"/>
      <c r="S1053" s="24">
        <v>0</v>
      </c>
      <c r="T1053" s="24">
        <v>0</v>
      </c>
      <c r="U1053" s="24">
        <v>0</v>
      </c>
      <c r="V1053" s="24"/>
      <c r="W1053" s="24">
        <v>0</v>
      </c>
      <c r="X1053" s="24"/>
      <c r="Y1053" s="24">
        <v>0</v>
      </c>
      <c r="Z1053" s="24">
        <v>0</v>
      </c>
      <c r="AA1053" s="24"/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/>
      <c r="AI1053" s="24">
        <v>0</v>
      </c>
      <c r="AJ1053" s="24">
        <v>27.13</v>
      </c>
      <c r="AK1053" s="24"/>
      <c r="AL1053" s="24">
        <v>0</v>
      </c>
      <c r="AM1053" s="24">
        <v>0</v>
      </c>
      <c r="AN1053" s="24">
        <v>0</v>
      </c>
      <c r="AO1053" s="24">
        <v>0</v>
      </c>
      <c r="AP1053" s="24">
        <v>0</v>
      </c>
      <c r="AQ1053" s="24">
        <v>0</v>
      </c>
      <c r="AR1053" s="24">
        <v>0</v>
      </c>
      <c r="AS1053" s="24">
        <v>0</v>
      </c>
      <c r="AT1053" s="24">
        <v>0</v>
      </c>
      <c r="AU1053" s="24">
        <v>0</v>
      </c>
      <c r="AV1053" s="24">
        <v>0</v>
      </c>
      <c r="AW1053" s="24">
        <v>0</v>
      </c>
      <c r="AX1053" s="24">
        <v>0</v>
      </c>
      <c r="AY1053" s="24">
        <v>0</v>
      </c>
      <c r="AZ1053" s="24">
        <v>0</v>
      </c>
      <c r="BA1053" s="24">
        <v>0</v>
      </c>
      <c r="BB1053" s="24">
        <v>0</v>
      </c>
      <c r="BC1053" s="24">
        <v>0</v>
      </c>
      <c r="BD1053" s="24">
        <f t="shared" si="412"/>
        <v>-491.79999999999995</v>
      </c>
      <c r="BE1053" s="25"/>
    </row>
    <row r="1054" spans="1:57" ht="25.5" customHeight="1" x14ac:dyDescent="0.25">
      <c r="A1054" s="22">
        <v>21</v>
      </c>
      <c r="B1054" s="78"/>
      <c r="C1054" s="76"/>
      <c r="D1054" s="76"/>
      <c r="E1054" s="76"/>
      <c r="F1054" s="24">
        <v>0</v>
      </c>
      <c r="G1054" s="24">
        <v>0</v>
      </c>
      <c r="H1054" s="24">
        <v>0</v>
      </c>
      <c r="I1054" s="24">
        <v>0</v>
      </c>
      <c r="J1054" s="24">
        <v>0</v>
      </c>
      <c r="K1054" s="24">
        <v>0</v>
      </c>
      <c r="L1054" s="24">
        <v>0</v>
      </c>
      <c r="M1054" s="24">
        <v>0</v>
      </c>
      <c r="N1054" s="24">
        <v>0</v>
      </c>
      <c r="O1054" s="24">
        <v>0</v>
      </c>
      <c r="P1054" s="24">
        <v>462.76</v>
      </c>
      <c r="Q1054" s="24">
        <v>0</v>
      </c>
      <c r="R1054" s="24"/>
      <c r="S1054" s="24">
        <v>0</v>
      </c>
      <c r="T1054" s="24">
        <v>0</v>
      </c>
      <c r="U1054" s="24">
        <v>0</v>
      </c>
      <c r="V1054" s="24"/>
      <c r="W1054" s="24">
        <v>0</v>
      </c>
      <c r="X1054" s="24"/>
      <c r="Y1054" s="24">
        <v>0</v>
      </c>
      <c r="Z1054" s="24">
        <v>0</v>
      </c>
      <c r="AA1054" s="24"/>
      <c r="AB1054" s="24">
        <v>0</v>
      </c>
      <c r="AC1054" s="24">
        <v>0</v>
      </c>
      <c r="AD1054" s="24">
        <v>0</v>
      </c>
      <c r="AE1054" s="24">
        <v>0</v>
      </c>
      <c r="AF1054" s="24">
        <v>0</v>
      </c>
      <c r="AG1054" s="24">
        <v>0</v>
      </c>
      <c r="AH1054" s="24"/>
      <c r="AI1054" s="24">
        <v>0</v>
      </c>
      <c r="AJ1054" s="24">
        <v>0</v>
      </c>
      <c r="AK1054" s="24"/>
      <c r="AL1054" s="24">
        <v>0</v>
      </c>
      <c r="AM1054" s="24">
        <v>0</v>
      </c>
      <c r="AN1054" s="24">
        <v>0</v>
      </c>
      <c r="AO1054" s="24">
        <v>0</v>
      </c>
      <c r="AP1054" s="24">
        <v>0</v>
      </c>
      <c r="AQ1054" s="24">
        <v>0</v>
      </c>
      <c r="AR1054" s="24">
        <v>0</v>
      </c>
      <c r="AS1054" s="24">
        <v>0</v>
      </c>
      <c r="AT1054" s="24">
        <v>0</v>
      </c>
      <c r="AU1054" s="24">
        <v>0</v>
      </c>
      <c r="AV1054" s="24">
        <v>0</v>
      </c>
      <c r="AW1054" s="24">
        <v>0</v>
      </c>
      <c r="AX1054" s="24">
        <v>0</v>
      </c>
      <c r="AY1054" s="24">
        <v>0</v>
      </c>
      <c r="AZ1054" s="24">
        <v>0</v>
      </c>
      <c r="BA1054" s="24">
        <v>0</v>
      </c>
      <c r="BB1054" s="24">
        <v>0</v>
      </c>
      <c r="BC1054" s="24">
        <v>0</v>
      </c>
      <c r="BD1054" s="24">
        <f t="shared" si="412"/>
        <v>462.76</v>
      </c>
      <c r="BE1054" s="25"/>
    </row>
    <row r="1055" spans="1:57" ht="25.5" customHeight="1" x14ac:dyDescent="0.25">
      <c r="A1055" s="22">
        <v>21</v>
      </c>
      <c r="B1055" s="78"/>
      <c r="C1055" s="76"/>
      <c r="D1055" s="76"/>
      <c r="E1055" s="76"/>
      <c r="F1055" s="24">
        <v>0</v>
      </c>
      <c r="G1055" s="24">
        <v>0</v>
      </c>
      <c r="H1055" s="24">
        <v>0</v>
      </c>
      <c r="I1055" s="24">
        <v>0</v>
      </c>
      <c r="J1055" s="24">
        <v>0</v>
      </c>
      <c r="K1055" s="24">
        <v>0</v>
      </c>
      <c r="L1055" s="24">
        <v>0</v>
      </c>
      <c r="M1055" s="24">
        <v>0</v>
      </c>
      <c r="N1055" s="24">
        <v>0</v>
      </c>
      <c r="O1055" s="24">
        <v>0</v>
      </c>
      <c r="P1055" s="24">
        <v>-77.62</v>
      </c>
      <c r="Q1055" s="24">
        <v>0</v>
      </c>
      <c r="R1055" s="24"/>
      <c r="S1055" s="24">
        <v>0</v>
      </c>
      <c r="T1055" s="24">
        <v>0</v>
      </c>
      <c r="U1055" s="24">
        <v>0</v>
      </c>
      <c r="V1055" s="24"/>
      <c r="W1055" s="24">
        <v>0</v>
      </c>
      <c r="X1055" s="24"/>
      <c r="Y1055" s="24">
        <v>0</v>
      </c>
      <c r="Z1055" s="24">
        <v>0</v>
      </c>
      <c r="AA1055" s="24"/>
      <c r="AB1055" s="24">
        <v>0</v>
      </c>
      <c r="AC1055" s="24">
        <v>0</v>
      </c>
      <c r="AD1055" s="24">
        <v>0</v>
      </c>
      <c r="AE1055" s="24">
        <v>0</v>
      </c>
      <c r="AF1055" s="24">
        <v>0</v>
      </c>
      <c r="AG1055" s="24">
        <v>0</v>
      </c>
      <c r="AH1055" s="24"/>
      <c r="AI1055" s="24">
        <v>0</v>
      </c>
      <c r="AJ1055" s="24">
        <v>0</v>
      </c>
      <c r="AK1055" s="24"/>
      <c r="AL1055" s="24">
        <v>0</v>
      </c>
      <c r="AM1055" s="24">
        <v>0</v>
      </c>
      <c r="AN1055" s="24">
        <v>0</v>
      </c>
      <c r="AO1055" s="24">
        <v>0</v>
      </c>
      <c r="AP1055" s="24">
        <v>0</v>
      </c>
      <c r="AQ1055" s="24">
        <v>0</v>
      </c>
      <c r="AR1055" s="24">
        <v>0</v>
      </c>
      <c r="AS1055" s="24">
        <v>0</v>
      </c>
      <c r="AT1055" s="24">
        <v>0</v>
      </c>
      <c r="AU1055" s="24">
        <v>0</v>
      </c>
      <c r="AV1055" s="24">
        <v>0</v>
      </c>
      <c r="AW1055" s="24">
        <v>0</v>
      </c>
      <c r="AX1055" s="24">
        <v>0</v>
      </c>
      <c r="AY1055" s="24">
        <v>0</v>
      </c>
      <c r="AZ1055" s="24">
        <v>0</v>
      </c>
      <c r="BA1055" s="24">
        <v>0</v>
      </c>
      <c r="BB1055" s="24">
        <v>0</v>
      </c>
      <c r="BC1055" s="24">
        <v>0</v>
      </c>
      <c r="BD1055" s="24">
        <f t="shared" si="412"/>
        <v>-77.62</v>
      </c>
      <c r="BE1055" s="25"/>
    </row>
    <row r="1056" spans="1:57" ht="25.5" customHeight="1" x14ac:dyDescent="0.25">
      <c r="A1056" s="22">
        <v>21</v>
      </c>
      <c r="B1056" s="78"/>
      <c r="C1056" s="76"/>
      <c r="D1056" s="76"/>
      <c r="E1056" s="76"/>
      <c r="F1056" s="24">
        <v>0</v>
      </c>
      <c r="G1056" s="24">
        <v>0</v>
      </c>
      <c r="H1056" s="24">
        <v>0</v>
      </c>
      <c r="I1056" s="24">
        <v>0</v>
      </c>
      <c r="J1056" s="24">
        <v>0</v>
      </c>
      <c r="K1056" s="24">
        <v>0</v>
      </c>
      <c r="L1056" s="24">
        <v>0</v>
      </c>
      <c r="M1056" s="24">
        <v>0</v>
      </c>
      <c r="N1056" s="24">
        <v>0</v>
      </c>
      <c r="O1056" s="24">
        <v>0</v>
      </c>
      <c r="P1056" s="24">
        <v>-479.87</v>
      </c>
      <c r="Q1056" s="24">
        <v>0</v>
      </c>
      <c r="R1056" s="24"/>
      <c r="S1056" s="24">
        <v>0</v>
      </c>
      <c r="T1056" s="24">
        <v>0</v>
      </c>
      <c r="U1056" s="24">
        <v>0</v>
      </c>
      <c r="V1056" s="24"/>
      <c r="W1056" s="24">
        <v>0</v>
      </c>
      <c r="X1056" s="24"/>
      <c r="Y1056" s="24">
        <v>0</v>
      </c>
      <c r="Z1056" s="24">
        <v>0</v>
      </c>
      <c r="AA1056" s="24"/>
      <c r="AB1056" s="24">
        <v>0</v>
      </c>
      <c r="AC1056" s="24">
        <v>0</v>
      </c>
      <c r="AD1056" s="24">
        <v>0</v>
      </c>
      <c r="AE1056" s="24">
        <v>0</v>
      </c>
      <c r="AF1056" s="24">
        <v>0</v>
      </c>
      <c r="AG1056" s="24">
        <v>0</v>
      </c>
      <c r="AH1056" s="24"/>
      <c r="AI1056" s="24">
        <v>0</v>
      </c>
      <c r="AJ1056" s="24">
        <v>0</v>
      </c>
      <c r="AK1056" s="24"/>
      <c r="AL1056" s="24">
        <v>0</v>
      </c>
      <c r="AM1056" s="24">
        <v>0</v>
      </c>
      <c r="AN1056" s="24">
        <v>0</v>
      </c>
      <c r="AO1056" s="24">
        <v>0</v>
      </c>
      <c r="AP1056" s="24">
        <v>0</v>
      </c>
      <c r="AQ1056" s="24">
        <v>0</v>
      </c>
      <c r="AR1056" s="24">
        <v>0</v>
      </c>
      <c r="AS1056" s="24">
        <v>0</v>
      </c>
      <c r="AT1056" s="24">
        <v>0</v>
      </c>
      <c r="AU1056" s="24">
        <v>0</v>
      </c>
      <c r="AV1056" s="24">
        <v>0</v>
      </c>
      <c r="AW1056" s="24">
        <v>0</v>
      </c>
      <c r="AX1056" s="24">
        <v>0</v>
      </c>
      <c r="AY1056" s="24">
        <v>0</v>
      </c>
      <c r="AZ1056" s="24">
        <v>0</v>
      </c>
      <c r="BA1056" s="24">
        <v>0</v>
      </c>
      <c r="BB1056" s="24">
        <v>0</v>
      </c>
      <c r="BC1056" s="24">
        <v>0</v>
      </c>
      <c r="BD1056" s="24">
        <f t="shared" si="412"/>
        <v>-479.87</v>
      </c>
      <c r="BE1056" s="25"/>
    </row>
    <row r="1057" spans="1:57" ht="25.5" customHeight="1" x14ac:dyDescent="0.25">
      <c r="A1057" s="22">
        <v>21</v>
      </c>
      <c r="B1057" s="78"/>
      <c r="C1057" s="76"/>
      <c r="D1057" s="76"/>
      <c r="E1057" s="76"/>
      <c r="F1057" s="24">
        <v>0</v>
      </c>
      <c r="G1057" s="24">
        <v>0</v>
      </c>
      <c r="H1057" s="24">
        <v>0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/>
      <c r="S1057" s="24">
        <v>0</v>
      </c>
      <c r="T1057" s="24">
        <v>0</v>
      </c>
      <c r="U1057" s="24">
        <v>0</v>
      </c>
      <c r="V1057" s="24"/>
      <c r="W1057" s="24">
        <v>0</v>
      </c>
      <c r="X1057" s="24"/>
      <c r="Y1057" s="24">
        <v>0</v>
      </c>
      <c r="Z1057" s="24">
        <v>0</v>
      </c>
      <c r="AA1057" s="24"/>
      <c r="AB1057" s="24">
        <v>0</v>
      </c>
      <c r="AC1057" s="24">
        <v>0</v>
      </c>
      <c r="AD1057" s="24">
        <v>0</v>
      </c>
      <c r="AE1057" s="24">
        <v>0</v>
      </c>
      <c r="AF1057" s="24">
        <v>0</v>
      </c>
      <c r="AG1057" s="24">
        <v>0</v>
      </c>
      <c r="AH1057" s="24"/>
      <c r="AI1057" s="24">
        <v>0</v>
      </c>
      <c r="AJ1057" s="24">
        <v>0</v>
      </c>
      <c r="AK1057" s="24"/>
      <c r="AL1057" s="24">
        <v>0</v>
      </c>
      <c r="AM1057" s="24">
        <v>0</v>
      </c>
      <c r="AN1057" s="24">
        <v>0</v>
      </c>
      <c r="AO1057" s="24">
        <v>0</v>
      </c>
      <c r="AP1057" s="24">
        <v>0</v>
      </c>
      <c r="AQ1057" s="24">
        <v>0</v>
      </c>
      <c r="AR1057" s="24">
        <v>0</v>
      </c>
      <c r="AS1057" s="24">
        <v>0</v>
      </c>
      <c r="AT1057" s="24">
        <v>0</v>
      </c>
      <c r="AU1057" s="24">
        <v>0</v>
      </c>
      <c r="AV1057" s="24">
        <v>0</v>
      </c>
      <c r="AW1057" s="24">
        <v>0</v>
      </c>
      <c r="AX1057" s="24">
        <v>0</v>
      </c>
      <c r="AY1057" s="24">
        <v>0</v>
      </c>
      <c r="AZ1057" s="24">
        <v>0</v>
      </c>
      <c r="BA1057" s="24">
        <v>0</v>
      </c>
      <c r="BB1057" s="24">
        <v>0</v>
      </c>
      <c r="BC1057" s="24">
        <v>0</v>
      </c>
      <c r="BD1057" s="24">
        <f t="shared" si="412"/>
        <v>0</v>
      </c>
      <c r="BE1057" s="25"/>
    </row>
    <row r="1058" spans="1:57" ht="25.5" customHeight="1" x14ac:dyDescent="0.25">
      <c r="A1058" s="22">
        <v>21</v>
      </c>
      <c r="B1058" s="78"/>
      <c r="C1058" s="76"/>
      <c r="D1058" s="76"/>
      <c r="E1058" s="76"/>
      <c r="F1058" s="24">
        <v>0</v>
      </c>
      <c r="G1058" s="24">
        <v>0</v>
      </c>
      <c r="H1058" s="24">
        <v>0</v>
      </c>
      <c r="I1058" s="24">
        <v>0</v>
      </c>
      <c r="J1058" s="24">
        <v>0</v>
      </c>
      <c r="K1058" s="24">
        <v>0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/>
      <c r="S1058" s="24">
        <v>0</v>
      </c>
      <c r="T1058" s="24">
        <v>0</v>
      </c>
      <c r="U1058" s="24">
        <v>0</v>
      </c>
      <c r="V1058" s="24"/>
      <c r="W1058" s="24">
        <v>0</v>
      </c>
      <c r="X1058" s="24"/>
      <c r="Y1058" s="24">
        <v>0</v>
      </c>
      <c r="Z1058" s="24">
        <v>0</v>
      </c>
      <c r="AA1058" s="24"/>
      <c r="AB1058" s="24">
        <v>0</v>
      </c>
      <c r="AC1058" s="24">
        <v>0</v>
      </c>
      <c r="AD1058" s="24">
        <v>0</v>
      </c>
      <c r="AE1058" s="24">
        <v>0</v>
      </c>
      <c r="AF1058" s="24">
        <v>0</v>
      </c>
      <c r="AG1058" s="24">
        <v>0</v>
      </c>
      <c r="AH1058" s="24"/>
      <c r="AI1058" s="24">
        <v>0</v>
      </c>
      <c r="AJ1058" s="24">
        <v>0</v>
      </c>
      <c r="AK1058" s="24"/>
      <c r="AL1058" s="24">
        <v>0</v>
      </c>
      <c r="AM1058" s="24">
        <v>0</v>
      </c>
      <c r="AN1058" s="24">
        <v>0</v>
      </c>
      <c r="AO1058" s="24">
        <v>0</v>
      </c>
      <c r="AP1058" s="24">
        <v>0</v>
      </c>
      <c r="AQ1058" s="24">
        <v>0</v>
      </c>
      <c r="AR1058" s="24">
        <v>0</v>
      </c>
      <c r="AS1058" s="24">
        <v>0</v>
      </c>
      <c r="AT1058" s="24">
        <v>0</v>
      </c>
      <c r="AU1058" s="24">
        <v>0</v>
      </c>
      <c r="AV1058" s="24">
        <v>0</v>
      </c>
      <c r="AW1058" s="24">
        <v>0</v>
      </c>
      <c r="AX1058" s="24">
        <v>0</v>
      </c>
      <c r="AY1058" s="24">
        <v>0</v>
      </c>
      <c r="AZ1058" s="24">
        <v>0</v>
      </c>
      <c r="BA1058" s="24">
        <v>0</v>
      </c>
      <c r="BB1058" s="24">
        <v>0</v>
      </c>
      <c r="BC1058" s="24">
        <v>0</v>
      </c>
      <c r="BD1058" s="24">
        <f t="shared" si="412"/>
        <v>0</v>
      </c>
      <c r="BE1058" s="25"/>
    </row>
    <row r="1059" spans="1:57" ht="25.5" customHeight="1" x14ac:dyDescent="0.25">
      <c r="A1059" s="22">
        <v>21</v>
      </c>
      <c r="B1059" s="78"/>
      <c r="C1059" s="76"/>
      <c r="D1059" s="76"/>
      <c r="E1059" s="76"/>
      <c r="F1059" s="24">
        <v>0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/>
      <c r="S1059" s="24">
        <v>0</v>
      </c>
      <c r="T1059" s="24">
        <v>0</v>
      </c>
      <c r="U1059" s="24">
        <v>0</v>
      </c>
      <c r="V1059" s="24"/>
      <c r="W1059" s="24">
        <v>0</v>
      </c>
      <c r="X1059" s="24"/>
      <c r="Y1059" s="24">
        <v>0</v>
      </c>
      <c r="Z1059" s="24">
        <v>0</v>
      </c>
      <c r="AA1059" s="24"/>
      <c r="AB1059" s="24">
        <v>0</v>
      </c>
      <c r="AC1059" s="24">
        <v>0</v>
      </c>
      <c r="AD1059" s="24">
        <v>0</v>
      </c>
      <c r="AE1059" s="24">
        <v>0</v>
      </c>
      <c r="AF1059" s="24">
        <v>0</v>
      </c>
      <c r="AG1059" s="24">
        <v>0</v>
      </c>
      <c r="AH1059" s="24"/>
      <c r="AI1059" s="24">
        <v>0</v>
      </c>
      <c r="AJ1059" s="24">
        <v>0</v>
      </c>
      <c r="AK1059" s="24"/>
      <c r="AL1059" s="24">
        <v>0</v>
      </c>
      <c r="AM1059" s="24">
        <v>0</v>
      </c>
      <c r="AN1059" s="24">
        <v>0</v>
      </c>
      <c r="AO1059" s="24">
        <v>0</v>
      </c>
      <c r="AP1059" s="24">
        <v>0</v>
      </c>
      <c r="AQ1059" s="24">
        <v>0</v>
      </c>
      <c r="AR1059" s="24">
        <v>0</v>
      </c>
      <c r="AS1059" s="24">
        <v>0</v>
      </c>
      <c r="AT1059" s="24">
        <v>0</v>
      </c>
      <c r="AU1059" s="24">
        <v>0</v>
      </c>
      <c r="AV1059" s="24">
        <v>0</v>
      </c>
      <c r="AW1059" s="24">
        <v>0</v>
      </c>
      <c r="AX1059" s="24">
        <v>0</v>
      </c>
      <c r="AY1059" s="24">
        <v>0</v>
      </c>
      <c r="AZ1059" s="24">
        <v>0</v>
      </c>
      <c r="BA1059" s="24">
        <v>0</v>
      </c>
      <c r="BB1059" s="24">
        <v>0</v>
      </c>
      <c r="BC1059" s="24">
        <v>0</v>
      </c>
      <c r="BD1059" s="24">
        <f t="shared" si="412"/>
        <v>0</v>
      </c>
      <c r="BE1059" s="25"/>
    </row>
    <row r="1060" spans="1:57" ht="25.5" customHeight="1" x14ac:dyDescent="0.25">
      <c r="A1060" s="29"/>
      <c r="B1060" s="83"/>
      <c r="C1060" s="84"/>
      <c r="D1060" s="84"/>
      <c r="E1060" s="76" t="s">
        <v>116</v>
      </c>
      <c r="F1060" s="37">
        <f t="shared" ref="F1060:AK1060" si="413">SUM(F1020:F1059)</f>
        <v>-6353.8200000000015</v>
      </c>
      <c r="G1060" s="37">
        <f t="shared" si="413"/>
        <v>-2963.4500000000007</v>
      </c>
      <c r="H1060" s="37">
        <f t="shared" si="413"/>
        <v>-1849.06</v>
      </c>
      <c r="I1060" s="37">
        <f t="shared" si="413"/>
        <v>-3049.7300000000005</v>
      </c>
      <c r="J1060" s="37">
        <f t="shared" si="413"/>
        <v>-3735.16</v>
      </c>
      <c r="K1060" s="37">
        <f t="shared" si="413"/>
        <v>-2513.7000000000003</v>
      </c>
      <c r="L1060" s="37">
        <f t="shared" si="413"/>
        <v>-3688.75</v>
      </c>
      <c r="M1060" s="37">
        <f t="shared" si="413"/>
        <v>-1600.11</v>
      </c>
      <c r="N1060" s="37">
        <f t="shared" si="413"/>
        <v>-8348.76</v>
      </c>
      <c r="O1060" s="37">
        <f t="shared" si="413"/>
        <v>-8569.69</v>
      </c>
      <c r="P1060" s="37">
        <f t="shared" si="413"/>
        <v>-3748.2299999999996</v>
      </c>
      <c r="Q1060" s="37">
        <f t="shared" si="413"/>
        <v>-6482.4899999999989</v>
      </c>
      <c r="R1060" s="37">
        <f t="shared" si="413"/>
        <v>-309.58000000000004</v>
      </c>
      <c r="S1060" s="37">
        <f t="shared" si="413"/>
        <v>-571.73</v>
      </c>
      <c r="T1060" s="37">
        <f t="shared" si="413"/>
        <v>-2144.81</v>
      </c>
      <c r="U1060" s="37">
        <f t="shared" si="413"/>
        <v>-4713.99</v>
      </c>
      <c r="V1060" s="37"/>
      <c r="W1060" s="37">
        <f t="shared" si="413"/>
        <v>1497.4099999999999</v>
      </c>
      <c r="X1060" s="37"/>
      <c r="Y1060" s="37">
        <f t="shared" si="413"/>
        <v>-1600.7199999999998</v>
      </c>
      <c r="Z1060" s="37">
        <f t="shared" si="413"/>
        <v>-3785.32</v>
      </c>
      <c r="AA1060" s="37"/>
      <c r="AB1060" s="37">
        <f t="shared" si="413"/>
        <v>-5585.45</v>
      </c>
      <c r="AC1060" s="37">
        <f t="shared" si="413"/>
        <v>-892.15</v>
      </c>
      <c r="AD1060" s="37">
        <f t="shared" si="413"/>
        <v>-3340.7599999999998</v>
      </c>
      <c r="AE1060" s="37">
        <f t="shared" si="413"/>
        <v>-2099.9699999999998</v>
      </c>
      <c r="AF1060" s="37">
        <f t="shared" si="413"/>
        <v>-2967.8600000000006</v>
      </c>
      <c r="AG1060" s="37">
        <f t="shared" si="413"/>
        <v>-1145.05</v>
      </c>
      <c r="AH1060" s="37"/>
      <c r="AI1060" s="37">
        <f t="shared" si="413"/>
        <v>-581.78</v>
      </c>
      <c r="AJ1060" s="37">
        <f t="shared" si="413"/>
        <v>-454.24</v>
      </c>
      <c r="AK1060" s="37"/>
      <c r="AL1060" s="37">
        <f t="shared" ref="AL1060:BC1060" si="414">SUM(AL1020:AL1059)</f>
        <v>-2340.1700000000005</v>
      </c>
      <c r="AM1060" s="37">
        <f t="shared" si="414"/>
        <v>-2349.2899999999995</v>
      </c>
      <c r="AN1060" s="37">
        <f t="shared" si="414"/>
        <v>-682.82999999999981</v>
      </c>
      <c r="AO1060" s="37">
        <f t="shared" si="414"/>
        <v>-2111.08</v>
      </c>
      <c r="AP1060" s="37">
        <f t="shared" si="414"/>
        <v>-29034.3</v>
      </c>
      <c r="AQ1060" s="37">
        <f t="shared" si="414"/>
        <v>-5235.2</v>
      </c>
      <c r="AR1060" s="37">
        <f t="shared" si="414"/>
        <v>-1907.92</v>
      </c>
      <c r="AS1060" s="37">
        <f t="shared" si="414"/>
        <v>-2796.8</v>
      </c>
      <c r="AT1060" s="37">
        <f t="shared" si="414"/>
        <v>-646.52</v>
      </c>
      <c r="AU1060" s="37">
        <f t="shared" si="414"/>
        <v>-2207.4799999999996</v>
      </c>
      <c r="AV1060" s="37">
        <f t="shared" si="414"/>
        <v>0</v>
      </c>
      <c r="AW1060" s="37">
        <f t="shared" si="414"/>
        <v>703.04000000000019</v>
      </c>
      <c r="AX1060" s="37">
        <f t="shared" si="414"/>
        <v>-3827.1600000000003</v>
      </c>
      <c r="AY1060" s="37">
        <f t="shared" si="414"/>
        <v>-512.26999999999964</v>
      </c>
      <c r="AZ1060" s="37">
        <f t="shared" si="414"/>
        <v>-838.47</v>
      </c>
      <c r="BA1060" s="37">
        <f t="shared" si="414"/>
        <v>-395.46000000000004</v>
      </c>
      <c r="BB1060" s="37">
        <f t="shared" si="414"/>
        <v>0</v>
      </c>
      <c r="BC1060" s="37">
        <f t="shared" si="414"/>
        <v>0</v>
      </c>
      <c r="BD1060" s="24">
        <f t="shared" si="412"/>
        <v>-135780.85999999999</v>
      </c>
      <c r="BE1060" s="110"/>
    </row>
    <row r="1061" spans="1:57" ht="25.5" customHeight="1" x14ac:dyDescent="0.25">
      <c r="A1061" s="29"/>
      <c r="B1061" s="83"/>
      <c r="C1061" s="84"/>
      <c r="D1061" s="84"/>
      <c r="E1061" s="76" t="s">
        <v>117</v>
      </c>
      <c r="F1061" s="33">
        <f t="shared" ref="F1061:AK1061" si="415">COUNTA(F1020:F1059)</f>
        <v>40</v>
      </c>
      <c r="G1061" s="33">
        <f t="shared" si="415"/>
        <v>40</v>
      </c>
      <c r="H1061" s="33">
        <f t="shared" si="415"/>
        <v>40</v>
      </c>
      <c r="I1061" s="33">
        <f t="shared" si="415"/>
        <v>40</v>
      </c>
      <c r="J1061" s="33">
        <f t="shared" si="415"/>
        <v>40</v>
      </c>
      <c r="K1061" s="33">
        <f t="shared" si="415"/>
        <v>39</v>
      </c>
      <c r="L1061" s="33">
        <f t="shared" si="415"/>
        <v>40</v>
      </c>
      <c r="M1061" s="33">
        <f t="shared" si="415"/>
        <v>40</v>
      </c>
      <c r="N1061" s="33">
        <f t="shared" si="415"/>
        <v>40</v>
      </c>
      <c r="O1061" s="33">
        <f t="shared" si="415"/>
        <v>40</v>
      </c>
      <c r="P1061" s="33">
        <f t="shared" si="415"/>
        <v>40</v>
      </c>
      <c r="Q1061" s="33">
        <f t="shared" si="415"/>
        <v>40</v>
      </c>
      <c r="R1061" s="33">
        <f t="shared" si="415"/>
        <v>28</v>
      </c>
      <c r="S1061" s="33">
        <f t="shared" si="415"/>
        <v>40</v>
      </c>
      <c r="T1061" s="33">
        <f t="shared" si="415"/>
        <v>40</v>
      </c>
      <c r="U1061" s="33">
        <f t="shared" si="415"/>
        <v>40</v>
      </c>
      <c r="V1061" s="33"/>
      <c r="W1061" s="33">
        <f t="shared" si="415"/>
        <v>40</v>
      </c>
      <c r="X1061" s="33"/>
      <c r="Y1061" s="33">
        <f t="shared" si="415"/>
        <v>40</v>
      </c>
      <c r="Z1061" s="33">
        <f t="shared" si="415"/>
        <v>40</v>
      </c>
      <c r="AA1061" s="33"/>
      <c r="AB1061" s="33">
        <f t="shared" si="415"/>
        <v>40</v>
      </c>
      <c r="AC1061" s="33">
        <f t="shared" si="415"/>
        <v>40</v>
      </c>
      <c r="AD1061" s="33">
        <f t="shared" si="415"/>
        <v>40</v>
      </c>
      <c r="AE1061" s="33">
        <f t="shared" si="415"/>
        <v>40</v>
      </c>
      <c r="AF1061" s="33">
        <f t="shared" si="415"/>
        <v>40</v>
      </c>
      <c r="AG1061" s="33">
        <f t="shared" si="415"/>
        <v>40</v>
      </c>
      <c r="AH1061" s="33"/>
      <c r="AI1061" s="33">
        <f t="shared" si="415"/>
        <v>40</v>
      </c>
      <c r="AJ1061" s="33">
        <f t="shared" si="415"/>
        <v>39</v>
      </c>
      <c r="AK1061" s="33"/>
      <c r="AL1061" s="33">
        <f t="shared" ref="AL1061:BC1061" si="416">COUNTA(AL1020:AL1059)</f>
        <v>40</v>
      </c>
      <c r="AM1061" s="33">
        <f t="shared" si="416"/>
        <v>40</v>
      </c>
      <c r="AN1061" s="33">
        <f t="shared" si="416"/>
        <v>40</v>
      </c>
      <c r="AO1061" s="33">
        <f t="shared" si="416"/>
        <v>40</v>
      </c>
      <c r="AP1061" s="33">
        <f t="shared" si="416"/>
        <v>40</v>
      </c>
      <c r="AQ1061" s="33">
        <f t="shared" si="416"/>
        <v>39</v>
      </c>
      <c r="AR1061" s="33">
        <f t="shared" si="416"/>
        <v>40</v>
      </c>
      <c r="AS1061" s="33">
        <f t="shared" si="416"/>
        <v>40</v>
      </c>
      <c r="AT1061" s="33">
        <f t="shared" si="416"/>
        <v>40</v>
      </c>
      <c r="AU1061" s="33">
        <f t="shared" si="416"/>
        <v>40</v>
      </c>
      <c r="AV1061" s="33">
        <f t="shared" si="416"/>
        <v>40</v>
      </c>
      <c r="AW1061" s="33">
        <f t="shared" si="416"/>
        <v>40</v>
      </c>
      <c r="AX1061" s="33">
        <f t="shared" si="416"/>
        <v>40</v>
      </c>
      <c r="AY1061" s="33">
        <f t="shared" si="416"/>
        <v>40</v>
      </c>
      <c r="AZ1061" s="33">
        <f t="shared" si="416"/>
        <v>40</v>
      </c>
      <c r="BA1061" s="33">
        <f t="shared" si="416"/>
        <v>40</v>
      </c>
      <c r="BB1061" s="33">
        <f t="shared" si="416"/>
        <v>40</v>
      </c>
      <c r="BC1061" s="33">
        <f t="shared" si="416"/>
        <v>40</v>
      </c>
      <c r="BD1061" s="33">
        <f t="shared" si="412"/>
        <v>1785</v>
      </c>
      <c r="BE1061" s="110"/>
    </row>
    <row r="1062" spans="1:57" ht="25.5" customHeight="1" x14ac:dyDescent="0.25">
      <c r="A1062" s="29"/>
      <c r="B1062" s="83"/>
      <c r="C1062" s="84"/>
      <c r="D1062" s="84"/>
      <c r="E1062" s="76" t="s">
        <v>64</v>
      </c>
      <c r="F1062" s="34">
        <f t="shared" ref="F1062:AK1062" si="417">COUNTIF(F1020:F1059,"NS")</f>
        <v>4</v>
      </c>
      <c r="G1062" s="34">
        <f t="shared" si="417"/>
        <v>5</v>
      </c>
      <c r="H1062" s="34">
        <f t="shared" si="417"/>
        <v>5</v>
      </c>
      <c r="I1062" s="34">
        <f t="shared" si="417"/>
        <v>5</v>
      </c>
      <c r="J1062" s="34">
        <f t="shared" si="417"/>
        <v>5</v>
      </c>
      <c r="K1062" s="34">
        <f t="shared" si="417"/>
        <v>5</v>
      </c>
      <c r="L1062" s="34">
        <f t="shared" si="417"/>
        <v>8</v>
      </c>
      <c r="M1062" s="34">
        <f t="shared" si="417"/>
        <v>6</v>
      </c>
      <c r="N1062" s="34">
        <f t="shared" si="417"/>
        <v>3</v>
      </c>
      <c r="O1062" s="34">
        <f t="shared" si="417"/>
        <v>5</v>
      </c>
      <c r="P1062" s="34">
        <f t="shared" si="417"/>
        <v>4</v>
      </c>
      <c r="Q1062" s="34">
        <f t="shared" si="417"/>
        <v>5</v>
      </c>
      <c r="R1062" s="34">
        <f t="shared" si="417"/>
        <v>6</v>
      </c>
      <c r="S1062" s="34">
        <f t="shared" si="417"/>
        <v>6</v>
      </c>
      <c r="T1062" s="34">
        <f t="shared" si="417"/>
        <v>6</v>
      </c>
      <c r="U1062" s="34">
        <f t="shared" si="417"/>
        <v>5</v>
      </c>
      <c r="V1062" s="34"/>
      <c r="W1062" s="34">
        <f t="shared" si="417"/>
        <v>5</v>
      </c>
      <c r="X1062" s="34"/>
      <c r="Y1062" s="34">
        <f t="shared" si="417"/>
        <v>5</v>
      </c>
      <c r="Z1062" s="34">
        <f t="shared" si="417"/>
        <v>5</v>
      </c>
      <c r="AA1062" s="34"/>
      <c r="AB1062" s="34">
        <f t="shared" si="417"/>
        <v>5</v>
      </c>
      <c r="AC1062" s="34">
        <f t="shared" si="417"/>
        <v>5</v>
      </c>
      <c r="AD1062" s="34">
        <f t="shared" si="417"/>
        <v>4</v>
      </c>
      <c r="AE1062" s="34">
        <f t="shared" si="417"/>
        <v>5</v>
      </c>
      <c r="AF1062" s="34">
        <f t="shared" si="417"/>
        <v>5</v>
      </c>
      <c r="AG1062" s="34">
        <f t="shared" si="417"/>
        <v>4</v>
      </c>
      <c r="AH1062" s="34"/>
      <c r="AI1062" s="34">
        <f t="shared" si="417"/>
        <v>5</v>
      </c>
      <c r="AJ1062" s="34">
        <f t="shared" si="417"/>
        <v>6</v>
      </c>
      <c r="AK1062" s="34"/>
      <c r="AL1062" s="34">
        <f t="shared" ref="AL1062:BC1062" si="418">COUNTIF(AL1020:AL1059,"NS")</f>
        <v>5</v>
      </c>
      <c r="AM1062" s="34">
        <f t="shared" si="418"/>
        <v>5</v>
      </c>
      <c r="AN1062" s="34">
        <f t="shared" si="418"/>
        <v>6</v>
      </c>
      <c r="AO1062" s="34">
        <f t="shared" si="418"/>
        <v>6</v>
      </c>
      <c r="AP1062" s="34">
        <f t="shared" si="418"/>
        <v>7</v>
      </c>
      <c r="AQ1062" s="34">
        <f t="shared" si="418"/>
        <v>5</v>
      </c>
      <c r="AR1062" s="34">
        <f t="shared" si="418"/>
        <v>5</v>
      </c>
      <c r="AS1062" s="34">
        <f t="shared" si="418"/>
        <v>6</v>
      </c>
      <c r="AT1062" s="34">
        <f t="shared" si="418"/>
        <v>5</v>
      </c>
      <c r="AU1062" s="34">
        <f t="shared" si="418"/>
        <v>6</v>
      </c>
      <c r="AV1062" s="34">
        <f t="shared" si="418"/>
        <v>0</v>
      </c>
      <c r="AW1062" s="34">
        <f t="shared" si="418"/>
        <v>3</v>
      </c>
      <c r="AX1062" s="34">
        <f t="shared" si="418"/>
        <v>5</v>
      </c>
      <c r="AY1062" s="34">
        <f t="shared" si="418"/>
        <v>7</v>
      </c>
      <c r="AZ1062" s="34">
        <f t="shared" si="418"/>
        <v>4</v>
      </c>
      <c r="BA1062" s="34">
        <f t="shared" si="418"/>
        <v>6</v>
      </c>
      <c r="BB1062" s="34">
        <f t="shared" si="418"/>
        <v>0</v>
      </c>
      <c r="BC1062" s="34">
        <f t="shared" si="418"/>
        <v>0</v>
      </c>
      <c r="BD1062" s="33">
        <f t="shared" si="412"/>
        <v>218</v>
      </c>
      <c r="BE1062" s="110"/>
    </row>
    <row r="1063" spans="1:57" ht="25.5" customHeight="1" x14ac:dyDescent="0.25">
      <c r="A1063" s="29"/>
      <c r="B1063" s="83"/>
      <c r="C1063" s="84"/>
      <c r="D1063" s="84"/>
      <c r="E1063" s="76" t="s">
        <v>59</v>
      </c>
      <c r="F1063" s="34">
        <f t="shared" ref="F1063:AK1063" si="419">COUNTIF(F1020:F1059,"NC")</f>
        <v>0</v>
      </c>
      <c r="G1063" s="34">
        <f t="shared" si="419"/>
        <v>1</v>
      </c>
      <c r="H1063" s="34">
        <f t="shared" si="419"/>
        <v>4</v>
      </c>
      <c r="I1063" s="34">
        <f t="shared" si="419"/>
        <v>0</v>
      </c>
      <c r="J1063" s="34">
        <f t="shared" si="419"/>
        <v>4</v>
      </c>
      <c r="K1063" s="34">
        <f t="shared" si="419"/>
        <v>3</v>
      </c>
      <c r="L1063" s="34">
        <f t="shared" si="419"/>
        <v>4</v>
      </c>
      <c r="M1063" s="34">
        <f t="shared" si="419"/>
        <v>7</v>
      </c>
      <c r="N1063" s="34">
        <f t="shared" si="419"/>
        <v>5</v>
      </c>
      <c r="O1063" s="34">
        <f t="shared" si="419"/>
        <v>6</v>
      </c>
      <c r="P1063" s="34">
        <f t="shared" si="419"/>
        <v>0</v>
      </c>
      <c r="Q1063" s="34">
        <f t="shared" si="419"/>
        <v>3</v>
      </c>
      <c r="R1063" s="34">
        <f t="shared" si="419"/>
        <v>5</v>
      </c>
      <c r="S1063" s="34">
        <f t="shared" si="419"/>
        <v>0</v>
      </c>
      <c r="T1063" s="34">
        <f t="shared" si="419"/>
        <v>3</v>
      </c>
      <c r="U1063" s="34">
        <f t="shared" si="419"/>
        <v>3</v>
      </c>
      <c r="V1063" s="34"/>
      <c r="W1063" s="34">
        <f t="shared" si="419"/>
        <v>4</v>
      </c>
      <c r="X1063" s="34"/>
      <c r="Y1063" s="34">
        <f t="shared" si="419"/>
        <v>1</v>
      </c>
      <c r="Z1063" s="34">
        <f t="shared" si="419"/>
        <v>4</v>
      </c>
      <c r="AA1063" s="34"/>
      <c r="AB1063" s="34">
        <f t="shared" si="419"/>
        <v>0</v>
      </c>
      <c r="AC1063" s="34">
        <f t="shared" si="419"/>
        <v>1</v>
      </c>
      <c r="AD1063" s="34">
        <f t="shared" si="419"/>
        <v>5</v>
      </c>
      <c r="AE1063" s="34">
        <f t="shared" si="419"/>
        <v>1</v>
      </c>
      <c r="AF1063" s="34">
        <f t="shared" si="419"/>
        <v>6</v>
      </c>
      <c r="AG1063" s="34">
        <f t="shared" si="419"/>
        <v>3</v>
      </c>
      <c r="AH1063" s="34"/>
      <c r="AI1063" s="34">
        <f t="shared" si="419"/>
        <v>1</v>
      </c>
      <c r="AJ1063" s="34">
        <f t="shared" si="419"/>
        <v>2</v>
      </c>
      <c r="AK1063" s="34"/>
      <c r="AL1063" s="34">
        <f t="shared" ref="AL1063:BC1063" si="420">COUNTIF(AL1020:AL1059,"NC")</f>
        <v>4</v>
      </c>
      <c r="AM1063" s="34">
        <f t="shared" si="420"/>
        <v>0</v>
      </c>
      <c r="AN1063" s="34">
        <f t="shared" si="420"/>
        <v>3</v>
      </c>
      <c r="AO1063" s="34">
        <f t="shared" si="420"/>
        <v>2</v>
      </c>
      <c r="AP1063" s="34">
        <f t="shared" si="420"/>
        <v>4</v>
      </c>
      <c r="AQ1063" s="34">
        <f t="shared" si="420"/>
        <v>3</v>
      </c>
      <c r="AR1063" s="34">
        <f t="shared" si="420"/>
        <v>3</v>
      </c>
      <c r="AS1063" s="34">
        <f t="shared" si="420"/>
        <v>3</v>
      </c>
      <c r="AT1063" s="34">
        <f t="shared" si="420"/>
        <v>4</v>
      </c>
      <c r="AU1063" s="34">
        <f t="shared" si="420"/>
        <v>3</v>
      </c>
      <c r="AV1063" s="34">
        <f t="shared" si="420"/>
        <v>0</v>
      </c>
      <c r="AW1063" s="34">
        <f t="shared" si="420"/>
        <v>7</v>
      </c>
      <c r="AX1063" s="34">
        <f t="shared" si="420"/>
        <v>4</v>
      </c>
      <c r="AY1063" s="34">
        <f t="shared" si="420"/>
        <v>0</v>
      </c>
      <c r="AZ1063" s="34">
        <f t="shared" si="420"/>
        <v>4</v>
      </c>
      <c r="BA1063" s="34">
        <f t="shared" si="420"/>
        <v>0</v>
      </c>
      <c r="BB1063" s="34">
        <f t="shared" si="420"/>
        <v>0</v>
      </c>
      <c r="BC1063" s="34">
        <f t="shared" si="420"/>
        <v>0</v>
      </c>
      <c r="BD1063" s="33">
        <f t="shared" si="412"/>
        <v>120</v>
      </c>
      <c r="BE1063" s="110"/>
    </row>
    <row r="1064" spans="1:57" ht="25.5" customHeight="1" x14ac:dyDescent="0.25">
      <c r="A1064" s="29"/>
      <c r="B1064" s="83"/>
      <c r="C1064" s="84"/>
      <c r="D1064" s="84"/>
      <c r="E1064" s="76" t="s">
        <v>118</v>
      </c>
      <c r="F1064" s="35">
        <f t="shared" ref="F1064:AK1064" si="421">1-F1063/(F1061-F1062)</f>
        <v>1</v>
      </c>
      <c r="G1064" s="35">
        <f t="shared" si="421"/>
        <v>0.97142857142857142</v>
      </c>
      <c r="H1064" s="35">
        <f t="shared" si="421"/>
        <v>0.88571428571428568</v>
      </c>
      <c r="I1064" s="35">
        <f t="shared" si="421"/>
        <v>1</v>
      </c>
      <c r="J1064" s="35">
        <f t="shared" si="421"/>
        <v>0.88571428571428568</v>
      </c>
      <c r="K1064" s="35">
        <f t="shared" si="421"/>
        <v>0.91176470588235292</v>
      </c>
      <c r="L1064" s="35">
        <f t="shared" si="421"/>
        <v>0.875</v>
      </c>
      <c r="M1064" s="35">
        <f t="shared" si="421"/>
        <v>0.79411764705882359</v>
      </c>
      <c r="N1064" s="35">
        <f t="shared" si="421"/>
        <v>0.86486486486486491</v>
      </c>
      <c r="O1064" s="35">
        <f t="shared" si="421"/>
        <v>0.82857142857142851</v>
      </c>
      <c r="P1064" s="35">
        <f t="shared" si="421"/>
        <v>1</v>
      </c>
      <c r="Q1064" s="35">
        <f t="shared" si="421"/>
        <v>0.91428571428571426</v>
      </c>
      <c r="R1064" s="35">
        <f t="shared" si="421"/>
        <v>0.77272727272727271</v>
      </c>
      <c r="S1064" s="35">
        <f t="shared" si="421"/>
        <v>1</v>
      </c>
      <c r="T1064" s="35">
        <f t="shared" si="421"/>
        <v>0.91176470588235292</v>
      </c>
      <c r="U1064" s="35">
        <f t="shared" si="421"/>
        <v>0.91428571428571426</v>
      </c>
      <c r="V1064" s="35"/>
      <c r="W1064" s="35">
        <f t="shared" si="421"/>
        <v>0.88571428571428568</v>
      </c>
      <c r="X1064" s="35"/>
      <c r="Y1064" s="35">
        <f t="shared" si="421"/>
        <v>0.97142857142857142</v>
      </c>
      <c r="Z1064" s="35">
        <f t="shared" si="421"/>
        <v>0.88571428571428568</v>
      </c>
      <c r="AA1064" s="35"/>
      <c r="AB1064" s="35">
        <f t="shared" si="421"/>
        <v>1</v>
      </c>
      <c r="AC1064" s="35">
        <f t="shared" si="421"/>
        <v>0.97142857142857142</v>
      </c>
      <c r="AD1064" s="35">
        <f t="shared" si="421"/>
        <v>0.86111111111111116</v>
      </c>
      <c r="AE1064" s="35">
        <f t="shared" si="421"/>
        <v>0.97142857142857142</v>
      </c>
      <c r="AF1064" s="35">
        <f t="shared" si="421"/>
        <v>0.82857142857142851</v>
      </c>
      <c r="AG1064" s="35">
        <f t="shared" si="421"/>
        <v>0.91666666666666663</v>
      </c>
      <c r="AH1064" s="35"/>
      <c r="AI1064" s="35">
        <f t="shared" si="421"/>
        <v>0.97142857142857142</v>
      </c>
      <c r="AJ1064" s="35">
        <f t="shared" si="421"/>
        <v>0.93939393939393945</v>
      </c>
      <c r="AK1064" s="35"/>
      <c r="AL1064" s="35">
        <f t="shared" ref="AL1064:BD1064" si="422">1-AL1063/(AL1061-AL1062)</f>
        <v>0.88571428571428568</v>
      </c>
      <c r="AM1064" s="35">
        <f t="shared" si="422"/>
        <v>1</v>
      </c>
      <c r="AN1064" s="35">
        <f t="shared" si="422"/>
        <v>0.91176470588235292</v>
      </c>
      <c r="AO1064" s="35">
        <f t="shared" si="422"/>
        <v>0.94117647058823528</v>
      </c>
      <c r="AP1064" s="35">
        <f t="shared" si="422"/>
        <v>0.87878787878787878</v>
      </c>
      <c r="AQ1064" s="35">
        <f t="shared" si="422"/>
        <v>0.91176470588235292</v>
      </c>
      <c r="AR1064" s="35">
        <f t="shared" si="422"/>
        <v>0.91428571428571426</v>
      </c>
      <c r="AS1064" s="35">
        <f t="shared" si="422"/>
        <v>0.91176470588235292</v>
      </c>
      <c r="AT1064" s="35">
        <f t="shared" si="422"/>
        <v>0.88571428571428568</v>
      </c>
      <c r="AU1064" s="35">
        <f t="shared" si="422"/>
        <v>0.91176470588235292</v>
      </c>
      <c r="AV1064" s="35">
        <f t="shared" si="422"/>
        <v>1</v>
      </c>
      <c r="AW1064" s="35">
        <f t="shared" si="422"/>
        <v>0.81081081081081074</v>
      </c>
      <c r="AX1064" s="35">
        <f t="shared" si="422"/>
        <v>0.88571428571428568</v>
      </c>
      <c r="AY1064" s="35">
        <f t="shared" si="422"/>
        <v>1</v>
      </c>
      <c r="AZ1064" s="35">
        <f t="shared" si="422"/>
        <v>0.88888888888888884</v>
      </c>
      <c r="BA1064" s="35">
        <f t="shared" si="422"/>
        <v>1</v>
      </c>
      <c r="BB1064" s="35">
        <f t="shared" si="422"/>
        <v>1</v>
      </c>
      <c r="BC1064" s="35">
        <f t="shared" si="422"/>
        <v>1</v>
      </c>
      <c r="BD1064" s="35">
        <f t="shared" si="422"/>
        <v>0.92342054881940017</v>
      </c>
      <c r="BE1064" s="110"/>
    </row>
    <row r="1065" spans="1:57" ht="25.5" customHeight="1" x14ac:dyDescent="0.25">
      <c r="A1065" s="29"/>
      <c r="B1065" s="83"/>
      <c r="C1065" s="84"/>
      <c r="D1065" s="84"/>
      <c r="E1065" s="76" t="s">
        <v>152</v>
      </c>
      <c r="F1065" s="34">
        <f t="shared" ref="F1065:AK1065" si="423">F1061+F1014</f>
        <v>839</v>
      </c>
      <c r="G1065" s="34">
        <f t="shared" si="423"/>
        <v>840</v>
      </c>
      <c r="H1065" s="34">
        <f t="shared" si="423"/>
        <v>840</v>
      </c>
      <c r="I1065" s="34">
        <f t="shared" si="423"/>
        <v>840</v>
      </c>
      <c r="J1065" s="34">
        <f t="shared" si="423"/>
        <v>840</v>
      </c>
      <c r="K1065" s="34">
        <f t="shared" si="423"/>
        <v>839</v>
      </c>
      <c r="L1065" s="34">
        <f t="shared" si="423"/>
        <v>838</v>
      </c>
      <c r="M1065" s="34">
        <f t="shared" si="423"/>
        <v>839</v>
      </c>
      <c r="N1065" s="34">
        <f t="shared" si="423"/>
        <v>839</v>
      </c>
      <c r="O1065" s="34">
        <f t="shared" si="423"/>
        <v>838</v>
      </c>
      <c r="P1065" s="34">
        <f t="shared" si="423"/>
        <v>840</v>
      </c>
      <c r="Q1065" s="34">
        <f t="shared" si="423"/>
        <v>840</v>
      </c>
      <c r="R1065" s="34">
        <f t="shared" si="423"/>
        <v>823</v>
      </c>
      <c r="S1065" s="34">
        <f t="shared" si="423"/>
        <v>839</v>
      </c>
      <c r="T1065" s="34">
        <f t="shared" si="423"/>
        <v>840</v>
      </c>
      <c r="U1065" s="34">
        <f t="shared" si="423"/>
        <v>828</v>
      </c>
      <c r="V1065" s="34"/>
      <c r="W1065" s="34">
        <f t="shared" si="423"/>
        <v>835</v>
      </c>
      <c r="X1065" s="34"/>
      <c r="Y1065" s="34">
        <f t="shared" si="423"/>
        <v>839</v>
      </c>
      <c r="Z1065" s="34">
        <f t="shared" si="423"/>
        <v>840</v>
      </c>
      <c r="AA1065" s="34"/>
      <c r="AB1065" s="34">
        <f t="shared" si="423"/>
        <v>840</v>
      </c>
      <c r="AC1065" s="34">
        <f t="shared" si="423"/>
        <v>840</v>
      </c>
      <c r="AD1065" s="34">
        <f t="shared" si="423"/>
        <v>840</v>
      </c>
      <c r="AE1065" s="34">
        <f t="shared" si="423"/>
        <v>840</v>
      </c>
      <c r="AF1065" s="34">
        <f t="shared" si="423"/>
        <v>839</v>
      </c>
      <c r="AG1065" s="34">
        <f t="shared" si="423"/>
        <v>839</v>
      </c>
      <c r="AH1065" s="34"/>
      <c r="AI1065" s="34">
        <f t="shared" si="423"/>
        <v>840</v>
      </c>
      <c r="AJ1065" s="34">
        <f t="shared" si="423"/>
        <v>836</v>
      </c>
      <c r="AK1065" s="34"/>
      <c r="AL1065" s="34">
        <f t="shared" ref="AL1065:BD1065" si="424">AL1061+AL1014</f>
        <v>836</v>
      </c>
      <c r="AM1065" s="34">
        <f t="shared" si="424"/>
        <v>839</v>
      </c>
      <c r="AN1065" s="34">
        <f t="shared" si="424"/>
        <v>839</v>
      </c>
      <c r="AO1065" s="34">
        <f t="shared" si="424"/>
        <v>839</v>
      </c>
      <c r="AP1065" s="34">
        <f t="shared" si="424"/>
        <v>840</v>
      </c>
      <c r="AQ1065" s="34">
        <f t="shared" si="424"/>
        <v>837</v>
      </c>
      <c r="AR1065" s="34">
        <f t="shared" si="424"/>
        <v>838</v>
      </c>
      <c r="AS1065" s="34">
        <f t="shared" si="424"/>
        <v>840</v>
      </c>
      <c r="AT1065" s="34">
        <f t="shared" si="424"/>
        <v>839</v>
      </c>
      <c r="AU1065" s="34">
        <f t="shared" si="424"/>
        <v>840</v>
      </c>
      <c r="AV1065" s="34">
        <f t="shared" si="424"/>
        <v>840</v>
      </c>
      <c r="AW1065" s="34">
        <f t="shared" si="424"/>
        <v>832</v>
      </c>
      <c r="AX1065" s="34">
        <f t="shared" si="424"/>
        <v>839</v>
      </c>
      <c r="AY1065" s="34">
        <f t="shared" si="424"/>
        <v>837</v>
      </c>
      <c r="AZ1065" s="34">
        <f t="shared" si="424"/>
        <v>839</v>
      </c>
      <c r="BA1065" s="34">
        <f t="shared" si="424"/>
        <v>840</v>
      </c>
      <c r="BB1065" s="34">
        <f t="shared" si="424"/>
        <v>840</v>
      </c>
      <c r="BC1065" s="34">
        <f t="shared" si="424"/>
        <v>840</v>
      </c>
      <c r="BD1065" s="34">
        <f t="shared" si="424"/>
        <v>37724</v>
      </c>
      <c r="BE1065" s="110"/>
    </row>
    <row r="1066" spans="1:57" ht="25.5" customHeight="1" x14ac:dyDescent="0.25">
      <c r="A1066" s="29"/>
      <c r="B1066" s="83"/>
      <c r="C1066" s="84"/>
      <c r="D1066" s="84"/>
      <c r="E1066" s="76" t="s">
        <v>153</v>
      </c>
      <c r="F1066" s="34">
        <f t="shared" ref="F1066:AK1066" si="425">F1062+F1015</f>
        <v>87</v>
      </c>
      <c r="G1066" s="34">
        <f t="shared" si="425"/>
        <v>137</v>
      </c>
      <c r="H1066" s="34">
        <f t="shared" si="425"/>
        <v>86</v>
      </c>
      <c r="I1066" s="34">
        <f t="shared" si="425"/>
        <v>140</v>
      </c>
      <c r="J1066" s="34">
        <f t="shared" si="425"/>
        <v>151</v>
      </c>
      <c r="K1066" s="34">
        <f t="shared" si="425"/>
        <v>139</v>
      </c>
      <c r="L1066" s="34">
        <f t="shared" si="425"/>
        <v>184</v>
      </c>
      <c r="M1066" s="34">
        <f t="shared" si="425"/>
        <v>167</v>
      </c>
      <c r="N1066" s="34">
        <f t="shared" si="425"/>
        <v>153</v>
      </c>
      <c r="O1066" s="34">
        <f t="shared" si="425"/>
        <v>151</v>
      </c>
      <c r="P1066" s="34">
        <f t="shared" si="425"/>
        <v>142</v>
      </c>
      <c r="Q1066" s="34">
        <f t="shared" si="425"/>
        <v>186</v>
      </c>
      <c r="R1066" s="34">
        <f t="shared" si="425"/>
        <v>126</v>
      </c>
      <c r="S1066" s="34">
        <f t="shared" si="425"/>
        <v>175</v>
      </c>
      <c r="T1066" s="34">
        <f t="shared" si="425"/>
        <v>144</v>
      </c>
      <c r="U1066" s="34">
        <f t="shared" si="425"/>
        <v>135</v>
      </c>
      <c r="V1066" s="34"/>
      <c r="W1066" s="34">
        <f t="shared" si="425"/>
        <v>152</v>
      </c>
      <c r="X1066" s="34"/>
      <c r="Y1066" s="34">
        <f t="shared" si="425"/>
        <v>145</v>
      </c>
      <c r="Z1066" s="34">
        <f t="shared" si="425"/>
        <v>140</v>
      </c>
      <c r="AA1066" s="34"/>
      <c r="AB1066" s="34">
        <f t="shared" si="425"/>
        <v>128</v>
      </c>
      <c r="AC1066" s="34">
        <f t="shared" si="425"/>
        <v>142</v>
      </c>
      <c r="AD1066" s="34">
        <f t="shared" si="425"/>
        <v>149</v>
      </c>
      <c r="AE1066" s="34">
        <f t="shared" si="425"/>
        <v>150</v>
      </c>
      <c r="AF1066" s="34">
        <f t="shared" si="425"/>
        <v>162</v>
      </c>
      <c r="AG1066" s="34">
        <f t="shared" si="425"/>
        <v>111</v>
      </c>
      <c r="AH1066" s="34"/>
      <c r="AI1066" s="34">
        <f t="shared" si="425"/>
        <v>178</v>
      </c>
      <c r="AJ1066" s="34">
        <f t="shared" si="425"/>
        <v>142</v>
      </c>
      <c r="AK1066" s="34"/>
      <c r="AL1066" s="34">
        <f t="shared" ref="AL1066:BD1066" si="426">AL1062+AL1015</f>
        <v>139</v>
      </c>
      <c r="AM1066" s="34">
        <f t="shared" si="426"/>
        <v>141</v>
      </c>
      <c r="AN1066" s="34">
        <f t="shared" si="426"/>
        <v>168</v>
      </c>
      <c r="AO1066" s="34">
        <f t="shared" si="426"/>
        <v>137</v>
      </c>
      <c r="AP1066" s="34">
        <f t="shared" si="426"/>
        <v>177</v>
      </c>
      <c r="AQ1066" s="34">
        <f t="shared" si="426"/>
        <v>142</v>
      </c>
      <c r="AR1066" s="34">
        <f t="shared" si="426"/>
        <v>124</v>
      </c>
      <c r="AS1066" s="34">
        <f t="shared" si="426"/>
        <v>213</v>
      </c>
      <c r="AT1066" s="34">
        <f t="shared" si="426"/>
        <v>139</v>
      </c>
      <c r="AU1066" s="34">
        <f t="shared" si="426"/>
        <v>179</v>
      </c>
      <c r="AV1066" s="34">
        <f t="shared" si="426"/>
        <v>0</v>
      </c>
      <c r="AW1066" s="34">
        <f t="shared" si="426"/>
        <v>147</v>
      </c>
      <c r="AX1066" s="34">
        <f t="shared" si="426"/>
        <v>123</v>
      </c>
      <c r="AY1066" s="34">
        <f t="shared" si="426"/>
        <v>187</v>
      </c>
      <c r="AZ1066" s="34">
        <f t="shared" si="426"/>
        <v>125</v>
      </c>
      <c r="BA1066" s="34">
        <f t="shared" si="426"/>
        <v>131</v>
      </c>
      <c r="BB1066" s="34">
        <f t="shared" si="426"/>
        <v>0</v>
      </c>
      <c r="BC1066" s="34">
        <f t="shared" si="426"/>
        <v>0</v>
      </c>
      <c r="BD1066" s="34">
        <f t="shared" si="426"/>
        <v>6174</v>
      </c>
      <c r="BE1066" s="110"/>
    </row>
    <row r="1067" spans="1:57" ht="25.5" customHeight="1" x14ac:dyDescent="0.25">
      <c r="A1067" s="29"/>
      <c r="B1067" s="83"/>
      <c r="C1067" s="84"/>
      <c r="D1067" s="84"/>
      <c r="E1067" s="76" t="s">
        <v>154</v>
      </c>
      <c r="F1067" s="34">
        <f t="shared" ref="F1067:AK1067" si="427">F1063+F1016</f>
        <v>4</v>
      </c>
      <c r="G1067" s="34">
        <f t="shared" si="427"/>
        <v>25</v>
      </c>
      <c r="H1067" s="34">
        <f t="shared" si="427"/>
        <v>83</v>
      </c>
      <c r="I1067" s="34">
        <f t="shared" si="427"/>
        <v>71</v>
      </c>
      <c r="J1067" s="34">
        <f t="shared" si="427"/>
        <v>81</v>
      </c>
      <c r="K1067" s="34">
        <f t="shared" si="427"/>
        <v>18</v>
      </c>
      <c r="L1067" s="34">
        <f t="shared" si="427"/>
        <v>46</v>
      </c>
      <c r="M1067" s="34">
        <f t="shared" si="427"/>
        <v>122</v>
      </c>
      <c r="N1067" s="34">
        <f t="shared" si="427"/>
        <v>101</v>
      </c>
      <c r="O1067" s="34">
        <f t="shared" si="427"/>
        <v>72</v>
      </c>
      <c r="P1067" s="34">
        <f t="shared" si="427"/>
        <v>29</v>
      </c>
      <c r="Q1067" s="34">
        <f t="shared" si="427"/>
        <v>68</v>
      </c>
      <c r="R1067" s="34">
        <f t="shared" si="427"/>
        <v>84</v>
      </c>
      <c r="S1067" s="34">
        <f t="shared" si="427"/>
        <v>22</v>
      </c>
      <c r="T1067" s="34">
        <f t="shared" si="427"/>
        <v>85</v>
      </c>
      <c r="U1067" s="34">
        <f t="shared" si="427"/>
        <v>74</v>
      </c>
      <c r="V1067" s="34"/>
      <c r="W1067" s="34">
        <f t="shared" si="427"/>
        <v>141</v>
      </c>
      <c r="X1067" s="34"/>
      <c r="Y1067" s="34">
        <f t="shared" si="427"/>
        <v>56</v>
      </c>
      <c r="Z1067" s="34">
        <f t="shared" si="427"/>
        <v>66</v>
      </c>
      <c r="AA1067" s="34"/>
      <c r="AB1067" s="34">
        <f t="shared" si="427"/>
        <v>4</v>
      </c>
      <c r="AC1067" s="34">
        <f t="shared" si="427"/>
        <v>58</v>
      </c>
      <c r="AD1067" s="34">
        <f t="shared" si="427"/>
        <v>20</v>
      </c>
      <c r="AE1067" s="34">
        <f t="shared" si="427"/>
        <v>20</v>
      </c>
      <c r="AF1067" s="34">
        <f t="shared" si="427"/>
        <v>92</v>
      </c>
      <c r="AG1067" s="34">
        <f t="shared" si="427"/>
        <v>32</v>
      </c>
      <c r="AH1067" s="34"/>
      <c r="AI1067" s="34">
        <f t="shared" si="427"/>
        <v>55</v>
      </c>
      <c r="AJ1067" s="34">
        <f t="shared" si="427"/>
        <v>36</v>
      </c>
      <c r="AK1067" s="34"/>
      <c r="AL1067" s="34">
        <f t="shared" ref="AL1067:BD1067" si="428">AL1063+AL1016</f>
        <v>36</v>
      </c>
      <c r="AM1067" s="34">
        <f t="shared" si="428"/>
        <v>11</v>
      </c>
      <c r="AN1067" s="34">
        <f t="shared" si="428"/>
        <v>32</v>
      </c>
      <c r="AO1067" s="34">
        <f t="shared" si="428"/>
        <v>90</v>
      </c>
      <c r="AP1067" s="34">
        <f t="shared" si="428"/>
        <v>11</v>
      </c>
      <c r="AQ1067" s="34">
        <f t="shared" si="428"/>
        <v>132</v>
      </c>
      <c r="AR1067" s="34">
        <f t="shared" si="428"/>
        <v>97</v>
      </c>
      <c r="AS1067" s="34">
        <f t="shared" si="428"/>
        <v>79</v>
      </c>
      <c r="AT1067" s="34">
        <f t="shared" si="428"/>
        <v>81</v>
      </c>
      <c r="AU1067" s="34">
        <f t="shared" si="428"/>
        <v>153</v>
      </c>
      <c r="AV1067" s="34">
        <f t="shared" si="428"/>
        <v>0</v>
      </c>
      <c r="AW1067" s="34">
        <f t="shared" si="428"/>
        <v>183</v>
      </c>
      <c r="AX1067" s="34">
        <f t="shared" si="428"/>
        <v>63</v>
      </c>
      <c r="AY1067" s="34">
        <f t="shared" si="428"/>
        <v>3</v>
      </c>
      <c r="AZ1067" s="34">
        <f t="shared" si="428"/>
        <v>26</v>
      </c>
      <c r="BA1067" s="34">
        <f t="shared" si="428"/>
        <v>1</v>
      </c>
      <c r="BB1067" s="34">
        <f t="shared" si="428"/>
        <v>0</v>
      </c>
      <c r="BC1067" s="34">
        <f t="shared" si="428"/>
        <v>0</v>
      </c>
      <c r="BD1067" s="34">
        <f t="shared" si="428"/>
        <v>2563</v>
      </c>
      <c r="BE1067" s="110"/>
    </row>
    <row r="1068" spans="1:57" ht="25.5" customHeight="1" x14ac:dyDescent="0.25">
      <c r="A1068" s="29"/>
      <c r="B1068" s="83"/>
      <c r="C1068" s="84"/>
      <c r="D1068" s="84"/>
      <c r="E1068" s="76" t="s">
        <v>155</v>
      </c>
      <c r="F1068" s="35">
        <f t="shared" ref="F1068:AK1068" si="429">1-F1067/(F1065-F1066)</f>
        <v>0.99468085106382975</v>
      </c>
      <c r="G1068" s="35">
        <f t="shared" si="429"/>
        <v>0.96443812233285919</v>
      </c>
      <c r="H1068" s="35">
        <f t="shared" si="429"/>
        <v>0.88992042440318309</v>
      </c>
      <c r="I1068" s="35">
        <f t="shared" si="429"/>
        <v>0.89857142857142858</v>
      </c>
      <c r="J1068" s="35">
        <f t="shared" si="429"/>
        <v>0.88243831640058057</v>
      </c>
      <c r="K1068" s="35">
        <f t="shared" si="429"/>
        <v>0.97428571428571431</v>
      </c>
      <c r="L1068" s="35">
        <f t="shared" si="429"/>
        <v>0.92966360856269115</v>
      </c>
      <c r="M1068" s="35">
        <f t="shared" si="429"/>
        <v>0.81845238095238093</v>
      </c>
      <c r="N1068" s="35">
        <f t="shared" si="429"/>
        <v>0.85276967930029157</v>
      </c>
      <c r="O1068" s="35">
        <f t="shared" si="429"/>
        <v>0.89519650655021832</v>
      </c>
      <c r="P1068" s="35">
        <f t="shared" si="429"/>
        <v>0.95845272206303722</v>
      </c>
      <c r="Q1068" s="35">
        <f t="shared" si="429"/>
        <v>0.89602446483180431</v>
      </c>
      <c r="R1068" s="35">
        <f t="shared" si="429"/>
        <v>0.87948350071736014</v>
      </c>
      <c r="S1068" s="35">
        <f t="shared" si="429"/>
        <v>0.9668674698795181</v>
      </c>
      <c r="T1068" s="35">
        <f t="shared" si="429"/>
        <v>0.87787356321839083</v>
      </c>
      <c r="U1068" s="35">
        <f t="shared" si="429"/>
        <v>0.89321789321789324</v>
      </c>
      <c r="V1068" s="35"/>
      <c r="W1068" s="35">
        <f t="shared" si="429"/>
        <v>0.79355783308931183</v>
      </c>
      <c r="X1068" s="35"/>
      <c r="Y1068" s="35">
        <f t="shared" si="429"/>
        <v>0.9193083573487032</v>
      </c>
      <c r="Z1068" s="35">
        <f t="shared" si="429"/>
        <v>0.90571428571428569</v>
      </c>
      <c r="AA1068" s="35"/>
      <c r="AB1068" s="35">
        <f t="shared" si="429"/>
        <v>0.9943820224719101</v>
      </c>
      <c r="AC1068" s="35">
        <f t="shared" si="429"/>
        <v>0.91690544412607444</v>
      </c>
      <c r="AD1068" s="35">
        <f t="shared" si="429"/>
        <v>0.97105643994211288</v>
      </c>
      <c r="AE1068" s="35">
        <f t="shared" si="429"/>
        <v>0.97101449275362317</v>
      </c>
      <c r="AF1068" s="35">
        <f t="shared" si="429"/>
        <v>0.86410635155096016</v>
      </c>
      <c r="AG1068" s="35">
        <f t="shared" si="429"/>
        <v>0.95604395604395609</v>
      </c>
      <c r="AH1068" s="35"/>
      <c r="AI1068" s="35">
        <f t="shared" si="429"/>
        <v>0.91691842900302112</v>
      </c>
      <c r="AJ1068" s="35">
        <f t="shared" si="429"/>
        <v>0.94812680115273773</v>
      </c>
      <c r="AK1068" s="35"/>
      <c r="AL1068" s="35">
        <f t="shared" ref="AL1068:BD1068" si="430">1-AL1067/(AL1065-AL1066)</f>
        <v>0.94835007173601149</v>
      </c>
      <c r="AM1068" s="35">
        <f t="shared" si="430"/>
        <v>0.98424068767908313</v>
      </c>
      <c r="AN1068" s="35">
        <f t="shared" si="430"/>
        <v>0.95230998509687037</v>
      </c>
      <c r="AO1068" s="35">
        <f t="shared" si="430"/>
        <v>0.87179487179487181</v>
      </c>
      <c r="AP1068" s="35">
        <f t="shared" si="430"/>
        <v>0.98340874811463042</v>
      </c>
      <c r="AQ1068" s="35">
        <f t="shared" si="430"/>
        <v>0.81007194244604319</v>
      </c>
      <c r="AR1068" s="35">
        <f t="shared" si="430"/>
        <v>0.86414565826330536</v>
      </c>
      <c r="AS1068" s="35">
        <f t="shared" si="430"/>
        <v>0.87400318979266345</v>
      </c>
      <c r="AT1068" s="35">
        <f t="shared" si="430"/>
        <v>0.88428571428571434</v>
      </c>
      <c r="AU1068" s="35">
        <f t="shared" si="430"/>
        <v>0.76853252647503778</v>
      </c>
      <c r="AV1068" s="35">
        <f t="shared" si="430"/>
        <v>1</v>
      </c>
      <c r="AW1068" s="35">
        <f t="shared" si="430"/>
        <v>0.73284671532846724</v>
      </c>
      <c r="AX1068" s="35">
        <f t="shared" si="430"/>
        <v>0.91201117318435754</v>
      </c>
      <c r="AY1068" s="35">
        <f t="shared" si="430"/>
        <v>0.99538461538461542</v>
      </c>
      <c r="AZ1068" s="35">
        <f t="shared" si="430"/>
        <v>0.96358543417366949</v>
      </c>
      <c r="BA1068" s="35">
        <f t="shared" si="430"/>
        <v>0.99858956276445698</v>
      </c>
      <c r="BB1068" s="35">
        <f t="shared" si="430"/>
        <v>1</v>
      </c>
      <c r="BC1068" s="35">
        <f t="shared" si="430"/>
        <v>1</v>
      </c>
      <c r="BD1068" s="35">
        <f t="shared" si="430"/>
        <v>0.91876386687797151</v>
      </c>
      <c r="BE1068" s="110"/>
    </row>
    <row r="1069" spans="1:57" ht="25.5" customHeight="1" x14ac:dyDescent="0.25">
      <c r="A1069" s="19" t="s">
        <v>44</v>
      </c>
      <c r="B1069" s="85" t="s">
        <v>45</v>
      </c>
      <c r="C1069" s="86">
        <v>43617</v>
      </c>
      <c r="D1069" s="85">
        <v>21</v>
      </c>
      <c r="E1069" s="85" t="s">
        <v>46</v>
      </c>
      <c r="F1069" s="19">
        <f t="shared" ref="F1069:AK1069" si="431">F1018</f>
        <v>14</v>
      </c>
      <c r="G1069" s="19">
        <f t="shared" si="431"/>
        <v>23</v>
      </c>
      <c r="H1069" s="19">
        <f t="shared" si="431"/>
        <v>42</v>
      </c>
      <c r="I1069" s="19">
        <f t="shared" si="431"/>
        <v>47</v>
      </c>
      <c r="J1069" s="19">
        <f t="shared" si="431"/>
        <v>48</v>
      </c>
      <c r="K1069" s="19">
        <f t="shared" si="431"/>
        <v>59</v>
      </c>
      <c r="L1069" s="19">
        <f t="shared" si="431"/>
        <v>64</v>
      </c>
      <c r="M1069" s="19">
        <f t="shared" si="431"/>
        <v>65</v>
      </c>
      <c r="N1069" s="19">
        <f t="shared" si="431"/>
        <v>66</v>
      </c>
      <c r="O1069" s="19">
        <f t="shared" si="431"/>
        <v>72</v>
      </c>
      <c r="P1069" s="19">
        <f t="shared" si="431"/>
        <v>76</v>
      </c>
      <c r="Q1069" s="19">
        <f t="shared" si="431"/>
        <v>78</v>
      </c>
      <c r="R1069" s="19">
        <f t="shared" si="431"/>
        <v>79</v>
      </c>
      <c r="S1069" s="19">
        <f t="shared" si="431"/>
        <v>83</v>
      </c>
      <c r="T1069" s="19">
        <f t="shared" si="431"/>
        <v>84</v>
      </c>
      <c r="U1069" s="19">
        <f t="shared" si="431"/>
        <v>86</v>
      </c>
      <c r="V1069" s="19"/>
      <c r="W1069" s="19">
        <f t="shared" si="431"/>
        <v>411</v>
      </c>
      <c r="X1069" s="19"/>
      <c r="Y1069" s="19">
        <f t="shared" si="431"/>
        <v>413</v>
      </c>
      <c r="Z1069" s="19">
        <f t="shared" si="431"/>
        <v>415</v>
      </c>
      <c r="AA1069" s="19"/>
      <c r="AB1069" s="19">
        <f t="shared" si="431"/>
        <v>417</v>
      </c>
      <c r="AC1069" s="19">
        <f t="shared" si="431"/>
        <v>418</v>
      </c>
      <c r="AD1069" s="19">
        <f t="shared" si="431"/>
        <v>419</v>
      </c>
      <c r="AE1069" s="19">
        <f t="shared" si="431"/>
        <v>420</v>
      </c>
      <c r="AF1069" s="19">
        <f t="shared" si="431"/>
        <v>421</v>
      </c>
      <c r="AG1069" s="19">
        <f t="shared" si="431"/>
        <v>422</v>
      </c>
      <c r="AH1069" s="19"/>
      <c r="AI1069" s="19">
        <f t="shared" si="431"/>
        <v>425</v>
      </c>
      <c r="AJ1069" s="19">
        <f t="shared" si="431"/>
        <v>426</v>
      </c>
      <c r="AK1069" s="19"/>
      <c r="AL1069" s="19">
        <f t="shared" ref="AL1069:BD1069" si="432">AL1018</f>
        <v>430</v>
      </c>
      <c r="AM1069" s="19">
        <f t="shared" si="432"/>
        <v>431</v>
      </c>
      <c r="AN1069" s="19">
        <f t="shared" si="432"/>
        <v>433</v>
      </c>
      <c r="AO1069" s="19">
        <f t="shared" si="432"/>
        <v>446</v>
      </c>
      <c r="AP1069" s="19">
        <f t="shared" si="432"/>
        <v>449</v>
      </c>
      <c r="AQ1069" s="19">
        <f t="shared" si="432"/>
        <v>450</v>
      </c>
      <c r="AR1069" s="19">
        <f t="shared" si="432"/>
        <v>451</v>
      </c>
      <c r="AS1069" s="19">
        <f t="shared" si="432"/>
        <v>453</v>
      </c>
      <c r="AT1069" s="19">
        <f t="shared" si="432"/>
        <v>454</v>
      </c>
      <c r="AU1069" s="19">
        <f t="shared" si="432"/>
        <v>455</v>
      </c>
      <c r="AV1069" s="19">
        <f t="shared" si="432"/>
        <v>0</v>
      </c>
      <c r="AW1069" s="19">
        <f t="shared" si="432"/>
        <v>457</v>
      </c>
      <c r="AX1069" s="19">
        <f t="shared" si="432"/>
        <v>458</v>
      </c>
      <c r="AY1069" s="19">
        <f t="shared" si="432"/>
        <v>460</v>
      </c>
      <c r="AZ1069" s="19">
        <f t="shared" si="432"/>
        <v>461</v>
      </c>
      <c r="BA1069" s="19">
        <f t="shared" si="432"/>
        <v>463</v>
      </c>
      <c r="BB1069" s="19">
        <f t="shared" si="432"/>
        <v>0</v>
      </c>
      <c r="BC1069" s="19">
        <f t="shared" si="432"/>
        <v>0</v>
      </c>
      <c r="BD1069" s="19" t="str">
        <f t="shared" si="432"/>
        <v>TOTALS</v>
      </c>
      <c r="BE1069" s="19" t="s">
        <v>47</v>
      </c>
    </row>
    <row r="1070" spans="1:57" ht="25.5" customHeight="1" x14ac:dyDescent="0.25">
      <c r="A1070" s="19" t="s">
        <v>48</v>
      </c>
      <c r="B1070" s="85"/>
      <c r="C1070" s="87" t="s">
        <v>49</v>
      </c>
      <c r="D1070" s="87" t="s">
        <v>50</v>
      </c>
      <c r="E1070" s="87" t="s">
        <v>51</v>
      </c>
      <c r="F1070" s="19" t="s">
        <v>52</v>
      </c>
      <c r="G1070" s="19" t="s">
        <v>52</v>
      </c>
      <c r="H1070" s="19" t="s">
        <v>52</v>
      </c>
      <c r="I1070" s="19" t="s">
        <v>52</v>
      </c>
      <c r="J1070" s="19" t="s">
        <v>52</v>
      </c>
      <c r="K1070" s="19" t="s">
        <v>52</v>
      </c>
      <c r="L1070" s="19" t="s">
        <v>52</v>
      </c>
      <c r="M1070" s="19" t="s">
        <v>52</v>
      </c>
      <c r="N1070" s="19" t="s">
        <v>52</v>
      </c>
      <c r="O1070" s="19" t="s">
        <v>52</v>
      </c>
      <c r="P1070" s="19" t="s">
        <v>52</v>
      </c>
      <c r="Q1070" s="19" t="s">
        <v>52</v>
      </c>
      <c r="R1070" s="19" t="s">
        <v>52</v>
      </c>
      <c r="S1070" s="19" t="s">
        <v>52</v>
      </c>
      <c r="T1070" s="19" t="s">
        <v>52</v>
      </c>
      <c r="U1070" s="19" t="s">
        <v>52</v>
      </c>
      <c r="V1070" s="19"/>
      <c r="W1070" s="19" t="s">
        <v>52</v>
      </c>
      <c r="X1070" s="19"/>
      <c r="Y1070" s="19" t="s">
        <v>52</v>
      </c>
      <c r="Z1070" s="19" t="s">
        <v>52</v>
      </c>
      <c r="AA1070" s="19"/>
      <c r="AB1070" s="19" t="s">
        <v>52</v>
      </c>
      <c r="AC1070" s="19" t="s">
        <v>52</v>
      </c>
      <c r="AD1070" s="19" t="s">
        <v>52</v>
      </c>
      <c r="AE1070" s="19" t="s">
        <v>52</v>
      </c>
      <c r="AF1070" s="19" t="s">
        <v>52</v>
      </c>
      <c r="AG1070" s="19" t="s">
        <v>52</v>
      </c>
      <c r="AH1070" s="19"/>
      <c r="AI1070" s="19" t="s">
        <v>52</v>
      </c>
      <c r="AJ1070" s="19" t="s">
        <v>52</v>
      </c>
      <c r="AK1070" s="19"/>
      <c r="AL1070" s="19" t="s">
        <v>52</v>
      </c>
      <c r="AM1070" s="19" t="s">
        <v>52</v>
      </c>
      <c r="AN1070" s="19" t="s">
        <v>52</v>
      </c>
      <c r="AO1070" s="19" t="s">
        <v>52</v>
      </c>
      <c r="AP1070" s="19" t="s">
        <v>52</v>
      </c>
      <c r="AQ1070" s="19" t="s">
        <v>52</v>
      </c>
      <c r="AR1070" s="19" t="s">
        <v>52</v>
      </c>
      <c r="AS1070" s="19" t="s">
        <v>52</v>
      </c>
      <c r="AT1070" s="19" t="s">
        <v>52</v>
      </c>
      <c r="AU1070" s="19" t="s">
        <v>52</v>
      </c>
      <c r="AV1070" s="19" t="s">
        <v>52</v>
      </c>
      <c r="AW1070" s="19" t="s">
        <v>52</v>
      </c>
      <c r="AX1070" s="19" t="s">
        <v>52</v>
      </c>
      <c r="AY1070" s="19" t="s">
        <v>52</v>
      </c>
      <c r="AZ1070" s="19" t="s">
        <v>52</v>
      </c>
      <c r="BA1070" s="19" t="s">
        <v>52</v>
      </c>
      <c r="BB1070" s="19" t="s">
        <v>52</v>
      </c>
      <c r="BC1070" s="19" t="s">
        <v>52</v>
      </c>
      <c r="BD1070" s="19" t="s">
        <v>52</v>
      </c>
      <c r="BE1070" s="19" t="s">
        <v>53</v>
      </c>
    </row>
    <row r="1071" spans="1:57" ht="25.5" customHeight="1" x14ac:dyDescent="0.25">
      <c r="A1071" s="22">
        <v>22</v>
      </c>
      <c r="B1071" s="76" t="s">
        <v>54</v>
      </c>
      <c r="C1071" s="76">
        <v>25</v>
      </c>
      <c r="D1071" s="76" t="s">
        <v>55</v>
      </c>
      <c r="E1071" s="76" t="s">
        <v>56</v>
      </c>
      <c r="F1071" s="24">
        <v>-341.85</v>
      </c>
      <c r="G1071" s="24">
        <v>-247.3</v>
      </c>
      <c r="H1071" s="24">
        <v>-602.51</v>
      </c>
      <c r="I1071" s="24">
        <v>-438.69</v>
      </c>
      <c r="J1071" s="71">
        <v>-233.22</v>
      </c>
      <c r="K1071" s="24">
        <v>-699.05</v>
      </c>
      <c r="L1071" s="24">
        <v>-394.14</v>
      </c>
      <c r="M1071" s="24">
        <v>-1251.27</v>
      </c>
      <c r="N1071" s="24">
        <v>-1620.03</v>
      </c>
      <c r="O1071" s="24">
        <v>-587.76</v>
      </c>
      <c r="P1071" s="24">
        <v>-429.14</v>
      </c>
      <c r="Q1071" s="24">
        <v>-496.18</v>
      </c>
      <c r="R1071" s="24">
        <v>-557</v>
      </c>
      <c r="S1071" s="24">
        <v>-100.31</v>
      </c>
      <c r="T1071" s="104" t="s">
        <v>58</v>
      </c>
      <c r="U1071" s="24">
        <v>-1543.82</v>
      </c>
      <c r="V1071" s="24"/>
      <c r="W1071" s="24">
        <v>-261.5</v>
      </c>
      <c r="X1071" s="24"/>
      <c r="Y1071" s="24">
        <v>-252.78</v>
      </c>
      <c r="Z1071" s="24">
        <v>-532.74</v>
      </c>
      <c r="AA1071" s="24"/>
      <c r="AB1071" s="24">
        <v>-308.51</v>
      </c>
      <c r="AC1071" s="24">
        <v>-526.01</v>
      </c>
      <c r="AD1071" s="24">
        <v>-641.14</v>
      </c>
      <c r="AE1071" s="24">
        <v>-508.58</v>
      </c>
      <c r="AF1071" s="24">
        <v>-301.7</v>
      </c>
      <c r="AG1071" s="24">
        <v>285.61</v>
      </c>
      <c r="AH1071" s="24"/>
      <c r="AI1071" s="24">
        <v>-125.48</v>
      </c>
      <c r="AJ1071" s="24">
        <v>-346.44</v>
      </c>
      <c r="AK1071" s="24"/>
      <c r="AL1071" s="24">
        <v>-692.02</v>
      </c>
      <c r="AM1071" s="24">
        <v>-801.92</v>
      </c>
      <c r="AN1071" s="24">
        <v>-605.54</v>
      </c>
      <c r="AO1071" s="24">
        <v>-832.66</v>
      </c>
      <c r="AP1071" s="24">
        <v>-247.13</v>
      </c>
      <c r="AQ1071" s="24">
        <v>-1352.48</v>
      </c>
      <c r="AR1071" s="106">
        <v>1016.52</v>
      </c>
      <c r="AS1071" s="24">
        <v>-544.08000000000004</v>
      </c>
      <c r="AT1071" s="24">
        <v>-166.7</v>
      </c>
      <c r="AU1071" s="24">
        <v>-464.87</v>
      </c>
      <c r="AV1071" s="24">
        <v>0</v>
      </c>
      <c r="AW1071" s="24">
        <v>-663.78</v>
      </c>
      <c r="AX1071" s="24">
        <v>-739.17</v>
      </c>
      <c r="AY1071" s="24">
        <v>-146.29</v>
      </c>
      <c r="AZ1071" s="24">
        <v>-187.72</v>
      </c>
      <c r="BA1071" s="24">
        <v>-77.12</v>
      </c>
      <c r="BB1071" s="24">
        <v>0</v>
      </c>
      <c r="BC1071" s="24">
        <v>0</v>
      </c>
      <c r="BD1071" s="24">
        <f t="shared" ref="BD1071:BD1114" si="433">SUM(F1071:BC1071)</f>
        <v>-19566.5</v>
      </c>
      <c r="BE1071" s="25"/>
    </row>
    <row r="1072" spans="1:57" ht="25.5" customHeight="1" x14ac:dyDescent="0.25">
      <c r="A1072" s="22">
        <v>22</v>
      </c>
      <c r="B1072" s="76" t="s">
        <v>54</v>
      </c>
      <c r="C1072" s="76">
        <v>66</v>
      </c>
      <c r="D1072" s="76" t="s">
        <v>55</v>
      </c>
      <c r="E1072" s="77" t="s">
        <v>57</v>
      </c>
      <c r="F1072" s="24">
        <v>-409.47300000000001</v>
      </c>
      <c r="G1072" s="24">
        <v>146.68</v>
      </c>
      <c r="H1072" s="24">
        <v>-355.93</v>
      </c>
      <c r="I1072" s="24">
        <v>-12.69</v>
      </c>
      <c r="J1072" s="71">
        <v>-9.6</v>
      </c>
      <c r="K1072" s="24">
        <v>-17.22</v>
      </c>
      <c r="L1072" s="24">
        <v>-121.2</v>
      </c>
      <c r="M1072" s="24">
        <v>17.86</v>
      </c>
      <c r="N1072" s="24">
        <v>-443.51</v>
      </c>
      <c r="O1072" s="24">
        <v>-267.27</v>
      </c>
      <c r="P1072" s="24">
        <v>-390.14</v>
      </c>
      <c r="Q1072" s="24">
        <v>-3.08</v>
      </c>
      <c r="R1072" s="24">
        <v>69.849999999999994</v>
      </c>
      <c r="S1072" s="24" t="s">
        <v>58</v>
      </c>
      <c r="T1072" s="104">
        <v>0.86</v>
      </c>
      <c r="U1072" s="24">
        <v>-768.64</v>
      </c>
      <c r="V1072" s="24"/>
      <c r="W1072" s="24">
        <v>-551.49</v>
      </c>
      <c r="X1072" s="24"/>
      <c r="Y1072" s="24">
        <v>-164.45</v>
      </c>
      <c r="Z1072" s="24">
        <v>-345.31</v>
      </c>
      <c r="AA1072" s="24"/>
      <c r="AB1072" s="24">
        <v>234.24</v>
      </c>
      <c r="AC1072" s="24">
        <v>77.25</v>
      </c>
      <c r="AD1072" s="24" t="s">
        <v>60</v>
      </c>
      <c r="AE1072" s="24">
        <v>-106.48</v>
      </c>
      <c r="AF1072" s="24">
        <v>-387.31</v>
      </c>
      <c r="AG1072" s="24">
        <v>-393.51</v>
      </c>
      <c r="AH1072" s="24"/>
      <c r="AI1072" s="24">
        <v>122.53</v>
      </c>
      <c r="AJ1072" s="24">
        <v>-78.78</v>
      </c>
      <c r="AK1072" s="24"/>
      <c r="AL1072" s="24">
        <v>557.21</v>
      </c>
      <c r="AM1072" s="24">
        <v>-76.08</v>
      </c>
      <c r="AN1072" s="24" t="s">
        <v>62</v>
      </c>
      <c r="AO1072" s="24">
        <v>-60.43</v>
      </c>
      <c r="AP1072" s="24">
        <v>-205.4</v>
      </c>
      <c r="AQ1072" s="24">
        <v>-135.33000000000001</v>
      </c>
      <c r="AR1072" s="106">
        <v>-267.08</v>
      </c>
      <c r="AS1072" s="24">
        <v>-170.13</v>
      </c>
      <c r="AT1072" s="24">
        <v>193.04</v>
      </c>
      <c r="AU1072" s="24">
        <v>-111.31</v>
      </c>
      <c r="AV1072" s="24">
        <v>0</v>
      </c>
      <c r="AW1072" s="24">
        <v>350.27</v>
      </c>
      <c r="AX1072" s="24">
        <v>-259.39</v>
      </c>
      <c r="AY1072" s="24">
        <v>42.56</v>
      </c>
      <c r="AZ1072" s="24">
        <v>-119.74</v>
      </c>
      <c r="BA1072" s="24" t="s">
        <v>62</v>
      </c>
      <c r="BB1072" s="24">
        <v>0</v>
      </c>
      <c r="BC1072" s="24">
        <v>0</v>
      </c>
      <c r="BD1072" s="24">
        <f t="shared" si="433"/>
        <v>-4418.6229999999996</v>
      </c>
      <c r="BE1072" s="25"/>
    </row>
    <row r="1073" spans="1:57" ht="25.5" customHeight="1" x14ac:dyDescent="0.25">
      <c r="A1073" s="22">
        <v>22</v>
      </c>
      <c r="B1073" s="76" t="s">
        <v>54</v>
      </c>
      <c r="C1073" s="76">
        <v>27</v>
      </c>
      <c r="D1073" s="76">
        <v>269</v>
      </c>
      <c r="E1073" s="76" t="s">
        <v>61</v>
      </c>
      <c r="F1073" s="24" t="s">
        <v>60</v>
      </c>
      <c r="G1073" s="24" t="s">
        <v>60</v>
      </c>
      <c r="H1073" s="24" t="s">
        <v>60</v>
      </c>
      <c r="I1073" s="24" t="s">
        <v>60</v>
      </c>
      <c r="J1073" s="104" t="s">
        <v>536</v>
      </c>
      <c r="K1073" s="24" t="s">
        <v>60</v>
      </c>
      <c r="L1073" s="24" t="s">
        <v>64</v>
      </c>
      <c r="M1073" s="24" t="s">
        <v>63</v>
      </c>
      <c r="N1073" s="24" t="s">
        <v>60</v>
      </c>
      <c r="O1073" s="24" t="s">
        <v>62</v>
      </c>
      <c r="P1073" s="24" t="s">
        <v>62</v>
      </c>
      <c r="Q1073" s="24" t="s">
        <v>60</v>
      </c>
      <c r="R1073" s="24" t="s">
        <v>62</v>
      </c>
      <c r="S1073" s="24" t="s">
        <v>62</v>
      </c>
      <c r="T1073" s="104" t="s">
        <v>58</v>
      </c>
      <c r="U1073" s="24" t="s">
        <v>60</v>
      </c>
      <c r="V1073" s="24"/>
      <c r="W1073" s="24" t="s">
        <v>60</v>
      </c>
      <c r="X1073" s="24"/>
      <c r="Y1073" s="24" t="s">
        <v>60</v>
      </c>
      <c r="Z1073" s="24" t="s">
        <v>62</v>
      </c>
      <c r="AA1073" s="24"/>
      <c r="AB1073" s="24" t="s">
        <v>60</v>
      </c>
      <c r="AC1073" s="24" t="s">
        <v>60</v>
      </c>
      <c r="AD1073" s="24" t="s">
        <v>60</v>
      </c>
      <c r="AE1073" s="24" t="s">
        <v>60</v>
      </c>
      <c r="AF1073" s="24" t="s">
        <v>60</v>
      </c>
      <c r="AG1073" s="24" t="s">
        <v>60</v>
      </c>
      <c r="AH1073" s="24"/>
      <c r="AI1073" s="24">
        <v>-1</v>
      </c>
      <c r="AJ1073" s="24" t="s">
        <v>60</v>
      </c>
      <c r="AK1073" s="24"/>
      <c r="AL1073" s="24" t="s">
        <v>62</v>
      </c>
      <c r="AM1073" s="24" t="s">
        <v>62</v>
      </c>
      <c r="AN1073" s="24" t="s">
        <v>63</v>
      </c>
      <c r="AO1073" s="24" t="s">
        <v>62</v>
      </c>
      <c r="AP1073" s="24" t="s">
        <v>64</v>
      </c>
      <c r="AQ1073" s="24" t="s">
        <v>62</v>
      </c>
      <c r="AR1073" s="106" t="s">
        <v>60</v>
      </c>
      <c r="AS1073" s="24" t="s">
        <v>60</v>
      </c>
      <c r="AT1073" s="24">
        <v>-10</v>
      </c>
      <c r="AU1073" s="24" t="s">
        <v>64</v>
      </c>
      <c r="AV1073" s="24">
        <v>0</v>
      </c>
      <c r="AW1073" s="24" t="s">
        <v>64</v>
      </c>
      <c r="AX1073" s="24" t="s">
        <v>60</v>
      </c>
      <c r="AY1073" s="24" t="s">
        <v>64</v>
      </c>
      <c r="AZ1073" s="24" t="s">
        <v>60</v>
      </c>
      <c r="BA1073" s="24" t="s">
        <v>62</v>
      </c>
      <c r="BB1073" s="24">
        <v>0</v>
      </c>
      <c r="BC1073" s="24">
        <v>0</v>
      </c>
      <c r="BD1073" s="24">
        <f t="shared" si="433"/>
        <v>-11</v>
      </c>
      <c r="BE1073" s="25"/>
    </row>
    <row r="1074" spans="1:57" ht="25.5" customHeight="1" x14ac:dyDescent="0.25">
      <c r="A1074" s="22">
        <v>22</v>
      </c>
      <c r="B1074" s="76" t="s">
        <v>54</v>
      </c>
      <c r="C1074" s="76">
        <v>27</v>
      </c>
      <c r="D1074" s="76">
        <v>273</v>
      </c>
      <c r="E1074" s="76" t="s">
        <v>65</v>
      </c>
      <c r="F1074" s="24" t="s">
        <v>62</v>
      </c>
      <c r="G1074" s="24" t="s">
        <v>60</v>
      </c>
      <c r="H1074" s="24" t="s">
        <v>60</v>
      </c>
      <c r="I1074" s="24" t="s">
        <v>60</v>
      </c>
      <c r="J1074" s="104" t="s">
        <v>536</v>
      </c>
      <c r="K1074" s="24" t="s">
        <v>60</v>
      </c>
      <c r="L1074" s="24" t="s">
        <v>60</v>
      </c>
      <c r="M1074" s="24" t="s">
        <v>63</v>
      </c>
      <c r="N1074" s="24" t="s">
        <v>60</v>
      </c>
      <c r="O1074" s="24" t="s">
        <v>62</v>
      </c>
      <c r="P1074" s="24">
        <v>29.92</v>
      </c>
      <c r="Q1074" s="24" t="s">
        <v>60</v>
      </c>
      <c r="R1074" s="24" t="s">
        <v>63</v>
      </c>
      <c r="S1074" s="24" t="s">
        <v>63</v>
      </c>
      <c r="T1074" s="104">
        <v>70</v>
      </c>
      <c r="U1074" s="24" t="s">
        <v>60</v>
      </c>
      <c r="V1074" s="24"/>
      <c r="W1074" s="24" t="s">
        <v>60</v>
      </c>
      <c r="X1074" s="24"/>
      <c r="Y1074" s="24" t="s">
        <v>60</v>
      </c>
      <c r="Z1074" s="24" t="s">
        <v>62</v>
      </c>
      <c r="AA1074" s="24"/>
      <c r="AB1074" s="24" t="s">
        <v>60</v>
      </c>
      <c r="AC1074" s="24" t="s">
        <v>60</v>
      </c>
      <c r="AD1074" s="24" t="s">
        <v>60</v>
      </c>
      <c r="AE1074" s="24" t="s">
        <v>60</v>
      </c>
      <c r="AF1074" s="24" t="s">
        <v>60</v>
      </c>
      <c r="AG1074" s="24" t="s">
        <v>60</v>
      </c>
      <c r="AH1074" s="24"/>
      <c r="AI1074" s="24" t="s">
        <v>60</v>
      </c>
      <c r="AJ1074" s="24" t="s">
        <v>60</v>
      </c>
      <c r="AK1074" s="24"/>
      <c r="AL1074" s="24" t="s">
        <v>62</v>
      </c>
      <c r="AM1074" s="24" t="s">
        <v>60</v>
      </c>
      <c r="AN1074" s="24" t="s">
        <v>62</v>
      </c>
      <c r="AO1074" s="24" t="s">
        <v>62</v>
      </c>
      <c r="AP1074" s="24" t="s">
        <v>64</v>
      </c>
      <c r="AQ1074" s="24" t="s">
        <v>62</v>
      </c>
      <c r="AR1074" s="106" t="s">
        <v>60</v>
      </c>
      <c r="AS1074" s="24" t="s">
        <v>60</v>
      </c>
      <c r="AT1074" s="24" t="s">
        <v>60</v>
      </c>
      <c r="AU1074" s="24" t="s">
        <v>64</v>
      </c>
      <c r="AV1074" s="24">
        <v>0</v>
      </c>
      <c r="AW1074" s="24" t="s">
        <v>60</v>
      </c>
      <c r="AX1074" s="24" t="s">
        <v>60</v>
      </c>
      <c r="AY1074" s="24" t="s">
        <v>64</v>
      </c>
      <c r="AZ1074" s="24" t="s">
        <v>60</v>
      </c>
      <c r="BA1074" s="24" t="s">
        <v>62</v>
      </c>
      <c r="BB1074" s="24">
        <v>0</v>
      </c>
      <c r="BC1074" s="24">
        <v>0</v>
      </c>
      <c r="BD1074" s="24">
        <f t="shared" si="433"/>
        <v>99.92</v>
      </c>
      <c r="BE1074" s="25"/>
    </row>
    <row r="1075" spans="1:57" ht="25.5" customHeight="1" x14ac:dyDescent="0.25">
      <c r="A1075" s="22">
        <v>22</v>
      </c>
      <c r="B1075" s="76" t="s">
        <v>54</v>
      </c>
      <c r="C1075" s="76">
        <v>27</v>
      </c>
      <c r="D1075" s="76">
        <v>274</v>
      </c>
      <c r="E1075" s="76" t="s">
        <v>66</v>
      </c>
      <c r="F1075" s="24" t="s">
        <v>60</v>
      </c>
      <c r="G1075" s="24" t="s">
        <v>60</v>
      </c>
      <c r="H1075" s="24" t="s">
        <v>60</v>
      </c>
      <c r="I1075" s="24" t="s">
        <v>60</v>
      </c>
      <c r="J1075" s="104" t="s">
        <v>536</v>
      </c>
      <c r="K1075" s="24" t="s">
        <v>60</v>
      </c>
      <c r="L1075" s="24" t="s">
        <v>64</v>
      </c>
      <c r="M1075" s="24" t="s">
        <v>63</v>
      </c>
      <c r="N1075" s="24" t="s">
        <v>60</v>
      </c>
      <c r="O1075" s="24" t="s">
        <v>62</v>
      </c>
      <c r="P1075" s="24" t="s">
        <v>62</v>
      </c>
      <c r="Q1075" s="24" t="s">
        <v>60</v>
      </c>
      <c r="R1075" s="24" t="s">
        <v>62</v>
      </c>
      <c r="S1075" s="24" t="s">
        <v>62</v>
      </c>
      <c r="T1075" s="104">
        <v>-63.63</v>
      </c>
      <c r="U1075" s="24" t="s">
        <v>60</v>
      </c>
      <c r="V1075" s="24"/>
      <c r="W1075" s="24" t="s">
        <v>60</v>
      </c>
      <c r="X1075" s="24"/>
      <c r="Y1075" s="24" t="s">
        <v>60</v>
      </c>
      <c r="Z1075" s="24" t="s">
        <v>62</v>
      </c>
      <c r="AA1075" s="24"/>
      <c r="AB1075" s="24" t="s">
        <v>60</v>
      </c>
      <c r="AC1075" s="24" t="s">
        <v>60</v>
      </c>
      <c r="AD1075" s="24" t="s">
        <v>60</v>
      </c>
      <c r="AE1075" s="24" t="s">
        <v>60</v>
      </c>
      <c r="AF1075" s="24" t="s">
        <v>60</v>
      </c>
      <c r="AG1075" s="24" t="s">
        <v>60</v>
      </c>
      <c r="AH1075" s="24"/>
      <c r="AI1075" s="24" t="s">
        <v>64</v>
      </c>
      <c r="AJ1075" s="24" t="s">
        <v>60</v>
      </c>
      <c r="AK1075" s="24"/>
      <c r="AL1075" s="24" t="s">
        <v>62</v>
      </c>
      <c r="AM1075" s="24" t="s">
        <v>60</v>
      </c>
      <c r="AN1075" s="24" t="s">
        <v>62</v>
      </c>
      <c r="AO1075" s="24" t="s">
        <v>62</v>
      </c>
      <c r="AP1075" s="24" t="s">
        <v>60</v>
      </c>
      <c r="AQ1075" s="24" t="s">
        <v>62</v>
      </c>
      <c r="AR1075" s="106" t="s">
        <v>60</v>
      </c>
      <c r="AS1075" s="24" t="s">
        <v>60</v>
      </c>
      <c r="AT1075" s="24" t="s">
        <v>60</v>
      </c>
      <c r="AU1075" s="24" t="s">
        <v>64</v>
      </c>
      <c r="AV1075" s="24">
        <v>0</v>
      </c>
      <c r="AW1075" s="24" t="s">
        <v>60</v>
      </c>
      <c r="AX1075" s="24" t="s">
        <v>60</v>
      </c>
      <c r="AY1075" s="24" t="s">
        <v>60</v>
      </c>
      <c r="AZ1075" s="24" t="s">
        <v>60</v>
      </c>
      <c r="BA1075" s="24" t="s">
        <v>62</v>
      </c>
      <c r="BB1075" s="24">
        <v>0</v>
      </c>
      <c r="BC1075" s="24">
        <v>0</v>
      </c>
      <c r="BD1075" s="24">
        <f t="shared" si="433"/>
        <v>-63.63</v>
      </c>
      <c r="BE1075" s="25" t="s">
        <v>48</v>
      </c>
    </row>
    <row r="1076" spans="1:57" ht="25.5" customHeight="1" x14ac:dyDescent="0.25">
      <c r="A1076" s="22">
        <v>22</v>
      </c>
      <c r="B1076" s="76" t="s">
        <v>54</v>
      </c>
      <c r="C1076" s="76">
        <v>23</v>
      </c>
      <c r="D1076" s="76">
        <v>243</v>
      </c>
      <c r="E1076" s="76" t="s">
        <v>67</v>
      </c>
      <c r="F1076" s="24">
        <v>-362.15</v>
      </c>
      <c r="G1076" s="24" t="s">
        <v>59</v>
      </c>
      <c r="H1076" s="24">
        <v>-145.77000000000001</v>
      </c>
      <c r="I1076" s="24">
        <v>143.58000000000001</v>
      </c>
      <c r="J1076" s="71">
        <v>-41.71</v>
      </c>
      <c r="K1076" s="24">
        <v>-197.1</v>
      </c>
      <c r="L1076" s="24">
        <v>-11.96</v>
      </c>
      <c r="M1076" s="24" t="s">
        <v>58</v>
      </c>
      <c r="N1076" s="24" t="s">
        <v>59</v>
      </c>
      <c r="O1076" s="24">
        <v>-664.68</v>
      </c>
      <c r="P1076" s="24">
        <v>-240.66</v>
      </c>
      <c r="Q1076" s="24" t="s">
        <v>59</v>
      </c>
      <c r="R1076" s="24" t="s">
        <v>58</v>
      </c>
      <c r="S1076" s="24">
        <v>-682.01</v>
      </c>
      <c r="T1076" s="104">
        <v>-92.18</v>
      </c>
      <c r="U1076" s="24">
        <v>-359.69</v>
      </c>
      <c r="V1076" s="24"/>
      <c r="W1076" s="24">
        <v>275.56</v>
      </c>
      <c r="X1076" s="24"/>
      <c r="Y1076" s="24">
        <v>-700.22</v>
      </c>
      <c r="Z1076" s="24">
        <v>-237.67</v>
      </c>
      <c r="AA1076" s="24"/>
      <c r="AB1076" s="24">
        <v>-81.099999999999994</v>
      </c>
      <c r="AC1076" s="24">
        <v>-136.78</v>
      </c>
      <c r="AD1076" s="24" t="s">
        <v>60</v>
      </c>
      <c r="AE1076" s="24">
        <v>-68.5</v>
      </c>
      <c r="AF1076" s="24" t="s">
        <v>59</v>
      </c>
      <c r="AG1076" s="24" t="s">
        <v>59</v>
      </c>
      <c r="AH1076" s="24"/>
      <c r="AI1076" s="24">
        <v>-23.15</v>
      </c>
      <c r="AJ1076" s="24" t="s">
        <v>59</v>
      </c>
      <c r="AK1076" s="24"/>
      <c r="AL1076" s="24">
        <v>-280.60000000000002</v>
      </c>
      <c r="AM1076" s="24">
        <v>-144.25</v>
      </c>
      <c r="AN1076" s="24" t="s">
        <v>58</v>
      </c>
      <c r="AO1076" s="24" t="s">
        <v>58</v>
      </c>
      <c r="AP1076" s="24">
        <v>-1286.74</v>
      </c>
      <c r="AQ1076" s="24" t="s">
        <v>58</v>
      </c>
      <c r="AR1076" s="106">
        <v>-455.97</v>
      </c>
      <c r="AS1076" s="24" t="s">
        <v>59</v>
      </c>
      <c r="AT1076" s="24" t="s">
        <v>62</v>
      </c>
      <c r="AU1076" s="24" t="s">
        <v>59</v>
      </c>
      <c r="AV1076" s="24">
        <v>0</v>
      </c>
      <c r="AW1076" s="24">
        <v>-214.4</v>
      </c>
      <c r="AX1076" s="24">
        <v>-441.02</v>
      </c>
      <c r="AY1076" s="24">
        <v>61.45</v>
      </c>
      <c r="AZ1076" s="24">
        <v>-19.48</v>
      </c>
      <c r="BA1076" s="24" t="s">
        <v>62</v>
      </c>
      <c r="BB1076" s="24">
        <v>0</v>
      </c>
      <c r="BC1076" s="24">
        <v>0</v>
      </c>
      <c r="BD1076" s="24">
        <f t="shared" si="433"/>
        <v>-6407.2</v>
      </c>
      <c r="BE1076" s="25" t="s">
        <v>48</v>
      </c>
    </row>
    <row r="1077" spans="1:57" ht="25.5" customHeight="1" x14ac:dyDescent="0.25">
      <c r="A1077" s="22">
        <v>22</v>
      </c>
      <c r="B1077" s="76" t="s">
        <v>54</v>
      </c>
      <c r="C1077" s="76">
        <v>23</v>
      </c>
      <c r="D1077" s="76">
        <v>332</v>
      </c>
      <c r="E1077" s="76" t="s">
        <v>68</v>
      </c>
      <c r="F1077" s="24">
        <v>-322.94</v>
      </c>
      <c r="G1077" s="24">
        <v>-589.14</v>
      </c>
      <c r="H1077" s="24" t="s">
        <v>59</v>
      </c>
      <c r="I1077" s="24">
        <v>-467.27</v>
      </c>
      <c r="J1077" s="104" t="s">
        <v>537</v>
      </c>
      <c r="K1077" s="24">
        <v>-58.37</v>
      </c>
      <c r="L1077" s="24">
        <v>-130.72</v>
      </c>
      <c r="M1077" s="24" t="s">
        <v>58</v>
      </c>
      <c r="N1077" s="24" t="s">
        <v>59</v>
      </c>
      <c r="O1077" s="24">
        <v>-224.2</v>
      </c>
      <c r="P1077" s="24">
        <v>-165.86</v>
      </c>
      <c r="Q1077" s="24" t="s">
        <v>59</v>
      </c>
      <c r="R1077" s="24" t="s">
        <v>58</v>
      </c>
      <c r="S1077" s="24" t="s">
        <v>58</v>
      </c>
      <c r="T1077" s="104">
        <v>-39.78</v>
      </c>
      <c r="U1077" s="24">
        <v>-465.43</v>
      </c>
      <c r="V1077" s="24"/>
      <c r="W1077" s="24">
        <v>646.86</v>
      </c>
      <c r="X1077" s="24"/>
      <c r="Y1077" s="24">
        <v>-55.05</v>
      </c>
      <c r="Z1077" s="24">
        <v>158.65</v>
      </c>
      <c r="AA1077" s="24"/>
      <c r="AB1077" s="24">
        <v>-423.54</v>
      </c>
      <c r="AC1077" s="24">
        <v>45.42</v>
      </c>
      <c r="AD1077" s="24">
        <v>-12.06</v>
      </c>
      <c r="AE1077" s="24">
        <v>-114.45</v>
      </c>
      <c r="AF1077" s="24" t="s">
        <v>59</v>
      </c>
      <c r="AG1077" s="24">
        <v>-7.75</v>
      </c>
      <c r="AH1077" s="24"/>
      <c r="AI1077" s="24">
        <v>-59.85</v>
      </c>
      <c r="AJ1077" s="24" t="s">
        <v>59</v>
      </c>
      <c r="AK1077" s="24"/>
      <c r="AL1077" s="24">
        <v>-298.3</v>
      </c>
      <c r="AM1077" s="24">
        <v>-215.31</v>
      </c>
      <c r="AN1077" s="24" t="s">
        <v>58</v>
      </c>
      <c r="AO1077" s="24">
        <v>-1299</v>
      </c>
      <c r="AP1077" s="24" t="s">
        <v>59</v>
      </c>
      <c r="AQ1077" s="24" t="s">
        <v>58</v>
      </c>
      <c r="AR1077" s="106">
        <v>43.68</v>
      </c>
      <c r="AS1077" s="24" t="s">
        <v>59</v>
      </c>
      <c r="AT1077" s="24">
        <v>117.12</v>
      </c>
      <c r="AU1077" s="24" t="s">
        <v>59</v>
      </c>
      <c r="AV1077" s="24">
        <v>0</v>
      </c>
      <c r="AW1077" s="24">
        <v>-65.930000000000007</v>
      </c>
      <c r="AX1077" s="24">
        <v>128.25</v>
      </c>
      <c r="AY1077" s="24">
        <v>-66.819999999999993</v>
      </c>
      <c r="AZ1077" s="24">
        <v>255.24</v>
      </c>
      <c r="BA1077" s="24">
        <v>19.78</v>
      </c>
      <c r="BB1077" s="24">
        <v>0</v>
      </c>
      <c r="BC1077" s="24">
        <v>0</v>
      </c>
      <c r="BD1077" s="24">
        <f t="shared" si="433"/>
        <v>-3666.77</v>
      </c>
      <c r="BE1077" s="25" t="s">
        <v>48</v>
      </c>
    </row>
    <row r="1078" spans="1:57" ht="25.5" customHeight="1" x14ac:dyDescent="0.25">
      <c r="A1078" s="22">
        <v>22</v>
      </c>
      <c r="B1078" s="76" t="s">
        <v>54</v>
      </c>
      <c r="C1078" s="76">
        <v>22</v>
      </c>
      <c r="D1078" s="76">
        <v>175</v>
      </c>
      <c r="E1078" s="76" t="s">
        <v>69</v>
      </c>
      <c r="F1078" s="24">
        <v>-407.31</v>
      </c>
      <c r="G1078" s="24">
        <v>-596.87</v>
      </c>
      <c r="H1078" s="24">
        <v>142.63</v>
      </c>
      <c r="I1078" s="24">
        <v>-82.67</v>
      </c>
      <c r="J1078" s="71">
        <v>-169.35</v>
      </c>
      <c r="K1078" s="24">
        <v>-118.36</v>
      </c>
      <c r="L1078" s="24">
        <v>-347.76</v>
      </c>
      <c r="M1078" s="24">
        <v>-214.7</v>
      </c>
      <c r="N1078" s="24">
        <v>-49.16</v>
      </c>
      <c r="O1078" s="24">
        <v>-464.76</v>
      </c>
      <c r="P1078" s="24">
        <v>-94.32</v>
      </c>
      <c r="Q1078" s="24" t="s">
        <v>60</v>
      </c>
      <c r="R1078" s="24">
        <v>-405.25</v>
      </c>
      <c r="S1078" s="24">
        <v>-456.39</v>
      </c>
      <c r="T1078" s="104">
        <v>-190.31</v>
      </c>
      <c r="U1078" s="24">
        <v>-164.96</v>
      </c>
      <c r="V1078" s="24"/>
      <c r="W1078" s="24">
        <v>-719.25</v>
      </c>
      <c r="X1078" s="24"/>
      <c r="Y1078" s="24">
        <v>-411.57</v>
      </c>
      <c r="Z1078" s="24">
        <v>-297.86</v>
      </c>
      <c r="AA1078" s="24"/>
      <c r="AB1078" s="24">
        <v>-430.91</v>
      </c>
      <c r="AC1078" s="24">
        <v>-64.75</v>
      </c>
      <c r="AD1078" s="24">
        <v>332</v>
      </c>
      <c r="AE1078" s="24">
        <v>-831</v>
      </c>
      <c r="AF1078" s="24">
        <v>-465.11</v>
      </c>
      <c r="AG1078" s="24">
        <v>-75.48</v>
      </c>
      <c r="AH1078" s="24"/>
      <c r="AI1078" s="24">
        <v>-67.23</v>
      </c>
      <c r="AJ1078" s="24">
        <v>98.91</v>
      </c>
      <c r="AK1078" s="24"/>
      <c r="AL1078" s="24">
        <v>-370.18</v>
      </c>
      <c r="AM1078" s="24">
        <v>-720.18</v>
      </c>
      <c r="AN1078" s="24">
        <v>1.38</v>
      </c>
      <c r="AO1078" s="24">
        <v>-99.43</v>
      </c>
      <c r="AP1078" s="24">
        <v>-317.41000000000003</v>
      </c>
      <c r="AQ1078" s="105" t="s">
        <v>58</v>
      </c>
      <c r="AR1078" s="106">
        <v>-172.02</v>
      </c>
      <c r="AS1078" s="24">
        <v>-45.89</v>
      </c>
      <c r="AT1078" s="24">
        <v>-613.04999999999995</v>
      </c>
      <c r="AU1078" s="24">
        <v>260.35000000000002</v>
      </c>
      <c r="AV1078" s="24">
        <v>0</v>
      </c>
      <c r="AW1078" s="24">
        <v>53.12</v>
      </c>
      <c r="AX1078" s="24">
        <v>-45.28</v>
      </c>
      <c r="AY1078" s="24">
        <v>151.08000000000001</v>
      </c>
      <c r="AZ1078" s="24">
        <v>-43.75</v>
      </c>
      <c r="BA1078" s="24">
        <v>5.34</v>
      </c>
      <c r="BB1078" s="24">
        <v>0</v>
      </c>
      <c r="BC1078" s="24">
        <v>0</v>
      </c>
      <c r="BD1078" s="24">
        <f t="shared" si="433"/>
        <v>-8507.7099999999973</v>
      </c>
      <c r="BE1078" s="25" t="s">
        <v>48</v>
      </c>
    </row>
    <row r="1079" spans="1:57" ht="25.5" customHeight="1" x14ac:dyDescent="0.25">
      <c r="A1079" s="22">
        <v>22</v>
      </c>
      <c r="B1079" s="76" t="s">
        <v>54</v>
      </c>
      <c r="C1079" s="76">
        <v>22</v>
      </c>
      <c r="D1079" s="76">
        <v>347</v>
      </c>
      <c r="E1079" s="76" t="s">
        <v>70</v>
      </c>
      <c r="F1079" s="24">
        <v>54.86</v>
      </c>
      <c r="G1079" s="24">
        <v>304.60000000000002</v>
      </c>
      <c r="H1079" s="24">
        <v>-38.79</v>
      </c>
      <c r="I1079" s="24">
        <v>82.52</v>
      </c>
      <c r="J1079" s="71">
        <v>-271.42</v>
      </c>
      <c r="K1079" s="24">
        <v>-510.15</v>
      </c>
      <c r="L1079" s="24">
        <v>82.67</v>
      </c>
      <c r="M1079" s="24">
        <v>-179.45</v>
      </c>
      <c r="N1079" s="24">
        <v>38.24</v>
      </c>
      <c r="O1079" s="24">
        <v>-1745.45</v>
      </c>
      <c r="P1079" s="24">
        <v>-41.12</v>
      </c>
      <c r="Q1079" s="24">
        <v>-90.99</v>
      </c>
      <c r="R1079" s="24">
        <v>-246.87</v>
      </c>
      <c r="S1079" s="24">
        <v>-1247.08</v>
      </c>
      <c r="T1079" s="104">
        <v>-90.96</v>
      </c>
      <c r="U1079" s="24">
        <v>-390.64</v>
      </c>
      <c r="V1079" s="24"/>
      <c r="W1079" s="24">
        <v>-568.49</v>
      </c>
      <c r="X1079" s="24"/>
      <c r="Y1079" s="24">
        <v>31.94</v>
      </c>
      <c r="Z1079" s="24">
        <v>-5.37</v>
      </c>
      <c r="AA1079" s="24"/>
      <c r="AB1079" s="24">
        <v>87.84</v>
      </c>
      <c r="AC1079" s="24">
        <v>-128.47999999999999</v>
      </c>
      <c r="AD1079" s="24">
        <v>-359.02</v>
      </c>
      <c r="AE1079" s="24">
        <v>-224.08</v>
      </c>
      <c r="AF1079" s="24">
        <v>-1975.62</v>
      </c>
      <c r="AG1079" s="24">
        <v>-122.9</v>
      </c>
      <c r="AH1079" s="24"/>
      <c r="AI1079" s="24">
        <v>-13.78</v>
      </c>
      <c r="AJ1079" s="24">
        <v>-350.06</v>
      </c>
      <c r="AK1079" s="24"/>
      <c r="AL1079" s="24" t="s">
        <v>62</v>
      </c>
      <c r="AM1079" s="24">
        <v>636.66999999999996</v>
      </c>
      <c r="AN1079" s="24">
        <v>-136.76</v>
      </c>
      <c r="AO1079" s="24">
        <v>-170.24</v>
      </c>
      <c r="AP1079" s="24">
        <v>-3248.39</v>
      </c>
      <c r="AQ1079" s="105" t="s">
        <v>58</v>
      </c>
      <c r="AR1079" s="106">
        <v>-258.79000000000002</v>
      </c>
      <c r="AS1079" s="24">
        <v>-112.65</v>
      </c>
      <c r="AT1079" s="24">
        <v>180.75</v>
      </c>
      <c r="AU1079" s="24">
        <v>-475.5</v>
      </c>
      <c r="AV1079" s="24">
        <v>0</v>
      </c>
      <c r="AW1079" s="24">
        <v>-104.92</v>
      </c>
      <c r="AX1079" s="24">
        <v>290.24</v>
      </c>
      <c r="AY1079" s="24">
        <v>-94.77</v>
      </c>
      <c r="AZ1079" s="24">
        <v>-230.82</v>
      </c>
      <c r="BA1079" s="24">
        <v>-44.01</v>
      </c>
      <c r="BB1079" s="24">
        <v>0</v>
      </c>
      <c r="BC1079" s="24">
        <v>0</v>
      </c>
      <c r="BD1079" s="24">
        <f t="shared" si="433"/>
        <v>-11687.24</v>
      </c>
      <c r="BE1079" s="25" t="s">
        <v>48</v>
      </c>
    </row>
    <row r="1080" spans="1:57" ht="25.5" customHeight="1" x14ac:dyDescent="0.25">
      <c r="A1080" s="40">
        <v>22</v>
      </c>
      <c r="B1080" s="76" t="s">
        <v>54</v>
      </c>
      <c r="C1080" s="76">
        <v>12</v>
      </c>
      <c r="D1080" s="76" t="s">
        <v>71</v>
      </c>
      <c r="E1080" s="76" t="s">
        <v>72</v>
      </c>
      <c r="F1080" s="24">
        <v>-99.4</v>
      </c>
      <c r="G1080" s="24">
        <v>-571.84</v>
      </c>
      <c r="H1080" s="24" t="s">
        <v>59</v>
      </c>
      <c r="I1080" s="24">
        <v>152.96</v>
      </c>
      <c r="J1080" s="71">
        <v>-140.07</v>
      </c>
      <c r="K1080" s="24" t="s">
        <v>59</v>
      </c>
      <c r="L1080" s="24">
        <v>-497.71</v>
      </c>
      <c r="M1080" s="24" t="s">
        <v>58</v>
      </c>
      <c r="N1080" s="24" t="s">
        <v>59</v>
      </c>
      <c r="O1080" s="24">
        <v>164.77</v>
      </c>
      <c r="P1080" s="24">
        <v>-69.319999999999993</v>
      </c>
      <c r="Q1080" s="24" t="s">
        <v>59</v>
      </c>
      <c r="R1080" s="24" t="s">
        <v>58</v>
      </c>
      <c r="S1080" s="24">
        <v>13.34</v>
      </c>
      <c r="T1080" s="104" t="s">
        <v>58</v>
      </c>
      <c r="U1080" s="24" t="s">
        <v>59</v>
      </c>
      <c r="V1080" s="24"/>
      <c r="W1080" s="24" t="s">
        <v>58</v>
      </c>
      <c r="X1080" s="24"/>
      <c r="Y1080" s="24" t="s">
        <v>59</v>
      </c>
      <c r="Z1080" s="24">
        <v>-1499.98</v>
      </c>
      <c r="AA1080" s="24"/>
      <c r="AB1080" s="24">
        <v>-939.78</v>
      </c>
      <c r="AC1080" s="24">
        <v>38.35</v>
      </c>
      <c r="AD1080" s="24">
        <v>255.04</v>
      </c>
      <c r="AE1080" s="24">
        <v>34.01</v>
      </c>
      <c r="AF1080" s="24" t="s">
        <v>59</v>
      </c>
      <c r="AG1080" s="24" t="s">
        <v>60</v>
      </c>
      <c r="AH1080" s="24"/>
      <c r="AI1080" s="24">
        <v>87.95</v>
      </c>
      <c r="AJ1080" s="24" t="s">
        <v>64</v>
      </c>
      <c r="AK1080" s="24"/>
      <c r="AL1080" s="24">
        <v>110.3</v>
      </c>
      <c r="AM1080" s="24">
        <v>-79.58</v>
      </c>
      <c r="AN1080" s="24" t="s">
        <v>62</v>
      </c>
      <c r="AO1080" s="24" t="s">
        <v>58</v>
      </c>
      <c r="AP1080" s="24" t="s">
        <v>59</v>
      </c>
      <c r="AQ1080" s="24">
        <v>-91.61</v>
      </c>
      <c r="AR1080" s="106">
        <v>-115.4</v>
      </c>
      <c r="AS1080" s="24">
        <v>-70.75</v>
      </c>
      <c r="AT1080" s="24" t="s">
        <v>59</v>
      </c>
      <c r="AU1080" s="24">
        <v>62.53</v>
      </c>
      <c r="AV1080" s="24">
        <v>0</v>
      </c>
      <c r="AW1080" s="24">
        <v>-451.04</v>
      </c>
      <c r="AX1080" s="24">
        <v>-375.6</v>
      </c>
      <c r="AY1080" s="24" t="s">
        <v>60</v>
      </c>
      <c r="AZ1080" s="24">
        <v>-37.270000000000003</v>
      </c>
      <c r="BA1080" s="24">
        <v>-88.13</v>
      </c>
      <c r="BB1080" s="24">
        <v>0</v>
      </c>
      <c r="BC1080" s="24">
        <v>0</v>
      </c>
      <c r="BD1080" s="24">
        <f t="shared" si="433"/>
        <v>-4208.2299999999996</v>
      </c>
      <c r="BE1080" s="25"/>
    </row>
    <row r="1081" spans="1:57" ht="25.5" customHeight="1" x14ac:dyDescent="0.25">
      <c r="A1081" s="40">
        <v>22</v>
      </c>
      <c r="B1081" s="76" t="s">
        <v>54</v>
      </c>
      <c r="C1081" s="76">
        <v>22</v>
      </c>
      <c r="D1081" s="76" t="s">
        <v>55</v>
      </c>
      <c r="E1081" s="76" t="s">
        <v>73</v>
      </c>
      <c r="F1081" s="24">
        <v>-121.04</v>
      </c>
      <c r="G1081" s="24">
        <v>-256.05</v>
      </c>
      <c r="H1081" s="24" t="s">
        <v>59</v>
      </c>
      <c r="I1081" s="24">
        <v>-305.8</v>
      </c>
      <c r="J1081" s="71">
        <v>-1.62</v>
      </c>
      <c r="K1081" s="24">
        <v>-138.18</v>
      </c>
      <c r="L1081" s="24">
        <v>-75.62</v>
      </c>
      <c r="M1081" s="24" t="s">
        <v>58</v>
      </c>
      <c r="N1081" s="24" t="s">
        <v>59</v>
      </c>
      <c r="O1081" s="24">
        <v>-423.16</v>
      </c>
      <c r="P1081" s="24">
        <v>146.88</v>
      </c>
      <c r="Q1081" s="24">
        <v>109.8</v>
      </c>
      <c r="R1081" s="24" t="s">
        <v>59</v>
      </c>
      <c r="S1081" s="24">
        <v>-3119.76</v>
      </c>
      <c r="T1081" s="104" t="s">
        <v>58</v>
      </c>
      <c r="U1081" s="24" t="s">
        <v>59</v>
      </c>
      <c r="V1081" s="24"/>
      <c r="W1081" s="24" t="s">
        <v>58</v>
      </c>
      <c r="X1081" s="24"/>
      <c r="Y1081" s="24">
        <v>-37.28</v>
      </c>
      <c r="Z1081" s="24" t="s">
        <v>63</v>
      </c>
      <c r="AA1081" s="24"/>
      <c r="AB1081" s="24">
        <v>-467.4</v>
      </c>
      <c r="AC1081" s="24" t="s">
        <v>64</v>
      </c>
      <c r="AD1081" s="24">
        <v>74.94</v>
      </c>
      <c r="AE1081" s="24" t="s">
        <v>59</v>
      </c>
      <c r="AF1081" s="24">
        <v>-63.22</v>
      </c>
      <c r="AG1081" s="24" t="s">
        <v>59</v>
      </c>
      <c r="AH1081" s="24"/>
      <c r="AI1081" s="24">
        <v>-122.92</v>
      </c>
      <c r="AJ1081" s="24" t="s">
        <v>64</v>
      </c>
      <c r="AK1081" s="24"/>
      <c r="AL1081" s="24" t="s">
        <v>59</v>
      </c>
      <c r="AM1081" s="24">
        <v>-101.38</v>
      </c>
      <c r="AN1081" s="24">
        <v>-119.83</v>
      </c>
      <c r="AO1081" s="24" t="s">
        <v>63</v>
      </c>
      <c r="AP1081" s="24" t="s">
        <v>59</v>
      </c>
      <c r="AQ1081" s="24" t="s">
        <v>63</v>
      </c>
      <c r="AR1081" s="106">
        <v>-56.8</v>
      </c>
      <c r="AS1081" s="24">
        <v>64.41</v>
      </c>
      <c r="AT1081" s="24">
        <v>-682.57</v>
      </c>
      <c r="AU1081" s="24">
        <v>359.7</v>
      </c>
      <c r="AV1081" s="24">
        <v>0</v>
      </c>
      <c r="AW1081" s="24">
        <v>-2.13</v>
      </c>
      <c r="AX1081" s="24">
        <v>-534.5</v>
      </c>
      <c r="AY1081" s="24" t="s">
        <v>64</v>
      </c>
      <c r="AZ1081" s="24">
        <v>-258.68</v>
      </c>
      <c r="BA1081" s="24">
        <v>39.840000000000003</v>
      </c>
      <c r="BB1081" s="24">
        <v>0</v>
      </c>
      <c r="BC1081" s="24">
        <v>0</v>
      </c>
      <c r="BD1081" s="24">
        <f t="shared" si="433"/>
        <v>-6092.3700000000008</v>
      </c>
      <c r="BE1081" s="25"/>
    </row>
    <row r="1082" spans="1:57" ht="25.5" customHeight="1" x14ac:dyDescent="0.25">
      <c r="A1082" s="22">
        <v>22</v>
      </c>
      <c r="B1082" s="78" t="s">
        <v>74</v>
      </c>
      <c r="C1082" s="76">
        <v>22</v>
      </c>
      <c r="D1082" s="76">
        <v>35</v>
      </c>
      <c r="E1082" s="76" t="s">
        <v>75</v>
      </c>
      <c r="F1082" s="24">
        <v>-709.4</v>
      </c>
      <c r="G1082" s="24">
        <v>-315.36</v>
      </c>
      <c r="H1082" s="24">
        <v>-506.38</v>
      </c>
      <c r="I1082" s="24">
        <v>35.26</v>
      </c>
      <c r="J1082" s="71">
        <v>-604.61</v>
      </c>
      <c r="K1082" s="24">
        <v>-132.75</v>
      </c>
      <c r="L1082" s="24">
        <v>-286.47000000000003</v>
      </c>
      <c r="M1082" s="24" t="s">
        <v>58</v>
      </c>
      <c r="N1082" s="24">
        <v>-599.41999999999996</v>
      </c>
      <c r="O1082" s="24">
        <v>-74.08</v>
      </c>
      <c r="P1082" s="24">
        <v>-1007.74</v>
      </c>
      <c r="Q1082" s="24">
        <v>-267.27999999999997</v>
      </c>
      <c r="R1082" s="24">
        <v>-312</v>
      </c>
      <c r="S1082" s="24">
        <v>-250.47</v>
      </c>
      <c r="T1082" s="104" t="s">
        <v>58</v>
      </c>
      <c r="U1082" s="24">
        <v>-1766.5</v>
      </c>
      <c r="V1082" s="24"/>
      <c r="W1082" s="24" t="s">
        <v>58</v>
      </c>
      <c r="X1082" s="24"/>
      <c r="Y1082" s="24">
        <v>-9.8000000000000007</v>
      </c>
      <c r="Z1082" s="24">
        <v>-169.38</v>
      </c>
      <c r="AA1082" s="24"/>
      <c r="AB1082" s="24">
        <v>-837.03</v>
      </c>
      <c r="AC1082" s="24">
        <v>-402.85</v>
      </c>
      <c r="AD1082" s="24">
        <v>-474.07</v>
      </c>
      <c r="AE1082" s="24">
        <v>-745.37</v>
      </c>
      <c r="AF1082" s="24" t="s">
        <v>59</v>
      </c>
      <c r="AG1082" s="24">
        <v>61.05</v>
      </c>
      <c r="AH1082" s="24"/>
      <c r="AI1082" s="24">
        <v>-56.42</v>
      </c>
      <c r="AJ1082" s="24">
        <v>-241.78</v>
      </c>
      <c r="AK1082" s="24"/>
      <c r="AL1082" s="24">
        <v>-1036.45</v>
      </c>
      <c r="AM1082" s="24" t="s">
        <v>59</v>
      </c>
      <c r="AN1082" s="24">
        <v>-148.02000000000001</v>
      </c>
      <c r="AO1082" s="24">
        <v>-158.77000000000001</v>
      </c>
      <c r="AP1082" s="24">
        <v>-61.49</v>
      </c>
      <c r="AQ1082" s="24">
        <v>-738.87</v>
      </c>
      <c r="AR1082" s="106">
        <v>183.74</v>
      </c>
      <c r="AS1082" s="24">
        <v>-115.49</v>
      </c>
      <c r="AT1082" s="24">
        <v>-69.959999999999994</v>
      </c>
      <c r="AU1082" s="24">
        <v>85.54</v>
      </c>
      <c r="AV1082" s="24">
        <v>0</v>
      </c>
      <c r="AW1082" s="24">
        <v>-258.8</v>
      </c>
      <c r="AX1082" s="24">
        <v>-589.19000000000005</v>
      </c>
      <c r="AY1082" s="24">
        <v>28.72</v>
      </c>
      <c r="AZ1082" s="24" t="s">
        <v>59</v>
      </c>
      <c r="BA1082" s="24">
        <v>256.52999999999997</v>
      </c>
      <c r="BB1082" s="24">
        <v>0</v>
      </c>
      <c r="BC1082" s="24">
        <v>0</v>
      </c>
      <c r="BD1082" s="24">
        <f t="shared" si="433"/>
        <v>-12295.360000000002</v>
      </c>
      <c r="BE1082" s="25" t="s">
        <v>48</v>
      </c>
    </row>
    <row r="1083" spans="1:57" ht="25.5" customHeight="1" x14ac:dyDescent="0.25">
      <c r="A1083" s="22">
        <v>22</v>
      </c>
      <c r="B1083" s="78" t="s">
        <v>74</v>
      </c>
      <c r="C1083" s="76">
        <v>22</v>
      </c>
      <c r="D1083" s="76">
        <v>342</v>
      </c>
      <c r="E1083" s="76" t="s">
        <v>76</v>
      </c>
      <c r="F1083" s="24">
        <v>-141.97</v>
      </c>
      <c r="G1083" s="24">
        <v>183.05</v>
      </c>
      <c r="H1083" s="24">
        <v>-5.4</v>
      </c>
      <c r="I1083" s="24">
        <v>5.41</v>
      </c>
      <c r="J1083" s="71">
        <v>-2.82</v>
      </c>
      <c r="K1083" s="24">
        <v>12.96</v>
      </c>
      <c r="L1083" s="24">
        <v>-22.09</v>
      </c>
      <c r="M1083" s="24" t="s">
        <v>58</v>
      </c>
      <c r="N1083" s="24">
        <v>-144.36000000000001</v>
      </c>
      <c r="O1083" s="24">
        <v>74.58</v>
      </c>
      <c r="P1083" s="24">
        <v>233.37</v>
      </c>
      <c r="Q1083" s="24">
        <v>6.66</v>
      </c>
      <c r="R1083" s="24">
        <v>-226.77</v>
      </c>
      <c r="S1083" s="24" t="s">
        <v>63</v>
      </c>
      <c r="T1083" s="104">
        <v>-100.05</v>
      </c>
      <c r="U1083" s="24">
        <v>-50.02</v>
      </c>
      <c r="V1083" s="24"/>
      <c r="W1083" s="24" t="s">
        <v>58</v>
      </c>
      <c r="X1083" s="24"/>
      <c r="Y1083" s="24">
        <v>-53.68</v>
      </c>
      <c r="Z1083" s="24">
        <v>-265.33</v>
      </c>
      <c r="AA1083" s="24"/>
      <c r="AB1083" s="24">
        <v>-45.35</v>
      </c>
      <c r="AC1083" s="24">
        <v>6.05</v>
      </c>
      <c r="AD1083" s="24">
        <v>-6.11</v>
      </c>
      <c r="AE1083" s="24" t="s">
        <v>64</v>
      </c>
      <c r="AF1083" s="24" t="s">
        <v>59</v>
      </c>
      <c r="AG1083" s="24" t="s">
        <v>59</v>
      </c>
      <c r="AH1083" s="24"/>
      <c r="AI1083" s="24">
        <v>-0.11</v>
      </c>
      <c r="AJ1083" s="24">
        <v>46.75</v>
      </c>
      <c r="AK1083" s="24"/>
      <c r="AL1083" s="24">
        <v>-98.39</v>
      </c>
      <c r="AM1083" s="24" t="s">
        <v>59</v>
      </c>
      <c r="AN1083" s="24">
        <v>0.03</v>
      </c>
      <c r="AO1083" s="24">
        <v>15.4</v>
      </c>
      <c r="AP1083" s="24">
        <v>-48.28</v>
      </c>
      <c r="AQ1083" s="24" t="s">
        <v>59</v>
      </c>
      <c r="AR1083" s="106">
        <v>-62.38</v>
      </c>
      <c r="AS1083" s="24">
        <v>87.53</v>
      </c>
      <c r="AT1083" s="24" t="s">
        <v>59</v>
      </c>
      <c r="AU1083" s="24">
        <v>-47.7</v>
      </c>
      <c r="AV1083" s="24">
        <v>0</v>
      </c>
      <c r="AW1083" s="24">
        <v>5.77</v>
      </c>
      <c r="AX1083" s="24">
        <v>201.85</v>
      </c>
      <c r="AY1083" s="24" t="s">
        <v>60</v>
      </c>
      <c r="AZ1083" s="24" t="s">
        <v>59</v>
      </c>
      <c r="BA1083" s="24" t="s">
        <v>62</v>
      </c>
      <c r="BB1083" s="24">
        <v>0</v>
      </c>
      <c r="BC1083" s="24">
        <v>0</v>
      </c>
      <c r="BD1083" s="24">
        <f t="shared" si="433"/>
        <v>-441.40000000000009</v>
      </c>
      <c r="BE1083" s="25" t="s">
        <v>48</v>
      </c>
    </row>
    <row r="1084" spans="1:57" ht="25.5" customHeight="1" x14ac:dyDescent="0.25">
      <c r="A1084" s="22">
        <v>22</v>
      </c>
      <c r="B1084" s="78" t="s">
        <v>74</v>
      </c>
      <c r="C1084" s="76">
        <v>22</v>
      </c>
      <c r="D1084" s="76">
        <v>343</v>
      </c>
      <c r="E1084" s="76" t="s">
        <v>77</v>
      </c>
      <c r="F1084" s="24">
        <v>-130.72</v>
      </c>
      <c r="G1084" s="24">
        <v>272.04000000000002</v>
      </c>
      <c r="H1084" s="24">
        <v>-126.34</v>
      </c>
      <c r="I1084" s="24">
        <v>-22.72</v>
      </c>
      <c r="J1084" s="71">
        <v>75.459999999999994</v>
      </c>
      <c r="K1084" s="24">
        <v>-146.22</v>
      </c>
      <c r="L1084" s="24">
        <v>-53.19</v>
      </c>
      <c r="M1084" s="24" t="s">
        <v>58</v>
      </c>
      <c r="N1084" s="24">
        <v>-594.52</v>
      </c>
      <c r="O1084" s="24">
        <v>303.73</v>
      </c>
      <c r="P1084" s="24">
        <v>-147.91</v>
      </c>
      <c r="Q1084" s="24">
        <v>42.42</v>
      </c>
      <c r="R1084" s="24">
        <v>508.84</v>
      </c>
      <c r="S1084" s="24">
        <v>-100.15</v>
      </c>
      <c r="T1084" s="104" t="s">
        <v>58</v>
      </c>
      <c r="U1084" s="24">
        <v>-6.06</v>
      </c>
      <c r="V1084" s="24"/>
      <c r="W1084" s="24">
        <v>260.64999999999998</v>
      </c>
      <c r="X1084" s="24"/>
      <c r="Y1084" s="24">
        <v>-21.85</v>
      </c>
      <c r="Z1084" s="24">
        <v>-188.59</v>
      </c>
      <c r="AA1084" s="24"/>
      <c r="AB1084" s="24">
        <v>-97.62</v>
      </c>
      <c r="AC1084" s="24">
        <v>-303.79000000000002</v>
      </c>
      <c r="AD1084" s="24">
        <v>-48.26</v>
      </c>
      <c r="AE1084" s="24">
        <v>-255.2</v>
      </c>
      <c r="AF1084" s="24" t="s">
        <v>59</v>
      </c>
      <c r="AG1084" s="24">
        <v>8.49</v>
      </c>
      <c r="AH1084" s="24"/>
      <c r="AI1084" s="24">
        <v>-215.55</v>
      </c>
      <c r="AJ1084" s="24">
        <v>-43.1</v>
      </c>
      <c r="AK1084" s="24"/>
      <c r="AL1084" s="24">
        <v>-307.56</v>
      </c>
      <c r="AM1084" s="24" t="s">
        <v>59</v>
      </c>
      <c r="AN1084" s="24">
        <v>-3.87</v>
      </c>
      <c r="AO1084" s="24">
        <v>-218.4</v>
      </c>
      <c r="AP1084" s="24" t="s">
        <v>64</v>
      </c>
      <c r="AQ1084" s="24">
        <v>-14.82</v>
      </c>
      <c r="AR1084" s="106">
        <v>20.03</v>
      </c>
      <c r="AS1084" s="24">
        <v>-107.69</v>
      </c>
      <c r="AT1084" s="24" t="s">
        <v>59</v>
      </c>
      <c r="AU1084" s="24" t="s">
        <v>59</v>
      </c>
      <c r="AV1084" s="24">
        <v>0</v>
      </c>
      <c r="AW1084" s="24">
        <v>6.85</v>
      </c>
      <c r="AX1084" s="24">
        <v>178.08</v>
      </c>
      <c r="AY1084" s="24">
        <v>0.31</v>
      </c>
      <c r="AZ1084" s="24" t="s">
        <v>59</v>
      </c>
      <c r="BA1084" s="24" t="s">
        <v>62</v>
      </c>
      <c r="BB1084" s="24">
        <v>0</v>
      </c>
      <c r="BC1084" s="24">
        <v>0</v>
      </c>
      <c r="BD1084" s="24">
        <f t="shared" si="433"/>
        <v>-1477.23</v>
      </c>
      <c r="BE1084" s="25" t="s">
        <v>48</v>
      </c>
    </row>
    <row r="1085" spans="1:57" ht="25.5" customHeight="1" x14ac:dyDescent="0.25">
      <c r="A1085" s="22">
        <v>22</v>
      </c>
      <c r="B1085" s="78" t="s">
        <v>74</v>
      </c>
      <c r="C1085" s="76">
        <v>22</v>
      </c>
      <c r="D1085" s="76">
        <v>344</v>
      </c>
      <c r="E1085" s="76" t="s">
        <v>79</v>
      </c>
      <c r="F1085" s="24" t="s">
        <v>64</v>
      </c>
      <c r="G1085" s="24">
        <v>-48.99</v>
      </c>
      <c r="H1085" s="24" t="s">
        <v>60</v>
      </c>
      <c r="I1085" s="24">
        <v>-65.91</v>
      </c>
      <c r="J1085" s="104" t="s">
        <v>536</v>
      </c>
      <c r="K1085" s="24" t="s">
        <v>60</v>
      </c>
      <c r="L1085" s="24">
        <v>-140.65</v>
      </c>
      <c r="M1085" s="24" t="s">
        <v>58</v>
      </c>
      <c r="N1085" s="24" t="s">
        <v>60</v>
      </c>
      <c r="O1085" s="24">
        <v>37.520000000000003</v>
      </c>
      <c r="P1085" s="24">
        <v>-38.43</v>
      </c>
      <c r="Q1085" s="24" t="s">
        <v>60</v>
      </c>
      <c r="R1085" s="24">
        <v>-124.84</v>
      </c>
      <c r="S1085" s="24" t="s">
        <v>63</v>
      </c>
      <c r="T1085" s="104" t="s">
        <v>266</v>
      </c>
      <c r="U1085" s="24" t="s">
        <v>60</v>
      </c>
      <c r="V1085" s="24"/>
      <c r="W1085" s="24">
        <v>111.53</v>
      </c>
      <c r="X1085" s="24"/>
      <c r="Y1085" s="24">
        <v>-0.27</v>
      </c>
      <c r="Z1085" s="24">
        <v>-110.03</v>
      </c>
      <c r="AA1085" s="24"/>
      <c r="AB1085" s="24">
        <v>220.59</v>
      </c>
      <c r="AC1085" s="24" t="s">
        <v>60</v>
      </c>
      <c r="AD1085" s="24" t="s">
        <v>60</v>
      </c>
      <c r="AE1085" s="24">
        <v>-106.07</v>
      </c>
      <c r="AF1085" s="24" t="s">
        <v>59</v>
      </c>
      <c r="AG1085" s="24" t="s">
        <v>59</v>
      </c>
      <c r="AH1085" s="24"/>
      <c r="AI1085" s="24" t="s">
        <v>60</v>
      </c>
      <c r="AJ1085" s="24">
        <v>-30.03</v>
      </c>
      <c r="AK1085" s="24"/>
      <c r="AL1085" s="24">
        <v>-281.47000000000003</v>
      </c>
      <c r="AM1085" s="24" t="s">
        <v>62</v>
      </c>
      <c r="AN1085" s="24" t="s">
        <v>63</v>
      </c>
      <c r="AO1085" s="24" t="s">
        <v>62</v>
      </c>
      <c r="AP1085" s="24" t="s">
        <v>64</v>
      </c>
      <c r="AQ1085" s="24" t="s">
        <v>59</v>
      </c>
      <c r="AR1085" s="106" t="s">
        <v>60</v>
      </c>
      <c r="AS1085" s="24">
        <v>-47.61</v>
      </c>
      <c r="AT1085" s="24">
        <v>-298.47000000000003</v>
      </c>
      <c r="AU1085" s="24">
        <v>75.34</v>
      </c>
      <c r="AV1085" s="24">
        <v>0</v>
      </c>
      <c r="AW1085" s="24">
        <v>-48.15</v>
      </c>
      <c r="AX1085" s="24">
        <v>61.59</v>
      </c>
      <c r="AY1085" s="24" t="s">
        <v>60</v>
      </c>
      <c r="AZ1085" s="24" t="s">
        <v>59</v>
      </c>
      <c r="BA1085" s="24" t="s">
        <v>62</v>
      </c>
      <c r="BB1085" s="24">
        <v>0</v>
      </c>
      <c r="BC1085" s="24">
        <v>0</v>
      </c>
      <c r="BD1085" s="24">
        <f t="shared" si="433"/>
        <v>-834.34999999999991</v>
      </c>
      <c r="BE1085" s="25"/>
    </row>
    <row r="1086" spans="1:57" ht="25.5" customHeight="1" x14ac:dyDescent="0.25">
      <c r="A1086" s="22">
        <v>22</v>
      </c>
      <c r="B1086" s="78" t="s">
        <v>74</v>
      </c>
      <c r="C1086" s="76">
        <v>22</v>
      </c>
      <c r="D1086" s="76">
        <v>345</v>
      </c>
      <c r="E1086" s="76" t="s">
        <v>80</v>
      </c>
      <c r="F1086" s="24" t="s">
        <v>64</v>
      </c>
      <c r="G1086" s="24" t="s">
        <v>64</v>
      </c>
      <c r="H1086" s="24" t="s">
        <v>64</v>
      </c>
      <c r="I1086" s="24" t="s">
        <v>64</v>
      </c>
      <c r="J1086" s="104" t="s">
        <v>271</v>
      </c>
      <c r="K1086" s="24" t="s">
        <v>64</v>
      </c>
      <c r="L1086" s="24" t="s">
        <v>63</v>
      </c>
      <c r="M1086" s="24" t="s">
        <v>63</v>
      </c>
      <c r="N1086" s="24" t="s">
        <v>64</v>
      </c>
      <c r="O1086" s="24" t="s">
        <v>63</v>
      </c>
      <c r="P1086" s="24" t="s">
        <v>63</v>
      </c>
      <c r="Q1086" s="24" t="s">
        <v>64</v>
      </c>
      <c r="R1086" s="24" t="s">
        <v>63</v>
      </c>
      <c r="S1086" s="24" t="s">
        <v>63</v>
      </c>
      <c r="T1086" s="104" t="s">
        <v>58</v>
      </c>
      <c r="U1086" s="24" t="s">
        <v>64</v>
      </c>
      <c r="V1086" s="24"/>
      <c r="W1086" s="24" t="s">
        <v>64</v>
      </c>
      <c r="X1086" s="24"/>
      <c r="Y1086" s="24" t="s">
        <v>64</v>
      </c>
      <c r="Z1086" s="24" t="s">
        <v>63</v>
      </c>
      <c r="AA1086" s="24"/>
      <c r="AB1086" s="24" t="s">
        <v>64</v>
      </c>
      <c r="AC1086" s="24" t="s">
        <v>64</v>
      </c>
      <c r="AD1086" s="24" t="s">
        <v>64</v>
      </c>
      <c r="AE1086" s="24" t="s">
        <v>64</v>
      </c>
      <c r="AF1086" s="24" t="s">
        <v>64</v>
      </c>
      <c r="AG1086" s="24" t="s">
        <v>64</v>
      </c>
      <c r="AH1086" s="24"/>
      <c r="AI1086" s="24" t="s">
        <v>64</v>
      </c>
      <c r="AJ1086" s="24" t="s">
        <v>60</v>
      </c>
      <c r="AK1086" s="24"/>
      <c r="AL1086" s="24" t="s">
        <v>63</v>
      </c>
      <c r="AM1086" s="24" t="s">
        <v>64</v>
      </c>
      <c r="AN1086" s="24" t="s">
        <v>63</v>
      </c>
      <c r="AO1086" s="24" t="s">
        <v>63</v>
      </c>
      <c r="AP1086" s="24" t="s">
        <v>64</v>
      </c>
      <c r="AQ1086" s="24" t="s">
        <v>64</v>
      </c>
      <c r="AR1086" s="106" t="s">
        <v>64</v>
      </c>
      <c r="AS1086" s="24" t="s">
        <v>64</v>
      </c>
      <c r="AT1086" s="24" t="s">
        <v>63</v>
      </c>
      <c r="AU1086" s="24" t="s">
        <v>64</v>
      </c>
      <c r="AV1086" s="24">
        <v>0</v>
      </c>
      <c r="AW1086" s="24" t="s">
        <v>64</v>
      </c>
      <c r="AX1086" s="24" t="s">
        <v>64</v>
      </c>
      <c r="AY1086" s="24" t="s">
        <v>64</v>
      </c>
      <c r="AZ1086" s="24" t="s">
        <v>64</v>
      </c>
      <c r="BA1086" s="24" t="s">
        <v>63</v>
      </c>
      <c r="BB1086" s="24">
        <v>0</v>
      </c>
      <c r="BC1086" s="24">
        <v>0</v>
      </c>
      <c r="BD1086" s="24">
        <f t="shared" si="433"/>
        <v>0</v>
      </c>
      <c r="BE1086" s="25"/>
    </row>
    <row r="1087" spans="1:57" ht="25.5" customHeight="1" x14ac:dyDescent="0.25">
      <c r="A1087" s="22">
        <v>22</v>
      </c>
      <c r="B1087" s="78" t="s">
        <v>74</v>
      </c>
      <c r="C1087" s="76">
        <v>22</v>
      </c>
      <c r="D1087" s="76">
        <v>352</v>
      </c>
      <c r="E1087" s="76" t="s">
        <v>81</v>
      </c>
      <c r="F1087" s="24" t="s">
        <v>64</v>
      </c>
      <c r="G1087" s="24" t="s">
        <v>64</v>
      </c>
      <c r="H1087" s="24" t="s">
        <v>64</v>
      </c>
      <c r="I1087" s="24" t="s">
        <v>64</v>
      </c>
      <c r="J1087" s="104" t="s">
        <v>271</v>
      </c>
      <c r="K1087" s="24" t="s">
        <v>64</v>
      </c>
      <c r="L1087" s="24" t="s">
        <v>63</v>
      </c>
      <c r="M1087" s="24" t="s">
        <v>63</v>
      </c>
      <c r="N1087" s="24" t="s">
        <v>64</v>
      </c>
      <c r="O1087" s="24" t="s">
        <v>63</v>
      </c>
      <c r="P1087" s="24" t="s">
        <v>63</v>
      </c>
      <c r="Q1087" s="24" t="s">
        <v>64</v>
      </c>
      <c r="R1087" s="24" t="s">
        <v>58</v>
      </c>
      <c r="S1087" s="24" t="s">
        <v>63</v>
      </c>
      <c r="T1087" s="104" t="s">
        <v>58</v>
      </c>
      <c r="U1087" s="24" t="s">
        <v>64</v>
      </c>
      <c r="V1087" s="24"/>
      <c r="W1087" s="24" t="s">
        <v>64</v>
      </c>
      <c r="X1087" s="24"/>
      <c r="Y1087" s="24" t="s">
        <v>64</v>
      </c>
      <c r="Z1087" s="24" t="s">
        <v>63</v>
      </c>
      <c r="AA1087" s="24"/>
      <c r="AB1087" s="24" t="s">
        <v>64</v>
      </c>
      <c r="AC1087" s="24" t="s">
        <v>64</v>
      </c>
      <c r="AD1087" s="24" t="s">
        <v>64</v>
      </c>
      <c r="AE1087" s="24" t="s">
        <v>64</v>
      </c>
      <c r="AF1087" s="24" t="s">
        <v>64</v>
      </c>
      <c r="AG1087" s="24" t="s">
        <v>64</v>
      </c>
      <c r="AH1087" s="24"/>
      <c r="AI1087" s="24" t="s">
        <v>64</v>
      </c>
      <c r="AJ1087" s="24" t="s">
        <v>64</v>
      </c>
      <c r="AK1087" s="24"/>
      <c r="AL1087" s="24" t="s">
        <v>63</v>
      </c>
      <c r="AM1087" s="24" t="s">
        <v>64</v>
      </c>
      <c r="AN1087" s="24" t="s">
        <v>63</v>
      </c>
      <c r="AO1087" s="24" t="s">
        <v>63</v>
      </c>
      <c r="AP1087" s="24" t="s">
        <v>64</v>
      </c>
      <c r="AQ1087" s="24" t="s">
        <v>63</v>
      </c>
      <c r="AR1087" s="106" t="s">
        <v>64</v>
      </c>
      <c r="AS1087" s="24" t="s">
        <v>64</v>
      </c>
      <c r="AT1087" s="24" t="s">
        <v>64</v>
      </c>
      <c r="AU1087" s="24" t="s">
        <v>64</v>
      </c>
      <c r="AV1087" s="24">
        <v>0</v>
      </c>
      <c r="AW1087" s="24" t="s">
        <v>64</v>
      </c>
      <c r="AX1087" s="24" t="s">
        <v>64</v>
      </c>
      <c r="AY1087" s="24" t="s">
        <v>64</v>
      </c>
      <c r="AZ1087" s="24" t="s">
        <v>64</v>
      </c>
      <c r="BA1087" s="24" t="s">
        <v>63</v>
      </c>
      <c r="BB1087" s="24">
        <v>0</v>
      </c>
      <c r="BC1087" s="24">
        <v>0</v>
      </c>
      <c r="BD1087" s="24">
        <f t="shared" si="433"/>
        <v>0</v>
      </c>
      <c r="BE1087" s="25"/>
    </row>
    <row r="1088" spans="1:57" ht="25.5" customHeight="1" x14ac:dyDescent="0.25">
      <c r="A1088" s="22">
        <v>22</v>
      </c>
      <c r="B1088" s="78" t="s">
        <v>74</v>
      </c>
      <c r="C1088" s="76">
        <v>12</v>
      </c>
      <c r="D1088" s="76">
        <v>144</v>
      </c>
      <c r="E1088" s="76" t="s">
        <v>82</v>
      </c>
      <c r="F1088" s="24">
        <v>-593.27</v>
      </c>
      <c r="G1088" s="24">
        <v>-702.43</v>
      </c>
      <c r="H1088" s="24">
        <v>-560.44000000000005</v>
      </c>
      <c r="I1088" s="24">
        <v>-636.15</v>
      </c>
      <c r="J1088" s="104" t="s">
        <v>266</v>
      </c>
      <c r="K1088" s="24" t="s">
        <v>59</v>
      </c>
      <c r="L1088" s="24" t="s">
        <v>58</v>
      </c>
      <c r="M1088" s="24" t="s">
        <v>58</v>
      </c>
      <c r="N1088" s="24" t="s">
        <v>59</v>
      </c>
      <c r="O1088" s="24">
        <v>-199.42</v>
      </c>
      <c r="P1088" s="24">
        <v>-127.96</v>
      </c>
      <c r="Q1088" s="24">
        <v>-65.12</v>
      </c>
      <c r="R1088" s="24" t="s">
        <v>58</v>
      </c>
      <c r="S1088" s="24">
        <v>13.34</v>
      </c>
      <c r="T1088" s="104" t="s">
        <v>58</v>
      </c>
      <c r="U1088" s="24" t="s">
        <v>59</v>
      </c>
      <c r="V1088" s="24"/>
      <c r="W1088" s="24" t="s">
        <v>58</v>
      </c>
      <c r="X1088" s="24"/>
      <c r="Y1088" s="24">
        <v>-4.5</v>
      </c>
      <c r="Z1088" s="24" t="s">
        <v>58</v>
      </c>
      <c r="AA1088" s="24"/>
      <c r="AB1088" s="24">
        <v>-542.41999999999996</v>
      </c>
      <c r="AC1088" s="24" t="s">
        <v>59</v>
      </c>
      <c r="AD1088" s="24" t="s">
        <v>59</v>
      </c>
      <c r="AE1088" s="24">
        <v>-171.12</v>
      </c>
      <c r="AF1088" s="24" t="s">
        <v>59</v>
      </c>
      <c r="AG1088" s="24">
        <v>-251.89</v>
      </c>
      <c r="AH1088" s="24"/>
      <c r="AI1088" s="24">
        <v>-401.74</v>
      </c>
      <c r="AJ1088" s="24">
        <v>104.4</v>
      </c>
      <c r="AK1088" s="24"/>
      <c r="AL1088" s="24">
        <v>110.3</v>
      </c>
      <c r="AM1088" s="24">
        <v>-208.04</v>
      </c>
      <c r="AN1088" s="24" t="s">
        <v>58</v>
      </c>
      <c r="AO1088" s="24" t="s">
        <v>58</v>
      </c>
      <c r="AP1088" s="24" t="s">
        <v>60</v>
      </c>
      <c r="AQ1088" s="24">
        <v>-91.61</v>
      </c>
      <c r="AR1088" s="106" t="s">
        <v>59</v>
      </c>
      <c r="AS1088" s="24" t="s">
        <v>59</v>
      </c>
      <c r="AT1088" s="24" t="s">
        <v>59</v>
      </c>
      <c r="AU1088" s="24">
        <v>-166.25</v>
      </c>
      <c r="AV1088" s="24">
        <v>0</v>
      </c>
      <c r="AW1088" s="24">
        <v>-326.23</v>
      </c>
      <c r="AX1088" s="24">
        <v>-375.6</v>
      </c>
      <c r="AY1088" s="24">
        <v>258.86</v>
      </c>
      <c r="AZ1088" s="24">
        <v>-218.37</v>
      </c>
      <c r="BA1088" s="24">
        <v>0</v>
      </c>
      <c r="BB1088" s="24">
        <v>0</v>
      </c>
      <c r="BC1088" s="24">
        <v>0</v>
      </c>
      <c r="BD1088" s="24">
        <f t="shared" si="433"/>
        <v>-5155.66</v>
      </c>
      <c r="BE1088" s="25"/>
    </row>
    <row r="1089" spans="1:57" ht="25.5" customHeight="1" x14ac:dyDescent="0.25">
      <c r="A1089" s="22">
        <v>22</v>
      </c>
      <c r="B1089" s="78" t="s">
        <v>74</v>
      </c>
      <c r="C1089" s="76">
        <v>22</v>
      </c>
      <c r="D1089" s="76">
        <v>357</v>
      </c>
      <c r="E1089" s="76" t="s">
        <v>83</v>
      </c>
      <c r="F1089" s="24" t="s">
        <v>64</v>
      </c>
      <c r="G1089" s="24">
        <v>-64.84</v>
      </c>
      <c r="H1089" s="24">
        <v>-49.99</v>
      </c>
      <c r="I1089" s="24">
        <v>-16.2</v>
      </c>
      <c r="J1089" s="104" t="s">
        <v>271</v>
      </c>
      <c r="K1089" s="24" t="s">
        <v>60</v>
      </c>
      <c r="L1089" s="24">
        <v>-136.21</v>
      </c>
      <c r="M1089" s="24" t="s">
        <v>58</v>
      </c>
      <c r="N1089" s="24">
        <v>-83.11</v>
      </c>
      <c r="O1089" s="24" t="s">
        <v>63</v>
      </c>
      <c r="P1089" s="24">
        <v>68.400000000000006</v>
      </c>
      <c r="Q1089" s="24" t="s">
        <v>60</v>
      </c>
      <c r="R1089" s="24" t="s">
        <v>63</v>
      </c>
      <c r="S1089" s="24" t="s">
        <v>63</v>
      </c>
      <c r="T1089" s="104" t="s">
        <v>58</v>
      </c>
      <c r="U1089" s="24">
        <v>65.05</v>
      </c>
      <c r="V1089" s="24"/>
      <c r="W1089" s="24">
        <v>111.53</v>
      </c>
      <c r="X1089" s="24"/>
      <c r="Y1089" s="24">
        <v>-97.57</v>
      </c>
      <c r="Z1089" s="24">
        <v>-64.91</v>
      </c>
      <c r="AA1089" s="24"/>
      <c r="AB1089" s="24" t="s">
        <v>60</v>
      </c>
      <c r="AC1089" s="24" t="s">
        <v>60</v>
      </c>
      <c r="AD1089" s="24" t="s">
        <v>60</v>
      </c>
      <c r="AE1089" s="24" t="s">
        <v>60</v>
      </c>
      <c r="AF1089" s="24" t="s">
        <v>59</v>
      </c>
      <c r="AG1089" s="24" t="s">
        <v>59</v>
      </c>
      <c r="AH1089" s="24"/>
      <c r="AI1089" s="24">
        <v>-16.559999999999999</v>
      </c>
      <c r="AJ1089" s="24" t="s">
        <v>60</v>
      </c>
      <c r="AK1089" s="24"/>
      <c r="AL1089" s="24">
        <v>-32.229999999999997</v>
      </c>
      <c r="AM1089" s="24">
        <v>98.65</v>
      </c>
      <c r="AN1089" s="24" t="s">
        <v>63</v>
      </c>
      <c r="AO1089" s="24" t="s">
        <v>62</v>
      </c>
      <c r="AP1089" s="24" t="s">
        <v>64</v>
      </c>
      <c r="AQ1089" s="24">
        <v>-35.97</v>
      </c>
      <c r="AR1089" s="106" t="s">
        <v>60</v>
      </c>
      <c r="AS1089" s="24" t="s">
        <v>60</v>
      </c>
      <c r="AT1089" s="24" t="s">
        <v>59</v>
      </c>
      <c r="AU1089" s="24" t="s">
        <v>64</v>
      </c>
      <c r="AV1089" s="24">
        <v>0</v>
      </c>
      <c r="AW1089" s="24" t="s">
        <v>60</v>
      </c>
      <c r="AX1089" s="24">
        <v>-69.27</v>
      </c>
      <c r="AY1089" s="24" t="s">
        <v>60</v>
      </c>
      <c r="AZ1089" s="24" t="s">
        <v>59</v>
      </c>
      <c r="BA1089" s="24" t="s">
        <v>62</v>
      </c>
      <c r="BB1089" s="24">
        <v>0</v>
      </c>
      <c r="BC1089" s="24">
        <v>0</v>
      </c>
      <c r="BD1089" s="24">
        <f t="shared" si="433"/>
        <v>-323.23</v>
      </c>
      <c r="BE1089" s="25"/>
    </row>
    <row r="1090" spans="1:57" ht="25.5" customHeight="1" x14ac:dyDescent="0.25">
      <c r="A1090" s="22">
        <v>22</v>
      </c>
      <c r="B1090" s="79" t="s">
        <v>91</v>
      </c>
      <c r="C1090" s="80">
        <v>11</v>
      </c>
      <c r="D1090" s="80">
        <v>259</v>
      </c>
      <c r="E1090" s="80" t="s">
        <v>309</v>
      </c>
      <c r="F1090" s="24" t="s">
        <v>64</v>
      </c>
      <c r="G1090" s="24" t="s">
        <v>64</v>
      </c>
      <c r="H1090" s="24" t="s">
        <v>64</v>
      </c>
      <c r="I1090" s="24" t="s">
        <v>64</v>
      </c>
      <c r="J1090" s="104" t="s">
        <v>271</v>
      </c>
      <c r="K1090" s="24" t="s">
        <v>64</v>
      </c>
      <c r="L1090" s="24" t="s">
        <v>63</v>
      </c>
      <c r="M1090" s="24" t="s">
        <v>63</v>
      </c>
      <c r="N1090" s="24" t="s">
        <v>64</v>
      </c>
      <c r="O1090" s="24" t="s">
        <v>63</v>
      </c>
      <c r="P1090" s="24" t="s">
        <v>63</v>
      </c>
      <c r="Q1090" s="24" t="s">
        <v>64</v>
      </c>
      <c r="R1090" s="24" t="s">
        <v>63</v>
      </c>
      <c r="S1090" s="24" t="s">
        <v>63</v>
      </c>
      <c r="T1090" s="104" t="s">
        <v>58</v>
      </c>
      <c r="U1090" s="24" t="s">
        <v>64</v>
      </c>
      <c r="V1090" s="24"/>
      <c r="W1090" s="24" t="s">
        <v>64</v>
      </c>
      <c r="X1090" s="24"/>
      <c r="Y1090" s="24" t="s">
        <v>64</v>
      </c>
      <c r="Z1090" s="24" t="s">
        <v>63</v>
      </c>
      <c r="AA1090" s="24"/>
      <c r="AB1090" s="24" t="s">
        <v>64</v>
      </c>
      <c r="AC1090" s="24" t="s">
        <v>64</v>
      </c>
      <c r="AD1090" s="24" t="s">
        <v>64</v>
      </c>
      <c r="AE1090" s="24" t="s">
        <v>64</v>
      </c>
      <c r="AF1090" s="24" t="s">
        <v>59</v>
      </c>
      <c r="AG1090" s="24" t="s">
        <v>64</v>
      </c>
      <c r="AH1090" s="24"/>
      <c r="AI1090" s="24" t="s">
        <v>64</v>
      </c>
      <c r="AJ1090" s="24" t="s">
        <v>64</v>
      </c>
      <c r="AK1090" s="24"/>
      <c r="AL1090" s="24" t="s">
        <v>63</v>
      </c>
      <c r="AM1090" s="24" t="s">
        <v>63</v>
      </c>
      <c r="AN1090" s="24" t="s">
        <v>63</v>
      </c>
      <c r="AO1090" s="24" t="s">
        <v>63</v>
      </c>
      <c r="AP1090" s="24">
        <v>-255.2</v>
      </c>
      <c r="AQ1090" s="24" t="s">
        <v>63</v>
      </c>
      <c r="AR1090" s="106" t="s">
        <v>64</v>
      </c>
      <c r="AS1090" s="24" t="s">
        <v>64</v>
      </c>
      <c r="AT1090" s="24" t="s">
        <v>64</v>
      </c>
      <c r="AU1090" s="24" t="s">
        <v>64</v>
      </c>
      <c r="AV1090" s="24">
        <v>0</v>
      </c>
      <c r="AW1090" s="24" t="s">
        <v>64</v>
      </c>
      <c r="AX1090" s="24" t="s">
        <v>64</v>
      </c>
      <c r="AY1090" s="24" t="s">
        <v>64</v>
      </c>
      <c r="AZ1090" s="24" t="s">
        <v>64</v>
      </c>
      <c r="BA1090" s="24" t="s">
        <v>63</v>
      </c>
      <c r="BB1090" s="24">
        <v>0</v>
      </c>
      <c r="BC1090" s="24">
        <v>0</v>
      </c>
      <c r="BD1090" s="24">
        <f t="shared" si="433"/>
        <v>-255.2</v>
      </c>
      <c r="BE1090" s="25"/>
    </row>
    <row r="1091" spans="1:57" ht="25.5" customHeight="1" x14ac:dyDescent="0.25">
      <c r="A1091" s="22">
        <v>22</v>
      </c>
      <c r="B1091" s="79" t="s">
        <v>91</v>
      </c>
      <c r="C1091" s="80">
        <v>37</v>
      </c>
      <c r="D1091" s="80">
        <v>170</v>
      </c>
      <c r="E1091" s="80" t="s">
        <v>370</v>
      </c>
      <c r="F1091" s="24" t="s">
        <v>64</v>
      </c>
      <c r="G1091" s="24" t="s">
        <v>64</v>
      </c>
      <c r="H1091" s="24" t="s">
        <v>64</v>
      </c>
      <c r="I1091" s="24" t="s">
        <v>64</v>
      </c>
      <c r="J1091" s="104" t="s">
        <v>271</v>
      </c>
      <c r="K1091" s="24" t="s">
        <v>64</v>
      </c>
      <c r="L1091" s="24" t="s">
        <v>63</v>
      </c>
      <c r="M1091" s="24" t="s">
        <v>63</v>
      </c>
      <c r="N1091" s="24" t="s">
        <v>64</v>
      </c>
      <c r="O1091" s="24" t="s">
        <v>63</v>
      </c>
      <c r="P1091" s="24" t="s">
        <v>63</v>
      </c>
      <c r="Q1091" s="24" t="s">
        <v>64</v>
      </c>
      <c r="R1091" s="24" t="s">
        <v>63</v>
      </c>
      <c r="S1091" s="24" t="s">
        <v>63</v>
      </c>
      <c r="T1091" s="104" t="s">
        <v>63</v>
      </c>
      <c r="U1091" s="24" t="s">
        <v>64</v>
      </c>
      <c r="V1091" s="24"/>
      <c r="W1091" s="24" t="s">
        <v>64</v>
      </c>
      <c r="X1091" s="24"/>
      <c r="Y1091" s="24" t="s">
        <v>64</v>
      </c>
      <c r="Z1091" s="24" t="s">
        <v>63</v>
      </c>
      <c r="AA1091" s="24"/>
      <c r="AB1091" s="24" t="s">
        <v>64</v>
      </c>
      <c r="AC1091" s="24" t="s">
        <v>64</v>
      </c>
      <c r="AD1091" s="24" t="s">
        <v>64</v>
      </c>
      <c r="AE1091" s="24" t="s">
        <v>64</v>
      </c>
      <c r="AF1091" s="24" t="s">
        <v>64</v>
      </c>
      <c r="AG1091" s="24" t="s">
        <v>64</v>
      </c>
      <c r="AH1091" s="24"/>
      <c r="AI1091" s="24" t="s">
        <v>64</v>
      </c>
      <c r="AJ1091" s="24" t="s">
        <v>64</v>
      </c>
      <c r="AK1091" s="24"/>
      <c r="AL1091" s="24" t="s">
        <v>63</v>
      </c>
      <c r="AM1091" s="24" t="s">
        <v>63</v>
      </c>
      <c r="AN1091" s="24" t="s">
        <v>63</v>
      </c>
      <c r="AO1091" s="24" t="s">
        <v>63</v>
      </c>
      <c r="AP1091" s="24">
        <v>340.88</v>
      </c>
      <c r="AQ1091" s="24" t="s">
        <v>63</v>
      </c>
      <c r="AR1091" s="106" t="s">
        <v>64</v>
      </c>
      <c r="AS1091" s="24" t="s">
        <v>64</v>
      </c>
      <c r="AT1091" s="24" t="s">
        <v>64</v>
      </c>
      <c r="AU1091" s="24" t="s">
        <v>64</v>
      </c>
      <c r="AV1091" s="24">
        <v>0</v>
      </c>
      <c r="AW1091" s="24" t="s">
        <v>64</v>
      </c>
      <c r="AX1091" s="24" t="s">
        <v>64</v>
      </c>
      <c r="AY1091" s="24" t="s">
        <v>64</v>
      </c>
      <c r="AZ1091" s="24" t="s">
        <v>64</v>
      </c>
      <c r="BA1091" s="24" t="s">
        <v>63</v>
      </c>
      <c r="BB1091" s="24">
        <v>0</v>
      </c>
      <c r="BC1091" s="24">
        <v>0</v>
      </c>
      <c r="BD1091" s="24">
        <f t="shared" si="433"/>
        <v>340.88</v>
      </c>
      <c r="BE1091" s="25"/>
    </row>
    <row r="1092" spans="1:57" ht="25.5" customHeight="1" x14ac:dyDescent="0.25">
      <c r="A1092" s="22">
        <v>22</v>
      </c>
      <c r="B1092" s="79" t="s">
        <v>91</v>
      </c>
      <c r="C1092" s="80">
        <v>20</v>
      </c>
      <c r="D1092" s="80">
        <v>30</v>
      </c>
      <c r="E1092" s="80" t="s">
        <v>249</v>
      </c>
      <c r="F1092" s="24">
        <v>-11.39</v>
      </c>
      <c r="G1092" s="24">
        <v>169.98</v>
      </c>
      <c r="H1092" s="24">
        <v>-310.7</v>
      </c>
      <c r="I1092" s="24" t="s">
        <v>64</v>
      </c>
      <c r="J1092" s="104" t="s">
        <v>271</v>
      </c>
      <c r="K1092" s="24" t="s">
        <v>64</v>
      </c>
      <c r="L1092" s="24" t="s">
        <v>63</v>
      </c>
      <c r="M1092" s="24" t="s">
        <v>58</v>
      </c>
      <c r="N1092" s="24" t="s">
        <v>64</v>
      </c>
      <c r="O1092" s="24" t="s">
        <v>63</v>
      </c>
      <c r="P1092" s="24" t="s">
        <v>63</v>
      </c>
      <c r="Q1092" s="24" t="s">
        <v>64</v>
      </c>
      <c r="R1092" s="24" t="s">
        <v>58</v>
      </c>
      <c r="S1092" s="24" t="s">
        <v>63</v>
      </c>
      <c r="T1092" s="104" t="s">
        <v>58</v>
      </c>
      <c r="U1092" s="24">
        <v>44.64</v>
      </c>
      <c r="V1092" s="24"/>
      <c r="W1092" s="24" t="s">
        <v>62</v>
      </c>
      <c r="X1092" s="24"/>
      <c r="Y1092" s="24" t="s">
        <v>59</v>
      </c>
      <c r="Z1092" s="24" t="s">
        <v>58</v>
      </c>
      <c r="AA1092" s="24"/>
      <c r="AB1092" s="24">
        <v>-14.93</v>
      </c>
      <c r="AC1092" s="24" t="s">
        <v>64</v>
      </c>
      <c r="AD1092" s="24" t="s">
        <v>59</v>
      </c>
      <c r="AE1092" s="24" t="s">
        <v>64</v>
      </c>
      <c r="AF1092" s="24" t="s">
        <v>64</v>
      </c>
      <c r="AG1092" s="24" t="s">
        <v>59</v>
      </c>
      <c r="AH1092" s="24"/>
      <c r="AI1092" s="24" t="s">
        <v>60</v>
      </c>
      <c r="AJ1092" s="24" t="s">
        <v>60</v>
      </c>
      <c r="AK1092" s="24"/>
      <c r="AL1092" s="24" t="s">
        <v>63</v>
      </c>
      <c r="AM1092" s="24" t="s">
        <v>63</v>
      </c>
      <c r="AN1092" s="24" t="s">
        <v>63</v>
      </c>
      <c r="AO1092" s="24" t="s">
        <v>63</v>
      </c>
      <c r="AP1092" s="24">
        <v>-25.72</v>
      </c>
      <c r="AQ1092" s="24" t="s">
        <v>59</v>
      </c>
      <c r="AR1092" s="106" t="s">
        <v>64</v>
      </c>
      <c r="AS1092" s="24" t="s">
        <v>59</v>
      </c>
      <c r="AT1092" s="24" t="s">
        <v>59</v>
      </c>
      <c r="AU1092" s="24" t="s">
        <v>64</v>
      </c>
      <c r="AV1092" s="24">
        <v>0</v>
      </c>
      <c r="AW1092" s="24" t="s">
        <v>64</v>
      </c>
      <c r="AX1092" s="24">
        <v>117.9</v>
      </c>
      <c r="AY1092" s="24" t="s">
        <v>64</v>
      </c>
      <c r="AZ1092" s="24" t="s">
        <v>64</v>
      </c>
      <c r="BA1092" s="24" t="s">
        <v>63</v>
      </c>
      <c r="BB1092" s="24">
        <v>0</v>
      </c>
      <c r="BC1092" s="24">
        <v>0</v>
      </c>
      <c r="BD1092" s="24">
        <f t="shared" si="433"/>
        <v>-30.22</v>
      </c>
      <c r="BE1092" s="25"/>
    </row>
    <row r="1093" spans="1:57" ht="25.5" customHeight="1" x14ac:dyDescent="0.25">
      <c r="A1093" s="42">
        <v>22</v>
      </c>
      <c r="B1093" s="79" t="s">
        <v>93</v>
      </c>
      <c r="C1093" s="80">
        <v>18</v>
      </c>
      <c r="D1093" s="80">
        <v>118</v>
      </c>
      <c r="E1093" s="80" t="s">
        <v>314</v>
      </c>
      <c r="F1093" s="24">
        <v>-65.67</v>
      </c>
      <c r="G1093" s="24">
        <v>-239.55</v>
      </c>
      <c r="H1093" s="24">
        <v>-101.34</v>
      </c>
      <c r="I1093" s="24">
        <v>-286.77</v>
      </c>
      <c r="J1093" s="71">
        <v>-392.03</v>
      </c>
      <c r="K1093" s="24">
        <v>4.74</v>
      </c>
      <c r="L1093" s="24">
        <v>-234.16</v>
      </c>
      <c r="M1093" s="24">
        <v>-233.48</v>
      </c>
      <c r="N1093" s="24">
        <v>-581.95000000000005</v>
      </c>
      <c r="O1093" s="24">
        <v>-126.33</v>
      </c>
      <c r="P1093" s="24">
        <v>-301.76</v>
      </c>
      <c r="Q1093" s="24">
        <v>-226.03</v>
      </c>
      <c r="R1093" s="24" t="s">
        <v>58</v>
      </c>
      <c r="S1093" s="24">
        <v>252.74</v>
      </c>
      <c r="T1093" s="104">
        <v>53.25</v>
      </c>
      <c r="U1093" s="24">
        <v>-390.37</v>
      </c>
      <c r="V1093" s="24"/>
      <c r="W1093" s="24">
        <v>2.17</v>
      </c>
      <c r="X1093" s="24"/>
      <c r="Y1093" s="24">
        <v>99.19</v>
      </c>
      <c r="Z1093" s="24" t="s">
        <v>58</v>
      </c>
      <c r="AA1093" s="24"/>
      <c r="AB1093" s="24">
        <v>130.53</v>
      </c>
      <c r="AC1093" s="24">
        <v>-151.79</v>
      </c>
      <c r="AD1093" s="24" t="s">
        <v>59</v>
      </c>
      <c r="AE1093" s="24">
        <v>-113.46</v>
      </c>
      <c r="AF1093" s="24">
        <v>-34.590000000000003</v>
      </c>
      <c r="AG1093" s="24">
        <v>279.07</v>
      </c>
      <c r="AH1093" s="24"/>
      <c r="AI1093" s="24" t="s">
        <v>58</v>
      </c>
      <c r="AJ1093" s="24">
        <v>50.7</v>
      </c>
      <c r="AK1093" s="24"/>
      <c r="AL1093" s="24">
        <v>92.88</v>
      </c>
      <c r="AM1093" s="24">
        <v>-60.73</v>
      </c>
      <c r="AN1093" s="24">
        <v>-23.07</v>
      </c>
      <c r="AO1093" s="24">
        <v>-197.5</v>
      </c>
      <c r="AP1093" s="24">
        <v>-392.31</v>
      </c>
      <c r="AQ1093" s="24">
        <v>-574.20000000000005</v>
      </c>
      <c r="AR1093" s="106">
        <v>-126.56</v>
      </c>
      <c r="AS1093" s="24" t="s">
        <v>59</v>
      </c>
      <c r="AT1093" s="24">
        <v>268.33999999999997</v>
      </c>
      <c r="AU1093" s="24">
        <v>-213.55</v>
      </c>
      <c r="AV1093" s="24">
        <v>0</v>
      </c>
      <c r="AW1093" s="24">
        <v>-499.12</v>
      </c>
      <c r="AX1093" s="24">
        <v>-35.86</v>
      </c>
      <c r="AY1093" s="24">
        <v>-120.3</v>
      </c>
      <c r="AZ1093" s="24">
        <v>-16.649999999999999</v>
      </c>
      <c r="BA1093" s="24">
        <v>-33.58</v>
      </c>
      <c r="BB1093" s="24">
        <v>0</v>
      </c>
      <c r="BC1093" s="24">
        <v>0</v>
      </c>
      <c r="BD1093" s="24">
        <f t="shared" si="433"/>
        <v>-4539.0999999999995</v>
      </c>
      <c r="BE1093" s="25"/>
    </row>
    <row r="1094" spans="1:57" ht="25.5" customHeight="1" x14ac:dyDescent="0.25">
      <c r="A1094" s="22">
        <v>22</v>
      </c>
      <c r="B1094" s="79" t="s">
        <v>93</v>
      </c>
      <c r="C1094" s="82">
        <v>24</v>
      </c>
      <c r="D1094" s="79">
        <v>322</v>
      </c>
      <c r="E1094" s="82" t="s">
        <v>371</v>
      </c>
      <c r="F1094" s="24">
        <v>-146.18</v>
      </c>
      <c r="G1094" s="24">
        <v>-48.77</v>
      </c>
      <c r="H1094" s="24">
        <v>-5.54</v>
      </c>
      <c r="I1094" s="24">
        <v>-102.68</v>
      </c>
      <c r="J1094" s="104" t="s">
        <v>266</v>
      </c>
      <c r="K1094" s="24" t="s">
        <v>59</v>
      </c>
      <c r="L1094" s="24" t="s">
        <v>58</v>
      </c>
      <c r="M1094" s="24">
        <v>-217.71</v>
      </c>
      <c r="N1094" s="24">
        <v>-251.69</v>
      </c>
      <c r="O1094" s="24">
        <v>-425.07</v>
      </c>
      <c r="P1094" s="24">
        <v>-42.49</v>
      </c>
      <c r="Q1094" s="24">
        <v>-256.32</v>
      </c>
      <c r="R1094" s="24">
        <v>313.87</v>
      </c>
      <c r="S1094" s="24">
        <v>-31.09</v>
      </c>
      <c r="T1094" s="104" t="s">
        <v>58</v>
      </c>
      <c r="U1094" s="24">
        <v>15.12</v>
      </c>
      <c r="V1094" s="24"/>
      <c r="W1094" s="24">
        <v>-158.88999999999999</v>
      </c>
      <c r="X1094" s="24"/>
      <c r="Y1094" s="24">
        <v>-128.59</v>
      </c>
      <c r="Z1094" s="24" t="s">
        <v>58</v>
      </c>
      <c r="AA1094" s="24"/>
      <c r="AB1094" s="24">
        <v>-319.77999999999997</v>
      </c>
      <c r="AC1094" s="24">
        <v>-54.24</v>
      </c>
      <c r="AD1094" s="24">
        <v>-198.08</v>
      </c>
      <c r="AE1094" s="24">
        <v>5.51</v>
      </c>
      <c r="AF1094" s="24" t="s">
        <v>59</v>
      </c>
      <c r="AG1094" s="24">
        <v>11.46</v>
      </c>
      <c r="AH1094" s="24"/>
      <c r="AI1094" s="24">
        <v>-158.99</v>
      </c>
      <c r="AJ1094" s="24">
        <v>86.69</v>
      </c>
      <c r="AK1094" s="24"/>
      <c r="AL1094" s="24">
        <v>0.28000000000000003</v>
      </c>
      <c r="AM1094" s="24" t="s">
        <v>62</v>
      </c>
      <c r="AN1094" s="24">
        <v>-246.58</v>
      </c>
      <c r="AO1094" s="24">
        <v>-75.290000000000006</v>
      </c>
      <c r="AP1094" s="24">
        <v>-728.8</v>
      </c>
      <c r="AQ1094" s="24">
        <v>-31</v>
      </c>
      <c r="AR1094" s="106" t="s">
        <v>59</v>
      </c>
      <c r="AS1094" s="24" t="s">
        <v>59</v>
      </c>
      <c r="AT1094" s="24" t="s">
        <v>59</v>
      </c>
      <c r="AU1094" s="24" t="s">
        <v>59</v>
      </c>
      <c r="AV1094" s="24">
        <v>0</v>
      </c>
      <c r="AW1094" s="24">
        <v>-39.68</v>
      </c>
      <c r="AX1094" s="24" t="s">
        <v>59</v>
      </c>
      <c r="AY1094" s="24">
        <v>422.76</v>
      </c>
      <c r="AZ1094" s="24">
        <v>-177.78</v>
      </c>
      <c r="BA1094" s="24" t="s">
        <v>62</v>
      </c>
      <c r="BB1094" s="24">
        <v>0</v>
      </c>
      <c r="BC1094" s="24">
        <v>0</v>
      </c>
      <c r="BD1094" s="24">
        <f t="shared" si="433"/>
        <v>-2989.5499999999997</v>
      </c>
      <c r="BE1094" s="25"/>
    </row>
    <row r="1095" spans="1:57" ht="25.5" customHeight="1" x14ac:dyDescent="0.25">
      <c r="A1095" s="22">
        <v>22</v>
      </c>
      <c r="B1095" s="79" t="s">
        <v>93</v>
      </c>
      <c r="C1095" s="80">
        <v>11</v>
      </c>
      <c r="D1095" s="80">
        <v>202</v>
      </c>
      <c r="E1095" s="80" t="s">
        <v>142</v>
      </c>
      <c r="F1095" s="24">
        <v>-585.87</v>
      </c>
      <c r="G1095" s="24">
        <v>-164.78</v>
      </c>
      <c r="H1095" s="24" t="s">
        <v>59</v>
      </c>
      <c r="I1095" s="24">
        <v>-351.71</v>
      </c>
      <c r="J1095" s="71">
        <v>-5.93</v>
      </c>
      <c r="K1095" s="24">
        <v>-300.39999999999998</v>
      </c>
      <c r="L1095" s="24" t="s">
        <v>58</v>
      </c>
      <c r="M1095" s="24">
        <v>-243.6</v>
      </c>
      <c r="N1095" s="24">
        <v>-264.66000000000003</v>
      </c>
      <c r="O1095" s="24">
        <v>-26.32</v>
      </c>
      <c r="P1095" s="24">
        <v>-395.4</v>
      </c>
      <c r="Q1095" s="24">
        <v>-829.62</v>
      </c>
      <c r="R1095" s="24" t="s">
        <v>58</v>
      </c>
      <c r="S1095" s="24">
        <v>183.1</v>
      </c>
      <c r="T1095" s="104" t="s">
        <v>58</v>
      </c>
      <c r="U1095" s="24">
        <v>-461.38</v>
      </c>
      <c r="V1095" s="24"/>
      <c r="W1095" s="24">
        <v>969.99</v>
      </c>
      <c r="X1095" s="24"/>
      <c r="Y1095" s="24">
        <v>-24.43</v>
      </c>
      <c r="Z1095" s="24" t="s">
        <v>58</v>
      </c>
      <c r="AA1095" s="24"/>
      <c r="AB1095" s="24">
        <v>623.63</v>
      </c>
      <c r="AC1095" s="24">
        <v>39.42</v>
      </c>
      <c r="AD1095" s="24" t="s">
        <v>59</v>
      </c>
      <c r="AE1095" s="24">
        <v>-50.69</v>
      </c>
      <c r="AF1095" s="24">
        <v>-346.11</v>
      </c>
      <c r="AG1095" s="24">
        <v>-220.17</v>
      </c>
      <c r="AH1095" s="24"/>
      <c r="AI1095" s="24" t="s">
        <v>58</v>
      </c>
      <c r="AJ1095" s="24">
        <v>-52.64</v>
      </c>
      <c r="AK1095" s="24"/>
      <c r="AL1095" s="24">
        <v>-128.86000000000001</v>
      </c>
      <c r="AM1095" s="24">
        <v>-73.540000000000006</v>
      </c>
      <c r="AN1095" s="24">
        <v>-24.34</v>
      </c>
      <c r="AO1095" s="24">
        <v>-198.98</v>
      </c>
      <c r="AP1095" s="24">
        <v>-46.76</v>
      </c>
      <c r="AQ1095" s="24">
        <v>-721.48</v>
      </c>
      <c r="AR1095" s="106">
        <v>-122.83</v>
      </c>
      <c r="AS1095" s="24">
        <v>166.69</v>
      </c>
      <c r="AT1095" s="24">
        <v>-270.2</v>
      </c>
      <c r="AU1095" s="24">
        <v>-87.06</v>
      </c>
      <c r="AV1095" s="24">
        <v>0</v>
      </c>
      <c r="AW1095" s="24">
        <v>-386.85</v>
      </c>
      <c r="AX1095" s="24">
        <v>-1111.3499999999999</v>
      </c>
      <c r="AY1095" s="24">
        <v>70.73</v>
      </c>
      <c r="AZ1095" s="24" t="s">
        <v>59</v>
      </c>
      <c r="BA1095" s="24">
        <v>-102.32</v>
      </c>
      <c r="BB1095" s="24">
        <v>0</v>
      </c>
      <c r="BC1095" s="24">
        <v>0</v>
      </c>
      <c r="BD1095" s="24">
        <f t="shared" si="433"/>
        <v>-5544.7199999999993</v>
      </c>
      <c r="BE1095" s="25"/>
    </row>
    <row r="1096" spans="1:57" ht="25.5" customHeight="1" x14ac:dyDescent="0.25">
      <c r="A1096" s="22">
        <v>22</v>
      </c>
      <c r="B1096" s="79" t="s">
        <v>93</v>
      </c>
      <c r="C1096" s="80">
        <v>11</v>
      </c>
      <c r="D1096" s="80">
        <v>87</v>
      </c>
      <c r="E1096" s="80" t="s">
        <v>231</v>
      </c>
      <c r="F1096" s="24">
        <v>-657.18</v>
      </c>
      <c r="G1096" s="24">
        <v>-239.84</v>
      </c>
      <c r="H1096" s="24" t="s">
        <v>58</v>
      </c>
      <c r="I1096" s="24">
        <v>-317.43</v>
      </c>
      <c r="J1096" s="71">
        <v>-90.2</v>
      </c>
      <c r="K1096" s="24">
        <v>-196.9</v>
      </c>
      <c r="L1096" s="24" t="s">
        <v>58</v>
      </c>
      <c r="M1096" s="24">
        <v>-226.96</v>
      </c>
      <c r="N1096" s="24">
        <v>-105.61</v>
      </c>
      <c r="O1096" s="24">
        <v>-82.17</v>
      </c>
      <c r="P1096" s="24">
        <v>1079.08</v>
      </c>
      <c r="Q1096" s="24">
        <v>-342.43</v>
      </c>
      <c r="R1096" s="24" t="s">
        <v>58</v>
      </c>
      <c r="S1096" s="24">
        <v>236.81</v>
      </c>
      <c r="T1096" s="104">
        <v>-291.38</v>
      </c>
      <c r="U1096" s="24">
        <v>38.97</v>
      </c>
      <c r="V1096" s="24"/>
      <c r="W1096" s="24">
        <v>78.08</v>
      </c>
      <c r="X1096" s="24"/>
      <c r="Y1096" s="24">
        <v>-545.74</v>
      </c>
      <c r="Z1096" s="24" t="s">
        <v>58</v>
      </c>
      <c r="AA1096" s="24"/>
      <c r="AB1096" s="24">
        <v>-26.61</v>
      </c>
      <c r="AC1096" s="24">
        <v>-81.47</v>
      </c>
      <c r="AD1096" s="24" t="s">
        <v>59</v>
      </c>
      <c r="AE1096" s="24">
        <v>-54.7</v>
      </c>
      <c r="AF1096" s="24">
        <v>-152.35</v>
      </c>
      <c r="AG1096" s="24">
        <v>-442.07</v>
      </c>
      <c r="AH1096" s="24"/>
      <c r="AI1096" s="24" t="s">
        <v>58</v>
      </c>
      <c r="AJ1096" s="24">
        <v>-223.9</v>
      </c>
      <c r="AK1096" s="24"/>
      <c r="AL1096" s="24">
        <v>-269.95</v>
      </c>
      <c r="AM1096" s="24">
        <v>-90.02</v>
      </c>
      <c r="AN1096" s="24">
        <v>-27.15</v>
      </c>
      <c r="AO1096" s="24">
        <v>-76.95</v>
      </c>
      <c r="AP1096" s="24">
        <v>-21749.77</v>
      </c>
      <c r="AQ1096" s="24" t="s">
        <v>59</v>
      </c>
      <c r="AR1096" s="106" t="s">
        <v>59</v>
      </c>
      <c r="AS1096" s="24" t="s">
        <v>59</v>
      </c>
      <c r="AT1096" s="24">
        <v>-258.64</v>
      </c>
      <c r="AU1096" s="24">
        <v>388.45</v>
      </c>
      <c r="AV1096" s="24">
        <v>0</v>
      </c>
      <c r="AW1096" s="24">
        <v>26.93</v>
      </c>
      <c r="AX1096" s="24">
        <v>-20.74</v>
      </c>
      <c r="AY1096" s="24">
        <v>873.66</v>
      </c>
      <c r="AZ1096" s="24">
        <v>-10.32</v>
      </c>
      <c r="BA1096" s="24">
        <v>165.35</v>
      </c>
      <c r="BB1096" s="24">
        <v>0</v>
      </c>
      <c r="BC1096" s="24">
        <v>0</v>
      </c>
      <c r="BD1096" s="24">
        <f t="shared" si="433"/>
        <v>-23693.15</v>
      </c>
      <c r="BE1096" s="25"/>
    </row>
    <row r="1097" spans="1:57" ht="25.5" customHeight="1" x14ac:dyDescent="0.25">
      <c r="A1097" s="22">
        <v>22</v>
      </c>
      <c r="B1097" s="79" t="s">
        <v>100</v>
      </c>
      <c r="C1097" s="80">
        <v>12</v>
      </c>
      <c r="D1097" s="80">
        <v>153</v>
      </c>
      <c r="E1097" s="80" t="s">
        <v>307</v>
      </c>
      <c r="F1097" s="24" t="s">
        <v>59</v>
      </c>
      <c r="G1097" s="24" t="s">
        <v>59</v>
      </c>
      <c r="H1097" s="24" t="s">
        <v>58</v>
      </c>
      <c r="I1097" s="24">
        <v>-183.31</v>
      </c>
      <c r="J1097" s="71">
        <v>-420.05</v>
      </c>
      <c r="K1097" s="24" t="s">
        <v>59</v>
      </c>
      <c r="L1097" s="24" t="s">
        <v>58</v>
      </c>
      <c r="M1097" s="24" t="s">
        <v>58</v>
      </c>
      <c r="N1097" s="24" t="s">
        <v>59</v>
      </c>
      <c r="O1097" s="24">
        <v>-29.61</v>
      </c>
      <c r="P1097" s="24">
        <v>-554.09</v>
      </c>
      <c r="Q1097" s="24">
        <v>14.46</v>
      </c>
      <c r="R1097" s="24" t="s">
        <v>58</v>
      </c>
      <c r="S1097" s="24">
        <v>211.03</v>
      </c>
      <c r="T1097" s="104">
        <v>-67.64</v>
      </c>
      <c r="U1097" s="24">
        <v>-247.16</v>
      </c>
      <c r="V1097" s="24"/>
      <c r="W1097" s="24" t="s">
        <v>58</v>
      </c>
      <c r="X1097" s="24"/>
      <c r="Y1097" s="24">
        <v>-346.35</v>
      </c>
      <c r="Z1097" s="24" t="s">
        <v>58</v>
      </c>
      <c r="AA1097" s="24"/>
      <c r="AB1097" s="24">
        <v>266.86</v>
      </c>
      <c r="AC1097" s="24">
        <v>-56.08</v>
      </c>
      <c r="AD1097" s="24">
        <v>6.89</v>
      </c>
      <c r="AE1097" s="24">
        <v>-219</v>
      </c>
      <c r="AF1097" s="24">
        <v>-2961.39</v>
      </c>
      <c r="AG1097" s="24" t="s">
        <v>59</v>
      </c>
      <c r="AH1097" s="24"/>
      <c r="AI1097" s="24">
        <v>-195.17</v>
      </c>
      <c r="AJ1097" s="24">
        <v>-192.77</v>
      </c>
      <c r="AK1097" s="24"/>
      <c r="AL1097" s="24">
        <v>-163.30000000000001</v>
      </c>
      <c r="AM1097" s="24" t="s">
        <v>58</v>
      </c>
      <c r="AN1097" s="24" t="s">
        <v>58</v>
      </c>
      <c r="AO1097" s="24">
        <v>-457.48</v>
      </c>
      <c r="AP1097" s="24" t="s">
        <v>59</v>
      </c>
      <c r="AQ1097" s="24">
        <v>-169.08</v>
      </c>
      <c r="AR1097" s="106" t="s">
        <v>59</v>
      </c>
      <c r="AS1097" s="24">
        <v>-68.45</v>
      </c>
      <c r="AT1097" s="24" t="s">
        <v>59</v>
      </c>
      <c r="AU1097" s="24" t="s">
        <v>59</v>
      </c>
      <c r="AV1097" s="24">
        <v>0</v>
      </c>
      <c r="AW1097" s="24">
        <v>-148.75</v>
      </c>
      <c r="AX1097" s="24">
        <v>36.97</v>
      </c>
      <c r="AY1097" s="24">
        <v>-419.96</v>
      </c>
      <c r="AZ1097" s="24">
        <v>-180.5</v>
      </c>
      <c r="BA1097" s="24">
        <v>-547.72</v>
      </c>
      <c r="BB1097" s="24">
        <v>0</v>
      </c>
      <c r="BC1097" s="24">
        <v>0</v>
      </c>
      <c r="BD1097" s="24">
        <f t="shared" si="433"/>
        <v>-7091.65</v>
      </c>
      <c r="BE1097" s="25"/>
    </row>
    <row r="1098" spans="1:57" ht="25.5" customHeight="1" x14ac:dyDescent="0.25">
      <c r="A1098" s="22">
        <v>22</v>
      </c>
      <c r="B1098" s="79" t="s">
        <v>110</v>
      </c>
      <c r="C1098" s="80">
        <v>13</v>
      </c>
      <c r="D1098" s="80">
        <v>154</v>
      </c>
      <c r="E1098" s="80" t="s">
        <v>372</v>
      </c>
      <c r="F1098" s="24">
        <v>-214.72</v>
      </c>
      <c r="G1098" s="24">
        <v>-132.44999999999999</v>
      </c>
      <c r="H1098" s="24">
        <v>-77.05</v>
      </c>
      <c r="I1098" s="24">
        <v>351.73</v>
      </c>
      <c r="J1098" s="71">
        <v>-168.28</v>
      </c>
      <c r="K1098" s="24">
        <v>-14.65</v>
      </c>
      <c r="L1098" s="24">
        <v>-60.45</v>
      </c>
      <c r="M1098" s="24">
        <v>-65.59</v>
      </c>
      <c r="N1098" s="24">
        <v>-559.70000000000005</v>
      </c>
      <c r="O1098" s="24">
        <v>-266.41000000000003</v>
      </c>
      <c r="P1098" s="24">
        <v>-265.58999999999997</v>
      </c>
      <c r="Q1098" s="24">
        <v>-332.85</v>
      </c>
      <c r="R1098" s="24">
        <v>-70.739999999999995</v>
      </c>
      <c r="S1098" s="24">
        <v>84.02</v>
      </c>
      <c r="T1098" s="104" t="s">
        <v>58</v>
      </c>
      <c r="U1098" s="24" t="s">
        <v>59</v>
      </c>
      <c r="V1098" s="24"/>
      <c r="W1098" s="24">
        <v>37.76</v>
      </c>
      <c r="X1098" s="24"/>
      <c r="Y1098" s="24">
        <v>-147.93</v>
      </c>
      <c r="Z1098" s="24" t="s">
        <v>58</v>
      </c>
      <c r="AA1098" s="24"/>
      <c r="AB1098" s="24">
        <v>-34.43</v>
      </c>
      <c r="AC1098" s="24">
        <v>-11.89</v>
      </c>
      <c r="AD1098" s="24">
        <v>-187.54</v>
      </c>
      <c r="AE1098" s="24">
        <v>-385.79</v>
      </c>
      <c r="AF1098" s="24" t="s">
        <v>59</v>
      </c>
      <c r="AG1098" s="24" t="s">
        <v>59</v>
      </c>
      <c r="AH1098" s="24"/>
      <c r="AI1098" s="24" t="s">
        <v>60</v>
      </c>
      <c r="AJ1098" s="24" t="s">
        <v>59</v>
      </c>
      <c r="AK1098" s="24"/>
      <c r="AL1098" s="24">
        <v>-264.23</v>
      </c>
      <c r="AM1098" s="24">
        <v>-26.43</v>
      </c>
      <c r="AN1098" s="24" t="s">
        <v>58</v>
      </c>
      <c r="AO1098" s="24">
        <v>-579.83000000000004</v>
      </c>
      <c r="AP1098" s="24">
        <v>-761.78</v>
      </c>
      <c r="AQ1098" s="24">
        <v>-314.94</v>
      </c>
      <c r="AR1098" s="106">
        <v>-19.559999999999999</v>
      </c>
      <c r="AS1098" s="24">
        <v>-172.03</v>
      </c>
      <c r="AT1098" s="24">
        <v>-56.71</v>
      </c>
      <c r="AU1098" s="24">
        <v>-164.5</v>
      </c>
      <c r="AV1098" s="24">
        <v>0</v>
      </c>
      <c r="AW1098" s="24">
        <v>-41.87</v>
      </c>
      <c r="AX1098" s="24">
        <v>68.97</v>
      </c>
      <c r="AY1098" s="24">
        <v>-13.16</v>
      </c>
      <c r="AZ1098" s="24" t="s">
        <v>59</v>
      </c>
      <c r="BA1098" s="24" t="s">
        <v>62</v>
      </c>
      <c r="BB1098" s="24">
        <v>0</v>
      </c>
      <c r="BC1098" s="24">
        <v>0</v>
      </c>
      <c r="BD1098" s="24">
        <f t="shared" si="433"/>
        <v>-4868.619999999999</v>
      </c>
      <c r="BE1098" s="25"/>
    </row>
    <row r="1099" spans="1:57" ht="25.5" customHeight="1" x14ac:dyDescent="0.25">
      <c r="A1099" s="22">
        <v>22</v>
      </c>
      <c r="B1099" s="79" t="s">
        <v>110</v>
      </c>
      <c r="C1099" s="80">
        <v>13</v>
      </c>
      <c r="D1099" s="80">
        <v>355</v>
      </c>
      <c r="E1099" s="80" t="s">
        <v>160</v>
      </c>
      <c r="F1099" s="24" t="s">
        <v>64</v>
      </c>
      <c r="G1099" s="24" t="s">
        <v>64</v>
      </c>
      <c r="H1099" s="24" t="s">
        <v>64</v>
      </c>
      <c r="I1099" s="24" t="s">
        <v>64</v>
      </c>
      <c r="J1099" s="104" t="s">
        <v>271</v>
      </c>
      <c r="K1099" s="24" t="s">
        <v>64</v>
      </c>
      <c r="L1099" s="24" t="s">
        <v>63</v>
      </c>
      <c r="M1099" s="24" t="s">
        <v>63</v>
      </c>
      <c r="N1099" s="24" t="s">
        <v>64</v>
      </c>
      <c r="O1099" s="24" t="s">
        <v>63</v>
      </c>
      <c r="P1099" s="24" t="s">
        <v>63</v>
      </c>
      <c r="Q1099" s="24" t="s">
        <v>64</v>
      </c>
      <c r="R1099" s="24" t="s">
        <v>58</v>
      </c>
      <c r="S1099" s="24" t="s">
        <v>63</v>
      </c>
      <c r="T1099" s="104" t="s">
        <v>58</v>
      </c>
      <c r="U1099" s="24" t="s">
        <v>64</v>
      </c>
      <c r="V1099" s="24"/>
      <c r="W1099" s="24" t="s">
        <v>64</v>
      </c>
      <c r="X1099" s="24"/>
      <c r="Y1099" s="24" t="s">
        <v>64</v>
      </c>
      <c r="Z1099" s="24" t="s">
        <v>63</v>
      </c>
      <c r="AA1099" s="24"/>
      <c r="AB1099" s="24" t="s">
        <v>64</v>
      </c>
      <c r="AC1099" s="24" t="s">
        <v>64</v>
      </c>
      <c r="AD1099" s="24" t="s">
        <v>64</v>
      </c>
      <c r="AE1099" s="24" t="s">
        <v>64</v>
      </c>
      <c r="AF1099" s="24" t="s">
        <v>59</v>
      </c>
      <c r="AG1099" s="24" t="s">
        <v>64</v>
      </c>
      <c r="AH1099" s="24"/>
      <c r="AI1099" s="24" t="s">
        <v>63</v>
      </c>
      <c r="AJ1099" s="24" t="s">
        <v>64</v>
      </c>
      <c r="AK1099" s="24"/>
      <c r="AL1099" s="24" t="s">
        <v>63</v>
      </c>
      <c r="AM1099" s="24" t="s">
        <v>63</v>
      </c>
      <c r="AN1099" s="24" t="s">
        <v>58</v>
      </c>
      <c r="AO1099" s="24" t="s">
        <v>63</v>
      </c>
      <c r="AP1099" s="24">
        <v>0</v>
      </c>
      <c r="AQ1099" s="24" t="s">
        <v>58</v>
      </c>
      <c r="AR1099" s="106" t="s">
        <v>64</v>
      </c>
      <c r="AS1099" s="24" t="s">
        <v>59</v>
      </c>
      <c r="AT1099" s="24" t="s">
        <v>64</v>
      </c>
      <c r="AU1099" s="24" t="s">
        <v>64</v>
      </c>
      <c r="AV1099" s="24">
        <v>0</v>
      </c>
      <c r="AW1099" s="24" t="s">
        <v>64</v>
      </c>
      <c r="AX1099" s="24" t="s">
        <v>64</v>
      </c>
      <c r="AY1099" s="24" t="s">
        <v>64</v>
      </c>
      <c r="AZ1099" s="24" t="s">
        <v>64</v>
      </c>
      <c r="BA1099" s="24" t="s">
        <v>63</v>
      </c>
      <c r="BB1099" s="24">
        <v>0</v>
      </c>
      <c r="BC1099" s="24">
        <v>0</v>
      </c>
      <c r="BD1099" s="24">
        <f t="shared" si="433"/>
        <v>0</v>
      </c>
      <c r="BE1099" s="25"/>
    </row>
    <row r="1100" spans="1:57" ht="25.5" customHeight="1" x14ac:dyDescent="0.25">
      <c r="A1100" s="22">
        <v>22</v>
      </c>
      <c r="B1100" s="78"/>
      <c r="C1100" s="76"/>
      <c r="D1100" s="76"/>
      <c r="E1100" s="76"/>
      <c r="F1100" s="24">
        <v>116.25</v>
      </c>
      <c r="G1100" s="24">
        <v>-263.44</v>
      </c>
      <c r="H1100" s="24">
        <v>0</v>
      </c>
      <c r="I1100" s="24">
        <v>0</v>
      </c>
      <c r="J1100" s="24">
        <v>0</v>
      </c>
      <c r="K1100" s="24">
        <v>-156.97</v>
      </c>
      <c r="L1100" s="24">
        <v>37.020000000000003</v>
      </c>
      <c r="M1100" s="24">
        <v>0</v>
      </c>
      <c r="N1100" s="24">
        <v>0</v>
      </c>
      <c r="O1100" s="24">
        <v>0</v>
      </c>
      <c r="P1100" s="24">
        <v>-666.11</v>
      </c>
      <c r="Q1100" s="24">
        <v>-2623.89</v>
      </c>
      <c r="R1100" s="24">
        <v>0</v>
      </c>
      <c r="S1100" s="24">
        <v>0</v>
      </c>
      <c r="T1100" s="24">
        <v>0</v>
      </c>
      <c r="U1100" s="24">
        <v>0</v>
      </c>
      <c r="V1100" s="24"/>
      <c r="W1100" s="24">
        <v>0</v>
      </c>
      <c r="X1100" s="24"/>
      <c r="Y1100" s="24">
        <v>0</v>
      </c>
      <c r="Z1100" s="24">
        <v>0</v>
      </c>
      <c r="AA1100" s="24"/>
      <c r="AB1100" s="24">
        <v>-368.28</v>
      </c>
      <c r="AC1100" s="24">
        <v>22.01</v>
      </c>
      <c r="AD1100" s="24">
        <v>393.17</v>
      </c>
      <c r="AE1100" s="24">
        <v>0</v>
      </c>
      <c r="AF1100" s="24">
        <v>0</v>
      </c>
      <c r="AG1100" s="24">
        <v>-43.33</v>
      </c>
      <c r="AH1100" s="24"/>
      <c r="AI1100" s="24">
        <v>0</v>
      </c>
      <c r="AJ1100" s="24">
        <v>228.03</v>
      </c>
      <c r="AK1100" s="24"/>
      <c r="AL1100" s="24">
        <v>0</v>
      </c>
      <c r="AM1100" s="24">
        <v>0</v>
      </c>
      <c r="AN1100" s="24">
        <v>-42.55</v>
      </c>
      <c r="AO1100" s="24">
        <v>0</v>
      </c>
      <c r="AP1100" s="24">
        <v>0</v>
      </c>
      <c r="AQ1100" s="24">
        <v>-314.95</v>
      </c>
      <c r="AR1100" s="24">
        <v>0</v>
      </c>
      <c r="AS1100" s="24">
        <v>0</v>
      </c>
      <c r="AT1100" s="24">
        <v>0</v>
      </c>
      <c r="AU1100" s="24">
        <v>0</v>
      </c>
      <c r="AV1100" s="24">
        <v>0</v>
      </c>
      <c r="AW1100" s="24">
        <v>0</v>
      </c>
      <c r="AX1100" s="24">
        <v>0</v>
      </c>
      <c r="AY1100" s="24">
        <v>0</v>
      </c>
      <c r="AZ1100" s="24">
        <v>0</v>
      </c>
      <c r="BA1100" s="24">
        <v>85.82</v>
      </c>
      <c r="BB1100" s="24">
        <v>0</v>
      </c>
      <c r="BC1100" s="24">
        <v>0</v>
      </c>
      <c r="BD1100" s="24">
        <f t="shared" si="433"/>
        <v>-3597.2199999999993</v>
      </c>
      <c r="BE1100" s="25"/>
    </row>
    <row r="1101" spans="1:57" ht="25.5" customHeight="1" x14ac:dyDescent="0.25">
      <c r="A1101" s="22">
        <v>22</v>
      </c>
      <c r="B1101" s="78"/>
      <c r="C1101" s="76"/>
      <c r="D1101" s="76"/>
      <c r="E1101" s="76"/>
      <c r="F1101" s="24">
        <v>-69.3</v>
      </c>
      <c r="G1101" s="24">
        <v>0</v>
      </c>
      <c r="H1101" s="24">
        <v>0</v>
      </c>
      <c r="I1101" s="24">
        <v>0</v>
      </c>
      <c r="J1101" s="24">
        <v>0</v>
      </c>
      <c r="K1101" s="24">
        <v>0</v>
      </c>
      <c r="L1101" s="24">
        <v>0</v>
      </c>
      <c r="M1101" s="24">
        <v>0</v>
      </c>
      <c r="N1101" s="24">
        <v>0</v>
      </c>
      <c r="O1101" s="24">
        <v>0</v>
      </c>
      <c r="P1101" s="24">
        <v>-94.38</v>
      </c>
      <c r="Q1101" s="24">
        <v>0</v>
      </c>
      <c r="R1101" s="24">
        <v>0</v>
      </c>
      <c r="S1101" s="24">
        <v>0</v>
      </c>
      <c r="T1101" s="24">
        <v>0</v>
      </c>
      <c r="U1101" s="24">
        <v>0</v>
      </c>
      <c r="V1101" s="24"/>
      <c r="W1101" s="24">
        <v>0</v>
      </c>
      <c r="X1101" s="24"/>
      <c r="Y1101" s="24">
        <v>0</v>
      </c>
      <c r="Z1101" s="24">
        <v>0</v>
      </c>
      <c r="AA1101" s="24"/>
      <c r="AB1101" s="24">
        <v>-559.83000000000004</v>
      </c>
      <c r="AC1101" s="24">
        <v>0</v>
      </c>
      <c r="AD1101" s="24">
        <v>-193.01</v>
      </c>
      <c r="AE1101" s="24">
        <v>0</v>
      </c>
      <c r="AF1101" s="24">
        <v>0</v>
      </c>
      <c r="AG1101" s="24">
        <v>71.819999999999993</v>
      </c>
      <c r="AH1101" s="24"/>
      <c r="AI1101" s="24">
        <v>0</v>
      </c>
      <c r="AJ1101" s="24">
        <v>-101.23</v>
      </c>
      <c r="AK1101" s="24"/>
      <c r="AL1101" s="24">
        <v>0</v>
      </c>
      <c r="AM1101" s="24">
        <v>0</v>
      </c>
      <c r="AN1101" s="24">
        <v>0</v>
      </c>
      <c r="AO1101" s="24">
        <v>0</v>
      </c>
      <c r="AP1101" s="24">
        <v>0</v>
      </c>
      <c r="AQ1101" s="24">
        <v>0</v>
      </c>
      <c r="AR1101" s="24">
        <v>0</v>
      </c>
      <c r="AS1101" s="24">
        <v>0</v>
      </c>
      <c r="AT1101" s="24">
        <v>0</v>
      </c>
      <c r="AU1101" s="24">
        <v>0</v>
      </c>
      <c r="AV1101" s="24">
        <v>0</v>
      </c>
      <c r="AW1101" s="24">
        <v>0</v>
      </c>
      <c r="AX1101" s="24">
        <v>0</v>
      </c>
      <c r="AY1101" s="24">
        <v>0</v>
      </c>
      <c r="AZ1101" s="24">
        <v>0</v>
      </c>
      <c r="BA1101" s="24">
        <v>0</v>
      </c>
      <c r="BB1101" s="24">
        <v>0</v>
      </c>
      <c r="BC1101" s="24">
        <v>0</v>
      </c>
      <c r="BD1101" s="24">
        <f t="shared" si="433"/>
        <v>-945.93000000000006</v>
      </c>
      <c r="BE1101" s="25"/>
    </row>
    <row r="1102" spans="1:57" ht="25.5" customHeight="1" x14ac:dyDescent="0.25">
      <c r="A1102" s="22">
        <v>22</v>
      </c>
      <c r="B1102" s="78"/>
      <c r="C1102" s="76"/>
      <c r="D1102" s="76"/>
      <c r="E1102" s="76"/>
      <c r="F1102" s="24">
        <v>0</v>
      </c>
      <c r="G1102" s="24">
        <v>0</v>
      </c>
      <c r="H1102" s="24">
        <v>0</v>
      </c>
      <c r="I1102" s="24">
        <v>0</v>
      </c>
      <c r="J1102" s="24">
        <v>0</v>
      </c>
      <c r="K1102" s="24">
        <v>0</v>
      </c>
      <c r="L1102" s="24">
        <v>0</v>
      </c>
      <c r="M1102" s="24">
        <v>0</v>
      </c>
      <c r="N1102" s="24">
        <v>0</v>
      </c>
      <c r="O1102" s="24">
        <v>0</v>
      </c>
      <c r="P1102" s="24">
        <v>-383.6</v>
      </c>
      <c r="Q1102" s="24">
        <v>0</v>
      </c>
      <c r="R1102" s="24">
        <v>0</v>
      </c>
      <c r="S1102" s="24">
        <v>0</v>
      </c>
      <c r="T1102" s="24">
        <v>0</v>
      </c>
      <c r="U1102" s="24">
        <v>0</v>
      </c>
      <c r="V1102" s="24"/>
      <c r="W1102" s="24">
        <v>0</v>
      </c>
      <c r="X1102" s="24"/>
      <c r="Y1102" s="24">
        <v>0</v>
      </c>
      <c r="Z1102" s="24">
        <v>0</v>
      </c>
      <c r="AA1102" s="24"/>
      <c r="AB1102" s="24">
        <v>0</v>
      </c>
      <c r="AC1102" s="24">
        <v>0</v>
      </c>
      <c r="AD1102" s="24">
        <v>0</v>
      </c>
      <c r="AE1102" s="24">
        <v>0</v>
      </c>
      <c r="AF1102" s="24">
        <v>0</v>
      </c>
      <c r="AG1102" s="24">
        <v>0</v>
      </c>
      <c r="AH1102" s="24"/>
      <c r="AI1102" s="24">
        <v>0</v>
      </c>
      <c r="AJ1102" s="24">
        <v>26.5</v>
      </c>
      <c r="AK1102" s="24"/>
      <c r="AL1102" s="24">
        <v>0</v>
      </c>
      <c r="AM1102" s="24">
        <v>0</v>
      </c>
      <c r="AN1102" s="24">
        <v>0</v>
      </c>
      <c r="AO1102" s="24">
        <v>0</v>
      </c>
      <c r="AP1102" s="24">
        <v>0</v>
      </c>
      <c r="AQ1102" s="24">
        <v>0</v>
      </c>
      <c r="AR1102" s="24">
        <v>0</v>
      </c>
      <c r="AS1102" s="24">
        <v>0</v>
      </c>
      <c r="AT1102" s="24">
        <v>0</v>
      </c>
      <c r="AU1102" s="24">
        <v>0</v>
      </c>
      <c r="AV1102" s="24">
        <v>0</v>
      </c>
      <c r="AW1102" s="24">
        <v>0</v>
      </c>
      <c r="AX1102" s="24">
        <v>0</v>
      </c>
      <c r="AY1102" s="24">
        <v>0</v>
      </c>
      <c r="AZ1102" s="24">
        <v>0</v>
      </c>
      <c r="BA1102" s="24">
        <v>0</v>
      </c>
      <c r="BB1102" s="24">
        <v>0</v>
      </c>
      <c r="BC1102" s="24">
        <v>0</v>
      </c>
      <c r="BD1102" s="24">
        <f t="shared" si="433"/>
        <v>-357.1</v>
      </c>
      <c r="BE1102" s="25"/>
    </row>
    <row r="1103" spans="1:57" ht="25.5" customHeight="1" x14ac:dyDescent="0.25">
      <c r="A1103" s="22">
        <v>22</v>
      </c>
      <c r="B1103" s="78"/>
      <c r="C1103" s="76"/>
      <c r="D1103" s="76"/>
      <c r="E1103" s="76"/>
      <c r="F1103" s="24">
        <v>0</v>
      </c>
      <c r="G1103" s="24">
        <v>0</v>
      </c>
      <c r="H1103" s="24">
        <v>0</v>
      </c>
      <c r="I1103" s="24">
        <v>0</v>
      </c>
      <c r="J1103" s="24">
        <v>0</v>
      </c>
      <c r="K1103" s="24"/>
      <c r="L1103" s="24">
        <v>0</v>
      </c>
      <c r="M1103" s="24">
        <v>0</v>
      </c>
      <c r="N1103" s="24">
        <v>0</v>
      </c>
      <c r="O1103" s="24">
        <v>0</v>
      </c>
      <c r="P1103" s="24">
        <v>221.7</v>
      </c>
      <c r="Q1103" s="24">
        <v>0</v>
      </c>
      <c r="R1103" s="24">
        <v>0</v>
      </c>
      <c r="S1103" s="24">
        <v>0</v>
      </c>
      <c r="T1103" s="24">
        <v>0</v>
      </c>
      <c r="U1103" s="24">
        <v>0</v>
      </c>
      <c r="V1103" s="24"/>
      <c r="W1103" s="24">
        <v>0</v>
      </c>
      <c r="X1103" s="24"/>
      <c r="Y1103" s="24">
        <v>0</v>
      </c>
      <c r="Z1103" s="24">
        <v>0</v>
      </c>
      <c r="AA1103" s="24"/>
      <c r="AB1103" s="24">
        <v>0</v>
      </c>
      <c r="AC1103" s="24">
        <v>0</v>
      </c>
      <c r="AD1103" s="24">
        <v>0</v>
      </c>
      <c r="AE1103" s="24">
        <v>0</v>
      </c>
      <c r="AF1103" s="24">
        <v>0</v>
      </c>
      <c r="AG1103" s="24">
        <v>0</v>
      </c>
      <c r="AH1103" s="24"/>
      <c r="AI1103" s="24">
        <v>0</v>
      </c>
      <c r="AJ1103" s="24">
        <v>50.27</v>
      </c>
      <c r="AK1103" s="24"/>
      <c r="AL1103" s="24">
        <v>0</v>
      </c>
      <c r="AM1103" s="24">
        <v>0</v>
      </c>
      <c r="AN1103" s="24">
        <v>0</v>
      </c>
      <c r="AO1103" s="24">
        <v>0</v>
      </c>
      <c r="AP1103" s="24">
        <v>0</v>
      </c>
      <c r="AQ1103" s="24">
        <v>-315.22000000000003</v>
      </c>
      <c r="AR1103" s="24">
        <v>0</v>
      </c>
      <c r="AS1103" s="24">
        <v>0</v>
      </c>
      <c r="AT1103" s="24">
        <v>0</v>
      </c>
      <c r="AU1103" s="24">
        <v>0</v>
      </c>
      <c r="AV1103" s="24">
        <v>0</v>
      </c>
      <c r="AW1103" s="24">
        <v>0</v>
      </c>
      <c r="AX1103" s="24">
        <v>0</v>
      </c>
      <c r="AY1103" s="24">
        <v>0</v>
      </c>
      <c r="AZ1103" s="24">
        <v>0</v>
      </c>
      <c r="BA1103" s="24">
        <v>0</v>
      </c>
      <c r="BB1103" s="24">
        <v>0</v>
      </c>
      <c r="BC1103" s="24">
        <v>0</v>
      </c>
      <c r="BD1103" s="24">
        <f t="shared" si="433"/>
        <v>-43.250000000000057</v>
      </c>
      <c r="BE1103" s="25"/>
    </row>
    <row r="1104" spans="1:57" ht="25.5" customHeight="1" x14ac:dyDescent="0.25">
      <c r="A1104" s="22">
        <v>22</v>
      </c>
      <c r="B1104" s="78"/>
      <c r="C1104" s="76"/>
      <c r="D1104" s="76"/>
      <c r="E1104" s="76"/>
      <c r="F1104" s="24">
        <v>0</v>
      </c>
      <c r="G1104" s="24">
        <v>0</v>
      </c>
      <c r="H1104" s="24">
        <v>0</v>
      </c>
      <c r="I1104" s="24">
        <v>0</v>
      </c>
      <c r="J1104" s="24">
        <v>0</v>
      </c>
      <c r="K1104" s="24">
        <v>0</v>
      </c>
      <c r="L1104" s="24">
        <v>0</v>
      </c>
      <c r="M1104" s="24">
        <v>0</v>
      </c>
      <c r="N1104" s="24">
        <v>0</v>
      </c>
      <c r="O1104" s="24">
        <v>0</v>
      </c>
      <c r="P1104" s="24">
        <v>-99.98</v>
      </c>
      <c r="Q1104" s="24">
        <v>0</v>
      </c>
      <c r="R1104" s="24">
        <v>0</v>
      </c>
      <c r="S1104" s="24">
        <v>0</v>
      </c>
      <c r="T1104" s="24">
        <v>0</v>
      </c>
      <c r="U1104" s="24">
        <v>0</v>
      </c>
      <c r="V1104" s="24"/>
      <c r="W1104" s="24">
        <v>0</v>
      </c>
      <c r="X1104" s="24"/>
      <c r="Y1104" s="24">
        <v>0</v>
      </c>
      <c r="Z1104" s="24">
        <v>0</v>
      </c>
      <c r="AA1104" s="24"/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/>
      <c r="AI1104" s="24">
        <v>0</v>
      </c>
      <c r="AJ1104" s="24">
        <v>0</v>
      </c>
      <c r="AK1104" s="24"/>
      <c r="AL1104" s="24">
        <v>0</v>
      </c>
      <c r="AM1104" s="24">
        <v>0</v>
      </c>
      <c r="AN1104" s="24">
        <v>0</v>
      </c>
      <c r="AO1104" s="24">
        <v>0</v>
      </c>
      <c r="AP1104" s="24">
        <v>0</v>
      </c>
      <c r="AQ1104" s="24">
        <v>-490.1</v>
      </c>
      <c r="AR1104" s="24">
        <v>0</v>
      </c>
      <c r="AS1104" s="24">
        <v>0</v>
      </c>
      <c r="AT1104" s="24">
        <v>0</v>
      </c>
      <c r="AU1104" s="24">
        <v>0</v>
      </c>
      <c r="AV1104" s="24">
        <v>0</v>
      </c>
      <c r="AW1104" s="24">
        <v>0</v>
      </c>
      <c r="AX1104" s="24">
        <v>0</v>
      </c>
      <c r="AY1104" s="24">
        <v>0</v>
      </c>
      <c r="AZ1104" s="24">
        <v>0</v>
      </c>
      <c r="BA1104" s="24">
        <v>0</v>
      </c>
      <c r="BB1104" s="24">
        <v>0</v>
      </c>
      <c r="BC1104" s="24">
        <v>0</v>
      </c>
      <c r="BD1104" s="24">
        <f t="shared" si="433"/>
        <v>-590.08000000000004</v>
      </c>
      <c r="BE1104" s="25"/>
    </row>
    <row r="1105" spans="1:57" ht="25.5" customHeight="1" x14ac:dyDescent="0.25">
      <c r="A1105" s="22">
        <v>22</v>
      </c>
      <c r="B1105" s="78"/>
      <c r="C1105" s="76"/>
      <c r="D1105" s="76"/>
      <c r="E1105" s="76"/>
      <c r="F1105" s="24">
        <v>0</v>
      </c>
      <c r="G1105" s="24">
        <v>0</v>
      </c>
      <c r="H1105" s="24">
        <v>0</v>
      </c>
      <c r="I1105" s="24">
        <v>0</v>
      </c>
      <c r="J1105" s="24">
        <v>0</v>
      </c>
      <c r="K1105" s="24">
        <v>0</v>
      </c>
      <c r="L1105" s="24">
        <v>0</v>
      </c>
      <c r="M1105" s="24">
        <v>0</v>
      </c>
      <c r="N1105" s="24">
        <v>0</v>
      </c>
      <c r="O1105" s="24">
        <v>0</v>
      </c>
      <c r="P1105" s="24">
        <v>-284.64999999999998</v>
      </c>
      <c r="Q1105" s="24">
        <v>0</v>
      </c>
      <c r="R1105" s="24">
        <v>0</v>
      </c>
      <c r="S1105" s="24">
        <v>0</v>
      </c>
      <c r="T1105" s="24">
        <v>0</v>
      </c>
      <c r="U1105" s="24">
        <v>0</v>
      </c>
      <c r="V1105" s="24"/>
      <c r="W1105" s="24">
        <v>0</v>
      </c>
      <c r="X1105" s="24"/>
      <c r="Y1105" s="24">
        <v>0</v>
      </c>
      <c r="Z1105" s="24">
        <v>0</v>
      </c>
      <c r="AA1105" s="24"/>
      <c r="AB1105" s="24">
        <v>0</v>
      </c>
      <c r="AC1105" s="24">
        <v>0</v>
      </c>
      <c r="AD1105" s="24">
        <v>0</v>
      </c>
      <c r="AE1105" s="24">
        <v>0</v>
      </c>
      <c r="AF1105" s="24">
        <v>0</v>
      </c>
      <c r="AG1105" s="24">
        <v>0</v>
      </c>
      <c r="AH1105" s="24"/>
      <c r="AI1105" s="24">
        <v>0</v>
      </c>
      <c r="AJ1105" s="24">
        <v>0</v>
      </c>
      <c r="AK1105" s="24"/>
      <c r="AL1105" s="24">
        <v>0</v>
      </c>
      <c r="AM1105" s="24">
        <v>0</v>
      </c>
      <c r="AN1105" s="24">
        <v>0</v>
      </c>
      <c r="AO1105" s="24">
        <v>0</v>
      </c>
      <c r="AP1105" s="24">
        <v>0</v>
      </c>
      <c r="AQ1105" s="24">
        <v>0</v>
      </c>
      <c r="AR1105" s="24">
        <v>0</v>
      </c>
      <c r="AS1105" s="24">
        <v>0</v>
      </c>
      <c r="AT1105" s="24">
        <v>0</v>
      </c>
      <c r="AU1105" s="24">
        <v>0</v>
      </c>
      <c r="AV1105" s="24">
        <v>0</v>
      </c>
      <c r="AW1105" s="24">
        <v>0</v>
      </c>
      <c r="AX1105" s="24">
        <v>0</v>
      </c>
      <c r="AY1105" s="24">
        <v>0</v>
      </c>
      <c r="AZ1105" s="24">
        <v>0</v>
      </c>
      <c r="BA1105" s="24">
        <v>0</v>
      </c>
      <c r="BB1105" s="24">
        <v>0</v>
      </c>
      <c r="BC1105" s="24">
        <v>0</v>
      </c>
      <c r="BD1105" s="24">
        <f t="shared" si="433"/>
        <v>-284.64999999999998</v>
      </c>
      <c r="BE1105" s="25"/>
    </row>
    <row r="1106" spans="1:57" ht="25.5" customHeight="1" x14ac:dyDescent="0.25">
      <c r="A1106" s="22">
        <v>22</v>
      </c>
      <c r="B1106" s="78"/>
      <c r="C1106" s="76"/>
      <c r="D1106" s="76"/>
      <c r="E1106" s="76"/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-10.53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/>
      <c r="W1106" s="24">
        <v>0</v>
      </c>
      <c r="X1106" s="24"/>
      <c r="Y1106" s="24">
        <v>0</v>
      </c>
      <c r="Z1106" s="24">
        <v>0</v>
      </c>
      <c r="AA1106" s="24"/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/>
      <c r="AI1106" s="24">
        <v>0</v>
      </c>
      <c r="AJ1106" s="24">
        <v>0</v>
      </c>
      <c r="AK1106" s="24"/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f t="shared" si="433"/>
        <v>-10.53</v>
      </c>
      <c r="BE1106" s="25"/>
    </row>
    <row r="1107" spans="1:57" ht="25.5" customHeight="1" x14ac:dyDescent="0.25">
      <c r="A1107" s="22">
        <v>22</v>
      </c>
      <c r="B1107" s="78"/>
      <c r="C1107" s="76"/>
      <c r="D1107" s="76"/>
      <c r="E1107" s="76"/>
      <c r="F1107" s="24">
        <v>0</v>
      </c>
      <c r="G1107" s="24">
        <v>0</v>
      </c>
      <c r="H1107" s="24">
        <v>0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0</v>
      </c>
      <c r="O1107" s="24">
        <v>0</v>
      </c>
      <c r="P1107" s="24">
        <v>-33.29</v>
      </c>
      <c r="Q1107" s="24">
        <v>0</v>
      </c>
      <c r="R1107" s="24">
        <v>0</v>
      </c>
      <c r="S1107" s="24">
        <v>0</v>
      </c>
      <c r="T1107" s="24">
        <v>0</v>
      </c>
      <c r="U1107" s="24">
        <v>0</v>
      </c>
      <c r="V1107" s="24"/>
      <c r="W1107" s="24">
        <v>0</v>
      </c>
      <c r="X1107" s="24"/>
      <c r="Y1107" s="24">
        <v>0</v>
      </c>
      <c r="Z1107" s="24">
        <v>0</v>
      </c>
      <c r="AA1107" s="24"/>
      <c r="AB1107" s="24">
        <v>0</v>
      </c>
      <c r="AC1107" s="24">
        <v>0</v>
      </c>
      <c r="AD1107" s="24">
        <v>0</v>
      </c>
      <c r="AE1107" s="24">
        <v>0</v>
      </c>
      <c r="AF1107" s="24">
        <v>0</v>
      </c>
      <c r="AG1107" s="24">
        <v>0</v>
      </c>
      <c r="AH1107" s="24"/>
      <c r="AI1107" s="24">
        <v>0</v>
      </c>
      <c r="AJ1107" s="24">
        <v>0</v>
      </c>
      <c r="AK1107" s="24"/>
      <c r="AL1107" s="24">
        <v>0</v>
      </c>
      <c r="AM1107" s="24">
        <v>0</v>
      </c>
      <c r="AN1107" s="24">
        <v>0</v>
      </c>
      <c r="AO1107" s="24">
        <v>0</v>
      </c>
      <c r="AP1107" s="24">
        <v>0</v>
      </c>
      <c r="AQ1107" s="24">
        <v>0</v>
      </c>
      <c r="AR1107" s="24">
        <v>0</v>
      </c>
      <c r="AS1107" s="24">
        <v>0</v>
      </c>
      <c r="AT1107" s="24">
        <v>0</v>
      </c>
      <c r="AU1107" s="24">
        <v>0</v>
      </c>
      <c r="AV1107" s="24">
        <v>0</v>
      </c>
      <c r="AW1107" s="24">
        <v>0</v>
      </c>
      <c r="AX1107" s="24">
        <v>0</v>
      </c>
      <c r="AY1107" s="24">
        <v>0</v>
      </c>
      <c r="AZ1107" s="24">
        <v>0</v>
      </c>
      <c r="BA1107" s="24">
        <v>0</v>
      </c>
      <c r="BB1107" s="24">
        <v>0</v>
      </c>
      <c r="BC1107" s="24">
        <v>0</v>
      </c>
      <c r="BD1107" s="24">
        <f t="shared" si="433"/>
        <v>-33.29</v>
      </c>
      <c r="BE1107" s="25"/>
    </row>
    <row r="1108" spans="1:57" ht="25.5" customHeight="1" x14ac:dyDescent="0.25">
      <c r="A1108" s="22">
        <v>22</v>
      </c>
      <c r="B1108" s="78"/>
      <c r="C1108" s="76"/>
      <c r="D1108" s="76"/>
      <c r="E1108" s="76"/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-62.16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/>
      <c r="W1108" s="24">
        <v>0</v>
      </c>
      <c r="X1108" s="24"/>
      <c r="Y1108" s="24">
        <v>0</v>
      </c>
      <c r="Z1108" s="24">
        <v>0</v>
      </c>
      <c r="AA1108" s="24"/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/>
      <c r="AI1108" s="24">
        <v>0</v>
      </c>
      <c r="AJ1108" s="24">
        <v>0</v>
      </c>
      <c r="AK1108" s="24"/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f t="shared" si="433"/>
        <v>-62.16</v>
      </c>
      <c r="BE1108" s="25"/>
    </row>
    <row r="1109" spans="1:57" ht="25.5" customHeight="1" x14ac:dyDescent="0.25">
      <c r="A1109" s="22">
        <v>22</v>
      </c>
      <c r="B1109" s="78"/>
      <c r="C1109" s="76"/>
      <c r="D1109" s="76"/>
      <c r="E1109" s="76"/>
      <c r="F1109" s="24">
        <v>0</v>
      </c>
      <c r="G1109" s="24">
        <v>0</v>
      </c>
      <c r="H1109" s="24">
        <v>0</v>
      </c>
      <c r="I1109" s="24">
        <v>0</v>
      </c>
      <c r="J1109" s="24">
        <v>0</v>
      </c>
      <c r="K1109" s="24">
        <v>0</v>
      </c>
      <c r="L1109" s="24">
        <v>0</v>
      </c>
      <c r="M1109" s="24">
        <v>0</v>
      </c>
      <c r="N1109" s="24">
        <v>0</v>
      </c>
      <c r="O1109" s="24">
        <v>0</v>
      </c>
      <c r="P1109" s="24">
        <v>81.319999999999993</v>
      </c>
      <c r="Q1109" s="24">
        <v>0</v>
      </c>
      <c r="R1109" s="24">
        <v>0</v>
      </c>
      <c r="S1109" s="24">
        <v>0</v>
      </c>
      <c r="T1109" s="24">
        <v>0</v>
      </c>
      <c r="U1109" s="24">
        <v>0</v>
      </c>
      <c r="V1109" s="24"/>
      <c r="W1109" s="24">
        <v>0</v>
      </c>
      <c r="X1109" s="24"/>
      <c r="Y1109" s="24">
        <v>0</v>
      </c>
      <c r="Z1109" s="24">
        <v>0</v>
      </c>
      <c r="AA1109" s="24"/>
      <c r="AB1109" s="24">
        <v>0</v>
      </c>
      <c r="AC1109" s="24">
        <v>0</v>
      </c>
      <c r="AD1109" s="24">
        <v>0</v>
      </c>
      <c r="AE1109" s="24">
        <v>0</v>
      </c>
      <c r="AF1109" s="24">
        <v>0</v>
      </c>
      <c r="AG1109" s="24">
        <v>0</v>
      </c>
      <c r="AH1109" s="24"/>
      <c r="AI1109" s="24">
        <v>0</v>
      </c>
      <c r="AJ1109" s="24">
        <v>0</v>
      </c>
      <c r="AK1109" s="24"/>
      <c r="AL1109" s="24">
        <v>0</v>
      </c>
      <c r="AM1109" s="24">
        <v>0</v>
      </c>
      <c r="AN1109" s="24">
        <v>0</v>
      </c>
      <c r="AO1109" s="24">
        <v>0</v>
      </c>
      <c r="AP1109" s="24">
        <v>0</v>
      </c>
      <c r="AQ1109" s="24">
        <v>0</v>
      </c>
      <c r="AR1109" s="24">
        <v>0</v>
      </c>
      <c r="AS1109" s="24">
        <v>0</v>
      </c>
      <c r="AT1109" s="24">
        <v>0</v>
      </c>
      <c r="AU1109" s="24">
        <v>0</v>
      </c>
      <c r="AV1109" s="24">
        <v>0</v>
      </c>
      <c r="AW1109" s="24">
        <v>0</v>
      </c>
      <c r="AX1109" s="24">
        <v>0</v>
      </c>
      <c r="AY1109" s="24">
        <v>0</v>
      </c>
      <c r="AZ1109" s="24">
        <v>0</v>
      </c>
      <c r="BA1109" s="24">
        <v>0</v>
      </c>
      <c r="BB1109" s="24">
        <v>0</v>
      </c>
      <c r="BC1109" s="24">
        <v>0</v>
      </c>
      <c r="BD1109" s="24">
        <f t="shared" si="433"/>
        <v>81.319999999999993</v>
      </c>
      <c r="BE1109" s="25"/>
    </row>
    <row r="1110" spans="1:57" ht="25.5" customHeight="1" x14ac:dyDescent="0.25">
      <c r="A1110" s="22">
        <v>22</v>
      </c>
      <c r="B1110" s="78"/>
      <c r="C1110" s="76"/>
      <c r="D1110" s="76"/>
      <c r="E1110" s="76"/>
      <c r="F1110" s="24">
        <v>0</v>
      </c>
      <c r="G1110" s="24">
        <v>0</v>
      </c>
      <c r="H1110" s="24">
        <v>0</v>
      </c>
      <c r="I1110" s="24">
        <v>0</v>
      </c>
      <c r="J1110" s="24">
        <v>0</v>
      </c>
      <c r="K1110" s="24">
        <v>0</v>
      </c>
      <c r="L1110" s="24">
        <v>0</v>
      </c>
      <c r="M1110" s="24">
        <v>0</v>
      </c>
      <c r="N1110" s="24">
        <v>0</v>
      </c>
      <c r="O1110" s="24">
        <v>0</v>
      </c>
      <c r="P1110" s="24">
        <v>-33.58</v>
      </c>
      <c r="Q1110" s="24">
        <v>0</v>
      </c>
      <c r="R1110" s="24">
        <v>0</v>
      </c>
      <c r="S1110" s="24">
        <v>0</v>
      </c>
      <c r="T1110" s="24">
        <v>0</v>
      </c>
      <c r="U1110" s="24">
        <v>0</v>
      </c>
      <c r="V1110" s="24"/>
      <c r="W1110" s="24">
        <v>0</v>
      </c>
      <c r="X1110" s="24"/>
      <c r="Y1110" s="24">
        <v>0</v>
      </c>
      <c r="Z1110" s="24">
        <v>0</v>
      </c>
      <c r="AA1110" s="24"/>
      <c r="AB1110" s="24">
        <v>0</v>
      </c>
      <c r="AC1110" s="24">
        <v>0</v>
      </c>
      <c r="AD1110" s="24">
        <v>0</v>
      </c>
      <c r="AE1110" s="24">
        <v>0</v>
      </c>
      <c r="AF1110" s="24">
        <v>0</v>
      </c>
      <c r="AG1110" s="24">
        <v>0</v>
      </c>
      <c r="AH1110" s="24"/>
      <c r="AI1110" s="24">
        <v>0</v>
      </c>
      <c r="AJ1110" s="24">
        <v>0</v>
      </c>
      <c r="AK1110" s="24"/>
      <c r="AL1110" s="24">
        <v>0</v>
      </c>
      <c r="AM1110" s="24">
        <v>0</v>
      </c>
      <c r="AN1110" s="24">
        <v>0</v>
      </c>
      <c r="AO1110" s="24">
        <v>0</v>
      </c>
      <c r="AP1110" s="24">
        <v>0</v>
      </c>
      <c r="AQ1110" s="24">
        <v>0</v>
      </c>
      <c r="AR1110" s="24">
        <v>0</v>
      </c>
      <c r="AS1110" s="24">
        <v>0</v>
      </c>
      <c r="AT1110" s="24">
        <v>0</v>
      </c>
      <c r="AU1110" s="24">
        <v>0</v>
      </c>
      <c r="AV1110" s="24">
        <v>0</v>
      </c>
      <c r="AW1110" s="24">
        <v>0</v>
      </c>
      <c r="AX1110" s="24">
        <v>0</v>
      </c>
      <c r="AY1110" s="24">
        <v>0</v>
      </c>
      <c r="AZ1110" s="24">
        <v>0</v>
      </c>
      <c r="BA1110" s="24">
        <v>0</v>
      </c>
      <c r="BB1110" s="24">
        <v>0</v>
      </c>
      <c r="BC1110" s="24">
        <v>0</v>
      </c>
      <c r="BD1110" s="24">
        <f t="shared" si="433"/>
        <v>-33.58</v>
      </c>
      <c r="BE1110" s="25"/>
    </row>
    <row r="1111" spans="1:57" ht="25.5" customHeight="1" x14ac:dyDescent="0.25">
      <c r="A1111" s="29"/>
      <c r="B1111" s="83"/>
      <c r="C1111" s="84"/>
      <c r="D1111" s="84"/>
      <c r="E1111" s="76" t="s">
        <v>116</v>
      </c>
      <c r="F1111" s="37">
        <f t="shared" ref="F1111:AK1111" si="434">SUM(F1071:F1110)</f>
        <v>-5218.723</v>
      </c>
      <c r="G1111" s="37">
        <f t="shared" si="434"/>
        <v>-3405.3000000000006</v>
      </c>
      <c r="H1111" s="37">
        <f t="shared" si="434"/>
        <v>-2743.55</v>
      </c>
      <c r="I1111" s="37">
        <f t="shared" si="434"/>
        <v>-2518.54</v>
      </c>
      <c r="J1111" s="37">
        <f t="shared" si="434"/>
        <v>-2475.4500000000003</v>
      </c>
      <c r="K1111" s="37">
        <f t="shared" si="434"/>
        <v>-2668.62</v>
      </c>
      <c r="L1111" s="37">
        <f t="shared" si="434"/>
        <v>-2392.64</v>
      </c>
      <c r="M1111" s="37">
        <f t="shared" si="434"/>
        <v>-2614.9</v>
      </c>
      <c r="N1111" s="37">
        <f t="shared" si="434"/>
        <v>-5259.48</v>
      </c>
      <c r="O1111" s="37">
        <f t="shared" si="434"/>
        <v>-5026.0899999999992</v>
      </c>
      <c r="P1111" s="37">
        <f t="shared" si="434"/>
        <v>-4119.5400000000009</v>
      </c>
      <c r="Q1111" s="37">
        <f t="shared" si="434"/>
        <v>-5360.45</v>
      </c>
      <c r="R1111" s="37">
        <f t="shared" si="434"/>
        <v>-1050.9099999999999</v>
      </c>
      <c r="S1111" s="37">
        <f t="shared" si="434"/>
        <v>-4992.8799999999992</v>
      </c>
      <c r="T1111" s="37">
        <f t="shared" si="434"/>
        <v>-811.82</v>
      </c>
      <c r="U1111" s="37">
        <f t="shared" si="434"/>
        <v>-6450.89</v>
      </c>
      <c r="V1111" s="37"/>
      <c r="W1111" s="37">
        <f t="shared" si="434"/>
        <v>234.50999999999993</v>
      </c>
      <c r="X1111" s="37"/>
      <c r="Y1111" s="37">
        <f t="shared" si="434"/>
        <v>-2870.9299999999994</v>
      </c>
      <c r="Z1111" s="37">
        <f t="shared" si="434"/>
        <v>-3558.52</v>
      </c>
      <c r="AA1111" s="37"/>
      <c r="AB1111" s="37">
        <f t="shared" si="434"/>
        <v>-3933.829999999999</v>
      </c>
      <c r="AC1111" s="37">
        <f t="shared" si="434"/>
        <v>-1689.6299999999999</v>
      </c>
      <c r="AD1111" s="37">
        <f t="shared" si="434"/>
        <v>-1057.2499999999998</v>
      </c>
      <c r="AE1111" s="37">
        <f t="shared" si="434"/>
        <v>-3914.9699999999993</v>
      </c>
      <c r="AF1111" s="37">
        <f t="shared" si="434"/>
        <v>-6687.4</v>
      </c>
      <c r="AG1111" s="37">
        <f t="shared" si="434"/>
        <v>-839.59999999999991</v>
      </c>
      <c r="AH1111" s="37"/>
      <c r="AI1111" s="37">
        <f t="shared" si="434"/>
        <v>-1247.47</v>
      </c>
      <c r="AJ1111" s="37">
        <f t="shared" si="434"/>
        <v>-968.48</v>
      </c>
      <c r="AK1111" s="37"/>
      <c r="AL1111" s="37">
        <f t="shared" ref="AL1111:BC1111" si="435">SUM(AL1071:AL1110)</f>
        <v>-3352.5699999999997</v>
      </c>
      <c r="AM1111" s="37">
        <f t="shared" si="435"/>
        <v>-1862.1399999999996</v>
      </c>
      <c r="AN1111" s="37">
        <f t="shared" si="435"/>
        <v>-1376.3</v>
      </c>
      <c r="AO1111" s="37">
        <f t="shared" si="435"/>
        <v>-4409.5600000000004</v>
      </c>
      <c r="AP1111" s="37">
        <f t="shared" si="435"/>
        <v>-29034.3</v>
      </c>
      <c r="AQ1111" s="37">
        <f t="shared" si="435"/>
        <v>-5391.6600000000008</v>
      </c>
      <c r="AR1111" s="37">
        <f t="shared" si="435"/>
        <v>-393.42</v>
      </c>
      <c r="AS1111" s="37">
        <f t="shared" si="435"/>
        <v>-1136.1399999999999</v>
      </c>
      <c r="AT1111" s="37">
        <f t="shared" si="435"/>
        <v>-1667.0500000000002</v>
      </c>
      <c r="AU1111" s="37">
        <f t="shared" si="435"/>
        <v>-498.83</v>
      </c>
      <c r="AV1111" s="37">
        <f t="shared" si="435"/>
        <v>0</v>
      </c>
      <c r="AW1111" s="37">
        <f t="shared" si="435"/>
        <v>-2808.71</v>
      </c>
      <c r="AX1111" s="37">
        <f t="shared" si="435"/>
        <v>-3513.12</v>
      </c>
      <c r="AY1111" s="37">
        <f t="shared" si="435"/>
        <v>1048.83</v>
      </c>
      <c r="AZ1111" s="37">
        <f t="shared" si="435"/>
        <v>-1245.8399999999999</v>
      </c>
      <c r="BA1111" s="37">
        <f t="shared" si="435"/>
        <v>-320.22000000000003</v>
      </c>
      <c r="BB1111" s="37">
        <f t="shared" si="435"/>
        <v>0</v>
      </c>
      <c r="BC1111" s="37">
        <f t="shared" si="435"/>
        <v>0</v>
      </c>
      <c r="BD1111" s="24">
        <f t="shared" si="433"/>
        <v>-139604.38299999997</v>
      </c>
      <c r="BE1111" s="110"/>
    </row>
    <row r="1112" spans="1:57" ht="25.5" customHeight="1" x14ac:dyDescent="0.25">
      <c r="A1112" s="29"/>
      <c r="B1112" s="83"/>
      <c r="C1112" s="84"/>
      <c r="D1112" s="84"/>
      <c r="E1112" s="76" t="s">
        <v>117</v>
      </c>
      <c r="F1112" s="33">
        <f t="shared" ref="F1112:AK1112" si="436">COUNTA(F1071:F1110)</f>
        <v>40</v>
      </c>
      <c r="G1112" s="33">
        <f t="shared" si="436"/>
        <v>40</v>
      </c>
      <c r="H1112" s="33">
        <f t="shared" si="436"/>
        <v>40</v>
      </c>
      <c r="I1112" s="33">
        <f t="shared" si="436"/>
        <v>40</v>
      </c>
      <c r="J1112" s="33">
        <f t="shared" si="436"/>
        <v>40</v>
      </c>
      <c r="K1112" s="33">
        <f t="shared" si="436"/>
        <v>39</v>
      </c>
      <c r="L1112" s="33">
        <f t="shared" si="436"/>
        <v>40</v>
      </c>
      <c r="M1112" s="33">
        <f t="shared" si="436"/>
        <v>40</v>
      </c>
      <c r="N1112" s="33">
        <f t="shared" si="436"/>
        <v>40</v>
      </c>
      <c r="O1112" s="33">
        <f t="shared" si="436"/>
        <v>40</v>
      </c>
      <c r="P1112" s="33">
        <f t="shared" si="436"/>
        <v>40</v>
      </c>
      <c r="Q1112" s="33">
        <f t="shared" si="436"/>
        <v>40</v>
      </c>
      <c r="R1112" s="33">
        <f t="shared" si="436"/>
        <v>40</v>
      </c>
      <c r="S1112" s="33">
        <f t="shared" si="436"/>
        <v>40</v>
      </c>
      <c r="T1112" s="33">
        <f t="shared" si="436"/>
        <v>40</v>
      </c>
      <c r="U1112" s="33">
        <f t="shared" si="436"/>
        <v>40</v>
      </c>
      <c r="V1112" s="33"/>
      <c r="W1112" s="33">
        <f t="shared" si="436"/>
        <v>40</v>
      </c>
      <c r="X1112" s="33"/>
      <c r="Y1112" s="33">
        <f t="shared" si="436"/>
        <v>40</v>
      </c>
      <c r="Z1112" s="33">
        <f t="shared" si="436"/>
        <v>40</v>
      </c>
      <c r="AA1112" s="33"/>
      <c r="AB1112" s="33">
        <f t="shared" si="436"/>
        <v>40</v>
      </c>
      <c r="AC1112" s="33">
        <f t="shared" si="436"/>
        <v>40</v>
      </c>
      <c r="AD1112" s="33">
        <f t="shared" si="436"/>
        <v>40</v>
      </c>
      <c r="AE1112" s="33">
        <f t="shared" si="436"/>
        <v>40</v>
      </c>
      <c r="AF1112" s="33">
        <f t="shared" si="436"/>
        <v>40</v>
      </c>
      <c r="AG1112" s="33">
        <f t="shared" si="436"/>
        <v>40</v>
      </c>
      <c r="AH1112" s="33"/>
      <c r="AI1112" s="33">
        <f t="shared" si="436"/>
        <v>40</v>
      </c>
      <c r="AJ1112" s="33">
        <f t="shared" si="436"/>
        <v>40</v>
      </c>
      <c r="AK1112" s="33"/>
      <c r="AL1112" s="33">
        <f t="shared" ref="AL1112:BC1112" si="437">COUNTA(AL1071:AL1110)</f>
        <v>40</v>
      </c>
      <c r="AM1112" s="33">
        <f t="shared" si="437"/>
        <v>40</v>
      </c>
      <c r="AN1112" s="33">
        <f t="shared" si="437"/>
        <v>40</v>
      </c>
      <c r="AO1112" s="33">
        <f t="shared" si="437"/>
        <v>40</v>
      </c>
      <c r="AP1112" s="33">
        <f t="shared" si="437"/>
        <v>40</v>
      </c>
      <c r="AQ1112" s="33">
        <f t="shared" si="437"/>
        <v>40</v>
      </c>
      <c r="AR1112" s="33">
        <f t="shared" si="437"/>
        <v>40</v>
      </c>
      <c r="AS1112" s="33">
        <f t="shared" si="437"/>
        <v>40</v>
      </c>
      <c r="AT1112" s="33">
        <f t="shared" si="437"/>
        <v>40</v>
      </c>
      <c r="AU1112" s="33">
        <f t="shared" si="437"/>
        <v>40</v>
      </c>
      <c r="AV1112" s="33">
        <f t="shared" si="437"/>
        <v>40</v>
      </c>
      <c r="AW1112" s="33">
        <f t="shared" si="437"/>
        <v>40</v>
      </c>
      <c r="AX1112" s="33">
        <f t="shared" si="437"/>
        <v>40</v>
      </c>
      <c r="AY1112" s="33">
        <f t="shared" si="437"/>
        <v>40</v>
      </c>
      <c r="AZ1112" s="33">
        <f t="shared" si="437"/>
        <v>40</v>
      </c>
      <c r="BA1112" s="33">
        <f t="shared" si="437"/>
        <v>40</v>
      </c>
      <c r="BB1112" s="33">
        <f t="shared" si="437"/>
        <v>40</v>
      </c>
      <c r="BC1112" s="33">
        <f t="shared" si="437"/>
        <v>40</v>
      </c>
      <c r="BD1112" s="33">
        <f t="shared" si="433"/>
        <v>1799</v>
      </c>
      <c r="BE1112" s="110"/>
    </row>
    <row r="1113" spans="1:57" ht="25.5" customHeight="1" x14ac:dyDescent="0.25">
      <c r="A1113" s="29"/>
      <c r="B1113" s="83"/>
      <c r="C1113" s="84"/>
      <c r="D1113" s="84"/>
      <c r="E1113" s="76" t="s">
        <v>64</v>
      </c>
      <c r="F1113" s="34">
        <f t="shared" ref="F1113:AK1113" si="438">COUNTIF(F1071:F1110,"NS")</f>
        <v>7</v>
      </c>
      <c r="G1113" s="34">
        <f t="shared" si="438"/>
        <v>5</v>
      </c>
      <c r="H1113" s="34">
        <f t="shared" si="438"/>
        <v>5</v>
      </c>
      <c r="I1113" s="34">
        <f t="shared" si="438"/>
        <v>6</v>
      </c>
      <c r="J1113" s="34">
        <f t="shared" si="438"/>
        <v>0</v>
      </c>
      <c r="K1113" s="34">
        <f t="shared" si="438"/>
        <v>6</v>
      </c>
      <c r="L1113" s="34">
        <f t="shared" si="438"/>
        <v>8</v>
      </c>
      <c r="M1113" s="34">
        <f t="shared" si="438"/>
        <v>8</v>
      </c>
      <c r="N1113" s="34">
        <f t="shared" si="438"/>
        <v>6</v>
      </c>
      <c r="O1113" s="34">
        <f t="shared" si="438"/>
        <v>7</v>
      </c>
      <c r="P1113" s="34">
        <f t="shared" si="438"/>
        <v>6</v>
      </c>
      <c r="Q1113" s="34">
        <f t="shared" si="438"/>
        <v>6</v>
      </c>
      <c r="R1113" s="34">
        <f t="shared" si="438"/>
        <v>5</v>
      </c>
      <c r="S1113" s="34">
        <f t="shared" si="438"/>
        <v>10</v>
      </c>
      <c r="T1113" s="34">
        <f t="shared" si="438"/>
        <v>1</v>
      </c>
      <c r="U1113" s="34">
        <f t="shared" si="438"/>
        <v>5</v>
      </c>
      <c r="V1113" s="34"/>
      <c r="W1113" s="34">
        <f t="shared" si="438"/>
        <v>5</v>
      </c>
      <c r="X1113" s="34"/>
      <c r="Y1113" s="34">
        <f t="shared" si="438"/>
        <v>5</v>
      </c>
      <c r="Z1113" s="34">
        <f t="shared" si="438"/>
        <v>6</v>
      </c>
      <c r="AA1113" s="34"/>
      <c r="AB1113" s="34">
        <f t="shared" si="438"/>
        <v>5</v>
      </c>
      <c r="AC1113" s="34">
        <f t="shared" si="438"/>
        <v>7</v>
      </c>
      <c r="AD1113" s="34">
        <f t="shared" si="438"/>
        <v>5</v>
      </c>
      <c r="AE1113" s="34">
        <f t="shared" si="438"/>
        <v>7</v>
      </c>
      <c r="AF1113" s="34">
        <f t="shared" si="438"/>
        <v>4</v>
      </c>
      <c r="AG1113" s="34">
        <f t="shared" si="438"/>
        <v>5</v>
      </c>
      <c r="AH1113" s="34"/>
      <c r="AI1113" s="34">
        <f t="shared" si="438"/>
        <v>6</v>
      </c>
      <c r="AJ1113" s="34">
        <f t="shared" si="438"/>
        <v>6</v>
      </c>
      <c r="AK1113" s="34"/>
      <c r="AL1113" s="34">
        <f t="shared" ref="AL1113:BC1113" si="439">COUNTIF(AL1071:AL1110,"NS")</f>
        <v>6</v>
      </c>
      <c r="AM1113" s="34">
        <f t="shared" si="439"/>
        <v>6</v>
      </c>
      <c r="AN1113" s="34">
        <f t="shared" si="439"/>
        <v>8</v>
      </c>
      <c r="AO1113" s="34">
        <f t="shared" si="439"/>
        <v>7</v>
      </c>
      <c r="AP1113" s="34">
        <f t="shared" si="439"/>
        <v>7</v>
      </c>
      <c r="AQ1113" s="34">
        <f t="shared" si="439"/>
        <v>5</v>
      </c>
      <c r="AR1113" s="34">
        <f t="shared" si="439"/>
        <v>6</v>
      </c>
      <c r="AS1113" s="34">
        <f t="shared" si="439"/>
        <v>4</v>
      </c>
      <c r="AT1113" s="34">
        <f t="shared" si="439"/>
        <v>5</v>
      </c>
      <c r="AU1113" s="34">
        <f t="shared" si="439"/>
        <v>10</v>
      </c>
      <c r="AV1113" s="34">
        <f t="shared" si="439"/>
        <v>0</v>
      </c>
      <c r="AW1113" s="34">
        <f t="shared" si="439"/>
        <v>7</v>
      </c>
      <c r="AX1113" s="34">
        <f t="shared" si="439"/>
        <v>5</v>
      </c>
      <c r="AY1113" s="34">
        <f t="shared" si="439"/>
        <v>9</v>
      </c>
      <c r="AZ1113" s="34">
        <f t="shared" si="439"/>
        <v>6</v>
      </c>
      <c r="BA1113" s="34">
        <f t="shared" si="439"/>
        <v>6</v>
      </c>
      <c r="BB1113" s="34">
        <f t="shared" si="439"/>
        <v>0</v>
      </c>
      <c r="BC1113" s="34">
        <f t="shared" si="439"/>
        <v>0</v>
      </c>
      <c r="BD1113" s="33">
        <f t="shared" si="433"/>
        <v>249</v>
      </c>
      <c r="BE1113" s="110"/>
    </row>
    <row r="1114" spans="1:57" ht="25.5" customHeight="1" x14ac:dyDescent="0.25">
      <c r="A1114" s="29"/>
      <c r="B1114" s="83"/>
      <c r="C1114" s="84"/>
      <c r="D1114" s="84"/>
      <c r="E1114" s="76" t="s">
        <v>59</v>
      </c>
      <c r="F1114" s="34">
        <f t="shared" ref="F1114:AK1114" si="440">COUNTIF(F1071:F1110,"NC")</f>
        <v>1</v>
      </c>
      <c r="G1114" s="34">
        <f t="shared" si="440"/>
        <v>2</v>
      </c>
      <c r="H1114" s="34">
        <f t="shared" si="440"/>
        <v>6</v>
      </c>
      <c r="I1114" s="34">
        <f t="shared" si="440"/>
        <v>0</v>
      </c>
      <c r="J1114" s="34">
        <f t="shared" si="440"/>
        <v>0</v>
      </c>
      <c r="K1114" s="34">
        <f t="shared" si="440"/>
        <v>4</v>
      </c>
      <c r="L1114" s="34">
        <f t="shared" si="440"/>
        <v>5</v>
      </c>
      <c r="M1114" s="34">
        <f t="shared" si="440"/>
        <v>12</v>
      </c>
      <c r="N1114" s="34">
        <f t="shared" si="440"/>
        <v>6</v>
      </c>
      <c r="O1114" s="34">
        <f t="shared" si="440"/>
        <v>0</v>
      </c>
      <c r="P1114" s="34">
        <f t="shared" si="440"/>
        <v>0</v>
      </c>
      <c r="Q1114" s="34">
        <f t="shared" si="440"/>
        <v>3</v>
      </c>
      <c r="R1114" s="34">
        <f t="shared" si="440"/>
        <v>12</v>
      </c>
      <c r="S1114" s="34">
        <f t="shared" si="440"/>
        <v>2</v>
      </c>
      <c r="T1114" s="34">
        <f t="shared" si="440"/>
        <v>16</v>
      </c>
      <c r="U1114" s="34">
        <f t="shared" si="440"/>
        <v>4</v>
      </c>
      <c r="V1114" s="34"/>
      <c r="W1114" s="34">
        <f t="shared" si="440"/>
        <v>6</v>
      </c>
      <c r="X1114" s="34"/>
      <c r="Y1114" s="34">
        <f t="shared" si="440"/>
        <v>2</v>
      </c>
      <c r="Z1114" s="34">
        <f t="shared" si="440"/>
        <v>8</v>
      </c>
      <c r="AA1114" s="34"/>
      <c r="AB1114" s="34">
        <f t="shared" si="440"/>
        <v>0</v>
      </c>
      <c r="AC1114" s="34">
        <f t="shared" si="440"/>
        <v>1</v>
      </c>
      <c r="AD1114" s="34">
        <f t="shared" si="440"/>
        <v>5</v>
      </c>
      <c r="AE1114" s="34">
        <f t="shared" si="440"/>
        <v>1</v>
      </c>
      <c r="AF1114" s="34">
        <f t="shared" si="440"/>
        <v>13</v>
      </c>
      <c r="AG1114" s="34">
        <f t="shared" si="440"/>
        <v>8</v>
      </c>
      <c r="AH1114" s="34"/>
      <c r="AI1114" s="34">
        <f t="shared" si="440"/>
        <v>3</v>
      </c>
      <c r="AJ1114" s="34">
        <f t="shared" si="440"/>
        <v>3</v>
      </c>
      <c r="AK1114" s="34"/>
      <c r="AL1114" s="34">
        <f t="shared" ref="AL1114:BC1114" si="441">COUNTIF(AL1071:AL1110,"NC")</f>
        <v>1</v>
      </c>
      <c r="AM1114" s="34">
        <f t="shared" si="441"/>
        <v>4</v>
      </c>
      <c r="AN1114" s="34">
        <f t="shared" si="441"/>
        <v>6</v>
      </c>
      <c r="AO1114" s="34">
        <f t="shared" si="441"/>
        <v>3</v>
      </c>
      <c r="AP1114" s="34">
        <f t="shared" si="441"/>
        <v>4</v>
      </c>
      <c r="AQ1114" s="34">
        <f t="shared" si="441"/>
        <v>9</v>
      </c>
      <c r="AR1114" s="34">
        <f t="shared" si="441"/>
        <v>4</v>
      </c>
      <c r="AS1114" s="34">
        <f t="shared" si="441"/>
        <v>8</v>
      </c>
      <c r="AT1114" s="34">
        <f t="shared" si="441"/>
        <v>8</v>
      </c>
      <c r="AU1114" s="34">
        <f t="shared" si="441"/>
        <v>5</v>
      </c>
      <c r="AV1114" s="34">
        <f t="shared" si="441"/>
        <v>0</v>
      </c>
      <c r="AW1114" s="34">
        <f t="shared" si="441"/>
        <v>0</v>
      </c>
      <c r="AX1114" s="34">
        <f t="shared" si="441"/>
        <v>1</v>
      </c>
      <c r="AY1114" s="34">
        <f t="shared" si="441"/>
        <v>0</v>
      </c>
      <c r="AZ1114" s="34">
        <f t="shared" si="441"/>
        <v>7</v>
      </c>
      <c r="BA1114" s="34">
        <f t="shared" si="441"/>
        <v>0</v>
      </c>
      <c r="BB1114" s="34">
        <f t="shared" si="441"/>
        <v>0</v>
      </c>
      <c r="BC1114" s="34">
        <f t="shared" si="441"/>
        <v>0</v>
      </c>
      <c r="BD1114" s="33">
        <f t="shared" si="433"/>
        <v>183</v>
      </c>
      <c r="BE1114" s="110"/>
    </row>
    <row r="1115" spans="1:57" ht="25.5" customHeight="1" x14ac:dyDescent="0.25">
      <c r="A1115" s="29"/>
      <c r="B1115" s="83"/>
      <c r="C1115" s="84"/>
      <c r="D1115" s="84"/>
      <c r="E1115" s="76" t="s">
        <v>118</v>
      </c>
      <c r="F1115" s="35">
        <f t="shared" ref="F1115:AK1115" si="442">1-F1114/(F1112-F1113)</f>
        <v>0.96969696969696972</v>
      </c>
      <c r="G1115" s="35">
        <f t="shared" si="442"/>
        <v>0.94285714285714284</v>
      </c>
      <c r="H1115" s="35">
        <f t="shared" si="442"/>
        <v>0.82857142857142851</v>
      </c>
      <c r="I1115" s="35">
        <f t="shared" si="442"/>
        <v>1</v>
      </c>
      <c r="J1115" s="35">
        <f t="shared" si="442"/>
        <v>1</v>
      </c>
      <c r="K1115" s="35">
        <f t="shared" si="442"/>
        <v>0.87878787878787878</v>
      </c>
      <c r="L1115" s="35">
        <f t="shared" si="442"/>
        <v>0.84375</v>
      </c>
      <c r="M1115" s="35">
        <f t="shared" si="442"/>
        <v>0.625</v>
      </c>
      <c r="N1115" s="35">
        <f t="shared" si="442"/>
        <v>0.82352941176470584</v>
      </c>
      <c r="O1115" s="35">
        <f t="shared" si="442"/>
        <v>1</v>
      </c>
      <c r="P1115" s="35">
        <f t="shared" si="442"/>
        <v>1</v>
      </c>
      <c r="Q1115" s="35">
        <f t="shared" si="442"/>
        <v>0.91176470588235292</v>
      </c>
      <c r="R1115" s="35">
        <f t="shared" si="442"/>
        <v>0.65714285714285714</v>
      </c>
      <c r="S1115" s="35">
        <f t="shared" si="442"/>
        <v>0.93333333333333335</v>
      </c>
      <c r="T1115" s="35">
        <f t="shared" si="442"/>
        <v>0.58974358974358976</v>
      </c>
      <c r="U1115" s="35">
        <f t="shared" si="442"/>
        <v>0.88571428571428568</v>
      </c>
      <c r="V1115" s="35"/>
      <c r="W1115" s="35">
        <f t="shared" si="442"/>
        <v>0.82857142857142851</v>
      </c>
      <c r="X1115" s="35"/>
      <c r="Y1115" s="35">
        <f t="shared" si="442"/>
        <v>0.94285714285714284</v>
      </c>
      <c r="Z1115" s="35">
        <f t="shared" si="442"/>
        <v>0.76470588235294112</v>
      </c>
      <c r="AA1115" s="35"/>
      <c r="AB1115" s="35">
        <f t="shared" si="442"/>
        <v>1</v>
      </c>
      <c r="AC1115" s="35">
        <f t="shared" si="442"/>
        <v>0.96969696969696972</v>
      </c>
      <c r="AD1115" s="35">
        <f t="shared" si="442"/>
        <v>0.85714285714285721</v>
      </c>
      <c r="AE1115" s="35">
        <f t="shared" si="442"/>
        <v>0.96969696969696972</v>
      </c>
      <c r="AF1115" s="35">
        <f t="shared" si="442"/>
        <v>0.63888888888888884</v>
      </c>
      <c r="AG1115" s="35">
        <f t="shared" si="442"/>
        <v>0.77142857142857146</v>
      </c>
      <c r="AH1115" s="35"/>
      <c r="AI1115" s="35">
        <f t="shared" si="442"/>
        <v>0.91176470588235292</v>
      </c>
      <c r="AJ1115" s="35">
        <f t="shared" si="442"/>
        <v>0.91176470588235292</v>
      </c>
      <c r="AK1115" s="35"/>
      <c r="AL1115" s="35">
        <f t="shared" ref="AL1115:BD1115" si="443">1-AL1114/(AL1112-AL1113)</f>
        <v>0.97058823529411764</v>
      </c>
      <c r="AM1115" s="35">
        <f t="shared" si="443"/>
        <v>0.88235294117647056</v>
      </c>
      <c r="AN1115" s="35">
        <f t="shared" si="443"/>
        <v>0.8125</v>
      </c>
      <c r="AO1115" s="35">
        <f t="shared" si="443"/>
        <v>0.90909090909090906</v>
      </c>
      <c r="AP1115" s="35">
        <f t="shared" si="443"/>
        <v>0.87878787878787878</v>
      </c>
      <c r="AQ1115" s="35">
        <f t="shared" si="443"/>
        <v>0.74285714285714288</v>
      </c>
      <c r="AR1115" s="35">
        <f t="shared" si="443"/>
        <v>0.88235294117647056</v>
      </c>
      <c r="AS1115" s="35">
        <f t="shared" si="443"/>
        <v>0.77777777777777779</v>
      </c>
      <c r="AT1115" s="35">
        <f t="shared" si="443"/>
        <v>0.77142857142857146</v>
      </c>
      <c r="AU1115" s="35">
        <f t="shared" si="443"/>
        <v>0.83333333333333337</v>
      </c>
      <c r="AV1115" s="35">
        <f t="shared" si="443"/>
        <v>1</v>
      </c>
      <c r="AW1115" s="35">
        <f t="shared" si="443"/>
        <v>1</v>
      </c>
      <c r="AX1115" s="35">
        <f t="shared" si="443"/>
        <v>0.97142857142857142</v>
      </c>
      <c r="AY1115" s="35">
        <f t="shared" si="443"/>
        <v>1</v>
      </c>
      <c r="AZ1115" s="35">
        <f t="shared" si="443"/>
        <v>0.79411764705882359</v>
      </c>
      <c r="BA1115" s="35">
        <f t="shared" si="443"/>
        <v>1</v>
      </c>
      <c r="BB1115" s="35">
        <f t="shared" si="443"/>
        <v>1</v>
      </c>
      <c r="BC1115" s="35">
        <f t="shared" si="443"/>
        <v>1</v>
      </c>
      <c r="BD1115" s="35">
        <f t="shared" si="443"/>
        <v>0.88193548387096776</v>
      </c>
      <c r="BE1115" s="110"/>
    </row>
    <row r="1116" spans="1:57" ht="25.5" customHeight="1" x14ac:dyDescent="0.25">
      <c r="A1116" s="29"/>
      <c r="B1116" s="83"/>
      <c r="C1116" s="84"/>
      <c r="D1116" s="84"/>
      <c r="E1116" s="76" t="s">
        <v>152</v>
      </c>
      <c r="F1116" s="34">
        <f t="shared" ref="F1116:AK1116" si="444">F1112+F1065</f>
        <v>879</v>
      </c>
      <c r="G1116" s="34">
        <f t="shared" si="444"/>
        <v>880</v>
      </c>
      <c r="H1116" s="34">
        <f t="shared" si="444"/>
        <v>880</v>
      </c>
      <c r="I1116" s="34">
        <f t="shared" si="444"/>
        <v>880</v>
      </c>
      <c r="J1116" s="34">
        <f t="shared" si="444"/>
        <v>880</v>
      </c>
      <c r="K1116" s="34">
        <f t="shared" si="444"/>
        <v>878</v>
      </c>
      <c r="L1116" s="34">
        <f t="shared" si="444"/>
        <v>878</v>
      </c>
      <c r="M1116" s="34">
        <f t="shared" si="444"/>
        <v>879</v>
      </c>
      <c r="N1116" s="34">
        <f t="shared" si="444"/>
        <v>879</v>
      </c>
      <c r="O1116" s="34">
        <f t="shared" si="444"/>
        <v>878</v>
      </c>
      <c r="P1116" s="34">
        <f t="shared" si="444"/>
        <v>880</v>
      </c>
      <c r="Q1116" s="34">
        <f t="shared" si="444"/>
        <v>880</v>
      </c>
      <c r="R1116" s="34">
        <f t="shared" si="444"/>
        <v>863</v>
      </c>
      <c r="S1116" s="34">
        <f t="shared" si="444"/>
        <v>879</v>
      </c>
      <c r="T1116" s="34">
        <f t="shared" si="444"/>
        <v>880</v>
      </c>
      <c r="U1116" s="34">
        <f t="shared" si="444"/>
        <v>868</v>
      </c>
      <c r="V1116" s="34"/>
      <c r="W1116" s="34">
        <f t="shared" si="444"/>
        <v>875</v>
      </c>
      <c r="X1116" s="34"/>
      <c r="Y1116" s="34">
        <f t="shared" si="444"/>
        <v>879</v>
      </c>
      <c r="Z1116" s="34">
        <f t="shared" si="444"/>
        <v>880</v>
      </c>
      <c r="AA1116" s="34"/>
      <c r="AB1116" s="34">
        <f t="shared" si="444"/>
        <v>880</v>
      </c>
      <c r="AC1116" s="34">
        <f t="shared" si="444"/>
        <v>880</v>
      </c>
      <c r="AD1116" s="34">
        <f t="shared" si="444"/>
        <v>880</v>
      </c>
      <c r="AE1116" s="34">
        <f t="shared" si="444"/>
        <v>880</v>
      </c>
      <c r="AF1116" s="34">
        <f t="shared" si="444"/>
        <v>879</v>
      </c>
      <c r="AG1116" s="34">
        <f t="shared" si="444"/>
        <v>879</v>
      </c>
      <c r="AH1116" s="34"/>
      <c r="AI1116" s="34">
        <f t="shared" si="444"/>
        <v>880</v>
      </c>
      <c r="AJ1116" s="34">
        <f t="shared" si="444"/>
        <v>876</v>
      </c>
      <c r="AK1116" s="34"/>
      <c r="AL1116" s="34">
        <f t="shared" ref="AL1116:BD1116" si="445">AL1112+AL1065</f>
        <v>876</v>
      </c>
      <c r="AM1116" s="34">
        <f t="shared" si="445"/>
        <v>879</v>
      </c>
      <c r="AN1116" s="34">
        <f t="shared" si="445"/>
        <v>879</v>
      </c>
      <c r="AO1116" s="34">
        <f t="shared" si="445"/>
        <v>879</v>
      </c>
      <c r="AP1116" s="34">
        <f t="shared" si="445"/>
        <v>880</v>
      </c>
      <c r="AQ1116" s="34">
        <f t="shared" si="445"/>
        <v>877</v>
      </c>
      <c r="AR1116" s="34">
        <f t="shared" si="445"/>
        <v>878</v>
      </c>
      <c r="AS1116" s="34">
        <f t="shared" si="445"/>
        <v>880</v>
      </c>
      <c r="AT1116" s="34">
        <f t="shared" si="445"/>
        <v>879</v>
      </c>
      <c r="AU1116" s="34">
        <f t="shared" si="445"/>
        <v>880</v>
      </c>
      <c r="AV1116" s="34">
        <f t="shared" si="445"/>
        <v>880</v>
      </c>
      <c r="AW1116" s="34">
        <f t="shared" si="445"/>
        <v>872</v>
      </c>
      <c r="AX1116" s="34">
        <f t="shared" si="445"/>
        <v>879</v>
      </c>
      <c r="AY1116" s="34">
        <f t="shared" si="445"/>
        <v>877</v>
      </c>
      <c r="AZ1116" s="34">
        <f t="shared" si="445"/>
        <v>879</v>
      </c>
      <c r="BA1116" s="34">
        <f t="shared" si="445"/>
        <v>880</v>
      </c>
      <c r="BB1116" s="34">
        <f t="shared" si="445"/>
        <v>880</v>
      </c>
      <c r="BC1116" s="34">
        <f t="shared" si="445"/>
        <v>880</v>
      </c>
      <c r="BD1116" s="34">
        <f t="shared" si="445"/>
        <v>39523</v>
      </c>
      <c r="BE1116" s="110"/>
    </row>
    <row r="1117" spans="1:57" ht="25.5" customHeight="1" x14ac:dyDescent="0.25">
      <c r="A1117" s="29"/>
      <c r="B1117" s="83"/>
      <c r="C1117" s="84"/>
      <c r="D1117" s="84"/>
      <c r="E1117" s="76" t="s">
        <v>153</v>
      </c>
      <c r="F1117" s="34">
        <f t="shared" ref="F1117:AK1117" si="446">F1113+F1066</f>
        <v>94</v>
      </c>
      <c r="G1117" s="34">
        <f t="shared" si="446"/>
        <v>142</v>
      </c>
      <c r="H1117" s="34">
        <f t="shared" si="446"/>
        <v>91</v>
      </c>
      <c r="I1117" s="34">
        <f t="shared" si="446"/>
        <v>146</v>
      </c>
      <c r="J1117" s="34">
        <f t="shared" si="446"/>
        <v>151</v>
      </c>
      <c r="K1117" s="34">
        <f t="shared" si="446"/>
        <v>145</v>
      </c>
      <c r="L1117" s="34">
        <f t="shared" si="446"/>
        <v>192</v>
      </c>
      <c r="M1117" s="34">
        <f t="shared" si="446"/>
        <v>175</v>
      </c>
      <c r="N1117" s="34">
        <f t="shared" si="446"/>
        <v>159</v>
      </c>
      <c r="O1117" s="34">
        <f t="shared" si="446"/>
        <v>158</v>
      </c>
      <c r="P1117" s="34">
        <f t="shared" si="446"/>
        <v>148</v>
      </c>
      <c r="Q1117" s="34">
        <f t="shared" si="446"/>
        <v>192</v>
      </c>
      <c r="R1117" s="34">
        <f t="shared" si="446"/>
        <v>131</v>
      </c>
      <c r="S1117" s="34">
        <f t="shared" si="446"/>
        <v>185</v>
      </c>
      <c r="T1117" s="34">
        <f t="shared" si="446"/>
        <v>145</v>
      </c>
      <c r="U1117" s="34">
        <f t="shared" si="446"/>
        <v>140</v>
      </c>
      <c r="V1117" s="34"/>
      <c r="W1117" s="34">
        <f t="shared" si="446"/>
        <v>157</v>
      </c>
      <c r="X1117" s="34"/>
      <c r="Y1117" s="34">
        <f t="shared" si="446"/>
        <v>150</v>
      </c>
      <c r="Z1117" s="34">
        <f t="shared" si="446"/>
        <v>146</v>
      </c>
      <c r="AA1117" s="34"/>
      <c r="AB1117" s="34">
        <f t="shared" si="446"/>
        <v>133</v>
      </c>
      <c r="AC1117" s="34">
        <f t="shared" si="446"/>
        <v>149</v>
      </c>
      <c r="AD1117" s="34">
        <f t="shared" si="446"/>
        <v>154</v>
      </c>
      <c r="AE1117" s="34">
        <f t="shared" si="446"/>
        <v>157</v>
      </c>
      <c r="AF1117" s="34">
        <f t="shared" si="446"/>
        <v>166</v>
      </c>
      <c r="AG1117" s="34">
        <f t="shared" si="446"/>
        <v>116</v>
      </c>
      <c r="AH1117" s="34"/>
      <c r="AI1117" s="34">
        <f t="shared" si="446"/>
        <v>184</v>
      </c>
      <c r="AJ1117" s="34">
        <f t="shared" si="446"/>
        <v>148</v>
      </c>
      <c r="AK1117" s="34"/>
      <c r="AL1117" s="34">
        <f t="shared" ref="AL1117:BD1117" si="447">AL1113+AL1066</f>
        <v>145</v>
      </c>
      <c r="AM1117" s="34">
        <f t="shared" si="447"/>
        <v>147</v>
      </c>
      <c r="AN1117" s="34">
        <f t="shared" si="447"/>
        <v>176</v>
      </c>
      <c r="AO1117" s="34">
        <f t="shared" si="447"/>
        <v>144</v>
      </c>
      <c r="AP1117" s="34">
        <f t="shared" si="447"/>
        <v>184</v>
      </c>
      <c r="AQ1117" s="34">
        <f t="shared" si="447"/>
        <v>147</v>
      </c>
      <c r="AR1117" s="34">
        <f t="shared" si="447"/>
        <v>130</v>
      </c>
      <c r="AS1117" s="34">
        <f t="shared" si="447"/>
        <v>217</v>
      </c>
      <c r="AT1117" s="34">
        <f t="shared" si="447"/>
        <v>144</v>
      </c>
      <c r="AU1117" s="34">
        <f t="shared" si="447"/>
        <v>189</v>
      </c>
      <c r="AV1117" s="34">
        <f t="shared" si="447"/>
        <v>0</v>
      </c>
      <c r="AW1117" s="34">
        <f t="shared" si="447"/>
        <v>154</v>
      </c>
      <c r="AX1117" s="34">
        <f t="shared" si="447"/>
        <v>128</v>
      </c>
      <c r="AY1117" s="34">
        <f t="shared" si="447"/>
        <v>196</v>
      </c>
      <c r="AZ1117" s="34">
        <f t="shared" si="447"/>
        <v>131</v>
      </c>
      <c r="BA1117" s="34">
        <f t="shared" si="447"/>
        <v>137</v>
      </c>
      <c r="BB1117" s="34">
        <f t="shared" si="447"/>
        <v>0</v>
      </c>
      <c r="BC1117" s="34">
        <f t="shared" si="447"/>
        <v>0</v>
      </c>
      <c r="BD1117" s="34">
        <f t="shared" si="447"/>
        <v>6423</v>
      </c>
      <c r="BE1117" s="110"/>
    </row>
    <row r="1118" spans="1:57" ht="25.5" customHeight="1" x14ac:dyDescent="0.25">
      <c r="A1118" s="29"/>
      <c r="B1118" s="83"/>
      <c r="C1118" s="84"/>
      <c r="D1118" s="84"/>
      <c r="E1118" s="76" t="s">
        <v>154</v>
      </c>
      <c r="F1118" s="34">
        <f t="shared" ref="F1118:AK1118" si="448">F1114+F1067</f>
        <v>5</v>
      </c>
      <c r="G1118" s="34">
        <f t="shared" si="448"/>
        <v>27</v>
      </c>
      <c r="H1118" s="34">
        <f t="shared" si="448"/>
        <v>89</v>
      </c>
      <c r="I1118" s="34">
        <f t="shared" si="448"/>
        <v>71</v>
      </c>
      <c r="J1118" s="34">
        <f t="shared" si="448"/>
        <v>81</v>
      </c>
      <c r="K1118" s="34">
        <f t="shared" si="448"/>
        <v>22</v>
      </c>
      <c r="L1118" s="34">
        <f t="shared" si="448"/>
        <v>51</v>
      </c>
      <c r="M1118" s="34">
        <f t="shared" si="448"/>
        <v>134</v>
      </c>
      <c r="N1118" s="34">
        <f t="shared" si="448"/>
        <v>107</v>
      </c>
      <c r="O1118" s="34">
        <f t="shared" si="448"/>
        <v>72</v>
      </c>
      <c r="P1118" s="34">
        <f t="shared" si="448"/>
        <v>29</v>
      </c>
      <c r="Q1118" s="34">
        <f t="shared" si="448"/>
        <v>71</v>
      </c>
      <c r="R1118" s="34">
        <f t="shared" si="448"/>
        <v>96</v>
      </c>
      <c r="S1118" s="34">
        <f t="shared" si="448"/>
        <v>24</v>
      </c>
      <c r="T1118" s="34">
        <f t="shared" si="448"/>
        <v>101</v>
      </c>
      <c r="U1118" s="34">
        <f t="shared" si="448"/>
        <v>78</v>
      </c>
      <c r="V1118" s="34"/>
      <c r="W1118" s="34">
        <f t="shared" si="448"/>
        <v>147</v>
      </c>
      <c r="X1118" s="34"/>
      <c r="Y1118" s="34">
        <f t="shared" si="448"/>
        <v>58</v>
      </c>
      <c r="Z1118" s="34">
        <f t="shared" si="448"/>
        <v>74</v>
      </c>
      <c r="AA1118" s="34"/>
      <c r="AB1118" s="34">
        <f t="shared" si="448"/>
        <v>4</v>
      </c>
      <c r="AC1118" s="34">
        <f t="shared" si="448"/>
        <v>59</v>
      </c>
      <c r="AD1118" s="34">
        <f t="shared" si="448"/>
        <v>25</v>
      </c>
      <c r="AE1118" s="34">
        <f t="shared" si="448"/>
        <v>21</v>
      </c>
      <c r="AF1118" s="34">
        <f t="shared" si="448"/>
        <v>105</v>
      </c>
      <c r="AG1118" s="34">
        <f t="shared" si="448"/>
        <v>40</v>
      </c>
      <c r="AH1118" s="34"/>
      <c r="AI1118" s="34">
        <f t="shared" si="448"/>
        <v>58</v>
      </c>
      <c r="AJ1118" s="34">
        <f t="shared" si="448"/>
        <v>39</v>
      </c>
      <c r="AK1118" s="34"/>
      <c r="AL1118" s="34">
        <f t="shared" ref="AL1118:BD1118" si="449">AL1114+AL1067</f>
        <v>37</v>
      </c>
      <c r="AM1118" s="34">
        <f t="shared" si="449"/>
        <v>15</v>
      </c>
      <c r="AN1118" s="34">
        <f t="shared" si="449"/>
        <v>38</v>
      </c>
      <c r="AO1118" s="34">
        <f t="shared" si="449"/>
        <v>93</v>
      </c>
      <c r="AP1118" s="34">
        <f t="shared" si="449"/>
        <v>15</v>
      </c>
      <c r="AQ1118" s="34">
        <f t="shared" si="449"/>
        <v>141</v>
      </c>
      <c r="AR1118" s="34">
        <f t="shared" si="449"/>
        <v>101</v>
      </c>
      <c r="AS1118" s="34">
        <f t="shared" si="449"/>
        <v>87</v>
      </c>
      <c r="AT1118" s="34">
        <f t="shared" si="449"/>
        <v>89</v>
      </c>
      <c r="AU1118" s="34">
        <f t="shared" si="449"/>
        <v>158</v>
      </c>
      <c r="AV1118" s="34">
        <f t="shared" si="449"/>
        <v>0</v>
      </c>
      <c r="AW1118" s="34">
        <f t="shared" si="449"/>
        <v>183</v>
      </c>
      <c r="AX1118" s="34">
        <f t="shared" si="449"/>
        <v>64</v>
      </c>
      <c r="AY1118" s="34">
        <f t="shared" si="449"/>
        <v>3</v>
      </c>
      <c r="AZ1118" s="34">
        <f t="shared" si="449"/>
        <v>33</v>
      </c>
      <c r="BA1118" s="34">
        <f t="shared" si="449"/>
        <v>1</v>
      </c>
      <c r="BB1118" s="34">
        <f t="shared" si="449"/>
        <v>0</v>
      </c>
      <c r="BC1118" s="34">
        <f t="shared" si="449"/>
        <v>0</v>
      </c>
      <c r="BD1118" s="34">
        <f t="shared" si="449"/>
        <v>2746</v>
      </c>
      <c r="BE1118" s="110"/>
    </row>
    <row r="1119" spans="1:57" ht="25.5" customHeight="1" x14ac:dyDescent="0.25">
      <c r="A1119" s="29"/>
      <c r="B1119" s="83"/>
      <c r="C1119" s="84"/>
      <c r="D1119" s="84"/>
      <c r="E1119" s="76" t="s">
        <v>155</v>
      </c>
      <c r="F1119" s="35">
        <f t="shared" ref="F1119:AK1119" si="450">1-F1118/(F1116-F1117)</f>
        <v>0.99363057324840764</v>
      </c>
      <c r="G1119" s="35">
        <f t="shared" si="450"/>
        <v>0.96341463414634143</v>
      </c>
      <c r="H1119" s="35">
        <f t="shared" si="450"/>
        <v>0.88719898605830161</v>
      </c>
      <c r="I1119" s="35">
        <f t="shared" si="450"/>
        <v>0.90326975476839233</v>
      </c>
      <c r="J1119" s="35">
        <f t="shared" si="450"/>
        <v>0.88888888888888884</v>
      </c>
      <c r="K1119" s="35">
        <f t="shared" si="450"/>
        <v>0.96998635743519779</v>
      </c>
      <c r="L1119" s="35">
        <f t="shared" si="450"/>
        <v>0.92565597667638488</v>
      </c>
      <c r="M1119" s="35">
        <f t="shared" si="450"/>
        <v>0.80965909090909094</v>
      </c>
      <c r="N1119" s="35">
        <f t="shared" si="450"/>
        <v>0.85138888888888886</v>
      </c>
      <c r="O1119" s="35">
        <f t="shared" si="450"/>
        <v>0.9</v>
      </c>
      <c r="P1119" s="35">
        <f t="shared" si="450"/>
        <v>0.9603825136612022</v>
      </c>
      <c r="Q1119" s="35">
        <f t="shared" si="450"/>
        <v>0.89680232558139539</v>
      </c>
      <c r="R1119" s="35">
        <f t="shared" si="450"/>
        <v>0.86885245901639341</v>
      </c>
      <c r="S1119" s="35">
        <f t="shared" si="450"/>
        <v>0.96541786743515845</v>
      </c>
      <c r="T1119" s="35">
        <f t="shared" si="450"/>
        <v>0.86258503401360542</v>
      </c>
      <c r="U1119" s="35">
        <f t="shared" si="450"/>
        <v>0.8928571428571429</v>
      </c>
      <c r="V1119" s="35"/>
      <c r="W1119" s="35">
        <f t="shared" si="450"/>
        <v>0.79526462395543174</v>
      </c>
      <c r="X1119" s="35"/>
      <c r="Y1119" s="35">
        <f t="shared" si="450"/>
        <v>0.92043895747599447</v>
      </c>
      <c r="Z1119" s="35">
        <f t="shared" si="450"/>
        <v>0.89918256130790186</v>
      </c>
      <c r="AA1119" s="35"/>
      <c r="AB1119" s="35">
        <f t="shared" si="450"/>
        <v>0.99464524765729589</v>
      </c>
      <c r="AC1119" s="35">
        <f t="shared" si="450"/>
        <v>0.91928864569083446</v>
      </c>
      <c r="AD1119" s="35">
        <f t="shared" si="450"/>
        <v>0.96556473829201106</v>
      </c>
      <c r="AE1119" s="35">
        <f t="shared" si="450"/>
        <v>0.97095435684647302</v>
      </c>
      <c r="AF1119" s="35">
        <f t="shared" si="450"/>
        <v>0.85273492286115005</v>
      </c>
      <c r="AG1119" s="35">
        <f t="shared" si="450"/>
        <v>0.94757536041939716</v>
      </c>
      <c r="AH1119" s="35"/>
      <c r="AI1119" s="35">
        <f t="shared" si="450"/>
        <v>0.91666666666666663</v>
      </c>
      <c r="AJ1119" s="35">
        <f t="shared" si="450"/>
        <v>0.9464285714285714</v>
      </c>
      <c r="AK1119" s="35"/>
      <c r="AL1119" s="35">
        <f t="shared" ref="AL1119:BD1119" si="451">1-AL1118/(AL1116-AL1117)</f>
        <v>0.94938440492476062</v>
      </c>
      <c r="AM1119" s="35">
        <f t="shared" si="451"/>
        <v>0.97950819672131151</v>
      </c>
      <c r="AN1119" s="35">
        <f t="shared" si="451"/>
        <v>0.94594594594594594</v>
      </c>
      <c r="AO1119" s="35">
        <f t="shared" si="451"/>
        <v>0.87346938775510208</v>
      </c>
      <c r="AP1119" s="35">
        <f t="shared" si="451"/>
        <v>0.97844827586206895</v>
      </c>
      <c r="AQ1119" s="35">
        <f t="shared" si="451"/>
        <v>0.80684931506849311</v>
      </c>
      <c r="AR1119" s="35">
        <f t="shared" si="451"/>
        <v>0.86497326203208558</v>
      </c>
      <c r="AS1119" s="35">
        <f t="shared" si="451"/>
        <v>0.86877828054298645</v>
      </c>
      <c r="AT1119" s="35">
        <f t="shared" si="451"/>
        <v>0.87891156462585029</v>
      </c>
      <c r="AU1119" s="35">
        <f t="shared" si="451"/>
        <v>0.77134587554269174</v>
      </c>
      <c r="AV1119" s="35">
        <f t="shared" si="451"/>
        <v>1</v>
      </c>
      <c r="AW1119" s="35">
        <f t="shared" si="451"/>
        <v>0.74512534818941512</v>
      </c>
      <c r="AX1119" s="35">
        <f t="shared" si="451"/>
        <v>0.91478029294274299</v>
      </c>
      <c r="AY1119" s="35">
        <f t="shared" si="451"/>
        <v>0.99559471365638763</v>
      </c>
      <c r="AZ1119" s="35">
        <f t="shared" si="451"/>
        <v>0.95588235294117652</v>
      </c>
      <c r="BA1119" s="35">
        <f t="shared" si="451"/>
        <v>0.99865410497981155</v>
      </c>
      <c r="BB1119" s="35">
        <f t="shared" si="451"/>
        <v>1</v>
      </c>
      <c r="BC1119" s="35">
        <f t="shared" si="451"/>
        <v>1</v>
      </c>
      <c r="BD1119" s="35">
        <f t="shared" si="451"/>
        <v>0.91703927492447135</v>
      </c>
      <c r="BE1119" s="110"/>
    </row>
    <row r="1120" spans="1:57" ht="25.5" customHeight="1" x14ac:dyDescent="0.25">
      <c r="A1120" s="19" t="s">
        <v>44</v>
      </c>
      <c r="B1120" s="85" t="s">
        <v>45</v>
      </c>
      <c r="C1120" s="86">
        <v>43624</v>
      </c>
      <c r="D1120" s="85">
        <v>22</v>
      </c>
      <c r="E1120" s="85" t="s">
        <v>46</v>
      </c>
      <c r="F1120" s="19">
        <f t="shared" ref="F1120:AK1120" si="452">F1069</f>
        <v>14</v>
      </c>
      <c r="G1120" s="19">
        <f t="shared" si="452"/>
        <v>23</v>
      </c>
      <c r="H1120" s="19">
        <f t="shared" si="452"/>
        <v>42</v>
      </c>
      <c r="I1120" s="19">
        <f t="shared" si="452"/>
        <v>47</v>
      </c>
      <c r="J1120" s="19">
        <f t="shared" si="452"/>
        <v>48</v>
      </c>
      <c r="K1120" s="19">
        <f t="shared" si="452"/>
        <v>59</v>
      </c>
      <c r="L1120" s="19">
        <f t="shared" si="452"/>
        <v>64</v>
      </c>
      <c r="M1120" s="19">
        <f t="shared" si="452"/>
        <v>65</v>
      </c>
      <c r="N1120" s="19">
        <f t="shared" si="452"/>
        <v>66</v>
      </c>
      <c r="O1120" s="19">
        <f t="shared" si="452"/>
        <v>72</v>
      </c>
      <c r="P1120" s="19">
        <f t="shared" si="452"/>
        <v>76</v>
      </c>
      <c r="Q1120" s="19">
        <f t="shared" si="452"/>
        <v>78</v>
      </c>
      <c r="R1120" s="19">
        <f t="shared" si="452"/>
        <v>79</v>
      </c>
      <c r="S1120" s="19">
        <f t="shared" si="452"/>
        <v>83</v>
      </c>
      <c r="T1120" s="19">
        <f t="shared" si="452"/>
        <v>84</v>
      </c>
      <c r="U1120" s="19">
        <f t="shared" si="452"/>
        <v>86</v>
      </c>
      <c r="V1120" s="19"/>
      <c r="W1120" s="19">
        <f t="shared" si="452"/>
        <v>411</v>
      </c>
      <c r="X1120" s="19"/>
      <c r="Y1120" s="19">
        <f t="shared" si="452"/>
        <v>413</v>
      </c>
      <c r="Z1120" s="19">
        <f t="shared" si="452"/>
        <v>415</v>
      </c>
      <c r="AA1120" s="19"/>
      <c r="AB1120" s="19">
        <f t="shared" si="452"/>
        <v>417</v>
      </c>
      <c r="AC1120" s="19">
        <f t="shared" si="452"/>
        <v>418</v>
      </c>
      <c r="AD1120" s="19">
        <f t="shared" si="452"/>
        <v>419</v>
      </c>
      <c r="AE1120" s="19">
        <f t="shared" si="452"/>
        <v>420</v>
      </c>
      <c r="AF1120" s="19">
        <f t="shared" si="452"/>
        <v>421</v>
      </c>
      <c r="AG1120" s="19">
        <f t="shared" si="452"/>
        <v>422</v>
      </c>
      <c r="AH1120" s="19"/>
      <c r="AI1120" s="19">
        <f t="shared" si="452"/>
        <v>425</v>
      </c>
      <c r="AJ1120" s="19">
        <f t="shared" si="452"/>
        <v>426</v>
      </c>
      <c r="AK1120" s="19"/>
      <c r="AL1120" s="19">
        <f t="shared" ref="AL1120:BD1120" si="453">AL1069</f>
        <v>430</v>
      </c>
      <c r="AM1120" s="19">
        <f t="shared" si="453"/>
        <v>431</v>
      </c>
      <c r="AN1120" s="19">
        <f t="shared" si="453"/>
        <v>433</v>
      </c>
      <c r="AO1120" s="19">
        <f t="shared" si="453"/>
        <v>446</v>
      </c>
      <c r="AP1120" s="19">
        <f t="shared" si="453"/>
        <v>449</v>
      </c>
      <c r="AQ1120" s="19">
        <f t="shared" si="453"/>
        <v>450</v>
      </c>
      <c r="AR1120" s="19">
        <f t="shared" si="453"/>
        <v>451</v>
      </c>
      <c r="AS1120" s="19">
        <f t="shared" si="453"/>
        <v>453</v>
      </c>
      <c r="AT1120" s="19">
        <f t="shared" si="453"/>
        <v>454</v>
      </c>
      <c r="AU1120" s="19">
        <f t="shared" si="453"/>
        <v>455</v>
      </c>
      <c r="AV1120" s="19">
        <f t="shared" si="453"/>
        <v>0</v>
      </c>
      <c r="AW1120" s="19">
        <f t="shared" si="453"/>
        <v>457</v>
      </c>
      <c r="AX1120" s="19">
        <f t="shared" si="453"/>
        <v>458</v>
      </c>
      <c r="AY1120" s="19">
        <f t="shared" si="453"/>
        <v>460</v>
      </c>
      <c r="AZ1120" s="19">
        <f t="shared" si="453"/>
        <v>461</v>
      </c>
      <c r="BA1120" s="19">
        <f t="shared" si="453"/>
        <v>463</v>
      </c>
      <c r="BB1120" s="19">
        <f t="shared" si="453"/>
        <v>0</v>
      </c>
      <c r="BC1120" s="19">
        <f t="shared" si="453"/>
        <v>0</v>
      </c>
      <c r="BD1120" s="19" t="str">
        <f t="shared" si="453"/>
        <v>TOTALS</v>
      </c>
      <c r="BE1120" s="19" t="s">
        <v>47</v>
      </c>
    </row>
    <row r="1121" spans="1:57" ht="25.5" customHeight="1" x14ac:dyDescent="0.25">
      <c r="A1121" s="19" t="s">
        <v>48</v>
      </c>
      <c r="B1121" s="85"/>
      <c r="C1121" s="87" t="s">
        <v>49</v>
      </c>
      <c r="D1121" s="87" t="s">
        <v>50</v>
      </c>
      <c r="E1121" s="87" t="s">
        <v>51</v>
      </c>
      <c r="F1121" s="19" t="s">
        <v>52</v>
      </c>
      <c r="G1121" s="19" t="s">
        <v>52</v>
      </c>
      <c r="H1121" s="19" t="s">
        <v>52</v>
      </c>
      <c r="I1121" s="19" t="s">
        <v>52</v>
      </c>
      <c r="J1121" s="19" t="s">
        <v>52</v>
      </c>
      <c r="K1121" s="19" t="s">
        <v>52</v>
      </c>
      <c r="L1121" s="19" t="s">
        <v>52</v>
      </c>
      <c r="M1121" s="19" t="s">
        <v>52</v>
      </c>
      <c r="N1121" s="19" t="s">
        <v>52</v>
      </c>
      <c r="O1121" s="19" t="s">
        <v>52</v>
      </c>
      <c r="P1121" s="19" t="s">
        <v>52</v>
      </c>
      <c r="Q1121" s="19" t="s">
        <v>52</v>
      </c>
      <c r="R1121" s="19" t="s">
        <v>52</v>
      </c>
      <c r="S1121" s="19" t="s">
        <v>52</v>
      </c>
      <c r="T1121" s="19" t="s">
        <v>52</v>
      </c>
      <c r="U1121" s="19" t="s">
        <v>52</v>
      </c>
      <c r="V1121" s="19"/>
      <c r="W1121" s="19" t="s">
        <v>52</v>
      </c>
      <c r="X1121" s="19"/>
      <c r="Y1121" s="19" t="s">
        <v>52</v>
      </c>
      <c r="Z1121" s="19" t="s">
        <v>52</v>
      </c>
      <c r="AA1121" s="19"/>
      <c r="AB1121" s="19" t="s">
        <v>52</v>
      </c>
      <c r="AC1121" s="19" t="s">
        <v>52</v>
      </c>
      <c r="AD1121" s="19" t="s">
        <v>52</v>
      </c>
      <c r="AE1121" s="19" t="s">
        <v>52</v>
      </c>
      <c r="AF1121" s="19" t="s">
        <v>52</v>
      </c>
      <c r="AG1121" s="19" t="s">
        <v>52</v>
      </c>
      <c r="AH1121" s="19"/>
      <c r="AI1121" s="19" t="s">
        <v>52</v>
      </c>
      <c r="AJ1121" s="19" t="s">
        <v>52</v>
      </c>
      <c r="AK1121" s="19"/>
      <c r="AL1121" s="19" t="s">
        <v>52</v>
      </c>
      <c r="AM1121" s="19" t="s">
        <v>52</v>
      </c>
      <c r="AN1121" s="19" t="s">
        <v>52</v>
      </c>
      <c r="AO1121" s="19" t="s">
        <v>52</v>
      </c>
      <c r="AP1121" s="19" t="s">
        <v>52</v>
      </c>
      <c r="AQ1121" s="19" t="s">
        <v>52</v>
      </c>
      <c r="AR1121" s="19" t="s">
        <v>52</v>
      </c>
      <c r="AS1121" s="19" t="s">
        <v>52</v>
      </c>
      <c r="AT1121" s="19" t="s">
        <v>52</v>
      </c>
      <c r="AU1121" s="19" t="s">
        <v>52</v>
      </c>
      <c r="AV1121" s="19" t="s">
        <v>52</v>
      </c>
      <c r="AW1121" s="19" t="s">
        <v>52</v>
      </c>
      <c r="AX1121" s="19" t="s">
        <v>52</v>
      </c>
      <c r="AY1121" s="19" t="s">
        <v>52</v>
      </c>
      <c r="AZ1121" s="19" t="s">
        <v>52</v>
      </c>
      <c r="BA1121" s="19" t="s">
        <v>52</v>
      </c>
      <c r="BB1121" s="19" t="s">
        <v>52</v>
      </c>
      <c r="BC1121" s="19" t="s">
        <v>52</v>
      </c>
      <c r="BD1121" s="19" t="s">
        <v>52</v>
      </c>
      <c r="BE1121" s="19" t="s">
        <v>53</v>
      </c>
    </row>
    <row r="1122" spans="1:57" ht="25.5" customHeight="1" x14ac:dyDescent="0.25">
      <c r="A1122" s="22">
        <v>23</v>
      </c>
      <c r="B1122" s="76" t="s">
        <v>54</v>
      </c>
      <c r="C1122" s="76">
        <v>25</v>
      </c>
      <c r="D1122" s="76" t="s">
        <v>55</v>
      </c>
      <c r="E1122" s="76" t="s">
        <v>56</v>
      </c>
      <c r="F1122" s="24">
        <v>0</v>
      </c>
      <c r="G1122" s="24">
        <v>0</v>
      </c>
      <c r="H1122" s="24">
        <v>0</v>
      </c>
      <c r="I1122" s="24">
        <v>0</v>
      </c>
      <c r="J1122" s="24">
        <v>0</v>
      </c>
      <c r="K1122" s="24">
        <v>0</v>
      </c>
      <c r="L1122" s="24">
        <v>0</v>
      </c>
      <c r="M1122" s="24">
        <v>0</v>
      </c>
      <c r="N1122" s="24">
        <v>0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0</v>
      </c>
      <c r="V1122" s="24"/>
      <c r="W1122" s="24">
        <v>0</v>
      </c>
      <c r="X1122" s="24"/>
      <c r="Y1122" s="24">
        <v>0</v>
      </c>
      <c r="Z1122" s="24">
        <v>0</v>
      </c>
      <c r="AA1122" s="24"/>
      <c r="AB1122" s="24">
        <v>0</v>
      </c>
      <c r="AC1122" s="24">
        <v>0</v>
      </c>
      <c r="AD1122" s="24">
        <v>0</v>
      </c>
      <c r="AE1122" s="24">
        <v>0</v>
      </c>
      <c r="AF1122" s="24">
        <v>0</v>
      </c>
      <c r="AG1122" s="24">
        <v>0</v>
      </c>
      <c r="AH1122" s="24"/>
      <c r="AI1122" s="24">
        <v>0</v>
      </c>
      <c r="AJ1122" s="24">
        <v>0</v>
      </c>
      <c r="AK1122" s="24"/>
      <c r="AL1122" s="24">
        <v>0</v>
      </c>
      <c r="AM1122" s="24">
        <v>0</v>
      </c>
      <c r="AN1122" s="24">
        <v>0</v>
      </c>
      <c r="AO1122" s="24">
        <v>0</v>
      </c>
      <c r="AP1122" s="24">
        <v>0</v>
      </c>
      <c r="AQ1122" s="24">
        <v>0</v>
      </c>
      <c r="AR1122" s="24">
        <v>0</v>
      </c>
      <c r="AS1122" s="24">
        <v>0</v>
      </c>
      <c r="AT1122" s="24">
        <v>0</v>
      </c>
      <c r="AU1122" s="24">
        <v>0</v>
      </c>
      <c r="AV1122" s="24">
        <v>0</v>
      </c>
      <c r="AW1122" s="24">
        <v>0</v>
      </c>
      <c r="AX1122" s="24">
        <v>0</v>
      </c>
      <c r="AY1122" s="24">
        <v>0</v>
      </c>
      <c r="AZ1122" s="24">
        <v>0</v>
      </c>
      <c r="BA1122" s="24">
        <v>0</v>
      </c>
      <c r="BB1122" s="24">
        <v>0</v>
      </c>
      <c r="BC1122" s="24">
        <v>0</v>
      </c>
      <c r="BD1122" s="24">
        <f t="shared" ref="BD1122:BD1165" si="454">SUM(F1122:BC1122)</f>
        <v>0</v>
      </c>
      <c r="BE1122" s="25"/>
    </row>
    <row r="1123" spans="1:57" ht="25.5" customHeight="1" x14ac:dyDescent="0.25">
      <c r="A1123" s="22">
        <v>23</v>
      </c>
      <c r="B1123" s="76" t="s">
        <v>54</v>
      </c>
      <c r="C1123" s="76">
        <v>66</v>
      </c>
      <c r="D1123" s="76" t="s">
        <v>55</v>
      </c>
      <c r="E1123" s="77" t="s">
        <v>57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0</v>
      </c>
      <c r="N1123" s="24">
        <v>0</v>
      </c>
      <c r="O1123" s="24">
        <v>0</v>
      </c>
      <c r="P1123" s="24">
        <v>0</v>
      </c>
      <c r="Q1123" s="24">
        <v>0</v>
      </c>
      <c r="R1123" s="24">
        <v>0</v>
      </c>
      <c r="S1123" s="24">
        <v>0</v>
      </c>
      <c r="T1123" s="24">
        <v>0</v>
      </c>
      <c r="U1123" s="24">
        <v>0</v>
      </c>
      <c r="V1123" s="24"/>
      <c r="W1123" s="24">
        <v>0</v>
      </c>
      <c r="X1123" s="24"/>
      <c r="Y1123" s="24">
        <v>0</v>
      </c>
      <c r="Z1123" s="24">
        <v>0</v>
      </c>
      <c r="AA1123" s="24"/>
      <c r="AB1123" s="24">
        <v>0</v>
      </c>
      <c r="AC1123" s="24">
        <v>0</v>
      </c>
      <c r="AD1123" s="24">
        <v>0</v>
      </c>
      <c r="AE1123" s="24">
        <v>0</v>
      </c>
      <c r="AF1123" s="24">
        <v>0</v>
      </c>
      <c r="AG1123" s="24">
        <v>0</v>
      </c>
      <c r="AH1123" s="24"/>
      <c r="AI1123" s="24">
        <v>0</v>
      </c>
      <c r="AJ1123" s="24">
        <v>0</v>
      </c>
      <c r="AK1123" s="24"/>
      <c r="AL1123" s="24">
        <v>0</v>
      </c>
      <c r="AM1123" s="24">
        <v>0</v>
      </c>
      <c r="AN1123" s="24">
        <v>0</v>
      </c>
      <c r="AO1123" s="24">
        <v>0</v>
      </c>
      <c r="AP1123" s="24">
        <v>0</v>
      </c>
      <c r="AQ1123" s="24">
        <v>0</v>
      </c>
      <c r="AR1123" s="24">
        <v>0</v>
      </c>
      <c r="AS1123" s="24">
        <v>0</v>
      </c>
      <c r="AT1123" s="24">
        <v>0</v>
      </c>
      <c r="AU1123" s="24">
        <v>0</v>
      </c>
      <c r="AV1123" s="24">
        <v>0</v>
      </c>
      <c r="AW1123" s="24">
        <v>0</v>
      </c>
      <c r="AX1123" s="24">
        <v>0</v>
      </c>
      <c r="AY1123" s="24">
        <v>0</v>
      </c>
      <c r="AZ1123" s="24">
        <v>0</v>
      </c>
      <c r="BA1123" s="24">
        <v>0</v>
      </c>
      <c r="BB1123" s="24">
        <v>0</v>
      </c>
      <c r="BC1123" s="24">
        <v>0</v>
      </c>
      <c r="BD1123" s="24">
        <f t="shared" si="454"/>
        <v>0</v>
      </c>
      <c r="BE1123" s="25"/>
    </row>
    <row r="1124" spans="1:57" ht="25.5" customHeight="1" x14ac:dyDescent="0.25">
      <c r="A1124" s="22">
        <v>23</v>
      </c>
      <c r="B1124" s="76" t="s">
        <v>54</v>
      </c>
      <c r="C1124" s="76">
        <v>27</v>
      </c>
      <c r="D1124" s="76">
        <v>269</v>
      </c>
      <c r="E1124" s="76" t="s">
        <v>61</v>
      </c>
      <c r="F1124" s="24">
        <v>0</v>
      </c>
      <c r="G1124" s="24">
        <v>0</v>
      </c>
      <c r="H1124" s="24">
        <v>0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0</v>
      </c>
      <c r="V1124" s="24"/>
      <c r="W1124" s="24">
        <v>0</v>
      </c>
      <c r="X1124" s="24"/>
      <c r="Y1124" s="24">
        <v>0</v>
      </c>
      <c r="Z1124" s="24">
        <v>0</v>
      </c>
      <c r="AA1124" s="24"/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/>
      <c r="AI1124" s="24">
        <v>0</v>
      </c>
      <c r="AJ1124" s="24">
        <v>0</v>
      </c>
      <c r="AK1124" s="24"/>
      <c r="AL1124" s="24">
        <v>0</v>
      </c>
      <c r="AM1124" s="24">
        <v>0</v>
      </c>
      <c r="AN1124" s="24">
        <v>0</v>
      </c>
      <c r="AO1124" s="24">
        <v>0</v>
      </c>
      <c r="AP1124" s="24">
        <v>0</v>
      </c>
      <c r="AQ1124" s="24">
        <v>0</v>
      </c>
      <c r="AR1124" s="24">
        <v>0</v>
      </c>
      <c r="AS1124" s="24">
        <v>0</v>
      </c>
      <c r="AT1124" s="24">
        <v>0</v>
      </c>
      <c r="AU1124" s="24">
        <v>0</v>
      </c>
      <c r="AV1124" s="24">
        <v>0</v>
      </c>
      <c r="AW1124" s="24">
        <v>0</v>
      </c>
      <c r="AX1124" s="24">
        <v>0</v>
      </c>
      <c r="AY1124" s="24">
        <v>0</v>
      </c>
      <c r="AZ1124" s="24">
        <v>0</v>
      </c>
      <c r="BA1124" s="24">
        <v>0</v>
      </c>
      <c r="BB1124" s="24">
        <v>0</v>
      </c>
      <c r="BC1124" s="24">
        <v>0</v>
      </c>
      <c r="BD1124" s="24">
        <f t="shared" si="454"/>
        <v>0</v>
      </c>
      <c r="BE1124" s="25"/>
    </row>
    <row r="1125" spans="1:57" ht="25.5" customHeight="1" x14ac:dyDescent="0.25">
      <c r="A1125" s="22">
        <v>23</v>
      </c>
      <c r="B1125" s="76" t="s">
        <v>54</v>
      </c>
      <c r="C1125" s="76">
        <v>27</v>
      </c>
      <c r="D1125" s="76">
        <v>273</v>
      </c>
      <c r="E1125" s="76" t="s">
        <v>65</v>
      </c>
      <c r="F1125" s="24">
        <v>0</v>
      </c>
      <c r="G1125" s="24">
        <v>0</v>
      </c>
      <c r="H1125" s="24">
        <v>0</v>
      </c>
      <c r="I1125" s="24">
        <v>0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0</v>
      </c>
      <c r="V1125" s="24"/>
      <c r="W1125" s="24">
        <v>0</v>
      </c>
      <c r="X1125" s="24"/>
      <c r="Y1125" s="24">
        <v>0</v>
      </c>
      <c r="Z1125" s="24">
        <v>0</v>
      </c>
      <c r="AA1125" s="24"/>
      <c r="AB1125" s="24">
        <v>0</v>
      </c>
      <c r="AC1125" s="24">
        <v>0</v>
      </c>
      <c r="AD1125" s="24">
        <v>0</v>
      </c>
      <c r="AE1125" s="24">
        <v>0</v>
      </c>
      <c r="AF1125" s="24">
        <v>0</v>
      </c>
      <c r="AG1125" s="24">
        <v>0</v>
      </c>
      <c r="AH1125" s="24"/>
      <c r="AI1125" s="24">
        <v>0</v>
      </c>
      <c r="AJ1125" s="24">
        <v>0</v>
      </c>
      <c r="AK1125" s="24"/>
      <c r="AL1125" s="24">
        <v>0</v>
      </c>
      <c r="AM1125" s="24">
        <v>0</v>
      </c>
      <c r="AN1125" s="24">
        <v>0</v>
      </c>
      <c r="AO1125" s="24">
        <v>0</v>
      </c>
      <c r="AP1125" s="24">
        <v>0</v>
      </c>
      <c r="AQ1125" s="24">
        <v>0</v>
      </c>
      <c r="AR1125" s="24">
        <v>0</v>
      </c>
      <c r="AS1125" s="24">
        <v>0</v>
      </c>
      <c r="AT1125" s="24">
        <v>0</v>
      </c>
      <c r="AU1125" s="24">
        <v>0</v>
      </c>
      <c r="AV1125" s="24">
        <v>0</v>
      </c>
      <c r="AW1125" s="24">
        <v>0</v>
      </c>
      <c r="AX1125" s="24">
        <v>0</v>
      </c>
      <c r="AY1125" s="24">
        <v>0</v>
      </c>
      <c r="AZ1125" s="24">
        <v>0</v>
      </c>
      <c r="BA1125" s="24">
        <v>0</v>
      </c>
      <c r="BB1125" s="24">
        <v>0</v>
      </c>
      <c r="BC1125" s="24">
        <v>0</v>
      </c>
      <c r="BD1125" s="24">
        <f t="shared" si="454"/>
        <v>0</v>
      </c>
      <c r="BE1125" s="25"/>
    </row>
    <row r="1126" spans="1:57" ht="25.5" customHeight="1" x14ac:dyDescent="0.25">
      <c r="A1126" s="22">
        <v>23</v>
      </c>
      <c r="B1126" s="76" t="s">
        <v>54</v>
      </c>
      <c r="C1126" s="76">
        <v>27</v>
      </c>
      <c r="D1126" s="76">
        <v>274</v>
      </c>
      <c r="E1126" s="76" t="s">
        <v>66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/>
      <c r="W1126" s="24">
        <v>0</v>
      </c>
      <c r="X1126" s="24"/>
      <c r="Y1126" s="24">
        <v>0</v>
      </c>
      <c r="Z1126" s="24">
        <v>0</v>
      </c>
      <c r="AA1126" s="24"/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/>
      <c r="AI1126" s="24">
        <v>0</v>
      </c>
      <c r="AJ1126" s="24">
        <v>0</v>
      </c>
      <c r="AK1126" s="24"/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f t="shared" si="454"/>
        <v>0</v>
      </c>
      <c r="BE1126" s="25" t="s">
        <v>48</v>
      </c>
    </row>
    <row r="1127" spans="1:57" ht="25.5" customHeight="1" x14ac:dyDescent="0.25">
      <c r="A1127" s="22">
        <v>23</v>
      </c>
      <c r="B1127" s="76" t="s">
        <v>54</v>
      </c>
      <c r="C1127" s="76">
        <v>23</v>
      </c>
      <c r="D1127" s="76">
        <v>243</v>
      </c>
      <c r="E1127" s="76" t="s">
        <v>67</v>
      </c>
      <c r="F1127" s="24">
        <v>0</v>
      </c>
      <c r="G1127" s="24">
        <v>0</v>
      </c>
      <c r="H1127" s="24">
        <v>0</v>
      </c>
      <c r="I1127" s="24">
        <v>0</v>
      </c>
      <c r="J1127" s="24">
        <v>0</v>
      </c>
      <c r="K1127" s="24">
        <v>0</v>
      </c>
      <c r="L1127" s="24">
        <v>0</v>
      </c>
      <c r="M1127" s="24">
        <v>0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0</v>
      </c>
      <c r="V1127" s="24"/>
      <c r="W1127" s="24">
        <v>0</v>
      </c>
      <c r="X1127" s="24"/>
      <c r="Y1127" s="24">
        <v>0</v>
      </c>
      <c r="Z1127" s="24">
        <v>0</v>
      </c>
      <c r="AA1127" s="24"/>
      <c r="AB1127" s="24">
        <v>0</v>
      </c>
      <c r="AC1127" s="24">
        <v>0</v>
      </c>
      <c r="AD1127" s="24">
        <v>0</v>
      </c>
      <c r="AE1127" s="24">
        <v>0</v>
      </c>
      <c r="AF1127" s="24">
        <v>0</v>
      </c>
      <c r="AG1127" s="24">
        <v>0</v>
      </c>
      <c r="AH1127" s="24"/>
      <c r="AI1127" s="24">
        <v>0</v>
      </c>
      <c r="AJ1127" s="24">
        <v>0</v>
      </c>
      <c r="AK1127" s="24"/>
      <c r="AL1127" s="24">
        <v>0</v>
      </c>
      <c r="AM1127" s="24">
        <v>0</v>
      </c>
      <c r="AN1127" s="24">
        <v>0</v>
      </c>
      <c r="AO1127" s="24">
        <v>0</v>
      </c>
      <c r="AP1127" s="24">
        <v>0</v>
      </c>
      <c r="AQ1127" s="24">
        <v>0</v>
      </c>
      <c r="AR1127" s="24">
        <v>0</v>
      </c>
      <c r="AS1127" s="24">
        <v>0</v>
      </c>
      <c r="AT1127" s="24">
        <v>0</v>
      </c>
      <c r="AU1127" s="24">
        <v>0</v>
      </c>
      <c r="AV1127" s="24">
        <v>0</v>
      </c>
      <c r="AW1127" s="24">
        <v>0</v>
      </c>
      <c r="AX1127" s="24">
        <v>0</v>
      </c>
      <c r="AY1127" s="24">
        <v>0</v>
      </c>
      <c r="AZ1127" s="24">
        <v>0</v>
      </c>
      <c r="BA1127" s="24">
        <v>0</v>
      </c>
      <c r="BB1127" s="24">
        <v>0</v>
      </c>
      <c r="BC1127" s="24">
        <v>0</v>
      </c>
      <c r="BD1127" s="24">
        <f t="shared" si="454"/>
        <v>0</v>
      </c>
      <c r="BE1127" s="25" t="s">
        <v>48</v>
      </c>
    </row>
    <row r="1128" spans="1:57" ht="25.5" customHeight="1" x14ac:dyDescent="0.25">
      <c r="A1128" s="22">
        <v>23</v>
      </c>
      <c r="B1128" s="76" t="s">
        <v>54</v>
      </c>
      <c r="C1128" s="76">
        <v>23</v>
      </c>
      <c r="D1128" s="76">
        <v>332</v>
      </c>
      <c r="E1128" s="76" t="s">
        <v>68</v>
      </c>
      <c r="F1128" s="24">
        <v>0</v>
      </c>
      <c r="G1128" s="24">
        <v>0</v>
      </c>
      <c r="H1128" s="24">
        <v>0</v>
      </c>
      <c r="I1128" s="24">
        <v>0</v>
      </c>
      <c r="J1128" s="24">
        <v>0</v>
      </c>
      <c r="K1128" s="24">
        <v>0</v>
      </c>
      <c r="L1128" s="24">
        <v>0</v>
      </c>
      <c r="M1128" s="24">
        <v>0</v>
      </c>
      <c r="N1128" s="24">
        <v>0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0</v>
      </c>
      <c r="V1128" s="24"/>
      <c r="W1128" s="24">
        <v>0</v>
      </c>
      <c r="X1128" s="24"/>
      <c r="Y1128" s="24">
        <v>0</v>
      </c>
      <c r="Z1128" s="24">
        <v>0</v>
      </c>
      <c r="AA1128" s="24"/>
      <c r="AB1128" s="24">
        <v>0</v>
      </c>
      <c r="AC1128" s="24">
        <v>0</v>
      </c>
      <c r="AD1128" s="24">
        <v>0</v>
      </c>
      <c r="AE1128" s="24">
        <v>0</v>
      </c>
      <c r="AF1128" s="24">
        <v>0</v>
      </c>
      <c r="AG1128" s="24">
        <v>0</v>
      </c>
      <c r="AH1128" s="24"/>
      <c r="AI1128" s="24">
        <v>0</v>
      </c>
      <c r="AJ1128" s="24">
        <v>0</v>
      </c>
      <c r="AK1128" s="24"/>
      <c r="AL1128" s="24">
        <v>0</v>
      </c>
      <c r="AM1128" s="24">
        <v>0</v>
      </c>
      <c r="AN1128" s="24">
        <v>0</v>
      </c>
      <c r="AO1128" s="24">
        <v>0</v>
      </c>
      <c r="AP1128" s="24">
        <v>0</v>
      </c>
      <c r="AQ1128" s="24">
        <v>0</v>
      </c>
      <c r="AR1128" s="24">
        <v>0</v>
      </c>
      <c r="AS1128" s="24">
        <v>0</v>
      </c>
      <c r="AT1128" s="24">
        <v>0</v>
      </c>
      <c r="AU1128" s="24">
        <v>0</v>
      </c>
      <c r="AV1128" s="24">
        <v>0</v>
      </c>
      <c r="AW1128" s="24">
        <v>0</v>
      </c>
      <c r="AX1128" s="24">
        <v>0</v>
      </c>
      <c r="AY1128" s="24">
        <v>0</v>
      </c>
      <c r="AZ1128" s="24">
        <v>0</v>
      </c>
      <c r="BA1128" s="24">
        <v>0</v>
      </c>
      <c r="BB1128" s="24">
        <v>0</v>
      </c>
      <c r="BC1128" s="24">
        <v>0</v>
      </c>
      <c r="BD1128" s="24">
        <f t="shared" si="454"/>
        <v>0</v>
      </c>
      <c r="BE1128" s="25" t="s">
        <v>48</v>
      </c>
    </row>
    <row r="1129" spans="1:57" ht="25.5" customHeight="1" x14ac:dyDescent="0.25">
      <c r="A1129" s="22">
        <v>23</v>
      </c>
      <c r="B1129" s="76" t="s">
        <v>54</v>
      </c>
      <c r="C1129" s="76">
        <v>22</v>
      </c>
      <c r="D1129" s="76">
        <v>175</v>
      </c>
      <c r="E1129" s="76" t="s">
        <v>69</v>
      </c>
      <c r="F1129" s="24">
        <v>0</v>
      </c>
      <c r="G1129" s="24">
        <v>0</v>
      </c>
      <c r="H1129" s="24">
        <v>0</v>
      </c>
      <c r="I1129" s="24">
        <v>0</v>
      </c>
      <c r="J1129" s="24">
        <v>0</v>
      </c>
      <c r="K1129" s="24">
        <v>0</v>
      </c>
      <c r="L1129" s="24">
        <v>0</v>
      </c>
      <c r="M1129" s="24">
        <v>0</v>
      </c>
      <c r="N1129" s="24">
        <v>0</v>
      </c>
      <c r="O1129" s="24">
        <v>0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0</v>
      </c>
      <c r="V1129" s="24"/>
      <c r="W1129" s="24">
        <v>0</v>
      </c>
      <c r="X1129" s="24"/>
      <c r="Y1129" s="24">
        <v>0</v>
      </c>
      <c r="Z1129" s="24">
        <v>0</v>
      </c>
      <c r="AA1129" s="24"/>
      <c r="AB1129" s="24">
        <v>0</v>
      </c>
      <c r="AC1129" s="24">
        <v>0</v>
      </c>
      <c r="AD1129" s="24">
        <v>0</v>
      </c>
      <c r="AE1129" s="24">
        <v>0</v>
      </c>
      <c r="AF1129" s="24">
        <v>0</v>
      </c>
      <c r="AG1129" s="24">
        <v>0</v>
      </c>
      <c r="AH1129" s="24"/>
      <c r="AI1129" s="24">
        <v>0</v>
      </c>
      <c r="AJ1129" s="24">
        <v>0</v>
      </c>
      <c r="AK1129" s="24"/>
      <c r="AL1129" s="24">
        <v>0</v>
      </c>
      <c r="AM1129" s="24">
        <v>0</v>
      </c>
      <c r="AN1129" s="24">
        <v>0</v>
      </c>
      <c r="AO1129" s="24">
        <v>0</v>
      </c>
      <c r="AP1129" s="24">
        <v>0</v>
      </c>
      <c r="AQ1129" s="24">
        <v>0</v>
      </c>
      <c r="AR1129" s="24">
        <v>0</v>
      </c>
      <c r="AS1129" s="24">
        <v>0</v>
      </c>
      <c r="AT1129" s="24">
        <v>0</v>
      </c>
      <c r="AU1129" s="24">
        <v>0</v>
      </c>
      <c r="AV1129" s="24">
        <v>0</v>
      </c>
      <c r="AW1129" s="24">
        <v>0</v>
      </c>
      <c r="AX1129" s="24">
        <v>0</v>
      </c>
      <c r="AY1129" s="24">
        <v>0</v>
      </c>
      <c r="AZ1129" s="24">
        <v>0</v>
      </c>
      <c r="BA1129" s="24">
        <v>0</v>
      </c>
      <c r="BB1129" s="24">
        <v>0</v>
      </c>
      <c r="BC1129" s="24">
        <v>0</v>
      </c>
      <c r="BD1129" s="24">
        <f t="shared" si="454"/>
        <v>0</v>
      </c>
      <c r="BE1129" s="25" t="s">
        <v>48</v>
      </c>
    </row>
    <row r="1130" spans="1:57" ht="25.5" customHeight="1" x14ac:dyDescent="0.25">
      <c r="A1130" s="22">
        <v>23</v>
      </c>
      <c r="B1130" s="76" t="s">
        <v>54</v>
      </c>
      <c r="C1130" s="76">
        <v>22</v>
      </c>
      <c r="D1130" s="76">
        <v>347</v>
      </c>
      <c r="E1130" s="76" t="s">
        <v>70</v>
      </c>
      <c r="F1130" s="24">
        <v>0</v>
      </c>
      <c r="G1130" s="24">
        <v>0</v>
      </c>
      <c r="H1130" s="24">
        <v>0</v>
      </c>
      <c r="I1130" s="24">
        <v>0</v>
      </c>
      <c r="J1130" s="24">
        <v>0</v>
      </c>
      <c r="K1130" s="24">
        <v>0</v>
      </c>
      <c r="L1130" s="24">
        <v>0</v>
      </c>
      <c r="M1130" s="24">
        <v>0</v>
      </c>
      <c r="N1130" s="24">
        <v>0</v>
      </c>
      <c r="O1130" s="24">
        <v>0</v>
      </c>
      <c r="P1130" s="24">
        <v>0</v>
      </c>
      <c r="Q1130" s="24">
        <v>0</v>
      </c>
      <c r="R1130" s="24">
        <v>0</v>
      </c>
      <c r="S1130" s="24">
        <v>0</v>
      </c>
      <c r="T1130" s="24">
        <v>0</v>
      </c>
      <c r="U1130" s="24">
        <v>0</v>
      </c>
      <c r="V1130" s="24"/>
      <c r="W1130" s="24">
        <v>0</v>
      </c>
      <c r="X1130" s="24"/>
      <c r="Y1130" s="24">
        <v>0</v>
      </c>
      <c r="Z1130" s="24">
        <v>0</v>
      </c>
      <c r="AA1130" s="24"/>
      <c r="AB1130" s="24">
        <v>0</v>
      </c>
      <c r="AC1130" s="24">
        <v>0</v>
      </c>
      <c r="AD1130" s="24">
        <v>0</v>
      </c>
      <c r="AE1130" s="24">
        <v>0</v>
      </c>
      <c r="AF1130" s="24">
        <v>0</v>
      </c>
      <c r="AG1130" s="24">
        <v>0</v>
      </c>
      <c r="AH1130" s="24"/>
      <c r="AI1130" s="24">
        <v>0</v>
      </c>
      <c r="AJ1130" s="24">
        <v>0</v>
      </c>
      <c r="AK1130" s="24"/>
      <c r="AL1130" s="24">
        <v>0</v>
      </c>
      <c r="AM1130" s="24">
        <v>0</v>
      </c>
      <c r="AN1130" s="24">
        <v>0</v>
      </c>
      <c r="AO1130" s="24">
        <v>0</v>
      </c>
      <c r="AP1130" s="24">
        <v>0</v>
      </c>
      <c r="AQ1130" s="24">
        <v>0</v>
      </c>
      <c r="AR1130" s="24">
        <v>0</v>
      </c>
      <c r="AS1130" s="24">
        <v>0</v>
      </c>
      <c r="AT1130" s="24">
        <v>0</v>
      </c>
      <c r="AU1130" s="24">
        <v>0</v>
      </c>
      <c r="AV1130" s="24">
        <v>0</v>
      </c>
      <c r="AW1130" s="24">
        <v>0</v>
      </c>
      <c r="AX1130" s="24">
        <v>0</v>
      </c>
      <c r="AY1130" s="24">
        <v>0</v>
      </c>
      <c r="AZ1130" s="24">
        <v>0</v>
      </c>
      <c r="BA1130" s="24">
        <v>0</v>
      </c>
      <c r="BB1130" s="24">
        <v>0</v>
      </c>
      <c r="BC1130" s="24">
        <v>0</v>
      </c>
      <c r="BD1130" s="24">
        <f t="shared" si="454"/>
        <v>0</v>
      </c>
      <c r="BE1130" s="25" t="s">
        <v>48</v>
      </c>
    </row>
    <row r="1131" spans="1:57" ht="25.5" customHeight="1" x14ac:dyDescent="0.25">
      <c r="A1131" s="40">
        <v>23</v>
      </c>
      <c r="B1131" s="76" t="s">
        <v>54</v>
      </c>
      <c r="C1131" s="76">
        <v>12</v>
      </c>
      <c r="D1131" s="76" t="s">
        <v>71</v>
      </c>
      <c r="E1131" s="76" t="s">
        <v>72</v>
      </c>
      <c r="F1131" s="24">
        <v>0</v>
      </c>
      <c r="G1131" s="24">
        <v>0</v>
      </c>
      <c r="H1131" s="24">
        <v>0</v>
      </c>
      <c r="I1131" s="24">
        <v>0</v>
      </c>
      <c r="J1131" s="24">
        <v>0</v>
      </c>
      <c r="K1131" s="24">
        <v>0</v>
      </c>
      <c r="L1131" s="24">
        <v>0</v>
      </c>
      <c r="M1131" s="24">
        <v>0</v>
      </c>
      <c r="N1131" s="24">
        <v>0</v>
      </c>
      <c r="O1131" s="24">
        <v>0</v>
      </c>
      <c r="P1131" s="24">
        <v>0</v>
      </c>
      <c r="Q1131" s="24">
        <v>0</v>
      </c>
      <c r="R1131" s="24">
        <v>0</v>
      </c>
      <c r="S1131" s="24">
        <v>0</v>
      </c>
      <c r="T1131" s="24">
        <v>0</v>
      </c>
      <c r="U1131" s="24">
        <v>0</v>
      </c>
      <c r="V1131" s="24"/>
      <c r="W1131" s="24">
        <v>0</v>
      </c>
      <c r="X1131" s="24"/>
      <c r="Y1131" s="24">
        <v>0</v>
      </c>
      <c r="Z1131" s="24">
        <v>0</v>
      </c>
      <c r="AA1131" s="24"/>
      <c r="AB1131" s="24">
        <v>0</v>
      </c>
      <c r="AC1131" s="24">
        <v>0</v>
      </c>
      <c r="AD1131" s="24">
        <v>0</v>
      </c>
      <c r="AE1131" s="24">
        <v>0</v>
      </c>
      <c r="AF1131" s="24">
        <v>0</v>
      </c>
      <c r="AG1131" s="24">
        <v>0</v>
      </c>
      <c r="AH1131" s="24"/>
      <c r="AI1131" s="24">
        <v>0</v>
      </c>
      <c r="AJ1131" s="24">
        <v>0</v>
      </c>
      <c r="AK1131" s="24"/>
      <c r="AL1131" s="24">
        <v>0</v>
      </c>
      <c r="AM1131" s="24">
        <v>0</v>
      </c>
      <c r="AN1131" s="24">
        <v>0</v>
      </c>
      <c r="AO1131" s="24">
        <v>0</v>
      </c>
      <c r="AP1131" s="24">
        <v>0</v>
      </c>
      <c r="AQ1131" s="24">
        <v>0</v>
      </c>
      <c r="AR1131" s="24">
        <v>0</v>
      </c>
      <c r="AS1131" s="24">
        <v>0</v>
      </c>
      <c r="AT1131" s="24">
        <v>0</v>
      </c>
      <c r="AU1131" s="24">
        <v>0</v>
      </c>
      <c r="AV1131" s="24">
        <v>0</v>
      </c>
      <c r="AW1131" s="24">
        <v>0</v>
      </c>
      <c r="AX1131" s="24">
        <v>0</v>
      </c>
      <c r="AY1131" s="24">
        <v>0</v>
      </c>
      <c r="AZ1131" s="24">
        <v>0</v>
      </c>
      <c r="BA1131" s="24">
        <v>0</v>
      </c>
      <c r="BB1131" s="24">
        <v>0</v>
      </c>
      <c r="BC1131" s="24">
        <v>0</v>
      </c>
      <c r="BD1131" s="24">
        <f t="shared" si="454"/>
        <v>0</v>
      </c>
      <c r="BE1131" s="25"/>
    </row>
    <row r="1132" spans="1:57" ht="25.5" customHeight="1" x14ac:dyDescent="0.25">
      <c r="A1132" s="40">
        <v>23</v>
      </c>
      <c r="B1132" s="76" t="s">
        <v>54</v>
      </c>
      <c r="C1132" s="76">
        <v>22</v>
      </c>
      <c r="D1132" s="76" t="s">
        <v>55</v>
      </c>
      <c r="E1132" s="76" t="s">
        <v>120</v>
      </c>
      <c r="F1132" s="24">
        <v>0</v>
      </c>
      <c r="G1132" s="24">
        <v>0</v>
      </c>
      <c r="H1132" s="24">
        <v>0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0</v>
      </c>
      <c r="U1132" s="24">
        <v>0</v>
      </c>
      <c r="V1132" s="24"/>
      <c r="W1132" s="24">
        <v>0</v>
      </c>
      <c r="X1132" s="24"/>
      <c r="Y1132" s="24">
        <v>0</v>
      </c>
      <c r="Z1132" s="24">
        <v>0</v>
      </c>
      <c r="AA1132" s="24"/>
      <c r="AB1132" s="24">
        <v>0</v>
      </c>
      <c r="AC1132" s="24">
        <v>0</v>
      </c>
      <c r="AD1132" s="24">
        <v>0</v>
      </c>
      <c r="AE1132" s="24">
        <v>0</v>
      </c>
      <c r="AF1132" s="24">
        <v>0</v>
      </c>
      <c r="AG1132" s="24">
        <v>0</v>
      </c>
      <c r="AH1132" s="24"/>
      <c r="AI1132" s="24">
        <v>0</v>
      </c>
      <c r="AJ1132" s="24">
        <v>0</v>
      </c>
      <c r="AK1132" s="24"/>
      <c r="AL1132" s="24">
        <v>0</v>
      </c>
      <c r="AM1132" s="24">
        <v>0</v>
      </c>
      <c r="AN1132" s="24">
        <v>0</v>
      </c>
      <c r="AO1132" s="24">
        <v>0</v>
      </c>
      <c r="AP1132" s="24">
        <v>0</v>
      </c>
      <c r="AQ1132" s="24">
        <v>0</v>
      </c>
      <c r="AR1132" s="24">
        <v>0</v>
      </c>
      <c r="AS1132" s="24">
        <v>0</v>
      </c>
      <c r="AT1132" s="24">
        <v>0</v>
      </c>
      <c r="AU1132" s="24">
        <v>0</v>
      </c>
      <c r="AV1132" s="24">
        <v>0</v>
      </c>
      <c r="AW1132" s="24">
        <v>0</v>
      </c>
      <c r="AX1132" s="24">
        <v>0</v>
      </c>
      <c r="AY1132" s="24">
        <v>0</v>
      </c>
      <c r="AZ1132" s="24">
        <v>0</v>
      </c>
      <c r="BA1132" s="24">
        <v>0</v>
      </c>
      <c r="BB1132" s="24">
        <v>0</v>
      </c>
      <c r="BC1132" s="24">
        <v>0</v>
      </c>
      <c r="BD1132" s="24">
        <f t="shared" si="454"/>
        <v>0</v>
      </c>
      <c r="BE1132" s="25"/>
    </row>
    <row r="1133" spans="1:57" ht="25.5" customHeight="1" x14ac:dyDescent="0.25">
      <c r="A1133" s="22">
        <v>23</v>
      </c>
      <c r="B1133" s="78" t="s">
        <v>74</v>
      </c>
      <c r="C1133" s="76">
        <v>22</v>
      </c>
      <c r="D1133" s="76">
        <v>176</v>
      </c>
      <c r="E1133" s="76" t="s">
        <v>121</v>
      </c>
      <c r="F1133" s="24">
        <v>0</v>
      </c>
      <c r="G1133" s="24">
        <v>0</v>
      </c>
      <c r="H1133" s="24">
        <v>0</v>
      </c>
      <c r="I1133" s="24">
        <v>0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0</v>
      </c>
      <c r="T1133" s="24">
        <v>0</v>
      </c>
      <c r="U1133" s="24">
        <v>0</v>
      </c>
      <c r="V1133" s="24"/>
      <c r="W1133" s="24">
        <v>0</v>
      </c>
      <c r="X1133" s="24"/>
      <c r="Y1133" s="24">
        <v>0</v>
      </c>
      <c r="Z1133" s="24">
        <v>0</v>
      </c>
      <c r="AA1133" s="24"/>
      <c r="AB1133" s="24">
        <v>0</v>
      </c>
      <c r="AC1133" s="24">
        <v>0</v>
      </c>
      <c r="AD1133" s="24">
        <v>0</v>
      </c>
      <c r="AE1133" s="24">
        <v>0</v>
      </c>
      <c r="AF1133" s="24">
        <v>0</v>
      </c>
      <c r="AG1133" s="24">
        <v>0</v>
      </c>
      <c r="AH1133" s="24"/>
      <c r="AI1133" s="24">
        <v>0</v>
      </c>
      <c r="AJ1133" s="24">
        <v>0</v>
      </c>
      <c r="AK1133" s="24"/>
      <c r="AL1133" s="24">
        <v>0</v>
      </c>
      <c r="AM1133" s="24">
        <v>0</v>
      </c>
      <c r="AN1133" s="24">
        <v>0</v>
      </c>
      <c r="AO1133" s="24">
        <v>0</v>
      </c>
      <c r="AP1133" s="24">
        <v>0</v>
      </c>
      <c r="AQ1133" s="24">
        <v>0</v>
      </c>
      <c r="AR1133" s="24">
        <v>0</v>
      </c>
      <c r="AS1133" s="24">
        <v>0</v>
      </c>
      <c r="AT1133" s="24">
        <v>0</v>
      </c>
      <c r="AU1133" s="24">
        <v>0</v>
      </c>
      <c r="AV1133" s="24">
        <v>0</v>
      </c>
      <c r="AW1133" s="24">
        <v>0</v>
      </c>
      <c r="AX1133" s="24">
        <v>0</v>
      </c>
      <c r="AY1133" s="24">
        <v>0</v>
      </c>
      <c r="AZ1133" s="24">
        <v>0</v>
      </c>
      <c r="BA1133" s="24">
        <v>0</v>
      </c>
      <c r="BB1133" s="24">
        <v>0</v>
      </c>
      <c r="BC1133" s="24">
        <v>0</v>
      </c>
      <c r="BD1133" s="24">
        <f t="shared" si="454"/>
        <v>0</v>
      </c>
      <c r="BE1133" s="25" t="s">
        <v>48</v>
      </c>
    </row>
    <row r="1134" spans="1:57" ht="25.5" customHeight="1" x14ac:dyDescent="0.25">
      <c r="A1134" s="22">
        <v>23</v>
      </c>
      <c r="B1134" s="78" t="s">
        <v>74</v>
      </c>
      <c r="C1134" s="76">
        <v>22</v>
      </c>
      <c r="D1134" s="76">
        <v>346</v>
      </c>
      <c r="E1134" s="76" t="s">
        <v>122</v>
      </c>
      <c r="F1134" s="24">
        <v>0</v>
      </c>
      <c r="G1134" s="24">
        <v>0</v>
      </c>
      <c r="H1134" s="24">
        <v>0</v>
      </c>
      <c r="I1134" s="24">
        <v>0</v>
      </c>
      <c r="J1134" s="24">
        <v>0</v>
      </c>
      <c r="K1134" s="24">
        <v>0</v>
      </c>
      <c r="L1134" s="24">
        <v>0</v>
      </c>
      <c r="M1134" s="24">
        <v>0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0</v>
      </c>
      <c r="U1134" s="24">
        <v>0</v>
      </c>
      <c r="V1134" s="24"/>
      <c r="W1134" s="24">
        <v>0</v>
      </c>
      <c r="X1134" s="24"/>
      <c r="Y1134" s="24">
        <v>0</v>
      </c>
      <c r="Z1134" s="24">
        <v>0</v>
      </c>
      <c r="AA1134" s="24"/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/>
      <c r="AI1134" s="24">
        <v>0</v>
      </c>
      <c r="AJ1134" s="24">
        <v>0</v>
      </c>
      <c r="AK1134" s="24"/>
      <c r="AL1134" s="24">
        <v>0</v>
      </c>
      <c r="AM1134" s="24">
        <v>0</v>
      </c>
      <c r="AN1134" s="24">
        <v>0</v>
      </c>
      <c r="AO1134" s="24">
        <v>0</v>
      </c>
      <c r="AP1134" s="24">
        <v>0</v>
      </c>
      <c r="AQ1134" s="24">
        <v>0</v>
      </c>
      <c r="AR1134" s="24">
        <v>0</v>
      </c>
      <c r="AS1134" s="24">
        <v>0</v>
      </c>
      <c r="AT1134" s="24">
        <v>0</v>
      </c>
      <c r="AU1134" s="24">
        <v>0</v>
      </c>
      <c r="AV1134" s="24">
        <v>0</v>
      </c>
      <c r="AW1134" s="24">
        <v>0</v>
      </c>
      <c r="AX1134" s="24">
        <v>0</v>
      </c>
      <c r="AY1134" s="24">
        <v>0</v>
      </c>
      <c r="AZ1134" s="24">
        <v>0</v>
      </c>
      <c r="BA1134" s="24">
        <v>0</v>
      </c>
      <c r="BB1134" s="24">
        <v>0</v>
      </c>
      <c r="BC1134" s="24">
        <v>0</v>
      </c>
      <c r="BD1134" s="24">
        <f t="shared" si="454"/>
        <v>0</v>
      </c>
      <c r="BE1134" s="25" t="s">
        <v>48</v>
      </c>
    </row>
    <row r="1135" spans="1:57" ht="25.5" customHeight="1" x14ac:dyDescent="0.25">
      <c r="A1135" s="22">
        <v>23</v>
      </c>
      <c r="B1135" s="78" t="s">
        <v>74</v>
      </c>
      <c r="C1135" s="76">
        <v>22</v>
      </c>
      <c r="D1135" s="76">
        <v>348</v>
      </c>
      <c r="E1135" s="76" t="s">
        <v>123</v>
      </c>
      <c r="F1135" s="24">
        <v>0</v>
      </c>
      <c r="G1135" s="24">
        <v>0</v>
      </c>
      <c r="H1135" s="24">
        <v>0</v>
      </c>
      <c r="I1135" s="24">
        <v>0</v>
      </c>
      <c r="J1135" s="24">
        <v>0</v>
      </c>
      <c r="K1135" s="24">
        <v>0</v>
      </c>
      <c r="L1135" s="24">
        <v>0</v>
      </c>
      <c r="M1135" s="24">
        <v>0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0</v>
      </c>
      <c r="U1135" s="24">
        <v>0</v>
      </c>
      <c r="V1135" s="24"/>
      <c r="W1135" s="24">
        <v>0</v>
      </c>
      <c r="X1135" s="24"/>
      <c r="Y1135" s="24">
        <v>0</v>
      </c>
      <c r="Z1135" s="24">
        <v>0</v>
      </c>
      <c r="AA1135" s="24"/>
      <c r="AB1135" s="24">
        <v>0</v>
      </c>
      <c r="AC1135" s="24">
        <v>0</v>
      </c>
      <c r="AD1135" s="24">
        <v>0</v>
      </c>
      <c r="AE1135" s="24">
        <v>0</v>
      </c>
      <c r="AF1135" s="24">
        <v>0</v>
      </c>
      <c r="AG1135" s="24">
        <v>0</v>
      </c>
      <c r="AH1135" s="24"/>
      <c r="AI1135" s="24">
        <v>0</v>
      </c>
      <c r="AJ1135" s="24">
        <v>0</v>
      </c>
      <c r="AK1135" s="24"/>
      <c r="AL1135" s="24">
        <v>0</v>
      </c>
      <c r="AM1135" s="24">
        <v>0</v>
      </c>
      <c r="AN1135" s="24">
        <v>0</v>
      </c>
      <c r="AO1135" s="24">
        <v>0</v>
      </c>
      <c r="AP1135" s="24">
        <v>0</v>
      </c>
      <c r="AQ1135" s="24">
        <v>0</v>
      </c>
      <c r="AR1135" s="24">
        <v>0</v>
      </c>
      <c r="AS1135" s="24">
        <v>0</v>
      </c>
      <c r="AT1135" s="24">
        <v>0</v>
      </c>
      <c r="AU1135" s="24">
        <v>0</v>
      </c>
      <c r="AV1135" s="24">
        <v>0</v>
      </c>
      <c r="AW1135" s="24">
        <v>0</v>
      </c>
      <c r="AX1135" s="24">
        <v>0</v>
      </c>
      <c r="AY1135" s="24">
        <v>0</v>
      </c>
      <c r="AZ1135" s="24">
        <v>0</v>
      </c>
      <c r="BA1135" s="24">
        <v>0</v>
      </c>
      <c r="BB1135" s="24">
        <v>0</v>
      </c>
      <c r="BC1135" s="24">
        <v>0</v>
      </c>
      <c r="BD1135" s="24">
        <f t="shared" si="454"/>
        <v>0</v>
      </c>
      <c r="BE1135" s="25" t="s">
        <v>48</v>
      </c>
    </row>
    <row r="1136" spans="1:57" ht="25.5" customHeight="1" x14ac:dyDescent="0.25">
      <c r="A1136" s="22">
        <v>23</v>
      </c>
      <c r="B1136" s="78" t="s">
        <v>74</v>
      </c>
      <c r="C1136" s="76">
        <v>22</v>
      </c>
      <c r="D1136" s="76">
        <v>349</v>
      </c>
      <c r="E1136" s="76" t="s">
        <v>125</v>
      </c>
      <c r="F1136" s="24">
        <v>0</v>
      </c>
      <c r="G1136" s="24">
        <v>0</v>
      </c>
      <c r="H1136" s="24">
        <v>0</v>
      </c>
      <c r="I1136" s="24">
        <v>0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0</v>
      </c>
      <c r="U1136" s="24">
        <v>0</v>
      </c>
      <c r="V1136" s="24"/>
      <c r="W1136" s="24">
        <v>0</v>
      </c>
      <c r="X1136" s="24"/>
      <c r="Y1136" s="24">
        <v>0</v>
      </c>
      <c r="Z1136" s="24">
        <v>0</v>
      </c>
      <c r="AA1136" s="24"/>
      <c r="AB1136" s="24">
        <v>0</v>
      </c>
      <c r="AC1136" s="24">
        <v>0</v>
      </c>
      <c r="AD1136" s="24">
        <v>0</v>
      </c>
      <c r="AE1136" s="24">
        <v>0</v>
      </c>
      <c r="AF1136" s="24">
        <v>0</v>
      </c>
      <c r="AG1136" s="24">
        <v>0</v>
      </c>
      <c r="AH1136" s="24"/>
      <c r="AI1136" s="24">
        <v>0</v>
      </c>
      <c r="AJ1136" s="24">
        <v>0</v>
      </c>
      <c r="AK1136" s="24"/>
      <c r="AL1136" s="24">
        <v>0</v>
      </c>
      <c r="AM1136" s="24">
        <v>0</v>
      </c>
      <c r="AN1136" s="24">
        <v>0</v>
      </c>
      <c r="AO1136" s="24">
        <v>0</v>
      </c>
      <c r="AP1136" s="24">
        <v>0</v>
      </c>
      <c r="AQ1136" s="24">
        <v>0</v>
      </c>
      <c r="AR1136" s="24">
        <v>0</v>
      </c>
      <c r="AS1136" s="24">
        <v>0</v>
      </c>
      <c r="AT1136" s="24">
        <v>0</v>
      </c>
      <c r="AU1136" s="24">
        <v>0</v>
      </c>
      <c r="AV1136" s="24">
        <v>0</v>
      </c>
      <c r="AW1136" s="24">
        <v>0</v>
      </c>
      <c r="AX1136" s="24">
        <v>0</v>
      </c>
      <c r="AY1136" s="24">
        <v>0</v>
      </c>
      <c r="AZ1136" s="24">
        <v>0</v>
      </c>
      <c r="BA1136" s="24">
        <v>0</v>
      </c>
      <c r="BB1136" s="24">
        <v>0</v>
      </c>
      <c r="BC1136" s="24">
        <v>0</v>
      </c>
      <c r="BD1136" s="24">
        <f t="shared" si="454"/>
        <v>0</v>
      </c>
      <c r="BE1136" s="25"/>
    </row>
    <row r="1137" spans="1:57" ht="25.5" customHeight="1" x14ac:dyDescent="0.25">
      <c r="A1137" s="22">
        <v>23</v>
      </c>
      <c r="B1137" s="78" t="s">
        <v>74</v>
      </c>
      <c r="C1137" s="76">
        <v>22</v>
      </c>
      <c r="D1137" s="76">
        <v>350</v>
      </c>
      <c r="E1137" s="76" t="s">
        <v>126</v>
      </c>
      <c r="F1137" s="24">
        <v>0</v>
      </c>
      <c r="G1137" s="24">
        <v>0</v>
      </c>
      <c r="H1137" s="24">
        <v>0</v>
      </c>
      <c r="I1137" s="24">
        <v>0</v>
      </c>
      <c r="J1137" s="24">
        <v>0</v>
      </c>
      <c r="K1137" s="24">
        <v>0</v>
      </c>
      <c r="L1137" s="24">
        <v>0</v>
      </c>
      <c r="M1137" s="24">
        <v>0</v>
      </c>
      <c r="N1137" s="24">
        <v>0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0</v>
      </c>
      <c r="U1137" s="24">
        <v>0</v>
      </c>
      <c r="V1137" s="24"/>
      <c r="W1137" s="24">
        <v>0</v>
      </c>
      <c r="X1137" s="24"/>
      <c r="Y1137" s="24">
        <v>0</v>
      </c>
      <c r="Z1137" s="24">
        <v>0</v>
      </c>
      <c r="AA1137" s="24"/>
      <c r="AB1137" s="24">
        <v>0</v>
      </c>
      <c r="AC1137" s="24">
        <v>0</v>
      </c>
      <c r="AD1137" s="24">
        <v>0</v>
      </c>
      <c r="AE1137" s="24">
        <v>0</v>
      </c>
      <c r="AF1137" s="24">
        <v>0</v>
      </c>
      <c r="AG1137" s="24">
        <v>0</v>
      </c>
      <c r="AH1137" s="24"/>
      <c r="AI1137" s="24">
        <v>0</v>
      </c>
      <c r="AJ1137" s="24">
        <v>0</v>
      </c>
      <c r="AK1137" s="24"/>
      <c r="AL1137" s="24">
        <v>0</v>
      </c>
      <c r="AM1137" s="24">
        <v>0</v>
      </c>
      <c r="AN1137" s="24">
        <v>0</v>
      </c>
      <c r="AO1137" s="24">
        <v>0</v>
      </c>
      <c r="AP1137" s="24">
        <v>0</v>
      </c>
      <c r="AQ1137" s="24">
        <v>0</v>
      </c>
      <c r="AR1137" s="24">
        <v>0</v>
      </c>
      <c r="AS1137" s="24">
        <v>0</v>
      </c>
      <c r="AT1137" s="24">
        <v>0</v>
      </c>
      <c r="AU1137" s="24">
        <v>0</v>
      </c>
      <c r="AV1137" s="24">
        <v>0</v>
      </c>
      <c r="AW1137" s="24">
        <v>0</v>
      </c>
      <c r="AX1137" s="24">
        <v>0</v>
      </c>
      <c r="AY1137" s="24">
        <v>0</v>
      </c>
      <c r="AZ1137" s="24">
        <v>0</v>
      </c>
      <c r="BA1137" s="24">
        <v>0</v>
      </c>
      <c r="BB1137" s="24">
        <v>0</v>
      </c>
      <c r="BC1137" s="24">
        <v>0</v>
      </c>
      <c r="BD1137" s="24">
        <f t="shared" si="454"/>
        <v>0</v>
      </c>
      <c r="BE1137" s="25"/>
    </row>
    <row r="1138" spans="1:57" ht="25.5" customHeight="1" x14ac:dyDescent="0.25">
      <c r="A1138" s="22">
        <v>23</v>
      </c>
      <c r="B1138" s="78" t="s">
        <v>74</v>
      </c>
      <c r="C1138" s="76">
        <v>22</v>
      </c>
      <c r="D1138" s="76">
        <v>351</v>
      </c>
      <c r="E1138" s="76" t="s">
        <v>127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/>
      <c r="W1138" s="24">
        <v>0</v>
      </c>
      <c r="X1138" s="24"/>
      <c r="Y1138" s="24">
        <v>0</v>
      </c>
      <c r="Z1138" s="24">
        <v>0</v>
      </c>
      <c r="AA1138" s="24"/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/>
      <c r="AI1138" s="24">
        <v>0</v>
      </c>
      <c r="AJ1138" s="24">
        <v>0</v>
      </c>
      <c r="AK1138" s="24"/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f t="shared" si="454"/>
        <v>0</v>
      </c>
      <c r="BE1138" s="25"/>
    </row>
    <row r="1139" spans="1:57" ht="25.5" customHeight="1" x14ac:dyDescent="0.25">
      <c r="A1139" s="22">
        <v>23</v>
      </c>
      <c r="B1139" s="79" t="s">
        <v>91</v>
      </c>
      <c r="C1139" s="80">
        <v>11</v>
      </c>
      <c r="D1139" s="80">
        <v>260</v>
      </c>
      <c r="E1139" s="80" t="s">
        <v>321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/>
      <c r="W1139" s="24">
        <v>0</v>
      </c>
      <c r="X1139" s="24"/>
      <c r="Y1139" s="24">
        <v>0</v>
      </c>
      <c r="Z1139" s="24">
        <v>0</v>
      </c>
      <c r="AA1139" s="24"/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/>
      <c r="AI1139" s="24">
        <v>0</v>
      </c>
      <c r="AJ1139" s="24">
        <v>0</v>
      </c>
      <c r="AK1139" s="24"/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f t="shared" si="454"/>
        <v>0</v>
      </c>
      <c r="BE1139" s="25"/>
    </row>
    <row r="1140" spans="1:57" ht="25.5" customHeight="1" x14ac:dyDescent="0.25">
      <c r="A1140" s="42">
        <v>23</v>
      </c>
      <c r="B1140" s="79" t="s">
        <v>91</v>
      </c>
      <c r="C1140" s="80">
        <v>40</v>
      </c>
      <c r="D1140" s="80">
        <v>58</v>
      </c>
      <c r="E1140" s="80" t="s">
        <v>373</v>
      </c>
      <c r="F1140" s="24">
        <v>0</v>
      </c>
      <c r="G1140" s="24">
        <v>0</v>
      </c>
      <c r="H1140" s="24">
        <v>0</v>
      </c>
      <c r="I1140" s="24">
        <v>0</v>
      </c>
      <c r="J1140" s="24">
        <v>0</v>
      </c>
      <c r="K1140" s="24">
        <v>0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0</v>
      </c>
      <c r="V1140" s="24"/>
      <c r="W1140" s="24">
        <v>0</v>
      </c>
      <c r="X1140" s="24"/>
      <c r="Y1140" s="24">
        <v>0</v>
      </c>
      <c r="Z1140" s="24">
        <v>0</v>
      </c>
      <c r="AA1140" s="24"/>
      <c r="AB1140" s="24">
        <v>0</v>
      </c>
      <c r="AC1140" s="24">
        <v>0</v>
      </c>
      <c r="AD1140" s="24">
        <v>0</v>
      </c>
      <c r="AE1140" s="24">
        <v>0</v>
      </c>
      <c r="AF1140" s="24">
        <v>0</v>
      </c>
      <c r="AG1140" s="24">
        <v>0</v>
      </c>
      <c r="AH1140" s="24"/>
      <c r="AI1140" s="24">
        <v>0</v>
      </c>
      <c r="AJ1140" s="24">
        <v>0</v>
      </c>
      <c r="AK1140" s="24"/>
      <c r="AL1140" s="24">
        <v>0</v>
      </c>
      <c r="AM1140" s="24">
        <v>0</v>
      </c>
      <c r="AN1140" s="24">
        <v>0</v>
      </c>
      <c r="AO1140" s="24">
        <v>0</v>
      </c>
      <c r="AP1140" s="24">
        <v>0</v>
      </c>
      <c r="AQ1140" s="24">
        <v>0</v>
      </c>
      <c r="AR1140" s="24">
        <v>0</v>
      </c>
      <c r="AS1140" s="24">
        <v>0</v>
      </c>
      <c r="AT1140" s="24">
        <v>0</v>
      </c>
      <c r="AU1140" s="24">
        <v>0</v>
      </c>
      <c r="AV1140" s="24">
        <v>0</v>
      </c>
      <c r="AW1140" s="24">
        <v>0</v>
      </c>
      <c r="AX1140" s="24">
        <v>0</v>
      </c>
      <c r="AY1140" s="24">
        <v>0</v>
      </c>
      <c r="AZ1140" s="24">
        <v>0</v>
      </c>
      <c r="BA1140" s="24">
        <v>0</v>
      </c>
      <c r="BB1140" s="24">
        <v>0</v>
      </c>
      <c r="BC1140" s="24">
        <v>0</v>
      </c>
      <c r="BD1140" s="24">
        <f t="shared" si="454"/>
        <v>0</v>
      </c>
      <c r="BE1140" s="25"/>
    </row>
    <row r="1141" spans="1:57" ht="25.5" customHeight="1" x14ac:dyDescent="0.25">
      <c r="A1141" s="22">
        <v>23</v>
      </c>
      <c r="B1141" s="79" t="s">
        <v>91</v>
      </c>
      <c r="C1141" s="80">
        <v>20</v>
      </c>
      <c r="D1141" s="80">
        <v>155</v>
      </c>
      <c r="E1141" s="80" t="s">
        <v>206</v>
      </c>
      <c r="F1141" s="24">
        <v>0</v>
      </c>
      <c r="G1141" s="24">
        <v>0</v>
      </c>
      <c r="H1141" s="24">
        <v>0</v>
      </c>
      <c r="I1141" s="24">
        <v>0</v>
      </c>
      <c r="J1141" s="24">
        <v>0</v>
      </c>
      <c r="K1141" s="24">
        <v>0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0</v>
      </c>
      <c r="V1141" s="24"/>
      <c r="W1141" s="24">
        <v>0</v>
      </c>
      <c r="X1141" s="24"/>
      <c r="Y1141" s="24">
        <v>0</v>
      </c>
      <c r="Z1141" s="24">
        <v>0</v>
      </c>
      <c r="AA1141" s="24"/>
      <c r="AB1141" s="24">
        <v>0</v>
      </c>
      <c r="AC1141" s="24">
        <v>0</v>
      </c>
      <c r="AD1141" s="24">
        <v>0</v>
      </c>
      <c r="AE1141" s="24">
        <v>0</v>
      </c>
      <c r="AF1141" s="24">
        <v>0</v>
      </c>
      <c r="AG1141" s="24">
        <v>0</v>
      </c>
      <c r="AH1141" s="24"/>
      <c r="AI1141" s="24">
        <v>0</v>
      </c>
      <c r="AJ1141" s="24">
        <v>0</v>
      </c>
      <c r="AK1141" s="24"/>
      <c r="AL1141" s="24">
        <v>0</v>
      </c>
      <c r="AM1141" s="24">
        <v>0</v>
      </c>
      <c r="AN1141" s="24">
        <v>0</v>
      </c>
      <c r="AO1141" s="24">
        <v>0</v>
      </c>
      <c r="AP1141" s="24">
        <v>0</v>
      </c>
      <c r="AQ1141" s="24">
        <v>0</v>
      </c>
      <c r="AR1141" s="24">
        <v>0</v>
      </c>
      <c r="AS1141" s="24">
        <v>0</v>
      </c>
      <c r="AT1141" s="24">
        <v>0</v>
      </c>
      <c r="AU1141" s="24">
        <v>0</v>
      </c>
      <c r="AV1141" s="24">
        <v>0</v>
      </c>
      <c r="AW1141" s="24">
        <v>0</v>
      </c>
      <c r="AX1141" s="24">
        <v>0</v>
      </c>
      <c r="AY1141" s="24">
        <v>0</v>
      </c>
      <c r="AZ1141" s="24">
        <v>0</v>
      </c>
      <c r="BA1141" s="24">
        <v>0</v>
      </c>
      <c r="BB1141" s="24">
        <v>0</v>
      </c>
      <c r="BC1141" s="24">
        <v>0</v>
      </c>
      <c r="BD1141" s="24">
        <f t="shared" si="454"/>
        <v>0</v>
      </c>
      <c r="BE1141" s="25"/>
    </row>
    <row r="1142" spans="1:57" ht="25.5" customHeight="1" x14ac:dyDescent="0.25">
      <c r="A1142" s="22">
        <v>23</v>
      </c>
      <c r="B1142" s="79" t="s">
        <v>93</v>
      </c>
      <c r="C1142" s="80">
        <v>18</v>
      </c>
      <c r="D1142" s="80">
        <v>216</v>
      </c>
      <c r="E1142" s="80" t="s">
        <v>227</v>
      </c>
      <c r="F1142" s="24">
        <v>0</v>
      </c>
      <c r="G1142" s="24">
        <v>0</v>
      </c>
      <c r="H1142" s="24">
        <v>0</v>
      </c>
      <c r="I1142" s="24">
        <v>0</v>
      </c>
      <c r="J1142" s="24">
        <v>0</v>
      </c>
      <c r="K1142" s="24">
        <v>0</v>
      </c>
      <c r="L1142" s="24">
        <v>0</v>
      </c>
      <c r="M1142" s="24">
        <v>0</v>
      </c>
      <c r="N1142" s="24">
        <v>0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0</v>
      </c>
      <c r="V1142" s="24"/>
      <c r="W1142" s="24">
        <v>0</v>
      </c>
      <c r="X1142" s="24"/>
      <c r="Y1142" s="24">
        <v>0</v>
      </c>
      <c r="Z1142" s="24">
        <v>0</v>
      </c>
      <c r="AA1142" s="24"/>
      <c r="AB1142" s="24">
        <v>0</v>
      </c>
      <c r="AC1142" s="24">
        <v>0</v>
      </c>
      <c r="AD1142" s="24">
        <v>0</v>
      </c>
      <c r="AE1142" s="24">
        <v>0</v>
      </c>
      <c r="AF1142" s="24">
        <v>0</v>
      </c>
      <c r="AG1142" s="24">
        <v>0</v>
      </c>
      <c r="AH1142" s="24"/>
      <c r="AI1142" s="24">
        <v>0</v>
      </c>
      <c r="AJ1142" s="24">
        <v>0</v>
      </c>
      <c r="AK1142" s="24"/>
      <c r="AL1142" s="24">
        <v>0</v>
      </c>
      <c r="AM1142" s="24">
        <v>0</v>
      </c>
      <c r="AN1142" s="24">
        <v>0</v>
      </c>
      <c r="AO1142" s="24">
        <v>0</v>
      </c>
      <c r="AP1142" s="24">
        <v>0</v>
      </c>
      <c r="AQ1142" s="24">
        <v>0</v>
      </c>
      <c r="AR1142" s="24">
        <v>0</v>
      </c>
      <c r="AS1142" s="24">
        <v>0</v>
      </c>
      <c r="AT1142" s="24">
        <v>0</v>
      </c>
      <c r="AU1142" s="24">
        <v>0</v>
      </c>
      <c r="AV1142" s="24">
        <v>0</v>
      </c>
      <c r="AW1142" s="24">
        <v>0</v>
      </c>
      <c r="AX1142" s="24">
        <v>0</v>
      </c>
      <c r="AY1142" s="24">
        <v>0</v>
      </c>
      <c r="AZ1142" s="24">
        <v>0</v>
      </c>
      <c r="BA1142" s="24">
        <v>0</v>
      </c>
      <c r="BB1142" s="24">
        <v>0</v>
      </c>
      <c r="BC1142" s="24">
        <v>0</v>
      </c>
      <c r="BD1142" s="24">
        <f t="shared" si="454"/>
        <v>0</v>
      </c>
      <c r="BE1142" s="25"/>
    </row>
    <row r="1143" spans="1:57" ht="25.5" customHeight="1" x14ac:dyDescent="0.25">
      <c r="A1143" s="22">
        <v>23</v>
      </c>
      <c r="B1143" s="79" t="s">
        <v>93</v>
      </c>
      <c r="C1143" s="82">
        <v>24</v>
      </c>
      <c r="D1143" s="79">
        <v>323</v>
      </c>
      <c r="E1143" s="82" t="s">
        <v>374</v>
      </c>
      <c r="F1143" s="24">
        <v>0</v>
      </c>
      <c r="G1143" s="24">
        <v>0</v>
      </c>
      <c r="H1143" s="24">
        <v>0</v>
      </c>
      <c r="I1143" s="24">
        <v>0</v>
      </c>
      <c r="J1143" s="24">
        <v>0</v>
      </c>
      <c r="K1143" s="24">
        <v>0</v>
      </c>
      <c r="L1143" s="24">
        <v>0</v>
      </c>
      <c r="M1143" s="24">
        <v>0</v>
      </c>
      <c r="N1143" s="24">
        <v>0</v>
      </c>
      <c r="O1143" s="24">
        <v>0</v>
      </c>
      <c r="P1143" s="24">
        <v>0</v>
      </c>
      <c r="Q1143" s="24">
        <v>0</v>
      </c>
      <c r="R1143" s="24">
        <v>0</v>
      </c>
      <c r="S1143" s="24">
        <v>0</v>
      </c>
      <c r="T1143" s="24">
        <v>0</v>
      </c>
      <c r="U1143" s="24">
        <v>0</v>
      </c>
      <c r="V1143" s="24"/>
      <c r="W1143" s="24">
        <v>0</v>
      </c>
      <c r="X1143" s="24"/>
      <c r="Y1143" s="24">
        <v>0</v>
      </c>
      <c r="Z1143" s="24">
        <v>0</v>
      </c>
      <c r="AA1143" s="24"/>
      <c r="AB1143" s="24">
        <v>0</v>
      </c>
      <c r="AC1143" s="24">
        <v>0</v>
      </c>
      <c r="AD1143" s="24">
        <v>0</v>
      </c>
      <c r="AE1143" s="24">
        <v>0</v>
      </c>
      <c r="AF1143" s="24">
        <v>0</v>
      </c>
      <c r="AG1143" s="24">
        <v>0</v>
      </c>
      <c r="AH1143" s="24"/>
      <c r="AI1143" s="24">
        <v>0</v>
      </c>
      <c r="AJ1143" s="24">
        <v>0</v>
      </c>
      <c r="AK1143" s="24"/>
      <c r="AL1143" s="24">
        <v>0</v>
      </c>
      <c r="AM1143" s="24">
        <v>0</v>
      </c>
      <c r="AN1143" s="24">
        <v>0</v>
      </c>
      <c r="AO1143" s="24">
        <v>0</v>
      </c>
      <c r="AP1143" s="24">
        <v>0</v>
      </c>
      <c r="AQ1143" s="24">
        <v>0</v>
      </c>
      <c r="AR1143" s="24">
        <v>0</v>
      </c>
      <c r="AS1143" s="24">
        <v>0</v>
      </c>
      <c r="AT1143" s="24">
        <v>0</v>
      </c>
      <c r="AU1143" s="24">
        <v>0</v>
      </c>
      <c r="AV1143" s="24">
        <v>0</v>
      </c>
      <c r="AW1143" s="24">
        <v>0</v>
      </c>
      <c r="AX1143" s="24">
        <v>0</v>
      </c>
      <c r="AY1143" s="24">
        <v>0</v>
      </c>
      <c r="AZ1143" s="24">
        <v>0</v>
      </c>
      <c r="BA1143" s="24">
        <v>0</v>
      </c>
      <c r="BB1143" s="24">
        <v>0</v>
      </c>
      <c r="BC1143" s="24">
        <v>0</v>
      </c>
      <c r="BD1143" s="24">
        <f t="shared" si="454"/>
        <v>0</v>
      </c>
      <c r="BE1143" s="25"/>
    </row>
    <row r="1144" spans="1:57" ht="25.5" customHeight="1" x14ac:dyDescent="0.25">
      <c r="A1144" s="22">
        <v>23</v>
      </c>
      <c r="B1144" s="79" t="s">
        <v>93</v>
      </c>
      <c r="C1144" s="80">
        <v>11</v>
      </c>
      <c r="D1144" s="80">
        <v>205</v>
      </c>
      <c r="E1144" s="80" t="s">
        <v>241</v>
      </c>
      <c r="F1144" s="24">
        <v>0</v>
      </c>
      <c r="G1144" s="24">
        <v>0</v>
      </c>
      <c r="H1144" s="24">
        <v>0</v>
      </c>
      <c r="I1144" s="24">
        <v>0</v>
      </c>
      <c r="J1144" s="24">
        <v>0</v>
      </c>
      <c r="K1144" s="24">
        <v>0</v>
      </c>
      <c r="L1144" s="24">
        <v>0</v>
      </c>
      <c r="M1144" s="24">
        <v>0</v>
      </c>
      <c r="N1144" s="24">
        <v>0</v>
      </c>
      <c r="O1144" s="24">
        <v>0</v>
      </c>
      <c r="P1144" s="24">
        <v>0</v>
      </c>
      <c r="Q1144" s="24">
        <v>0</v>
      </c>
      <c r="R1144" s="24">
        <v>0</v>
      </c>
      <c r="S1144" s="24">
        <v>0</v>
      </c>
      <c r="T1144" s="24">
        <v>0</v>
      </c>
      <c r="U1144" s="24">
        <v>0</v>
      </c>
      <c r="V1144" s="24"/>
      <c r="W1144" s="24">
        <v>0</v>
      </c>
      <c r="X1144" s="24"/>
      <c r="Y1144" s="24">
        <v>0</v>
      </c>
      <c r="Z1144" s="24">
        <v>0</v>
      </c>
      <c r="AA1144" s="24"/>
      <c r="AB1144" s="24">
        <v>0</v>
      </c>
      <c r="AC1144" s="24">
        <v>0</v>
      </c>
      <c r="AD1144" s="24">
        <v>0</v>
      </c>
      <c r="AE1144" s="24">
        <v>0</v>
      </c>
      <c r="AF1144" s="24">
        <v>0</v>
      </c>
      <c r="AG1144" s="24">
        <v>0</v>
      </c>
      <c r="AH1144" s="24"/>
      <c r="AI1144" s="24">
        <v>0</v>
      </c>
      <c r="AJ1144" s="24">
        <v>0</v>
      </c>
      <c r="AK1144" s="24"/>
      <c r="AL1144" s="24">
        <v>0</v>
      </c>
      <c r="AM1144" s="24">
        <v>0</v>
      </c>
      <c r="AN1144" s="24">
        <v>0</v>
      </c>
      <c r="AO1144" s="24">
        <v>0</v>
      </c>
      <c r="AP1144" s="24">
        <v>0</v>
      </c>
      <c r="AQ1144" s="24">
        <v>0</v>
      </c>
      <c r="AR1144" s="24">
        <v>0</v>
      </c>
      <c r="AS1144" s="24">
        <v>0</v>
      </c>
      <c r="AT1144" s="24">
        <v>0</v>
      </c>
      <c r="AU1144" s="24">
        <v>0</v>
      </c>
      <c r="AV1144" s="24">
        <v>0</v>
      </c>
      <c r="AW1144" s="24">
        <v>0</v>
      </c>
      <c r="AX1144" s="24">
        <v>0</v>
      </c>
      <c r="AY1144" s="24">
        <v>0</v>
      </c>
      <c r="AZ1144" s="24">
        <v>0</v>
      </c>
      <c r="BA1144" s="24">
        <v>0</v>
      </c>
      <c r="BB1144" s="24">
        <v>0</v>
      </c>
      <c r="BC1144" s="24">
        <v>0</v>
      </c>
      <c r="BD1144" s="24">
        <f t="shared" si="454"/>
        <v>0</v>
      </c>
      <c r="BE1144" s="25"/>
    </row>
    <row r="1145" spans="1:57" ht="25.5" customHeight="1" x14ac:dyDescent="0.25">
      <c r="A1145" s="22">
        <v>23</v>
      </c>
      <c r="B1145" s="79" t="s">
        <v>93</v>
      </c>
      <c r="C1145" s="80">
        <v>11</v>
      </c>
      <c r="D1145" s="80">
        <v>101</v>
      </c>
      <c r="E1145" s="80" t="s">
        <v>114</v>
      </c>
      <c r="F1145" s="24">
        <v>0</v>
      </c>
      <c r="G1145" s="24">
        <v>0</v>
      </c>
      <c r="H1145" s="24">
        <v>0</v>
      </c>
      <c r="I1145" s="24">
        <v>0</v>
      </c>
      <c r="J1145" s="24">
        <v>0</v>
      </c>
      <c r="K1145" s="24">
        <v>0</v>
      </c>
      <c r="L1145" s="24">
        <v>0</v>
      </c>
      <c r="M1145" s="24">
        <v>0</v>
      </c>
      <c r="N1145" s="24">
        <v>0</v>
      </c>
      <c r="O1145" s="24">
        <v>0</v>
      </c>
      <c r="P1145" s="24">
        <v>0</v>
      </c>
      <c r="Q1145" s="24">
        <v>0</v>
      </c>
      <c r="R1145" s="24">
        <v>0</v>
      </c>
      <c r="S1145" s="24">
        <v>0</v>
      </c>
      <c r="T1145" s="24">
        <v>0</v>
      </c>
      <c r="U1145" s="24">
        <v>0</v>
      </c>
      <c r="V1145" s="24"/>
      <c r="W1145" s="24">
        <v>0</v>
      </c>
      <c r="X1145" s="24"/>
      <c r="Y1145" s="24">
        <v>0</v>
      </c>
      <c r="Z1145" s="24">
        <v>0</v>
      </c>
      <c r="AA1145" s="24"/>
      <c r="AB1145" s="24">
        <v>0</v>
      </c>
      <c r="AC1145" s="24">
        <v>0</v>
      </c>
      <c r="AD1145" s="24">
        <v>0</v>
      </c>
      <c r="AE1145" s="24">
        <v>0</v>
      </c>
      <c r="AF1145" s="24">
        <v>0</v>
      </c>
      <c r="AG1145" s="24">
        <v>0</v>
      </c>
      <c r="AH1145" s="24"/>
      <c r="AI1145" s="24">
        <v>0</v>
      </c>
      <c r="AJ1145" s="24">
        <v>0</v>
      </c>
      <c r="AK1145" s="24"/>
      <c r="AL1145" s="24">
        <v>0</v>
      </c>
      <c r="AM1145" s="24">
        <v>0</v>
      </c>
      <c r="AN1145" s="24">
        <v>0</v>
      </c>
      <c r="AO1145" s="24">
        <v>0</v>
      </c>
      <c r="AP1145" s="24">
        <v>0</v>
      </c>
      <c r="AQ1145" s="24">
        <v>0</v>
      </c>
      <c r="AR1145" s="24">
        <v>0</v>
      </c>
      <c r="AS1145" s="24">
        <v>0</v>
      </c>
      <c r="AT1145" s="24">
        <v>0</v>
      </c>
      <c r="AU1145" s="24">
        <v>0</v>
      </c>
      <c r="AV1145" s="24">
        <v>0</v>
      </c>
      <c r="AW1145" s="24">
        <v>0</v>
      </c>
      <c r="AX1145" s="24">
        <v>0</v>
      </c>
      <c r="AY1145" s="24">
        <v>0</v>
      </c>
      <c r="AZ1145" s="24">
        <v>0</v>
      </c>
      <c r="BA1145" s="24">
        <v>0</v>
      </c>
      <c r="BB1145" s="24">
        <v>0</v>
      </c>
      <c r="BC1145" s="24">
        <v>0</v>
      </c>
      <c r="BD1145" s="24">
        <f t="shared" si="454"/>
        <v>0</v>
      </c>
      <c r="BE1145" s="25"/>
    </row>
    <row r="1146" spans="1:57" ht="25.5" customHeight="1" x14ac:dyDescent="0.25">
      <c r="A1146" s="22">
        <v>23</v>
      </c>
      <c r="B1146" s="79" t="s">
        <v>100</v>
      </c>
      <c r="C1146" s="80">
        <v>14</v>
      </c>
      <c r="D1146" s="80">
        <v>96</v>
      </c>
      <c r="E1146" s="80" t="s">
        <v>244</v>
      </c>
      <c r="F1146" s="24">
        <v>0</v>
      </c>
      <c r="G1146" s="24">
        <v>0</v>
      </c>
      <c r="H1146" s="24">
        <v>0</v>
      </c>
      <c r="I1146" s="24">
        <v>0</v>
      </c>
      <c r="J1146" s="24">
        <v>0</v>
      </c>
      <c r="K1146" s="24">
        <v>0</v>
      </c>
      <c r="L1146" s="24">
        <v>0</v>
      </c>
      <c r="M1146" s="24">
        <v>0</v>
      </c>
      <c r="N1146" s="24">
        <v>0</v>
      </c>
      <c r="O1146" s="24">
        <v>0</v>
      </c>
      <c r="P1146" s="24">
        <v>0</v>
      </c>
      <c r="Q1146" s="24">
        <v>0</v>
      </c>
      <c r="R1146" s="24">
        <v>0</v>
      </c>
      <c r="S1146" s="24">
        <v>0</v>
      </c>
      <c r="T1146" s="24">
        <v>0</v>
      </c>
      <c r="U1146" s="24">
        <v>0</v>
      </c>
      <c r="V1146" s="24"/>
      <c r="W1146" s="24">
        <v>0</v>
      </c>
      <c r="X1146" s="24"/>
      <c r="Y1146" s="24">
        <v>0</v>
      </c>
      <c r="Z1146" s="24">
        <v>0</v>
      </c>
      <c r="AA1146" s="24"/>
      <c r="AB1146" s="24">
        <v>0</v>
      </c>
      <c r="AC1146" s="24">
        <v>0</v>
      </c>
      <c r="AD1146" s="24">
        <v>0</v>
      </c>
      <c r="AE1146" s="24">
        <v>0</v>
      </c>
      <c r="AF1146" s="24">
        <v>0</v>
      </c>
      <c r="AG1146" s="24">
        <v>0</v>
      </c>
      <c r="AH1146" s="24"/>
      <c r="AI1146" s="24">
        <v>0</v>
      </c>
      <c r="AJ1146" s="24">
        <v>0</v>
      </c>
      <c r="AK1146" s="24"/>
      <c r="AL1146" s="24">
        <v>0</v>
      </c>
      <c r="AM1146" s="24">
        <v>0</v>
      </c>
      <c r="AN1146" s="24">
        <v>0</v>
      </c>
      <c r="AO1146" s="24">
        <v>0</v>
      </c>
      <c r="AP1146" s="24">
        <v>0</v>
      </c>
      <c r="AQ1146" s="24">
        <v>0</v>
      </c>
      <c r="AR1146" s="24">
        <v>0</v>
      </c>
      <c r="AS1146" s="24">
        <v>0</v>
      </c>
      <c r="AT1146" s="24">
        <v>0</v>
      </c>
      <c r="AU1146" s="24">
        <v>0</v>
      </c>
      <c r="AV1146" s="24">
        <v>0</v>
      </c>
      <c r="AW1146" s="24">
        <v>0</v>
      </c>
      <c r="AX1146" s="24">
        <v>0</v>
      </c>
      <c r="AY1146" s="24">
        <v>0</v>
      </c>
      <c r="AZ1146" s="24">
        <v>0</v>
      </c>
      <c r="BA1146" s="24">
        <v>0</v>
      </c>
      <c r="BB1146" s="24">
        <v>0</v>
      </c>
      <c r="BC1146" s="24">
        <v>0</v>
      </c>
      <c r="BD1146" s="24">
        <f t="shared" si="454"/>
        <v>0</v>
      </c>
      <c r="BE1146" s="25"/>
    </row>
    <row r="1147" spans="1:57" ht="25.5" customHeight="1" x14ac:dyDescent="0.25">
      <c r="A1147" s="22">
        <v>23</v>
      </c>
      <c r="B1147" s="79" t="s">
        <v>110</v>
      </c>
      <c r="C1147" s="80">
        <v>40</v>
      </c>
      <c r="D1147" s="80">
        <v>46</v>
      </c>
      <c r="E1147" s="80" t="s">
        <v>232</v>
      </c>
      <c r="F1147" s="24">
        <v>0</v>
      </c>
      <c r="G1147" s="24">
        <v>0</v>
      </c>
      <c r="H1147" s="24">
        <v>0</v>
      </c>
      <c r="I1147" s="24">
        <v>0</v>
      </c>
      <c r="J1147" s="24">
        <v>0</v>
      </c>
      <c r="K1147" s="24">
        <v>0</v>
      </c>
      <c r="L1147" s="24">
        <v>0</v>
      </c>
      <c r="M1147" s="24">
        <v>0</v>
      </c>
      <c r="N1147" s="24">
        <v>0</v>
      </c>
      <c r="O1147" s="24">
        <v>0</v>
      </c>
      <c r="P1147" s="24">
        <v>0</v>
      </c>
      <c r="Q1147" s="24">
        <v>0</v>
      </c>
      <c r="R1147" s="24">
        <v>0</v>
      </c>
      <c r="S1147" s="24">
        <v>0</v>
      </c>
      <c r="T1147" s="24">
        <v>0</v>
      </c>
      <c r="U1147" s="24">
        <v>0</v>
      </c>
      <c r="V1147" s="24"/>
      <c r="W1147" s="24">
        <v>0</v>
      </c>
      <c r="X1147" s="24"/>
      <c r="Y1147" s="24">
        <v>0</v>
      </c>
      <c r="Z1147" s="24">
        <v>0</v>
      </c>
      <c r="AA1147" s="24"/>
      <c r="AB1147" s="24">
        <v>0</v>
      </c>
      <c r="AC1147" s="24">
        <v>0</v>
      </c>
      <c r="AD1147" s="24">
        <v>0</v>
      </c>
      <c r="AE1147" s="24">
        <v>0</v>
      </c>
      <c r="AF1147" s="24">
        <v>0</v>
      </c>
      <c r="AG1147" s="24">
        <v>0</v>
      </c>
      <c r="AH1147" s="24"/>
      <c r="AI1147" s="24">
        <v>0</v>
      </c>
      <c r="AJ1147" s="24">
        <v>0</v>
      </c>
      <c r="AK1147" s="24"/>
      <c r="AL1147" s="24">
        <v>0</v>
      </c>
      <c r="AM1147" s="24">
        <v>0</v>
      </c>
      <c r="AN1147" s="24">
        <v>0</v>
      </c>
      <c r="AO1147" s="24">
        <v>0</v>
      </c>
      <c r="AP1147" s="24">
        <v>0</v>
      </c>
      <c r="AQ1147" s="24">
        <v>0</v>
      </c>
      <c r="AR1147" s="24">
        <v>0</v>
      </c>
      <c r="AS1147" s="24">
        <v>0</v>
      </c>
      <c r="AT1147" s="24">
        <v>0</v>
      </c>
      <c r="AU1147" s="24">
        <v>0</v>
      </c>
      <c r="AV1147" s="24">
        <v>0</v>
      </c>
      <c r="AW1147" s="24">
        <v>0</v>
      </c>
      <c r="AX1147" s="24">
        <v>0</v>
      </c>
      <c r="AY1147" s="24">
        <v>0</v>
      </c>
      <c r="AZ1147" s="24">
        <v>0</v>
      </c>
      <c r="BA1147" s="24">
        <v>0</v>
      </c>
      <c r="BB1147" s="24">
        <v>0</v>
      </c>
      <c r="BC1147" s="24">
        <v>0</v>
      </c>
      <c r="BD1147" s="24">
        <f t="shared" si="454"/>
        <v>0</v>
      </c>
      <c r="BE1147" s="25"/>
    </row>
    <row r="1148" spans="1:57" ht="25.5" customHeight="1" x14ac:dyDescent="0.25">
      <c r="A1148" s="22">
        <v>23</v>
      </c>
      <c r="B1148" s="79" t="s">
        <v>110</v>
      </c>
      <c r="C1148" s="80">
        <v>22</v>
      </c>
      <c r="D1148" s="80">
        <v>286</v>
      </c>
      <c r="E1148" s="80" t="s">
        <v>327</v>
      </c>
      <c r="F1148" s="24">
        <v>0</v>
      </c>
      <c r="G1148" s="24">
        <v>0</v>
      </c>
      <c r="H1148" s="24">
        <v>0</v>
      </c>
      <c r="I1148" s="24">
        <v>0</v>
      </c>
      <c r="J1148" s="24">
        <v>0</v>
      </c>
      <c r="K1148" s="24">
        <v>0</v>
      </c>
      <c r="L1148" s="24">
        <v>0</v>
      </c>
      <c r="M1148" s="24">
        <v>0</v>
      </c>
      <c r="N1148" s="24">
        <v>0</v>
      </c>
      <c r="O1148" s="24">
        <v>0</v>
      </c>
      <c r="P1148" s="24">
        <v>0</v>
      </c>
      <c r="Q1148" s="24">
        <v>0</v>
      </c>
      <c r="R1148" s="24">
        <v>0</v>
      </c>
      <c r="S1148" s="24">
        <v>0</v>
      </c>
      <c r="T1148" s="24">
        <v>0</v>
      </c>
      <c r="U1148" s="24">
        <v>0</v>
      </c>
      <c r="V1148" s="24"/>
      <c r="W1148" s="24">
        <v>0</v>
      </c>
      <c r="X1148" s="24"/>
      <c r="Y1148" s="24">
        <v>0</v>
      </c>
      <c r="Z1148" s="24">
        <v>0</v>
      </c>
      <c r="AA1148" s="24"/>
      <c r="AB1148" s="24">
        <v>0</v>
      </c>
      <c r="AC1148" s="24">
        <v>0</v>
      </c>
      <c r="AD1148" s="24">
        <v>0</v>
      </c>
      <c r="AE1148" s="24">
        <v>0</v>
      </c>
      <c r="AF1148" s="24">
        <v>0</v>
      </c>
      <c r="AG1148" s="24">
        <v>0</v>
      </c>
      <c r="AH1148" s="24"/>
      <c r="AI1148" s="24">
        <v>0</v>
      </c>
      <c r="AJ1148" s="24">
        <v>0</v>
      </c>
      <c r="AK1148" s="24"/>
      <c r="AL1148" s="24">
        <v>0</v>
      </c>
      <c r="AM1148" s="24">
        <v>0</v>
      </c>
      <c r="AN1148" s="24">
        <v>0</v>
      </c>
      <c r="AO1148" s="24">
        <v>0</v>
      </c>
      <c r="AP1148" s="24">
        <v>0</v>
      </c>
      <c r="AQ1148" s="24">
        <v>0</v>
      </c>
      <c r="AR1148" s="24">
        <v>0</v>
      </c>
      <c r="AS1148" s="24">
        <v>0</v>
      </c>
      <c r="AT1148" s="24">
        <v>0</v>
      </c>
      <c r="AU1148" s="24">
        <v>0</v>
      </c>
      <c r="AV1148" s="24">
        <v>0</v>
      </c>
      <c r="AW1148" s="24">
        <v>0</v>
      </c>
      <c r="AX1148" s="24">
        <v>0</v>
      </c>
      <c r="AY1148" s="24">
        <v>0</v>
      </c>
      <c r="AZ1148" s="24">
        <v>0</v>
      </c>
      <c r="BA1148" s="24">
        <v>0</v>
      </c>
      <c r="BB1148" s="24">
        <v>0</v>
      </c>
      <c r="BC1148" s="24">
        <v>0</v>
      </c>
      <c r="BD1148" s="24">
        <f t="shared" si="454"/>
        <v>0</v>
      </c>
      <c r="BE1148" s="25"/>
    </row>
    <row r="1149" spans="1:57" ht="25.5" customHeight="1" x14ac:dyDescent="0.25">
      <c r="A1149" s="22">
        <v>23</v>
      </c>
      <c r="B1149" s="79" t="s">
        <v>110</v>
      </c>
      <c r="C1149" s="80">
        <v>10</v>
      </c>
      <c r="D1149" s="80">
        <v>169</v>
      </c>
      <c r="E1149" s="80" t="s">
        <v>182</v>
      </c>
      <c r="F1149" s="24">
        <v>0</v>
      </c>
      <c r="G1149" s="24">
        <v>0</v>
      </c>
      <c r="H1149" s="24">
        <v>0</v>
      </c>
      <c r="I1149" s="24">
        <v>0</v>
      </c>
      <c r="J1149" s="24">
        <v>0</v>
      </c>
      <c r="K1149" s="24">
        <v>0</v>
      </c>
      <c r="L1149" s="24">
        <v>0</v>
      </c>
      <c r="M1149" s="24">
        <v>0</v>
      </c>
      <c r="N1149" s="24">
        <v>0</v>
      </c>
      <c r="O1149" s="24">
        <v>0</v>
      </c>
      <c r="P1149" s="24">
        <v>0</v>
      </c>
      <c r="Q1149" s="24">
        <v>0</v>
      </c>
      <c r="R1149" s="24">
        <v>0</v>
      </c>
      <c r="S1149" s="24">
        <v>0</v>
      </c>
      <c r="T1149" s="24">
        <v>0</v>
      </c>
      <c r="U1149" s="24">
        <v>0</v>
      </c>
      <c r="V1149" s="24"/>
      <c r="W1149" s="24">
        <v>0</v>
      </c>
      <c r="X1149" s="24"/>
      <c r="Y1149" s="24">
        <v>0</v>
      </c>
      <c r="Z1149" s="24">
        <v>0</v>
      </c>
      <c r="AA1149" s="24"/>
      <c r="AB1149" s="24">
        <v>0</v>
      </c>
      <c r="AC1149" s="24">
        <v>0</v>
      </c>
      <c r="AD1149" s="24">
        <v>0</v>
      </c>
      <c r="AE1149" s="24">
        <v>0</v>
      </c>
      <c r="AF1149" s="24">
        <v>0</v>
      </c>
      <c r="AG1149" s="24">
        <v>0</v>
      </c>
      <c r="AH1149" s="24"/>
      <c r="AI1149" s="24">
        <v>0</v>
      </c>
      <c r="AJ1149" s="24">
        <v>0</v>
      </c>
      <c r="AK1149" s="24"/>
      <c r="AL1149" s="24">
        <v>0</v>
      </c>
      <c r="AM1149" s="24">
        <v>0</v>
      </c>
      <c r="AN1149" s="24">
        <v>0</v>
      </c>
      <c r="AO1149" s="24">
        <v>0</v>
      </c>
      <c r="AP1149" s="24">
        <v>0</v>
      </c>
      <c r="AQ1149" s="24">
        <v>0</v>
      </c>
      <c r="AR1149" s="24">
        <v>0</v>
      </c>
      <c r="AS1149" s="24">
        <v>0</v>
      </c>
      <c r="AT1149" s="24">
        <v>0</v>
      </c>
      <c r="AU1149" s="24">
        <v>0</v>
      </c>
      <c r="AV1149" s="24">
        <v>0</v>
      </c>
      <c r="AW1149" s="24">
        <v>0</v>
      </c>
      <c r="AX1149" s="24">
        <v>0</v>
      </c>
      <c r="AY1149" s="24">
        <v>0</v>
      </c>
      <c r="AZ1149" s="24">
        <v>0</v>
      </c>
      <c r="BA1149" s="24">
        <v>0</v>
      </c>
      <c r="BB1149" s="24">
        <v>0</v>
      </c>
      <c r="BC1149" s="24">
        <v>0</v>
      </c>
      <c r="BD1149" s="24">
        <f t="shared" si="454"/>
        <v>0</v>
      </c>
      <c r="BE1149" s="25"/>
    </row>
    <row r="1150" spans="1:57" ht="25.5" customHeight="1" x14ac:dyDescent="0.25">
      <c r="A1150" s="22">
        <v>23</v>
      </c>
      <c r="B1150" s="78"/>
      <c r="C1150" s="76"/>
      <c r="D1150" s="76"/>
      <c r="E1150" s="76"/>
      <c r="F1150" s="24">
        <v>0</v>
      </c>
      <c r="G1150" s="24">
        <v>0</v>
      </c>
      <c r="H1150" s="24">
        <v>0</v>
      </c>
      <c r="I1150" s="24">
        <v>0</v>
      </c>
      <c r="J1150" s="24">
        <v>0</v>
      </c>
      <c r="K1150" s="24">
        <v>0</v>
      </c>
      <c r="L1150" s="24">
        <v>0</v>
      </c>
      <c r="M1150" s="24">
        <v>0</v>
      </c>
      <c r="N1150" s="24">
        <v>0</v>
      </c>
      <c r="O1150" s="24">
        <v>0</v>
      </c>
      <c r="P1150" s="24">
        <v>0</v>
      </c>
      <c r="Q1150" s="24">
        <v>0</v>
      </c>
      <c r="R1150" s="24">
        <v>0</v>
      </c>
      <c r="S1150" s="24">
        <v>0</v>
      </c>
      <c r="T1150" s="24">
        <v>0</v>
      </c>
      <c r="U1150" s="24">
        <v>0</v>
      </c>
      <c r="V1150" s="24"/>
      <c r="W1150" s="24">
        <v>0</v>
      </c>
      <c r="X1150" s="24"/>
      <c r="Y1150" s="24">
        <v>0</v>
      </c>
      <c r="Z1150" s="24">
        <v>0</v>
      </c>
      <c r="AA1150" s="24"/>
      <c r="AB1150" s="24">
        <v>0</v>
      </c>
      <c r="AC1150" s="24">
        <v>0</v>
      </c>
      <c r="AD1150" s="24">
        <v>0</v>
      </c>
      <c r="AE1150" s="24">
        <v>0</v>
      </c>
      <c r="AF1150" s="24">
        <v>0</v>
      </c>
      <c r="AG1150" s="24">
        <v>0</v>
      </c>
      <c r="AH1150" s="24"/>
      <c r="AI1150" s="24">
        <v>0</v>
      </c>
      <c r="AJ1150" s="24">
        <v>0</v>
      </c>
      <c r="AK1150" s="24"/>
      <c r="AL1150" s="24">
        <v>0</v>
      </c>
      <c r="AM1150" s="24">
        <v>0</v>
      </c>
      <c r="AN1150" s="24">
        <v>0</v>
      </c>
      <c r="AO1150" s="24">
        <v>0</v>
      </c>
      <c r="AP1150" s="24">
        <v>0</v>
      </c>
      <c r="AQ1150" s="24">
        <v>0</v>
      </c>
      <c r="AR1150" s="24">
        <v>0</v>
      </c>
      <c r="AS1150" s="24">
        <v>0</v>
      </c>
      <c r="AT1150" s="24">
        <v>0</v>
      </c>
      <c r="AU1150" s="24">
        <v>0</v>
      </c>
      <c r="AV1150" s="24">
        <v>0</v>
      </c>
      <c r="AW1150" s="24">
        <v>0</v>
      </c>
      <c r="AX1150" s="24">
        <v>0</v>
      </c>
      <c r="AY1150" s="24">
        <v>0</v>
      </c>
      <c r="AZ1150" s="24">
        <v>0</v>
      </c>
      <c r="BA1150" s="24">
        <v>0</v>
      </c>
      <c r="BB1150" s="24">
        <v>0</v>
      </c>
      <c r="BC1150" s="24">
        <v>0</v>
      </c>
      <c r="BD1150" s="24">
        <f t="shared" si="454"/>
        <v>0</v>
      </c>
      <c r="BE1150" s="25"/>
    </row>
    <row r="1151" spans="1:57" ht="25.5" customHeight="1" x14ac:dyDescent="0.25">
      <c r="A1151" s="22">
        <v>23</v>
      </c>
      <c r="B1151" s="78"/>
      <c r="C1151" s="76"/>
      <c r="D1151" s="76"/>
      <c r="E1151" s="76"/>
      <c r="F1151" s="24">
        <v>0</v>
      </c>
      <c r="G1151" s="24">
        <v>0</v>
      </c>
      <c r="H1151" s="24">
        <v>0</v>
      </c>
      <c r="I1151" s="24">
        <v>0</v>
      </c>
      <c r="J1151" s="24">
        <v>0</v>
      </c>
      <c r="K1151" s="24">
        <v>0</v>
      </c>
      <c r="L1151" s="24">
        <v>0</v>
      </c>
      <c r="M1151" s="24">
        <v>0</v>
      </c>
      <c r="N1151" s="24">
        <v>0</v>
      </c>
      <c r="O1151" s="24">
        <v>0</v>
      </c>
      <c r="P1151" s="24">
        <v>0</v>
      </c>
      <c r="Q1151" s="24">
        <v>0</v>
      </c>
      <c r="R1151" s="24">
        <v>0</v>
      </c>
      <c r="S1151" s="24">
        <v>0</v>
      </c>
      <c r="T1151" s="24">
        <v>0</v>
      </c>
      <c r="U1151" s="24">
        <v>0</v>
      </c>
      <c r="V1151" s="24"/>
      <c r="W1151" s="24">
        <v>0</v>
      </c>
      <c r="X1151" s="24"/>
      <c r="Y1151" s="24">
        <v>0</v>
      </c>
      <c r="Z1151" s="24">
        <v>0</v>
      </c>
      <c r="AA1151" s="24"/>
      <c r="AB1151" s="24">
        <v>0</v>
      </c>
      <c r="AC1151" s="24">
        <v>0</v>
      </c>
      <c r="AD1151" s="24">
        <v>0</v>
      </c>
      <c r="AE1151" s="24">
        <v>0</v>
      </c>
      <c r="AF1151" s="24">
        <v>0</v>
      </c>
      <c r="AG1151" s="24">
        <v>0</v>
      </c>
      <c r="AH1151" s="24"/>
      <c r="AI1151" s="24">
        <v>0</v>
      </c>
      <c r="AJ1151" s="24">
        <v>0</v>
      </c>
      <c r="AK1151" s="24"/>
      <c r="AL1151" s="24">
        <v>0</v>
      </c>
      <c r="AM1151" s="24">
        <v>0</v>
      </c>
      <c r="AN1151" s="24">
        <v>0</v>
      </c>
      <c r="AO1151" s="24">
        <v>0</v>
      </c>
      <c r="AP1151" s="24">
        <v>0</v>
      </c>
      <c r="AQ1151" s="24">
        <v>0</v>
      </c>
      <c r="AR1151" s="24">
        <v>0</v>
      </c>
      <c r="AS1151" s="24">
        <v>0</v>
      </c>
      <c r="AT1151" s="24">
        <v>0</v>
      </c>
      <c r="AU1151" s="24">
        <v>0</v>
      </c>
      <c r="AV1151" s="24">
        <v>0</v>
      </c>
      <c r="AW1151" s="24">
        <v>0</v>
      </c>
      <c r="AX1151" s="24">
        <v>0</v>
      </c>
      <c r="AY1151" s="24">
        <v>0</v>
      </c>
      <c r="AZ1151" s="24">
        <v>0</v>
      </c>
      <c r="BA1151" s="24">
        <v>0</v>
      </c>
      <c r="BB1151" s="24">
        <v>0</v>
      </c>
      <c r="BC1151" s="24">
        <v>0</v>
      </c>
      <c r="BD1151" s="24">
        <f t="shared" si="454"/>
        <v>0</v>
      </c>
      <c r="BE1151" s="25"/>
    </row>
    <row r="1152" spans="1:57" ht="25.5" customHeight="1" x14ac:dyDescent="0.25">
      <c r="A1152" s="22">
        <v>23</v>
      </c>
      <c r="B1152" s="78"/>
      <c r="C1152" s="76"/>
      <c r="D1152" s="76"/>
      <c r="E1152" s="76"/>
      <c r="F1152" s="24">
        <v>0</v>
      </c>
      <c r="G1152" s="24">
        <v>0</v>
      </c>
      <c r="H1152" s="24">
        <v>0</v>
      </c>
      <c r="I1152" s="24">
        <v>0</v>
      </c>
      <c r="J1152" s="24">
        <v>0</v>
      </c>
      <c r="K1152" s="24">
        <v>0</v>
      </c>
      <c r="L1152" s="24">
        <v>0</v>
      </c>
      <c r="M1152" s="24">
        <v>0</v>
      </c>
      <c r="N1152" s="24">
        <v>0</v>
      </c>
      <c r="O1152" s="24">
        <v>0</v>
      </c>
      <c r="P1152" s="24">
        <v>0</v>
      </c>
      <c r="Q1152" s="24">
        <v>0</v>
      </c>
      <c r="R1152" s="24">
        <v>0</v>
      </c>
      <c r="S1152" s="24">
        <v>0</v>
      </c>
      <c r="T1152" s="24">
        <v>0</v>
      </c>
      <c r="U1152" s="24">
        <v>0</v>
      </c>
      <c r="V1152" s="24"/>
      <c r="W1152" s="24">
        <v>0</v>
      </c>
      <c r="X1152" s="24"/>
      <c r="Y1152" s="24">
        <v>0</v>
      </c>
      <c r="Z1152" s="24">
        <v>0</v>
      </c>
      <c r="AA1152" s="24"/>
      <c r="AB1152" s="24">
        <v>0</v>
      </c>
      <c r="AC1152" s="24">
        <v>0</v>
      </c>
      <c r="AD1152" s="24">
        <v>0</v>
      </c>
      <c r="AE1152" s="24">
        <v>0</v>
      </c>
      <c r="AF1152" s="24">
        <v>0</v>
      </c>
      <c r="AG1152" s="24">
        <v>0</v>
      </c>
      <c r="AH1152" s="24"/>
      <c r="AI1152" s="24">
        <v>0</v>
      </c>
      <c r="AJ1152" s="24">
        <v>0</v>
      </c>
      <c r="AK1152" s="24"/>
      <c r="AL1152" s="24">
        <v>0</v>
      </c>
      <c r="AM1152" s="24">
        <v>0</v>
      </c>
      <c r="AN1152" s="24">
        <v>0</v>
      </c>
      <c r="AO1152" s="24">
        <v>0</v>
      </c>
      <c r="AP1152" s="24">
        <v>0</v>
      </c>
      <c r="AQ1152" s="24">
        <v>0</v>
      </c>
      <c r="AR1152" s="24">
        <v>0</v>
      </c>
      <c r="AS1152" s="24">
        <v>0</v>
      </c>
      <c r="AT1152" s="24">
        <v>0</v>
      </c>
      <c r="AU1152" s="24">
        <v>0</v>
      </c>
      <c r="AV1152" s="24">
        <v>0</v>
      </c>
      <c r="AW1152" s="24">
        <v>0</v>
      </c>
      <c r="AX1152" s="24">
        <v>0</v>
      </c>
      <c r="AY1152" s="24">
        <v>0</v>
      </c>
      <c r="AZ1152" s="24">
        <v>0</v>
      </c>
      <c r="BA1152" s="24">
        <v>0</v>
      </c>
      <c r="BB1152" s="24">
        <v>0</v>
      </c>
      <c r="BC1152" s="24">
        <v>0</v>
      </c>
      <c r="BD1152" s="24">
        <f t="shared" si="454"/>
        <v>0</v>
      </c>
      <c r="BE1152" s="25"/>
    </row>
    <row r="1153" spans="1:57" ht="25.5" customHeight="1" x14ac:dyDescent="0.25">
      <c r="A1153" s="22">
        <v>23</v>
      </c>
      <c r="B1153" s="78"/>
      <c r="C1153" s="76"/>
      <c r="D1153" s="76"/>
      <c r="E1153" s="76"/>
      <c r="F1153" s="24">
        <v>0</v>
      </c>
      <c r="G1153" s="24">
        <v>0</v>
      </c>
      <c r="H1153" s="24">
        <v>0</v>
      </c>
      <c r="I1153" s="24">
        <v>0</v>
      </c>
      <c r="J1153" s="24">
        <v>0</v>
      </c>
      <c r="K1153" s="24">
        <v>0</v>
      </c>
      <c r="L1153" s="24">
        <v>0</v>
      </c>
      <c r="M1153" s="24">
        <v>0</v>
      </c>
      <c r="N1153" s="24">
        <v>0</v>
      </c>
      <c r="O1153" s="24">
        <v>0</v>
      </c>
      <c r="P1153" s="24">
        <v>0</v>
      </c>
      <c r="Q1153" s="24">
        <v>0</v>
      </c>
      <c r="R1153" s="24">
        <v>0</v>
      </c>
      <c r="S1153" s="24">
        <v>0</v>
      </c>
      <c r="T1153" s="24">
        <v>0</v>
      </c>
      <c r="U1153" s="24">
        <v>0</v>
      </c>
      <c r="V1153" s="24"/>
      <c r="W1153" s="24">
        <v>0</v>
      </c>
      <c r="X1153" s="24"/>
      <c r="Y1153" s="24">
        <v>0</v>
      </c>
      <c r="Z1153" s="24">
        <v>0</v>
      </c>
      <c r="AA1153" s="24"/>
      <c r="AB1153" s="24">
        <v>0</v>
      </c>
      <c r="AC1153" s="24">
        <v>0</v>
      </c>
      <c r="AD1153" s="24">
        <v>0</v>
      </c>
      <c r="AE1153" s="24">
        <v>0</v>
      </c>
      <c r="AF1153" s="24">
        <v>0</v>
      </c>
      <c r="AG1153" s="24">
        <v>0</v>
      </c>
      <c r="AH1153" s="24"/>
      <c r="AI1153" s="24">
        <v>0</v>
      </c>
      <c r="AJ1153" s="24">
        <v>0</v>
      </c>
      <c r="AK1153" s="24"/>
      <c r="AL1153" s="24">
        <v>0</v>
      </c>
      <c r="AM1153" s="24">
        <v>0</v>
      </c>
      <c r="AN1153" s="24">
        <v>0</v>
      </c>
      <c r="AO1153" s="24">
        <v>0</v>
      </c>
      <c r="AP1153" s="24">
        <v>0</v>
      </c>
      <c r="AQ1153" s="24">
        <v>0</v>
      </c>
      <c r="AR1153" s="24">
        <v>0</v>
      </c>
      <c r="AS1153" s="24">
        <v>0</v>
      </c>
      <c r="AT1153" s="24">
        <v>0</v>
      </c>
      <c r="AU1153" s="24">
        <v>0</v>
      </c>
      <c r="AV1153" s="24">
        <v>0</v>
      </c>
      <c r="AW1153" s="24">
        <v>0</v>
      </c>
      <c r="AX1153" s="24">
        <v>0</v>
      </c>
      <c r="AY1153" s="24">
        <v>0</v>
      </c>
      <c r="AZ1153" s="24">
        <v>0</v>
      </c>
      <c r="BA1153" s="24">
        <v>0</v>
      </c>
      <c r="BB1153" s="24">
        <v>0</v>
      </c>
      <c r="BC1153" s="24">
        <v>0</v>
      </c>
      <c r="BD1153" s="24">
        <f t="shared" si="454"/>
        <v>0</v>
      </c>
      <c r="BE1153" s="25"/>
    </row>
    <row r="1154" spans="1:57" ht="25.5" customHeight="1" x14ac:dyDescent="0.25">
      <c r="A1154" s="22">
        <v>23</v>
      </c>
      <c r="B1154" s="78"/>
      <c r="C1154" s="76"/>
      <c r="D1154" s="76"/>
      <c r="E1154" s="76"/>
      <c r="F1154" s="24">
        <v>0</v>
      </c>
      <c r="G1154" s="24">
        <v>0</v>
      </c>
      <c r="H1154" s="24">
        <v>0</v>
      </c>
      <c r="I1154" s="24">
        <v>0</v>
      </c>
      <c r="J1154" s="24">
        <v>0</v>
      </c>
      <c r="K1154" s="24">
        <v>0</v>
      </c>
      <c r="L1154" s="24">
        <v>0</v>
      </c>
      <c r="M1154" s="24">
        <v>0</v>
      </c>
      <c r="N1154" s="24">
        <v>0</v>
      </c>
      <c r="O1154" s="24">
        <v>0</v>
      </c>
      <c r="P1154" s="24">
        <v>0</v>
      </c>
      <c r="Q1154" s="24">
        <v>0</v>
      </c>
      <c r="R1154" s="24">
        <v>0</v>
      </c>
      <c r="S1154" s="24">
        <v>0</v>
      </c>
      <c r="T1154" s="24">
        <v>0</v>
      </c>
      <c r="U1154" s="24">
        <v>0</v>
      </c>
      <c r="V1154" s="24"/>
      <c r="W1154" s="24">
        <v>0</v>
      </c>
      <c r="X1154" s="24"/>
      <c r="Y1154" s="24">
        <v>0</v>
      </c>
      <c r="Z1154" s="24">
        <v>0</v>
      </c>
      <c r="AA1154" s="24"/>
      <c r="AB1154" s="24">
        <v>0</v>
      </c>
      <c r="AC1154" s="24">
        <v>0</v>
      </c>
      <c r="AD1154" s="24">
        <v>0</v>
      </c>
      <c r="AE1154" s="24">
        <v>0</v>
      </c>
      <c r="AF1154" s="24">
        <v>0</v>
      </c>
      <c r="AG1154" s="24">
        <v>0</v>
      </c>
      <c r="AH1154" s="24"/>
      <c r="AI1154" s="24">
        <v>0</v>
      </c>
      <c r="AJ1154" s="24">
        <v>0</v>
      </c>
      <c r="AK1154" s="24"/>
      <c r="AL1154" s="24">
        <v>0</v>
      </c>
      <c r="AM1154" s="24">
        <v>0</v>
      </c>
      <c r="AN1154" s="24">
        <v>0</v>
      </c>
      <c r="AO1154" s="24">
        <v>0</v>
      </c>
      <c r="AP1154" s="24">
        <v>0</v>
      </c>
      <c r="AQ1154" s="24">
        <v>0</v>
      </c>
      <c r="AR1154" s="24">
        <v>0</v>
      </c>
      <c r="AS1154" s="24">
        <v>0</v>
      </c>
      <c r="AT1154" s="24">
        <v>0</v>
      </c>
      <c r="AU1154" s="24">
        <v>0</v>
      </c>
      <c r="AV1154" s="24">
        <v>0</v>
      </c>
      <c r="AW1154" s="24">
        <v>0</v>
      </c>
      <c r="AX1154" s="24">
        <v>0</v>
      </c>
      <c r="AY1154" s="24">
        <v>0</v>
      </c>
      <c r="AZ1154" s="24">
        <v>0</v>
      </c>
      <c r="BA1154" s="24">
        <v>0</v>
      </c>
      <c r="BB1154" s="24">
        <v>0</v>
      </c>
      <c r="BC1154" s="24">
        <v>0</v>
      </c>
      <c r="BD1154" s="24">
        <f t="shared" si="454"/>
        <v>0</v>
      </c>
      <c r="BE1154" s="25"/>
    </row>
    <row r="1155" spans="1:57" ht="25.5" customHeight="1" x14ac:dyDescent="0.25">
      <c r="A1155" s="22">
        <v>23</v>
      </c>
      <c r="B1155" s="78"/>
      <c r="C1155" s="76"/>
      <c r="D1155" s="76"/>
      <c r="E1155" s="76"/>
      <c r="F1155" s="24">
        <v>0</v>
      </c>
      <c r="G1155" s="24">
        <v>0</v>
      </c>
      <c r="H1155" s="24">
        <v>0</v>
      </c>
      <c r="I1155" s="24">
        <v>0</v>
      </c>
      <c r="J1155" s="24">
        <v>0</v>
      </c>
      <c r="K1155" s="24">
        <v>0</v>
      </c>
      <c r="L1155" s="24">
        <v>0</v>
      </c>
      <c r="M1155" s="24">
        <v>0</v>
      </c>
      <c r="N1155" s="24">
        <v>0</v>
      </c>
      <c r="O1155" s="24">
        <v>0</v>
      </c>
      <c r="P1155" s="24">
        <v>0</v>
      </c>
      <c r="Q1155" s="24">
        <v>0</v>
      </c>
      <c r="R1155" s="24">
        <v>0</v>
      </c>
      <c r="S1155" s="24">
        <v>0</v>
      </c>
      <c r="T1155" s="24">
        <v>0</v>
      </c>
      <c r="U1155" s="24">
        <v>0</v>
      </c>
      <c r="V1155" s="24"/>
      <c r="W1155" s="24">
        <v>0</v>
      </c>
      <c r="X1155" s="24"/>
      <c r="Y1155" s="24">
        <v>0</v>
      </c>
      <c r="Z1155" s="24">
        <v>0</v>
      </c>
      <c r="AA1155" s="24"/>
      <c r="AB1155" s="24">
        <v>0</v>
      </c>
      <c r="AC1155" s="24">
        <v>0</v>
      </c>
      <c r="AD1155" s="24">
        <v>0</v>
      </c>
      <c r="AE1155" s="24">
        <v>0</v>
      </c>
      <c r="AF1155" s="24">
        <v>0</v>
      </c>
      <c r="AG1155" s="24">
        <v>0</v>
      </c>
      <c r="AH1155" s="24"/>
      <c r="AI1155" s="24">
        <v>0</v>
      </c>
      <c r="AJ1155" s="24">
        <v>0</v>
      </c>
      <c r="AK1155" s="24"/>
      <c r="AL1155" s="24">
        <v>0</v>
      </c>
      <c r="AM1155" s="24">
        <v>0</v>
      </c>
      <c r="AN1155" s="24">
        <v>0</v>
      </c>
      <c r="AO1155" s="24">
        <v>0</v>
      </c>
      <c r="AP1155" s="24">
        <v>0</v>
      </c>
      <c r="AQ1155" s="24">
        <v>0</v>
      </c>
      <c r="AR1155" s="24">
        <v>0</v>
      </c>
      <c r="AS1155" s="24">
        <v>0</v>
      </c>
      <c r="AT1155" s="24">
        <v>0</v>
      </c>
      <c r="AU1155" s="24">
        <v>0</v>
      </c>
      <c r="AV1155" s="24">
        <v>0</v>
      </c>
      <c r="AW1155" s="24">
        <v>0</v>
      </c>
      <c r="AX1155" s="24">
        <v>0</v>
      </c>
      <c r="AY1155" s="24">
        <v>0</v>
      </c>
      <c r="AZ1155" s="24">
        <v>0</v>
      </c>
      <c r="BA1155" s="24">
        <v>0</v>
      </c>
      <c r="BB1155" s="24">
        <v>0</v>
      </c>
      <c r="BC1155" s="24">
        <v>0</v>
      </c>
      <c r="BD1155" s="24">
        <f t="shared" si="454"/>
        <v>0</v>
      </c>
      <c r="BE1155" s="25"/>
    </row>
    <row r="1156" spans="1:57" ht="25.5" customHeight="1" x14ac:dyDescent="0.25">
      <c r="A1156" s="22">
        <v>23</v>
      </c>
      <c r="B1156" s="78"/>
      <c r="C1156" s="76"/>
      <c r="D1156" s="76"/>
      <c r="E1156" s="76"/>
      <c r="F1156" s="24">
        <v>0</v>
      </c>
      <c r="G1156" s="24">
        <v>0</v>
      </c>
      <c r="H1156" s="24">
        <v>0</v>
      </c>
      <c r="I1156" s="24">
        <v>0</v>
      </c>
      <c r="J1156" s="24">
        <v>0</v>
      </c>
      <c r="K1156" s="24">
        <v>0</v>
      </c>
      <c r="L1156" s="24">
        <v>0</v>
      </c>
      <c r="M1156" s="24">
        <v>0</v>
      </c>
      <c r="N1156" s="24">
        <v>0</v>
      </c>
      <c r="O1156" s="24">
        <v>0</v>
      </c>
      <c r="P1156" s="24">
        <v>0</v>
      </c>
      <c r="Q1156" s="24">
        <v>0</v>
      </c>
      <c r="R1156" s="24">
        <v>0</v>
      </c>
      <c r="S1156" s="24">
        <v>0</v>
      </c>
      <c r="T1156" s="24">
        <v>0</v>
      </c>
      <c r="U1156" s="24">
        <v>0</v>
      </c>
      <c r="V1156" s="24"/>
      <c r="W1156" s="24">
        <v>0</v>
      </c>
      <c r="X1156" s="24"/>
      <c r="Y1156" s="24">
        <v>0</v>
      </c>
      <c r="Z1156" s="24">
        <v>0</v>
      </c>
      <c r="AA1156" s="24"/>
      <c r="AB1156" s="24">
        <v>0</v>
      </c>
      <c r="AC1156" s="24">
        <v>0</v>
      </c>
      <c r="AD1156" s="24">
        <v>0</v>
      </c>
      <c r="AE1156" s="24">
        <v>0</v>
      </c>
      <c r="AF1156" s="24">
        <v>0</v>
      </c>
      <c r="AG1156" s="24">
        <v>0</v>
      </c>
      <c r="AH1156" s="24"/>
      <c r="AI1156" s="24">
        <v>0</v>
      </c>
      <c r="AJ1156" s="24">
        <v>0</v>
      </c>
      <c r="AK1156" s="24"/>
      <c r="AL1156" s="24">
        <v>0</v>
      </c>
      <c r="AM1156" s="24">
        <v>0</v>
      </c>
      <c r="AN1156" s="24">
        <v>0</v>
      </c>
      <c r="AO1156" s="24">
        <v>0</v>
      </c>
      <c r="AP1156" s="24">
        <v>0</v>
      </c>
      <c r="AQ1156" s="24">
        <v>0</v>
      </c>
      <c r="AR1156" s="24">
        <v>0</v>
      </c>
      <c r="AS1156" s="24">
        <v>0</v>
      </c>
      <c r="AT1156" s="24">
        <v>0</v>
      </c>
      <c r="AU1156" s="24">
        <v>0</v>
      </c>
      <c r="AV1156" s="24">
        <v>0</v>
      </c>
      <c r="AW1156" s="24">
        <v>0</v>
      </c>
      <c r="AX1156" s="24">
        <v>0</v>
      </c>
      <c r="AY1156" s="24">
        <v>0</v>
      </c>
      <c r="AZ1156" s="24">
        <v>0</v>
      </c>
      <c r="BA1156" s="24">
        <v>0</v>
      </c>
      <c r="BB1156" s="24">
        <v>0</v>
      </c>
      <c r="BC1156" s="24">
        <v>0</v>
      </c>
      <c r="BD1156" s="24">
        <f t="shared" si="454"/>
        <v>0</v>
      </c>
      <c r="BE1156" s="25"/>
    </row>
    <row r="1157" spans="1:57" ht="25.5" customHeight="1" x14ac:dyDescent="0.25">
      <c r="A1157" s="22">
        <v>23</v>
      </c>
      <c r="B1157" s="78"/>
      <c r="C1157" s="76"/>
      <c r="D1157" s="76"/>
      <c r="E1157" s="76"/>
      <c r="F1157" s="24">
        <v>0</v>
      </c>
      <c r="G1157" s="24">
        <v>0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0</v>
      </c>
      <c r="V1157" s="24"/>
      <c r="W1157" s="24">
        <v>0</v>
      </c>
      <c r="X1157" s="24"/>
      <c r="Y1157" s="24">
        <v>0</v>
      </c>
      <c r="Z1157" s="24">
        <v>0</v>
      </c>
      <c r="AA1157" s="24"/>
      <c r="AB1157" s="24">
        <v>0</v>
      </c>
      <c r="AC1157" s="24">
        <v>0</v>
      </c>
      <c r="AD1157" s="24">
        <v>0</v>
      </c>
      <c r="AE1157" s="24">
        <v>0</v>
      </c>
      <c r="AF1157" s="24">
        <v>0</v>
      </c>
      <c r="AG1157" s="24">
        <v>0</v>
      </c>
      <c r="AH1157" s="24"/>
      <c r="AI1157" s="24">
        <v>0</v>
      </c>
      <c r="AJ1157" s="24">
        <v>0</v>
      </c>
      <c r="AK1157" s="24"/>
      <c r="AL1157" s="24">
        <v>0</v>
      </c>
      <c r="AM1157" s="24">
        <v>0</v>
      </c>
      <c r="AN1157" s="24">
        <v>0</v>
      </c>
      <c r="AO1157" s="24">
        <v>0</v>
      </c>
      <c r="AP1157" s="24">
        <v>0</v>
      </c>
      <c r="AQ1157" s="24">
        <v>0</v>
      </c>
      <c r="AR1157" s="24">
        <v>0</v>
      </c>
      <c r="AS1157" s="24">
        <v>0</v>
      </c>
      <c r="AT1157" s="24">
        <v>0</v>
      </c>
      <c r="AU1157" s="24">
        <v>0</v>
      </c>
      <c r="AV1157" s="24">
        <v>0</v>
      </c>
      <c r="AW1157" s="24">
        <v>0</v>
      </c>
      <c r="AX1157" s="24">
        <v>0</v>
      </c>
      <c r="AY1157" s="24">
        <v>0</v>
      </c>
      <c r="AZ1157" s="24">
        <v>0</v>
      </c>
      <c r="BA1157" s="24">
        <v>0</v>
      </c>
      <c r="BB1157" s="24">
        <v>0</v>
      </c>
      <c r="BC1157" s="24">
        <v>0</v>
      </c>
      <c r="BD1157" s="24">
        <f t="shared" si="454"/>
        <v>0</v>
      </c>
      <c r="BE1157" s="25"/>
    </row>
    <row r="1158" spans="1:57" ht="25.5" customHeight="1" x14ac:dyDescent="0.25">
      <c r="A1158" s="22">
        <v>23</v>
      </c>
      <c r="B1158" s="78"/>
      <c r="C1158" s="76"/>
      <c r="D1158" s="76"/>
      <c r="E1158" s="76"/>
      <c r="F1158" s="24">
        <v>0</v>
      </c>
      <c r="G1158" s="24">
        <v>0</v>
      </c>
      <c r="H1158" s="24">
        <v>0</v>
      </c>
      <c r="I1158" s="24">
        <v>0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0</v>
      </c>
      <c r="V1158" s="24"/>
      <c r="W1158" s="24">
        <v>0</v>
      </c>
      <c r="X1158" s="24"/>
      <c r="Y1158" s="24">
        <v>0</v>
      </c>
      <c r="Z1158" s="24">
        <v>0</v>
      </c>
      <c r="AA1158" s="24"/>
      <c r="AB1158" s="24">
        <v>0</v>
      </c>
      <c r="AC1158" s="24">
        <v>0</v>
      </c>
      <c r="AD1158" s="24">
        <v>0</v>
      </c>
      <c r="AE1158" s="24">
        <v>0</v>
      </c>
      <c r="AF1158" s="24">
        <v>0</v>
      </c>
      <c r="AG1158" s="24">
        <v>0</v>
      </c>
      <c r="AH1158" s="24"/>
      <c r="AI1158" s="24">
        <v>0</v>
      </c>
      <c r="AJ1158" s="24">
        <v>0</v>
      </c>
      <c r="AK1158" s="24"/>
      <c r="AL1158" s="24">
        <v>0</v>
      </c>
      <c r="AM1158" s="24">
        <v>0</v>
      </c>
      <c r="AN1158" s="24">
        <v>0</v>
      </c>
      <c r="AO1158" s="24">
        <v>0</v>
      </c>
      <c r="AP1158" s="24">
        <v>0</v>
      </c>
      <c r="AQ1158" s="24">
        <v>0</v>
      </c>
      <c r="AR1158" s="24">
        <v>0</v>
      </c>
      <c r="AS1158" s="24">
        <v>0</v>
      </c>
      <c r="AT1158" s="24">
        <v>0</v>
      </c>
      <c r="AU1158" s="24">
        <v>0</v>
      </c>
      <c r="AV1158" s="24">
        <v>0</v>
      </c>
      <c r="AW1158" s="24">
        <v>0</v>
      </c>
      <c r="AX1158" s="24">
        <v>0</v>
      </c>
      <c r="AY1158" s="24">
        <v>0</v>
      </c>
      <c r="AZ1158" s="24">
        <v>0</v>
      </c>
      <c r="BA1158" s="24">
        <v>0</v>
      </c>
      <c r="BB1158" s="24">
        <v>0</v>
      </c>
      <c r="BC1158" s="24">
        <v>0</v>
      </c>
      <c r="BD1158" s="24">
        <f t="shared" si="454"/>
        <v>0</v>
      </c>
      <c r="BE1158" s="25"/>
    </row>
    <row r="1159" spans="1:57" ht="25.5" customHeight="1" x14ac:dyDescent="0.25">
      <c r="A1159" s="22">
        <v>23</v>
      </c>
      <c r="B1159" s="78"/>
      <c r="C1159" s="76"/>
      <c r="D1159" s="76"/>
      <c r="E1159" s="76"/>
      <c r="F1159" s="24">
        <v>0</v>
      </c>
      <c r="G1159" s="24">
        <v>0</v>
      </c>
      <c r="H1159" s="24">
        <v>0</v>
      </c>
      <c r="I1159" s="24">
        <v>0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0</v>
      </c>
      <c r="V1159" s="24"/>
      <c r="W1159" s="24">
        <v>0</v>
      </c>
      <c r="X1159" s="24"/>
      <c r="Y1159" s="24">
        <v>0</v>
      </c>
      <c r="Z1159" s="24">
        <v>0</v>
      </c>
      <c r="AA1159" s="24"/>
      <c r="AB1159" s="24">
        <v>0</v>
      </c>
      <c r="AC1159" s="24">
        <v>0</v>
      </c>
      <c r="AD1159" s="24">
        <v>0</v>
      </c>
      <c r="AE1159" s="24">
        <v>0</v>
      </c>
      <c r="AF1159" s="24">
        <v>0</v>
      </c>
      <c r="AG1159" s="24">
        <v>0</v>
      </c>
      <c r="AH1159" s="24"/>
      <c r="AI1159" s="24">
        <v>0</v>
      </c>
      <c r="AJ1159" s="24">
        <v>0</v>
      </c>
      <c r="AK1159" s="24"/>
      <c r="AL1159" s="24">
        <v>0</v>
      </c>
      <c r="AM1159" s="24">
        <v>0</v>
      </c>
      <c r="AN1159" s="24">
        <v>0</v>
      </c>
      <c r="AO1159" s="24">
        <v>0</v>
      </c>
      <c r="AP1159" s="24">
        <v>0</v>
      </c>
      <c r="AQ1159" s="24">
        <v>0</v>
      </c>
      <c r="AR1159" s="24">
        <v>0</v>
      </c>
      <c r="AS1159" s="24">
        <v>0</v>
      </c>
      <c r="AT1159" s="24">
        <v>0</v>
      </c>
      <c r="AU1159" s="24">
        <v>0</v>
      </c>
      <c r="AV1159" s="24">
        <v>0</v>
      </c>
      <c r="AW1159" s="24">
        <v>0</v>
      </c>
      <c r="AX1159" s="24">
        <v>0</v>
      </c>
      <c r="AY1159" s="24">
        <v>0</v>
      </c>
      <c r="AZ1159" s="24">
        <v>0</v>
      </c>
      <c r="BA1159" s="24">
        <v>0</v>
      </c>
      <c r="BB1159" s="24">
        <v>0</v>
      </c>
      <c r="BC1159" s="24">
        <v>0</v>
      </c>
      <c r="BD1159" s="24">
        <f t="shared" si="454"/>
        <v>0</v>
      </c>
      <c r="BE1159" s="25"/>
    </row>
    <row r="1160" spans="1:57" ht="25.5" customHeight="1" x14ac:dyDescent="0.25">
      <c r="A1160" s="22">
        <v>23</v>
      </c>
      <c r="B1160" s="78"/>
      <c r="C1160" s="76"/>
      <c r="D1160" s="76"/>
      <c r="E1160" s="76"/>
      <c r="F1160" s="24">
        <v>0</v>
      </c>
      <c r="G1160" s="24">
        <v>0</v>
      </c>
      <c r="H1160" s="24">
        <v>0</v>
      </c>
      <c r="I1160" s="24">
        <v>0</v>
      </c>
      <c r="J1160" s="24">
        <v>0</v>
      </c>
      <c r="K1160" s="24">
        <v>0</v>
      </c>
      <c r="L1160" s="24">
        <v>0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0</v>
      </c>
      <c r="V1160" s="24"/>
      <c r="W1160" s="24">
        <v>0</v>
      </c>
      <c r="X1160" s="24"/>
      <c r="Y1160" s="24">
        <v>0</v>
      </c>
      <c r="Z1160" s="24">
        <v>0</v>
      </c>
      <c r="AA1160" s="24"/>
      <c r="AB1160" s="24">
        <v>0</v>
      </c>
      <c r="AC1160" s="24">
        <v>0</v>
      </c>
      <c r="AD1160" s="24">
        <v>0</v>
      </c>
      <c r="AE1160" s="24">
        <v>0</v>
      </c>
      <c r="AF1160" s="24">
        <v>0</v>
      </c>
      <c r="AG1160" s="24">
        <v>0</v>
      </c>
      <c r="AH1160" s="24"/>
      <c r="AI1160" s="24">
        <v>0</v>
      </c>
      <c r="AJ1160" s="24">
        <v>0</v>
      </c>
      <c r="AK1160" s="24"/>
      <c r="AL1160" s="24">
        <v>0</v>
      </c>
      <c r="AM1160" s="24">
        <v>0</v>
      </c>
      <c r="AN1160" s="24">
        <v>0</v>
      </c>
      <c r="AO1160" s="24">
        <v>0</v>
      </c>
      <c r="AP1160" s="24">
        <v>0</v>
      </c>
      <c r="AQ1160" s="24">
        <v>0</v>
      </c>
      <c r="AR1160" s="24">
        <v>0</v>
      </c>
      <c r="AS1160" s="24">
        <v>0</v>
      </c>
      <c r="AT1160" s="24">
        <v>0</v>
      </c>
      <c r="AU1160" s="24">
        <v>0</v>
      </c>
      <c r="AV1160" s="24">
        <v>0</v>
      </c>
      <c r="AW1160" s="24">
        <v>0</v>
      </c>
      <c r="AX1160" s="24">
        <v>0</v>
      </c>
      <c r="AY1160" s="24">
        <v>0</v>
      </c>
      <c r="AZ1160" s="24">
        <v>0</v>
      </c>
      <c r="BA1160" s="24">
        <v>0</v>
      </c>
      <c r="BB1160" s="24">
        <v>0</v>
      </c>
      <c r="BC1160" s="24">
        <v>0</v>
      </c>
      <c r="BD1160" s="24">
        <f t="shared" si="454"/>
        <v>0</v>
      </c>
      <c r="BE1160" s="25"/>
    </row>
    <row r="1161" spans="1:57" ht="25.5" customHeight="1" x14ac:dyDescent="0.25">
      <c r="A1161" s="22">
        <v>23</v>
      </c>
      <c r="B1161" s="78"/>
      <c r="C1161" s="76"/>
      <c r="D1161" s="76"/>
      <c r="E1161" s="76"/>
      <c r="F1161" s="24">
        <v>0</v>
      </c>
      <c r="G1161" s="24">
        <v>0</v>
      </c>
      <c r="H1161" s="24">
        <v>0</v>
      </c>
      <c r="I1161" s="24">
        <v>0</v>
      </c>
      <c r="J1161" s="24">
        <v>0</v>
      </c>
      <c r="K1161" s="24">
        <v>0</v>
      </c>
      <c r="L1161" s="24">
        <v>0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0</v>
      </c>
      <c r="V1161" s="24"/>
      <c r="W1161" s="24">
        <v>0</v>
      </c>
      <c r="X1161" s="24"/>
      <c r="Y1161" s="24">
        <v>0</v>
      </c>
      <c r="Z1161" s="24">
        <v>0</v>
      </c>
      <c r="AA1161" s="24"/>
      <c r="AB1161" s="24">
        <v>0</v>
      </c>
      <c r="AC1161" s="24">
        <v>0</v>
      </c>
      <c r="AD1161" s="24">
        <v>0</v>
      </c>
      <c r="AE1161" s="24">
        <v>0</v>
      </c>
      <c r="AF1161" s="24">
        <v>0</v>
      </c>
      <c r="AG1161" s="24">
        <v>0</v>
      </c>
      <c r="AH1161" s="24"/>
      <c r="AI1161" s="24">
        <v>0</v>
      </c>
      <c r="AJ1161" s="24">
        <v>0</v>
      </c>
      <c r="AK1161" s="24"/>
      <c r="AL1161" s="24">
        <v>0</v>
      </c>
      <c r="AM1161" s="24">
        <v>0</v>
      </c>
      <c r="AN1161" s="24">
        <v>0</v>
      </c>
      <c r="AO1161" s="24">
        <v>0</v>
      </c>
      <c r="AP1161" s="24">
        <v>0</v>
      </c>
      <c r="AQ1161" s="24">
        <v>0</v>
      </c>
      <c r="AR1161" s="24">
        <v>0</v>
      </c>
      <c r="AS1161" s="24">
        <v>0</v>
      </c>
      <c r="AT1161" s="24">
        <v>0</v>
      </c>
      <c r="AU1161" s="24">
        <v>0</v>
      </c>
      <c r="AV1161" s="24">
        <v>0</v>
      </c>
      <c r="AW1161" s="24">
        <v>0</v>
      </c>
      <c r="AX1161" s="24">
        <v>0</v>
      </c>
      <c r="AY1161" s="24">
        <v>0</v>
      </c>
      <c r="AZ1161" s="24">
        <v>0</v>
      </c>
      <c r="BA1161" s="24">
        <v>0</v>
      </c>
      <c r="BB1161" s="24">
        <v>0</v>
      </c>
      <c r="BC1161" s="24">
        <v>0</v>
      </c>
      <c r="BD1161" s="24">
        <f t="shared" si="454"/>
        <v>0</v>
      </c>
      <c r="BE1161" s="25"/>
    </row>
    <row r="1162" spans="1:57" ht="25.5" customHeight="1" x14ac:dyDescent="0.25">
      <c r="A1162" s="29"/>
      <c r="B1162" s="83"/>
      <c r="C1162" s="84"/>
      <c r="D1162" s="84"/>
      <c r="E1162" s="76" t="s">
        <v>116</v>
      </c>
      <c r="F1162" s="37">
        <f t="shared" ref="F1162:AK1162" si="455">SUM(F1122:F1161)</f>
        <v>0</v>
      </c>
      <c r="G1162" s="37">
        <f t="shared" si="455"/>
        <v>0</v>
      </c>
      <c r="H1162" s="37">
        <f t="shared" si="455"/>
        <v>0</v>
      </c>
      <c r="I1162" s="37">
        <f t="shared" si="455"/>
        <v>0</v>
      </c>
      <c r="J1162" s="37">
        <f t="shared" si="455"/>
        <v>0</v>
      </c>
      <c r="K1162" s="37">
        <f t="shared" si="455"/>
        <v>0</v>
      </c>
      <c r="L1162" s="37">
        <f t="shared" si="455"/>
        <v>0</v>
      </c>
      <c r="M1162" s="37">
        <f t="shared" si="455"/>
        <v>0</v>
      </c>
      <c r="N1162" s="37">
        <f t="shared" si="455"/>
        <v>0</v>
      </c>
      <c r="O1162" s="37">
        <f t="shared" si="455"/>
        <v>0</v>
      </c>
      <c r="P1162" s="37">
        <f t="shared" si="455"/>
        <v>0</v>
      </c>
      <c r="Q1162" s="37">
        <f t="shared" si="455"/>
        <v>0</v>
      </c>
      <c r="R1162" s="37">
        <f t="shared" si="455"/>
        <v>0</v>
      </c>
      <c r="S1162" s="37">
        <f t="shared" si="455"/>
        <v>0</v>
      </c>
      <c r="T1162" s="37">
        <f t="shared" si="455"/>
        <v>0</v>
      </c>
      <c r="U1162" s="37">
        <f t="shared" si="455"/>
        <v>0</v>
      </c>
      <c r="V1162" s="37"/>
      <c r="W1162" s="37">
        <f t="shared" si="455"/>
        <v>0</v>
      </c>
      <c r="X1162" s="37"/>
      <c r="Y1162" s="37">
        <f t="shared" si="455"/>
        <v>0</v>
      </c>
      <c r="Z1162" s="37">
        <f t="shared" si="455"/>
        <v>0</v>
      </c>
      <c r="AA1162" s="37"/>
      <c r="AB1162" s="37">
        <f t="shared" si="455"/>
        <v>0</v>
      </c>
      <c r="AC1162" s="37">
        <f t="shared" si="455"/>
        <v>0</v>
      </c>
      <c r="AD1162" s="37">
        <f t="shared" si="455"/>
        <v>0</v>
      </c>
      <c r="AE1162" s="37">
        <f t="shared" si="455"/>
        <v>0</v>
      </c>
      <c r="AF1162" s="37">
        <f t="shared" si="455"/>
        <v>0</v>
      </c>
      <c r="AG1162" s="37">
        <f t="shared" si="455"/>
        <v>0</v>
      </c>
      <c r="AH1162" s="37"/>
      <c r="AI1162" s="37">
        <f t="shared" si="455"/>
        <v>0</v>
      </c>
      <c r="AJ1162" s="37">
        <f t="shared" si="455"/>
        <v>0</v>
      </c>
      <c r="AK1162" s="37"/>
      <c r="AL1162" s="37">
        <f t="shared" ref="AL1162:BC1162" si="456">SUM(AL1122:AL1161)</f>
        <v>0</v>
      </c>
      <c r="AM1162" s="37">
        <f t="shared" si="456"/>
        <v>0</v>
      </c>
      <c r="AN1162" s="37">
        <f t="shared" si="456"/>
        <v>0</v>
      </c>
      <c r="AO1162" s="37">
        <f t="shared" si="456"/>
        <v>0</v>
      </c>
      <c r="AP1162" s="37">
        <f t="shared" si="456"/>
        <v>0</v>
      </c>
      <c r="AQ1162" s="37">
        <f t="shared" si="456"/>
        <v>0</v>
      </c>
      <c r="AR1162" s="37">
        <f t="shared" si="456"/>
        <v>0</v>
      </c>
      <c r="AS1162" s="37">
        <f t="shared" si="456"/>
        <v>0</v>
      </c>
      <c r="AT1162" s="37">
        <f t="shared" si="456"/>
        <v>0</v>
      </c>
      <c r="AU1162" s="37">
        <f t="shared" si="456"/>
        <v>0</v>
      </c>
      <c r="AV1162" s="37">
        <f t="shared" si="456"/>
        <v>0</v>
      </c>
      <c r="AW1162" s="37">
        <f t="shared" si="456"/>
        <v>0</v>
      </c>
      <c r="AX1162" s="37">
        <f t="shared" si="456"/>
        <v>0</v>
      </c>
      <c r="AY1162" s="37">
        <f t="shared" si="456"/>
        <v>0</v>
      </c>
      <c r="AZ1162" s="37">
        <f t="shared" si="456"/>
        <v>0</v>
      </c>
      <c r="BA1162" s="37">
        <f t="shared" si="456"/>
        <v>0</v>
      </c>
      <c r="BB1162" s="37">
        <f t="shared" si="456"/>
        <v>0</v>
      </c>
      <c r="BC1162" s="37">
        <f t="shared" si="456"/>
        <v>0</v>
      </c>
      <c r="BD1162" s="24">
        <f t="shared" si="454"/>
        <v>0</v>
      </c>
      <c r="BE1162" s="110"/>
    </row>
    <row r="1163" spans="1:57" ht="25.5" customHeight="1" x14ac:dyDescent="0.25">
      <c r="A1163" s="29"/>
      <c r="B1163" s="83"/>
      <c r="C1163" s="84"/>
      <c r="D1163" s="84"/>
      <c r="E1163" s="76" t="s">
        <v>117</v>
      </c>
      <c r="F1163" s="33">
        <f t="shared" ref="F1163:AK1163" si="457">COUNTA(F1122:F1161)</f>
        <v>40</v>
      </c>
      <c r="G1163" s="33">
        <f t="shared" si="457"/>
        <v>40</v>
      </c>
      <c r="H1163" s="33">
        <f t="shared" si="457"/>
        <v>40</v>
      </c>
      <c r="I1163" s="33">
        <f t="shared" si="457"/>
        <v>40</v>
      </c>
      <c r="J1163" s="33">
        <f t="shared" si="457"/>
        <v>40</v>
      </c>
      <c r="K1163" s="33">
        <f t="shared" si="457"/>
        <v>40</v>
      </c>
      <c r="L1163" s="33">
        <f t="shared" si="457"/>
        <v>40</v>
      </c>
      <c r="M1163" s="33">
        <f t="shared" si="457"/>
        <v>40</v>
      </c>
      <c r="N1163" s="33">
        <f t="shared" si="457"/>
        <v>40</v>
      </c>
      <c r="O1163" s="33">
        <f t="shared" si="457"/>
        <v>40</v>
      </c>
      <c r="P1163" s="33">
        <f t="shared" si="457"/>
        <v>40</v>
      </c>
      <c r="Q1163" s="33">
        <f t="shared" si="457"/>
        <v>40</v>
      </c>
      <c r="R1163" s="33">
        <f t="shared" si="457"/>
        <v>40</v>
      </c>
      <c r="S1163" s="33">
        <f t="shared" si="457"/>
        <v>40</v>
      </c>
      <c r="T1163" s="33">
        <f t="shared" si="457"/>
        <v>40</v>
      </c>
      <c r="U1163" s="33">
        <f t="shared" si="457"/>
        <v>40</v>
      </c>
      <c r="V1163" s="33"/>
      <c r="W1163" s="33">
        <f t="shared" si="457"/>
        <v>40</v>
      </c>
      <c r="X1163" s="33"/>
      <c r="Y1163" s="33">
        <f t="shared" si="457"/>
        <v>40</v>
      </c>
      <c r="Z1163" s="33">
        <f t="shared" si="457"/>
        <v>40</v>
      </c>
      <c r="AA1163" s="33"/>
      <c r="AB1163" s="33">
        <f t="shared" si="457"/>
        <v>40</v>
      </c>
      <c r="AC1163" s="33">
        <f t="shared" si="457"/>
        <v>40</v>
      </c>
      <c r="AD1163" s="33">
        <f t="shared" si="457"/>
        <v>40</v>
      </c>
      <c r="AE1163" s="33">
        <f t="shared" si="457"/>
        <v>40</v>
      </c>
      <c r="AF1163" s="33">
        <f t="shared" si="457"/>
        <v>40</v>
      </c>
      <c r="AG1163" s="33">
        <f t="shared" si="457"/>
        <v>40</v>
      </c>
      <c r="AH1163" s="33"/>
      <c r="AI1163" s="33">
        <f t="shared" si="457"/>
        <v>40</v>
      </c>
      <c r="AJ1163" s="33">
        <f t="shared" si="457"/>
        <v>40</v>
      </c>
      <c r="AK1163" s="33"/>
      <c r="AL1163" s="33">
        <f t="shared" ref="AL1163:BC1163" si="458">COUNTA(AL1122:AL1161)</f>
        <v>40</v>
      </c>
      <c r="AM1163" s="33">
        <f t="shared" si="458"/>
        <v>40</v>
      </c>
      <c r="AN1163" s="33">
        <f t="shared" si="458"/>
        <v>40</v>
      </c>
      <c r="AO1163" s="33">
        <f t="shared" si="458"/>
        <v>40</v>
      </c>
      <c r="AP1163" s="33">
        <f t="shared" si="458"/>
        <v>40</v>
      </c>
      <c r="AQ1163" s="33">
        <f t="shared" si="458"/>
        <v>40</v>
      </c>
      <c r="AR1163" s="33">
        <f t="shared" si="458"/>
        <v>40</v>
      </c>
      <c r="AS1163" s="33">
        <f t="shared" si="458"/>
        <v>40</v>
      </c>
      <c r="AT1163" s="33">
        <f t="shared" si="458"/>
        <v>40</v>
      </c>
      <c r="AU1163" s="33">
        <f t="shared" si="458"/>
        <v>40</v>
      </c>
      <c r="AV1163" s="33">
        <f t="shared" si="458"/>
        <v>40</v>
      </c>
      <c r="AW1163" s="33">
        <f t="shared" si="458"/>
        <v>40</v>
      </c>
      <c r="AX1163" s="33">
        <f t="shared" si="458"/>
        <v>40</v>
      </c>
      <c r="AY1163" s="33">
        <f t="shared" si="458"/>
        <v>40</v>
      </c>
      <c r="AZ1163" s="33">
        <f t="shared" si="458"/>
        <v>40</v>
      </c>
      <c r="BA1163" s="33">
        <f t="shared" si="458"/>
        <v>40</v>
      </c>
      <c r="BB1163" s="33">
        <f t="shared" si="458"/>
        <v>40</v>
      </c>
      <c r="BC1163" s="33">
        <f t="shared" si="458"/>
        <v>40</v>
      </c>
      <c r="BD1163" s="33">
        <f t="shared" si="454"/>
        <v>1800</v>
      </c>
      <c r="BE1163" s="110"/>
    </row>
    <row r="1164" spans="1:57" ht="25.5" customHeight="1" x14ac:dyDescent="0.25">
      <c r="A1164" s="29"/>
      <c r="B1164" s="83"/>
      <c r="C1164" s="84"/>
      <c r="D1164" s="84"/>
      <c r="E1164" s="76" t="s">
        <v>64</v>
      </c>
      <c r="F1164" s="34">
        <f t="shared" ref="F1164:AK1164" si="459">COUNTIF(F1122:F1161,"NS")</f>
        <v>0</v>
      </c>
      <c r="G1164" s="34">
        <f t="shared" si="459"/>
        <v>0</v>
      </c>
      <c r="H1164" s="34">
        <f t="shared" si="459"/>
        <v>0</v>
      </c>
      <c r="I1164" s="34">
        <f t="shared" si="459"/>
        <v>0</v>
      </c>
      <c r="J1164" s="34">
        <f t="shared" si="459"/>
        <v>0</v>
      </c>
      <c r="K1164" s="34">
        <f t="shared" si="459"/>
        <v>0</v>
      </c>
      <c r="L1164" s="34">
        <f t="shared" si="459"/>
        <v>0</v>
      </c>
      <c r="M1164" s="34">
        <f t="shared" si="459"/>
        <v>0</v>
      </c>
      <c r="N1164" s="34">
        <f t="shared" si="459"/>
        <v>0</v>
      </c>
      <c r="O1164" s="34">
        <f t="shared" si="459"/>
        <v>0</v>
      </c>
      <c r="P1164" s="34">
        <f t="shared" si="459"/>
        <v>0</v>
      </c>
      <c r="Q1164" s="34">
        <f t="shared" si="459"/>
        <v>0</v>
      </c>
      <c r="R1164" s="34">
        <f t="shared" si="459"/>
        <v>0</v>
      </c>
      <c r="S1164" s="34">
        <f t="shared" si="459"/>
        <v>0</v>
      </c>
      <c r="T1164" s="34">
        <f t="shared" si="459"/>
        <v>0</v>
      </c>
      <c r="U1164" s="34">
        <f t="shared" si="459"/>
        <v>0</v>
      </c>
      <c r="V1164" s="34"/>
      <c r="W1164" s="34">
        <f t="shared" si="459"/>
        <v>0</v>
      </c>
      <c r="X1164" s="34"/>
      <c r="Y1164" s="34">
        <f t="shared" si="459"/>
        <v>0</v>
      </c>
      <c r="Z1164" s="34">
        <f t="shared" si="459"/>
        <v>0</v>
      </c>
      <c r="AA1164" s="34"/>
      <c r="AB1164" s="34">
        <f t="shared" si="459"/>
        <v>0</v>
      </c>
      <c r="AC1164" s="34">
        <f t="shared" si="459"/>
        <v>0</v>
      </c>
      <c r="AD1164" s="34">
        <f t="shared" si="459"/>
        <v>0</v>
      </c>
      <c r="AE1164" s="34">
        <f t="shared" si="459"/>
        <v>0</v>
      </c>
      <c r="AF1164" s="34">
        <f t="shared" si="459"/>
        <v>0</v>
      </c>
      <c r="AG1164" s="34">
        <f t="shared" si="459"/>
        <v>0</v>
      </c>
      <c r="AH1164" s="34"/>
      <c r="AI1164" s="34">
        <f t="shared" si="459"/>
        <v>0</v>
      </c>
      <c r="AJ1164" s="34">
        <f t="shared" si="459"/>
        <v>0</v>
      </c>
      <c r="AK1164" s="34"/>
      <c r="AL1164" s="34">
        <f t="shared" ref="AL1164:BC1164" si="460">COUNTIF(AL1122:AL1161,"NS")</f>
        <v>0</v>
      </c>
      <c r="AM1164" s="34">
        <f t="shared" si="460"/>
        <v>0</v>
      </c>
      <c r="AN1164" s="34">
        <f t="shared" si="460"/>
        <v>0</v>
      </c>
      <c r="AO1164" s="34">
        <f t="shared" si="460"/>
        <v>0</v>
      </c>
      <c r="AP1164" s="34">
        <f t="shared" si="460"/>
        <v>0</v>
      </c>
      <c r="AQ1164" s="34">
        <f t="shared" si="460"/>
        <v>0</v>
      </c>
      <c r="AR1164" s="34">
        <f t="shared" si="460"/>
        <v>0</v>
      </c>
      <c r="AS1164" s="34">
        <f t="shared" si="460"/>
        <v>0</v>
      </c>
      <c r="AT1164" s="34">
        <f t="shared" si="460"/>
        <v>0</v>
      </c>
      <c r="AU1164" s="34">
        <f t="shared" si="460"/>
        <v>0</v>
      </c>
      <c r="AV1164" s="34">
        <f t="shared" si="460"/>
        <v>0</v>
      </c>
      <c r="AW1164" s="34">
        <f t="shared" si="460"/>
        <v>0</v>
      </c>
      <c r="AX1164" s="34">
        <f t="shared" si="460"/>
        <v>0</v>
      </c>
      <c r="AY1164" s="34">
        <f t="shared" si="460"/>
        <v>0</v>
      </c>
      <c r="AZ1164" s="34">
        <f t="shared" si="460"/>
        <v>0</v>
      </c>
      <c r="BA1164" s="34">
        <f t="shared" si="460"/>
        <v>0</v>
      </c>
      <c r="BB1164" s="34">
        <f t="shared" si="460"/>
        <v>0</v>
      </c>
      <c r="BC1164" s="34">
        <f t="shared" si="460"/>
        <v>0</v>
      </c>
      <c r="BD1164" s="33">
        <f t="shared" si="454"/>
        <v>0</v>
      </c>
      <c r="BE1164" s="110"/>
    </row>
    <row r="1165" spans="1:57" ht="25.5" customHeight="1" x14ac:dyDescent="0.25">
      <c r="A1165" s="29"/>
      <c r="B1165" s="83"/>
      <c r="C1165" s="84"/>
      <c r="D1165" s="84"/>
      <c r="E1165" s="76" t="s">
        <v>59</v>
      </c>
      <c r="F1165" s="34">
        <f t="shared" ref="F1165:AK1165" si="461">COUNTIF(F1122:F1161,"NC")</f>
        <v>0</v>
      </c>
      <c r="G1165" s="34">
        <f t="shared" si="461"/>
        <v>0</v>
      </c>
      <c r="H1165" s="34">
        <f t="shared" si="461"/>
        <v>0</v>
      </c>
      <c r="I1165" s="34">
        <f t="shared" si="461"/>
        <v>0</v>
      </c>
      <c r="J1165" s="34">
        <f t="shared" si="461"/>
        <v>0</v>
      </c>
      <c r="K1165" s="34">
        <f t="shared" si="461"/>
        <v>0</v>
      </c>
      <c r="L1165" s="34">
        <f t="shared" si="461"/>
        <v>0</v>
      </c>
      <c r="M1165" s="34">
        <f t="shared" si="461"/>
        <v>0</v>
      </c>
      <c r="N1165" s="34">
        <f t="shared" si="461"/>
        <v>0</v>
      </c>
      <c r="O1165" s="34">
        <f t="shared" si="461"/>
        <v>0</v>
      </c>
      <c r="P1165" s="34">
        <f t="shared" si="461"/>
        <v>0</v>
      </c>
      <c r="Q1165" s="34">
        <f t="shared" si="461"/>
        <v>0</v>
      </c>
      <c r="R1165" s="34">
        <f t="shared" si="461"/>
        <v>0</v>
      </c>
      <c r="S1165" s="34">
        <f t="shared" si="461"/>
        <v>0</v>
      </c>
      <c r="T1165" s="34">
        <f t="shared" si="461"/>
        <v>0</v>
      </c>
      <c r="U1165" s="34">
        <f t="shared" si="461"/>
        <v>0</v>
      </c>
      <c r="V1165" s="34"/>
      <c r="W1165" s="34">
        <f t="shared" si="461"/>
        <v>0</v>
      </c>
      <c r="X1165" s="34"/>
      <c r="Y1165" s="34">
        <f t="shared" si="461"/>
        <v>0</v>
      </c>
      <c r="Z1165" s="34">
        <f t="shared" si="461"/>
        <v>0</v>
      </c>
      <c r="AA1165" s="34"/>
      <c r="AB1165" s="34">
        <f t="shared" si="461"/>
        <v>0</v>
      </c>
      <c r="AC1165" s="34">
        <f t="shared" si="461"/>
        <v>0</v>
      </c>
      <c r="AD1165" s="34">
        <f t="shared" si="461"/>
        <v>0</v>
      </c>
      <c r="AE1165" s="34">
        <f t="shared" si="461"/>
        <v>0</v>
      </c>
      <c r="AF1165" s="34">
        <f t="shared" si="461"/>
        <v>0</v>
      </c>
      <c r="AG1165" s="34">
        <f t="shared" si="461"/>
        <v>0</v>
      </c>
      <c r="AH1165" s="34"/>
      <c r="AI1165" s="34">
        <f t="shared" si="461"/>
        <v>0</v>
      </c>
      <c r="AJ1165" s="34">
        <f t="shared" si="461"/>
        <v>0</v>
      </c>
      <c r="AK1165" s="34"/>
      <c r="AL1165" s="34">
        <f t="shared" ref="AL1165:BC1165" si="462">COUNTIF(AL1122:AL1161,"NC")</f>
        <v>0</v>
      </c>
      <c r="AM1165" s="34">
        <f t="shared" si="462"/>
        <v>0</v>
      </c>
      <c r="AN1165" s="34">
        <f t="shared" si="462"/>
        <v>0</v>
      </c>
      <c r="AO1165" s="34">
        <f t="shared" si="462"/>
        <v>0</v>
      </c>
      <c r="AP1165" s="34">
        <f t="shared" si="462"/>
        <v>0</v>
      </c>
      <c r="AQ1165" s="34">
        <f t="shared" si="462"/>
        <v>0</v>
      </c>
      <c r="AR1165" s="34">
        <f t="shared" si="462"/>
        <v>0</v>
      </c>
      <c r="AS1165" s="34">
        <f t="shared" si="462"/>
        <v>0</v>
      </c>
      <c r="AT1165" s="34">
        <f t="shared" si="462"/>
        <v>0</v>
      </c>
      <c r="AU1165" s="34">
        <f t="shared" si="462"/>
        <v>0</v>
      </c>
      <c r="AV1165" s="34">
        <f t="shared" si="462"/>
        <v>0</v>
      </c>
      <c r="AW1165" s="34">
        <f t="shared" si="462"/>
        <v>0</v>
      </c>
      <c r="AX1165" s="34">
        <f t="shared" si="462"/>
        <v>0</v>
      </c>
      <c r="AY1165" s="34">
        <f t="shared" si="462"/>
        <v>0</v>
      </c>
      <c r="AZ1165" s="34">
        <f t="shared" si="462"/>
        <v>0</v>
      </c>
      <c r="BA1165" s="34">
        <f t="shared" si="462"/>
        <v>0</v>
      </c>
      <c r="BB1165" s="34">
        <f t="shared" si="462"/>
        <v>0</v>
      </c>
      <c r="BC1165" s="34">
        <f t="shared" si="462"/>
        <v>0</v>
      </c>
      <c r="BD1165" s="33">
        <f t="shared" si="454"/>
        <v>0</v>
      </c>
      <c r="BE1165" s="110"/>
    </row>
    <row r="1166" spans="1:57" ht="25.5" customHeight="1" x14ac:dyDescent="0.25">
      <c r="A1166" s="29"/>
      <c r="B1166" s="83"/>
      <c r="C1166" s="84"/>
      <c r="D1166" s="84"/>
      <c r="E1166" s="76" t="s">
        <v>118</v>
      </c>
      <c r="F1166" s="35">
        <f t="shared" ref="F1166:AK1166" si="463">1-F1165/(F1163-F1164)</f>
        <v>1</v>
      </c>
      <c r="G1166" s="35">
        <f t="shared" si="463"/>
        <v>1</v>
      </c>
      <c r="H1166" s="35">
        <f t="shared" si="463"/>
        <v>1</v>
      </c>
      <c r="I1166" s="35">
        <f t="shared" si="463"/>
        <v>1</v>
      </c>
      <c r="J1166" s="35">
        <f t="shared" si="463"/>
        <v>1</v>
      </c>
      <c r="K1166" s="35">
        <f t="shared" si="463"/>
        <v>1</v>
      </c>
      <c r="L1166" s="35">
        <f t="shared" si="463"/>
        <v>1</v>
      </c>
      <c r="M1166" s="35">
        <f t="shared" si="463"/>
        <v>1</v>
      </c>
      <c r="N1166" s="35">
        <f t="shared" si="463"/>
        <v>1</v>
      </c>
      <c r="O1166" s="35">
        <f t="shared" si="463"/>
        <v>1</v>
      </c>
      <c r="P1166" s="35">
        <f t="shared" si="463"/>
        <v>1</v>
      </c>
      <c r="Q1166" s="35">
        <f t="shared" si="463"/>
        <v>1</v>
      </c>
      <c r="R1166" s="35">
        <f t="shared" si="463"/>
        <v>1</v>
      </c>
      <c r="S1166" s="35">
        <f t="shared" si="463"/>
        <v>1</v>
      </c>
      <c r="T1166" s="35">
        <f t="shared" si="463"/>
        <v>1</v>
      </c>
      <c r="U1166" s="35">
        <f t="shared" si="463"/>
        <v>1</v>
      </c>
      <c r="V1166" s="35"/>
      <c r="W1166" s="35">
        <f t="shared" si="463"/>
        <v>1</v>
      </c>
      <c r="X1166" s="35"/>
      <c r="Y1166" s="35">
        <f t="shared" si="463"/>
        <v>1</v>
      </c>
      <c r="Z1166" s="35">
        <f t="shared" si="463"/>
        <v>1</v>
      </c>
      <c r="AA1166" s="35"/>
      <c r="AB1166" s="35">
        <f t="shared" si="463"/>
        <v>1</v>
      </c>
      <c r="AC1166" s="35">
        <f t="shared" si="463"/>
        <v>1</v>
      </c>
      <c r="AD1166" s="35">
        <f t="shared" si="463"/>
        <v>1</v>
      </c>
      <c r="AE1166" s="35">
        <f t="shared" si="463"/>
        <v>1</v>
      </c>
      <c r="AF1166" s="35">
        <f t="shared" si="463"/>
        <v>1</v>
      </c>
      <c r="AG1166" s="35">
        <f t="shared" si="463"/>
        <v>1</v>
      </c>
      <c r="AH1166" s="35"/>
      <c r="AI1166" s="35">
        <f t="shared" si="463"/>
        <v>1</v>
      </c>
      <c r="AJ1166" s="35">
        <f t="shared" si="463"/>
        <v>1</v>
      </c>
      <c r="AK1166" s="35"/>
      <c r="AL1166" s="35">
        <f t="shared" ref="AL1166:BD1166" si="464">1-AL1165/(AL1163-AL1164)</f>
        <v>1</v>
      </c>
      <c r="AM1166" s="35">
        <f t="shared" si="464"/>
        <v>1</v>
      </c>
      <c r="AN1166" s="35">
        <f t="shared" si="464"/>
        <v>1</v>
      </c>
      <c r="AO1166" s="35">
        <f t="shared" si="464"/>
        <v>1</v>
      </c>
      <c r="AP1166" s="35">
        <f t="shared" si="464"/>
        <v>1</v>
      </c>
      <c r="AQ1166" s="35">
        <f t="shared" si="464"/>
        <v>1</v>
      </c>
      <c r="AR1166" s="35">
        <f t="shared" si="464"/>
        <v>1</v>
      </c>
      <c r="AS1166" s="35">
        <f t="shared" si="464"/>
        <v>1</v>
      </c>
      <c r="AT1166" s="35">
        <f t="shared" si="464"/>
        <v>1</v>
      </c>
      <c r="AU1166" s="35">
        <f t="shared" si="464"/>
        <v>1</v>
      </c>
      <c r="AV1166" s="35">
        <f t="shared" si="464"/>
        <v>1</v>
      </c>
      <c r="AW1166" s="35">
        <f t="shared" si="464"/>
        <v>1</v>
      </c>
      <c r="AX1166" s="35">
        <f t="shared" si="464"/>
        <v>1</v>
      </c>
      <c r="AY1166" s="35">
        <f t="shared" si="464"/>
        <v>1</v>
      </c>
      <c r="AZ1166" s="35">
        <f t="shared" si="464"/>
        <v>1</v>
      </c>
      <c r="BA1166" s="35">
        <f t="shared" si="464"/>
        <v>1</v>
      </c>
      <c r="BB1166" s="35">
        <f t="shared" si="464"/>
        <v>1</v>
      </c>
      <c r="BC1166" s="35">
        <f t="shared" si="464"/>
        <v>1</v>
      </c>
      <c r="BD1166" s="35">
        <f t="shared" si="464"/>
        <v>1</v>
      </c>
      <c r="BE1166" s="110"/>
    </row>
    <row r="1167" spans="1:57" ht="25.5" customHeight="1" x14ac:dyDescent="0.25">
      <c r="A1167" s="29"/>
      <c r="B1167" s="83"/>
      <c r="C1167" s="84"/>
      <c r="D1167" s="84"/>
      <c r="E1167" s="76" t="s">
        <v>152</v>
      </c>
      <c r="F1167" s="34">
        <f t="shared" ref="F1167:AK1167" si="465">F1163+F1116</f>
        <v>919</v>
      </c>
      <c r="G1167" s="34">
        <f t="shared" si="465"/>
        <v>920</v>
      </c>
      <c r="H1167" s="34">
        <f t="shared" si="465"/>
        <v>920</v>
      </c>
      <c r="I1167" s="34">
        <f t="shared" si="465"/>
        <v>920</v>
      </c>
      <c r="J1167" s="34">
        <f t="shared" si="465"/>
        <v>920</v>
      </c>
      <c r="K1167" s="34">
        <f t="shared" si="465"/>
        <v>918</v>
      </c>
      <c r="L1167" s="34">
        <f t="shared" si="465"/>
        <v>918</v>
      </c>
      <c r="M1167" s="34">
        <f t="shared" si="465"/>
        <v>919</v>
      </c>
      <c r="N1167" s="34">
        <f t="shared" si="465"/>
        <v>919</v>
      </c>
      <c r="O1167" s="34">
        <f t="shared" si="465"/>
        <v>918</v>
      </c>
      <c r="P1167" s="34">
        <f t="shared" si="465"/>
        <v>920</v>
      </c>
      <c r="Q1167" s="34">
        <f t="shared" si="465"/>
        <v>920</v>
      </c>
      <c r="R1167" s="34">
        <f t="shared" si="465"/>
        <v>903</v>
      </c>
      <c r="S1167" s="34">
        <f t="shared" si="465"/>
        <v>919</v>
      </c>
      <c r="T1167" s="34">
        <f t="shared" si="465"/>
        <v>920</v>
      </c>
      <c r="U1167" s="34">
        <f t="shared" si="465"/>
        <v>908</v>
      </c>
      <c r="V1167" s="34"/>
      <c r="W1167" s="34">
        <f t="shared" si="465"/>
        <v>915</v>
      </c>
      <c r="X1167" s="34"/>
      <c r="Y1167" s="34">
        <f t="shared" si="465"/>
        <v>919</v>
      </c>
      <c r="Z1167" s="34">
        <f t="shared" si="465"/>
        <v>920</v>
      </c>
      <c r="AA1167" s="34"/>
      <c r="AB1167" s="34">
        <f t="shared" si="465"/>
        <v>920</v>
      </c>
      <c r="AC1167" s="34">
        <f t="shared" si="465"/>
        <v>920</v>
      </c>
      <c r="AD1167" s="34">
        <f t="shared" si="465"/>
        <v>920</v>
      </c>
      <c r="AE1167" s="34">
        <f t="shared" si="465"/>
        <v>920</v>
      </c>
      <c r="AF1167" s="34">
        <f t="shared" si="465"/>
        <v>919</v>
      </c>
      <c r="AG1167" s="34">
        <f t="shared" si="465"/>
        <v>919</v>
      </c>
      <c r="AH1167" s="34"/>
      <c r="AI1167" s="34">
        <f t="shared" si="465"/>
        <v>920</v>
      </c>
      <c r="AJ1167" s="34">
        <f t="shared" si="465"/>
        <v>916</v>
      </c>
      <c r="AK1167" s="34"/>
      <c r="AL1167" s="34">
        <f t="shared" ref="AL1167:BD1167" si="466">AL1163+AL1116</f>
        <v>916</v>
      </c>
      <c r="AM1167" s="34">
        <f t="shared" si="466"/>
        <v>919</v>
      </c>
      <c r="AN1167" s="34">
        <f t="shared" si="466"/>
        <v>919</v>
      </c>
      <c r="AO1167" s="34">
        <f t="shared" si="466"/>
        <v>919</v>
      </c>
      <c r="AP1167" s="34">
        <f t="shared" si="466"/>
        <v>920</v>
      </c>
      <c r="AQ1167" s="34">
        <f t="shared" si="466"/>
        <v>917</v>
      </c>
      <c r="AR1167" s="34">
        <f t="shared" si="466"/>
        <v>918</v>
      </c>
      <c r="AS1167" s="34">
        <f t="shared" si="466"/>
        <v>920</v>
      </c>
      <c r="AT1167" s="34">
        <f t="shared" si="466"/>
        <v>919</v>
      </c>
      <c r="AU1167" s="34">
        <f t="shared" si="466"/>
        <v>920</v>
      </c>
      <c r="AV1167" s="34">
        <f t="shared" si="466"/>
        <v>920</v>
      </c>
      <c r="AW1167" s="34">
        <f t="shared" si="466"/>
        <v>912</v>
      </c>
      <c r="AX1167" s="34">
        <f t="shared" si="466"/>
        <v>919</v>
      </c>
      <c r="AY1167" s="34">
        <f t="shared" si="466"/>
        <v>917</v>
      </c>
      <c r="AZ1167" s="34">
        <f t="shared" si="466"/>
        <v>919</v>
      </c>
      <c r="BA1167" s="34">
        <f t="shared" si="466"/>
        <v>920</v>
      </c>
      <c r="BB1167" s="34">
        <f t="shared" si="466"/>
        <v>920</v>
      </c>
      <c r="BC1167" s="34">
        <f t="shared" si="466"/>
        <v>920</v>
      </c>
      <c r="BD1167" s="34">
        <f t="shared" si="466"/>
        <v>41323</v>
      </c>
      <c r="BE1167" s="110"/>
    </row>
    <row r="1168" spans="1:57" ht="25.5" customHeight="1" x14ac:dyDescent="0.25">
      <c r="A1168" s="29"/>
      <c r="B1168" s="83"/>
      <c r="C1168" s="84"/>
      <c r="D1168" s="84"/>
      <c r="E1168" s="76" t="s">
        <v>153</v>
      </c>
      <c r="F1168" s="34">
        <f t="shared" ref="F1168:AK1168" si="467">F1164+F1117</f>
        <v>94</v>
      </c>
      <c r="G1168" s="34">
        <f t="shared" si="467"/>
        <v>142</v>
      </c>
      <c r="H1168" s="34">
        <f t="shared" si="467"/>
        <v>91</v>
      </c>
      <c r="I1168" s="34">
        <f t="shared" si="467"/>
        <v>146</v>
      </c>
      <c r="J1168" s="34">
        <f t="shared" si="467"/>
        <v>151</v>
      </c>
      <c r="K1168" s="34">
        <f t="shared" si="467"/>
        <v>145</v>
      </c>
      <c r="L1168" s="34">
        <f t="shared" si="467"/>
        <v>192</v>
      </c>
      <c r="M1168" s="34">
        <f t="shared" si="467"/>
        <v>175</v>
      </c>
      <c r="N1168" s="34">
        <f t="shared" si="467"/>
        <v>159</v>
      </c>
      <c r="O1168" s="34">
        <f t="shared" si="467"/>
        <v>158</v>
      </c>
      <c r="P1168" s="34">
        <f t="shared" si="467"/>
        <v>148</v>
      </c>
      <c r="Q1168" s="34">
        <f t="shared" si="467"/>
        <v>192</v>
      </c>
      <c r="R1168" s="34">
        <f t="shared" si="467"/>
        <v>131</v>
      </c>
      <c r="S1168" s="34">
        <f t="shared" si="467"/>
        <v>185</v>
      </c>
      <c r="T1168" s="34">
        <f t="shared" si="467"/>
        <v>145</v>
      </c>
      <c r="U1168" s="34">
        <f t="shared" si="467"/>
        <v>140</v>
      </c>
      <c r="V1168" s="34"/>
      <c r="W1168" s="34">
        <f t="shared" si="467"/>
        <v>157</v>
      </c>
      <c r="X1168" s="34"/>
      <c r="Y1168" s="34">
        <f t="shared" si="467"/>
        <v>150</v>
      </c>
      <c r="Z1168" s="34">
        <f t="shared" si="467"/>
        <v>146</v>
      </c>
      <c r="AA1168" s="34"/>
      <c r="AB1168" s="34">
        <f t="shared" si="467"/>
        <v>133</v>
      </c>
      <c r="AC1168" s="34">
        <f t="shared" si="467"/>
        <v>149</v>
      </c>
      <c r="AD1168" s="34">
        <f t="shared" si="467"/>
        <v>154</v>
      </c>
      <c r="AE1168" s="34">
        <f t="shared" si="467"/>
        <v>157</v>
      </c>
      <c r="AF1168" s="34">
        <f t="shared" si="467"/>
        <v>166</v>
      </c>
      <c r="AG1168" s="34">
        <f t="shared" si="467"/>
        <v>116</v>
      </c>
      <c r="AH1168" s="34"/>
      <c r="AI1168" s="34">
        <f t="shared" si="467"/>
        <v>184</v>
      </c>
      <c r="AJ1168" s="34">
        <f t="shared" si="467"/>
        <v>148</v>
      </c>
      <c r="AK1168" s="34"/>
      <c r="AL1168" s="34">
        <f t="shared" ref="AL1168:BD1168" si="468">AL1164+AL1117</f>
        <v>145</v>
      </c>
      <c r="AM1168" s="34">
        <f t="shared" si="468"/>
        <v>147</v>
      </c>
      <c r="AN1168" s="34">
        <f t="shared" si="468"/>
        <v>176</v>
      </c>
      <c r="AO1168" s="34">
        <f t="shared" si="468"/>
        <v>144</v>
      </c>
      <c r="AP1168" s="34">
        <f t="shared" si="468"/>
        <v>184</v>
      </c>
      <c r="AQ1168" s="34">
        <f t="shared" si="468"/>
        <v>147</v>
      </c>
      <c r="AR1168" s="34">
        <f t="shared" si="468"/>
        <v>130</v>
      </c>
      <c r="AS1168" s="34">
        <f t="shared" si="468"/>
        <v>217</v>
      </c>
      <c r="AT1168" s="34">
        <f t="shared" si="468"/>
        <v>144</v>
      </c>
      <c r="AU1168" s="34">
        <f t="shared" si="468"/>
        <v>189</v>
      </c>
      <c r="AV1168" s="34">
        <f t="shared" si="468"/>
        <v>0</v>
      </c>
      <c r="AW1168" s="34">
        <f t="shared" si="468"/>
        <v>154</v>
      </c>
      <c r="AX1168" s="34">
        <f t="shared" si="468"/>
        <v>128</v>
      </c>
      <c r="AY1168" s="34">
        <f t="shared" si="468"/>
        <v>196</v>
      </c>
      <c r="AZ1168" s="34">
        <f t="shared" si="468"/>
        <v>131</v>
      </c>
      <c r="BA1168" s="34">
        <f t="shared" si="468"/>
        <v>137</v>
      </c>
      <c r="BB1168" s="34">
        <f t="shared" si="468"/>
        <v>0</v>
      </c>
      <c r="BC1168" s="34">
        <f t="shared" si="468"/>
        <v>0</v>
      </c>
      <c r="BD1168" s="34">
        <f t="shared" si="468"/>
        <v>6423</v>
      </c>
      <c r="BE1168" s="110"/>
    </row>
    <row r="1169" spans="1:57" ht="25.5" customHeight="1" x14ac:dyDescent="0.25">
      <c r="A1169" s="29"/>
      <c r="B1169" s="83"/>
      <c r="C1169" s="84"/>
      <c r="D1169" s="84"/>
      <c r="E1169" s="76" t="s">
        <v>154</v>
      </c>
      <c r="F1169" s="34">
        <f t="shared" ref="F1169:AK1169" si="469">F1165+F1118</f>
        <v>5</v>
      </c>
      <c r="G1169" s="34">
        <f t="shared" si="469"/>
        <v>27</v>
      </c>
      <c r="H1169" s="34">
        <f t="shared" si="469"/>
        <v>89</v>
      </c>
      <c r="I1169" s="34">
        <f t="shared" si="469"/>
        <v>71</v>
      </c>
      <c r="J1169" s="34">
        <f t="shared" si="469"/>
        <v>81</v>
      </c>
      <c r="K1169" s="34">
        <f t="shared" si="469"/>
        <v>22</v>
      </c>
      <c r="L1169" s="34">
        <f t="shared" si="469"/>
        <v>51</v>
      </c>
      <c r="M1169" s="34">
        <f t="shared" si="469"/>
        <v>134</v>
      </c>
      <c r="N1169" s="34">
        <f t="shared" si="469"/>
        <v>107</v>
      </c>
      <c r="O1169" s="34">
        <f t="shared" si="469"/>
        <v>72</v>
      </c>
      <c r="P1169" s="34">
        <f t="shared" si="469"/>
        <v>29</v>
      </c>
      <c r="Q1169" s="34">
        <f t="shared" si="469"/>
        <v>71</v>
      </c>
      <c r="R1169" s="34">
        <f t="shared" si="469"/>
        <v>96</v>
      </c>
      <c r="S1169" s="34">
        <f t="shared" si="469"/>
        <v>24</v>
      </c>
      <c r="T1169" s="34">
        <f t="shared" si="469"/>
        <v>101</v>
      </c>
      <c r="U1169" s="34">
        <f t="shared" si="469"/>
        <v>78</v>
      </c>
      <c r="V1169" s="34"/>
      <c r="W1169" s="34">
        <f t="shared" si="469"/>
        <v>147</v>
      </c>
      <c r="X1169" s="34"/>
      <c r="Y1169" s="34">
        <f t="shared" si="469"/>
        <v>58</v>
      </c>
      <c r="Z1169" s="34">
        <f t="shared" si="469"/>
        <v>74</v>
      </c>
      <c r="AA1169" s="34"/>
      <c r="AB1169" s="34">
        <f t="shared" si="469"/>
        <v>4</v>
      </c>
      <c r="AC1169" s="34">
        <f t="shared" si="469"/>
        <v>59</v>
      </c>
      <c r="AD1169" s="34">
        <f t="shared" si="469"/>
        <v>25</v>
      </c>
      <c r="AE1169" s="34">
        <f t="shared" si="469"/>
        <v>21</v>
      </c>
      <c r="AF1169" s="34">
        <f t="shared" si="469"/>
        <v>105</v>
      </c>
      <c r="AG1169" s="34">
        <f t="shared" si="469"/>
        <v>40</v>
      </c>
      <c r="AH1169" s="34"/>
      <c r="AI1169" s="34">
        <f t="shared" si="469"/>
        <v>58</v>
      </c>
      <c r="AJ1169" s="34">
        <f t="shared" si="469"/>
        <v>39</v>
      </c>
      <c r="AK1169" s="34"/>
      <c r="AL1169" s="34">
        <f t="shared" ref="AL1169:BD1169" si="470">AL1165+AL1118</f>
        <v>37</v>
      </c>
      <c r="AM1169" s="34">
        <f t="shared" si="470"/>
        <v>15</v>
      </c>
      <c r="AN1169" s="34">
        <f t="shared" si="470"/>
        <v>38</v>
      </c>
      <c r="AO1169" s="34">
        <f t="shared" si="470"/>
        <v>93</v>
      </c>
      <c r="AP1169" s="34">
        <f t="shared" si="470"/>
        <v>15</v>
      </c>
      <c r="AQ1169" s="34">
        <f t="shared" si="470"/>
        <v>141</v>
      </c>
      <c r="AR1169" s="34">
        <f t="shared" si="470"/>
        <v>101</v>
      </c>
      <c r="AS1169" s="34">
        <f t="shared" si="470"/>
        <v>87</v>
      </c>
      <c r="AT1169" s="34">
        <f t="shared" si="470"/>
        <v>89</v>
      </c>
      <c r="AU1169" s="34">
        <f t="shared" si="470"/>
        <v>158</v>
      </c>
      <c r="AV1169" s="34">
        <f t="shared" si="470"/>
        <v>0</v>
      </c>
      <c r="AW1169" s="34">
        <f t="shared" si="470"/>
        <v>183</v>
      </c>
      <c r="AX1169" s="34">
        <f t="shared" si="470"/>
        <v>64</v>
      </c>
      <c r="AY1169" s="34">
        <f t="shared" si="470"/>
        <v>3</v>
      </c>
      <c r="AZ1169" s="34">
        <f t="shared" si="470"/>
        <v>33</v>
      </c>
      <c r="BA1169" s="34">
        <f t="shared" si="470"/>
        <v>1</v>
      </c>
      <c r="BB1169" s="34">
        <f t="shared" si="470"/>
        <v>0</v>
      </c>
      <c r="BC1169" s="34">
        <f t="shared" si="470"/>
        <v>0</v>
      </c>
      <c r="BD1169" s="34">
        <f t="shared" si="470"/>
        <v>2746</v>
      </c>
      <c r="BE1169" s="110"/>
    </row>
    <row r="1170" spans="1:57" ht="25.5" customHeight="1" x14ac:dyDescent="0.25">
      <c r="A1170" s="29"/>
      <c r="B1170" s="83"/>
      <c r="C1170" s="84"/>
      <c r="D1170" s="84"/>
      <c r="E1170" s="76" t="s">
        <v>155</v>
      </c>
      <c r="F1170" s="35">
        <f t="shared" ref="F1170:AK1170" si="471">1-F1169/(F1167-F1168)</f>
        <v>0.9939393939393939</v>
      </c>
      <c r="G1170" s="35">
        <f t="shared" si="471"/>
        <v>0.96529562982005146</v>
      </c>
      <c r="H1170" s="35">
        <f t="shared" si="471"/>
        <v>0.89264173703256933</v>
      </c>
      <c r="I1170" s="35">
        <f t="shared" si="471"/>
        <v>0.90826873385012918</v>
      </c>
      <c r="J1170" s="35">
        <f t="shared" si="471"/>
        <v>0.89466840052015606</v>
      </c>
      <c r="K1170" s="35">
        <f t="shared" si="471"/>
        <v>0.97153945666235442</v>
      </c>
      <c r="L1170" s="35">
        <f t="shared" si="471"/>
        <v>0.92975206611570249</v>
      </c>
      <c r="M1170" s="35">
        <f t="shared" si="471"/>
        <v>0.81989247311827951</v>
      </c>
      <c r="N1170" s="35">
        <f t="shared" si="471"/>
        <v>0.85921052631578942</v>
      </c>
      <c r="O1170" s="35">
        <f t="shared" si="471"/>
        <v>0.90526315789473688</v>
      </c>
      <c r="P1170" s="35">
        <f t="shared" si="471"/>
        <v>0.96243523316062174</v>
      </c>
      <c r="Q1170" s="35">
        <f t="shared" si="471"/>
        <v>0.90247252747252749</v>
      </c>
      <c r="R1170" s="35">
        <f t="shared" si="471"/>
        <v>0.87564766839378239</v>
      </c>
      <c r="S1170" s="35">
        <f t="shared" si="471"/>
        <v>0.96730245231607626</v>
      </c>
      <c r="T1170" s="35">
        <f t="shared" si="471"/>
        <v>0.86967741935483867</v>
      </c>
      <c r="U1170" s="35">
        <f t="shared" si="471"/>
        <v>0.8984375</v>
      </c>
      <c r="V1170" s="35"/>
      <c r="W1170" s="35">
        <f t="shared" si="471"/>
        <v>0.80606860158311344</v>
      </c>
      <c r="X1170" s="35"/>
      <c r="Y1170" s="35">
        <f t="shared" si="471"/>
        <v>0.92457737321196354</v>
      </c>
      <c r="Z1170" s="35">
        <f t="shared" si="471"/>
        <v>0.90439276485788112</v>
      </c>
      <c r="AA1170" s="35"/>
      <c r="AB1170" s="35">
        <f t="shared" si="471"/>
        <v>0.99491740787801775</v>
      </c>
      <c r="AC1170" s="35">
        <f t="shared" si="471"/>
        <v>0.92347600518806749</v>
      </c>
      <c r="AD1170" s="35">
        <f t="shared" si="471"/>
        <v>0.96736292428198434</v>
      </c>
      <c r="AE1170" s="35">
        <f t="shared" si="471"/>
        <v>0.97247706422018343</v>
      </c>
      <c r="AF1170" s="35">
        <f t="shared" si="471"/>
        <v>0.8605577689243028</v>
      </c>
      <c r="AG1170" s="35">
        <f t="shared" si="471"/>
        <v>0.95018679950186802</v>
      </c>
      <c r="AH1170" s="35"/>
      <c r="AI1170" s="35">
        <f t="shared" si="471"/>
        <v>0.92119565217391308</v>
      </c>
      <c r="AJ1170" s="35">
        <f t="shared" si="471"/>
        <v>0.94921875</v>
      </c>
      <c r="AK1170" s="35"/>
      <c r="AL1170" s="35">
        <f t="shared" ref="AL1170:BD1170" si="472">1-AL1169/(AL1167-AL1168)</f>
        <v>0.9520103761348897</v>
      </c>
      <c r="AM1170" s="35">
        <f t="shared" si="472"/>
        <v>0.98056994818652854</v>
      </c>
      <c r="AN1170" s="35">
        <f t="shared" si="472"/>
        <v>0.94885598923283987</v>
      </c>
      <c r="AO1170" s="35">
        <f t="shared" si="472"/>
        <v>0.88</v>
      </c>
      <c r="AP1170" s="35">
        <f t="shared" si="472"/>
        <v>0.97961956521739135</v>
      </c>
      <c r="AQ1170" s="35">
        <f t="shared" si="472"/>
        <v>0.81688311688311688</v>
      </c>
      <c r="AR1170" s="35">
        <f t="shared" si="472"/>
        <v>0.87182741116751272</v>
      </c>
      <c r="AS1170" s="35">
        <f t="shared" si="472"/>
        <v>0.87624466571834991</v>
      </c>
      <c r="AT1170" s="35">
        <f t="shared" si="472"/>
        <v>0.88516129032258062</v>
      </c>
      <c r="AU1170" s="35">
        <f t="shared" si="472"/>
        <v>0.78385772913816687</v>
      </c>
      <c r="AV1170" s="35">
        <f t="shared" si="472"/>
        <v>1</v>
      </c>
      <c r="AW1170" s="35">
        <f t="shared" si="472"/>
        <v>0.75857519788918204</v>
      </c>
      <c r="AX1170" s="35">
        <f t="shared" si="472"/>
        <v>0.91908975979772434</v>
      </c>
      <c r="AY1170" s="35">
        <f t="shared" si="472"/>
        <v>0.99583911234396671</v>
      </c>
      <c r="AZ1170" s="35">
        <f t="shared" si="472"/>
        <v>0.95812182741116747</v>
      </c>
      <c r="BA1170" s="35">
        <f t="shared" si="472"/>
        <v>0.99872286079182626</v>
      </c>
      <c r="BB1170" s="35">
        <f t="shared" si="472"/>
        <v>1</v>
      </c>
      <c r="BC1170" s="35">
        <f t="shared" si="472"/>
        <v>1</v>
      </c>
      <c r="BD1170" s="35">
        <f t="shared" si="472"/>
        <v>0.92131805157593127</v>
      </c>
      <c r="BE1170" s="110"/>
    </row>
    <row r="1171" spans="1:57" ht="25.5" customHeight="1" x14ac:dyDescent="0.25">
      <c r="A1171" s="19" t="s">
        <v>44</v>
      </c>
      <c r="B1171" s="85" t="s">
        <v>45</v>
      </c>
      <c r="C1171" s="86">
        <v>43631</v>
      </c>
      <c r="D1171" s="85">
        <v>23</v>
      </c>
      <c r="E1171" s="85" t="s">
        <v>46</v>
      </c>
      <c r="F1171" s="19">
        <f t="shared" ref="F1171:AK1171" si="473">F1120</f>
        <v>14</v>
      </c>
      <c r="G1171" s="19">
        <f t="shared" si="473"/>
        <v>23</v>
      </c>
      <c r="H1171" s="19">
        <f t="shared" si="473"/>
        <v>42</v>
      </c>
      <c r="I1171" s="19">
        <f t="shared" si="473"/>
        <v>47</v>
      </c>
      <c r="J1171" s="19">
        <f t="shared" si="473"/>
        <v>48</v>
      </c>
      <c r="K1171" s="19">
        <f t="shared" si="473"/>
        <v>59</v>
      </c>
      <c r="L1171" s="19">
        <f t="shared" si="473"/>
        <v>64</v>
      </c>
      <c r="M1171" s="19">
        <f t="shared" si="473"/>
        <v>65</v>
      </c>
      <c r="N1171" s="19">
        <f t="shared" si="473"/>
        <v>66</v>
      </c>
      <c r="O1171" s="19">
        <f t="shared" si="473"/>
        <v>72</v>
      </c>
      <c r="P1171" s="19">
        <f t="shared" si="473"/>
        <v>76</v>
      </c>
      <c r="Q1171" s="19">
        <f t="shared" si="473"/>
        <v>78</v>
      </c>
      <c r="R1171" s="19">
        <f t="shared" si="473"/>
        <v>79</v>
      </c>
      <c r="S1171" s="19">
        <f t="shared" si="473"/>
        <v>83</v>
      </c>
      <c r="T1171" s="19">
        <f t="shared" si="473"/>
        <v>84</v>
      </c>
      <c r="U1171" s="19">
        <f t="shared" si="473"/>
        <v>86</v>
      </c>
      <c r="V1171" s="19"/>
      <c r="W1171" s="19">
        <f t="shared" si="473"/>
        <v>411</v>
      </c>
      <c r="X1171" s="19"/>
      <c r="Y1171" s="19">
        <f t="shared" si="473"/>
        <v>413</v>
      </c>
      <c r="Z1171" s="19">
        <f t="shared" si="473"/>
        <v>415</v>
      </c>
      <c r="AA1171" s="19"/>
      <c r="AB1171" s="19">
        <f t="shared" si="473"/>
        <v>417</v>
      </c>
      <c r="AC1171" s="19">
        <f t="shared" si="473"/>
        <v>418</v>
      </c>
      <c r="AD1171" s="19">
        <f t="shared" si="473"/>
        <v>419</v>
      </c>
      <c r="AE1171" s="19">
        <f t="shared" si="473"/>
        <v>420</v>
      </c>
      <c r="AF1171" s="19">
        <f t="shared" si="473"/>
        <v>421</v>
      </c>
      <c r="AG1171" s="19">
        <f t="shared" si="473"/>
        <v>422</v>
      </c>
      <c r="AH1171" s="19"/>
      <c r="AI1171" s="19">
        <f t="shared" si="473"/>
        <v>425</v>
      </c>
      <c r="AJ1171" s="19">
        <f t="shared" si="473"/>
        <v>426</v>
      </c>
      <c r="AK1171" s="19"/>
      <c r="AL1171" s="19">
        <f t="shared" ref="AL1171:BD1171" si="474">AL1120</f>
        <v>430</v>
      </c>
      <c r="AM1171" s="19">
        <f t="shared" si="474"/>
        <v>431</v>
      </c>
      <c r="AN1171" s="19">
        <f t="shared" si="474"/>
        <v>433</v>
      </c>
      <c r="AO1171" s="19">
        <f t="shared" si="474"/>
        <v>446</v>
      </c>
      <c r="AP1171" s="19">
        <f t="shared" si="474"/>
        <v>449</v>
      </c>
      <c r="AQ1171" s="19">
        <f t="shared" si="474"/>
        <v>450</v>
      </c>
      <c r="AR1171" s="19">
        <f t="shared" si="474"/>
        <v>451</v>
      </c>
      <c r="AS1171" s="19">
        <f t="shared" si="474"/>
        <v>453</v>
      </c>
      <c r="AT1171" s="19">
        <f t="shared" si="474"/>
        <v>454</v>
      </c>
      <c r="AU1171" s="19">
        <f t="shared" si="474"/>
        <v>455</v>
      </c>
      <c r="AV1171" s="19">
        <f t="shared" si="474"/>
        <v>0</v>
      </c>
      <c r="AW1171" s="19">
        <f t="shared" si="474"/>
        <v>457</v>
      </c>
      <c r="AX1171" s="19">
        <f t="shared" si="474"/>
        <v>458</v>
      </c>
      <c r="AY1171" s="19">
        <f t="shared" si="474"/>
        <v>460</v>
      </c>
      <c r="AZ1171" s="19">
        <f t="shared" si="474"/>
        <v>461</v>
      </c>
      <c r="BA1171" s="19">
        <f t="shared" si="474"/>
        <v>463</v>
      </c>
      <c r="BB1171" s="19">
        <f t="shared" si="474"/>
        <v>0</v>
      </c>
      <c r="BC1171" s="19">
        <f t="shared" si="474"/>
        <v>0</v>
      </c>
      <c r="BD1171" s="19" t="str">
        <f t="shared" si="474"/>
        <v>TOTALS</v>
      </c>
      <c r="BE1171" s="19" t="s">
        <v>47</v>
      </c>
    </row>
    <row r="1172" spans="1:57" ht="25.5" customHeight="1" x14ac:dyDescent="0.25">
      <c r="A1172" s="19" t="s">
        <v>48</v>
      </c>
      <c r="B1172" s="85"/>
      <c r="C1172" s="87" t="s">
        <v>49</v>
      </c>
      <c r="D1172" s="87" t="s">
        <v>50</v>
      </c>
      <c r="E1172" s="87" t="s">
        <v>51</v>
      </c>
      <c r="F1172" s="19" t="s">
        <v>52</v>
      </c>
      <c r="G1172" s="19" t="s">
        <v>52</v>
      </c>
      <c r="H1172" s="19" t="s">
        <v>52</v>
      </c>
      <c r="I1172" s="19" t="s">
        <v>52</v>
      </c>
      <c r="J1172" s="19" t="s">
        <v>52</v>
      </c>
      <c r="K1172" s="19" t="s">
        <v>52</v>
      </c>
      <c r="L1172" s="19" t="s">
        <v>52</v>
      </c>
      <c r="M1172" s="19" t="s">
        <v>52</v>
      </c>
      <c r="N1172" s="19" t="s">
        <v>52</v>
      </c>
      <c r="O1172" s="19" t="s">
        <v>52</v>
      </c>
      <c r="P1172" s="19" t="s">
        <v>52</v>
      </c>
      <c r="Q1172" s="19" t="s">
        <v>52</v>
      </c>
      <c r="R1172" s="19" t="s">
        <v>52</v>
      </c>
      <c r="S1172" s="19" t="s">
        <v>52</v>
      </c>
      <c r="T1172" s="19" t="s">
        <v>52</v>
      </c>
      <c r="U1172" s="19" t="s">
        <v>52</v>
      </c>
      <c r="V1172" s="19"/>
      <c r="W1172" s="19" t="s">
        <v>52</v>
      </c>
      <c r="X1172" s="19"/>
      <c r="Y1172" s="19" t="s">
        <v>52</v>
      </c>
      <c r="Z1172" s="19" t="s">
        <v>52</v>
      </c>
      <c r="AA1172" s="19"/>
      <c r="AB1172" s="19" t="s">
        <v>52</v>
      </c>
      <c r="AC1172" s="19" t="s">
        <v>52</v>
      </c>
      <c r="AD1172" s="19" t="s">
        <v>52</v>
      </c>
      <c r="AE1172" s="19" t="s">
        <v>52</v>
      </c>
      <c r="AF1172" s="19" t="s">
        <v>52</v>
      </c>
      <c r="AG1172" s="19" t="s">
        <v>52</v>
      </c>
      <c r="AH1172" s="19"/>
      <c r="AI1172" s="19" t="s">
        <v>52</v>
      </c>
      <c r="AJ1172" s="19" t="s">
        <v>52</v>
      </c>
      <c r="AK1172" s="19"/>
      <c r="AL1172" s="19" t="s">
        <v>52</v>
      </c>
      <c r="AM1172" s="19" t="s">
        <v>52</v>
      </c>
      <c r="AN1172" s="19" t="s">
        <v>52</v>
      </c>
      <c r="AO1172" s="19" t="s">
        <v>52</v>
      </c>
      <c r="AP1172" s="19" t="s">
        <v>52</v>
      </c>
      <c r="AQ1172" s="19" t="s">
        <v>52</v>
      </c>
      <c r="AR1172" s="19" t="s">
        <v>52</v>
      </c>
      <c r="AS1172" s="19" t="s">
        <v>52</v>
      </c>
      <c r="AT1172" s="19" t="s">
        <v>52</v>
      </c>
      <c r="AU1172" s="19" t="s">
        <v>52</v>
      </c>
      <c r="AV1172" s="19" t="s">
        <v>52</v>
      </c>
      <c r="AW1172" s="19" t="s">
        <v>52</v>
      </c>
      <c r="AX1172" s="19" t="s">
        <v>52</v>
      </c>
      <c r="AY1172" s="19" t="s">
        <v>52</v>
      </c>
      <c r="AZ1172" s="19" t="s">
        <v>52</v>
      </c>
      <c r="BA1172" s="19" t="s">
        <v>52</v>
      </c>
      <c r="BB1172" s="19" t="s">
        <v>52</v>
      </c>
      <c r="BC1172" s="19" t="s">
        <v>52</v>
      </c>
      <c r="BD1172" s="19" t="s">
        <v>52</v>
      </c>
      <c r="BE1172" s="19" t="s">
        <v>53</v>
      </c>
    </row>
    <row r="1173" spans="1:57" ht="25.5" customHeight="1" x14ac:dyDescent="0.25">
      <c r="A1173" s="22">
        <v>24</v>
      </c>
      <c r="B1173" s="76" t="s">
        <v>54</v>
      </c>
      <c r="C1173" s="76">
        <v>25</v>
      </c>
      <c r="D1173" s="76" t="s">
        <v>55</v>
      </c>
      <c r="E1173" s="76" t="s">
        <v>56</v>
      </c>
      <c r="F1173" s="24">
        <v>0</v>
      </c>
      <c r="G1173" s="24">
        <v>0</v>
      </c>
      <c r="H1173" s="24">
        <v>0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0</v>
      </c>
      <c r="V1173" s="24"/>
      <c r="W1173" s="24">
        <v>0</v>
      </c>
      <c r="X1173" s="24"/>
      <c r="Y1173" s="24">
        <v>0</v>
      </c>
      <c r="Z1173" s="24">
        <v>0</v>
      </c>
      <c r="AA1173" s="24"/>
      <c r="AB1173" s="24">
        <v>0</v>
      </c>
      <c r="AC1173" s="24">
        <v>0</v>
      </c>
      <c r="AD1173" s="24">
        <v>0</v>
      </c>
      <c r="AE1173" s="24">
        <v>0</v>
      </c>
      <c r="AF1173" s="24">
        <v>0</v>
      </c>
      <c r="AG1173" s="24">
        <v>0</v>
      </c>
      <c r="AH1173" s="24"/>
      <c r="AI1173" s="24">
        <v>0</v>
      </c>
      <c r="AJ1173" s="24">
        <v>0</v>
      </c>
      <c r="AK1173" s="24"/>
      <c r="AL1173" s="24">
        <v>0</v>
      </c>
      <c r="AM1173" s="24">
        <v>0</v>
      </c>
      <c r="AN1173" s="24">
        <v>0</v>
      </c>
      <c r="AO1173" s="24">
        <v>0</v>
      </c>
      <c r="AP1173" s="24">
        <v>0</v>
      </c>
      <c r="AQ1173" s="24">
        <v>0</v>
      </c>
      <c r="AR1173" s="24">
        <v>0</v>
      </c>
      <c r="AS1173" s="24">
        <v>0</v>
      </c>
      <c r="AT1173" s="24">
        <v>0</v>
      </c>
      <c r="AU1173" s="24">
        <v>0</v>
      </c>
      <c r="AV1173" s="24">
        <v>0</v>
      </c>
      <c r="AW1173" s="24">
        <v>0</v>
      </c>
      <c r="AX1173" s="24">
        <v>0</v>
      </c>
      <c r="AY1173" s="24">
        <v>0</v>
      </c>
      <c r="AZ1173" s="24">
        <v>0</v>
      </c>
      <c r="BA1173" s="24">
        <v>0</v>
      </c>
      <c r="BB1173" s="24">
        <v>0</v>
      </c>
      <c r="BC1173" s="24">
        <v>0</v>
      </c>
      <c r="BD1173" s="24">
        <f t="shared" ref="BD1173:BD1216" si="475">SUM(F1173:BC1173)</f>
        <v>0</v>
      </c>
      <c r="BE1173" s="25"/>
    </row>
    <row r="1174" spans="1:57" ht="25.5" customHeight="1" x14ac:dyDescent="0.25">
      <c r="A1174" s="22">
        <v>24</v>
      </c>
      <c r="B1174" s="76" t="s">
        <v>54</v>
      </c>
      <c r="C1174" s="76">
        <v>66</v>
      </c>
      <c r="D1174" s="76" t="s">
        <v>55</v>
      </c>
      <c r="E1174" s="77" t="s">
        <v>57</v>
      </c>
      <c r="F1174" s="24">
        <v>0</v>
      </c>
      <c r="G1174" s="24">
        <v>0</v>
      </c>
      <c r="H1174" s="24">
        <v>0</v>
      </c>
      <c r="I1174" s="24">
        <v>0</v>
      </c>
      <c r="J1174" s="24">
        <v>0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0</v>
      </c>
      <c r="V1174" s="24"/>
      <c r="W1174" s="24">
        <v>0</v>
      </c>
      <c r="X1174" s="24"/>
      <c r="Y1174" s="24">
        <v>0</v>
      </c>
      <c r="Z1174" s="24">
        <v>0</v>
      </c>
      <c r="AA1174" s="24"/>
      <c r="AB1174" s="24">
        <v>0</v>
      </c>
      <c r="AC1174" s="24">
        <v>0</v>
      </c>
      <c r="AD1174" s="24">
        <v>0</v>
      </c>
      <c r="AE1174" s="24">
        <v>0</v>
      </c>
      <c r="AF1174" s="24">
        <v>0</v>
      </c>
      <c r="AG1174" s="24">
        <v>0</v>
      </c>
      <c r="AH1174" s="24"/>
      <c r="AI1174" s="24">
        <v>0</v>
      </c>
      <c r="AJ1174" s="24">
        <v>0</v>
      </c>
      <c r="AK1174" s="24"/>
      <c r="AL1174" s="24">
        <v>0</v>
      </c>
      <c r="AM1174" s="24">
        <v>0</v>
      </c>
      <c r="AN1174" s="24">
        <v>0</v>
      </c>
      <c r="AO1174" s="24">
        <v>0</v>
      </c>
      <c r="AP1174" s="24">
        <v>0</v>
      </c>
      <c r="AQ1174" s="24">
        <v>0</v>
      </c>
      <c r="AR1174" s="24">
        <v>0</v>
      </c>
      <c r="AS1174" s="24">
        <v>0</v>
      </c>
      <c r="AT1174" s="24">
        <v>0</v>
      </c>
      <c r="AU1174" s="24">
        <v>0</v>
      </c>
      <c r="AV1174" s="24">
        <v>0</v>
      </c>
      <c r="AW1174" s="24">
        <v>0</v>
      </c>
      <c r="AX1174" s="24">
        <v>0</v>
      </c>
      <c r="AY1174" s="24">
        <v>0</v>
      </c>
      <c r="AZ1174" s="24">
        <v>0</v>
      </c>
      <c r="BA1174" s="24">
        <v>0</v>
      </c>
      <c r="BB1174" s="24">
        <v>0</v>
      </c>
      <c r="BC1174" s="24">
        <v>0</v>
      </c>
      <c r="BD1174" s="24">
        <f t="shared" si="475"/>
        <v>0</v>
      </c>
      <c r="BE1174" s="25"/>
    </row>
    <row r="1175" spans="1:57" ht="25.5" customHeight="1" x14ac:dyDescent="0.25">
      <c r="A1175" s="22">
        <v>24</v>
      </c>
      <c r="B1175" s="76" t="s">
        <v>54</v>
      </c>
      <c r="C1175" s="76">
        <v>27</v>
      </c>
      <c r="D1175" s="76">
        <v>269</v>
      </c>
      <c r="E1175" s="76" t="s">
        <v>61</v>
      </c>
      <c r="F1175" s="24">
        <v>0</v>
      </c>
      <c r="G1175" s="24">
        <v>0</v>
      </c>
      <c r="H1175" s="24">
        <v>0</v>
      </c>
      <c r="I1175" s="24">
        <v>0</v>
      </c>
      <c r="J1175" s="24">
        <v>0</v>
      </c>
      <c r="K1175" s="24">
        <v>0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0</v>
      </c>
      <c r="V1175" s="24"/>
      <c r="W1175" s="24">
        <v>0</v>
      </c>
      <c r="X1175" s="24"/>
      <c r="Y1175" s="24">
        <v>0</v>
      </c>
      <c r="Z1175" s="24">
        <v>0</v>
      </c>
      <c r="AA1175" s="24"/>
      <c r="AB1175" s="24">
        <v>0</v>
      </c>
      <c r="AC1175" s="24">
        <v>0</v>
      </c>
      <c r="AD1175" s="24">
        <v>0</v>
      </c>
      <c r="AE1175" s="24">
        <v>0</v>
      </c>
      <c r="AF1175" s="24">
        <v>0</v>
      </c>
      <c r="AG1175" s="24">
        <v>0</v>
      </c>
      <c r="AH1175" s="24"/>
      <c r="AI1175" s="24">
        <v>0</v>
      </c>
      <c r="AJ1175" s="24">
        <v>0</v>
      </c>
      <c r="AK1175" s="24"/>
      <c r="AL1175" s="24">
        <v>0</v>
      </c>
      <c r="AM1175" s="24">
        <v>0</v>
      </c>
      <c r="AN1175" s="24">
        <v>0</v>
      </c>
      <c r="AO1175" s="24">
        <v>0</v>
      </c>
      <c r="AP1175" s="24">
        <v>0</v>
      </c>
      <c r="AQ1175" s="24">
        <v>0</v>
      </c>
      <c r="AR1175" s="24">
        <v>0</v>
      </c>
      <c r="AS1175" s="24">
        <v>0</v>
      </c>
      <c r="AT1175" s="24">
        <v>0</v>
      </c>
      <c r="AU1175" s="24">
        <v>0</v>
      </c>
      <c r="AV1175" s="24">
        <v>0</v>
      </c>
      <c r="AW1175" s="24">
        <v>0</v>
      </c>
      <c r="AX1175" s="24">
        <v>0</v>
      </c>
      <c r="AY1175" s="24">
        <v>0</v>
      </c>
      <c r="AZ1175" s="24">
        <v>0</v>
      </c>
      <c r="BA1175" s="24">
        <v>0</v>
      </c>
      <c r="BB1175" s="24">
        <v>0</v>
      </c>
      <c r="BC1175" s="24">
        <v>0</v>
      </c>
      <c r="BD1175" s="24">
        <f t="shared" si="475"/>
        <v>0</v>
      </c>
      <c r="BE1175" s="25"/>
    </row>
    <row r="1176" spans="1:57" ht="25.5" customHeight="1" x14ac:dyDescent="0.25">
      <c r="A1176" s="22">
        <v>24</v>
      </c>
      <c r="B1176" s="76" t="s">
        <v>54</v>
      </c>
      <c r="C1176" s="76">
        <v>27</v>
      </c>
      <c r="D1176" s="76">
        <v>273</v>
      </c>
      <c r="E1176" s="76" t="s">
        <v>65</v>
      </c>
      <c r="F1176" s="24">
        <v>0</v>
      </c>
      <c r="G1176" s="24">
        <v>0</v>
      </c>
      <c r="H1176" s="24">
        <v>0</v>
      </c>
      <c r="I1176" s="24">
        <v>0</v>
      </c>
      <c r="J1176" s="24">
        <v>0</v>
      </c>
      <c r="K1176" s="24">
        <v>0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0</v>
      </c>
      <c r="V1176" s="24"/>
      <c r="W1176" s="24">
        <v>0</v>
      </c>
      <c r="X1176" s="24"/>
      <c r="Y1176" s="24">
        <v>0</v>
      </c>
      <c r="Z1176" s="24">
        <v>0</v>
      </c>
      <c r="AA1176" s="24"/>
      <c r="AB1176" s="24">
        <v>0</v>
      </c>
      <c r="AC1176" s="24">
        <v>0</v>
      </c>
      <c r="AD1176" s="24">
        <v>0</v>
      </c>
      <c r="AE1176" s="24">
        <v>0</v>
      </c>
      <c r="AF1176" s="24">
        <v>0</v>
      </c>
      <c r="AG1176" s="24">
        <v>0</v>
      </c>
      <c r="AH1176" s="24"/>
      <c r="AI1176" s="24">
        <v>0</v>
      </c>
      <c r="AJ1176" s="24">
        <v>0</v>
      </c>
      <c r="AK1176" s="24"/>
      <c r="AL1176" s="24">
        <v>0</v>
      </c>
      <c r="AM1176" s="24">
        <v>0</v>
      </c>
      <c r="AN1176" s="24">
        <v>0</v>
      </c>
      <c r="AO1176" s="24">
        <v>0</v>
      </c>
      <c r="AP1176" s="24">
        <v>0</v>
      </c>
      <c r="AQ1176" s="24">
        <v>0</v>
      </c>
      <c r="AR1176" s="24">
        <v>0</v>
      </c>
      <c r="AS1176" s="24">
        <v>0</v>
      </c>
      <c r="AT1176" s="24">
        <v>0</v>
      </c>
      <c r="AU1176" s="24">
        <v>0</v>
      </c>
      <c r="AV1176" s="24">
        <v>0</v>
      </c>
      <c r="AW1176" s="24">
        <v>0</v>
      </c>
      <c r="AX1176" s="24">
        <v>0</v>
      </c>
      <c r="AY1176" s="24">
        <v>0</v>
      </c>
      <c r="AZ1176" s="24">
        <v>0</v>
      </c>
      <c r="BA1176" s="24">
        <v>0</v>
      </c>
      <c r="BB1176" s="24">
        <v>0</v>
      </c>
      <c r="BC1176" s="24">
        <v>0</v>
      </c>
      <c r="BD1176" s="24">
        <f t="shared" si="475"/>
        <v>0</v>
      </c>
      <c r="BE1176" s="25"/>
    </row>
    <row r="1177" spans="1:57" ht="25.5" customHeight="1" x14ac:dyDescent="0.25">
      <c r="A1177" s="22">
        <v>24</v>
      </c>
      <c r="B1177" s="76" t="s">
        <v>54</v>
      </c>
      <c r="C1177" s="76">
        <v>27</v>
      </c>
      <c r="D1177" s="76">
        <v>274</v>
      </c>
      <c r="E1177" s="76" t="s">
        <v>66</v>
      </c>
      <c r="F1177" s="24">
        <v>0</v>
      </c>
      <c r="G1177" s="24">
        <v>0</v>
      </c>
      <c r="H1177" s="24">
        <v>0</v>
      </c>
      <c r="I1177" s="24">
        <v>0</v>
      </c>
      <c r="J1177" s="24">
        <v>0</v>
      </c>
      <c r="K1177" s="24">
        <v>0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0</v>
      </c>
      <c r="V1177" s="24"/>
      <c r="W1177" s="24">
        <v>0</v>
      </c>
      <c r="X1177" s="24"/>
      <c r="Y1177" s="24">
        <v>0</v>
      </c>
      <c r="Z1177" s="24">
        <v>0</v>
      </c>
      <c r="AA1177" s="24"/>
      <c r="AB1177" s="24">
        <v>0</v>
      </c>
      <c r="AC1177" s="24">
        <v>0</v>
      </c>
      <c r="AD1177" s="24">
        <v>0</v>
      </c>
      <c r="AE1177" s="24">
        <v>0</v>
      </c>
      <c r="AF1177" s="24">
        <v>0</v>
      </c>
      <c r="AG1177" s="24">
        <v>0</v>
      </c>
      <c r="AH1177" s="24"/>
      <c r="AI1177" s="24">
        <v>0</v>
      </c>
      <c r="AJ1177" s="24">
        <v>0</v>
      </c>
      <c r="AK1177" s="24"/>
      <c r="AL1177" s="24">
        <v>0</v>
      </c>
      <c r="AM1177" s="24">
        <v>0</v>
      </c>
      <c r="AN1177" s="24">
        <v>0</v>
      </c>
      <c r="AO1177" s="24">
        <v>0</v>
      </c>
      <c r="AP1177" s="24">
        <v>0</v>
      </c>
      <c r="AQ1177" s="24">
        <v>0</v>
      </c>
      <c r="AR1177" s="24">
        <v>0</v>
      </c>
      <c r="AS1177" s="24">
        <v>0</v>
      </c>
      <c r="AT1177" s="24">
        <v>0</v>
      </c>
      <c r="AU1177" s="24">
        <v>0</v>
      </c>
      <c r="AV1177" s="24">
        <v>0</v>
      </c>
      <c r="AW1177" s="24">
        <v>0</v>
      </c>
      <c r="AX1177" s="24">
        <v>0</v>
      </c>
      <c r="AY1177" s="24">
        <v>0</v>
      </c>
      <c r="AZ1177" s="24">
        <v>0</v>
      </c>
      <c r="BA1177" s="24">
        <v>0</v>
      </c>
      <c r="BB1177" s="24">
        <v>0</v>
      </c>
      <c r="BC1177" s="24">
        <v>0</v>
      </c>
      <c r="BD1177" s="24">
        <f t="shared" si="475"/>
        <v>0</v>
      </c>
      <c r="BE1177" s="25" t="s">
        <v>48</v>
      </c>
    </row>
    <row r="1178" spans="1:57" ht="25.5" customHeight="1" x14ac:dyDescent="0.25">
      <c r="A1178" s="22">
        <v>24</v>
      </c>
      <c r="B1178" s="76" t="s">
        <v>54</v>
      </c>
      <c r="C1178" s="76">
        <v>23</v>
      </c>
      <c r="D1178" s="76">
        <v>243</v>
      </c>
      <c r="E1178" s="76" t="s">
        <v>67</v>
      </c>
      <c r="F1178" s="24">
        <v>0</v>
      </c>
      <c r="G1178" s="24">
        <v>0</v>
      </c>
      <c r="H1178" s="24">
        <v>0</v>
      </c>
      <c r="I1178" s="24">
        <v>0</v>
      </c>
      <c r="J1178" s="24">
        <v>0</v>
      </c>
      <c r="K1178" s="24">
        <v>0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0</v>
      </c>
      <c r="V1178" s="24"/>
      <c r="W1178" s="24">
        <v>0</v>
      </c>
      <c r="X1178" s="24"/>
      <c r="Y1178" s="24">
        <v>0</v>
      </c>
      <c r="Z1178" s="24">
        <v>0</v>
      </c>
      <c r="AA1178" s="24"/>
      <c r="AB1178" s="24">
        <v>0</v>
      </c>
      <c r="AC1178" s="24">
        <v>0</v>
      </c>
      <c r="AD1178" s="24">
        <v>0</v>
      </c>
      <c r="AE1178" s="24">
        <v>0</v>
      </c>
      <c r="AF1178" s="24">
        <v>0</v>
      </c>
      <c r="AG1178" s="24">
        <v>0</v>
      </c>
      <c r="AH1178" s="24"/>
      <c r="AI1178" s="24">
        <v>0</v>
      </c>
      <c r="AJ1178" s="24">
        <v>0</v>
      </c>
      <c r="AK1178" s="24"/>
      <c r="AL1178" s="24">
        <v>0</v>
      </c>
      <c r="AM1178" s="24">
        <v>0</v>
      </c>
      <c r="AN1178" s="24">
        <v>0</v>
      </c>
      <c r="AO1178" s="24">
        <v>0</v>
      </c>
      <c r="AP1178" s="24">
        <v>0</v>
      </c>
      <c r="AQ1178" s="24">
        <v>0</v>
      </c>
      <c r="AR1178" s="24">
        <v>0</v>
      </c>
      <c r="AS1178" s="24">
        <v>0</v>
      </c>
      <c r="AT1178" s="24">
        <v>0</v>
      </c>
      <c r="AU1178" s="24">
        <v>0</v>
      </c>
      <c r="AV1178" s="24">
        <v>0</v>
      </c>
      <c r="AW1178" s="24">
        <v>0</v>
      </c>
      <c r="AX1178" s="24">
        <v>0</v>
      </c>
      <c r="AY1178" s="24">
        <v>0</v>
      </c>
      <c r="AZ1178" s="24">
        <v>0</v>
      </c>
      <c r="BA1178" s="24">
        <v>0</v>
      </c>
      <c r="BB1178" s="24">
        <v>0</v>
      </c>
      <c r="BC1178" s="24">
        <v>0</v>
      </c>
      <c r="BD1178" s="24">
        <f t="shared" si="475"/>
        <v>0</v>
      </c>
      <c r="BE1178" s="25" t="s">
        <v>48</v>
      </c>
    </row>
    <row r="1179" spans="1:57" ht="25.5" customHeight="1" x14ac:dyDescent="0.25">
      <c r="A1179" s="22">
        <v>24</v>
      </c>
      <c r="B1179" s="76" t="s">
        <v>54</v>
      </c>
      <c r="C1179" s="76">
        <v>23</v>
      </c>
      <c r="D1179" s="76">
        <v>332</v>
      </c>
      <c r="E1179" s="76" t="s">
        <v>68</v>
      </c>
      <c r="F1179" s="24">
        <v>0</v>
      </c>
      <c r="G1179" s="24">
        <v>0</v>
      </c>
      <c r="H1179" s="24">
        <v>0</v>
      </c>
      <c r="I1179" s="24">
        <v>0</v>
      </c>
      <c r="J1179" s="24">
        <v>0</v>
      </c>
      <c r="K1179" s="24">
        <v>0</v>
      </c>
      <c r="L1179" s="24">
        <v>0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0</v>
      </c>
      <c r="V1179" s="24"/>
      <c r="W1179" s="24">
        <v>0</v>
      </c>
      <c r="X1179" s="24"/>
      <c r="Y1179" s="24">
        <v>0</v>
      </c>
      <c r="Z1179" s="24">
        <v>0</v>
      </c>
      <c r="AA1179" s="24"/>
      <c r="AB1179" s="24">
        <v>0</v>
      </c>
      <c r="AC1179" s="24">
        <v>0</v>
      </c>
      <c r="AD1179" s="24">
        <v>0</v>
      </c>
      <c r="AE1179" s="24">
        <v>0</v>
      </c>
      <c r="AF1179" s="24">
        <v>0</v>
      </c>
      <c r="AG1179" s="24">
        <v>0</v>
      </c>
      <c r="AH1179" s="24"/>
      <c r="AI1179" s="24">
        <v>0</v>
      </c>
      <c r="AJ1179" s="24">
        <v>0</v>
      </c>
      <c r="AK1179" s="24"/>
      <c r="AL1179" s="24">
        <v>0</v>
      </c>
      <c r="AM1179" s="24">
        <v>0</v>
      </c>
      <c r="AN1179" s="24">
        <v>0</v>
      </c>
      <c r="AO1179" s="24">
        <v>0</v>
      </c>
      <c r="AP1179" s="24">
        <v>0</v>
      </c>
      <c r="AQ1179" s="24">
        <v>0</v>
      </c>
      <c r="AR1179" s="24">
        <v>0</v>
      </c>
      <c r="AS1179" s="24">
        <v>0</v>
      </c>
      <c r="AT1179" s="24">
        <v>0</v>
      </c>
      <c r="AU1179" s="24">
        <v>0</v>
      </c>
      <c r="AV1179" s="24">
        <v>0</v>
      </c>
      <c r="AW1179" s="24">
        <v>0</v>
      </c>
      <c r="AX1179" s="24">
        <v>0</v>
      </c>
      <c r="AY1179" s="24">
        <v>0</v>
      </c>
      <c r="AZ1179" s="24">
        <v>0</v>
      </c>
      <c r="BA1179" s="24">
        <v>0</v>
      </c>
      <c r="BB1179" s="24">
        <v>0</v>
      </c>
      <c r="BC1179" s="24">
        <v>0</v>
      </c>
      <c r="BD1179" s="24">
        <f t="shared" si="475"/>
        <v>0</v>
      </c>
      <c r="BE1179" s="25" t="s">
        <v>48</v>
      </c>
    </row>
    <row r="1180" spans="1:57" ht="25.5" customHeight="1" x14ac:dyDescent="0.25">
      <c r="A1180" s="22">
        <v>24</v>
      </c>
      <c r="B1180" s="76" t="s">
        <v>54</v>
      </c>
      <c r="C1180" s="76">
        <v>22</v>
      </c>
      <c r="D1180" s="76">
        <v>175</v>
      </c>
      <c r="E1180" s="76" t="s">
        <v>69</v>
      </c>
      <c r="F1180" s="24">
        <v>0</v>
      </c>
      <c r="G1180" s="24">
        <v>0</v>
      </c>
      <c r="H1180" s="24">
        <v>0</v>
      </c>
      <c r="I1180" s="24">
        <v>0</v>
      </c>
      <c r="J1180" s="24">
        <v>0</v>
      </c>
      <c r="K1180" s="24">
        <v>0</v>
      </c>
      <c r="L1180" s="24">
        <v>0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0</v>
      </c>
      <c r="V1180" s="24"/>
      <c r="W1180" s="24">
        <v>0</v>
      </c>
      <c r="X1180" s="24"/>
      <c r="Y1180" s="24">
        <v>0</v>
      </c>
      <c r="Z1180" s="24">
        <v>0</v>
      </c>
      <c r="AA1180" s="24"/>
      <c r="AB1180" s="24">
        <v>0</v>
      </c>
      <c r="AC1180" s="24">
        <v>0</v>
      </c>
      <c r="AD1180" s="24">
        <v>0</v>
      </c>
      <c r="AE1180" s="24">
        <v>0</v>
      </c>
      <c r="AF1180" s="24">
        <v>0</v>
      </c>
      <c r="AG1180" s="24">
        <v>0</v>
      </c>
      <c r="AH1180" s="24"/>
      <c r="AI1180" s="24">
        <v>0</v>
      </c>
      <c r="AJ1180" s="24">
        <v>0</v>
      </c>
      <c r="AK1180" s="24"/>
      <c r="AL1180" s="24">
        <v>0</v>
      </c>
      <c r="AM1180" s="24">
        <v>0</v>
      </c>
      <c r="AN1180" s="24">
        <v>0</v>
      </c>
      <c r="AO1180" s="24">
        <v>0</v>
      </c>
      <c r="AP1180" s="24">
        <v>0</v>
      </c>
      <c r="AQ1180" s="24">
        <v>0</v>
      </c>
      <c r="AR1180" s="24">
        <v>0</v>
      </c>
      <c r="AS1180" s="24">
        <v>0</v>
      </c>
      <c r="AT1180" s="24">
        <v>0</v>
      </c>
      <c r="AU1180" s="24">
        <v>0</v>
      </c>
      <c r="AV1180" s="24">
        <v>0</v>
      </c>
      <c r="AW1180" s="24">
        <v>0</v>
      </c>
      <c r="AX1180" s="24">
        <v>0</v>
      </c>
      <c r="AY1180" s="24">
        <v>0</v>
      </c>
      <c r="AZ1180" s="24">
        <v>0</v>
      </c>
      <c r="BA1180" s="24">
        <v>0</v>
      </c>
      <c r="BB1180" s="24">
        <v>0</v>
      </c>
      <c r="BC1180" s="24">
        <v>0</v>
      </c>
      <c r="BD1180" s="24">
        <f t="shared" si="475"/>
        <v>0</v>
      </c>
      <c r="BE1180" s="25" t="s">
        <v>48</v>
      </c>
    </row>
    <row r="1181" spans="1:57" ht="25.5" customHeight="1" x14ac:dyDescent="0.25">
      <c r="A1181" s="22">
        <v>24</v>
      </c>
      <c r="B1181" s="76" t="s">
        <v>54</v>
      </c>
      <c r="C1181" s="76">
        <v>22</v>
      </c>
      <c r="D1181" s="76">
        <v>347</v>
      </c>
      <c r="E1181" s="76" t="s">
        <v>70</v>
      </c>
      <c r="F1181" s="24">
        <v>0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4"/>
      <c r="W1181" s="24">
        <v>0</v>
      </c>
      <c r="X1181" s="24"/>
      <c r="Y1181" s="24">
        <v>0</v>
      </c>
      <c r="Z1181" s="24">
        <v>0</v>
      </c>
      <c r="AA1181" s="24"/>
      <c r="AB1181" s="24">
        <v>0</v>
      </c>
      <c r="AC1181" s="24">
        <v>0</v>
      </c>
      <c r="AD1181" s="24">
        <v>0</v>
      </c>
      <c r="AE1181" s="24">
        <v>0</v>
      </c>
      <c r="AF1181" s="24">
        <v>0</v>
      </c>
      <c r="AG1181" s="24">
        <v>0</v>
      </c>
      <c r="AH1181" s="24"/>
      <c r="AI1181" s="24">
        <v>0</v>
      </c>
      <c r="AJ1181" s="24">
        <v>0</v>
      </c>
      <c r="AK1181" s="24"/>
      <c r="AL1181" s="24">
        <v>0</v>
      </c>
      <c r="AM1181" s="24">
        <v>0</v>
      </c>
      <c r="AN1181" s="24">
        <v>0</v>
      </c>
      <c r="AO1181" s="24">
        <v>0</v>
      </c>
      <c r="AP1181" s="24">
        <v>0</v>
      </c>
      <c r="AQ1181" s="24">
        <v>0</v>
      </c>
      <c r="AR1181" s="24">
        <v>0</v>
      </c>
      <c r="AS1181" s="24">
        <v>0</v>
      </c>
      <c r="AT1181" s="24">
        <v>0</v>
      </c>
      <c r="AU1181" s="24">
        <v>0</v>
      </c>
      <c r="AV1181" s="24">
        <v>0</v>
      </c>
      <c r="AW1181" s="24">
        <v>0</v>
      </c>
      <c r="AX1181" s="24">
        <v>0</v>
      </c>
      <c r="AY1181" s="24">
        <v>0</v>
      </c>
      <c r="AZ1181" s="24">
        <v>0</v>
      </c>
      <c r="BA1181" s="24">
        <v>0</v>
      </c>
      <c r="BB1181" s="24">
        <v>0</v>
      </c>
      <c r="BC1181" s="24">
        <v>0</v>
      </c>
      <c r="BD1181" s="24">
        <f t="shared" si="475"/>
        <v>0</v>
      </c>
      <c r="BE1181" s="25" t="s">
        <v>48</v>
      </c>
    </row>
    <row r="1182" spans="1:57" ht="25.5" customHeight="1" x14ac:dyDescent="0.25">
      <c r="A1182" s="40">
        <v>24</v>
      </c>
      <c r="B1182" s="76" t="s">
        <v>54</v>
      </c>
      <c r="C1182" s="76">
        <v>12</v>
      </c>
      <c r="D1182" s="76" t="s">
        <v>71</v>
      </c>
      <c r="E1182" s="76" t="s">
        <v>72</v>
      </c>
      <c r="F1182" s="24">
        <v>0</v>
      </c>
      <c r="G1182" s="24">
        <v>0</v>
      </c>
      <c r="H1182" s="24">
        <v>0</v>
      </c>
      <c r="I1182" s="24">
        <v>0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0</v>
      </c>
      <c r="V1182" s="24"/>
      <c r="W1182" s="24">
        <v>0</v>
      </c>
      <c r="X1182" s="24"/>
      <c r="Y1182" s="24">
        <v>0</v>
      </c>
      <c r="Z1182" s="24">
        <v>0</v>
      </c>
      <c r="AA1182" s="24"/>
      <c r="AB1182" s="24">
        <v>0</v>
      </c>
      <c r="AC1182" s="24">
        <v>0</v>
      </c>
      <c r="AD1182" s="24">
        <v>0</v>
      </c>
      <c r="AE1182" s="24">
        <v>0</v>
      </c>
      <c r="AF1182" s="24">
        <v>0</v>
      </c>
      <c r="AG1182" s="24">
        <v>0</v>
      </c>
      <c r="AH1182" s="24"/>
      <c r="AI1182" s="24">
        <v>0</v>
      </c>
      <c r="AJ1182" s="24">
        <v>0</v>
      </c>
      <c r="AK1182" s="24"/>
      <c r="AL1182" s="24">
        <v>0</v>
      </c>
      <c r="AM1182" s="24">
        <v>0</v>
      </c>
      <c r="AN1182" s="24">
        <v>0</v>
      </c>
      <c r="AO1182" s="24">
        <v>0</v>
      </c>
      <c r="AP1182" s="24">
        <v>0</v>
      </c>
      <c r="AQ1182" s="24">
        <v>0</v>
      </c>
      <c r="AR1182" s="24">
        <v>0</v>
      </c>
      <c r="AS1182" s="24">
        <v>0</v>
      </c>
      <c r="AT1182" s="24">
        <v>0</v>
      </c>
      <c r="AU1182" s="24">
        <v>0</v>
      </c>
      <c r="AV1182" s="24">
        <v>0</v>
      </c>
      <c r="AW1182" s="24">
        <v>0</v>
      </c>
      <c r="AX1182" s="24">
        <v>0</v>
      </c>
      <c r="AY1182" s="24">
        <v>0</v>
      </c>
      <c r="AZ1182" s="24">
        <v>0</v>
      </c>
      <c r="BA1182" s="24">
        <v>0</v>
      </c>
      <c r="BB1182" s="24">
        <v>0</v>
      </c>
      <c r="BC1182" s="24">
        <v>0</v>
      </c>
      <c r="BD1182" s="24">
        <f t="shared" si="475"/>
        <v>0</v>
      </c>
      <c r="BE1182" s="25"/>
    </row>
    <row r="1183" spans="1:57" ht="25.5" customHeight="1" x14ac:dyDescent="0.25">
      <c r="A1183" s="40">
        <v>24</v>
      </c>
      <c r="B1183" s="76" t="s">
        <v>54</v>
      </c>
      <c r="C1183" s="76">
        <v>22</v>
      </c>
      <c r="D1183" s="76" t="s">
        <v>55</v>
      </c>
      <c r="E1183" s="76" t="s">
        <v>73</v>
      </c>
      <c r="F1183" s="24">
        <v>0</v>
      </c>
      <c r="G1183" s="24">
        <v>0</v>
      </c>
      <c r="H1183" s="24">
        <v>0</v>
      </c>
      <c r="I1183" s="24">
        <v>0</v>
      </c>
      <c r="J1183" s="24">
        <v>0</v>
      </c>
      <c r="K1183" s="24">
        <v>0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0</v>
      </c>
      <c r="V1183" s="24"/>
      <c r="W1183" s="24">
        <v>0</v>
      </c>
      <c r="X1183" s="24"/>
      <c r="Y1183" s="24">
        <v>0</v>
      </c>
      <c r="Z1183" s="24">
        <v>0</v>
      </c>
      <c r="AA1183" s="24"/>
      <c r="AB1183" s="24">
        <v>0</v>
      </c>
      <c r="AC1183" s="24">
        <v>0</v>
      </c>
      <c r="AD1183" s="24">
        <v>0</v>
      </c>
      <c r="AE1183" s="24">
        <v>0</v>
      </c>
      <c r="AF1183" s="24">
        <v>0</v>
      </c>
      <c r="AG1183" s="24">
        <v>0</v>
      </c>
      <c r="AH1183" s="24"/>
      <c r="AI1183" s="24">
        <v>0</v>
      </c>
      <c r="AJ1183" s="24">
        <v>0</v>
      </c>
      <c r="AK1183" s="24"/>
      <c r="AL1183" s="24">
        <v>0</v>
      </c>
      <c r="AM1183" s="24">
        <v>0</v>
      </c>
      <c r="AN1183" s="24">
        <v>0</v>
      </c>
      <c r="AO1183" s="24">
        <v>0</v>
      </c>
      <c r="AP1183" s="24">
        <v>0</v>
      </c>
      <c r="AQ1183" s="24">
        <v>0</v>
      </c>
      <c r="AR1183" s="24">
        <v>0</v>
      </c>
      <c r="AS1183" s="24">
        <v>0</v>
      </c>
      <c r="AT1183" s="24">
        <v>0</v>
      </c>
      <c r="AU1183" s="24">
        <v>0</v>
      </c>
      <c r="AV1183" s="24">
        <v>0</v>
      </c>
      <c r="AW1183" s="24">
        <v>0</v>
      </c>
      <c r="AX1183" s="24">
        <v>0</v>
      </c>
      <c r="AY1183" s="24">
        <v>0</v>
      </c>
      <c r="AZ1183" s="24">
        <v>0</v>
      </c>
      <c r="BA1183" s="24">
        <v>0</v>
      </c>
      <c r="BB1183" s="24">
        <v>0</v>
      </c>
      <c r="BC1183" s="24">
        <v>0</v>
      </c>
      <c r="BD1183" s="24">
        <f t="shared" si="475"/>
        <v>0</v>
      </c>
      <c r="BE1183" s="25"/>
    </row>
    <row r="1184" spans="1:57" ht="25.5" customHeight="1" x14ac:dyDescent="0.25">
      <c r="A1184" s="22">
        <v>24</v>
      </c>
      <c r="B1184" s="78" t="s">
        <v>74</v>
      </c>
      <c r="C1184" s="76">
        <v>22</v>
      </c>
      <c r="D1184" s="76">
        <v>35</v>
      </c>
      <c r="E1184" s="76" t="s">
        <v>75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4"/>
      <c r="W1184" s="24">
        <v>0</v>
      </c>
      <c r="X1184" s="24"/>
      <c r="Y1184" s="24">
        <v>0</v>
      </c>
      <c r="Z1184" s="24">
        <v>0</v>
      </c>
      <c r="AA1184" s="24"/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/>
      <c r="AI1184" s="24">
        <v>0</v>
      </c>
      <c r="AJ1184" s="24">
        <v>0</v>
      </c>
      <c r="AK1184" s="24"/>
      <c r="AL1184" s="24">
        <v>0</v>
      </c>
      <c r="AM1184" s="24">
        <v>0</v>
      </c>
      <c r="AN1184" s="24">
        <v>0</v>
      </c>
      <c r="AO1184" s="24">
        <v>0</v>
      </c>
      <c r="AP1184" s="24">
        <v>0</v>
      </c>
      <c r="AQ1184" s="24">
        <v>0</v>
      </c>
      <c r="AR1184" s="24">
        <v>0</v>
      </c>
      <c r="AS1184" s="24">
        <v>0</v>
      </c>
      <c r="AT1184" s="24">
        <v>0</v>
      </c>
      <c r="AU1184" s="24">
        <v>0</v>
      </c>
      <c r="AV1184" s="24">
        <v>0</v>
      </c>
      <c r="AW1184" s="24">
        <v>0</v>
      </c>
      <c r="AX1184" s="24">
        <v>0</v>
      </c>
      <c r="AY1184" s="24">
        <v>0</v>
      </c>
      <c r="AZ1184" s="24">
        <v>0</v>
      </c>
      <c r="BA1184" s="24">
        <v>0</v>
      </c>
      <c r="BB1184" s="24">
        <v>0</v>
      </c>
      <c r="BC1184" s="24">
        <v>0</v>
      </c>
      <c r="BD1184" s="24">
        <f t="shared" si="475"/>
        <v>0</v>
      </c>
      <c r="BE1184" s="25" t="s">
        <v>48</v>
      </c>
    </row>
    <row r="1185" spans="1:57" ht="25.5" customHeight="1" x14ac:dyDescent="0.25">
      <c r="A1185" s="22">
        <v>24</v>
      </c>
      <c r="B1185" s="78" t="s">
        <v>74</v>
      </c>
      <c r="C1185" s="76">
        <v>22</v>
      </c>
      <c r="D1185" s="76">
        <v>342</v>
      </c>
      <c r="E1185" s="76" t="s">
        <v>76</v>
      </c>
      <c r="F1185" s="24">
        <v>0</v>
      </c>
      <c r="G1185" s="24">
        <v>0</v>
      </c>
      <c r="H1185" s="24">
        <v>0</v>
      </c>
      <c r="I1185" s="24">
        <v>0</v>
      </c>
      <c r="J1185" s="24">
        <v>0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0</v>
      </c>
      <c r="V1185" s="24"/>
      <c r="W1185" s="24">
        <v>0</v>
      </c>
      <c r="X1185" s="24"/>
      <c r="Y1185" s="24">
        <v>0</v>
      </c>
      <c r="Z1185" s="24">
        <v>0</v>
      </c>
      <c r="AA1185" s="24"/>
      <c r="AB1185" s="24">
        <v>0</v>
      </c>
      <c r="AC1185" s="24">
        <v>0</v>
      </c>
      <c r="AD1185" s="24">
        <v>0</v>
      </c>
      <c r="AE1185" s="24">
        <v>0</v>
      </c>
      <c r="AF1185" s="24">
        <v>0</v>
      </c>
      <c r="AG1185" s="24">
        <v>0</v>
      </c>
      <c r="AH1185" s="24"/>
      <c r="AI1185" s="24">
        <v>0</v>
      </c>
      <c r="AJ1185" s="24">
        <v>0</v>
      </c>
      <c r="AK1185" s="24"/>
      <c r="AL1185" s="24">
        <v>0</v>
      </c>
      <c r="AM1185" s="24">
        <v>0</v>
      </c>
      <c r="AN1185" s="24">
        <v>0</v>
      </c>
      <c r="AO1185" s="24">
        <v>0</v>
      </c>
      <c r="AP1185" s="24">
        <v>0</v>
      </c>
      <c r="AQ1185" s="24">
        <v>0</v>
      </c>
      <c r="AR1185" s="24">
        <v>0</v>
      </c>
      <c r="AS1185" s="24">
        <v>0</v>
      </c>
      <c r="AT1185" s="24">
        <v>0</v>
      </c>
      <c r="AU1185" s="24">
        <v>0</v>
      </c>
      <c r="AV1185" s="24">
        <v>0</v>
      </c>
      <c r="AW1185" s="24">
        <v>0</v>
      </c>
      <c r="AX1185" s="24">
        <v>0</v>
      </c>
      <c r="AY1185" s="24">
        <v>0</v>
      </c>
      <c r="AZ1185" s="24">
        <v>0</v>
      </c>
      <c r="BA1185" s="24">
        <v>0</v>
      </c>
      <c r="BB1185" s="24">
        <v>0</v>
      </c>
      <c r="BC1185" s="24">
        <v>0</v>
      </c>
      <c r="BD1185" s="24">
        <f t="shared" si="475"/>
        <v>0</v>
      </c>
      <c r="BE1185" s="25" t="s">
        <v>48</v>
      </c>
    </row>
    <row r="1186" spans="1:57" ht="25.5" customHeight="1" x14ac:dyDescent="0.25">
      <c r="A1186" s="22">
        <v>24</v>
      </c>
      <c r="B1186" s="78" t="s">
        <v>74</v>
      </c>
      <c r="C1186" s="76">
        <v>22</v>
      </c>
      <c r="D1186" s="76">
        <v>343</v>
      </c>
      <c r="E1186" s="76" t="s">
        <v>77</v>
      </c>
      <c r="F1186" s="24">
        <v>0</v>
      </c>
      <c r="G1186" s="24">
        <v>0</v>
      </c>
      <c r="H1186" s="24">
        <v>0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0</v>
      </c>
      <c r="V1186" s="24"/>
      <c r="W1186" s="24">
        <v>0</v>
      </c>
      <c r="X1186" s="24"/>
      <c r="Y1186" s="24">
        <v>0</v>
      </c>
      <c r="Z1186" s="24">
        <v>0</v>
      </c>
      <c r="AA1186" s="24"/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/>
      <c r="AI1186" s="24">
        <v>0</v>
      </c>
      <c r="AJ1186" s="24">
        <v>0</v>
      </c>
      <c r="AK1186" s="24"/>
      <c r="AL1186" s="24">
        <v>0</v>
      </c>
      <c r="AM1186" s="24">
        <v>0</v>
      </c>
      <c r="AN1186" s="24">
        <v>0</v>
      </c>
      <c r="AO1186" s="24">
        <v>0</v>
      </c>
      <c r="AP1186" s="24">
        <v>0</v>
      </c>
      <c r="AQ1186" s="24">
        <v>0</v>
      </c>
      <c r="AR1186" s="24">
        <v>0</v>
      </c>
      <c r="AS1186" s="24">
        <v>0</v>
      </c>
      <c r="AT1186" s="24">
        <v>0</v>
      </c>
      <c r="AU1186" s="24">
        <v>0</v>
      </c>
      <c r="AV1186" s="24">
        <v>0</v>
      </c>
      <c r="AW1186" s="24">
        <v>0</v>
      </c>
      <c r="AX1186" s="24">
        <v>0</v>
      </c>
      <c r="AY1186" s="24">
        <v>0</v>
      </c>
      <c r="AZ1186" s="24">
        <v>0</v>
      </c>
      <c r="BA1186" s="24">
        <v>0</v>
      </c>
      <c r="BB1186" s="24">
        <v>0</v>
      </c>
      <c r="BC1186" s="24">
        <v>0</v>
      </c>
      <c r="BD1186" s="24">
        <f t="shared" si="475"/>
        <v>0</v>
      </c>
      <c r="BE1186" s="25" t="s">
        <v>48</v>
      </c>
    </row>
    <row r="1187" spans="1:57" ht="25.5" customHeight="1" x14ac:dyDescent="0.25">
      <c r="A1187" s="22">
        <v>24</v>
      </c>
      <c r="B1187" s="78" t="s">
        <v>74</v>
      </c>
      <c r="C1187" s="76">
        <v>22</v>
      </c>
      <c r="D1187" s="76">
        <v>344</v>
      </c>
      <c r="E1187" s="76" t="s">
        <v>79</v>
      </c>
      <c r="F1187" s="24">
        <v>0</v>
      </c>
      <c r="G1187" s="24">
        <v>0</v>
      </c>
      <c r="H1187" s="24">
        <v>0</v>
      </c>
      <c r="I1187" s="24">
        <v>0</v>
      </c>
      <c r="J1187" s="24">
        <v>0</v>
      </c>
      <c r="K1187" s="24">
        <v>0</v>
      </c>
      <c r="L1187" s="24">
        <v>0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0</v>
      </c>
      <c r="V1187" s="24"/>
      <c r="W1187" s="24">
        <v>0</v>
      </c>
      <c r="X1187" s="24"/>
      <c r="Y1187" s="24">
        <v>0</v>
      </c>
      <c r="Z1187" s="24">
        <v>0</v>
      </c>
      <c r="AA1187" s="24"/>
      <c r="AB1187" s="24">
        <v>0</v>
      </c>
      <c r="AC1187" s="24">
        <v>0</v>
      </c>
      <c r="AD1187" s="24">
        <v>0</v>
      </c>
      <c r="AE1187" s="24">
        <v>0</v>
      </c>
      <c r="AF1187" s="24">
        <v>0</v>
      </c>
      <c r="AG1187" s="24">
        <v>0</v>
      </c>
      <c r="AH1187" s="24"/>
      <c r="AI1187" s="24">
        <v>0</v>
      </c>
      <c r="AJ1187" s="24">
        <v>0</v>
      </c>
      <c r="AK1187" s="24"/>
      <c r="AL1187" s="24">
        <v>0</v>
      </c>
      <c r="AM1187" s="24">
        <v>0</v>
      </c>
      <c r="AN1187" s="24">
        <v>0</v>
      </c>
      <c r="AO1187" s="24">
        <v>0</v>
      </c>
      <c r="AP1187" s="24">
        <v>0</v>
      </c>
      <c r="AQ1187" s="24">
        <v>0</v>
      </c>
      <c r="AR1187" s="24">
        <v>0</v>
      </c>
      <c r="AS1187" s="24">
        <v>0</v>
      </c>
      <c r="AT1187" s="24">
        <v>0</v>
      </c>
      <c r="AU1187" s="24">
        <v>0</v>
      </c>
      <c r="AV1187" s="24">
        <v>0</v>
      </c>
      <c r="AW1187" s="24">
        <v>0</v>
      </c>
      <c r="AX1187" s="24">
        <v>0</v>
      </c>
      <c r="AY1187" s="24">
        <v>0</v>
      </c>
      <c r="AZ1187" s="24">
        <v>0</v>
      </c>
      <c r="BA1187" s="24">
        <v>0</v>
      </c>
      <c r="BB1187" s="24">
        <v>0</v>
      </c>
      <c r="BC1187" s="24">
        <v>0</v>
      </c>
      <c r="BD1187" s="24">
        <f t="shared" si="475"/>
        <v>0</v>
      </c>
      <c r="BE1187" s="25"/>
    </row>
    <row r="1188" spans="1:57" ht="25.5" customHeight="1" x14ac:dyDescent="0.25">
      <c r="A1188" s="22">
        <v>24</v>
      </c>
      <c r="B1188" s="78" t="s">
        <v>74</v>
      </c>
      <c r="C1188" s="76">
        <v>22</v>
      </c>
      <c r="D1188" s="76">
        <v>345</v>
      </c>
      <c r="E1188" s="76" t="s">
        <v>80</v>
      </c>
      <c r="F1188" s="24">
        <v>0</v>
      </c>
      <c r="G1188" s="24">
        <v>0</v>
      </c>
      <c r="H1188" s="24">
        <v>0</v>
      </c>
      <c r="I1188" s="24">
        <v>0</v>
      </c>
      <c r="J1188" s="24">
        <v>0</v>
      </c>
      <c r="K1188" s="24">
        <v>0</v>
      </c>
      <c r="L1188" s="24">
        <v>0</v>
      </c>
      <c r="M1188" s="24">
        <v>0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0</v>
      </c>
      <c r="V1188" s="24"/>
      <c r="W1188" s="24">
        <v>0</v>
      </c>
      <c r="X1188" s="24"/>
      <c r="Y1188" s="24">
        <v>0</v>
      </c>
      <c r="Z1188" s="24">
        <v>0</v>
      </c>
      <c r="AA1188" s="24"/>
      <c r="AB1188" s="24">
        <v>0</v>
      </c>
      <c r="AC1188" s="24">
        <v>0</v>
      </c>
      <c r="AD1188" s="24">
        <v>0</v>
      </c>
      <c r="AE1188" s="24">
        <v>0</v>
      </c>
      <c r="AF1188" s="24">
        <v>0</v>
      </c>
      <c r="AG1188" s="24">
        <v>0</v>
      </c>
      <c r="AH1188" s="24"/>
      <c r="AI1188" s="24">
        <v>0</v>
      </c>
      <c r="AJ1188" s="24">
        <v>0</v>
      </c>
      <c r="AK1188" s="24"/>
      <c r="AL1188" s="24">
        <v>0</v>
      </c>
      <c r="AM1188" s="24">
        <v>0</v>
      </c>
      <c r="AN1188" s="24">
        <v>0</v>
      </c>
      <c r="AO1188" s="24">
        <v>0</v>
      </c>
      <c r="AP1188" s="24">
        <v>0</v>
      </c>
      <c r="AQ1188" s="24">
        <v>0</v>
      </c>
      <c r="AR1188" s="24">
        <v>0</v>
      </c>
      <c r="AS1188" s="24">
        <v>0</v>
      </c>
      <c r="AT1188" s="24">
        <v>0</v>
      </c>
      <c r="AU1188" s="24">
        <v>0</v>
      </c>
      <c r="AV1188" s="24">
        <v>0</v>
      </c>
      <c r="AW1188" s="24">
        <v>0</v>
      </c>
      <c r="AX1188" s="24">
        <v>0</v>
      </c>
      <c r="AY1188" s="24">
        <v>0</v>
      </c>
      <c r="AZ1188" s="24">
        <v>0</v>
      </c>
      <c r="BA1188" s="24">
        <v>0</v>
      </c>
      <c r="BB1188" s="24">
        <v>0</v>
      </c>
      <c r="BC1188" s="24">
        <v>0</v>
      </c>
      <c r="BD1188" s="24">
        <f t="shared" si="475"/>
        <v>0</v>
      </c>
      <c r="BE1188" s="25"/>
    </row>
    <row r="1189" spans="1:57" ht="25.5" customHeight="1" x14ac:dyDescent="0.25">
      <c r="A1189" s="22">
        <v>24</v>
      </c>
      <c r="B1189" s="78" t="s">
        <v>74</v>
      </c>
      <c r="C1189" s="76">
        <v>22</v>
      </c>
      <c r="D1189" s="76">
        <v>352</v>
      </c>
      <c r="E1189" s="76" t="s">
        <v>81</v>
      </c>
      <c r="F1189" s="24">
        <v>0</v>
      </c>
      <c r="G1189" s="24">
        <v>0</v>
      </c>
      <c r="H1189" s="24">
        <v>0</v>
      </c>
      <c r="I1189" s="24">
        <v>0</v>
      </c>
      <c r="J1189" s="24">
        <v>0</v>
      </c>
      <c r="K1189" s="24">
        <v>0</v>
      </c>
      <c r="L1189" s="24">
        <v>0</v>
      </c>
      <c r="M1189" s="24">
        <v>0</v>
      </c>
      <c r="N1189" s="24">
        <v>0</v>
      </c>
      <c r="O1189" s="24">
        <v>0</v>
      </c>
      <c r="P1189" s="24">
        <v>0</v>
      </c>
      <c r="Q1189" s="24">
        <v>0</v>
      </c>
      <c r="R1189" s="24">
        <v>0</v>
      </c>
      <c r="S1189" s="24">
        <v>0</v>
      </c>
      <c r="T1189" s="24">
        <v>0</v>
      </c>
      <c r="U1189" s="24">
        <v>0</v>
      </c>
      <c r="V1189" s="24"/>
      <c r="W1189" s="24">
        <v>0</v>
      </c>
      <c r="X1189" s="24"/>
      <c r="Y1189" s="24">
        <v>0</v>
      </c>
      <c r="Z1189" s="24">
        <v>0</v>
      </c>
      <c r="AA1189" s="24"/>
      <c r="AB1189" s="24">
        <v>0</v>
      </c>
      <c r="AC1189" s="24">
        <v>0</v>
      </c>
      <c r="AD1189" s="24">
        <v>0</v>
      </c>
      <c r="AE1189" s="24">
        <v>0</v>
      </c>
      <c r="AF1189" s="24">
        <v>0</v>
      </c>
      <c r="AG1189" s="24">
        <v>0</v>
      </c>
      <c r="AH1189" s="24"/>
      <c r="AI1189" s="24">
        <v>0</v>
      </c>
      <c r="AJ1189" s="24">
        <v>0</v>
      </c>
      <c r="AK1189" s="24"/>
      <c r="AL1189" s="24">
        <v>0</v>
      </c>
      <c r="AM1189" s="24">
        <v>0</v>
      </c>
      <c r="AN1189" s="24">
        <v>0</v>
      </c>
      <c r="AO1189" s="24">
        <v>0</v>
      </c>
      <c r="AP1189" s="24">
        <v>0</v>
      </c>
      <c r="AQ1189" s="24">
        <v>0</v>
      </c>
      <c r="AR1189" s="24">
        <v>0</v>
      </c>
      <c r="AS1189" s="24">
        <v>0</v>
      </c>
      <c r="AT1189" s="24">
        <v>0</v>
      </c>
      <c r="AU1189" s="24">
        <v>0</v>
      </c>
      <c r="AV1189" s="24">
        <v>0</v>
      </c>
      <c r="AW1189" s="24">
        <v>0</v>
      </c>
      <c r="AX1189" s="24">
        <v>0</v>
      </c>
      <c r="AY1189" s="24">
        <v>0</v>
      </c>
      <c r="AZ1189" s="24">
        <v>0</v>
      </c>
      <c r="BA1189" s="24">
        <v>0</v>
      </c>
      <c r="BB1189" s="24">
        <v>0</v>
      </c>
      <c r="BC1189" s="24">
        <v>0</v>
      </c>
      <c r="BD1189" s="24">
        <f t="shared" si="475"/>
        <v>0</v>
      </c>
      <c r="BE1189" s="25"/>
    </row>
    <row r="1190" spans="1:57" ht="25.5" customHeight="1" x14ac:dyDescent="0.25">
      <c r="A1190" s="22">
        <v>24</v>
      </c>
      <c r="B1190" s="78" t="s">
        <v>74</v>
      </c>
      <c r="C1190" s="76">
        <v>12</v>
      </c>
      <c r="D1190" s="76">
        <v>31</v>
      </c>
      <c r="E1190" s="76" t="s">
        <v>158</v>
      </c>
      <c r="F1190" s="24">
        <v>0</v>
      </c>
      <c r="G1190" s="24">
        <v>0</v>
      </c>
      <c r="H1190" s="24">
        <v>0</v>
      </c>
      <c r="I1190" s="24">
        <v>0</v>
      </c>
      <c r="J1190" s="24">
        <v>0</v>
      </c>
      <c r="K1190" s="24">
        <v>0</v>
      </c>
      <c r="L1190" s="24">
        <v>0</v>
      </c>
      <c r="M1190" s="24">
        <v>0</v>
      </c>
      <c r="N1190" s="24">
        <v>0</v>
      </c>
      <c r="O1190" s="24">
        <v>0</v>
      </c>
      <c r="P1190" s="24">
        <v>0</v>
      </c>
      <c r="Q1190" s="24">
        <v>0</v>
      </c>
      <c r="R1190" s="24">
        <v>0</v>
      </c>
      <c r="S1190" s="24">
        <v>0</v>
      </c>
      <c r="T1190" s="24">
        <v>0</v>
      </c>
      <c r="U1190" s="24">
        <v>0</v>
      </c>
      <c r="V1190" s="24"/>
      <c r="W1190" s="24">
        <v>0</v>
      </c>
      <c r="X1190" s="24"/>
      <c r="Y1190" s="24">
        <v>0</v>
      </c>
      <c r="Z1190" s="24">
        <v>0</v>
      </c>
      <c r="AA1190" s="24"/>
      <c r="AB1190" s="24">
        <v>0</v>
      </c>
      <c r="AC1190" s="24">
        <v>0</v>
      </c>
      <c r="AD1190" s="24">
        <v>0</v>
      </c>
      <c r="AE1190" s="24">
        <v>0</v>
      </c>
      <c r="AF1190" s="24">
        <v>0</v>
      </c>
      <c r="AG1190" s="24">
        <v>0</v>
      </c>
      <c r="AH1190" s="24"/>
      <c r="AI1190" s="24">
        <v>0</v>
      </c>
      <c r="AJ1190" s="24">
        <v>0</v>
      </c>
      <c r="AK1190" s="24"/>
      <c r="AL1190" s="24">
        <v>0</v>
      </c>
      <c r="AM1190" s="24">
        <v>0</v>
      </c>
      <c r="AN1190" s="24">
        <v>0</v>
      </c>
      <c r="AO1190" s="24">
        <v>0</v>
      </c>
      <c r="AP1190" s="24">
        <v>0</v>
      </c>
      <c r="AQ1190" s="24">
        <v>0</v>
      </c>
      <c r="AR1190" s="24">
        <v>0</v>
      </c>
      <c r="AS1190" s="24">
        <v>0</v>
      </c>
      <c r="AT1190" s="24">
        <v>0</v>
      </c>
      <c r="AU1190" s="24">
        <v>0</v>
      </c>
      <c r="AV1190" s="24">
        <v>0</v>
      </c>
      <c r="AW1190" s="24">
        <v>0</v>
      </c>
      <c r="AX1190" s="24">
        <v>0</v>
      </c>
      <c r="AY1190" s="24">
        <v>0</v>
      </c>
      <c r="AZ1190" s="24">
        <v>0</v>
      </c>
      <c r="BA1190" s="24">
        <v>0</v>
      </c>
      <c r="BB1190" s="24">
        <v>0</v>
      </c>
      <c r="BC1190" s="24">
        <v>0</v>
      </c>
      <c r="BD1190" s="24">
        <f t="shared" si="475"/>
        <v>0</v>
      </c>
      <c r="BE1190" s="25"/>
    </row>
    <row r="1191" spans="1:57" ht="25.5" customHeight="1" x14ac:dyDescent="0.25">
      <c r="A1191" s="22">
        <v>24</v>
      </c>
      <c r="B1191" s="78" t="s">
        <v>74</v>
      </c>
      <c r="C1191" s="76">
        <v>22</v>
      </c>
      <c r="D1191" s="76">
        <v>357</v>
      </c>
      <c r="E1191" s="76" t="s">
        <v>83</v>
      </c>
      <c r="F1191" s="24">
        <v>0</v>
      </c>
      <c r="G1191" s="24">
        <v>0</v>
      </c>
      <c r="H1191" s="24">
        <v>0</v>
      </c>
      <c r="I1191" s="24">
        <v>0</v>
      </c>
      <c r="J1191" s="24">
        <v>0</v>
      </c>
      <c r="K1191" s="24">
        <v>0</v>
      </c>
      <c r="L1191" s="24">
        <v>0</v>
      </c>
      <c r="M1191" s="24">
        <v>0</v>
      </c>
      <c r="N1191" s="24">
        <v>0</v>
      </c>
      <c r="O1191" s="24">
        <v>0</v>
      </c>
      <c r="P1191" s="24">
        <v>0</v>
      </c>
      <c r="Q1191" s="24">
        <v>0</v>
      </c>
      <c r="R1191" s="24">
        <v>0</v>
      </c>
      <c r="S1191" s="24">
        <v>0</v>
      </c>
      <c r="T1191" s="24">
        <v>0</v>
      </c>
      <c r="U1191" s="24">
        <v>0</v>
      </c>
      <c r="V1191" s="24"/>
      <c r="W1191" s="24">
        <v>0</v>
      </c>
      <c r="X1191" s="24"/>
      <c r="Y1191" s="24">
        <v>0</v>
      </c>
      <c r="Z1191" s="24">
        <v>0</v>
      </c>
      <c r="AA1191" s="24"/>
      <c r="AB1191" s="24">
        <v>0</v>
      </c>
      <c r="AC1191" s="24">
        <v>0</v>
      </c>
      <c r="AD1191" s="24">
        <v>0</v>
      </c>
      <c r="AE1191" s="24">
        <v>0</v>
      </c>
      <c r="AF1191" s="24">
        <v>0</v>
      </c>
      <c r="AG1191" s="24">
        <v>0</v>
      </c>
      <c r="AH1191" s="24"/>
      <c r="AI1191" s="24">
        <v>0</v>
      </c>
      <c r="AJ1191" s="24">
        <v>0</v>
      </c>
      <c r="AK1191" s="24"/>
      <c r="AL1191" s="24">
        <v>0</v>
      </c>
      <c r="AM1191" s="24">
        <v>0</v>
      </c>
      <c r="AN1191" s="24">
        <v>0</v>
      </c>
      <c r="AO1191" s="24">
        <v>0</v>
      </c>
      <c r="AP1191" s="24">
        <v>0</v>
      </c>
      <c r="AQ1191" s="24">
        <v>0</v>
      </c>
      <c r="AR1191" s="24">
        <v>0</v>
      </c>
      <c r="AS1191" s="24">
        <v>0</v>
      </c>
      <c r="AT1191" s="24">
        <v>0</v>
      </c>
      <c r="AU1191" s="24">
        <v>0</v>
      </c>
      <c r="AV1191" s="24">
        <v>0</v>
      </c>
      <c r="AW1191" s="24">
        <v>0</v>
      </c>
      <c r="AX1191" s="24">
        <v>0</v>
      </c>
      <c r="AY1191" s="24">
        <v>0</v>
      </c>
      <c r="AZ1191" s="24">
        <v>0</v>
      </c>
      <c r="BA1191" s="24">
        <v>0</v>
      </c>
      <c r="BB1191" s="24">
        <v>0</v>
      </c>
      <c r="BC1191" s="24">
        <v>0</v>
      </c>
      <c r="BD1191" s="24">
        <f t="shared" si="475"/>
        <v>0</v>
      </c>
      <c r="BE1191" s="25"/>
    </row>
    <row r="1192" spans="1:57" ht="25.5" customHeight="1" x14ac:dyDescent="0.25">
      <c r="A1192" s="22">
        <v>24</v>
      </c>
      <c r="B1192" s="79" t="s">
        <v>91</v>
      </c>
      <c r="C1192" s="80">
        <v>11</v>
      </c>
      <c r="D1192" s="80">
        <v>262</v>
      </c>
      <c r="E1192" s="80" t="s">
        <v>329</v>
      </c>
      <c r="F1192" s="24">
        <v>0</v>
      </c>
      <c r="G1192" s="24">
        <v>0</v>
      </c>
      <c r="H1192" s="24">
        <v>0</v>
      </c>
      <c r="I1192" s="24">
        <v>0</v>
      </c>
      <c r="J1192" s="24">
        <v>0</v>
      </c>
      <c r="K1192" s="24">
        <v>0</v>
      </c>
      <c r="L1192" s="24">
        <v>0</v>
      </c>
      <c r="M1192" s="24">
        <v>0</v>
      </c>
      <c r="N1192" s="24">
        <v>0</v>
      </c>
      <c r="O1192" s="24">
        <v>0</v>
      </c>
      <c r="P1192" s="24">
        <v>0</v>
      </c>
      <c r="Q1192" s="24">
        <v>0</v>
      </c>
      <c r="R1192" s="24">
        <v>0</v>
      </c>
      <c r="S1192" s="24">
        <v>0</v>
      </c>
      <c r="T1192" s="24">
        <v>0</v>
      </c>
      <c r="U1192" s="24">
        <v>0</v>
      </c>
      <c r="V1192" s="24"/>
      <c r="W1192" s="24">
        <v>0</v>
      </c>
      <c r="X1192" s="24"/>
      <c r="Y1192" s="24">
        <v>0</v>
      </c>
      <c r="Z1192" s="24">
        <v>0</v>
      </c>
      <c r="AA1192" s="24"/>
      <c r="AB1192" s="24">
        <v>0</v>
      </c>
      <c r="AC1192" s="24">
        <v>0</v>
      </c>
      <c r="AD1192" s="24">
        <v>0</v>
      </c>
      <c r="AE1192" s="24">
        <v>0</v>
      </c>
      <c r="AF1192" s="24">
        <v>0</v>
      </c>
      <c r="AG1192" s="24">
        <v>0</v>
      </c>
      <c r="AH1192" s="24"/>
      <c r="AI1192" s="24">
        <v>0</v>
      </c>
      <c r="AJ1192" s="24">
        <v>0</v>
      </c>
      <c r="AK1192" s="24"/>
      <c r="AL1192" s="24">
        <v>0</v>
      </c>
      <c r="AM1192" s="24">
        <v>0</v>
      </c>
      <c r="AN1192" s="24">
        <v>0</v>
      </c>
      <c r="AO1192" s="24">
        <v>0</v>
      </c>
      <c r="AP1192" s="24">
        <v>0</v>
      </c>
      <c r="AQ1192" s="24">
        <v>0</v>
      </c>
      <c r="AR1192" s="24">
        <v>0</v>
      </c>
      <c r="AS1192" s="24">
        <v>0</v>
      </c>
      <c r="AT1192" s="24">
        <v>0</v>
      </c>
      <c r="AU1192" s="24">
        <v>0</v>
      </c>
      <c r="AV1192" s="24">
        <v>0</v>
      </c>
      <c r="AW1192" s="24">
        <v>0</v>
      </c>
      <c r="AX1192" s="24">
        <v>0</v>
      </c>
      <c r="AY1192" s="24">
        <v>0</v>
      </c>
      <c r="AZ1192" s="24">
        <v>0</v>
      </c>
      <c r="BA1192" s="24">
        <v>0</v>
      </c>
      <c r="BB1192" s="24">
        <v>0</v>
      </c>
      <c r="BC1192" s="24">
        <v>0</v>
      </c>
      <c r="BD1192" s="24">
        <f t="shared" si="475"/>
        <v>0</v>
      </c>
      <c r="BE1192" s="25"/>
    </row>
    <row r="1193" spans="1:57" ht="25.5" customHeight="1" x14ac:dyDescent="0.25">
      <c r="A1193" s="22">
        <v>24</v>
      </c>
      <c r="B1193" s="79" t="s">
        <v>91</v>
      </c>
      <c r="C1193" s="80">
        <v>45</v>
      </c>
      <c r="D1193" s="80">
        <v>173</v>
      </c>
      <c r="E1193" s="80" t="s">
        <v>375</v>
      </c>
      <c r="F1193" s="24">
        <v>0</v>
      </c>
      <c r="G1193" s="24">
        <v>0</v>
      </c>
      <c r="H1193" s="24">
        <v>0</v>
      </c>
      <c r="I1193" s="24">
        <v>0</v>
      </c>
      <c r="J1193" s="24">
        <v>0</v>
      </c>
      <c r="K1193" s="24">
        <v>0</v>
      </c>
      <c r="L1193" s="24">
        <v>0</v>
      </c>
      <c r="M1193" s="24">
        <v>0</v>
      </c>
      <c r="N1193" s="24">
        <v>0</v>
      </c>
      <c r="O1193" s="24">
        <v>0</v>
      </c>
      <c r="P1193" s="24">
        <v>0</v>
      </c>
      <c r="Q1193" s="24">
        <v>0</v>
      </c>
      <c r="R1193" s="24">
        <v>0</v>
      </c>
      <c r="S1193" s="24">
        <v>0</v>
      </c>
      <c r="T1193" s="24">
        <v>0</v>
      </c>
      <c r="U1193" s="24">
        <v>0</v>
      </c>
      <c r="V1193" s="24"/>
      <c r="W1193" s="24">
        <v>0</v>
      </c>
      <c r="X1193" s="24"/>
      <c r="Y1193" s="24">
        <v>0</v>
      </c>
      <c r="Z1193" s="24">
        <v>0</v>
      </c>
      <c r="AA1193" s="24"/>
      <c r="AB1193" s="24">
        <v>0</v>
      </c>
      <c r="AC1193" s="24">
        <v>0</v>
      </c>
      <c r="AD1193" s="24">
        <v>0</v>
      </c>
      <c r="AE1193" s="24">
        <v>0</v>
      </c>
      <c r="AF1193" s="24">
        <v>0</v>
      </c>
      <c r="AG1193" s="24">
        <v>0</v>
      </c>
      <c r="AH1193" s="24"/>
      <c r="AI1193" s="24">
        <v>0</v>
      </c>
      <c r="AJ1193" s="24">
        <v>0</v>
      </c>
      <c r="AK1193" s="24"/>
      <c r="AL1193" s="24">
        <v>0</v>
      </c>
      <c r="AM1193" s="24">
        <v>0</v>
      </c>
      <c r="AN1193" s="24">
        <v>0</v>
      </c>
      <c r="AO1193" s="24">
        <v>0</v>
      </c>
      <c r="AP1193" s="24">
        <v>0</v>
      </c>
      <c r="AQ1193" s="24">
        <v>0</v>
      </c>
      <c r="AR1193" s="24">
        <v>0</v>
      </c>
      <c r="AS1193" s="24">
        <v>0</v>
      </c>
      <c r="AT1193" s="24">
        <v>0</v>
      </c>
      <c r="AU1193" s="24">
        <v>0</v>
      </c>
      <c r="AV1193" s="24">
        <v>0</v>
      </c>
      <c r="AW1193" s="24">
        <v>0</v>
      </c>
      <c r="AX1193" s="24">
        <v>0</v>
      </c>
      <c r="AY1193" s="24">
        <v>0</v>
      </c>
      <c r="AZ1193" s="24">
        <v>0</v>
      </c>
      <c r="BA1193" s="24">
        <v>0</v>
      </c>
      <c r="BB1193" s="24">
        <v>0</v>
      </c>
      <c r="BC1193" s="24">
        <v>0</v>
      </c>
      <c r="BD1193" s="24">
        <f t="shared" si="475"/>
        <v>0</v>
      </c>
      <c r="BE1193" s="25"/>
    </row>
    <row r="1194" spans="1:57" ht="25.5" customHeight="1" x14ac:dyDescent="0.25">
      <c r="A1194" s="22">
        <v>24</v>
      </c>
      <c r="B1194" s="79" t="s">
        <v>91</v>
      </c>
      <c r="C1194" s="80">
        <v>21</v>
      </c>
      <c r="D1194" s="80">
        <v>52</v>
      </c>
      <c r="E1194" s="80" t="s">
        <v>376</v>
      </c>
      <c r="F1194" s="24">
        <v>0</v>
      </c>
      <c r="G1194" s="24">
        <v>0</v>
      </c>
      <c r="H1194" s="24">
        <v>0</v>
      </c>
      <c r="I1194" s="24">
        <v>0</v>
      </c>
      <c r="J1194" s="24">
        <v>0</v>
      </c>
      <c r="K1194" s="24">
        <v>0</v>
      </c>
      <c r="L1194" s="24">
        <v>0</v>
      </c>
      <c r="M1194" s="24">
        <v>0</v>
      </c>
      <c r="N1194" s="24">
        <v>0</v>
      </c>
      <c r="O1194" s="24">
        <v>0</v>
      </c>
      <c r="P1194" s="24">
        <v>0</v>
      </c>
      <c r="Q1194" s="24">
        <v>0</v>
      </c>
      <c r="R1194" s="24">
        <v>0</v>
      </c>
      <c r="S1194" s="24">
        <v>0</v>
      </c>
      <c r="T1194" s="24">
        <v>0</v>
      </c>
      <c r="U1194" s="24">
        <v>0</v>
      </c>
      <c r="V1194" s="24"/>
      <c r="W1194" s="24">
        <v>0</v>
      </c>
      <c r="X1194" s="24"/>
      <c r="Y1194" s="24">
        <v>0</v>
      </c>
      <c r="Z1194" s="24">
        <v>0</v>
      </c>
      <c r="AA1194" s="24"/>
      <c r="AB1194" s="24">
        <v>0</v>
      </c>
      <c r="AC1194" s="24">
        <v>0</v>
      </c>
      <c r="AD1194" s="24">
        <v>0</v>
      </c>
      <c r="AE1194" s="24">
        <v>0</v>
      </c>
      <c r="AF1194" s="24">
        <v>0</v>
      </c>
      <c r="AG1194" s="24">
        <v>0</v>
      </c>
      <c r="AH1194" s="24"/>
      <c r="AI1194" s="24">
        <v>0</v>
      </c>
      <c r="AJ1194" s="24">
        <v>0</v>
      </c>
      <c r="AK1194" s="24"/>
      <c r="AL1194" s="24">
        <v>0</v>
      </c>
      <c r="AM1194" s="24">
        <v>0</v>
      </c>
      <c r="AN1194" s="24">
        <v>0</v>
      </c>
      <c r="AO1194" s="24">
        <v>0</v>
      </c>
      <c r="AP1194" s="24">
        <v>0</v>
      </c>
      <c r="AQ1194" s="24">
        <v>0</v>
      </c>
      <c r="AR1194" s="24">
        <v>0</v>
      </c>
      <c r="AS1194" s="24">
        <v>0</v>
      </c>
      <c r="AT1194" s="24">
        <v>0</v>
      </c>
      <c r="AU1194" s="24">
        <v>0</v>
      </c>
      <c r="AV1194" s="24">
        <v>0</v>
      </c>
      <c r="AW1194" s="24">
        <v>0</v>
      </c>
      <c r="AX1194" s="24">
        <v>0</v>
      </c>
      <c r="AY1194" s="24">
        <v>0</v>
      </c>
      <c r="AZ1194" s="24">
        <v>0</v>
      </c>
      <c r="BA1194" s="24">
        <v>0</v>
      </c>
      <c r="BB1194" s="24">
        <v>0</v>
      </c>
      <c r="BC1194" s="24">
        <v>0</v>
      </c>
      <c r="BD1194" s="24">
        <f t="shared" si="475"/>
        <v>0</v>
      </c>
      <c r="BE1194" s="25"/>
    </row>
    <row r="1195" spans="1:57" ht="25.5" customHeight="1" x14ac:dyDescent="0.25">
      <c r="A1195" s="42">
        <v>24</v>
      </c>
      <c r="B1195" s="79" t="s">
        <v>93</v>
      </c>
      <c r="C1195" s="80">
        <v>18</v>
      </c>
      <c r="D1195" s="80">
        <v>268</v>
      </c>
      <c r="E1195" s="80" t="s">
        <v>377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/>
      <c r="W1195" s="24">
        <v>0</v>
      </c>
      <c r="X1195" s="24"/>
      <c r="Y1195" s="24">
        <v>0</v>
      </c>
      <c r="Z1195" s="24">
        <v>0</v>
      </c>
      <c r="AA1195" s="24"/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/>
      <c r="AI1195" s="24">
        <v>0</v>
      </c>
      <c r="AJ1195" s="24">
        <v>0</v>
      </c>
      <c r="AK1195" s="24"/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f t="shared" si="475"/>
        <v>0</v>
      </c>
      <c r="BE1195" s="25"/>
    </row>
    <row r="1196" spans="1:57" ht="25.5" customHeight="1" x14ac:dyDescent="0.25">
      <c r="A1196" s="22">
        <v>24</v>
      </c>
      <c r="B1196" s="79" t="s">
        <v>93</v>
      </c>
      <c r="C1196" s="88">
        <v>24</v>
      </c>
      <c r="D1196" s="88">
        <v>323</v>
      </c>
      <c r="E1196" s="88" t="s">
        <v>235</v>
      </c>
      <c r="F1196" s="24">
        <v>0</v>
      </c>
      <c r="G1196" s="24">
        <v>0</v>
      </c>
      <c r="H1196" s="24">
        <v>0</v>
      </c>
      <c r="I1196" s="24">
        <v>0</v>
      </c>
      <c r="J1196" s="24">
        <v>0</v>
      </c>
      <c r="K1196" s="24">
        <v>0</v>
      </c>
      <c r="L1196" s="24">
        <v>0</v>
      </c>
      <c r="M1196" s="24">
        <v>0</v>
      </c>
      <c r="N1196" s="24">
        <v>0</v>
      </c>
      <c r="O1196" s="24">
        <v>0</v>
      </c>
      <c r="P1196" s="24">
        <v>0</v>
      </c>
      <c r="Q1196" s="24">
        <v>0</v>
      </c>
      <c r="R1196" s="24">
        <v>0</v>
      </c>
      <c r="S1196" s="24">
        <v>0</v>
      </c>
      <c r="T1196" s="24">
        <v>0</v>
      </c>
      <c r="U1196" s="24">
        <v>0</v>
      </c>
      <c r="V1196" s="24"/>
      <c r="W1196" s="24">
        <v>0</v>
      </c>
      <c r="X1196" s="24"/>
      <c r="Y1196" s="24">
        <v>0</v>
      </c>
      <c r="Z1196" s="24">
        <v>0</v>
      </c>
      <c r="AA1196" s="24"/>
      <c r="AB1196" s="24">
        <v>0</v>
      </c>
      <c r="AC1196" s="24">
        <v>0</v>
      </c>
      <c r="AD1196" s="24">
        <v>0</v>
      </c>
      <c r="AE1196" s="24">
        <v>0</v>
      </c>
      <c r="AF1196" s="24">
        <v>0</v>
      </c>
      <c r="AG1196" s="24">
        <v>0</v>
      </c>
      <c r="AH1196" s="24"/>
      <c r="AI1196" s="24">
        <v>0</v>
      </c>
      <c r="AJ1196" s="24">
        <v>0</v>
      </c>
      <c r="AK1196" s="24"/>
      <c r="AL1196" s="24">
        <v>0</v>
      </c>
      <c r="AM1196" s="24">
        <v>0</v>
      </c>
      <c r="AN1196" s="24">
        <v>0</v>
      </c>
      <c r="AO1196" s="24">
        <v>0</v>
      </c>
      <c r="AP1196" s="24">
        <v>0</v>
      </c>
      <c r="AQ1196" s="24">
        <v>0</v>
      </c>
      <c r="AR1196" s="24">
        <v>0</v>
      </c>
      <c r="AS1196" s="24">
        <v>0</v>
      </c>
      <c r="AT1196" s="24">
        <v>0</v>
      </c>
      <c r="AU1196" s="24">
        <v>0</v>
      </c>
      <c r="AV1196" s="24">
        <v>0</v>
      </c>
      <c r="AW1196" s="24">
        <v>0</v>
      </c>
      <c r="AX1196" s="24">
        <v>0</v>
      </c>
      <c r="AY1196" s="24">
        <v>0</v>
      </c>
      <c r="AZ1196" s="24">
        <v>0</v>
      </c>
      <c r="BA1196" s="24">
        <v>0</v>
      </c>
      <c r="BB1196" s="24">
        <v>0</v>
      </c>
      <c r="BC1196" s="24">
        <v>0</v>
      </c>
      <c r="BD1196" s="24">
        <f t="shared" si="475"/>
        <v>0</v>
      </c>
      <c r="BE1196" s="25"/>
    </row>
    <row r="1197" spans="1:57" ht="25.5" customHeight="1" x14ac:dyDescent="0.25">
      <c r="A1197" s="22">
        <v>24</v>
      </c>
      <c r="B1197" s="79" t="s">
        <v>93</v>
      </c>
      <c r="C1197" s="80">
        <v>11</v>
      </c>
      <c r="D1197" s="80">
        <v>206</v>
      </c>
      <c r="E1197" s="80" t="s">
        <v>260</v>
      </c>
      <c r="F1197" s="24">
        <v>0</v>
      </c>
      <c r="G1197" s="24">
        <v>0</v>
      </c>
      <c r="H1197" s="24">
        <v>0</v>
      </c>
      <c r="I1197" s="24">
        <v>0</v>
      </c>
      <c r="J1197" s="24">
        <v>0</v>
      </c>
      <c r="K1197" s="24">
        <v>0</v>
      </c>
      <c r="L1197" s="24">
        <v>0</v>
      </c>
      <c r="M1197" s="24">
        <v>0</v>
      </c>
      <c r="N1197" s="24">
        <v>0</v>
      </c>
      <c r="O1197" s="24">
        <v>0</v>
      </c>
      <c r="P1197" s="24">
        <v>0</v>
      </c>
      <c r="Q1197" s="24">
        <v>0</v>
      </c>
      <c r="R1197" s="24">
        <v>0</v>
      </c>
      <c r="S1197" s="24">
        <v>0</v>
      </c>
      <c r="T1197" s="24">
        <v>0</v>
      </c>
      <c r="U1197" s="24">
        <v>0</v>
      </c>
      <c r="V1197" s="24"/>
      <c r="W1197" s="24">
        <v>0</v>
      </c>
      <c r="X1197" s="24"/>
      <c r="Y1197" s="24">
        <v>0</v>
      </c>
      <c r="Z1197" s="24">
        <v>0</v>
      </c>
      <c r="AA1197" s="24"/>
      <c r="AB1197" s="24">
        <v>0</v>
      </c>
      <c r="AC1197" s="24">
        <v>0</v>
      </c>
      <c r="AD1197" s="24">
        <v>0</v>
      </c>
      <c r="AE1197" s="24">
        <v>0</v>
      </c>
      <c r="AF1197" s="24">
        <v>0</v>
      </c>
      <c r="AG1197" s="24">
        <v>0</v>
      </c>
      <c r="AH1197" s="24"/>
      <c r="AI1197" s="24">
        <v>0</v>
      </c>
      <c r="AJ1197" s="24">
        <v>0</v>
      </c>
      <c r="AK1197" s="24"/>
      <c r="AL1197" s="24">
        <v>0</v>
      </c>
      <c r="AM1197" s="24">
        <v>0</v>
      </c>
      <c r="AN1197" s="24">
        <v>0</v>
      </c>
      <c r="AO1197" s="24">
        <v>0</v>
      </c>
      <c r="AP1197" s="24">
        <v>0</v>
      </c>
      <c r="AQ1197" s="24">
        <v>0</v>
      </c>
      <c r="AR1197" s="24">
        <v>0</v>
      </c>
      <c r="AS1197" s="24">
        <v>0</v>
      </c>
      <c r="AT1197" s="24">
        <v>0</v>
      </c>
      <c r="AU1197" s="24">
        <v>0</v>
      </c>
      <c r="AV1197" s="24">
        <v>0</v>
      </c>
      <c r="AW1197" s="24">
        <v>0</v>
      </c>
      <c r="AX1197" s="24">
        <v>0</v>
      </c>
      <c r="AY1197" s="24">
        <v>0</v>
      </c>
      <c r="AZ1197" s="24">
        <v>0</v>
      </c>
      <c r="BA1197" s="24">
        <v>0</v>
      </c>
      <c r="BB1197" s="24">
        <v>0</v>
      </c>
      <c r="BC1197" s="24">
        <v>0</v>
      </c>
      <c r="BD1197" s="24">
        <f t="shared" si="475"/>
        <v>0</v>
      </c>
      <c r="BE1197" s="25"/>
    </row>
    <row r="1198" spans="1:57" ht="25.5" customHeight="1" x14ac:dyDescent="0.25">
      <c r="A1198" s="22">
        <v>24</v>
      </c>
      <c r="B1198" s="79" t="s">
        <v>93</v>
      </c>
      <c r="C1198" s="80">
        <v>11</v>
      </c>
      <c r="D1198" s="80">
        <v>102</v>
      </c>
      <c r="E1198" s="80" t="s">
        <v>282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/>
      <c r="W1198" s="24">
        <v>0</v>
      </c>
      <c r="X1198" s="24"/>
      <c r="Y1198" s="24">
        <v>0</v>
      </c>
      <c r="Z1198" s="24">
        <v>0</v>
      </c>
      <c r="AA1198" s="24"/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/>
      <c r="AI1198" s="24">
        <v>0</v>
      </c>
      <c r="AJ1198" s="24">
        <v>0</v>
      </c>
      <c r="AK1198" s="24"/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f t="shared" si="475"/>
        <v>0</v>
      </c>
      <c r="BE1198" s="25"/>
    </row>
    <row r="1199" spans="1:57" ht="25.5" customHeight="1" x14ac:dyDescent="0.25">
      <c r="A1199" s="22">
        <v>24</v>
      </c>
      <c r="B1199" s="79" t="s">
        <v>100</v>
      </c>
      <c r="C1199" s="80">
        <v>14</v>
      </c>
      <c r="D1199" s="80">
        <v>98</v>
      </c>
      <c r="E1199" s="80" t="s">
        <v>263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/>
      <c r="W1199" s="24">
        <v>0</v>
      </c>
      <c r="X1199" s="24"/>
      <c r="Y1199" s="24">
        <v>0</v>
      </c>
      <c r="Z1199" s="24">
        <v>0</v>
      </c>
      <c r="AA1199" s="24"/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/>
      <c r="AI1199" s="24">
        <v>0</v>
      </c>
      <c r="AJ1199" s="24">
        <v>0</v>
      </c>
      <c r="AK1199" s="24"/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f t="shared" si="475"/>
        <v>0</v>
      </c>
      <c r="BE1199" s="25"/>
    </row>
    <row r="1200" spans="1:57" ht="25.5" customHeight="1" x14ac:dyDescent="0.25">
      <c r="A1200" s="22">
        <v>24</v>
      </c>
      <c r="B1200" s="79" t="s">
        <v>110</v>
      </c>
      <c r="C1200" s="80">
        <v>40</v>
      </c>
      <c r="D1200" s="80">
        <v>47</v>
      </c>
      <c r="E1200" s="80" t="s">
        <v>178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/>
      <c r="W1200" s="24">
        <v>0</v>
      </c>
      <c r="X1200" s="24"/>
      <c r="Y1200" s="24">
        <v>0</v>
      </c>
      <c r="Z1200" s="24">
        <v>0</v>
      </c>
      <c r="AA1200" s="24"/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/>
      <c r="AI1200" s="24">
        <v>0</v>
      </c>
      <c r="AJ1200" s="24">
        <v>0</v>
      </c>
      <c r="AK1200" s="24"/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f t="shared" si="475"/>
        <v>0</v>
      </c>
      <c r="BE1200" s="25"/>
    </row>
    <row r="1201" spans="1:57" ht="25.5" customHeight="1" x14ac:dyDescent="0.25">
      <c r="A1201" s="22">
        <v>24</v>
      </c>
      <c r="B1201" s="79" t="s">
        <v>110</v>
      </c>
      <c r="C1201" s="80">
        <v>12</v>
      </c>
      <c r="D1201" s="80">
        <v>283</v>
      </c>
      <c r="E1201" s="80" t="s">
        <v>185</v>
      </c>
      <c r="F1201" s="24">
        <v>0</v>
      </c>
      <c r="G1201" s="24">
        <v>0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0</v>
      </c>
      <c r="U1201" s="24">
        <v>0</v>
      </c>
      <c r="V1201" s="24"/>
      <c r="W1201" s="24">
        <v>0</v>
      </c>
      <c r="X1201" s="24"/>
      <c r="Y1201" s="24">
        <v>0</v>
      </c>
      <c r="Z1201" s="24">
        <v>0</v>
      </c>
      <c r="AA1201" s="24"/>
      <c r="AB1201" s="24">
        <v>0</v>
      </c>
      <c r="AC1201" s="24">
        <v>0</v>
      </c>
      <c r="AD1201" s="24">
        <v>0</v>
      </c>
      <c r="AE1201" s="24">
        <v>0</v>
      </c>
      <c r="AF1201" s="24">
        <v>0</v>
      </c>
      <c r="AG1201" s="24">
        <v>0</v>
      </c>
      <c r="AH1201" s="24"/>
      <c r="AI1201" s="24">
        <v>0</v>
      </c>
      <c r="AJ1201" s="24">
        <v>0</v>
      </c>
      <c r="AK1201" s="24"/>
      <c r="AL1201" s="24">
        <v>0</v>
      </c>
      <c r="AM1201" s="24">
        <v>0</v>
      </c>
      <c r="AN1201" s="24">
        <v>0</v>
      </c>
      <c r="AO1201" s="24">
        <v>0</v>
      </c>
      <c r="AP1201" s="24">
        <v>0</v>
      </c>
      <c r="AQ1201" s="24">
        <v>0</v>
      </c>
      <c r="AR1201" s="24">
        <v>0</v>
      </c>
      <c r="AS1201" s="24">
        <v>0</v>
      </c>
      <c r="AT1201" s="24">
        <v>0</v>
      </c>
      <c r="AU1201" s="24">
        <v>0</v>
      </c>
      <c r="AV1201" s="24">
        <v>0</v>
      </c>
      <c r="AW1201" s="24">
        <v>0</v>
      </c>
      <c r="AX1201" s="24">
        <v>0</v>
      </c>
      <c r="AY1201" s="24">
        <v>0</v>
      </c>
      <c r="AZ1201" s="24">
        <v>0</v>
      </c>
      <c r="BA1201" s="24">
        <v>0</v>
      </c>
      <c r="BB1201" s="24">
        <v>0</v>
      </c>
      <c r="BC1201" s="24">
        <v>0</v>
      </c>
      <c r="BD1201" s="24">
        <f t="shared" si="475"/>
        <v>0</v>
      </c>
      <c r="BE1201" s="25"/>
    </row>
    <row r="1202" spans="1:57" ht="25.5" customHeight="1" x14ac:dyDescent="0.25">
      <c r="A1202" s="22">
        <v>24</v>
      </c>
      <c r="B1202" s="79" t="s">
        <v>110</v>
      </c>
      <c r="C1202" s="80">
        <v>13</v>
      </c>
      <c r="D1202" s="80">
        <v>33</v>
      </c>
      <c r="E1202" s="80" t="s">
        <v>343</v>
      </c>
      <c r="F1202" s="24">
        <v>0</v>
      </c>
      <c r="G1202" s="24">
        <v>0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0</v>
      </c>
      <c r="V1202" s="24"/>
      <c r="W1202" s="24">
        <v>0</v>
      </c>
      <c r="X1202" s="24"/>
      <c r="Y1202" s="24">
        <v>0</v>
      </c>
      <c r="Z1202" s="24">
        <v>0</v>
      </c>
      <c r="AA1202" s="24"/>
      <c r="AB1202" s="24">
        <v>0</v>
      </c>
      <c r="AC1202" s="24">
        <v>0</v>
      </c>
      <c r="AD1202" s="24">
        <v>0</v>
      </c>
      <c r="AE1202" s="24">
        <v>0</v>
      </c>
      <c r="AF1202" s="24">
        <v>0</v>
      </c>
      <c r="AG1202" s="24">
        <v>0</v>
      </c>
      <c r="AH1202" s="24"/>
      <c r="AI1202" s="24">
        <v>0</v>
      </c>
      <c r="AJ1202" s="24">
        <v>0</v>
      </c>
      <c r="AK1202" s="24"/>
      <c r="AL1202" s="24">
        <v>0</v>
      </c>
      <c r="AM1202" s="24">
        <v>0</v>
      </c>
      <c r="AN1202" s="24">
        <v>0</v>
      </c>
      <c r="AO1202" s="24">
        <v>0</v>
      </c>
      <c r="AP1202" s="24">
        <v>0</v>
      </c>
      <c r="AQ1202" s="24">
        <v>0</v>
      </c>
      <c r="AR1202" s="24">
        <v>0</v>
      </c>
      <c r="AS1202" s="24">
        <v>0</v>
      </c>
      <c r="AT1202" s="24">
        <v>0</v>
      </c>
      <c r="AU1202" s="24">
        <v>0</v>
      </c>
      <c r="AV1202" s="24">
        <v>0</v>
      </c>
      <c r="AW1202" s="24">
        <v>0</v>
      </c>
      <c r="AX1202" s="24">
        <v>0</v>
      </c>
      <c r="AY1202" s="24">
        <v>0</v>
      </c>
      <c r="AZ1202" s="24">
        <v>0</v>
      </c>
      <c r="BA1202" s="24">
        <v>0</v>
      </c>
      <c r="BB1202" s="24">
        <v>0</v>
      </c>
      <c r="BC1202" s="24">
        <v>0</v>
      </c>
      <c r="BD1202" s="24">
        <f t="shared" si="475"/>
        <v>0</v>
      </c>
      <c r="BE1202" s="25"/>
    </row>
    <row r="1203" spans="1:57" ht="25.5" customHeight="1" x14ac:dyDescent="0.25">
      <c r="A1203" s="22">
        <v>24</v>
      </c>
      <c r="B1203" s="78"/>
      <c r="C1203" s="76"/>
      <c r="D1203" s="76"/>
      <c r="E1203" s="76"/>
      <c r="F1203" s="24">
        <v>0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4"/>
      <c r="W1203" s="24">
        <v>0</v>
      </c>
      <c r="X1203" s="24"/>
      <c r="Y1203" s="24">
        <v>0</v>
      </c>
      <c r="Z1203" s="24">
        <v>0</v>
      </c>
      <c r="AA1203" s="24"/>
      <c r="AB1203" s="24">
        <v>0</v>
      </c>
      <c r="AC1203" s="24">
        <v>0</v>
      </c>
      <c r="AD1203" s="24">
        <v>0</v>
      </c>
      <c r="AE1203" s="24">
        <v>0</v>
      </c>
      <c r="AF1203" s="24">
        <v>0</v>
      </c>
      <c r="AG1203" s="24">
        <v>0</v>
      </c>
      <c r="AH1203" s="24"/>
      <c r="AI1203" s="24">
        <v>0</v>
      </c>
      <c r="AJ1203" s="24">
        <v>0</v>
      </c>
      <c r="AK1203" s="24"/>
      <c r="AL1203" s="24">
        <v>0</v>
      </c>
      <c r="AM1203" s="24">
        <v>0</v>
      </c>
      <c r="AN1203" s="24">
        <v>0</v>
      </c>
      <c r="AO1203" s="24">
        <v>0</v>
      </c>
      <c r="AP1203" s="24">
        <v>0</v>
      </c>
      <c r="AQ1203" s="24">
        <v>0</v>
      </c>
      <c r="AR1203" s="24">
        <v>0</v>
      </c>
      <c r="AS1203" s="24">
        <v>0</v>
      </c>
      <c r="AT1203" s="24">
        <v>0</v>
      </c>
      <c r="AU1203" s="24">
        <v>0</v>
      </c>
      <c r="AV1203" s="24">
        <v>0</v>
      </c>
      <c r="AW1203" s="24">
        <v>0</v>
      </c>
      <c r="AX1203" s="24">
        <v>0</v>
      </c>
      <c r="AY1203" s="24">
        <v>0</v>
      </c>
      <c r="AZ1203" s="24">
        <v>0</v>
      </c>
      <c r="BA1203" s="24">
        <v>0</v>
      </c>
      <c r="BB1203" s="24">
        <v>0</v>
      </c>
      <c r="BC1203" s="24">
        <v>0</v>
      </c>
      <c r="BD1203" s="24">
        <f t="shared" si="475"/>
        <v>0</v>
      </c>
      <c r="BE1203" s="25"/>
    </row>
    <row r="1204" spans="1:57" ht="25.5" customHeight="1" x14ac:dyDescent="0.25">
      <c r="A1204" s="22">
        <v>24</v>
      </c>
      <c r="B1204" s="78"/>
      <c r="C1204" s="76"/>
      <c r="D1204" s="76"/>
      <c r="E1204" s="76"/>
      <c r="F1204" s="24">
        <v>0</v>
      </c>
      <c r="G1204" s="24">
        <v>0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0</v>
      </c>
      <c r="V1204" s="24"/>
      <c r="W1204" s="24">
        <v>0</v>
      </c>
      <c r="X1204" s="24"/>
      <c r="Y1204" s="24">
        <v>0</v>
      </c>
      <c r="Z1204" s="24">
        <v>0</v>
      </c>
      <c r="AA1204" s="24"/>
      <c r="AB1204" s="24">
        <v>0</v>
      </c>
      <c r="AC1204" s="24">
        <v>0</v>
      </c>
      <c r="AD1204" s="24">
        <v>0</v>
      </c>
      <c r="AE1204" s="24">
        <v>0</v>
      </c>
      <c r="AF1204" s="24">
        <v>0</v>
      </c>
      <c r="AG1204" s="24">
        <v>0</v>
      </c>
      <c r="AH1204" s="24"/>
      <c r="AI1204" s="24">
        <v>0</v>
      </c>
      <c r="AJ1204" s="24">
        <v>0</v>
      </c>
      <c r="AK1204" s="24"/>
      <c r="AL1204" s="24">
        <v>0</v>
      </c>
      <c r="AM1204" s="24">
        <v>0</v>
      </c>
      <c r="AN1204" s="24">
        <v>0</v>
      </c>
      <c r="AO1204" s="24">
        <v>0</v>
      </c>
      <c r="AP1204" s="24">
        <v>0</v>
      </c>
      <c r="AQ1204" s="24">
        <v>0</v>
      </c>
      <c r="AR1204" s="24">
        <v>0</v>
      </c>
      <c r="AS1204" s="24">
        <v>0</v>
      </c>
      <c r="AT1204" s="24">
        <v>0</v>
      </c>
      <c r="AU1204" s="24">
        <v>0</v>
      </c>
      <c r="AV1204" s="24">
        <v>0</v>
      </c>
      <c r="AW1204" s="24">
        <v>0</v>
      </c>
      <c r="AX1204" s="24">
        <v>0</v>
      </c>
      <c r="AY1204" s="24">
        <v>0</v>
      </c>
      <c r="AZ1204" s="24">
        <v>0</v>
      </c>
      <c r="BA1204" s="24">
        <v>0</v>
      </c>
      <c r="BB1204" s="24">
        <v>0</v>
      </c>
      <c r="BC1204" s="24">
        <v>0</v>
      </c>
      <c r="BD1204" s="24">
        <f t="shared" si="475"/>
        <v>0</v>
      </c>
      <c r="BE1204" s="25"/>
    </row>
    <row r="1205" spans="1:57" ht="25.5" customHeight="1" x14ac:dyDescent="0.25">
      <c r="A1205" s="22">
        <v>24</v>
      </c>
      <c r="B1205" s="78"/>
      <c r="C1205" s="78"/>
      <c r="D1205" s="89"/>
      <c r="E1205" s="89"/>
      <c r="F1205" s="24">
        <v>0</v>
      </c>
      <c r="G1205" s="24">
        <v>0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0</v>
      </c>
      <c r="V1205" s="24"/>
      <c r="W1205" s="24">
        <v>0</v>
      </c>
      <c r="X1205" s="24"/>
      <c r="Y1205" s="24">
        <v>0</v>
      </c>
      <c r="Z1205" s="24">
        <v>0</v>
      </c>
      <c r="AA1205" s="24"/>
      <c r="AB1205" s="24">
        <v>0</v>
      </c>
      <c r="AC1205" s="24">
        <v>0</v>
      </c>
      <c r="AD1205" s="24">
        <v>0</v>
      </c>
      <c r="AE1205" s="24">
        <v>0</v>
      </c>
      <c r="AF1205" s="24">
        <v>0</v>
      </c>
      <c r="AG1205" s="24">
        <v>0</v>
      </c>
      <c r="AH1205" s="24"/>
      <c r="AI1205" s="24">
        <v>0</v>
      </c>
      <c r="AJ1205" s="24">
        <v>0</v>
      </c>
      <c r="AK1205" s="24"/>
      <c r="AL1205" s="24">
        <v>0</v>
      </c>
      <c r="AM1205" s="24">
        <v>0</v>
      </c>
      <c r="AN1205" s="24">
        <v>0</v>
      </c>
      <c r="AO1205" s="24">
        <v>0</v>
      </c>
      <c r="AP1205" s="24">
        <v>0</v>
      </c>
      <c r="AQ1205" s="24">
        <v>0</v>
      </c>
      <c r="AR1205" s="24">
        <v>0</v>
      </c>
      <c r="AS1205" s="24">
        <v>0</v>
      </c>
      <c r="AT1205" s="24">
        <v>0</v>
      </c>
      <c r="AU1205" s="24">
        <v>0</v>
      </c>
      <c r="AV1205" s="24">
        <v>0</v>
      </c>
      <c r="AW1205" s="24">
        <v>0</v>
      </c>
      <c r="AX1205" s="24">
        <v>0</v>
      </c>
      <c r="AY1205" s="24">
        <v>0</v>
      </c>
      <c r="AZ1205" s="24">
        <v>0</v>
      </c>
      <c r="BA1205" s="24">
        <v>0</v>
      </c>
      <c r="BB1205" s="24">
        <v>0</v>
      </c>
      <c r="BC1205" s="24">
        <v>0</v>
      </c>
      <c r="BD1205" s="24">
        <f t="shared" si="475"/>
        <v>0</v>
      </c>
      <c r="BE1205" s="25"/>
    </row>
    <row r="1206" spans="1:57" ht="25.5" customHeight="1" x14ac:dyDescent="0.25">
      <c r="A1206" s="22">
        <v>24</v>
      </c>
      <c r="B1206" s="78"/>
      <c r="C1206" s="78"/>
      <c r="D1206" s="89"/>
      <c r="E1206" s="89"/>
      <c r="F1206" s="24">
        <v>0</v>
      </c>
      <c r="G1206" s="24">
        <v>0</v>
      </c>
      <c r="H1206" s="24">
        <v>0</v>
      </c>
      <c r="I1206" s="24">
        <v>0</v>
      </c>
      <c r="J1206" s="24">
        <v>0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0</v>
      </c>
      <c r="V1206" s="24"/>
      <c r="W1206" s="24">
        <v>0</v>
      </c>
      <c r="X1206" s="24"/>
      <c r="Y1206" s="24">
        <v>0</v>
      </c>
      <c r="Z1206" s="24">
        <v>0</v>
      </c>
      <c r="AA1206" s="24"/>
      <c r="AB1206" s="24">
        <v>0</v>
      </c>
      <c r="AC1206" s="24">
        <v>0</v>
      </c>
      <c r="AD1206" s="24">
        <v>0</v>
      </c>
      <c r="AE1206" s="24">
        <v>0</v>
      </c>
      <c r="AF1206" s="24">
        <v>0</v>
      </c>
      <c r="AG1206" s="24">
        <v>0</v>
      </c>
      <c r="AH1206" s="24"/>
      <c r="AI1206" s="24">
        <v>0</v>
      </c>
      <c r="AJ1206" s="24">
        <v>0</v>
      </c>
      <c r="AK1206" s="24"/>
      <c r="AL1206" s="24">
        <v>0</v>
      </c>
      <c r="AM1206" s="24">
        <v>0</v>
      </c>
      <c r="AN1206" s="24">
        <v>0</v>
      </c>
      <c r="AO1206" s="24">
        <v>0</v>
      </c>
      <c r="AP1206" s="24">
        <v>0</v>
      </c>
      <c r="AQ1206" s="24">
        <v>0</v>
      </c>
      <c r="AR1206" s="24">
        <v>0</v>
      </c>
      <c r="AS1206" s="24">
        <v>0</v>
      </c>
      <c r="AT1206" s="24">
        <v>0</v>
      </c>
      <c r="AU1206" s="24">
        <v>0</v>
      </c>
      <c r="AV1206" s="24">
        <v>0</v>
      </c>
      <c r="AW1206" s="24">
        <v>0</v>
      </c>
      <c r="AX1206" s="24">
        <v>0</v>
      </c>
      <c r="AY1206" s="24">
        <v>0</v>
      </c>
      <c r="AZ1206" s="24">
        <v>0</v>
      </c>
      <c r="BA1206" s="24">
        <v>0</v>
      </c>
      <c r="BB1206" s="24">
        <v>0</v>
      </c>
      <c r="BC1206" s="24">
        <v>0</v>
      </c>
      <c r="BD1206" s="24">
        <f t="shared" si="475"/>
        <v>0</v>
      </c>
      <c r="BE1206" s="25"/>
    </row>
    <row r="1207" spans="1:57" ht="25.5" customHeight="1" x14ac:dyDescent="0.25">
      <c r="A1207" s="22">
        <v>24</v>
      </c>
      <c r="B1207" s="78"/>
      <c r="C1207" s="76"/>
      <c r="D1207" s="76"/>
      <c r="E1207" s="76"/>
      <c r="F1207" s="24">
        <v>0</v>
      </c>
      <c r="G1207" s="24">
        <v>0</v>
      </c>
      <c r="H1207" s="24">
        <v>0</v>
      </c>
      <c r="I1207" s="24">
        <v>0</v>
      </c>
      <c r="J1207" s="24">
        <v>0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0</v>
      </c>
      <c r="V1207" s="24"/>
      <c r="W1207" s="24">
        <v>0</v>
      </c>
      <c r="X1207" s="24"/>
      <c r="Y1207" s="24">
        <v>0</v>
      </c>
      <c r="Z1207" s="24">
        <v>0</v>
      </c>
      <c r="AA1207" s="24"/>
      <c r="AB1207" s="24">
        <v>0</v>
      </c>
      <c r="AC1207" s="24">
        <v>0</v>
      </c>
      <c r="AD1207" s="24">
        <v>0</v>
      </c>
      <c r="AE1207" s="24">
        <v>0</v>
      </c>
      <c r="AF1207" s="24">
        <v>0</v>
      </c>
      <c r="AG1207" s="24">
        <v>0</v>
      </c>
      <c r="AH1207" s="24"/>
      <c r="AI1207" s="24">
        <v>0</v>
      </c>
      <c r="AJ1207" s="24">
        <v>0</v>
      </c>
      <c r="AK1207" s="24"/>
      <c r="AL1207" s="24">
        <v>0</v>
      </c>
      <c r="AM1207" s="24">
        <v>0</v>
      </c>
      <c r="AN1207" s="24">
        <v>0</v>
      </c>
      <c r="AO1207" s="24">
        <v>0</v>
      </c>
      <c r="AP1207" s="24">
        <v>0</v>
      </c>
      <c r="AQ1207" s="24">
        <v>0</v>
      </c>
      <c r="AR1207" s="24">
        <v>0</v>
      </c>
      <c r="AS1207" s="24">
        <v>0</v>
      </c>
      <c r="AT1207" s="24">
        <v>0</v>
      </c>
      <c r="AU1207" s="24">
        <v>0</v>
      </c>
      <c r="AV1207" s="24">
        <v>0</v>
      </c>
      <c r="AW1207" s="24">
        <v>0</v>
      </c>
      <c r="AX1207" s="24">
        <v>0</v>
      </c>
      <c r="AY1207" s="24">
        <v>0</v>
      </c>
      <c r="AZ1207" s="24">
        <v>0</v>
      </c>
      <c r="BA1207" s="24">
        <v>0</v>
      </c>
      <c r="BB1207" s="24">
        <v>0</v>
      </c>
      <c r="BC1207" s="24">
        <v>0</v>
      </c>
      <c r="BD1207" s="24">
        <f t="shared" si="475"/>
        <v>0</v>
      </c>
      <c r="BE1207" s="25"/>
    </row>
    <row r="1208" spans="1:57" ht="25.5" customHeight="1" x14ac:dyDescent="0.25">
      <c r="A1208" s="22">
        <v>24</v>
      </c>
      <c r="B1208" s="78"/>
      <c r="C1208" s="76"/>
      <c r="D1208" s="76"/>
      <c r="E1208" s="76"/>
      <c r="F1208" s="24">
        <v>0</v>
      </c>
      <c r="G1208" s="24">
        <v>0</v>
      </c>
      <c r="H1208" s="24">
        <v>0</v>
      </c>
      <c r="I1208" s="24">
        <v>0</v>
      </c>
      <c r="J1208" s="24">
        <v>0</v>
      </c>
      <c r="K1208" s="24">
        <v>0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0</v>
      </c>
      <c r="V1208" s="24"/>
      <c r="W1208" s="24">
        <v>0</v>
      </c>
      <c r="X1208" s="24"/>
      <c r="Y1208" s="24">
        <v>0</v>
      </c>
      <c r="Z1208" s="24">
        <v>0</v>
      </c>
      <c r="AA1208" s="24"/>
      <c r="AB1208" s="24">
        <v>0</v>
      </c>
      <c r="AC1208" s="24">
        <v>0</v>
      </c>
      <c r="AD1208" s="24">
        <v>0</v>
      </c>
      <c r="AE1208" s="24">
        <v>0</v>
      </c>
      <c r="AF1208" s="24">
        <v>0</v>
      </c>
      <c r="AG1208" s="24">
        <v>0</v>
      </c>
      <c r="AH1208" s="24"/>
      <c r="AI1208" s="24">
        <v>0</v>
      </c>
      <c r="AJ1208" s="24">
        <v>0</v>
      </c>
      <c r="AK1208" s="24"/>
      <c r="AL1208" s="24">
        <v>0</v>
      </c>
      <c r="AM1208" s="24">
        <v>0</v>
      </c>
      <c r="AN1208" s="24">
        <v>0</v>
      </c>
      <c r="AO1208" s="24">
        <v>0</v>
      </c>
      <c r="AP1208" s="24">
        <v>0</v>
      </c>
      <c r="AQ1208" s="24">
        <v>0</v>
      </c>
      <c r="AR1208" s="24">
        <v>0</v>
      </c>
      <c r="AS1208" s="24">
        <v>0</v>
      </c>
      <c r="AT1208" s="24">
        <v>0</v>
      </c>
      <c r="AU1208" s="24">
        <v>0</v>
      </c>
      <c r="AV1208" s="24">
        <v>0</v>
      </c>
      <c r="AW1208" s="24">
        <v>0</v>
      </c>
      <c r="AX1208" s="24">
        <v>0</v>
      </c>
      <c r="AY1208" s="24">
        <v>0</v>
      </c>
      <c r="AZ1208" s="24">
        <v>0</v>
      </c>
      <c r="BA1208" s="24">
        <v>0</v>
      </c>
      <c r="BB1208" s="24">
        <v>0</v>
      </c>
      <c r="BC1208" s="24">
        <v>0</v>
      </c>
      <c r="BD1208" s="24">
        <f t="shared" si="475"/>
        <v>0</v>
      </c>
      <c r="BE1208" s="25"/>
    </row>
    <row r="1209" spans="1:57" ht="25.5" customHeight="1" x14ac:dyDescent="0.25">
      <c r="A1209" s="22">
        <v>24</v>
      </c>
      <c r="B1209" s="78"/>
      <c r="C1209" s="76"/>
      <c r="D1209" s="76"/>
      <c r="E1209" s="76"/>
      <c r="F1209" s="24">
        <v>0</v>
      </c>
      <c r="G1209" s="24">
        <v>0</v>
      </c>
      <c r="H1209" s="24">
        <v>0</v>
      </c>
      <c r="I1209" s="24">
        <v>0</v>
      </c>
      <c r="J1209" s="24">
        <v>0</v>
      </c>
      <c r="K1209" s="24">
        <v>0</v>
      </c>
      <c r="L1209" s="24">
        <v>0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0</v>
      </c>
      <c r="V1209" s="24"/>
      <c r="W1209" s="24">
        <v>0</v>
      </c>
      <c r="X1209" s="24"/>
      <c r="Y1209" s="24">
        <v>0</v>
      </c>
      <c r="Z1209" s="24">
        <v>0</v>
      </c>
      <c r="AA1209" s="24"/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/>
      <c r="AI1209" s="24">
        <v>0</v>
      </c>
      <c r="AJ1209" s="24">
        <v>0</v>
      </c>
      <c r="AK1209" s="24"/>
      <c r="AL1209" s="24">
        <v>0</v>
      </c>
      <c r="AM1209" s="24">
        <v>0</v>
      </c>
      <c r="AN1209" s="24">
        <v>0</v>
      </c>
      <c r="AO1209" s="24">
        <v>0</v>
      </c>
      <c r="AP1209" s="24">
        <v>0</v>
      </c>
      <c r="AQ1209" s="24">
        <v>0</v>
      </c>
      <c r="AR1209" s="24">
        <v>0</v>
      </c>
      <c r="AS1209" s="24">
        <v>0</v>
      </c>
      <c r="AT1209" s="24">
        <v>0</v>
      </c>
      <c r="AU1209" s="24">
        <v>0</v>
      </c>
      <c r="AV1209" s="24">
        <v>0</v>
      </c>
      <c r="AW1209" s="24">
        <v>0</v>
      </c>
      <c r="AX1209" s="24">
        <v>0</v>
      </c>
      <c r="AY1209" s="24">
        <v>0</v>
      </c>
      <c r="AZ1209" s="24">
        <v>0</v>
      </c>
      <c r="BA1209" s="24">
        <v>0</v>
      </c>
      <c r="BB1209" s="24">
        <v>0</v>
      </c>
      <c r="BC1209" s="24">
        <v>0</v>
      </c>
      <c r="BD1209" s="24">
        <f t="shared" si="475"/>
        <v>0</v>
      </c>
      <c r="BE1209" s="25"/>
    </row>
    <row r="1210" spans="1:57" ht="25.5" customHeight="1" x14ac:dyDescent="0.25">
      <c r="A1210" s="22">
        <v>24</v>
      </c>
      <c r="B1210" s="78"/>
      <c r="C1210" s="76"/>
      <c r="D1210" s="76"/>
      <c r="E1210" s="76"/>
      <c r="F1210" s="24">
        <v>0</v>
      </c>
      <c r="G1210" s="24">
        <v>0</v>
      </c>
      <c r="H1210" s="24">
        <v>0</v>
      </c>
      <c r="I1210" s="24">
        <v>0</v>
      </c>
      <c r="J1210" s="24">
        <v>0</v>
      </c>
      <c r="K1210" s="24">
        <v>0</v>
      </c>
      <c r="L1210" s="24">
        <v>0</v>
      </c>
      <c r="M1210" s="24">
        <v>0</v>
      </c>
      <c r="N1210" s="24">
        <v>0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0</v>
      </c>
      <c r="V1210" s="24"/>
      <c r="W1210" s="24">
        <v>0</v>
      </c>
      <c r="X1210" s="24"/>
      <c r="Y1210" s="24">
        <v>0</v>
      </c>
      <c r="Z1210" s="24">
        <v>0</v>
      </c>
      <c r="AA1210" s="24"/>
      <c r="AB1210" s="24">
        <v>0</v>
      </c>
      <c r="AC1210" s="24">
        <v>0</v>
      </c>
      <c r="AD1210" s="24">
        <v>0</v>
      </c>
      <c r="AE1210" s="24">
        <v>0</v>
      </c>
      <c r="AF1210" s="24">
        <v>0</v>
      </c>
      <c r="AG1210" s="24">
        <v>0</v>
      </c>
      <c r="AH1210" s="24"/>
      <c r="AI1210" s="24">
        <v>0</v>
      </c>
      <c r="AJ1210" s="24">
        <v>0</v>
      </c>
      <c r="AK1210" s="24"/>
      <c r="AL1210" s="24">
        <v>0</v>
      </c>
      <c r="AM1210" s="24">
        <v>0</v>
      </c>
      <c r="AN1210" s="24">
        <v>0</v>
      </c>
      <c r="AO1210" s="24">
        <v>0</v>
      </c>
      <c r="AP1210" s="24">
        <v>0</v>
      </c>
      <c r="AQ1210" s="24">
        <v>0</v>
      </c>
      <c r="AR1210" s="24">
        <v>0</v>
      </c>
      <c r="AS1210" s="24">
        <v>0</v>
      </c>
      <c r="AT1210" s="24">
        <v>0</v>
      </c>
      <c r="AU1210" s="24">
        <v>0</v>
      </c>
      <c r="AV1210" s="24">
        <v>0</v>
      </c>
      <c r="AW1210" s="24">
        <v>0</v>
      </c>
      <c r="AX1210" s="24">
        <v>0</v>
      </c>
      <c r="AY1210" s="24">
        <v>0</v>
      </c>
      <c r="AZ1210" s="24">
        <v>0</v>
      </c>
      <c r="BA1210" s="24">
        <v>0</v>
      </c>
      <c r="BB1210" s="24">
        <v>0</v>
      </c>
      <c r="BC1210" s="24">
        <v>0</v>
      </c>
      <c r="BD1210" s="24">
        <f t="shared" si="475"/>
        <v>0</v>
      </c>
      <c r="BE1210" s="25"/>
    </row>
    <row r="1211" spans="1:57" ht="25.5" customHeight="1" x14ac:dyDescent="0.25">
      <c r="A1211" s="22">
        <v>24</v>
      </c>
      <c r="B1211" s="78"/>
      <c r="C1211" s="76"/>
      <c r="D1211" s="76"/>
      <c r="E1211" s="76"/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0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0</v>
      </c>
      <c r="V1211" s="24"/>
      <c r="W1211" s="24">
        <v>0</v>
      </c>
      <c r="X1211" s="24"/>
      <c r="Y1211" s="24">
        <v>0</v>
      </c>
      <c r="Z1211" s="24">
        <v>0</v>
      </c>
      <c r="AA1211" s="24"/>
      <c r="AB1211" s="24">
        <v>0</v>
      </c>
      <c r="AC1211" s="24">
        <v>0</v>
      </c>
      <c r="AD1211" s="24">
        <v>0</v>
      </c>
      <c r="AE1211" s="24">
        <v>0</v>
      </c>
      <c r="AF1211" s="24">
        <v>0</v>
      </c>
      <c r="AG1211" s="24">
        <v>0</v>
      </c>
      <c r="AH1211" s="24"/>
      <c r="AI1211" s="24">
        <v>0</v>
      </c>
      <c r="AJ1211" s="24">
        <v>0</v>
      </c>
      <c r="AK1211" s="24"/>
      <c r="AL1211" s="24">
        <v>0</v>
      </c>
      <c r="AM1211" s="24">
        <v>0</v>
      </c>
      <c r="AN1211" s="24">
        <v>0</v>
      </c>
      <c r="AO1211" s="24">
        <v>0</v>
      </c>
      <c r="AP1211" s="24">
        <v>0</v>
      </c>
      <c r="AQ1211" s="24">
        <v>0</v>
      </c>
      <c r="AR1211" s="24">
        <v>0</v>
      </c>
      <c r="AS1211" s="24">
        <v>0</v>
      </c>
      <c r="AT1211" s="24">
        <v>0</v>
      </c>
      <c r="AU1211" s="24">
        <v>0</v>
      </c>
      <c r="AV1211" s="24">
        <v>0</v>
      </c>
      <c r="AW1211" s="24">
        <v>0</v>
      </c>
      <c r="AX1211" s="24">
        <v>0</v>
      </c>
      <c r="AY1211" s="24">
        <v>0</v>
      </c>
      <c r="AZ1211" s="24">
        <v>0</v>
      </c>
      <c r="BA1211" s="24">
        <v>0</v>
      </c>
      <c r="BB1211" s="24">
        <v>0</v>
      </c>
      <c r="BC1211" s="24">
        <v>0</v>
      </c>
      <c r="BD1211" s="24">
        <f t="shared" si="475"/>
        <v>0</v>
      </c>
      <c r="BE1211" s="25"/>
    </row>
    <row r="1212" spans="1:57" ht="25.5" customHeight="1" x14ac:dyDescent="0.25">
      <c r="A1212" s="22">
        <v>24</v>
      </c>
      <c r="B1212" s="78"/>
      <c r="C1212" s="78"/>
      <c r="D1212" s="78"/>
      <c r="E1212" s="76"/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0</v>
      </c>
      <c r="T1212" s="24">
        <v>0</v>
      </c>
      <c r="U1212" s="24">
        <v>0</v>
      </c>
      <c r="V1212" s="24"/>
      <c r="W1212" s="24">
        <v>0</v>
      </c>
      <c r="X1212" s="24"/>
      <c r="Y1212" s="24">
        <v>0</v>
      </c>
      <c r="Z1212" s="24">
        <v>0</v>
      </c>
      <c r="AA1212" s="24"/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/>
      <c r="AI1212" s="24">
        <v>0</v>
      </c>
      <c r="AJ1212" s="24">
        <v>0</v>
      </c>
      <c r="AK1212" s="24"/>
      <c r="AL1212" s="24">
        <v>0</v>
      </c>
      <c r="AM1212" s="24">
        <v>0</v>
      </c>
      <c r="AN1212" s="24">
        <v>0</v>
      </c>
      <c r="AO1212" s="24">
        <v>0</v>
      </c>
      <c r="AP1212" s="24">
        <v>0</v>
      </c>
      <c r="AQ1212" s="24">
        <v>0</v>
      </c>
      <c r="AR1212" s="24">
        <v>0</v>
      </c>
      <c r="AS1212" s="24">
        <v>0</v>
      </c>
      <c r="AT1212" s="24">
        <v>0</v>
      </c>
      <c r="AU1212" s="24">
        <v>0</v>
      </c>
      <c r="AV1212" s="24">
        <v>0</v>
      </c>
      <c r="AW1212" s="24">
        <v>0</v>
      </c>
      <c r="AX1212" s="24">
        <v>0</v>
      </c>
      <c r="AY1212" s="24">
        <v>0</v>
      </c>
      <c r="AZ1212" s="24">
        <v>0</v>
      </c>
      <c r="BA1212" s="24">
        <v>0</v>
      </c>
      <c r="BB1212" s="24">
        <v>0</v>
      </c>
      <c r="BC1212" s="24">
        <v>0</v>
      </c>
      <c r="BD1212" s="24">
        <f t="shared" si="475"/>
        <v>0</v>
      </c>
      <c r="BE1212" s="25"/>
    </row>
    <row r="1213" spans="1:57" ht="25.5" customHeight="1" x14ac:dyDescent="0.25">
      <c r="A1213" s="29"/>
      <c r="B1213" s="83"/>
      <c r="C1213" s="84"/>
      <c r="D1213" s="84"/>
      <c r="E1213" s="76" t="s">
        <v>116</v>
      </c>
      <c r="F1213" s="37">
        <f t="shared" ref="F1213:AK1213" si="476">SUM(F1173:F1212)</f>
        <v>0</v>
      </c>
      <c r="G1213" s="37">
        <f t="shared" si="476"/>
        <v>0</v>
      </c>
      <c r="H1213" s="37">
        <f t="shared" si="476"/>
        <v>0</v>
      </c>
      <c r="I1213" s="37">
        <f t="shared" si="476"/>
        <v>0</v>
      </c>
      <c r="J1213" s="37">
        <f t="shared" si="476"/>
        <v>0</v>
      </c>
      <c r="K1213" s="37">
        <f t="shared" si="476"/>
        <v>0</v>
      </c>
      <c r="L1213" s="37">
        <f t="shared" si="476"/>
        <v>0</v>
      </c>
      <c r="M1213" s="37">
        <f t="shared" si="476"/>
        <v>0</v>
      </c>
      <c r="N1213" s="37">
        <f t="shared" si="476"/>
        <v>0</v>
      </c>
      <c r="O1213" s="37">
        <f t="shared" si="476"/>
        <v>0</v>
      </c>
      <c r="P1213" s="37">
        <f t="shared" si="476"/>
        <v>0</v>
      </c>
      <c r="Q1213" s="37">
        <f t="shared" si="476"/>
        <v>0</v>
      </c>
      <c r="R1213" s="37">
        <f t="shared" si="476"/>
        <v>0</v>
      </c>
      <c r="S1213" s="37">
        <f t="shared" si="476"/>
        <v>0</v>
      </c>
      <c r="T1213" s="37">
        <f t="shared" si="476"/>
        <v>0</v>
      </c>
      <c r="U1213" s="37">
        <f t="shared" si="476"/>
        <v>0</v>
      </c>
      <c r="V1213" s="37"/>
      <c r="W1213" s="37">
        <f t="shared" si="476"/>
        <v>0</v>
      </c>
      <c r="X1213" s="37"/>
      <c r="Y1213" s="37">
        <f t="shared" si="476"/>
        <v>0</v>
      </c>
      <c r="Z1213" s="37">
        <f t="shared" si="476"/>
        <v>0</v>
      </c>
      <c r="AA1213" s="37"/>
      <c r="AB1213" s="37">
        <f t="shared" si="476"/>
        <v>0</v>
      </c>
      <c r="AC1213" s="37">
        <f t="shared" si="476"/>
        <v>0</v>
      </c>
      <c r="AD1213" s="37">
        <f t="shared" si="476"/>
        <v>0</v>
      </c>
      <c r="AE1213" s="37">
        <f t="shared" si="476"/>
        <v>0</v>
      </c>
      <c r="AF1213" s="37">
        <f t="shared" si="476"/>
        <v>0</v>
      </c>
      <c r="AG1213" s="37">
        <f t="shared" si="476"/>
        <v>0</v>
      </c>
      <c r="AH1213" s="37"/>
      <c r="AI1213" s="37">
        <f t="shared" si="476"/>
        <v>0</v>
      </c>
      <c r="AJ1213" s="37">
        <f t="shared" si="476"/>
        <v>0</v>
      </c>
      <c r="AK1213" s="37"/>
      <c r="AL1213" s="37">
        <f t="shared" ref="AL1213:BC1213" si="477">SUM(AL1173:AL1212)</f>
        <v>0</v>
      </c>
      <c r="AM1213" s="37">
        <f t="shared" si="477"/>
        <v>0</v>
      </c>
      <c r="AN1213" s="37">
        <f t="shared" si="477"/>
        <v>0</v>
      </c>
      <c r="AO1213" s="37">
        <f t="shared" si="477"/>
        <v>0</v>
      </c>
      <c r="AP1213" s="37">
        <f t="shared" si="477"/>
        <v>0</v>
      </c>
      <c r="AQ1213" s="37">
        <f t="shared" si="477"/>
        <v>0</v>
      </c>
      <c r="AR1213" s="37">
        <f t="shared" si="477"/>
        <v>0</v>
      </c>
      <c r="AS1213" s="37">
        <f t="shared" si="477"/>
        <v>0</v>
      </c>
      <c r="AT1213" s="37">
        <f t="shared" si="477"/>
        <v>0</v>
      </c>
      <c r="AU1213" s="37">
        <f t="shared" si="477"/>
        <v>0</v>
      </c>
      <c r="AV1213" s="37">
        <f t="shared" si="477"/>
        <v>0</v>
      </c>
      <c r="AW1213" s="37">
        <f t="shared" si="477"/>
        <v>0</v>
      </c>
      <c r="AX1213" s="37">
        <f t="shared" si="477"/>
        <v>0</v>
      </c>
      <c r="AY1213" s="37">
        <f t="shared" si="477"/>
        <v>0</v>
      </c>
      <c r="AZ1213" s="37">
        <f t="shared" si="477"/>
        <v>0</v>
      </c>
      <c r="BA1213" s="37">
        <f t="shared" si="477"/>
        <v>0</v>
      </c>
      <c r="BB1213" s="37">
        <f t="shared" si="477"/>
        <v>0</v>
      </c>
      <c r="BC1213" s="37">
        <f t="shared" si="477"/>
        <v>0</v>
      </c>
      <c r="BD1213" s="24">
        <f t="shared" si="475"/>
        <v>0</v>
      </c>
      <c r="BE1213" s="110"/>
    </row>
    <row r="1214" spans="1:57" ht="25.5" customHeight="1" x14ac:dyDescent="0.25">
      <c r="A1214" s="29"/>
      <c r="B1214" s="83"/>
      <c r="C1214" s="84"/>
      <c r="D1214" s="84"/>
      <c r="E1214" s="76" t="s">
        <v>117</v>
      </c>
      <c r="F1214" s="33">
        <f t="shared" ref="F1214:AK1214" si="478">COUNTA(F1173:F1212)</f>
        <v>40</v>
      </c>
      <c r="G1214" s="33">
        <f t="shared" si="478"/>
        <v>40</v>
      </c>
      <c r="H1214" s="33">
        <f t="shared" si="478"/>
        <v>40</v>
      </c>
      <c r="I1214" s="33">
        <f t="shared" si="478"/>
        <v>40</v>
      </c>
      <c r="J1214" s="33">
        <f t="shared" si="478"/>
        <v>40</v>
      </c>
      <c r="K1214" s="33">
        <f t="shared" si="478"/>
        <v>40</v>
      </c>
      <c r="L1214" s="33">
        <f t="shared" si="478"/>
        <v>40</v>
      </c>
      <c r="M1214" s="33">
        <f t="shared" si="478"/>
        <v>40</v>
      </c>
      <c r="N1214" s="33">
        <f t="shared" si="478"/>
        <v>40</v>
      </c>
      <c r="O1214" s="33">
        <f t="shared" si="478"/>
        <v>40</v>
      </c>
      <c r="P1214" s="33">
        <f t="shared" si="478"/>
        <v>40</v>
      </c>
      <c r="Q1214" s="33">
        <f t="shared" si="478"/>
        <v>40</v>
      </c>
      <c r="R1214" s="33">
        <f t="shared" si="478"/>
        <v>40</v>
      </c>
      <c r="S1214" s="33">
        <f t="shared" si="478"/>
        <v>40</v>
      </c>
      <c r="T1214" s="33">
        <f t="shared" si="478"/>
        <v>40</v>
      </c>
      <c r="U1214" s="33">
        <f t="shared" si="478"/>
        <v>40</v>
      </c>
      <c r="V1214" s="33"/>
      <c r="W1214" s="33">
        <f t="shared" si="478"/>
        <v>40</v>
      </c>
      <c r="X1214" s="33"/>
      <c r="Y1214" s="33">
        <f t="shared" si="478"/>
        <v>40</v>
      </c>
      <c r="Z1214" s="33">
        <f t="shared" si="478"/>
        <v>40</v>
      </c>
      <c r="AA1214" s="33"/>
      <c r="AB1214" s="33">
        <f t="shared" si="478"/>
        <v>40</v>
      </c>
      <c r="AC1214" s="33">
        <f t="shared" si="478"/>
        <v>40</v>
      </c>
      <c r="AD1214" s="33">
        <f t="shared" si="478"/>
        <v>40</v>
      </c>
      <c r="AE1214" s="33">
        <f t="shared" si="478"/>
        <v>40</v>
      </c>
      <c r="AF1214" s="33">
        <f t="shared" si="478"/>
        <v>40</v>
      </c>
      <c r="AG1214" s="33">
        <f t="shared" si="478"/>
        <v>40</v>
      </c>
      <c r="AH1214" s="33"/>
      <c r="AI1214" s="33">
        <f t="shared" si="478"/>
        <v>40</v>
      </c>
      <c r="AJ1214" s="33">
        <f t="shared" si="478"/>
        <v>40</v>
      </c>
      <c r="AK1214" s="33"/>
      <c r="AL1214" s="33">
        <f t="shared" ref="AL1214:BC1214" si="479">COUNTA(AL1173:AL1212)</f>
        <v>40</v>
      </c>
      <c r="AM1214" s="33">
        <f t="shared" si="479"/>
        <v>40</v>
      </c>
      <c r="AN1214" s="33">
        <f t="shared" si="479"/>
        <v>40</v>
      </c>
      <c r="AO1214" s="33">
        <f t="shared" si="479"/>
        <v>40</v>
      </c>
      <c r="AP1214" s="33">
        <f t="shared" si="479"/>
        <v>40</v>
      </c>
      <c r="AQ1214" s="33">
        <f t="shared" si="479"/>
        <v>40</v>
      </c>
      <c r="AR1214" s="33">
        <f t="shared" si="479"/>
        <v>40</v>
      </c>
      <c r="AS1214" s="33">
        <f t="shared" si="479"/>
        <v>40</v>
      </c>
      <c r="AT1214" s="33">
        <f t="shared" si="479"/>
        <v>40</v>
      </c>
      <c r="AU1214" s="33">
        <f t="shared" si="479"/>
        <v>40</v>
      </c>
      <c r="AV1214" s="33">
        <f t="shared" si="479"/>
        <v>40</v>
      </c>
      <c r="AW1214" s="33">
        <f t="shared" si="479"/>
        <v>40</v>
      </c>
      <c r="AX1214" s="33">
        <f t="shared" si="479"/>
        <v>40</v>
      </c>
      <c r="AY1214" s="33">
        <f t="shared" si="479"/>
        <v>40</v>
      </c>
      <c r="AZ1214" s="33">
        <f t="shared" si="479"/>
        <v>40</v>
      </c>
      <c r="BA1214" s="33">
        <f t="shared" si="479"/>
        <v>40</v>
      </c>
      <c r="BB1214" s="33">
        <f t="shared" si="479"/>
        <v>40</v>
      </c>
      <c r="BC1214" s="33">
        <f t="shared" si="479"/>
        <v>40</v>
      </c>
      <c r="BD1214" s="33">
        <f t="shared" si="475"/>
        <v>1800</v>
      </c>
      <c r="BE1214" s="110"/>
    </row>
    <row r="1215" spans="1:57" ht="25.5" customHeight="1" x14ac:dyDescent="0.25">
      <c r="A1215" s="29"/>
      <c r="B1215" s="83"/>
      <c r="C1215" s="84"/>
      <c r="D1215" s="84"/>
      <c r="E1215" s="76" t="s">
        <v>64</v>
      </c>
      <c r="F1215" s="34">
        <f t="shared" ref="F1215:AK1215" si="480">COUNTIF(F1173:F1212,"NS")</f>
        <v>0</v>
      </c>
      <c r="G1215" s="34">
        <f t="shared" si="480"/>
        <v>0</v>
      </c>
      <c r="H1215" s="34">
        <f t="shared" si="480"/>
        <v>0</v>
      </c>
      <c r="I1215" s="34">
        <f t="shared" si="480"/>
        <v>0</v>
      </c>
      <c r="J1215" s="34">
        <f t="shared" si="480"/>
        <v>0</v>
      </c>
      <c r="K1215" s="34">
        <f t="shared" si="480"/>
        <v>0</v>
      </c>
      <c r="L1215" s="34">
        <f t="shared" si="480"/>
        <v>0</v>
      </c>
      <c r="M1215" s="34">
        <f t="shared" si="480"/>
        <v>0</v>
      </c>
      <c r="N1215" s="34">
        <f t="shared" si="480"/>
        <v>0</v>
      </c>
      <c r="O1215" s="34">
        <f t="shared" si="480"/>
        <v>0</v>
      </c>
      <c r="P1215" s="34">
        <f t="shared" si="480"/>
        <v>0</v>
      </c>
      <c r="Q1215" s="34">
        <f t="shared" si="480"/>
        <v>0</v>
      </c>
      <c r="R1215" s="34">
        <f t="shared" si="480"/>
        <v>0</v>
      </c>
      <c r="S1215" s="34">
        <f t="shared" si="480"/>
        <v>0</v>
      </c>
      <c r="T1215" s="34">
        <f t="shared" si="480"/>
        <v>0</v>
      </c>
      <c r="U1215" s="34">
        <f t="shared" si="480"/>
        <v>0</v>
      </c>
      <c r="V1215" s="34"/>
      <c r="W1215" s="34">
        <f t="shared" si="480"/>
        <v>0</v>
      </c>
      <c r="X1215" s="34"/>
      <c r="Y1215" s="34">
        <f t="shared" si="480"/>
        <v>0</v>
      </c>
      <c r="Z1215" s="34">
        <f t="shared" si="480"/>
        <v>0</v>
      </c>
      <c r="AA1215" s="34"/>
      <c r="AB1215" s="34">
        <f t="shared" si="480"/>
        <v>0</v>
      </c>
      <c r="AC1215" s="34">
        <f t="shared" si="480"/>
        <v>0</v>
      </c>
      <c r="AD1215" s="34">
        <f t="shared" si="480"/>
        <v>0</v>
      </c>
      <c r="AE1215" s="34">
        <f t="shared" si="480"/>
        <v>0</v>
      </c>
      <c r="AF1215" s="34">
        <f t="shared" si="480"/>
        <v>0</v>
      </c>
      <c r="AG1215" s="34">
        <f t="shared" si="480"/>
        <v>0</v>
      </c>
      <c r="AH1215" s="34"/>
      <c r="AI1215" s="34">
        <f t="shared" si="480"/>
        <v>0</v>
      </c>
      <c r="AJ1215" s="34">
        <f t="shared" si="480"/>
        <v>0</v>
      </c>
      <c r="AK1215" s="34"/>
      <c r="AL1215" s="34">
        <f t="shared" ref="AL1215:BC1215" si="481">COUNTIF(AL1173:AL1212,"NS")</f>
        <v>0</v>
      </c>
      <c r="AM1215" s="34">
        <f t="shared" si="481"/>
        <v>0</v>
      </c>
      <c r="AN1215" s="34">
        <f t="shared" si="481"/>
        <v>0</v>
      </c>
      <c r="AO1215" s="34">
        <f t="shared" si="481"/>
        <v>0</v>
      </c>
      <c r="AP1215" s="34">
        <f t="shared" si="481"/>
        <v>0</v>
      </c>
      <c r="AQ1215" s="34">
        <f t="shared" si="481"/>
        <v>0</v>
      </c>
      <c r="AR1215" s="34">
        <f t="shared" si="481"/>
        <v>0</v>
      </c>
      <c r="AS1215" s="34">
        <f t="shared" si="481"/>
        <v>0</v>
      </c>
      <c r="AT1215" s="34">
        <f t="shared" si="481"/>
        <v>0</v>
      </c>
      <c r="AU1215" s="34">
        <f t="shared" si="481"/>
        <v>0</v>
      </c>
      <c r="AV1215" s="34">
        <f t="shared" si="481"/>
        <v>0</v>
      </c>
      <c r="AW1215" s="34">
        <f t="shared" si="481"/>
        <v>0</v>
      </c>
      <c r="AX1215" s="34">
        <f t="shared" si="481"/>
        <v>0</v>
      </c>
      <c r="AY1215" s="34">
        <f t="shared" si="481"/>
        <v>0</v>
      </c>
      <c r="AZ1215" s="34">
        <f t="shared" si="481"/>
        <v>0</v>
      </c>
      <c r="BA1215" s="34">
        <f t="shared" si="481"/>
        <v>0</v>
      </c>
      <c r="BB1215" s="34">
        <f t="shared" si="481"/>
        <v>0</v>
      </c>
      <c r="BC1215" s="34">
        <f t="shared" si="481"/>
        <v>0</v>
      </c>
      <c r="BD1215" s="33">
        <f t="shared" si="475"/>
        <v>0</v>
      </c>
      <c r="BE1215" s="110"/>
    </row>
    <row r="1216" spans="1:57" ht="25.5" customHeight="1" x14ac:dyDescent="0.25">
      <c r="A1216" s="29"/>
      <c r="B1216" s="83"/>
      <c r="C1216" s="84"/>
      <c r="D1216" s="84"/>
      <c r="E1216" s="76" t="s">
        <v>59</v>
      </c>
      <c r="F1216" s="34">
        <f t="shared" ref="F1216:AK1216" si="482">COUNTIF(F1173:F1212,"NC")</f>
        <v>0</v>
      </c>
      <c r="G1216" s="34">
        <f t="shared" si="482"/>
        <v>0</v>
      </c>
      <c r="H1216" s="34">
        <f t="shared" si="482"/>
        <v>0</v>
      </c>
      <c r="I1216" s="34">
        <f t="shared" si="482"/>
        <v>0</v>
      </c>
      <c r="J1216" s="34">
        <f t="shared" si="482"/>
        <v>0</v>
      </c>
      <c r="K1216" s="34">
        <f t="shared" si="482"/>
        <v>0</v>
      </c>
      <c r="L1216" s="34">
        <f t="shared" si="482"/>
        <v>0</v>
      </c>
      <c r="M1216" s="34">
        <f t="shared" si="482"/>
        <v>0</v>
      </c>
      <c r="N1216" s="34">
        <f t="shared" si="482"/>
        <v>0</v>
      </c>
      <c r="O1216" s="34">
        <f t="shared" si="482"/>
        <v>0</v>
      </c>
      <c r="P1216" s="34">
        <f t="shared" si="482"/>
        <v>0</v>
      </c>
      <c r="Q1216" s="34">
        <f t="shared" si="482"/>
        <v>0</v>
      </c>
      <c r="R1216" s="34">
        <f t="shared" si="482"/>
        <v>0</v>
      </c>
      <c r="S1216" s="34">
        <f t="shared" si="482"/>
        <v>0</v>
      </c>
      <c r="T1216" s="34">
        <f t="shared" si="482"/>
        <v>0</v>
      </c>
      <c r="U1216" s="34">
        <f t="shared" si="482"/>
        <v>0</v>
      </c>
      <c r="V1216" s="34"/>
      <c r="W1216" s="34">
        <f t="shared" si="482"/>
        <v>0</v>
      </c>
      <c r="X1216" s="34"/>
      <c r="Y1216" s="34">
        <f t="shared" si="482"/>
        <v>0</v>
      </c>
      <c r="Z1216" s="34">
        <f t="shared" si="482"/>
        <v>0</v>
      </c>
      <c r="AA1216" s="34"/>
      <c r="AB1216" s="34">
        <f t="shared" si="482"/>
        <v>0</v>
      </c>
      <c r="AC1216" s="34">
        <f t="shared" si="482"/>
        <v>0</v>
      </c>
      <c r="AD1216" s="34">
        <f t="shared" si="482"/>
        <v>0</v>
      </c>
      <c r="AE1216" s="34">
        <f t="shared" si="482"/>
        <v>0</v>
      </c>
      <c r="AF1216" s="34">
        <f t="shared" si="482"/>
        <v>0</v>
      </c>
      <c r="AG1216" s="34">
        <f t="shared" si="482"/>
        <v>0</v>
      </c>
      <c r="AH1216" s="34"/>
      <c r="AI1216" s="34">
        <f t="shared" si="482"/>
        <v>0</v>
      </c>
      <c r="AJ1216" s="34">
        <f t="shared" si="482"/>
        <v>0</v>
      </c>
      <c r="AK1216" s="34"/>
      <c r="AL1216" s="34">
        <f t="shared" ref="AL1216:BC1216" si="483">COUNTIF(AL1173:AL1212,"NC")</f>
        <v>0</v>
      </c>
      <c r="AM1216" s="34">
        <f t="shared" si="483"/>
        <v>0</v>
      </c>
      <c r="AN1216" s="34">
        <f t="shared" si="483"/>
        <v>0</v>
      </c>
      <c r="AO1216" s="34">
        <f t="shared" si="483"/>
        <v>0</v>
      </c>
      <c r="AP1216" s="34">
        <f t="shared" si="483"/>
        <v>0</v>
      </c>
      <c r="AQ1216" s="34">
        <f t="shared" si="483"/>
        <v>0</v>
      </c>
      <c r="AR1216" s="34">
        <f t="shared" si="483"/>
        <v>0</v>
      </c>
      <c r="AS1216" s="34">
        <f t="shared" si="483"/>
        <v>0</v>
      </c>
      <c r="AT1216" s="34">
        <f t="shared" si="483"/>
        <v>0</v>
      </c>
      <c r="AU1216" s="34">
        <f t="shared" si="483"/>
        <v>0</v>
      </c>
      <c r="AV1216" s="34">
        <f t="shared" si="483"/>
        <v>0</v>
      </c>
      <c r="AW1216" s="34">
        <f t="shared" si="483"/>
        <v>0</v>
      </c>
      <c r="AX1216" s="34">
        <f t="shared" si="483"/>
        <v>0</v>
      </c>
      <c r="AY1216" s="34">
        <f t="shared" si="483"/>
        <v>0</v>
      </c>
      <c r="AZ1216" s="34">
        <f t="shared" si="483"/>
        <v>0</v>
      </c>
      <c r="BA1216" s="34">
        <f t="shared" si="483"/>
        <v>0</v>
      </c>
      <c r="BB1216" s="34">
        <f t="shared" si="483"/>
        <v>0</v>
      </c>
      <c r="BC1216" s="34">
        <f t="shared" si="483"/>
        <v>0</v>
      </c>
      <c r="BD1216" s="33">
        <f t="shared" si="475"/>
        <v>0</v>
      </c>
      <c r="BE1216" s="110"/>
    </row>
    <row r="1217" spans="1:57" ht="25.5" customHeight="1" x14ac:dyDescent="0.25">
      <c r="A1217" s="29"/>
      <c r="B1217" s="83"/>
      <c r="C1217" s="84"/>
      <c r="D1217" s="84"/>
      <c r="E1217" s="76" t="s">
        <v>118</v>
      </c>
      <c r="F1217" s="35">
        <f t="shared" ref="F1217:AK1217" si="484">1-F1216/(F1214-F1215)</f>
        <v>1</v>
      </c>
      <c r="G1217" s="35">
        <f t="shared" si="484"/>
        <v>1</v>
      </c>
      <c r="H1217" s="35">
        <f t="shared" si="484"/>
        <v>1</v>
      </c>
      <c r="I1217" s="35">
        <f t="shared" si="484"/>
        <v>1</v>
      </c>
      <c r="J1217" s="35">
        <f t="shared" si="484"/>
        <v>1</v>
      </c>
      <c r="K1217" s="35">
        <f t="shared" si="484"/>
        <v>1</v>
      </c>
      <c r="L1217" s="35">
        <f t="shared" si="484"/>
        <v>1</v>
      </c>
      <c r="M1217" s="35">
        <f t="shared" si="484"/>
        <v>1</v>
      </c>
      <c r="N1217" s="35">
        <f t="shared" si="484"/>
        <v>1</v>
      </c>
      <c r="O1217" s="35">
        <f t="shared" si="484"/>
        <v>1</v>
      </c>
      <c r="P1217" s="35">
        <f t="shared" si="484"/>
        <v>1</v>
      </c>
      <c r="Q1217" s="35">
        <f t="shared" si="484"/>
        <v>1</v>
      </c>
      <c r="R1217" s="35">
        <f t="shared" si="484"/>
        <v>1</v>
      </c>
      <c r="S1217" s="35">
        <f t="shared" si="484"/>
        <v>1</v>
      </c>
      <c r="T1217" s="35">
        <f t="shared" si="484"/>
        <v>1</v>
      </c>
      <c r="U1217" s="35">
        <f t="shared" si="484"/>
        <v>1</v>
      </c>
      <c r="V1217" s="35"/>
      <c r="W1217" s="35">
        <f t="shared" si="484"/>
        <v>1</v>
      </c>
      <c r="X1217" s="35"/>
      <c r="Y1217" s="35">
        <f t="shared" si="484"/>
        <v>1</v>
      </c>
      <c r="Z1217" s="35">
        <f t="shared" si="484"/>
        <v>1</v>
      </c>
      <c r="AA1217" s="35"/>
      <c r="AB1217" s="35">
        <f t="shared" si="484"/>
        <v>1</v>
      </c>
      <c r="AC1217" s="35">
        <f t="shared" si="484"/>
        <v>1</v>
      </c>
      <c r="AD1217" s="35">
        <f t="shared" si="484"/>
        <v>1</v>
      </c>
      <c r="AE1217" s="35">
        <f t="shared" si="484"/>
        <v>1</v>
      </c>
      <c r="AF1217" s="35">
        <f t="shared" si="484"/>
        <v>1</v>
      </c>
      <c r="AG1217" s="35">
        <f t="shared" si="484"/>
        <v>1</v>
      </c>
      <c r="AH1217" s="35"/>
      <c r="AI1217" s="35">
        <f t="shared" si="484"/>
        <v>1</v>
      </c>
      <c r="AJ1217" s="35">
        <f t="shared" si="484"/>
        <v>1</v>
      </c>
      <c r="AK1217" s="35"/>
      <c r="AL1217" s="35">
        <f t="shared" ref="AL1217:BD1217" si="485">1-AL1216/(AL1214-AL1215)</f>
        <v>1</v>
      </c>
      <c r="AM1217" s="35">
        <f t="shared" si="485"/>
        <v>1</v>
      </c>
      <c r="AN1217" s="35">
        <f t="shared" si="485"/>
        <v>1</v>
      </c>
      <c r="AO1217" s="35">
        <f t="shared" si="485"/>
        <v>1</v>
      </c>
      <c r="AP1217" s="35">
        <f t="shared" si="485"/>
        <v>1</v>
      </c>
      <c r="AQ1217" s="35">
        <f t="shared" si="485"/>
        <v>1</v>
      </c>
      <c r="AR1217" s="35">
        <f t="shared" si="485"/>
        <v>1</v>
      </c>
      <c r="AS1217" s="35">
        <f t="shared" si="485"/>
        <v>1</v>
      </c>
      <c r="AT1217" s="35">
        <f t="shared" si="485"/>
        <v>1</v>
      </c>
      <c r="AU1217" s="35">
        <f t="shared" si="485"/>
        <v>1</v>
      </c>
      <c r="AV1217" s="35">
        <f t="shared" si="485"/>
        <v>1</v>
      </c>
      <c r="AW1217" s="35">
        <f t="shared" si="485"/>
        <v>1</v>
      </c>
      <c r="AX1217" s="35">
        <f t="shared" si="485"/>
        <v>1</v>
      </c>
      <c r="AY1217" s="35">
        <f t="shared" si="485"/>
        <v>1</v>
      </c>
      <c r="AZ1217" s="35">
        <f t="shared" si="485"/>
        <v>1</v>
      </c>
      <c r="BA1217" s="35">
        <f t="shared" si="485"/>
        <v>1</v>
      </c>
      <c r="BB1217" s="35">
        <f t="shared" si="485"/>
        <v>1</v>
      </c>
      <c r="BC1217" s="35">
        <f t="shared" si="485"/>
        <v>1</v>
      </c>
      <c r="BD1217" s="35">
        <f t="shared" si="485"/>
        <v>1</v>
      </c>
      <c r="BE1217" s="110"/>
    </row>
    <row r="1218" spans="1:57" ht="25.5" customHeight="1" x14ac:dyDescent="0.25">
      <c r="A1218" s="29"/>
      <c r="B1218" s="83"/>
      <c r="C1218" s="84"/>
      <c r="D1218" s="84"/>
      <c r="E1218" s="76" t="s">
        <v>152</v>
      </c>
      <c r="F1218" s="34">
        <f t="shared" ref="F1218:AK1218" si="486">F1214+F1167</f>
        <v>959</v>
      </c>
      <c r="G1218" s="34">
        <f t="shared" si="486"/>
        <v>960</v>
      </c>
      <c r="H1218" s="34">
        <f t="shared" si="486"/>
        <v>960</v>
      </c>
      <c r="I1218" s="34">
        <f t="shared" si="486"/>
        <v>960</v>
      </c>
      <c r="J1218" s="34">
        <f t="shared" si="486"/>
        <v>960</v>
      </c>
      <c r="K1218" s="34">
        <f t="shared" si="486"/>
        <v>958</v>
      </c>
      <c r="L1218" s="34">
        <f t="shared" si="486"/>
        <v>958</v>
      </c>
      <c r="M1218" s="34">
        <f t="shared" si="486"/>
        <v>959</v>
      </c>
      <c r="N1218" s="34">
        <f t="shared" si="486"/>
        <v>959</v>
      </c>
      <c r="O1218" s="34">
        <f t="shared" si="486"/>
        <v>958</v>
      </c>
      <c r="P1218" s="34">
        <f t="shared" si="486"/>
        <v>960</v>
      </c>
      <c r="Q1218" s="34">
        <f t="shared" si="486"/>
        <v>960</v>
      </c>
      <c r="R1218" s="34">
        <f t="shared" si="486"/>
        <v>943</v>
      </c>
      <c r="S1218" s="34">
        <f t="shared" si="486"/>
        <v>959</v>
      </c>
      <c r="T1218" s="34">
        <f t="shared" si="486"/>
        <v>960</v>
      </c>
      <c r="U1218" s="34">
        <f t="shared" si="486"/>
        <v>948</v>
      </c>
      <c r="V1218" s="34"/>
      <c r="W1218" s="34">
        <f t="shared" si="486"/>
        <v>955</v>
      </c>
      <c r="X1218" s="34"/>
      <c r="Y1218" s="34">
        <f t="shared" si="486"/>
        <v>959</v>
      </c>
      <c r="Z1218" s="34">
        <f t="shared" si="486"/>
        <v>960</v>
      </c>
      <c r="AA1218" s="34"/>
      <c r="AB1218" s="34">
        <f t="shared" si="486"/>
        <v>960</v>
      </c>
      <c r="AC1218" s="34">
        <f t="shared" si="486"/>
        <v>960</v>
      </c>
      <c r="AD1218" s="34">
        <f t="shared" si="486"/>
        <v>960</v>
      </c>
      <c r="AE1218" s="34">
        <f t="shared" si="486"/>
        <v>960</v>
      </c>
      <c r="AF1218" s="34">
        <f t="shared" si="486"/>
        <v>959</v>
      </c>
      <c r="AG1218" s="34">
        <f t="shared" si="486"/>
        <v>959</v>
      </c>
      <c r="AH1218" s="34"/>
      <c r="AI1218" s="34">
        <f t="shared" si="486"/>
        <v>960</v>
      </c>
      <c r="AJ1218" s="34">
        <f t="shared" si="486"/>
        <v>956</v>
      </c>
      <c r="AK1218" s="34"/>
      <c r="AL1218" s="34">
        <f t="shared" ref="AL1218:BD1218" si="487">AL1214+AL1167</f>
        <v>956</v>
      </c>
      <c r="AM1218" s="34">
        <f t="shared" si="487"/>
        <v>959</v>
      </c>
      <c r="AN1218" s="34">
        <f t="shared" si="487"/>
        <v>959</v>
      </c>
      <c r="AO1218" s="34">
        <f t="shared" si="487"/>
        <v>959</v>
      </c>
      <c r="AP1218" s="34">
        <f t="shared" si="487"/>
        <v>960</v>
      </c>
      <c r="AQ1218" s="34">
        <f t="shared" si="487"/>
        <v>957</v>
      </c>
      <c r="AR1218" s="34">
        <f t="shared" si="487"/>
        <v>958</v>
      </c>
      <c r="AS1218" s="34">
        <f t="shared" si="487"/>
        <v>960</v>
      </c>
      <c r="AT1218" s="34">
        <f t="shared" si="487"/>
        <v>959</v>
      </c>
      <c r="AU1218" s="34">
        <f t="shared" si="487"/>
        <v>960</v>
      </c>
      <c r="AV1218" s="34">
        <f t="shared" si="487"/>
        <v>960</v>
      </c>
      <c r="AW1218" s="34">
        <f t="shared" si="487"/>
        <v>952</v>
      </c>
      <c r="AX1218" s="34">
        <f t="shared" si="487"/>
        <v>959</v>
      </c>
      <c r="AY1218" s="34">
        <f t="shared" si="487"/>
        <v>957</v>
      </c>
      <c r="AZ1218" s="34">
        <f t="shared" si="487"/>
        <v>959</v>
      </c>
      <c r="BA1218" s="34">
        <f t="shared" si="487"/>
        <v>960</v>
      </c>
      <c r="BB1218" s="34">
        <f t="shared" si="487"/>
        <v>960</v>
      </c>
      <c r="BC1218" s="34">
        <f t="shared" si="487"/>
        <v>960</v>
      </c>
      <c r="BD1218" s="34">
        <f t="shared" si="487"/>
        <v>43123</v>
      </c>
      <c r="BE1218" s="110"/>
    </row>
    <row r="1219" spans="1:57" ht="25.5" customHeight="1" x14ac:dyDescent="0.25">
      <c r="A1219" s="29"/>
      <c r="B1219" s="83"/>
      <c r="C1219" s="84"/>
      <c r="D1219" s="84"/>
      <c r="E1219" s="76" t="s">
        <v>153</v>
      </c>
      <c r="F1219" s="34">
        <f t="shared" ref="F1219:AK1219" si="488">F1215+F1168</f>
        <v>94</v>
      </c>
      <c r="G1219" s="34">
        <f t="shared" si="488"/>
        <v>142</v>
      </c>
      <c r="H1219" s="34">
        <f t="shared" si="488"/>
        <v>91</v>
      </c>
      <c r="I1219" s="34">
        <f t="shared" si="488"/>
        <v>146</v>
      </c>
      <c r="J1219" s="34">
        <f t="shared" si="488"/>
        <v>151</v>
      </c>
      <c r="K1219" s="34">
        <f t="shared" si="488"/>
        <v>145</v>
      </c>
      <c r="L1219" s="34">
        <f t="shared" si="488"/>
        <v>192</v>
      </c>
      <c r="M1219" s="34">
        <f t="shared" si="488"/>
        <v>175</v>
      </c>
      <c r="N1219" s="34">
        <f t="shared" si="488"/>
        <v>159</v>
      </c>
      <c r="O1219" s="34">
        <f t="shared" si="488"/>
        <v>158</v>
      </c>
      <c r="P1219" s="34">
        <f t="shared" si="488"/>
        <v>148</v>
      </c>
      <c r="Q1219" s="34">
        <f t="shared" si="488"/>
        <v>192</v>
      </c>
      <c r="R1219" s="34">
        <f t="shared" si="488"/>
        <v>131</v>
      </c>
      <c r="S1219" s="34">
        <f t="shared" si="488"/>
        <v>185</v>
      </c>
      <c r="T1219" s="34">
        <f t="shared" si="488"/>
        <v>145</v>
      </c>
      <c r="U1219" s="34">
        <f t="shared" si="488"/>
        <v>140</v>
      </c>
      <c r="V1219" s="34"/>
      <c r="W1219" s="34">
        <f t="shared" si="488"/>
        <v>157</v>
      </c>
      <c r="X1219" s="34"/>
      <c r="Y1219" s="34">
        <f t="shared" si="488"/>
        <v>150</v>
      </c>
      <c r="Z1219" s="34">
        <f t="shared" si="488"/>
        <v>146</v>
      </c>
      <c r="AA1219" s="34"/>
      <c r="AB1219" s="34">
        <f t="shared" si="488"/>
        <v>133</v>
      </c>
      <c r="AC1219" s="34">
        <f t="shared" si="488"/>
        <v>149</v>
      </c>
      <c r="AD1219" s="34">
        <f t="shared" si="488"/>
        <v>154</v>
      </c>
      <c r="AE1219" s="34">
        <f t="shared" si="488"/>
        <v>157</v>
      </c>
      <c r="AF1219" s="34">
        <f t="shared" si="488"/>
        <v>166</v>
      </c>
      <c r="AG1219" s="34">
        <f t="shared" si="488"/>
        <v>116</v>
      </c>
      <c r="AH1219" s="34"/>
      <c r="AI1219" s="34">
        <f t="shared" si="488"/>
        <v>184</v>
      </c>
      <c r="AJ1219" s="34">
        <f t="shared" si="488"/>
        <v>148</v>
      </c>
      <c r="AK1219" s="34"/>
      <c r="AL1219" s="34">
        <f t="shared" ref="AL1219:BD1219" si="489">AL1215+AL1168</f>
        <v>145</v>
      </c>
      <c r="AM1219" s="34">
        <f t="shared" si="489"/>
        <v>147</v>
      </c>
      <c r="AN1219" s="34">
        <f t="shared" si="489"/>
        <v>176</v>
      </c>
      <c r="AO1219" s="34">
        <f t="shared" si="489"/>
        <v>144</v>
      </c>
      <c r="AP1219" s="34">
        <f t="shared" si="489"/>
        <v>184</v>
      </c>
      <c r="AQ1219" s="34">
        <f t="shared" si="489"/>
        <v>147</v>
      </c>
      <c r="AR1219" s="34">
        <f t="shared" si="489"/>
        <v>130</v>
      </c>
      <c r="AS1219" s="34">
        <f t="shared" si="489"/>
        <v>217</v>
      </c>
      <c r="AT1219" s="34">
        <f t="shared" si="489"/>
        <v>144</v>
      </c>
      <c r="AU1219" s="34">
        <f t="shared" si="489"/>
        <v>189</v>
      </c>
      <c r="AV1219" s="34">
        <f t="shared" si="489"/>
        <v>0</v>
      </c>
      <c r="AW1219" s="34">
        <f t="shared" si="489"/>
        <v>154</v>
      </c>
      <c r="AX1219" s="34">
        <f t="shared" si="489"/>
        <v>128</v>
      </c>
      <c r="AY1219" s="34">
        <f t="shared" si="489"/>
        <v>196</v>
      </c>
      <c r="AZ1219" s="34">
        <f t="shared" si="489"/>
        <v>131</v>
      </c>
      <c r="BA1219" s="34">
        <f t="shared" si="489"/>
        <v>137</v>
      </c>
      <c r="BB1219" s="34">
        <f t="shared" si="489"/>
        <v>0</v>
      </c>
      <c r="BC1219" s="34">
        <f t="shared" si="489"/>
        <v>0</v>
      </c>
      <c r="BD1219" s="34">
        <f t="shared" si="489"/>
        <v>6423</v>
      </c>
      <c r="BE1219" s="110"/>
    </row>
    <row r="1220" spans="1:57" ht="25.5" customHeight="1" x14ac:dyDescent="0.25">
      <c r="A1220" s="29"/>
      <c r="B1220" s="83"/>
      <c r="C1220" s="84"/>
      <c r="D1220" s="84"/>
      <c r="E1220" s="76" t="s">
        <v>154</v>
      </c>
      <c r="F1220" s="34">
        <f t="shared" ref="F1220:AK1220" si="490">F1216+F1169</f>
        <v>5</v>
      </c>
      <c r="G1220" s="34">
        <f t="shared" si="490"/>
        <v>27</v>
      </c>
      <c r="H1220" s="34">
        <f t="shared" si="490"/>
        <v>89</v>
      </c>
      <c r="I1220" s="34">
        <f t="shared" si="490"/>
        <v>71</v>
      </c>
      <c r="J1220" s="34">
        <f t="shared" si="490"/>
        <v>81</v>
      </c>
      <c r="K1220" s="34">
        <f t="shared" si="490"/>
        <v>22</v>
      </c>
      <c r="L1220" s="34">
        <f t="shared" si="490"/>
        <v>51</v>
      </c>
      <c r="M1220" s="34">
        <f t="shared" si="490"/>
        <v>134</v>
      </c>
      <c r="N1220" s="34">
        <f t="shared" si="490"/>
        <v>107</v>
      </c>
      <c r="O1220" s="34">
        <f t="shared" si="490"/>
        <v>72</v>
      </c>
      <c r="P1220" s="34">
        <f t="shared" si="490"/>
        <v>29</v>
      </c>
      <c r="Q1220" s="34">
        <f t="shared" si="490"/>
        <v>71</v>
      </c>
      <c r="R1220" s="34">
        <f t="shared" si="490"/>
        <v>96</v>
      </c>
      <c r="S1220" s="34">
        <f t="shared" si="490"/>
        <v>24</v>
      </c>
      <c r="T1220" s="34">
        <f t="shared" si="490"/>
        <v>101</v>
      </c>
      <c r="U1220" s="34">
        <f t="shared" si="490"/>
        <v>78</v>
      </c>
      <c r="V1220" s="34"/>
      <c r="W1220" s="34">
        <f t="shared" si="490"/>
        <v>147</v>
      </c>
      <c r="X1220" s="34"/>
      <c r="Y1220" s="34">
        <f t="shared" si="490"/>
        <v>58</v>
      </c>
      <c r="Z1220" s="34">
        <f t="shared" si="490"/>
        <v>74</v>
      </c>
      <c r="AA1220" s="34"/>
      <c r="AB1220" s="34">
        <f t="shared" si="490"/>
        <v>4</v>
      </c>
      <c r="AC1220" s="34">
        <f t="shared" si="490"/>
        <v>59</v>
      </c>
      <c r="AD1220" s="34">
        <f t="shared" si="490"/>
        <v>25</v>
      </c>
      <c r="AE1220" s="34">
        <f t="shared" si="490"/>
        <v>21</v>
      </c>
      <c r="AF1220" s="34">
        <f t="shared" si="490"/>
        <v>105</v>
      </c>
      <c r="AG1220" s="34">
        <f t="shared" si="490"/>
        <v>40</v>
      </c>
      <c r="AH1220" s="34"/>
      <c r="AI1220" s="34">
        <f t="shared" si="490"/>
        <v>58</v>
      </c>
      <c r="AJ1220" s="34">
        <f t="shared" si="490"/>
        <v>39</v>
      </c>
      <c r="AK1220" s="34"/>
      <c r="AL1220" s="34">
        <f t="shared" ref="AL1220:BD1220" si="491">AL1216+AL1169</f>
        <v>37</v>
      </c>
      <c r="AM1220" s="34">
        <f t="shared" si="491"/>
        <v>15</v>
      </c>
      <c r="AN1220" s="34">
        <f t="shared" si="491"/>
        <v>38</v>
      </c>
      <c r="AO1220" s="34">
        <f t="shared" si="491"/>
        <v>93</v>
      </c>
      <c r="AP1220" s="34">
        <f t="shared" si="491"/>
        <v>15</v>
      </c>
      <c r="AQ1220" s="34">
        <f t="shared" si="491"/>
        <v>141</v>
      </c>
      <c r="AR1220" s="34">
        <f t="shared" si="491"/>
        <v>101</v>
      </c>
      <c r="AS1220" s="34">
        <f t="shared" si="491"/>
        <v>87</v>
      </c>
      <c r="AT1220" s="34">
        <f t="shared" si="491"/>
        <v>89</v>
      </c>
      <c r="AU1220" s="34">
        <f t="shared" si="491"/>
        <v>158</v>
      </c>
      <c r="AV1220" s="34">
        <f t="shared" si="491"/>
        <v>0</v>
      </c>
      <c r="AW1220" s="34">
        <f t="shared" si="491"/>
        <v>183</v>
      </c>
      <c r="AX1220" s="34">
        <f t="shared" si="491"/>
        <v>64</v>
      </c>
      <c r="AY1220" s="34">
        <f t="shared" si="491"/>
        <v>3</v>
      </c>
      <c r="AZ1220" s="34">
        <f t="shared" si="491"/>
        <v>33</v>
      </c>
      <c r="BA1220" s="34">
        <f t="shared" si="491"/>
        <v>1</v>
      </c>
      <c r="BB1220" s="34">
        <f t="shared" si="491"/>
        <v>0</v>
      </c>
      <c r="BC1220" s="34">
        <f t="shared" si="491"/>
        <v>0</v>
      </c>
      <c r="BD1220" s="34">
        <f t="shared" si="491"/>
        <v>2746</v>
      </c>
      <c r="BE1220" s="110"/>
    </row>
    <row r="1221" spans="1:57" ht="25.5" customHeight="1" x14ac:dyDescent="0.25">
      <c r="A1221" s="29"/>
      <c r="B1221" s="83"/>
      <c r="C1221" s="84"/>
      <c r="D1221" s="84"/>
      <c r="E1221" s="76" t="s">
        <v>155</v>
      </c>
      <c r="F1221" s="35">
        <f t="shared" ref="F1221:AK1221" si="492">1-F1220/(F1218-F1219)</f>
        <v>0.9942196531791907</v>
      </c>
      <c r="G1221" s="35">
        <f t="shared" si="492"/>
        <v>0.9669926650366748</v>
      </c>
      <c r="H1221" s="35">
        <f t="shared" si="492"/>
        <v>0.89758342922899881</v>
      </c>
      <c r="I1221" s="35">
        <f t="shared" si="492"/>
        <v>0.91277641277641275</v>
      </c>
      <c r="J1221" s="35">
        <f t="shared" si="492"/>
        <v>0.89987639060568603</v>
      </c>
      <c r="K1221" s="35">
        <f t="shared" si="492"/>
        <v>0.97293972939729401</v>
      </c>
      <c r="L1221" s="35">
        <f t="shared" si="492"/>
        <v>0.93342036553524799</v>
      </c>
      <c r="M1221" s="35">
        <f t="shared" si="492"/>
        <v>0.82908163265306123</v>
      </c>
      <c r="N1221" s="35">
        <f t="shared" si="492"/>
        <v>0.86624999999999996</v>
      </c>
      <c r="O1221" s="35">
        <f t="shared" si="492"/>
        <v>0.91</v>
      </c>
      <c r="P1221" s="35">
        <f t="shared" si="492"/>
        <v>0.9642857142857143</v>
      </c>
      <c r="Q1221" s="35">
        <f t="shared" si="492"/>
        <v>0.90755208333333337</v>
      </c>
      <c r="R1221" s="35">
        <f t="shared" si="492"/>
        <v>0.88177339901477836</v>
      </c>
      <c r="S1221" s="35">
        <f t="shared" si="492"/>
        <v>0.96899224806201545</v>
      </c>
      <c r="T1221" s="35">
        <f t="shared" si="492"/>
        <v>0.87607361963190189</v>
      </c>
      <c r="U1221" s="35">
        <f t="shared" si="492"/>
        <v>0.90346534653465349</v>
      </c>
      <c r="V1221" s="35"/>
      <c r="W1221" s="35">
        <f t="shared" si="492"/>
        <v>0.81578947368421051</v>
      </c>
      <c r="X1221" s="35"/>
      <c r="Y1221" s="35">
        <f t="shared" si="492"/>
        <v>0.92830655129789863</v>
      </c>
      <c r="Z1221" s="35">
        <f t="shared" si="492"/>
        <v>0.90909090909090906</v>
      </c>
      <c r="AA1221" s="35"/>
      <c r="AB1221" s="35">
        <f t="shared" si="492"/>
        <v>0.9951632406287787</v>
      </c>
      <c r="AC1221" s="35">
        <f t="shared" si="492"/>
        <v>0.92725030826140564</v>
      </c>
      <c r="AD1221" s="35">
        <f t="shared" si="492"/>
        <v>0.96898263027295284</v>
      </c>
      <c r="AE1221" s="35">
        <f t="shared" si="492"/>
        <v>0.9738480697384807</v>
      </c>
      <c r="AF1221" s="35">
        <f t="shared" si="492"/>
        <v>0.86759142496847419</v>
      </c>
      <c r="AG1221" s="35">
        <f t="shared" si="492"/>
        <v>0.95255041518386718</v>
      </c>
      <c r="AH1221" s="35"/>
      <c r="AI1221" s="35">
        <f t="shared" si="492"/>
        <v>0.92525773195876293</v>
      </c>
      <c r="AJ1221" s="35">
        <f t="shared" si="492"/>
        <v>0.95173267326732669</v>
      </c>
      <c r="AK1221" s="35"/>
      <c r="AL1221" s="35">
        <f t="shared" ref="AL1221:BD1221" si="493">1-AL1220/(AL1218-AL1219)</f>
        <v>0.95437731196054254</v>
      </c>
      <c r="AM1221" s="35">
        <f t="shared" si="493"/>
        <v>0.98152709359605916</v>
      </c>
      <c r="AN1221" s="35">
        <f t="shared" si="493"/>
        <v>0.95146871008939971</v>
      </c>
      <c r="AO1221" s="35">
        <f t="shared" si="493"/>
        <v>0.88588957055214723</v>
      </c>
      <c r="AP1221" s="35">
        <f t="shared" si="493"/>
        <v>0.98067010309278346</v>
      </c>
      <c r="AQ1221" s="35">
        <f t="shared" si="493"/>
        <v>0.82592592592592595</v>
      </c>
      <c r="AR1221" s="35">
        <f t="shared" si="493"/>
        <v>0.8780193236714976</v>
      </c>
      <c r="AS1221" s="35">
        <f t="shared" si="493"/>
        <v>0.88290713324360703</v>
      </c>
      <c r="AT1221" s="35">
        <f t="shared" si="493"/>
        <v>0.8907975460122699</v>
      </c>
      <c r="AU1221" s="35">
        <f t="shared" si="493"/>
        <v>0.79507133592736712</v>
      </c>
      <c r="AV1221" s="35">
        <f t="shared" si="493"/>
        <v>1</v>
      </c>
      <c r="AW1221" s="35">
        <f t="shared" si="493"/>
        <v>0.77067669172932329</v>
      </c>
      <c r="AX1221" s="35">
        <f t="shared" si="493"/>
        <v>0.92298435619735253</v>
      </c>
      <c r="AY1221" s="35">
        <f t="shared" si="493"/>
        <v>0.99605781865965837</v>
      </c>
      <c r="AZ1221" s="35">
        <f t="shared" si="493"/>
        <v>0.96014492753623193</v>
      </c>
      <c r="BA1221" s="35">
        <f t="shared" si="493"/>
        <v>0.99878493317132444</v>
      </c>
      <c r="BB1221" s="35">
        <f t="shared" si="493"/>
        <v>1</v>
      </c>
      <c r="BC1221" s="35">
        <f t="shared" si="493"/>
        <v>1</v>
      </c>
      <c r="BD1221" s="35">
        <f t="shared" si="493"/>
        <v>0.9251771117166212</v>
      </c>
      <c r="BE1221" s="110"/>
    </row>
    <row r="1222" spans="1:57" ht="25.5" customHeight="1" x14ac:dyDescent="0.25">
      <c r="A1222" s="19" t="s">
        <v>44</v>
      </c>
      <c r="B1222" s="85" t="s">
        <v>45</v>
      </c>
      <c r="C1222" s="86">
        <v>43638</v>
      </c>
      <c r="D1222" s="85">
        <v>24</v>
      </c>
      <c r="E1222" s="85" t="s">
        <v>46</v>
      </c>
      <c r="F1222" s="19">
        <f t="shared" ref="F1222:AK1222" si="494">F1171</f>
        <v>14</v>
      </c>
      <c r="G1222" s="19">
        <f t="shared" si="494"/>
        <v>23</v>
      </c>
      <c r="H1222" s="19">
        <f t="shared" si="494"/>
        <v>42</v>
      </c>
      <c r="I1222" s="19">
        <f t="shared" si="494"/>
        <v>47</v>
      </c>
      <c r="J1222" s="19">
        <f t="shared" si="494"/>
        <v>48</v>
      </c>
      <c r="K1222" s="19">
        <f t="shared" si="494"/>
        <v>59</v>
      </c>
      <c r="L1222" s="19">
        <f t="shared" si="494"/>
        <v>64</v>
      </c>
      <c r="M1222" s="19">
        <f t="shared" si="494"/>
        <v>65</v>
      </c>
      <c r="N1222" s="19">
        <f t="shared" si="494"/>
        <v>66</v>
      </c>
      <c r="O1222" s="19">
        <f t="shared" si="494"/>
        <v>72</v>
      </c>
      <c r="P1222" s="19">
        <f t="shared" si="494"/>
        <v>76</v>
      </c>
      <c r="Q1222" s="19">
        <f t="shared" si="494"/>
        <v>78</v>
      </c>
      <c r="R1222" s="19">
        <f t="shared" si="494"/>
        <v>79</v>
      </c>
      <c r="S1222" s="19">
        <f t="shared" si="494"/>
        <v>83</v>
      </c>
      <c r="T1222" s="19">
        <f t="shared" si="494"/>
        <v>84</v>
      </c>
      <c r="U1222" s="19">
        <f t="shared" si="494"/>
        <v>86</v>
      </c>
      <c r="V1222" s="19"/>
      <c r="W1222" s="19">
        <f t="shared" si="494"/>
        <v>411</v>
      </c>
      <c r="X1222" s="19"/>
      <c r="Y1222" s="19">
        <f t="shared" si="494"/>
        <v>413</v>
      </c>
      <c r="Z1222" s="19">
        <f t="shared" si="494"/>
        <v>415</v>
      </c>
      <c r="AA1222" s="19"/>
      <c r="AB1222" s="19">
        <f t="shared" si="494"/>
        <v>417</v>
      </c>
      <c r="AC1222" s="19">
        <f t="shared" si="494"/>
        <v>418</v>
      </c>
      <c r="AD1222" s="19">
        <f t="shared" si="494"/>
        <v>419</v>
      </c>
      <c r="AE1222" s="19">
        <f t="shared" si="494"/>
        <v>420</v>
      </c>
      <c r="AF1222" s="19">
        <f t="shared" si="494"/>
        <v>421</v>
      </c>
      <c r="AG1222" s="19">
        <f t="shared" si="494"/>
        <v>422</v>
      </c>
      <c r="AH1222" s="19"/>
      <c r="AI1222" s="19">
        <f t="shared" si="494"/>
        <v>425</v>
      </c>
      <c r="AJ1222" s="19">
        <f t="shared" si="494"/>
        <v>426</v>
      </c>
      <c r="AK1222" s="19"/>
      <c r="AL1222" s="19">
        <f t="shared" ref="AL1222:BD1222" si="495">AL1171</f>
        <v>430</v>
      </c>
      <c r="AM1222" s="19">
        <f t="shared" si="495"/>
        <v>431</v>
      </c>
      <c r="AN1222" s="19">
        <f t="shared" si="495"/>
        <v>433</v>
      </c>
      <c r="AO1222" s="19">
        <f t="shared" si="495"/>
        <v>446</v>
      </c>
      <c r="AP1222" s="19">
        <f t="shared" si="495"/>
        <v>449</v>
      </c>
      <c r="AQ1222" s="19">
        <f t="shared" si="495"/>
        <v>450</v>
      </c>
      <c r="AR1222" s="19">
        <f t="shared" si="495"/>
        <v>451</v>
      </c>
      <c r="AS1222" s="19">
        <f t="shared" si="495"/>
        <v>453</v>
      </c>
      <c r="AT1222" s="19">
        <f t="shared" si="495"/>
        <v>454</v>
      </c>
      <c r="AU1222" s="19">
        <f t="shared" si="495"/>
        <v>455</v>
      </c>
      <c r="AV1222" s="19">
        <f t="shared" si="495"/>
        <v>0</v>
      </c>
      <c r="AW1222" s="19">
        <f t="shared" si="495"/>
        <v>457</v>
      </c>
      <c r="AX1222" s="19">
        <f t="shared" si="495"/>
        <v>458</v>
      </c>
      <c r="AY1222" s="19">
        <f t="shared" si="495"/>
        <v>460</v>
      </c>
      <c r="AZ1222" s="19">
        <f t="shared" si="495"/>
        <v>461</v>
      </c>
      <c r="BA1222" s="19">
        <f t="shared" si="495"/>
        <v>463</v>
      </c>
      <c r="BB1222" s="19">
        <f t="shared" si="495"/>
        <v>0</v>
      </c>
      <c r="BC1222" s="19">
        <f t="shared" si="495"/>
        <v>0</v>
      </c>
      <c r="BD1222" s="19" t="str">
        <f t="shared" si="495"/>
        <v>TOTALS</v>
      </c>
      <c r="BE1222" s="19" t="s">
        <v>47</v>
      </c>
    </row>
    <row r="1223" spans="1:57" ht="25.5" customHeight="1" x14ac:dyDescent="0.25">
      <c r="A1223" s="19" t="s">
        <v>48</v>
      </c>
      <c r="B1223" s="85"/>
      <c r="C1223" s="87" t="s">
        <v>49</v>
      </c>
      <c r="D1223" s="87" t="s">
        <v>50</v>
      </c>
      <c r="E1223" s="87" t="s">
        <v>51</v>
      </c>
      <c r="F1223" s="19" t="s">
        <v>52</v>
      </c>
      <c r="G1223" s="19" t="s">
        <v>52</v>
      </c>
      <c r="H1223" s="19" t="s">
        <v>52</v>
      </c>
      <c r="I1223" s="19" t="s">
        <v>52</v>
      </c>
      <c r="J1223" s="19" t="s">
        <v>52</v>
      </c>
      <c r="K1223" s="19" t="s">
        <v>52</v>
      </c>
      <c r="L1223" s="19" t="s">
        <v>52</v>
      </c>
      <c r="M1223" s="19" t="s">
        <v>52</v>
      </c>
      <c r="N1223" s="19" t="s">
        <v>52</v>
      </c>
      <c r="O1223" s="19" t="s">
        <v>52</v>
      </c>
      <c r="P1223" s="19" t="s">
        <v>52</v>
      </c>
      <c r="Q1223" s="19" t="s">
        <v>52</v>
      </c>
      <c r="R1223" s="19" t="s">
        <v>52</v>
      </c>
      <c r="S1223" s="19" t="s">
        <v>52</v>
      </c>
      <c r="T1223" s="19" t="s">
        <v>52</v>
      </c>
      <c r="U1223" s="19" t="s">
        <v>52</v>
      </c>
      <c r="V1223" s="19"/>
      <c r="W1223" s="19" t="s">
        <v>52</v>
      </c>
      <c r="X1223" s="19"/>
      <c r="Y1223" s="19" t="s">
        <v>52</v>
      </c>
      <c r="Z1223" s="19" t="s">
        <v>52</v>
      </c>
      <c r="AA1223" s="19"/>
      <c r="AB1223" s="19" t="s">
        <v>52</v>
      </c>
      <c r="AC1223" s="19" t="s">
        <v>52</v>
      </c>
      <c r="AD1223" s="19" t="s">
        <v>52</v>
      </c>
      <c r="AE1223" s="19" t="s">
        <v>52</v>
      </c>
      <c r="AF1223" s="19" t="s">
        <v>52</v>
      </c>
      <c r="AG1223" s="19" t="s">
        <v>52</v>
      </c>
      <c r="AH1223" s="19"/>
      <c r="AI1223" s="19" t="s">
        <v>52</v>
      </c>
      <c r="AJ1223" s="19" t="s">
        <v>52</v>
      </c>
      <c r="AK1223" s="19"/>
      <c r="AL1223" s="19" t="s">
        <v>52</v>
      </c>
      <c r="AM1223" s="19" t="s">
        <v>52</v>
      </c>
      <c r="AN1223" s="19" t="s">
        <v>52</v>
      </c>
      <c r="AO1223" s="19" t="s">
        <v>52</v>
      </c>
      <c r="AP1223" s="19" t="s">
        <v>52</v>
      </c>
      <c r="AQ1223" s="19" t="s">
        <v>52</v>
      </c>
      <c r="AR1223" s="19" t="s">
        <v>52</v>
      </c>
      <c r="AS1223" s="19" t="s">
        <v>52</v>
      </c>
      <c r="AT1223" s="19" t="s">
        <v>52</v>
      </c>
      <c r="AU1223" s="19" t="s">
        <v>52</v>
      </c>
      <c r="AV1223" s="19" t="s">
        <v>52</v>
      </c>
      <c r="AW1223" s="19" t="s">
        <v>52</v>
      </c>
      <c r="AX1223" s="19" t="s">
        <v>52</v>
      </c>
      <c r="AY1223" s="19" t="s">
        <v>52</v>
      </c>
      <c r="AZ1223" s="19" t="s">
        <v>52</v>
      </c>
      <c r="BA1223" s="19" t="s">
        <v>52</v>
      </c>
      <c r="BB1223" s="19" t="s">
        <v>52</v>
      </c>
      <c r="BC1223" s="19" t="s">
        <v>52</v>
      </c>
      <c r="BD1223" s="19" t="s">
        <v>52</v>
      </c>
      <c r="BE1223" s="19" t="s">
        <v>53</v>
      </c>
    </row>
    <row r="1224" spans="1:57" ht="25.5" customHeight="1" x14ac:dyDescent="0.25">
      <c r="A1224" s="22">
        <v>25</v>
      </c>
      <c r="B1224" s="76" t="s">
        <v>54</v>
      </c>
      <c r="C1224" s="76">
        <v>25</v>
      </c>
      <c r="D1224" s="76" t="s">
        <v>55</v>
      </c>
      <c r="E1224" s="76" t="s">
        <v>56</v>
      </c>
      <c r="F1224" s="24">
        <v>0</v>
      </c>
      <c r="G1224" s="24">
        <v>0</v>
      </c>
      <c r="H1224" s="24">
        <v>0</v>
      </c>
      <c r="I1224" s="24">
        <v>0</v>
      </c>
      <c r="J1224" s="24">
        <v>0</v>
      </c>
      <c r="K1224" s="24">
        <v>0</v>
      </c>
      <c r="L1224" s="24">
        <v>0</v>
      </c>
      <c r="M1224" s="24">
        <v>0</v>
      </c>
      <c r="N1224" s="24">
        <v>0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0</v>
      </c>
      <c r="V1224" s="24"/>
      <c r="W1224" s="24">
        <v>0</v>
      </c>
      <c r="X1224" s="24"/>
      <c r="Y1224" s="24">
        <v>0</v>
      </c>
      <c r="Z1224" s="24">
        <v>0</v>
      </c>
      <c r="AA1224" s="24"/>
      <c r="AB1224" s="24">
        <v>0</v>
      </c>
      <c r="AC1224" s="24">
        <v>0</v>
      </c>
      <c r="AD1224" s="24">
        <v>0</v>
      </c>
      <c r="AE1224" s="24">
        <v>0</v>
      </c>
      <c r="AF1224" s="24">
        <v>0</v>
      </c>
      <c r="AG1224" s="24">
        <v>0</v>
      </c>
      <c r="AH1224" s="24"/>
      <c r="AI1224" s="24">
        <v>0</v>
      </c>
      <c r="AJ1224" s="24">
        <v>0</v>
      </c>
      <c r="AK1224" s="24"/>
      <c r="AL1224" s="24">
        <v>0</v>
      </c>
      <c r="AM1224" s="24">
        <v>0</v>
      </c>
      <c r="AN1224" s="24">
        <v>0</v>
      </c>
      <c r="AO1224" s="24">
        <v>0</v>
      </c>
      <c r="AP1224" s="24">
        <v>0</v>
      </c>
      <c r="AQ1224" s="24">
        <v>0</v>
      </c>
      <c r="AR1224" s="24">
        <v>0</v>
      </c>
      <c r="AS1224" s="24">
        <v>0</v>
      </c>
      <c r="AT1224" s="24">
        <v>0</v>
      </c>
      <c r="AU1224" s="24">
        <v>0</v>
      </c>
      <c r="AV1224" s="24">
        <v>0</v>
      </c>
      <c r="AW1224" s="24">
        <v>0</v>
      </c>
      <c r="AX1224" s="24">
        <v>0</v>
      </c>
      <c r="AY1224" s="24">
        <v>0</v>
      </c>
      <c r="AZ1224" s="24">
        <v>0</v>
      </c>
      <c r="BA1224" s="24">
        <v>0</v>
      </c>
      <c r="BB1224" s="24">
        <v>0</v>
      </c>
      <c r="BC1224" s="24">
        <v>0</v>
      </c>
      <c r="BD1224" s="24">
        <f t="shared" ref="BD1224:BD1267" si="496">SUM(F1224:BC1224)</f>
        <v>0</v>
      </c>
      <c r="BE1224" s="25"/>
    </row>
    <row r="1225" spans="1:57" ht="25.5" customHeight="1" x14ac:dyDescent="0.25">
      <c r="A1225" s="22">
        <v>25</v>
      </c>
      <c r="B1225" s="76" t="s">
        <v>54</v>
      </c>
      <c r="C1225" s="76">
        <v>66</v>
      </c>
      <c r="D1225" s="76" t="s">
        <v>55</v>
      </c>
      <c r="E1225" s="77" t="s">
        <v>57</v>
      </c>
      <c r="F1225" s="24">
        <v>0</v>
      </c>
      <c r="G1225" s="24">
        <v>0</v>
      </c>
      <c r="H1225" s="24">
        <v>0</v>
      </c>
      <c r="I1225" s="24">
        <v>0</v>
      </c>
      <c r="J1225" s="24">
        <v>0</v>
      </c>
      <c r="K1225" s="24">
        <v>0</v>
      </c>
      <c r="L1225" s="24">
        <v>0</v>
      </c>
      <c r="M1225" s="24">
        <v>0</v>
      </c>
      <c r="N1225" s="24">
        <v>0</v>
      </c>
      <c r="O1225" s="24">
        <v>0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0</v>
      </c>
      <c r="V1225" s="24"/>
      <c r="W1225" s="24">
        <v>0</v>
      </c>
      <c r="X1225" s="24"/>
      <c r="Y1225" s="24">
        <v>0</v>
      </c>
      <c r="Z1225" s="24">
        <v>0</v>
      </c>
      <c r="AA1225" s="24"/>
      <c r="AB1225" s="24">
        <v>0</v>
      </c>
      <c r="AC1225" s="24">
        <v>0</v>
      </c>
      <c r="AD1225" s="24">
        <v>0</v>
      </c>
      <c r="AE1225" s="24">
        <v>0</v>
      </c>
      <c r="AF1225" s="24">
        <v>0</v>
      </c>
      <c r="AG1225" s="24">
        <v>0</v>
      </c>
      <c r="AH1225" s="24"/>
      <c r="AI1225" s="24">
        <v>0</v>
      </c>
      <c r="AJ1225" s="24">
        <v>0</v>
      </c>
      <c r="AK1225" s="24"/>
      <c r="AL1225" s="24">
        <v>0</v>
      </c>
      <c r="AM1225" s="24">
        <v>0</v>
      </c>
      <c r="AN1225" s="24">
        <v>0</v>
      </c>
      <c r="AO1225" s="24">
        <v>0</v>
      </c>
      <c r="AP1225" s="24">
        <v>0</v>
      </c>
      <c r="AQ1225" s="24">
        <v>0</v>
      </c>
      <c r="AR1225" s="24">
        <v>0</v>
      </c>
      <c r="AS1225" s="24">
        <v>0</v>
      </c>
      <c r="AT1225" s="24">
        <v>0</v>
      </c>
      <c r="AU1225" s="24">
        <v>0</v>
      </c>
      <c r="AV1225" s="24">
        <v>0</v>
      </c>
      <c r="AW1225" s="24">
        <v>0</v>
      </c>
      <c r="AX1225" s="24">
        <v>0</v>
      </c>
      <c r="AY1225" s="24">
        <v>0</v>
      </c>
      <c r="AZ1225" s="24">
        <v>0</v>
      </c>
      <c r="BA1225" s="24">
        <v>0</v>
      </c>
      <c r="BB1225" s="24">
        <v>0</v>
      </c>
      <c r="BC1225" s="24">
        <v>0</v>
      </c>
      <c r="BD1225" s="24">
        <f t="shared" si="496"/>
        <v>0</v>
      </c>
      <c r="BE1225" s="25"/>
    </row>
    <row r="1226" spans="1:57" ht="25.5" customHeight="1" x14ac:dyDescent="0.25">
      <c r="A1226" s="22">
        <v>25</v>
      </c>
      <c r="B1226" s="76" t="s">
        <v>54</v>
      </c>
      <c r="C1226" s="76">
        <v>27</v>
      </c>
      <c r="D1226" s="76">
        <v>269</v>
      </c>
      <c r="E1226" s="76" t="s">
        <v>61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/>
      <c r="W1226" s="24">
        <v>0</v>
      </c>
      <c r="X1226" s="24"/>
      <c r="Y1226" s="24">
        <v>0</v>
      </c>
      <c r="Z1226" s="24">
        <v>0</v>
      </c>
      <c r="AA1226" s="24"/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/>
      <c r="AI1226" s="24">
        <v>0</v>
      </c>
      <c r="AJ1226" s="24">
        <v>0</v>
      </c>
      <c r="AK1226" s="24"/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f t="shared" si="496"/>
        <v>0</v>
      </c>
      <c r="BE1226" s="25"/>
    </row>
    <row r="1227" spans="1:57" ht="25.5" customHeight="1" x14ac:dyDescent="0.25">
      <c r="A1227" s="22">
        <v>25</v>
      </c>
      <c r="B1227" s="76" t="s">
        <v>54</v>
      </c>
      <c r="C1227" s="76">
        <v>27</v>
      </c>
      <c r="D1227" s="76">
        <v>273</v>
      </c>
      <c r="E1227" s="76" t="s">
        <v>65</v>
      </c>
      <c r="F1227" s="24">
        <v>0</v>
      </c>
      <c r="G1227" s="24">
        <v>0</v>
      </c>
      <c r="H1227" s="24">
        <v>0</v>
      </c>
      <c r="I1227" s="24">
        <v>0</v>
      </c>
      <c r="J1227" s="24">
        <v>0</v>
      </c>
      <c r="K1227" s="24">
        <v>0</v>
      </c>
      <c r="L1227" s="24">
        <v>0</v>
      </c>
      <c r="M1227" s="24">
        <v>0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0</v>
      </c>
      <c r="V1227" s="24"/>
      <c r="W1227" s="24">
        <v>0</v>
      </c>
      <c r="X1227" s="24"/>
      <c r="Y1227" s="24">
        <v>0</v>
      </c>
      <c r="Z1227" s="24">
        <v>0</v>
      </c>
      <c r="AA1227" s="24"/>
      <c r="AB1227" s="24">
        <v>0</v>
      </c>
      <c r="AC1227" s="24">
        <v>0</v>
      </c>
      <c r="AD1227" s="24">
        <v>0</v>
      </c>
      <c r="AE1227" s="24">
        <v>0</v>
      </c>
      <c r="AF1227" s="24">
        <v>0</v>
      </c>
      <c r="AG1227" s="24">
        <v>0</v>
      </c>
      <c r="AH1227" s="24"/>
      <c r="AI1227" s="24">
        <v>0</v>
      </c>
      <c r="AJ1227" s="24">
        <v>0</v>
      </c>
      <c r="AK1227" s="24"/>
      <c r="AL1227" s="24">
        <v>0</v>
      </c>
      <c r="AM1227" s="24">
        <v>0</v>
      </c>
      <c r="AN1227" s="24">
        <v>0</v>
      </c>
      <c r="AO1227" s="24">
        <v>0</v>
      </c>
      <c r="AP1227" s="24">
        <v>0</v>
      </c>
      <c r="AQ1227" s="24">
        <v>0</v>
      </c>
      <c r="AR1227" s="24">
        <v>0</v>
      </c>
      <c r="AS1227" s="24">
        <v>0</v>
      </c>
      <c r="AT1227" s="24">
        <v>0</v>
      </c>
      <c r="AU1227" s="24">
        <v>0</v>
      </c>
      <c r="AV1227" s="24">
        <v>0</v>
      </c>
      <c r="AW1227" s="24">
        <v>0</v>
      </c>
      <c r="AX1227" s="24">
        <v>0</v>
      </c>
      <c r="AY1227" s="24">
        <v>0</v>
      </c>
      <c r="AZ1227" s="24">
        <v>0</v>
      </c>
      <c r="BA1227" s="24">
        <v>0</v>
      </c>
      <c r="BB1227" s="24">
        <v>0</v>
      </c>
      <c r="BC1227" s="24">
        <v>0</v>
      </c>
      <c r="BD1227" s="24">
        <f t="shared" si="496"/>
        <v>0</v>
      </c>
      <c r="BE1227" s="25"/>
    </row>
    <row r="1228" spans="1:57" ht="25.5" customHeight="1" x14ac:dyDescent="0.25">
      <c r="A1228" s="22">
        <v>25</v>
      </c>
      <c r="B1228" s="76" t="s">
        <v>54</v>
      </c>
      <c r="C1228" s="76">
        <v>27</v>
      </c>
      <c r="D1228" s="76">
        <v>274</v>
      </c>
      <c r="E1228" s="76" t="s">
        <v>66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/>
      <c r="W1228" s="24">
        <v>0</v>
      </c>
      <c r="X1228" s="24"/>
      <c r="Y1228" s="24">
        <v>0</v>
      </c>
      <c r="Z1228" s="24">
        <v>0</v>
      </c>
      <c r="AA1228" s="24"/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/>
      <c r="AI1228" s="24">
        <v>0</v>
      </c>
      <c r="AJ1228" s="24">
        <v>0</v>
      </c>
      <c r="AK1228" s="24"/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f t="shared" si="496"/>
        <v>0</v>
      </c>
      <c r="BE1228" s="25" t="s">
        <v>48</v>
      </c>
    </row>
    <row r="1229" spans="1:57" ht="25.5" customHeight="1" x14ac:dyDescent="0.25">
      <c r="A1229" s="22">
        <v>25</v>
      </c>
      <c r="B1229" s="76" t="s">
        <v>54</v>
      </c>
      <c r="C1229" s="76">
        <v>23</v>
      </c>
      <c r="D1229" s="76">
        <v>243</v>
      </c>
      <c r="E1229" s="76" t="s">
        <v>67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0</v>
      </c>
      <c r="T1229" s="24">
        <v>0</v>
      </c>
      <c r="U1229" s="24">
        <v>0</v>
      </c>
      <c r="V1229" s="24"/>
      <c r="W1229" s="24">
        <v>0</v>
      </c>
      <c r="X1229" s="24"/>
      <c r="Y1229" s="24">
        <v>0</v>
      </c>
      <c r="Z1229" s="24">
        <v>0</v>
      </c>
      <c r="AA1229" s="24"/>
      <c r="AB1229" s="24">
        <v>0</v>
      </c>
      <c r="AC1229" s="24">
        <v>0</v>
      </c>
      <c r="AD1229" s="24">
        <v>0</v>
      </c>
      <c r="AE1229" s="24">
        <v>0</v>
      </c>
      <c r="AF1229" s="24">
        <v>0</v>
      </c>
      <c r="AG1229" s="24">
        <v>0</v>
      </c>
      <c r="AH1229" s="24"/>
      <c r="AI1229" s="24">
        <v>0</v>
      </c>
      <c r="AJ1229" s="24">
        <v>0</v>
      </c>
      <c r="AK1229" s="24"/>
      <c r="AL1229" s="24">
        <v>0</v>
      </c>
      <c r="AM1229" s="24">
        <v>0</v>
      </c>
      <c r="AN1229" s="24">
        <v>0</v>
      </c>
      <c r="AO1229" s="24">
        <v>0</v>
      </c>
      <c r="AP1229" s="24">
        <v>0</v>
      </c>
      <c r="AQ1229" s="24">
        <v>0</v>
      </c>
      <c r="AR1229" s="24">
        <v>0</v>
      </c>
      <c r="AS1229" s="24">
        <v>0</v>
      </c>
      <c r="AT1229" s="24">
        <v>0</v>
      </c>
      <c r="AU1229" s="24">
        <v>0</v>
      </c>
      <c r="AV1229" s="24">
        <v>0</v>
      </c>
      <c r="AW1229" s="24">
        <v>0</v>
      </c>
      <c r="AX1229" s="24">
        <v>0</v>
      </c>
      <c r="AY1229" s="24">
        <v>0</v>
      </c>
      <c r="AZ1229" s="24">
        <v>0</v>
      </c>
      <c r="BA1229" s="24">
        <v>0</v>
      </c>
      <c r="BB1229" s="24">
        <v>0</v>
      </c>
      <c r="BC1229" s="24">
        <v>0</v>
      </c>
      <c r="BD1229" s="24">
        <f t="shared" si="496"/>
        <v>0</v>
      </c>
      <c r="BE1229" s="25" t="s">
        <v>48</v>
      </c>
    </row>
    <row r="1230" spans="1:57" ht="25.5" customHeight="1" x14ac:dyDescent="0.25">
      <c r="A1230" s="22">
        <v>25</v>
      </c>
      <c r="B1230" s="76" t="s">
        <v>54</v>
      </c>
      <c r="C1230" s="76">
        <v>23</v>
      </c>
      <c r="D1230" s="76">
        <v>332</v>
      </c>
      <c r="E1230" s="76" t="s">
        <v>68</v>
      </c>
      <c r="F1230" s="24">
        <v>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4"/>
      <c r="W1230" s="24">
        <v>0</v>
      </c>
      <c r="X1230" s="24"/>
      <c r="Y1230" s="24">
        <v>0</v>
      </c>
      <c r="Z1230" s="24">
        <v>0</v>
      </c>
      <c r="AA1230" s="24"/>
      <c r="AB1230" s="24">
        <v>0</v>
      </c>
      <c r="AC1230" s="24">
        <v>0</v>
      </c>
      <c r="AD1230" s="24">
        <v>0</v>
      </c>
      <c r="AE1230" s="24">
        <v>0</v>
      </c>
      <c r="AF1230" s="24">
        <v>0</v>
      </c>
      <c r="AG1230" s="24">
        <v>0</v>
      </c>
      <c r="AH1230" s="24"/>
      <c r="AI1230" s="24">
        <v>0</v>
      </c>
      <c r="AJ1230" s="24">
        <v>0</v>
      </c>
      <c r="AK1230" s="24"/>
      <c r="AL1230" s="24">
        <v>0</v>
      </c>
      <c r="AM1230" s="24">
        <v>0</v>
      </c>
      <c r="AN1230" s="24">
        <v>0</v>
      </c>
      <c r="AO1230" s="24">
        <v>0</v>
      </c>
      <c r="AP1230" s="24">
        <v>0</v>
      </c>
      <c r="AQ1230" s="24">
        <v>0</v>
      </c>
      <c r="AR1230" s="24">
        <v>0</v>
      </c>
      <c r="AS1230" s="24">
        <v>0</v>
      </c>
      <c r="AT1230" s="24">
        <v>0</v>
      </c>
      <c r="AU1230" s="24">
        <v>0</v>
      </c>
      <c r="AV1230" s="24">
        <v>0</v>
      </c>
      <c r="AW1230" s="24">
        <v>0</v>
      </c>
      <c r="AX1230" s="24">
        <v>0</v>
      </c>
      <c r="AY1230" s="24">
        <v>0</v>
      </c>
      <c r="AZ1230" s="24">
        <v>0</v>
      </c>
      <c r="BA1230" s="24">
        <v>0</v>
      </c>
      <c r="BB1230" s="24">
        <v>0</v>
      </c>
      <c r="BC1230" s="24">
        <v>0</v>
      </c>
      <c r="BD1230" s="24">
        <f t="shared" si="496"/>
        <v>0</v>
      </c>
      <c r="BE1230" s="25" t="s">
        <v>48</v>
      </c>
    </row>
    <row r="1231" spans="1:57" ht="25.5" customHeight="1" x14ac:dyDescent="0.25">
      <c r="A1231" s="22">
        <v>25</v>
      </c>
      <c r="B1231" s="76" t="s">
        <v>54</v>
      </c>
      <c r="C1231" s="76">
        <v>22</v>
      </c>
      <c r="D1231" s="76">
        <v>175</v>
      </c>
      <c r="E1231" s="76" t="s">
        <v>69</v>
      </c>
      <c r="F1231" s="24">
        <v>0</v>
      </c>
      <c r="G1231" s="24">
        <v>0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0</v>
      </c>
      <c r="V1231" s="24"/>
      <c r="W1231" s="24">
        <v>0</v>
      </c>
      <c r="X1231" s="24"/>
      <c r="Y1231" s="24">
        <v>0</v>
      </c>
      <c r="Z1231" s="24">
        <v>0</v>
      </c>
      <c r="AA1231" s="24"/>
      <c r="AB1231" s="24">
        <v>0</v>
      </c>
      <c r="AC1231" s="24">
        <v>0</v>
      </c>
      <c r="AD1231" s="24">
        <v>0</v>
      </c>
      <c r="AE1231" s="24">
        <v>0</v>
      </c>
      <c r="AF1231" s="24">
        <v>0</v>
      </c>
      <c r="AG1231" s="24">
        <v>0</v>
      </c>
      <c r="AH1231" s="24"/>
      <c r="AI1231" s="24">
        <v>0</v>
      </c>
      <c r="AJ1231" s="24">
        <v>0</v>
      </c>
      <c r="AK1231" s="24"/>
      <c r="AL1231" s="24">
        <v>0</v>
      </c>
      <c r="AM1231" s="24">
        <v>0</v>
      </c>
      <c r="AN1231" s="24">
        <v>0</v>
      </c>
      <c r="AO1231" s="24">
        <v>0</v>
      </c>
      <c r="AP1231" s="24">
        <v>0</v>
      </c>
      <c r="AQ1231" s="24">
        <v>0</v>
      </c>
      <c r="AR1231" s="24">
        <v>0</v>
      </c>
      <c r="AS1231" s="24">
        <v>0</v>
      </c>
      <c r="AT1231" s="24">
        <v>0</v>
      </c>
      <c r="AU1231" s="24">
        <v>0</v>
      </c>
      <c r="AV1231" s="24">
        <v>0</v>
      </c>
      <c r="AW1231" s="24">
        <v>0</v>
      </c>
      <c r="AX1231" s="24">
        <v>0</v>
      </c>
      <c r="AY1231" s="24">
        <v>0</v>
      </c>
      <c r="AZ1231" s="24">
        <v>0</v>
      </c>
      <c r="BA1231" s="24">
        <v>0</v>
      </c>
      <c r="BB1231" s="24">
        <v>0</v>
      </c>
      <c r="BC1231" s="24">
        <v>0</v>
      </c>
      <c r="BD1231" s="24">
        <f t="shared" si="496"/>
        <v>0</v>
      </c>
      <c r="BE1231" s="25" t="s">
        <v>48</v>
      </c>
    </row>
    <row r="1232" spans="1:57" ht="25.5" customHeight="1" x14ac:dyDescent="0.25">
      <c r="A1232" s="22">
        <v>25</v>
      </c>
      <c r="B1232" s="76" t="s">
        <v>54</v>
      </c>
      <c r="C1232" s="76">
        <v>22</v>
      </c>
      <c r="D1232" s="76">
        <v>347</v>
      </c>
      <c r="E1232" s="76" t="s">
        <v>70</v>
      </c>
      <c r="F1232" s="24">
        <v>0</v>
      </c>
      <c r="G1232" s="24">
        <v>0</v>
      </c>
      <c r="H1232" s="24">
        <v>0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0</v>
      </c>
      <c r="V1232" s="24"/>
      <c r="W1232" s="24">
        <v>0</v>
      </c>
      <c r="X1232" s="24"/>
      <c r="Y1232" s="24">
        <v>0</v>
      </c>
      <c r="Z1232" s="24">
        <v>0</v>
      </c>
      <c r="AA1232" s="24"/>
      <c r="AB1232" s="24">
        <v>0</v>
      </c>
      <c r="AC1232" s="24">
        <v>0</v>
      </c>
      <c r="AD1232" s="24">
        <v>0</v>
      </c>
      <c r="AE1232" s="24">
        <v>0</v>
      </c>
      <c r="AF1232" s="24">
        <v>0</v>
      </c>
      <c r="AG1232" s="24">
        <v>0</v>
      </c>
      <c r="AH1232" s="24"/>
      <c r="AI1232" s="24">
        <v>0</v>
      </c>
      <c r="AJ1232" s="24">
        <v>0</v>
      </c>
      <c r="AK1232" s="24"/>
      <c r="AL1232" s="24">
        <v>0</v>
      </c>
      <c r="AM1232" s="24">
        <v>0</v>
      </c>
      <c r="AN1232" s="24">
        <v>0</v>
      </c>
      <c r="AO1232" s="24">
        <v>0</v>
      </c>
      <c r="AP1232" s="24">
        <v>0</v>
      </c>
      <c r="AQ1232" s="24">
        <v>0</v>
      </c>
      <c r="AR1232" s="24">
        <v>0</v>
      </c>
      <c r="AS1232" s="24">
        <v>0</v>
      </c>
      <c r="AT1232" s="24">
        <v>0</v>
      </c>
      <c r="AU1232" s="24">
        <v>0</v>
      </c>
      <c r="AV1232" s="24">
        <v>0</v>
      </c>
      <c r="AW1232" s="24">
        <v>0</v>
      </c>
      <c r="AX1232" s="24">
        <v>0</v>
      </c>
      <c r="AY1232" s="24">
        <v>0</v>
      </c>
      <c r="AZ1232" s="24">
        <v>0</v>
      </c>
      <c r="BA1232" s="24">
        <v>0</v>
      </c>
      <c r="BB1232" s="24">
        <v>0</v>
      </c>
      <c r="BC1232" s="24">
        <v>0</v>
      </c>
      <c r="BD1232" s="24">
        <f t="shared" si="496"/>
        <v>0</v>
      </c>
      <c r="BE1232" s="25" t="s">
        <v>48</v>
      </c>
    </row>
    <row r="1233" spans="1:57" ht="25.5" customHeight="1" x14ac:dyDescent="0.25">
      <c r="A1233" s="40">
        <v>25</v>
      </c>
      <c r="B1233" s="76" t="s">
        <v>54</v>
      </c>
      <c r="C1233" s="76">
        <v>12</v>
      </c>
      <c r="D1233" s="76" t="s">
        <v>71</v>
      </c>
      <c r="E1233" s="76" t="s">
        <v>72</v>
      </c>
      <c r="F1233" s="24">
        <v>0</v>
      </c>
      <c r="G1233" s="24">
        <v>0</v>
      </c>
      <c r="H1233" s="24">
        <v>0</v>
      </c>
      <c r="I1233" s="24">
        <v>0</v>
      </c>
      <c r="J1233" s="24">
        <v>0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0</v>
      </c>
      <c r="V1233" s="24"/>
      <c r="W1233" s="24">
        <v>0</v>
      </c>
      <c r="X1233" s="24"/>
      <c r="Y1233" s="24">
        <v>0</v>
      </c>
      <c r="Z1233" s="24">
        <v>0</v>
      </c>
      <c r="AA1233" s="24"/>
      <c r="AB1233" s="24">
        <v>0</v>
      </c>
      <c r="AC1233" s="24">
        <v>0</v>
      </c>
      <c r="AD1233" s="24">
        <v>0</v>
      </c>
      <c r="AE1233" s="24">
        <v>0</v>
      </c>
      <c r="AF1233" s="24">
        <v>0</v>
      </c>
      <c r="AG1233" s="24">
        <v>0</v>
      </c>
      <c r="AH1233" s="24"/>
      <c r="AI1233" s="24">
        <v>0</v>
      </c>
      <c r="AJ1233" s="24">
        <v>0</v>
      </c>
      <c r="AK1233" s="24"/>
      <c r="AL1233" s="24">
        <v>0</v>
      </c>
      <c r="AM1233" s="24">
        <v>0</v>
      </c>
      <c r="AN1233" s="24">
        <v>0</v>
      </c>
      <c r="AO1233" s="24">
        <v>0</v>
      </c>
      <c r="AP1233" s="24">
        <v>0</v>
      </c>
      <c r="AQ1233" s="24">
        <v>0</v>
      </c>
      <c r="AR1233" s="24">
        <v>0</v>
      </c>
      <c r="AS1233" s="24">
        <v>0</v>
      </c>
      <c r="AT1233" s="24">
        <v>0</v>
      </c>
      <c r="AU1233" s="24">
        <v>0</v>
      </c>
      <c r="AV1233" s="24">
        <v>0</v>
      </c>
      <c r="AW1233" s="24">
        <v>0</v>
      </c>
      <c r="AX1233" s="24">
        <v>0</v>
      </c>
      <c r="AY1233" s="24">
        <v>0</v>
      </c>
      <c r="AZ1233" s="24">
        <v>0</v>
      </c>
      <c r="BA1233" s="24">
        <v>0</v>
      </c>
      <c r="BB1233" s="24">
        <v>0</v>
      </c>
      <c r="BC1233" s="24">
        <v>0</v>
      </c>
      <c r="BD1233" s="24">
        <f t="shared" si="496"/>
        <v>0</v>
      </c>
      <c r="BE1233" s="25"/>
    </row>
    <row r="1234" spans="1:57" ht="25.5" customHeight="1" x14ac:dyDescent="0.25">
      <c r="A1234" s="40">
        <v>25</v>
      </c>
      <c r="B1234" s="76" t="s">
        <v>54</v>
      </c>
      <c r="C1234" s="76">
        <v>22</v>
      </c>
      <c r="D1234" s="76" t="s">
        <v>55</v>
      </c>
      <c r="E1234" s="76" t="s">
        <v>120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0</v>
      </c>
      <c r="V1234" s="24"/>
      <c r="W1234" s="24">
        <v>0</v>
      </c>
      <c r="X1234" s="24"/>
      <c r="Y1234" s="24">
        <v>0</v>
      </c>
      <c r="Z1234" s="24">
        <v>0</v>
      </c>
      <c r="AA1234" s="24"/>
      <c r="AB1234" s="24">
        <v>0</v>
      </c>
      <c r="AC1234" s="24">
        <v>0</v>
      </c>
      <c r="AD1234" s="24">
        <v>0</v>
      </c>
      <c r="AE1234" s="24">
        <v>0</v>
      </c>
      <c r="AF1234" s="24">
        <v>0</v>
      </c>
      <c r="AG1234" s="24">
        <v>0</v>
      </c>
      <c r="AH1234" s="24"/>
      <c r="AI1234" s="24">
        <v>0</v>
      </c>
      <c r="AJ1234" s="24">
        <v>0</v>
      </c>
      <c r="AK1234" s="24"/>
      <c r="AL1234" s="24">
        <v>0</v>
      </c>
      <c r="AM1234" s="24">
        <v>0</v>
      </c>
      <c r="AN1234" s="24">
        <v>0</v>
      </c>
      <c r="AO1234" s="24">
        <v>0</v>
      </c>
      <c r="AP1234" s="24">
        <v>0</v>
      </c>
      <c r="AQ1234" s="24">
        <v>0</v>
      </c>
      <c r="AR1234" s="24">
        <v>0</v>
      </c>
      <c r="AS1234" s="24">
        <v>0</v>
      </c>
      <c r="AT1234" s="24">
        <v>0</v>
      </c>
      <c r="AU1234" s="24">
        <v>0</v>
      </c>
      <c r="AV1234" s="24">
        <v>0</v>
      </c>
      <c r="AW1234" s="24">
        <v>0</v>
      </c>
      <c r="AX1234" s="24">
        <v>0</v>
      </c>
      <c r="AY1234" s="24">
        <v>0</v>
      </c>
      <c r="AZ1234" s="24">
        <v>0</v>
      </c>
      <c r="BA1234" s="24">
        <v>0</v>
      </c>
      <c r="BB1234" s="24">
        <v>0</v>
      </c>
      <c r="BC1234" s="24">
        <v>0</v>
      </c>
      <c r="BD1234" s="24">
        <f t="shared" si="496"/>
        <v>0</v>
      </c>
      <c r="BE1234" s="25"/>
    </row>
    <row r="1235" spans="1:57" ht="25.5" customHeight="1" x14ac:dyDescent="0.25">
      <c r="A1235" s="22">
        <v>25</v>
      </c>
      <c r="B1235" s="78" t="s">
        <v>74</v>
      </c>
      <c r="C1235" s="76">
        <v>22</v>
      </c>
      <c r="D1235" s="76">
        <v>176</v>
      </c>
      <c r="E1235" s="76" t="s">
        <v>121</v>
      </c>
      <c r="F1235" s="24">
        <v>0</v>
      </c>
      <c r="G1235" s="24">
        <v>0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0</v>
      </c>
      <c r="V1235" s="24"/>
      <c r="W1235" s="24">
        <v>0</v>
      </c>
      <c r="X1235" s="24"/>
      <c r="Y1235" s="24">
        <v>0</v>
      </c>
      <c r="Z1235" s="24">
        <v>0</v>
      </c>
      <c r="AA1235" s="24"/>
      <c r="AB1235" s="24">
        <v>0</v>
      </c>
      <c r="AC1235" s="24">
        <v>0</v>
      </c>
      <c r="AD1235" s="24">
        <v>0</v>
      </c>
      <c r="AE1235" s="24">
        <v>0</v>
      </c>
      <c r="AF1235" s="24">
        <v>0</v>
      </c>
      <c r="AG1235" s="24">
        <v>0</v>
      </c>
      <c r="AH1235" s="24"/>
      <c r="AI1235" s="24">
        <v>0</v>
      </c>
      <c r="AJ1235" s="24">
        <v>0</v>
      </c>
      <c r="AK1235" s="24"/>
      <c r="AL1235" s="24">
        <v>0</v>
      </c>
      <c r="AM1235" s="24">
        <v>0</v>
      </c>
      <c r="AN1235" s="24">
        <v>0</v>
      </c>
      <c r="AO1235" s="24">
        <v>0</v>
      </c>
      <c r="AP1235" s="24">
        <v>0</v>
      </c>
      <c r="AQ1235" s="24">
        <v>0</v>
      </c>
      <c r="AR1235" s="24">
        <v>0</v>
      </c>
      <c r="AS1235" s="24">
        <v>0</v>
      </c>
      <c r="AT1235" s="24">
        <v>0</v>
      </c>
      <c r="AU1235" s="24">
        <v>0</v>
      </c>
      <c r="AV1235" s="24">
        <v>0</v>
      </c>
      <c r="AW1235" s="24">
        <v>0</v>
      </c>
      <c r="AX1235" s="24">
        <v>0</v>
      </c>
      <c r="AY1235" s="24">
        <v>0</v>
      </c>
      <c r="AZ1235" s="24">
        <v>0</v>
      </c>
      <c r="BA1235" s="24">
        <v>0</v>
      </c>
      <c r="BB1235" s="24">
        <v>0</v>
      </c>
      <c r="BC1235" s="24">
        <v>0</v>
      </c>
      <c r="BD1235" s="24">
        <f t="shared" si="496"/>
        <v>0</v>
      </c>
      <c r="BE1235" s="25" t="s">
        <v>48</v>
      </c>
    </row>
    <row r="1236" spans="1:57" ht="25.5" customHeight="1" x14ac:dyDescent="0.25">
      <c r="A1236" s="22">
        <v>25</v>
      </c>
      <c r="B1236" s="78" t="s">
        <v>74</v>
      </c>
      <c r="C1236" s="76">
        <v>22</v>
      </c>
      <c r="D1236" s="76">
        <v>346</v>
      </c>
      <c r="E1236" s="76" t="s">
        <v>122</v>
      </c>
      <c r="F1236" s="24">
        <v>0</v>
      </c>
      <c r="G1236" s="24">
        <v>0</v>
      </c>
      <c r="H1236" s="24">
        <v>0</v>
      </c>
      <c r="I1236" s="24">
        <v>0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0</v>
      </c>
      <c r="V1236" s="24"/>
      <c r="W1236" s="24">
        <v>0</v>
      </c>
      <c r="X1236" s="24"/>
      <c r="Y1236" s="24">
        <v>0</v>
      </c>
      <c r="Z1236" s="24">
        <v>0</v>
      </c>
      <c r="AA1236" s="24"/>
      <c r="AB1236" s="24">
        <v>0</v>
      </c>
      <c r="AC1236" s="24">
        <v>0</v>
      </c>
      <c r="AD1236" s="24">
        <v>0</v>
      </c>
      <c r="AE1236" s="24">
        <v>0</v>
      </c>
      <c r="AF1236" s="24">
        <v>0</v>
      </c>
      <c r="AG1236" s="24">
        <v>0</v>
      </c>
      <c r="AH1236" s="24"/>
      <c r="AI1236" s="24">
        <v>0</v>
      </c>
      <c r="AJ1236" s="24">
        <v>0</v>
      </c>
      <c r="AK1236" s="24"/>
      <c r="AL1236" s="24">
        <v>0</v>
      </c>
      <c r="AM1236" s="24">
        <v>0</v>
      </c>
      <c r="AN1236" s="24">
        <v>0</v>
      </c>
      <c r="AO1236" s="24">
        <v>0</v>
      </c>
      <c r="AP1236" s="24">
        <v>0</v>
      </c>
      <c r="AQ1236" s="24">
        <v>0</v>
      </c>
      <c r="AR1236" s="24">
        <v>0</v>
      </c>
      <c r="AS1236" s="24">
        <v>0</v>
      </c>
      <c r="AT1236" s="24">
        <v>0</v>
      </c>
      <c r="AU1236" s="24">
        <v>0</v>
      </c>
      <c r="AV1236" s="24">
        <v>0</v>
      </c>
      <c r="AW1236" s="24">
        <v>0</v>
      </c>
      <c r="AX1236" s="24">
        <v>0</v>
      </c>
      <c r="AY1236" s="24">
        <v>0</v>
      </c>
      <c r="AZ1236" s="24">
        <v>0</v>
      </c>
      <c r="BA1236" s="24">
        <v>0</v>
      </c>
      <c r="BB1236" s="24">
        <v>0</v>
      </c>
      <c r="BC1236" s="24">
        <v>0</v>
      </c>
      <c r="BD1236" s="24">
        <f t="shared" si="496"/>
        <v>0</v>
      </c>
      <c r="BE1236" s="25" t="s">
        <v>48</v>
      </c>
    </row>
    <row r="1237" spans="1:57" ht="25.5" customHeight="1" x14ac:dyDescent="0.25">
      <c r="A1237" s="22">
        <v>25</v>
      </c>
      <c r="B1237" s="78" t="s">
        <v>74</v>
      </c>
      <c r="C1237" s="76">
        <v>22</v>
      </c>
      <c r="D1237" s="76">
        <v>348</v>
      </c>
      <c r="E1237" s="76" t="s">
        <v>123</v>
      </c>
      <c r="F1237" s="24">
        <v>0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4"/>
      <c r="W1237" s="24">
        <v>0</v>
      </c>
      <c r="X1237" s="24"/>
      <c r="Y1237" s="24">
        <v>0</v>
      </c>
      <c r="Z1237" s="24">
        <v>0</v>
      </c>
      <c r="AA1237" s="24"/>
      <c r="AB1237" s="24">
        <v>0</v>
      </c>
      <c r="AC1237" s="24">
        <v>0</v>
      </c>
      <c r="AD1237" s="24">
        <v>0</v>
      </c>
      <c r="AE1237" s="24">
        <v>0</v>
      </c>
      <c r="AF1237" s="24">
        <v>0</v>
      </c>
      <c r="AG1237" s="24">
        <v>0</v>
      </c>
      <c r="AH1237" s="24"/>
      <c r="AI1237" s="24">
        <v>0</v>
      </c>
      <c r="AJ1237" s="24">
        <v>0</v>
      </c>
      <c r="AK1237" s="24"/>
      <c r="AL1237" s="24">
        <v>0</v>
      </c>
      <c r="AM1237" s="24">
        <v>0</v>
      </c>
      <c r="AN1237" s="24">
        <v>0</v>
      </c>
      <c r="AO1237" s="24">
        <v>0</v>
      </c>
      <c r="AP1237" s="24">
        <v>0</v>
      </c>
      <c r="AQ1237" s="24">
        <v>0</v>
      </c>
      <c r="AR1237" s="24">
        <v>0</v>
      </c>
      <c r="AS1237" s="24">
        <v>0</v>
      </c>
      <c r="AT1237" s="24">
        <v>0</v>
      </c>
      <c r="AU1237" s="24">
        <v>0</v>
      </c>
      <c r="AV1237" s="24">
        <v>0</v>
      </c>
      <c r="AW1237" s="24">
        <v>0</v>
      </c>
      <c r="AX1237" s="24">
        <v>0</v>
      </c>
      <c r="AY1237" s="24">
        <v>0</v>
      </c>
      <c r="AZ1237" s="24">
        <v>0</v>
      </c>
      <c r="BA1237" s="24">
        <v>0</v>
      </c>
      <c r="BB1237" s="24">
        <v>0</v>
      </c>
      <c r="BC1237" s="24">
        <v>0</v>
      </c>
      <c r="BD1237" s="24">
        <f t="shared" si="496"/>
        <v>0</v>
      </c>
      <c r="BE1237" s="25" t="s">
        <v>48</v>
      </c>
    </row>
    <row r="1238" spans="1:57" ht="25.5" customHeight="1" x14ac:dyDescent="0.25">
      <c r="A1238" s="22">
        <v>25</v>
      </c>
      <c r="B1238" s="78" t="s">
        <v>74</v>
      </c>
      <c r="C1238" s="76">
        <v>22</v>
      </c>
      <c r="D1238" s="76">
        <v>349</v>
      </c>
      <c r="E1238" s="76" t="s">
        <v>125</v>
      </c>
      <c r="F1238" s="24">
        <v>0</v>
      </c>
      <c r="G1238" s="24">
        <v>0</v>
      </c>
      <c r="H1238" s="24">
        <v>0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0</v>
      </c>
      <c r="V1238" s="24"/>
      <c r="W1238" s="24">
        <v>0</v>
      </c>
      <c r="X1238" s="24"/>
      <c r="Y1238" s="24">
        <v>0</v>
      </c>
      <c r="Z1238" s="24">
        <v>0</v>
      </c>
      <c r="AA1238" s="24"/>
      <c r="AB1238" s="24">
        <v>0</v>
      </c>
      <c r="AC1238" s="24">
        <v>0</v>
      </c>
      <c r="AD1238" s="24">
        <v>0</v>
      </c>
      <c r="AE1238" s="24">
        <v>0</v>
      </c>
      <c r="AF1238" s="24">
        <v>0</v>
      </c>
      <c r="AG1238" s="24">
        <v>0</v>
      </c>
      <c r="AH1238" s="24"/>
      <c r="AI1238" s="24">
        <v>0</v>
      </c>
      <c r="AJ1238" s="24">
        <v>0</v>
      </c>
      <c r="AK1238" s="24"/>
      <c r="AL1238" s="24">
        <v>0</v>
      </c>
      <c r="AM1238" s="24">
        <v>0</v>
      </c>
      <c r="AN1238" s="24">
        <v>0</v>
      </c>
      <c r="AO1238" s="24">
        <v>0</v>
      </c>
      <c r="AP1238" s="24">
        <v>0</v>
      </c>
      <c r="AQ1238" s="24">
        <v>0</v>
      </c>
      <c r="AR1238" s="24">
        <v>0</v>
      </c>
      <c r="AS1238" s="24">
        <v>0</v>
      </c>
      <c r="AT1238" s="24">
        <v>0</v>
      </c>
      <c r="AU1238" s="24">
        <v>0</v>
      </c>
      <c r="AV1238" s="24">
        <v>0</v>
      </c>
      <c r="AW1238" s="24">
        <v>0</v>
      </c>
      <c r="AX1238" s="24">
        <v>0</v>
      </c>
      <c r="AY1238" s="24">
        <v>0</v>
      </c>
      <c r="AZ1238" s="24">
        <v>0</v>
      </c>
      <c r="BA1238" s="24">
        <v>0</v>
      </c>
      <c r="BB1238" s="24">
        <v>0</v>
      </c>
      <c r="BC1238" s="24">
        <v>0</v>
      </c>
      <c r="BD1238" s="24">
        <f t="shared" si="496"/>
        <v>0</v>
      </c>
      <c r="BE1238" s="25"/>
    </row>
    <row r="1239" spans="1:57" ht="25.5" customHeight="1" x14ac:dyDescent="0.25">
      <c r="A1239" s="22">
        <v>25</v>
      </c>
      <c r="B1239" s="78" t="s">
        <v>74</v>
      </c>
      <c r="C1239" s="76">
        <v>22</v>
      </c>
      <c r="D1239" s="76">
        <v>350</v>
      </c>
      <c r="E1239" s="76" t="s">
        <v>126</v>
      </c>
      <c r="F1239" s="24">
        <v>0</v>
      </c>
      <c r="G1239" s="24">
        <v>0</v>
      </c>
      <c r="H1239" s="24">
        <v>0</v>
      </c>
      <c r="I1239" s="24">
        <v>0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0</v>
      </c>
      <c r="V1239" s="24"/>
      <c r="W1239" s="24">
        <v>0</v>
      </c>
      <c r="X1239" s="24"/>
      <c r="Y1239" s="24">
        <v>0</v>
      </c>
      <c r="Z1239" s="24">
        <v>0</v>
      </c>
      <c r="AA1239" s="24"/>
      <c r="AB1239" s="24">
        <v>0</v>
      </c>
      <c r="AC1239" s="24">
        <v>0</v>
      </c>
      <c r="AD1239" s="24">
        <v>0</v>
      </c>
      <c r="AE1239" s="24">
        <v>0</v>
      </c>
      <c r="AF1239" s="24">
        <v>0</v>
      </c>
      <c r="AG1239" s="24">
        <v>0</v>
      </c>
      <c r="AH1239" s="24"/>
      <c r="AI1239" s="24">
        <v>0</v>
      </c>
      <c r="AJ1239" s="24">
        <v>0</v>
      </c>
      <c r="AK1239" s="24"/>
      <c r="AL1239" s="24">
        <v>0</v>
      </c>
      <c r="AM1239" s="24">
        <v>0</v>
      </c>
      <c r="AN1239" s="24">
        <v>0</v>
      </c>
      <c r="AO1239" s="24">
        <v>0</v>
      </c>
      <c r="AP1239" s="24">
        <v>0</v>
      </c>
      <c r="AQ1239" s="24">
        <v>0</v>
      </c>
      <c r="AR1239" s="24">
        <v>0</v>
      </c>
      <c r="AS1239" s="24">
        <v>0</v>
      </c>
      <c r="AT1239" s="24">
        <v>0</v>
      </c>
      <c r="AU1239" s="24">
        <v>0</v>
      </c>
      <c r="AV1239" s="24">
        <v>0</v>
      </c>
      <c r="AW1239" s="24">
        <v>0</v>
      </c>
      <c r="AX1239" s="24">
        <v>0</v>
      </c>
      <c r="AY1239" s="24">
        <v>0</v>
      </c>
      <c r="AZ1239" s="24">
        <v>0</v>
      </c>
      <c r="BA1239" s="24">
        <v>0</v>
      </c>
      <c r="BB1239" s="24">
        <v>0</v>
      </c>
      <c r="BC1239" s="24">
        <v>0</v>
      </c>
      <c r="BD1239" s="24">
        <f t="shared" si="496"/>
        <v>0</v>
      </c>
      <c r="BE1239" s="25"/>
    </row>
    <row r="1240" spans="1:57" ht="25.5" customHeight="1" x14ac:dyDescent="0.25">
      <c r="A1240" s="22">
        <v>25</v>
      </c>
      <c r="B1240" s="78" t="s">
        <v>74</v>
      </c>
      <c r="C1240" s="76">
        <v>22</v>
      </c>
      <c r="D1240" s="76">
        <v>351</v>
      </c>
      <c r="E1240" s="76" t="s">
        <v>127</v>
      </c>
      <c r="F1240" s="24">
        <v>0</v>
      </c>
      <c r="G1240" s="24">
        <v>0</v>
      </c>
      <c r="H1240" s="24">
        <v>0</v>
      </c>
      <c r="I1240" s="24">
        <v>0</v>
      </c>
      <c r="J1240" s="24">
        <v>0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0</v>
      </c>
      <c r="V1240" s="24"/>
      <c r="W1240" s="24">
        <v>0</v>
      </c>
      <c r="X1240" s="24"/>
      <c r="Y1240" s="24">
        <v>0</v>
      </c>
      <c r="Z1240" s="24">
        <v>0</v>
      </c>
      <c r="AA1240" s="24"/>
      <c r="AB1240" s="24">
        <v>0</v>
      </c>
      <c r="AC1240" s="24">
        <v>0</v>
      </c>
      <c r="AD1240" s="24">
        <v>0</v>
      </c>
      <c r="AE1240" s="24">
        <v>0</v>
      </c>
      <c r="AF1240" s="24">
        <v>0</v>
      </c>
      <c r="AG1240" s="24">
        <v>0</v>
      </c>
      <c r="AH1240" s="24"/>
      <c r="AI1240" s="24">
        <v>0</v>
      </c>
      <c r="AJ1240" s="24">
        <v>0</v>
      </c>
      <c r="AK1240" s="24"/>
      <c r="AL1240" s="24">
        <v>0</v>
      </c>
      <c r="AM1240" s="24">
        <v>0</v>
      </c>
      <c r="AN1240" s="24">
        <v>0</v>
      </c>
      <c r="AO1240" s="24">
        <v>0</v>
      </c>
      <c r="AP1240" s="24">
        <v>0</v>
      </c>
      <c r="AQ1240" s="24">
        <v>0</v>
      </c>
      <c r="AR1240" s="24">
        <v>0</v>
      </c>
      <c r="AS1240" s="24">
        <v>0</v>
      </c>
      <c r="AT1240" s="24">
        <v>0</v>
      </c>
      <c r="AU1240" s="24">
        <v>0</v>
      </c>
      <c r="AV1240" s="24">
        <v>0</v>
      </c>
      <c r="AW1240" s="24">
        <v>0</v>
      </c>
      <c r="AX1240" s="24">
        <v>0</v>
      </c>
      <c r="AY1240" s="24">
        <v>0</v>
      </c>
      <c r="AZ1240" s="24">
        <v>0</v>
      </c>
      <c r="BA1240" s="24">
        <v>0</v>
      </c>
      <c r="BB1240" s="24">
        <v>0</v>
      </c>
      <c r="BC1240" s="24">
        <v>0</v>
      </c>
      <c r="BD1240" s="24">
        <f t="shared" si="496"/>
        <v>0</v>
      </c>
      <c r="BE1240" s="25"/>
    </row>
    <row r="1241" spans="1:57" ht="25.5" customHeight="1" x14ac:dyDescent="0.25">
      <c r="A1241" s="22">
        <v>25</v>
      </c>
      <c r="B1241" s="79" t="s">
        <v>91</v>
      </c>
      <c r="C1241" s="80">
        <v>11</v>
      </c>
      <c r="D1241" s="80">
        <v>263</v>
      </c>
      <c r="E1241" s="80" t="s">
        <v>336</v>
      </c>
      <c r="F1241" s="24">
        <v>0</v>
      </c>
      <c r="G1241" s="24">
        <v>0</v>
      </c>
      <c r="H1241" s="24">
        <v>0</v>
      </c>
      <c r="I1241" s="24">
        <v>0</v>
      </c>
      <c r="J1241" s="24">
        <v>0</v>
      </c>
      <c r="K1241" s="24">
        <v>0</v>
      </c>
      <c r="L1241" s="24">
        <v>0</v>
      </c>
      <c r="M1241" s="24">
        <v>0</v>
      </c>
      <c r="N1241" s="24">
        <v>0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0</v>
      </c>
      <c r="V1241" s="24"/>
      <c r="W1241" s="24">
        <v>0</v>
      </c>
      <c r="X1241" s="24"/>
      <c r="Y1241" s="24">
        <v>0</v>
      </c>
      <c r="Z1241" s="24">
        <v>0</v>
      </c>
      <c r="AA1241" s="24"/>
      <c r="AB1241" s="24">
        <v>0</v>
      </c>
      <c r="AC1241" s="24">
        <v>0</v>
      </c>
      <c r="AD1241" s="24">
        <v>0</v>
      </c>
      <c r="AE1241" s="24">
        <v>0</v>
      </c>
      <c r="AF1241" s="24">
        <v>0</v>
      </c>
      <c r="AG1241" s="24">
        <v>0</v>
      </c>
      <c r="AH1241" s="24"/>
      <c r="AI1241" s="24">
        <v>0</v>
      </c>
      <c r="AJ1241" s="24">
        <v>0</v>
      </c>
      <c r="AK1241" s="24"/>
      <c r="AL1241" s="24">
        <v>0</v>
      </c>
      <c r="AM1241" s="24">
        <v>0</v>
      </c>
      <c r="AN1241" s="24">
        <v>0</v>
      </c>
      <c r="AO1241" s="24">
        <v>0</v>
      </c>
      <c r="AP1241" s="24">
        <v>0</v>
      </c>
      <c r="AQ1241" s="24">
        <v>0</v>
      </c>
      <c r="AR1241" s="24">
        <v>0</v>
      </c>
      <c r="AS1241" s="24">
        <v>0</v>
      </c>
      <c r="AT1241" s="24">
        <v>0</v>
      </c>
      <c r="AU1241" s="24">
        <v>0</v>
      </c>
      <c r="AV1241" s="24">
        <v>0</v>
      </c>
      <c r="AW1241" s="24">
        <v>0</v>
      </c>
      <c r="AX1241" s="24">
        <v>0</v>
      </c>
      <c r="AY1241" s="24">
        <v>0</v>
      </c>
      <c r="AZ1241" s="24">
        <v>0</v>
      </c>
      <c r="BA1241" s="24">
        <v>0</v>
      </c>
      <c r="BB1241" s="24">
        <v>0</v>
      </c>
      <c r="BC1241" s="24">
        <v>0</v>
      </c>
      <c r="BD1241" s="24">
        <f t="shared" si="496"/>
        <v>0</v>
      </c>
      <c r="BE1241" s="25"/>
    </row>
    <row r="1242" spans="1:57" ht="25.5" customHeight="1" x14ac:dyDescent="0.25">
      <c r="A1242" s="42">
        <v>25</v>
      </c>
      <c r="B1242" s="79" t="s">
        <v>91</v>
      </c>
      <c r="C1242" s="80">
        <v>45</v>
      </c>
      <c r="D1242" s="80">
        <v>174</v>
      </c>
      <c r="E1242" s="80" t="s">
        <v>378</v>
      </c>
      <c r="F1242" s="24">
        <v>0</v>
      </c>
      <c r="G1242" s="24">
        <v>0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0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0</v>
      </c>
      <c r="V1242" s="24"/>
      <c r="W1242" s="24">
        <v>0</v>
      </c>
      <c r="X1242" s="24"/>
      <c r="Y1242" s="24">
        <v>0</v>
      </c>
      <c r="Z1242" s="24">
        <v>0</v>
      </c>
      <c r="AA1242" s="24"/>
      <c r="AB1242" s="24">
        <v>0</v>
      </c>
      <c r="AC1242" s="24">
        <v>0</v>
      </c>
      <c r="AD1242" s="24">
        <v>0</v>
      </c>
      <c r="AE1242" s="24">
        <v>0</v>
      </c>
      <c r="AF1242" s="24">
        <v>0</v>
      </c>
      <c r="AG1242" s="24">
        <v>0</v>
      </c>
      <c r="AH1242" s="24"/>
      <c r="AI1242" s="24">
        <v>0</v>
      </c>
      <c r="AJ1242" s="24">
        <v>0</v>
      </c>
      <c r="AK1242" s="24"/>
      <c r="AL1242" s="24">
        <v>0</v>
      </c>
      <c r="AM1242" s="24">
        <v>0</v>
      </c>
      <c r="AN1242" s="24">
        <v>0</v>
      </c>
      <c r="AO1242" s="24">
        <v>0</v>
      </c>
      <c r="AP1242" s="24">
        <v>0</v>
      </c>
      <c r="AQ1242" s="24">
        <v>0</v>
      </c>
      <c r="AR1242" s="24">
        <v>0</v>
      </c>
      <c r="AS1242" s="24">
        <v>0</v>
      </c>
      <c r="AT1242" s="24">
        <v>0</v>
      </c>
      <c r="AU1242" s="24">
        <v>0</v>
      </c>
      <c r="AV1242" s="24">
        <v>0</v>
      </c>
      <c r="AW1242" s="24">
        <v>0</v>
      </c>
      <c r="AX1242" s="24">
        <v>0</v>
      </c>
      <c r="AY1242" s="24">
        <v>0</v>
      </c>
      <c r="AZ1242" s="24">
        <v>0</v>
      </c>
      <c r="BA1242" s="24">
        <v>0</v>
      </c>
      <c r="BB1242" s="24">
        <v>0</v>
      </c>
      <c r="BC1242" s="24">
        <v>0</v>
      </c>
      <c r="BD1242" s="24">
        <f t="shared" si="496"/>
        <v>0</v>
      </c>
      <c r="BE1242" s="25"/>
    </row>
    <row r="1243" spans="1:57" ht="25.5" customHeight="1" x14ac:dyDescent="0.25">
      <c r="A1243" s="22">
        <v>25</v>
      </c>
      <c r="B1243" s="79" t="s">
        <v>91</v>
      </c>
      <c r="C1243" s="80">
        <v>21</v>
      </c>
      <c r="D1243" s="80">
        <v>62</v>
      </c>
      <c r="E1243" s="80" t="s">
        <v>379</v>
      </c>
      <c r="F1243" s="24">
        <v>0</v>
      </c>
      <c r="G1243" s="24">
        <v>0</v>
      </c>
      <c r="H1243" s="24">
        <v>0</v>
      </c>
      <c r="I1243" s="24">
        <v>0</v>
      </c>
      <c r="J1243" s="24">
        <v>0</v>
      </c>
      <c r="K1243" s="24">
        <v>0</v>
      </c>
      <c r="L1243" s="24">
        <v>0</v>
      </c>
      <c r="M1243" s="24">
        <v>0</v>
      </c>
      <c r="N1243" s="24">
        <v>0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0</v>
      </c>
      <c r="V1243" s="24"/>
      <c r="W1243" s="24">
        <v>0</v>
      </c>
      <c r="X1243" s="24"/>
      <c r="Y1243" s="24">
        <v>0</v>
      </c>
      <c r="Z1243" s="24">
        <v>0</v>
      </c>
      <c r="AA1243" s="24"/>
      <c r="AB1243" s="24">
        <v>0</v>
      </c>
      <c r="AC1243" s="24">
        <v>0</v>
      </c>
      <c r="AD1243" s="24">
        <v>0</v>
      </c>
      <c r="AE1243" s="24">
        <v>0</v>
      </c>
      <c r="AF1243" s="24">
        <v>0</v>
      </c>
      <c r="AG1243" s="24">
        <v>0</v>
      </c>
      <c r="AH1243" s="24"/>
      <c r="AI1243" s="24">
        <v>0</v>
      </c>
      <c r="AJ1243" s="24">
        <v>0</v>
      </c>
      <c r="AK1243" s="24"/>
      <c r="AL1243" s="24">
        <v>0</v>
      </c>
      <c r="AM1243" s="24">
        <v>0</v>
      </c>
      <c r="AN1243" s="24">
        <v>0</v>
      </c>
      <c r="AO1243" s="24">
        <v>0</v>
      </c>
      <c r="AP1243" s="24">
        <v>0</v>
      </c>
      <c r="AQ1243" s="24">
        <v>0</v>
      </c>
      <c r="AR1243" s="24">
        <v>0</v>
      </c>
      <c r="AS1243" s="24">
        <v>0</v>
      </c>
      <c r="AT1243" s="24">
        <v>0</v>
      </c>
      <c r="AU1243" s="24">
        <v>0</v>
      </c>
      <c r="AV1243" s="24">
        <v>0</v>
      </c>
      <c r="AW1243" s="24">
        <v>0</v>
      </c>
      <c r="AX1243" s="24">
        <v>0</v>
      </c>
      <c r="AY1243" s="24">
        <v>0</v>
      </c>
      <c r="AZ1243" s="24">
        <v>0</v>
      </c>
      <c r="BA1243" s="24">
        <v>0</v>
      </c>
      <c r="BB1243" s="24">
        <v>0</v>
      </c>
      <c r="BC1243" s="24">
        <v>0</v>
      </c>
      <c r="BD1243" s="24">
        <f t="shared" si="496"/>
        <v>0</v>
      </c>
      <c r="BE1243" s="25"/>
    </row>
    <row r="1244" spans="1:57" ht="25.5" customHeight="1" x14ac:dyDescent="0.25">
      <c r="A1244" s="22">
        <v>25</v>
      </c>
      <c r="B1244" s="79" t="s">
        <v>93</v>
      </c>
      <c r="C1244" s="88">
        <v>18</v>
      </c>
      <c r="D1244" s="88">
        <v>329</v>
      </c>
      <c r="E1244" s="88" t="s">
        <v>211</v>
      </c>
      <c r="F1244" s="24">
        <v>0</v>
      </c>
      <c r="G1244" s="24">
        <v>0</v>
      </c>
      <c r="H1244" s="24">
        <v>0</v>
      </c>
      <c r="I1244" s="24">
        <v>0</v>
      </c>
      <c r="J1244" s="24">
        <v>0</v>
      </c>
      <c r="K1244" s="24">
        <v>0</v>
      </c>
      <c r="L1244" s="24">
        <v>0</v>
      </c>
      <c r="M1244" s="24">
        <v>0</v>
      </c>
      <c r="N1244" s="24">
        <v>0</v>
      </c>
      <c r="O1244" s="24">
        <v>0</v>
      </c>
      <c r="P1244" s="24">
        <v>0</v>
      </c>
      <c r="Q1244" s="24">
        <v>0</v>
      </c>
      <c r="R1244" s="24">
        <v>0</v>
      </c>
      <c r="S1244" s="24">
        <v>0</v>
      </c>
      <c r="T1244" s="24">
        <v>0</v>
      </c>
      <c r="U1244" s="24">
        <v>0</v>
      </c>
      <c r="V1244" s="24"/>
      <c r="W1244" s="24">
        <v>0</v>
      </c>
      <c r="X1244" s="24"/>
      <c r="Y1244" s="24">
        <v>0</v>
      </c>
      <c r="Z1244" s="24">
        <v>0</v>
      </c>
      <c r="AA1244" s="24"/>
      <c r="AB1244" s="24">
        <v>0</v>
      </c>
      <c r="AC1244" s="24">
        <v>0</v>
      </c>
      <c r="AD1244" s="24">
        <v>0</v>
      </c>
      <c r="AE1244" s="24">
        <v>0</v>
      </c>
      <c r="AF1244" s="24">
        <v>0</v>
      </c>
      <c r="AG1244" s="24">
        <v>0</v>
      </c>
      <c r="AH1244" s="24"/>
      <c r="AI1244" s="24">
        <v>0</v>
      </c>
      <c r="AJ1244" s="24">
        <v>0</v>
      </c>
      <c r="AK1244" s="24"/>
      <c r="AL1244" s="24">
        <v>0</v>
      </c>
      <c r="AM1244" s="24">
        <v>0</v>
      </c>
      <c r="AN1244" s="24">
        <v>0</v>
      </c>
      <c r="AO1244" s="24">
        <v>0</v>
      </c>
      <c r="AP1244" s="24">
        <v>0</v>
      </c>
      <c r="AQ1244" s="24">
        <v>0</v>
      </c>
      <c r="AR1244" s="24">
        <v>0</v>
      </c>
      <c r="AS1244" s="24">
        <v>0</v>
      </c>
      <c r="AT1244" s="24">
        <v>0</v>
      </c>
      <c r="AU1244" s="24">
        <v>0</v>
      </c>
      <c r="AV1244" s="24">
        <v>0</v>
      </c>
      <c r="AW1244" s="24">
        <v>0</v>
      </c>
      <c r="AX1244" s="24">
        <v>0</v>
      </c>
      <c r="AY1244" s="24">
        <v>0</v>
      </c>
      <c r="AZ1244" s="24">
        <v>0</v>
      </c>
      <c r="BA1244" s="24">
        <v>0</v>
      </c>
      <c r="BB1244" s="24">
        <v>0</v>
      </c>
      <c r="BC1244" s="24">
        <v>0</v>
      </c>
      <c r="BD1244" s="24">
        <f t="shared" si="496"/>
        <v>0</v>
      </c>
      <c r="BE1244" s="25"/>
    </row>
    <row r="1245" spans="1:57" ht="25.5" customHeight="1" x14ac:dyDescent="0.25">
      <c r="A1245" s="22">
        <v>25</v>
      </c>
      <c r="B1245" s="79" t="s">
        <v>93</v>
      </c>
      <c r="C1245" s="88">
        <v>24</v>
      </c>
      <c r="D1245" s="88">
        <v>324</v>
      </c>
      <c r="E1245" s="88" t="s">
        <v>236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0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0</v>
      </c>
      <c r="V1245" s="24"/>
      <c r="W1245" s="24">
        <v>0</v>
      </c>
      <c r="X1245" s="24"/>
      <c r="Y1245" s="24">
        <v>0</v>
      </c>
      <c r="Z1245" s="24">
        <v>0</v>
      </c>
      <c r="AA1245" s="24"/>
      <c r="AB1245" s="24">
        <v>0</v>
      </c>
      <c r="AC1245" s="24">
        <v>0</v>
      </c>
      <c r="AD1245" s="24">
        <v>0</v>
      </c>
      <c r="AE1245" s="24">
        <v>0</v>
      </c>
      <c r="AF1245" s="24">
        <v>0</v>
      </c>
      <c r="AG1245" s="24">
        <v>0</v>
      </c>
      <c r="AH1245" s="24"/>
      <c r="AI1245" s="24">
        <v>0</v>
      </c>
      <c r="AJ1245" s="24">
        <v>0</v>
      </c>
      <c r="AK1245" s="24"/>
      <c r="AL1245" s="24">
        <v>0</v>
      </c>
      <c r="AM1245" s="24">
        <v>0</v>
      </c>
      <c r="AN1245" s="24">
        <v>0</v>
      </c>
      <c r="AO1245" s="24">
        <v>0</v>
      </c>
      <c r="AP1245" s="24">
        <v>0</v>
      </c>
      <c r="AQ1245" s="24">
        <v>0</v>
      </c>
      <c r="AR1245" s="24">
        <v>0</v>
      </c>
      <c r="AS1245" s="24">
        <v>0</v>
      </c>
      <c r="AT1245" s="24">
        <v>0</v>
      </c>
      <c r="AU1245" s="24">
        <v>0</v>
      </c>
      <c r="AV1245" s="24">
        <v>0</v>
      </c>
      <c r="AW1245" s="24">
        <v>0</v>
      </c>
      <c r="AX1245" s="24">
        <v>0</v>
      </c>
      <c r="AY1245" s="24">
        <v>0</v>
      </c>
      <c r="AZ1245" s="24">
        <v>0</v>
      </c>
      <c r="BA1245" s="24">
        <v>0</v>
      </c>
      <c r="BB1245" s="24">
        <v>0</v>
      </c>
      <c r="BC1245" s="24">
        <v>0</v>
      </c>
      <c r="BD1245" s="24">
        <f t="shared" si="496"/>
        <v>0</v>
      </c>
      <c r="BE1245" s="25"/>
    </row>
    <row r="1246" spans="1:57" ht="25.5" customHeight="1" x14ac:dyDescent="0.25">
      <c r="A1246" s="22">
        <v>25</v>
      </c>
      <c r="B1246" s="79" t="s">
        <v>93</v>
      </c>
      <c r="C1246" s="80">
        <v>12</v>
      </c>
      <c r="D1246" s="80">
        <v>40</v>
      </c>
      <c r="E1246" s="80" t="s">
        <v>107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/>
      <c r="W1246" s="24">
        <v>0</v>
      </c>
      <c r="X1246" s="24"/>
      <c r="Y1246" s="24">
        <v>0</v>
      </c>
      <c r="Z1246" s="24">
        <v>0</v>
      </c>
      <c r="AA1246" s="24"/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/>
      <c r="AI1246" s="24">
        <v>0</v>
      </c>
      <c r="AJ1246" s="24">
        <v>0</v>
      </c>
      <c r="AK1246" s="24"/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f t="shared" si="496"/>
        <v>0</v>
      </c>
      <c r="BE1246" s="25"/>
    </row>
    <row r="1247" spans="1:57" ht="25.5" customHeight="1" x14ac:dyDescent="0.25">
      <c r="A1247" s="22">
        <v>25</v>
      </c>
      <c r="B1247" s="79" t="s">
        <v>93</v>
      </c>
      <c r="C1247" s="80">
        <v>11</v>
      </c>
      <c r="D1247" s="80">
        <v>200</v>
      </c>
      <c r="E1247" s="80" t="s">
        <v>113</v>
      </c>
      <c r="F1247" s="24">
        <v>0</v>
      </c>
      <c r="G1247" s="24">
        <v>0</v>
      </c>
      <c r="H1247" s="24">
        <v>0</v>
      </c>
      <c r="I1247" s="24">
        <v>0</v>
      </c>
      <c r="J1247" s="24">
        <v>0</v>
      </c>
      <c r="K1247" s="24">
        <v>0</v>
      </c>
      <c r="L1247" s="24">
        <v>0</v>
      </c>
      <c r="M1247" s="24">
        <v>0</v>
      </c>
      <c r="N1247" s="24">
        <v>0</v>
      </c>
      <c r="O1247" s="24">
        <v>0</v>
      </c>
      <c r="P1247" s="24">
        <v>0</v>
      </c>
      <c r="Q1247" s="24">
        <v>0</v>
      </c>
      <c r="R1247" s="24">
        <v>0</v>
      </c>
      <c r="S1247" s="24">
        <v>0</v>
      </c>
      <c r="T1247" s="24">
        <v>0</v>
      </c>
      <c r="U1247" s="24">
        <v>0</v>
      </c>
      <c r="V1247" s="24"/>
      <c r="W1247" s="24">
        <v>0</v>
      </c>
      <c r="X1247" s="24"/>
      <c r="Y1247" s="24">
        <v>0</v>
      </c>
      <c r="Z1247" s="24">
        <v>0</v>
      </c>
      <c r="AA1247" s="24"/>
      <c r="AB1247" s="24">
        <v>0</v>
      </c>
      <c r="AC1247" s="24">
        <v>0</v>
      </c>
      <c r="AD1247" s="24">
        <v>0</v>
      </c>
      <c r="AE1247" s="24">
        <v>0</v>
      </c>
      <c r="AF1247" s="24">
        <v>0</v>
      </c>
      <c r="AG1247" s="24">
        <v>0</v>
      </c>
      <c r="AH1247" s="24"/>
      <c r="AI1247" s="24">
        <v>0</v>
      </c>
      <c r="AJ1247" s="24">
        <v>0</v>
      </c>
      <c r="AK1247" s="24"/>
      <c r="AL1247" s="24">
        <v>0</v>
      </c>
      <c r="AM1247" s="24">
        <v>0</v>
      </c>
      <c r="AN1247" s="24">
        <v>0</v>
      </c>
      <c r="AO1247" s="24">
        <v>0</v>
      </c>
      <c r="AP1247" s="24">
        <v>0</v>
      </c>
      <c r="AQ1247" s="24">
        <v>0</v>
      </c>
      <c r="AR1247" s="24">
        <v>0</v>
      </c>
      <c r="AS1247" s="24">
        <v>0</v>
      </c>
      <c r="AT1247" s="24">
        <v>0</v>
      </c>
      <c r="AU1247" s="24">
        <v>0</v>
      </c>
      <c r="AV1247" s="24">
        <v>0</v>
      </c>
      <c r="AW1247" s="24">
        <v>0</v>
      </c>
      <c r="AX1247" s="24">
        <v>0</v>
      </c>
      <c r="AY1247" s="24">
        <v>0</v>
      </c>
      <c r="AZ1247" s="24">
        <v>0</v>
      </c>
      <c r="BA1247" s="24">
        <v>0</v>
      </c>
      <c r="BB1247" s="24">
        <v>0</v>
      </c>
      <c r="BC1247" s="24">
        <v>0</v>
      </c>
      <c r="BD1247" s="24">
        <f t="shared" si="496"/>
        <v>0</v>
      </c>
      <c r="BE1247" s="25"/>
    </row>
    <row r="1248" spans="1:57" ht="25.5" customHeight="1" x14ac:dyDescent="0.25">
      <c r="A1248" s="22">
        <v>25</v>
      </c>
      <c r="B1248" s="79" t="s">
        <v>100</v>
      </c>
      <c r="C1248" s="80">
        <v>15</v>
      </c>
      <c r="D1248" s="80">
        <v>27</v>
      </c>
      <c r="E1248" s="80" t="s">
        <v>115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4">
        <v>0</v>
      </c>
      <c r="Q1248" s="24">
        <v>0</v>
      </c>
      <c r="R1248" s="24">
        <v>0</v>
      </c>
      <c r="S1248" s="24">
        <v>0</v>
      </c>
      <c r="T1248" s="24">
        <v>0</v>
      </c>
      <c r="U1248" s="24">
        <v>0</v>
      </c>
      <c r="V1248" s="24"/>
      <c r="W1248" s="24">
        <v>0</v>
      </c>
      <c r="X1248" s="24"/>
      <c r="Y1248" s="24">
        <v>0</v>
      </c>
      <c r="Z1248" s="24">
        <v>0</v>
      </c>
      <c r="AA1248" s="24"/>
      <c r="AB1248" s="24">
        <v>0</v>
      </c>
      <c r="AC1248" s="24">
        <v>0</v>
      </c>
      <c r="AD1248" s="24">
        <v>0</v>
      </c>
      <c r="AE1248" s="24">
        <v>0</v>
      </c>
      <c r="AF1248" s="24">
        <v>0</v>
      </c>
      <c r="AG1248" s="24">
        <v>0</v>
      </c>
      <c r="AH1248" s="24"/>
      <c r="AI1248" s="24">
        <v>0</v>
      </c>
      <c r="AJ1248" s="24">
        <v>0</v>
      </c>
      <c r="AK1248" s="24"/>
      <c r="AL1248" s="24">
        <v>0</v>
      </c>
      <c r="AM1248" s="24">
        <v>0</v>
      </c>
      <c r="AN1248" s="24">
        <v>0</v>
      </c>
      <c r="AO1248" s="24">
        <v>0</v>
      </c>
      <c r="AP1248" s="24">
        <v>0</v>
      </c>
      <c r="AQ1248" s="24">
        <v>0</v>
      </c>
      <c r="AR1248" s="24">
        <v>0</v>
      </c>
      <c r="AS1248" s="24">
        <v>0</v>
      </c>
      <c r="AT1248" s="24">
        <v>0</v>
      </c>
      <c r="AU1248" s="24">
        <v>0</v>
      </c>
      <c r="AV1248" s="24">
        <v>0</v>
      </c>
      <c r="AW1248" s="24">
        <v>0</v>
      </c>
      <c r="AX1248" s="24">
        <v>0</v>
      </c>
      <c r="AY1248" s="24">
        <v>0</v>
      </c>
      <c r="AZ1248" s="24">
        <v>0</v>
      </c>
      <c r="BA1248" s="24">
        <v>0</v>
      </c>
      <c r="BB1248" s="24">
        <v>0</v>
      </c>
      <c r="BC1248" s="24">
        <v>0</v>
      </c>
      <c r="BD1248" s="24">
        <f t="shared" si="496"/>
        <v>0</v>
      </c>
      <c r="BE1248" s="25"/>
    </row>
    <row r="1249" spans="1:57" ht="25.5" customHeight="1" x14ac:dyDescent="0.25">
      <c r="A1249" s="22">
        <v>25</v>
      </c>
      <c r="B1249" s="79" t="s">
        <v>110</v>
      </c>
      <c r="C1249" s="80">
        <v>17</v>
      </c>
      <c r="D1249" s="80">
        <v>44</v>
      </c>
      <c r="E1249" s="80" t="s">
        <v>151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0</v>
      </c>
      <c r="V1249" s="24"/>
      <c r="W1249" s="24">
        <v>0</v>
      </c>
      <c r="X1249" s="24"/>
      <c r="Y1249" s="24">
        <v>0</v>
      </c>
      <c r="Z1249" s="24">
        <v>0</v>
      </c>
      <c r="AA1249" s="24"/>
      <c r="AB1249" s="24">
        <v>0</v>
      </c>
      <c r="AC1249" s="24">
        <v>0</v>
      </c>
      <c r="AD1249" s="24">
        <v>0</v>
      </c>
      <c r="AE1249" s="24">
        <v>0</v>
      </c>
      <c r="AF1249" s="24">
        <v>0</v>
      </c>
      <c r="AG1249" s="24">
        <v>0</v>
      </c>
      <c r="AH1249" s="24"/>
      <c r="AI1249" s="24">
        <v>0</v>
      </c>
      <c r="AJ1249" s="24">
        <v>0</v>
      </c>
      <c r="AK1249" s="24"/>
      <c r="AL1249" s="24">
        <v>0</v>
      </c>
      <c r="AM1249" s="24">
        <v>0</v>
      </c>
      <c r="AN1249" s="24">
        <v>0</v>
      </c>
      <c r="AO1249" s="24">
        <v>0</v>
      </c>
      <c r="AP1249" s="24">
        <v>0</v>
      </c>
      <c r="AQ1249" s="24">
        <v>0</v>
      </c>
      <c r="AR1249" s="24">
        <v>0</v>
      </c>
      <c r="AS1249" s="24">
        <v>0</v>
      </c>
      <c r="AT1249" s="24">
        <v>0</v>
      </c>
      <c r="AU1249" s="24">
        <v>0</v>
      </c>
      <c r="AV1249" s="24">
        <v>0</v>
      </c>
      <c r="AW1249" s="24">
        <v>0</v>
      </c>
      <c r="AX1249" s="24">
        <v>0</v>
      </c>
      <c r="AY1249" s="24">
        <v>0</v>
      </c>
      <c r="AZ1249" s="24">
        <v>0</v>
      </c>
      <c r="BA1249" s="24">
        <v>0</v>
      </c>
      <c r="BB1249" s="24">
        <v>0</v>
      </c>
      <c r="BC1249" s="24">
        <v>0</v>
      </c>
      <c r="BD1249" s="24">
        <f t="shared" si="496"/>
        <v>0</v>
      </c>
      <c r="BE1249" s="25"/>
    </row>
    <row r="1250" spans="1:57" ht="25.5" customHeight="1" x14ac:dyDescent="0.25">
      <c r="A1250" s="22">
        <v>25</v>
      </c>
      <c r="B1250" s="79" t="s">
        <v>110</v>
      </c>
      <c r="C1250" s="80">
        <v>13</v>
      </c>
      <c r="D1250" s="80">
        <v>147</v>
      </c>
      <c r="E1250" s="80" t="s">
        <v>348</v>
      </c>
      <c r="F1250" s="24">
        <v>0</v>
      </c>
      <c r="G1250" s="24">
        <v>0</v>
      </c>
      <c r="H1250" s="24">
        <v>0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0</v>
      </c>
      <c r="V1250" s="24"/>
      <c r="W1250" s="24">
        <v>0</v>
      </c>
      <c r="X1250" s="24"/>
      <c r="Y1250" s="24">
        <v>0</v>
      </c>
      <c r="Z1250" s="24">
        <v>0</v>
      </c>
      <c r="AA1250" s="24"/>
      <c r="AB1250" s="24">
        <v>0</v>
      </c>
      <c r="AC1250" s="24">
        <v>0</v>
      </c>
      <c r="AD1250" s="24">
        <v>0</v>
      </c>
      <c r="AE1250" s="24">
        <v>0</v>
      </c>
      <c r="AF1250" s="24">
        <v>0</v>
      </c>
      <c r="AG1250" s="24">
        <v>0</v>
      </c>
      <c r="AH1250" s="24"/>
      <c r="AI1250" s="24">
        <v>0</v>
      </c>
      <c r="AJ1250" s="24">
        <v>0</v>
      </c>
      <c r="AK1250" s="24"/>
      <c r="AL1250" s="24">
        <v>0</v>
      </c>
      <c r="AM1250" s="24">
        <v>0</v>
      </c>
      <c r="AN1250" s="24">
        <v>0</v>
      </c>
      <c r="AO1250" s="24">
        <v>0</v>
      </c>
      <c r="AP1250" s="24">
        <v>0</v>
      </c>
      <c r="AQ1250" s="24">
        <v>0</v>
      </c>
      <c r="AR1250" s="24">
        <v>0</v>
      </c>
      <c r="AS1250" s="24">
        <v>0</v>
      </c>
      <c r="AT1250" s="24">
        <v>0</v>
      </c>
      <c r="AU1250" s="24">
        <v>0</v>
      </c>
      <c r="AV1250" s="24">
        <v>0</v>
      </c>
      <c r="AW1250" s="24">
        <v>0</v>
      </c>
      <c r="AX1250" s="24">
        <v>0</v>
      </c>
      <c r="AY1250" s="24">
        <v>0</v>
      </c>
      <c r="AZ1250" s="24">
        <v>0</v>
      </c>
      <c r="BA1250" s="24">
        <v>0</v>
      </c>
      <c r="BB1250" s="24">
        <v>0</v>
      </c>
      <c r="BC1250" s="24">
        <v>0</v>
      </c>
      <c r="BD1250" s="24">
        <f t="shared" si="496"/>
        <v>0</v>
      </c>
      <c r="BE1250" s="25"/>
    </row>
    <row r="1251" spans="1:57" ht="25.5" customHeight="1" x14ac:dyDescent="0.25">
      <c r="A1251" s="22">
        <v>25</v>
      </c>
      <c r="B1251" s="79" t="s">
        <v>110</v>
      </c>
      <c r="C1251" s="80">
        <v>22</v>
      </c>
      <c r="D1251" s="80">
        <v>181</v>
      </c>
      <c r="E1251" s="80" t="s">
        <v>349</v>
      </c>
      <c r="F1251" s="24">
        <v>0</v>
      </c>
      <c r="G1251" s="24">
        <v>0</v>
      </c>
      <c r="H1251" s="24">
        <v>0</v>
      </c>
      <c r="I1251" s="24">
        <v>0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0</v>
      </c>
      <c r="V1251" s="24"/>
      <c r="W1251" s="24">
        <v>0</v>
      </c>
      <c r="X1251" s="24"/>
      <c r="Y1251" s="24">
        <v>0</v>
      </c>
      <c r="Z1251" s="24">
        <v>0</v>
      </c>
      <c r="AA1251" s="24"/>
      <c r="AB1251" s="24">
        <v>0</v>
      </c>
      <c r="AC1251" s="24">
        <v>0</v>
      </c>
      <c r="AD1251" s="24">
        <v>0</v>
      </c>
      <c r="AE1251" s="24">
        <v>0</v>
      </c>
      <c r="AF1251" s="24">
        <v>0</v>
      </c>
      <c r="AG1251" s="24">
        <v>0</v>
      </c>
      <c r="AH1251" s="24"/>
      <c r="AI1251" s="24">
        <v>0</v>
      </c>
      <c r="AJ1251" s="24">
        <v>0</v>
      </c>
      <c r="AK1251" s="24"/>
      <c r="AL1251" s="24">
        <v>0</v>
      </c>
      <c r="AM1251" s="24">
        <v>0</v>
      </c>
      <c r="AN1251" s="24">
        <v>0</v>
      </c>
      <c r="AO1251" s="24">
        <v>0</v>
      </c>
      <c r="AP1251" s="24">
        <v>0</v>
      </c>
      <c r="AQ1251" s="24">
        <v>0</v>
      </c>
      <c r="AR1251" s="24">
        <v>0</v>
      </c>
      <c r="AS1251" s="24">
        <v>0</v>
      </c>
      <c r="AT1251" s="24">
        <v>0</v>
      </c>
      <c r="AU1251" s="24">
        <v>0</v>
      </c>
      <c r="AV1251" s="24">
        <v>0</v>
      </c>
      <c r="AW1251" s="24">
        <v>0</v>
      </c>
      <c r="AX1251" s="24">
        <v>0</v>
      </c>
      <c r="AY1251" s="24">
        <v>0</v>
      </c>
      <c r="AZ1251" s="24">
        <v>0</v>
      </c>
      <c r="BA1251" s="24">
        <v>0</v>
      </c>
      <c r="BB1251" s="24">
        <v>0</v>
      </c>
      <c r="BC1251" s="24">
        <v>0</v>
      </c>
      <c r="BD1251" s="24">
        <f t="shared" si="496"/>
        <v>0</v>
      </c>
      <c r="BE1251" s="25"/>
    </row>
    <row r="1252" spans="1:57" ht="25.5" customHeight="1" x14ac:dyDescent="0.25">
      <c r="A1252" s="22">
        <v>25</v>
      </c>
      <c r="B1252" s="78"/>
      <c r="C1252" s="76"/>
      <c r="D1252" s="76"/>
      <c r="E1252" s="76"/>
      <c r="F1252" s="24">
        <v>0</v>
      </c>
      <c r="G1252" s="24">
        <v>0</v>
      </c>
      <c r="H1252" s="24">
        <v>0</v>
      </c>
      <c r="I1252" s="24">
        <v>0</v>
      </c>
      <c r="J1252" s="24">
        <v>0</v>
      </c>
      <c r="K1252" s="24">
        <v>0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0</v>
      </c>
      <c r="V1252" s="24"/>
      <c r="W1252" s="24">
        <v>0</v>
      </c>
      <c r="X1252" s="24"/>
      <c r="Y1252" s="24">
        <v>0</v>
      </c>
      <c r="Z1252" s="24">
        <v>0</v>
      </c>
      <c r="AA1252" s="24"/>
      <c r="AB1252" s="24">
        <v>0</v>
      </c>
      <c r="AC1252" s="24">
        <v>0</v>
      </c>
      <c r="AD1252" s="24">
        <v>0</v>
      </c>
      <c r="AE1252" s="24">
        <v>0</v>
      </c>
      <c r="AF1252" s="24">
        <v>0</v>
      </c>
      <c r="AG1252" s="24">
        <v>0</v>
      </c>
      <c r="AH1252" s="24"/>
      <c r="AI1252" s="24">
        <v>0</v>
      </c>
      <c r="AJ1252" s="24">
        <v>0</v>
      </c>
      <c r="AK1252" s="24"/>
      <c r="AL1252" s="24">
        <v>0</v>
      </c>
      <c r="AM1252" s="24">
        <v>0</v>
      </c>
      <c r="AN1252" s="24">
        <v>0</v>
      </c>
      <c r="AO1252" s="24">
        <v>0</v>
      </c>
      <c r="AP1252" s="24">
        <v>0</v>
      </c>
      <c r="AQ1252" s="24">
        <v>0</v>
      </c>
      <c r="AR1252" s="24">
        <v>0</v>
      </c>
      <c r="AS1252" s="24">
        <v>0</v>
      </c>
      <c r="AT1252" s="24">
        <v>0</v>
      </c>
      <c r="AU1252" s="24">
        <v>0</v>
      </c>
      <c r="AV1252" s="24">
        <v>0</v>
      </c>
      <c r="AW1252" s="24">
        <v>0</v>
      </c>
      <c r="AX1252" s="24">
        <v>0</v>
      </c>
      <c r="AY1252" s="24">
        <v>0</v>
      </c>
      <c r="AZ1252" s="24">
        <v>0</v>
      </c>
      <c r="BA1252" s="24">
        <v>0</v>
      </c>
      <c r="BB1252" s="24">
        <v>0</v>
      </c>
      <c r="BC1252" s="24">
        <v>0</v>
      </c>
      <c r="BD1252" s="24">
        <f t="shared" si="496"/>
        <v>0</v>
      </c>
      <c r="BE1252" s="25"/>
    </row>
    <row r="1253" spans="1:57" ht="25.5" customHeight="1" x14ac:dyDescent="0.25">
      <c r="A1253" s="22">
        <v>25</v>
      </c>
      <c r="B1253" s="78"/>
      <c r="C1253" s="76"/>
      <c r="D1253" s="76"/>
      <c r="E1253" s="76"/>
      <c r="F1253" s="24">
        <v>0</v>
      </c>
      <c r="G1253" s="24">
        <v>0</v>
      </c>
      <c r="H1253" s="24">
        <v>0</v>
      </c>
      <c r="I1253" s="24">
        <v>0</v>
      </c>
      <c r="J1253" s="24">
        <v>0</v>
      </c>
      <c r="K1253" s="24">
        <v>0</v>
      </c>
      <c r="L1253" s="24">
        <v>0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0</v>
      </c>
      <c r="V1253" s="24"/>
      <c r="W1253" s="24">
        <v>0</v>
      </c>
      <c r="X1253" s="24"/>
      <c r="Y1253" s="24">
        <v>0</v>
      </c>
      <c r="Z1253" s="24">
        <v>0</v>
      </c>
      <c r="AA1253" s="24"/>
      <c r="AB1253" s="24">
        <v>0</v>
      </c>
      <c r="AC1253" s="24">
        <v>0</v>
      </c>
      <c r="AD1253" s="24">
        <v>0</v>
      </c>
      <c r="AE1253" s="24">
        <v>0</v>
      </c>
      <c r="AF1253" s="24">
        <v>0</v>
      </c>
      <c r="AG1253" s="24">
        <v>0</v>
      </c>
      <c r="AH1253" s="24"/>
      <c r="AI1253" s="24">
        <v>0</v>
      </c>
      <c r="AJ1253" s="24">
        <v>0</v>
      </c>
      <c r="AK1253" s="24"/>
      <c r="AL1253" s="24">
        <v>0</v>
      </c>
      <c r="AM1253" s="24">
        <v>0</v>
      </c>
      <c r="AN1253" s="24">
        <v>0</v>
      </c>
      <c r="AO1253" s="24">
        <v>0</v>
      </c>
      <c r="AP1253" s="24">
        <v>0</v>
      </c>
      <c r="AQ1253" s="24">
        <v>0</v>
      </c>
      <c r="AR1253" s="24">
        <v>0</v>
      </c>
      <c r="AS1253" s="24">
        <v>0</v>
      </c>
      <c r="AT1253" s="24">
        <v>0</v>
      </c>
      <c r="AU1253" s="24">
        <v>0</v>
      </c>
      <c r="AV1253" s="24">
        <v>0</v>
      </c>
      <c r="AW1253" s="24">
        <v>0</v>
      </c>
      <c r="AX1253" s="24">
        <v>0</v>
      </c>
      <c r="AY1253" s="24">
        <v>0</v>
      </c>
      <c r="AZ1253" s="24">
        <v>0</v>
      </c>
      <c r="BA1253" s="24">
        <v>0</v>
      </c>
      <c r="BB1253" s="24">
        <v>0</v>
      </c>
      <c r="BC1253" s="24">
        <v>0</v>
      </c>
      <c r="BD1253" s="24">
        <f t="shared" si="496"/>
        <v>0</v>
      </c>
      <c r="BE1253" s="25"/>
    </row>
    <row r="1254" spans="1:57" ht="25.5" customHeight="1" x14ac:dyDescent="0.25">
      <c r="A1254" s="22">
        <v>25</v>
      </c>
      <c r="B1254" s="78"/>
      <c r="C1254" s="76"/>
      <c r="D1254" s="76"/>
      <c r="E1254" s="76"/>
      <c r="F1254" s="24">
        <v>0</v>
      </c>
      <c r="G1254" s="24">
        <v>0</v>
      </c>
      <c r="H1254" s="24">
        <v>0</v>
      </c>
      <c r="I1254" s="24">
        <v>0</v>
      </c>
      <c r="J1254" s="24">
        <v>0</v>
      </c>
      <c r="K1254" s="24">
        <v>0</v>
      </c>
      <c r="L1254" s="24">
        <v>0</v>
      </c>
      <c r="M1254" s="24">
        <v>0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0</v>
      </c>
      <c r="V1254" s="24"/>
      <c r="W1254" s="24">
        <v>0</v>
      </c>
      <c r="X1254" s="24"/>
      <c r="Y1254" s="24">
        <v>0</v>
      </c>
      <c r="Z1254" s="24">
        <v>0</v>
      </c>
      <c r="AA1254" s="24"/>
      <c r="AB1254" s="24">
        <v>0</v>
      </c>
      <c r="AC1254" s="24">
        <v>0</v>
      </c>
      <c r="AD1254" s="24">
        <v>0</v>
      </c>
      <c r="AE1254" s="24">
        <v>0</v>
      </c>
      <c r="AF1254" s="24">
        <v>0</v>
      </c>
      <c r="AG1254" s="24">
        <v>0</v>
      </c>
      <c r="AH1254" s="24"/>
      <c r="AI1254" s="24">
        <v>0</v>
      </c>
      <c r="AJ1254" s="24">
        <v>0</v>
      </c>
      <c r="AK1254" s="24"/>
      <c r="AL1254" s="24">
        <v>0</v>
      </c>
      <c r="AM1254" s="24">
        <v>0</v>
      </c>
      <c r="AN1254" s="24">
        <v>0</v>
      </c>
      <c r="AO1254" s="24">
        <v>0</v>
      </c>
      <c r="AP1254" s="24">
        <v>0</v>
      </c>
      <c r="AQ1254" s="24">
        <v>0</v>
      </c>
      <c r="AR1254" s="24">
        <v>0</v>
      </c>
      <c r="AS1254" s="24">
        <v>0</v>
      </c>
      <c r="AT1254" s="24">
        <v>0</v>
      </c>
      <c r="AU1254" s="24">
        <v>0</v>
      </c>
      <c r="AV1254" s="24">
        <v>0</v>
      </c>
      <c r="AW1254" s="24">
        <v>0</v>
      </c>
      <c r="AX1254" s="24">
        <v>0</v>
      </c>
      <c r="AY1254" s="24">
        <v>0</v>
      </c>
      <c r="AZ1254" s="24">
        <v>0</v>
      </c>
      <c r="BA1254" s="24">
        <v>0</v>
      </c>
      <c r="BB1254" s="24">
        <v>0</v>
      </c>
      <c r="BC1254" s="24">
        <v>0</v>
      </c>
      <c r="BD1254" s="24">
        <f t="shared" si="496"/>
        <v>0</v>
      </c>
      <c r="BE1254" s="25"/>
    </row>
    <row r="1255" spans="1:57" ht="25.5" customHeight="1" x14ac:dyDescent="0.25">
      <c r="A1255" s="22">
        <v>25</v>
      </c>
      <c r="B1255" s="78"/>
      <c r="C1255" s="76"/>
      <c r="D1255" s="76"/>
      <c r="E1255" s="76"/>
      <c r="F1255" s="24">
        <v>0</v>
      </c>
      <c r="G1255" s="24">
        <v>0</v>
      </c>
      <c r="H1255" s="24">
        <v>0</v>
      </c>
      <c r="I1255" s="24">
        <v>0</v>
      </c>
      <c r="J1255" s="24">
        <v>0</v>
      </c>
      <c r="K1255" s="24">
        <v>0</v>
      </c>
      <c r="L1255" s="24">
        <v>0</v>
      </c>
      <c r="M1255" s="24">
        <v>0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0</v>
      </c>
      <c r="V1255" s="24"/>
      <c r="W1255" s="24">
        <v>0</v>
      </c>
      <c r="X1255" s="24"/>
      <c r="Y1255" s="24">
        <v>0</v>
      </c>
      <c r="Z1255" s="24">
        <v>0</v>
      </c>
      <c r="AA1255" s="24"/>
      <c r="AB1255" s="24">
        <v>0</v>
      </c>
      <c r="AC1255" s="24">
        <v>0</v>
      </c>
      <c r="AD1255" s="24">
        <v>0</v>
      </c>
      <c r="AE1255" s="24">
        <v>0</v>
      </c>
      <c r="AF1255" s="24">
        <v>0</v>
      </c>
      <c r="AG1255" s="24">
        <v>0</v>
      </c>
      <c r="AH1255" s="24"/>
      <c r="AI1255" s="24">
        <v>0</v>
      </c>
      <c r="AJ1255" s="24">
        <v>0</v>
      </c>
      <c r="AK1255" s="24"/>
      <c r="AL1255" s="24">
        <v>0</v>
      </c>
      <c r="AM1255" s="24">
        <v>0</v>
      </c>
      <c r="AN1255" s="24">
        <v>0</v>
      </c>
      <c r="AO1255" s="24">
        <v>0</v>
      </c>
      <c r="AP1255" s="24">
        <v>0</v>
      </c>
      <c r="AQ1255" s="24">
        <v>0</v>
      </c>
      <c r="AR1255" s="24">
        <v>0</v>
      </c>
      <c r="AS1255" s="24">
        <v>0</v>
      </c>
      <c r="AT1255" s="24">
        <v>0</v>
      </c>
      <c r="AU1255" s="24">
        <v>0</v>
      </c>
      <c r="AV1255" s="24">
        <v>0</v>
      </c>
      <c r="AW1255" s="24">
        <v>0</v>
      </c>
      <c r="AX1255" s="24">
        <v>0</v>
      </c>
      <c r="AY1255" s="24">
        <v>0</v>
      </c>
      <c r="AZ1255" s="24">
        <v>0</v>
      </c>
      <c r="BA1255" s="24">
        <v>0</v>
      </c>
      <c r="BB1255" s="24">
        <v>0</v>
      </c>
      <c r="BC1255" s="24">
        <v>0</v>
      </c>
      <c r="BD1255" s="24">
        <f t="shared" si="496"/>
        <v>0</v>
      </c>
      <c r="BE1255" s="25"/>
    </row>
    <row r="1256" spans="1:57" ht="25.5" customHeight="1" x14ac:dyDescent="0.25">
      <c r="A1256" s="22">
        <v>25</v>
      </c>
      <c r="B1256" s="78"/>
      <c r="C1256" s="76"/>
      <c r="D1256" s="76"/>
      <c r="E1256" s="76"/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4">
        <v>0</v>
      </c>
      <c r="Q1256" s="24">
        <v>0</v>
      </c>
      <c r="R1256" s="24">
        <v>0</v>
      </c>
      <c r="S1256" s="24">
        <v>0</v>
      </c>
      <c r="T1256" s="24">
        <v>0</v>
      </c>
      <c r="U1256" s="24">
        <v>0</v>
      </c>
      <c r="V1256" s="24"/>
      <c r="W1256" s="24">
        <v>0</v>
      </c>
      <c r="X1256" s="24"/>
      <c r="Y1256" s="24">
        <v>0</v>
      </c>
      <c r="Z1256" s="24">
        <v>0</v>
      </c>
      <c r="AA1256" s="24"/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/>
      <c r="AI1256" s="24">
        <v>0</v>
      </c>
      <c r="AJ1256" s="24">
        <v>0</v>
      </c>
      <c r="AK1256" s="24"/>
      <c r="AL1256" s="24">
        <v>0</v>
      </c>
      <c r="AM1256" s="24">
        <v>0</v>
      </c>
      <c r="AN1256" s="24">
        <v>0</v>
      </c>
      <c r="AO1256" s="24">
        <v>0</v>
      </c>
      <c r="AP1256" s="24">
        <v>0</v>
      </c>
      <c r="AQ1256" s="24">
        <v>0</v>
      </c>
      <c r="AR1256" s="24">
        <v>0</v>
      </c>
      <c r="AS1256" s="24">
        <v>0</v>
      </c>
      <c r="AT1256" s="24">
        <v>0</v>
      </c>
      <c r="AU1256" s="24">
        <v>0</v>
      </c>
      <c r="AV1256" s="24">
        <v>0</v>
      </c>
      <c r="AW1256" s="24">
        <v>0</v>
      </c>
      <c r="AX1256" s="24">
        <v>0</v>
      </c>
      <c r="AY1256" s="24">
        <v>0</v>
      </c>
      <c r="AZ1256" s="24">
        <v>0</v>
      </c>
      <c r="BA1256" s="24">
        <v>0</v>
      </c>
      <c r="BB1256" s="24">
        <v>0</v>
      </c>
      <c r="BC1256" s="24">
        <v>0</v>
      </c>
      <c r="BD1256" s="24">
        <f t="shared" si="496"/>
        <v>0</v>
      </c>
      <c r="BE1256" s="25"/>
    </row>
    <row r="1257" spans="1:57" ht="25.5" customHeight="1" x14ac:dyDescent="0.25">
      <c r="A1257" s="22">
        <v>25</v>
      </c>
      <c r="B1257" s="78"/>
      <c r="C1257" s="76"/>
      <c r="D1257" s="76"/>
      <c r="E1257" s="76"/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4">
        <v>0</v>
      </c>
      <c r="Q1257" s="24">
        <v>0</v>
      </c>
      <c r="R1257" s="24">
        <v>0</v>
      </c>
      <c r="S1257" s="24">
        <v>0</v>
      </c>
      <c r="T1257" s="24">
        <v>0</v>
      </c>
      <c r="U1257" s="24">
        <v>0</v>
      </c>
      <c r="V1257" s="24"/>
      <c r="W1257" s="24">
        <v>0</v>
      </c>
      <c r="X1257" s="24"/>
      <c r="Y1257" s="24">
        <v>0</v>
      </c>
      <c r="Z1257" s="24">
        <v>0</v>
      </c>
      <c r="AA1257" s="24"/>
      <c r="AB1257" s="24">
        <v>0</v>
      </c>
      <c r="AC1257" s="24">
        <v>0</v>
      </c>
      <c r="AD1257" s="24">
        <v>0</v>
      </c>
      <c r="AE1257" s="24">
        <v>0</v>
      </c>
      <c r="AF1257" s="24">
        <v>0</v>
      </c>
      <c r="AG1257" s="24">
        <v>0</v>
      </c>
      <c r="AH1257" s="24"/>
      <c r="AI1257" s="24">
        <v>0</v>
      </c>
      <c r="AJ1257" s="24">
        <v>0</v>
      </c>
      <c r="AK1257" s="24"/>
      <c r="AL1257" s="24">
        <v>0</v>
      </c>
      <c r="AM1257" s="24">
        <v>0</v>
      </c>
      <c r="AN1257" s="24">
        <v>0</v>
      </c>
      <c r="AO1257" s="24">
        <v>0</v>
      </c>
      <c r="AP1257" s="24">
        <v>0</v>
      </c>
      <c r="AQ1257" s="24">
        <v>0</v>
      </c>
      <c r="AR1257" s="24">
        <v>0</v>
      </c>
      <c r="AS1257" s="24">
        <v>0</v>
      </c>
      <c r="AT1257" s="24">
        <v>0</v>
      </c>
      <c r="AU1257" s="24">
        <v>0</v>
      </c>
      <c r="AV1257" s="24">
        <v>0</v>
      </c>
      <c r="AW1257" s="24">
        <v>0</v>
      </c>
      <c r="AX1257" s="24">
        <v>0</v>
      </c>
      <c r="AY1257" s="24">
        <v>0</v>
      </c>
      <c r="AZ1257" s="24">
        <v>0</v>
      </c>
      <c r="BA1257" s="24">
        <v>0</v>
      </c>
      <c r="BB1257" s="24">
        <v>0</v>
      </c>
      <c r="BC1257" s="24">
        <v>0</v>
      </c>
      <c r="BD1257" s="24">
        <f t="shared" si="496"/>
        <v>0</v>
      </c>
      <c r="BE1257" s="25"/>
    </row>
    <row r="1258" spans="1:57" ht="25.5" customHeight="1" x14ac:dyDescent="0.25">
      <c r="A1258" s="22">
        <v>25</v>
      </c>
      <c r="B1258" s="78"/>
      <c r="C1258" s="76"/>
      <c r="D1258" s="76"/>
      <c r="E1258" s="76"/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/>
      <c r="W1258" s="24">
        <v>0</v>
      </c>
      <c r="X1258" s="24"/>
      <c r="Y1258" s="24">
        <v>0</v>
      </c>
      <c r="Z1258" s="24">
        <v>0</v>
      </c>
      <c r="AA1258" s="24"/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/>
      <c r="AI1258" s="24">
        <v>0</v>
      </c>
      <c r="AJ1258" s="24">
        <v>0</v>
      </c>
      <c r="AK1258" s="24"/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f t="shared" si="496"/>
        <v>0</v>
      </c>
      <c r="BE1258" s="25"/>
    </row>
    <row r="1259" spans="1:57" ht="25.5" customHeight="1" x14ac:dyDescent="0.25">
      <c r="A1259" s="22">
        <v>25</v>
      </c>
      <c r="B1259" s="78"/>
      <c r="C1259" s="76"/>
      <c r="D1259" s="76"/>
      <c r="E1259" s="76"/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/>
      <c r="W1259" s="24">
        <v>0</v>
      </c>
      <c r="X1259" s="24"/>
      <c r="Y1259" s="24">
        <v>0</v>
      </c>
      <c r="Z1259" s="24">
        <v>0</v>
      </c>
      <c r="AA1259" s="24"/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/>
      <c r="AI1259" s="24">
        <v>0</v>
      </c>
      <c r="AJ1259" s="24">
        <v>0</v>
      </c>
      <c r="AK1259" s="24"/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f t="shared" si="496"/>
        <v>0</v>
      </c>
      <c r="BE1259" s="25"/>
    </row>
    <row r="1260" spans="1:57" ht="25.5" customHeight="1" x14ac:dyDescent="0.25">
      <c r="A1260" s="22">
        <v>25</v>
      </c>
      <c r="B1260" s="78"/>
      <c r="C1260" s="76"/>
      <c r="D1260" s="76"/>
      <c r="E1260" s="76"/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0</v>
      </c>
      <c r="N1260" s="24">
        <v>0</v>
      </c>
      <c r="O1260" s="24">
        <v>0</v>
      </c>
      <c r="P1260" s="24">
        <v>0</v>
      </c>
      <c r="Q1260" s="24">
        <v>0</v>
      </c>
      <c r="R1260" s="24">
        <v>0</v>
      </c>
      <c r="S1260" s="24">
        <v>0</v>
      </c>
      <c r="T1260" s="24">
        <v>0</v>
      </c>
      <c r="U1260" s="24">
        <v>0</v>
      </c>
      <c r="V1260" s="24"/>
      <c r="W1260" s="24">
        <v>0</v>
      </c>
      <c r="X1260" s="24"/>
      <c r="Y1260" s="24">
        <v>0</v>
      </c>
      <c r="Z1260" s="24">
        <v>0</v>
      </c>
      <c r="AA1260" s="24"/>
      <c r="AB1260" s="24">
        <v>0</v>
      </c>
      <c r="AC1260" s="24">
        <v>0</v>
      </c>
      <c r="AD1260" s="24">
        <v>0</v>
      </c>
      <c r="AE1260" s="24">
        <v>0</v>
      </c>
      <c r="AF1260" s="24">
        <v>0</v>
      </c>
      <c r="AG1260" s="24">
        <v>0</v>
      </c>
      <c r="AH1260" s="24"/>
      <c r="AI1260" s="24">
        <v>0</v>
      </c>
      <c r="AJ1260" s="24">
        <v>0</v>
      </c>
      <c r="AK1260" s="24"/>
      <c r="AL1260" s="24">
        <v>0</v>
      </c>
      <c r="AM1260" s="24">
        <v>0</v>
      </c>
      <c r="AN1260" s="24">
        <v>0</v>
      </c>
      <c r="AO1260" s="24">
        <v>0</v>
      </c>
      <c r="AP1260" s="24">
        <v>0</v>
      </c>
      <c r="AQ1260" s="24">
        <v>0</v>
      </c>
      <c r="AR1260" s="24">
        <v>0</v>
      </c>
      <c r="AS1260" s="24">
        <v>0</v>
      </c>
      <c r="AT1260" s="24">
        <v>0</v>
      </c>
      <c r="AU1260" s="24">
        <v>0</v>
      </c>
      <c r="AV1260" s="24">
        <v>0</v>
      </c>
      <c r="AW1260" s="24">
        <v>0</v>
      </c>
      <c r="AX1260" s="24">
        <v>0</v>
      </c>
      <c r="AY1260" s="24">
        <v>0</v>
      </c>
      <c r="AZ1260" s="24">
        <v>0</v>
      </c>
      <c r="BA1260" s="24">
        <v>0</v>
      </c>
      <c r="BB1260" s="24">
        <v>0</v>
      </c>
      <c r="BC1260" s="24">
        <v>0</v>
      </c>
      <c r="BD1260" s="24">
        <f t="shared" si="496"/>
        <v>0</v>
      </c>
      <c r="BE1260" s="25"/>
    </row>
    <row r="1261" spans="1:57" ht="25.5" customHeight="1" x14ac:dyDescent="0.25">
      <c r="A1261" s="22">
        <v>25</v>
      </c>
      <c r="B1261" s="78"/>
      <c r="C1261" s="76"/>
      <c r="D1261" s="76"/>
      <c r="E1261" s="76"/>
      <c r="F1261" s="24">
        <v>0</v>
      </c>
      <c r="G1261" s="24">
        <v>0</v>
      </c>
      <c r="H1261" s="24">
        <v>0</v>
      </c>
      <c r="I1261" s="24">
        <v>0</v>
      </c>
      <c r="J1261" s="24">
        <v>0</v>
      </c>
      <c r="K1261" s="24">
        <v>0</v>
      </c>
      <c r="L1261" s="24">
        <v>0</v>
      </c>
      <c r="M1261" s="24">
        <v>0</v>
      </c>
      <c r="N1261" s="24">
        <v>0</v>
      </c>
      <c r="O1261" s="24">
        <v>0</v>
      </c>
      <c r="P1261" s="24">
        <v>0</v>
      </c>
      <c r="Q1261" s="24">
        <v>0</v>
      </c>
      <c r="R1261" s="24">
        <v>0</v>
      </c>
      <c r="S1261" s="24">
        <v>0</v>
      </c>
      <c r="T1261" s="24">
        <v>0</v>
      </c>
      <c r="U1261" s="24">
        <v>0</v>
      </c>
      <c r="V1261" s="24"/>
      <c r="W1261" s="24">
        <v>0</v>
      </c>
      <c r="X1261" s="24"/>
      <c r="Y1261" s="24">
        <v>0</v>
      </c>
      <c r="Z1261" s="24">
        <v>0</v>
      </c>
      <c r="AA1261" s="24"/>
      <c r="AB1261" s="24">
        <v>0</v>
      </c>
      <c r="AC1261" s="24">
        <v>0</v>
      </c>
      <c r="AD1261" s="24">
        <v>0</v>
      </c>
      <c r="AE1261" s="24">
        <v>0</v>
      </c>
      <c r="AF1261" s="24">
        <v>0</v>
      </c>
      <c r="AG1261" s="24">
        <v>0</v>
      </c>
      <c r="AH1261" s="24"/>
      <c r="AI1261" s="24">
        <v>0</v>
      </c>
      <c r="AJ1261" s="24">
        <v>0</v>
      </c>
      <c r="AK1261" s="24"/>
      <c r="AL1261" s="24">
        <v>0</v>
      </c>
      <c r="AM1261" s="24">
        <v>0</v>
      </c>
      <c r="AN1261" s="24">
        <v>0</v>
      </c>
      <c r="AO1261" s="24">
        <v>0</v>
      </c>
      <c r="AP1261" s="24">
        <v>0</v>
      </c>
      <c r="AQ1261" s="24">
        <v>0</v>
      </c>
      <c r="AR1261" s="24">
        <v>0</v>
      </c>
      <c r="AS1261" s="24">
        <v>0</v>
      </c>
      <c r="AT1261" s="24">
        <v>0</v>
      </c>
      <c r="AU1261" s="24">
        <v>0</v>
      </c>
      <c r="AV1261" s="24">
        <v>0</v>
      </c>
      <c r="AW1261" s="24">
        <v>0</v>
      </c>
      <c r="AX1261" s="24">
        <v>0</v>
      </c>
      <c r="AY1261" s="24">
        <v>0</v>
      </c>
      <c r="AZ1261" s="24">
        <v>0</v>
      </c>
      <c r="BA1261" s="24">
        <v>0</v>
      </c>
      <c r="BB1261" s="24">
        <v>0</v>
      </c>
      <c r="BC1261" s="24">
        <v>0</v>
      </c>
      <c r="BD1261" s="24">
        <f t="shared" si="496"/>
        <v>0</v>
      </c>
      <c r="BE1261" s="25"/>
    </row>
    <row r="1262" spans="1:57" ht="25.5" customHeight="1" x14ac:dyDescent="0.25">
      <c r="A1262" s="22">
        <v>25</v>
      </c>
      <c r="B1262" s="78"/>
      <c r="C1262" s="76"/>
      <c r="D1262" s="76"/>
      <c r="E1262" s="76"/>
      <c r="F1262" s="24">
        <v>0</v>
      </c>
      <c r="G1262" s="24">
        <v>0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0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0</v>
      </c>
      <c r="V1262" s="24"/>
      <c r="W1262" s="24">
        <v>0</v>
      </c>
      <c r="X1262" s="24"/>
      <c r="Y1262" s="24">
        <v>0</v>
      </c>
      <c r="Z1262" s="24">
        <v>0</v>
      </c>
      <c r="AA1262" s="24"/>
      <c r="AB1262" s="24">
        <v>0</v>
      </c>
      <c r="AC1262" s="24">
        <v>0</v>
      </c>
      <c r="AD1262" s="24">
        <v>0</v>
      </c>
      <c r="AE1262" s="24">
        <v>0</v>
      </c>
      <c r="AF1262" s="24">
        <v>0</v>
      </c>
      <c r="AG1262" s="24">
        <v>0</v>
      </c>
      <c r="AH1262" s="24"/>
      <c r="AI1262" s="24">
        <v>0</v>
      </c>
      <c r="AJ1262" s="24">
        <v>0</v>
      </c>
      <c r="AK1262" s="24"/>
      <c r="AL1262" s="24">
        <v>0</v>
      </c>
      <c r="AM1262" s="24">
        <v>0</v>
      </c>
      <c r="AN1262" s="24">
        <v>0</v>
      </c>
      <c r="AO1262" s="24">
        <v>0</v>
      </c>
      <c r="AP1262" s="24">
        <v>0</v>
      </c>
      <c r="AQ1262" s="24">
        <v>0</v>
      </c>
      <c r="AR1262" s="24">
        <v>0</v>
      </c>
      <c r="AS1262" s="24">
        <v>0</v>
      </c>
      <c r="AT1262" s="24">
        <v>0</v>
      </c>
      <c r="AU1262" s="24">
        <v>0</v>
      </c>
      <c r="AV1262" s="24">
        <v>0</v>
      </c>
      <c r="AW1262" s="24">
        <v>0</v>
      </c>
      <c r="AX1262" s="24">
        <v>0</v>
      </c>
      <c r="AY1262" s="24">
        <v>0</v>
      </c>
      <c r="AZ1262" s="24">
        <v>0</v>
      </c>
      <c r="BA1262" s="24">
        <v>0</v>
      </c>
      <c r="BB1262" s="24">
        <v>0</v>
      </c>
      <c r="BC1262" s="24">
        <v>0</v>
      </c>
      <c r="BD1262" s="24">
        <f t="shared" si="496"/>
        <v>0</v>
      </c>
      <c r="BE1262" s="25"/>
    </row>
    <row r="1263" spans="1:57" ht="25.5" customHeight="1" x14ac:dyDescent="0.25">
      <c r="A1263" s="22">
        <v>25</v>
      </c>
      <c r="B1263" s="78"/>
      <c r="C1263" s="76"/>
      <c r="D1263" s="76"/>
      <c r="E1263" s="76"/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0</v>
      </c>
      <c r="V1263" s="24"/>
      <c r="W1263" s="24">
        <v>0</v>
      </c>
      <c r="X1263" s="24"/>
      <c r="Y1263" s="24">
        <v>0</v>
      </c>
      <c r="Z1263" s="24">
        <v>0</v>
      </c>
      <c r="AA1263" s="24"/>
      <c r="AB1263" s="24">
        <v>0</v>
      </c>
      <c r="AC1263" s="24">
        <v>0</v>
      </c>
      <c r="AD1263" s="24">
        <v>0</v>
      </c>
      <c r="AE1263" s="24">
        <v>0</v>
      </c>
      <c r="AF1263" s="24">
        <v>0</v>
      </c>
      <c r="AG1263" s="24">
        <v>0</v>
      </c>
      <c r="AH1263" s="24"/>
      <c r="AI1263" s="24">
        <v>0</v>
      </c>
      <c r="AJ1263" s="24">
        <v>0</v>
      </c>
      <c r="AK1263" s="24"/>
      <c r="AL1263" s="24">
        <v>0</v>
      </c>
      <c r="AM1263" s="24">
        <v>0</v>
      </c>
      <c r="AN1263" s="24">
        <v>0</v>
      </c>
      <c r="AO1263" s="24">
        <v>0</v>
      </c>
      <c r="AP1263" s="24">
        <v>0</v>
      </c>
      <c r="AQ1263" s="24">
        <v>0</v>
      </c>
      <c r="AR1263" s="24">
        <v>0</v>
      </c>
      <c r="AS1263" s="24">
        <v>0</v>
      </c>
      <c r="AT1263" s="24">
        <v>0</v>
      </c>
      <c r="AU1263" s="24">
        <v>0</v>
      </c>
      <c r="AV1263" s="24">
        <v>0</v>
      </c>
      <c r="AW1263" s="24">
        <v>0</v>
      </c>
      <c r="AX1263" s="24">
        <v>0</v>
      </c>
      <c r="AY1263" s="24">
        <v>0</v>
      </c>
      <c r="AZ1263" s="24">
        <v>0</v>
      </c>
      <c r="BA1263" s="24">
        <v>0</v>
      </c>
      <c r="BB1263" s="24">
        <v>0</v>
      </c>
      <c r="BC1263" s="24">
        <v>0</v>
      </c>
      <c r="BD1263" s="24">
        <f t="shared" si="496"/>
        <v>0</v>
      </c>
      <c r="BE1263" s="25"/>
    </row>
    <row r="1264" spans="1:57" ht="25.5" customHeight="1" x14ac:dyDescent="0.25">
      <c r="A1264" s="29"/>
      <c r="B1264" s="83"/>
      <c r="C1264" s="84"/>
      <c r="D1264" s="84"/>
      <c r="E1264" s="76" t="s">
        <v>116</v>
      </c>
      <c r="F1264" s="37">
        <f t="shared" ref="F1264:AK1264" si="497">SUM(F1224:F1263)</f>
        <v>0</v>
      </c>
      <c r="G1264" s="37">
        <f t="shared" si="497"/>
        <v>0</v>
      </c>
      <c r="H1264" s="37">
        <f t="shared" si="497"/>
        <v>0</v>
      </c>
      <c r="I1264" s="37">
        <f t="shared" si="497"/>
        <v>0</v>
      </c>
      <c r="J1264" s="37">
        <f t="shared" si="497"/>
        <v>0</v>
      </c>
      <c r="K1264" s="37">
        <f t="shared" si="497"/>
        <v>0</v>
      </c>
      <c r="L1264" s="37">
        <f t="shared" si="497"/>
        <v>0</v>
      </c>
      <c r="M1264" s="37">
        <f t="shared" si="497"/>
        <v>0</v>
      </c>
      <c r="N1264" s="37">
        <f t="shared" si="497"/>
        <v>0</v>
      </c>
      <c r="O1264" s="37">
        <f t="shared" si="497"/>
        <v>0</v>
      </c>
      <c r="P1264" s="37">
        <f t="shared" si="497"/>
        <v>0</v>
      </c>
      <c r="Q1264" s="37">
        <f t="shared" si="497"/>
        <v>0</v>
      </c>
      <c r="R1264" s="37">
        <f t="shared" si="497"/>
        <v>0</v>
      </c>
      <c r="S1264" s="37">
        <f t="shared" si="497"/>
        <v>0</v>
      </c>
      <c r="T1264" s="37">
        <f t="shared" si="497"/>
        <v>0</v>
      </c>
      <c r="U1264" s="37">
        <f t="shared" si="497"/>
        <v>0</v>
      </c>
      <c r="V1264" s="37"/>
      <c r="W1264" s="37">
        <f t="shared" si="497"/>
        <v>0</v>
      </c>
      <c r="X1264" s="37"/>
      <c r="Y1264" s="37">
        <f t="shared" si="497"/>
        <v>0</v>
      </c>
      <c r="Z1264" s="37">
        <f t="shared" si="497"/>
        <v>0</v>
      </c>
      <c r="AA1264" s="37"/>
      <c r="AB1264" s="37">
        <f t="shared" si="497"/>
        <v>0</v>
      </c>
      <c r="AC1264" s="37">
        <f t="shared" si="497"/>
        <v>0</v>
      </c>
      <c r="AD1264" s="37">
        <f t="shared" si="497"/>
        <v>0</v>
      </c>
      <c r="AE1264" s="37">
        <f t="shared" si="497"/>
        <v>0</v>
      </c>
      <c r="AF1264" s="37">
        <f t="shared" si="497"/>
        <v>0</v>
      </c>
      <c r="AG1264" s="37">
        <f t="shared" si="497"/>
        <v>0</v>
      </c>
      <c r="AH1264" s="37"/>
      <c r="AI1264" s="37">
        <f t="shared" si="497"/>
        <v>0</v>
      </c>
      <c r="AJ1264" s="37">
        <f t="shared" si="497"/>
        <v>0</v>
      </c>
      <c r="AK1264" s="37"/>
      <c r="AL1264" s="37">
        <f t="shared" ref="AL1264:BC1264" si="498">SUM(AL1224:AL1263)</f>
        <v>0</v>
      </c>
      <c r="AM1264" s="37">
        <f t="shared" si="498"/>
        <v>0</v>
      </c>
      <c r="AN1264" s="37">
        <f t="shared" si="498"/>
        <v>0</v>
      </c>
      <c r="AO1264" s="37">
        <f t="shared" si="498"/>
        <v>0</v>
      </c>
      <c r="AP1264" s="37">
        <f t="shared" si="498"/>
        <v>0</v>
      </c>
      <c r="AQ1264" s="37">
        <f t="shared" si="498"/>
        <v>0</v>
      </c>
      <c r="AR1264" s="37">
        <f t="shared" si="498"/>
        <v>0</v>
      </c>
      <c r="AS1264" s="37">
        <f t="shared" si="498"/>
        <v>0</v>
      </c>
      <c r="AT1264" s="37">
        <f t="shared" si="498"/>
        <v>0</v>
      </c>
      <c r="AU1264" s="37">
        <f t="shared" si="498"/>
        <v>0</v>
      </c>
      <c r="AV1264" s="37">
        <f t="shared" si="498"/>
        <v>0</v>
      </c>
      <c r="AW1264" s="37">
        <f t="shared" si="498"/>
        <v>0</v>
      </c>
      <c r="AX1264" s="37">
        <f t="shared" si="498"/>
        <v>0</v>
      </c>
      <c r="AY1264" s="37">
        <f t="shared" si="498"/>
        <v>0</v>
      </c>
      <c r="AZ1264" s="37">
        <f t="shared" si="498"/>
        <v>0</v>
      </c>
      <c r="BA1264" s="37">
        <f t="shared" si="498"/>
        <v>0</v>
      </c>
      <c r="BB1264" s="37">
        <f t="shared" si="498"/>
        <v>0</v>
      </c>
      <c r="BC1264" s="37">
        <f t="shared" si="498"/>
        <v>0</v>
      </c>
      <c r="BD1264" s="24">
        <f t="shared" si="496"/>
        <v>0</v>
      </c>
      <c r="BE1264" s="110"/>
    </row>
    <row r="1265" spans="1:57" ht="25.5" customHeight="1" x14ac:dyDescent="0.25">
      <c r="A1265" s="29"/>
      <c r="B1265" s="83"/>
      <c r="C1265" s="84"/>
      <c r="D1265" s="84"/>
      <c r="E1265" s="76" t="s">
        <v>117</v>
      </c>
      <c r="F1265" s="33">
        <f t="shared" ref="F1265:AK1265" si="499">COUNTA(F1224:F1263)</f>
        <v>40</v>
      </c>
      <c r="G1265" s="33">
        <f t="shared" si="499"/>
        <v>40</v>
      </c>
      <c r="H1265" s="33">
        <f t="shared" si="499"/>
        <v>40</v>
      </c>
      <c r="I1265" s="33">
        <f t="shared" si="499"/>
        <v>40</v>
      </c>
      <c r="J1265" s="33">
        <f t="shared" si="499"/>
        <v>40</v>
      </c>
      <c r="K1265" s="33">
        <f t="shared" si="499"/>
        <v>40</v>
      </c>
      <c r="L1265" s="33">
        <f t="shared" si="499"/>
        <v>40</v>
      </c>
      <c r="M1265" s="33">
        <f t="shared" si="499"/>
        <v>40</v>
      </c>
      <c r="N1265" s="33">
        <f t="shared" si="499"/>
        <v>40</v>
      </c>
      <c r="O1265" s="33">
        <f t="shared" si="499"/>
        <v>40</v>
      </c>
      <c r="P1265" s="33">
        <f t="shared" si="499"/>
        <v>40</v>
      </c>
      <c r="Q1265" s="33">
        <f t="shared" si="499"/>
        <v>40</v>
      </c>
      <c r="R1265" s="33">
        <f t="shared" si="499"/>
        <v>40</v>
      </c>
      <c r="S1265" s="33">
        <f t="shared" si="499"/>
        <v>40</v>
      </c>
      <c r="T1265" s="33">
        <f t="shared" si="499"/>
        <v>40</v>
      </c>
      <c r="U1265" s="33">
        <f t="shared" si="499"/>
        <v>40</v>
      </c>
      <c r="V1265" s="33"/>
      <c r="W1265" s="33">
        <f t="shared" si="499"/>
        <v>40</v>
      </c>
      <c r="X1265" s="33"/>
      <c r="Y1265" s="33">
        <f t="shared" si="499"/>
        <v>40</v>
      </c>
      <c r="Z1265" s="33">
        <f t="shared" si="499"/>
        <v>40</v>
      </c>
      <c r="AA1265" s="33"/>
      <c r="AB1265" s="33">
        <f t="shared" si="499"/>
        <v>40</v>
      </c>
      <c r="AC1265" s="33">
        <f t="shared" si="499"/>
        <v>40</v>
      </c>
      <c r="AD1265" s="33">
        <f t="shared" si="499"/>
        <v>40</v>
      </c>
      <c r="AE1265" s="33">
        <f t="shared" si="499"/>
        <v>40</v>
      </c>
      <c r="AF1265" s="33">
        <f t="shared" si="499"/>
        <v>40</v>
      </c>
      <c r="AG1265" s="33">
        <f t="shared" si="499"/>
        <v>40</v>
      </c>
      <c r="AH1265" s="33"/>
      <c r="AI1265" s="33">
        <f t="shared" si="499"/>
        <v>40</v>
      </c>
      <c r="AJ1265" s="33">
        <f t="shared" si="499"/>
        <v>40</v>
      </c>
      <c r="AK1265" s="33"/>
      <c r="AL1265" s="33">
        <f t="shared" ref="AL1265:BC1265" si="500">COUNTA(AL1224:AL1263)</f>
        <v>40</v>
      </c>
      <c r="AM1265" s="33">
        <f t="shared" si="500"/>
        <v>40</v>
      </c>
      <c r="AN1265" s="33">
        <f t="shared" si="500"/>
        <v>40</v>
      </c>
      <c r="AO1265" s="33">
        <f t="shared" si="500"/>
        <v>40</v>
      </c>
      <c r="AP1265" s="33">
        <f t="shared" si="500"/>
        <v>40</v>
      </c>
      <c r="AQ1265" s="33">
        <f t="shared" si="500"/>
        <v>40</v>
      </c>
      <c r="AR1265" s="33">
        <f t="shared" si="500"/>
        <v>40</v>
      </c>
      <c r="AS1265" s="33">
        <f t="shared" si="500"/>
        <v>40</v>
      </c>
      <c r="AT1265" s="33">
        <f t="shared" si="500"/>
        <v>40</v>
      </c>
      <c r="AU1265" s="33">
        <f t="shared" si="500"/>
        <v>40</v>
      </c>
      <c r="AV1265" s="33">
        <f t="shared" si="500"/>
        <v>40</v>
      </c>
      <c r="AW1265" s="33">
        <f t="shared" si="500"/>
        <v>40</v>
      </c>
      <c r="AX1265" s="33">
        <f t="shared" si="500"/>
        <v>40</v>
      </c>
      <c r="AY1265" s="33">
        <f t="shared" si="500"/>
        <v>40</v>
      </c>
      <c r="AZ1265" s="33">
        <f t="shared" si="500"/>
        <v>40</v>
      </c>
      <c r="BA1265" s="33">
        <f t="shared" si="500"/>
        <v>40</v>
      </c>
      <c r="BB1265" s="33">
        <f t="shared" si="500"/>
        <v>40</v>
      </c>
      <c r="BC1265" s="33">
        <f t="shared" si="500"/>
        <v>40</v>
      </c>
      <c r="BD1265" s="33">
        <f t="shared" si="496"/>
        <v>1800</v>
      </c>
      <c r="BE1265" s="110"/>
    </row>
    <row r="1266" spans="1:57" ht="25.5" customHeight="1" x14ac:dyDescent="0.25">
      <c r="A1266" s="29"/>
      <c r="B1266" s="83"/>
      <c r="C1266" s="84"/>
      <c r="D1266" s="84"/>
      <c r="E1266" s="76" t="s">
        <v>64</v>
      </c>
      <c r="F1266" s="34">
        <f t="shared" ref="F1266:AK1266" si="501">COUNTIF(F1224:F1263,"NS")</f>
        <v>0</v>
      </c>
      <c r="G1266" s="34">
        <f t="shared" si="501"/>
        <v>0</v>
      </c>
      <c r="H1266" s="34">
        <f t="shared" si="501"/>
        <v>0</v>
      </c>
      <c r="I1266" s="34">
        <f t="shared" si="501"/>
        <v>0</v>
      </c>
      <c r="J1266" s="34">
        <f t="shared" si="501"/>
        <v>0</v>
      </c>
      <c r="K1266" s="34">
        <f t="shared" si="501"/>
        <v>0</v>
      </c>
      <c r="L1266" s="34">
        <f t="shared" si="501"/>
        <v>0</v>
      </c>
      <c r="M1266" s="34">
        <f t="shared" si="501"/>
        <v>0</v>
      </c>
      <c r="N1266" s="34">
        <f t="shared" si="501"/>
        <v>0</v>
      </c>
      <c r="O1266" s="34">
        <f t="shared" si="501"/>
        <v>0</v>
      </c>
      <c r="P1266" s="34">
        <f t="shared" si="501"/>
        <v>0</v>
      </c>
      <c r="Q1266" s="34">
        <f t="shared" si="501"/>
        <v>0</v>
      </c>
      <c r="R1266" s="34">
        <f t="shared" si="501"/>
        <v>0</v>
      </c>
      <c r="S1266" s="34">
        <f t="shared" si="501"/>
        <v>0</v>
      </c>
      <c r="T1266" s="34">
        <f t="shared" si="501"/>
        <v>0</v>
      </c>
      <c r="U1266" s="34">
        <f t="shared" si="501"/>
        <v>0</v>
      </c>
      <c r="V1266" s="34"/>
      <c r="W1266" s="34">
        <f t="shared" si="501"/>
        <v>0</v>
      </c>
      <c r="X1266" s="34"/>
      <c r="Y1266" s="34">
        <f t="shared" si="501"/>
        <v>0</v>
      </c>
      <c r="Z1266" s="34">
        <f t="shared" si="501"/>
        <v>0</v>
      </c>
      <c r="AA1266" s="34"/>
      <c r="AB1266" s="34">
        <f t="shared" si="501"/>
        <v>0</v>
      </c>
      <c r="AC1266" s="34">
        <f t="shared" si="501"/>
        <v>0</v>
      </c>
      <c r="AD1266" s="34">
        <f t="shared" si="501"/>
        <v>0</v>
      </c>
      <c r="AE1266" s="34">
        <f t="shared" si="501"/>
        <v>0</v>
      </c>
      <c r="AF1266" s="34">
        <f t="shared" si="501"/>
        <v>0</v>
      </c>
      <c r="AG1266" s="34">
        <f t="shared" si="501"/>
        <v>0</v>
      </c>
      <c r="AH1266" s="34"/>
      <c r="AI1266" s="34">
        <f t="shared" si="501"/>
        <v>0</v>
      </c>
      <c r="AJ1266" s="34">
        <f t="shared" si="501"/>
        <v>0</v>
      </c>
      <c r="AK1266" s="34"/>
      <c r="AL1266" s="34">
        <f t="shared" ref="AL1266:BC1266" si="502">COUNTIF(AL1224:AL1263,"NS")</f>
        <v>0</v>
      </c>
      <c r="AM1266" s="34">
        <f t="shared" si="502"/>
        <v>0</v>
      </c>
      <c r="AN1266" s="34">
        <f t="shared" si="502"/>
        <v>0</v>
      </c>
      <c r="AO1266" s="34">
        <f t="shared" si="502"/>
        <v>0</v>
      </c>
      <c r="AP1266" s="34">
        <f t="shared" si="502"/>
        <v>0</v>
      </c>
      <c r="AQ1266" s="34">
        <f t="shared" si="502"/>
        <v>0</v>
      </c>
      <c r="AR1266" s="34">
        <f t="shared" si="502"/>
        <v>0</v>
      </c>
      <c r="AS1266" s="34">
        <f t="shared" si="502"/>
        <v>0</v>
      </c>
      <c r="AT1266" s="34">
        <f t="shared" si="502"/>
        <v>0</v>
      </c>
      <c r="AU1266" s="34">
        <f t="shared" si="502"/>
        <v>0</v>
      </c>
      <c r="AV1266" s="34">
        <f t="shared" si="502"/>
        <v>0</v>
      </c>
      <c r="AW1266" s="34">
        <f t="shared" si="502"/>
        <v>0</v>
      </c>
      <c r="AX1266" s="34">
        <f t="shared" si="502"/>
        <v>0</v>
      </c>
      <c r="AY1266" s="34">
        <f t="shared" si="502"/>
        <v>0</v>
      </c>
      <c r="AZ1266" s="34">
        <f t="shared" si="502"/>
        <v>0</v>
      </c>
      <c r="BA1266" s="34">
        <f t="shared" si="502"/>
        <v>0</v>
      </c>
      <c r="BB1266" s="34">
        <f t="shared" si="502"/>
        <v>0</v>
      </c>
      <c r="BC1266" s="34">
        <f t="shared" si="502"/>
        <v>0</v>
      </c>
      <c r="BD1266" s="33">
        <f t="shared" si="496"/>
        <v>0</v>
      </c>
      <c r="BE1266" s="110"/>
    </row>
    <row r="1267" spans="1:57" ht="25.5" customHeight="1" x14ac:dyDescent="0.25">
      <c r="A1267" s="29"/>
      <c r="B1267" s="83"/>
      <c r="C1267" s="84"/>
      <c r="D1267" s="84"/>
      <c r="E1267" s="76" t="s">
        <v>59</v>
      </c>
      <c r="F1267" s="34">
        <f t="shared" ref="F1267:AK1267" si="503">COUNTIF(F1224:F1263,"NC")</f>
        <v>0</v>
      </c>
      <c r="G1267" s="34">
        <f t="shared" si="503"/>
        <v>0</v>
      </c>
      <c r="H1267" s="34">
        <f t="shared" si="503"/>
        <v>0</v>
      </c>
      <c r="I1267" s="34">
        <f t="shared" si="503"/>
        <v>0</v>
      </c>
      <c r="J1267" s="34">
        <f t="shared" si="503"/>
        <v>0</v>
      </c>
      <c r="K1267" s="34">
        <f t="shared" si="503"/>
        <v>0</v>
      </c>
      <c r="L1267" s="34">
        <f t="shared" si="503"/>
        <v>0</v>
      </c>
      <c r="M1267" s="34">
        <f t="shared" si="503"/>
        <v>0</v>
      </c>
      <c r="N1267" s="34">
        <f t="shared" si="503"/>
        <v>0</v>
      </c>
      <c r="O1267" s="34">
        <f t="shared" si="503"/>
        <v>0</v>
      </c>
      <c r="P1267" s="34">
        <f t="shared" si="503"/>
        <v>0</v>
      </c>
      <c r="Q1267" s="34">
        <f t="shared" si="503"/>
        <v>0</v>
      </c>
      <c r="R1267" s="34">
        <f t="shared" si="503"/>
        <v>0</v>
      </c>
      <c r="S1267" s="34">
        <f t="shared" si="503"/>
        <v>0</v>
      </c>
      <c r="T1267" s="34">
        <f t="shared" si="503"/>
        <v>0</v>
      </c>
      <c r="U1267" s="34">
        <f t="shared" si="503"/>
        <v>0</v>
      </c>
      <c r="V1267" s="34"/>
      <c r="W1267" s="34">
        <f t="shared" si="503"/>
        <v>0</v>
      </c>
      <c r="X1267" s="34"/>
      <c r="Y1267" s="34">
        <f t="shared" si="503"/>
        <v>0</v>
      </c>
      <c r="Z1267" s="34">
        <f t="shared" si="503"/>
        <v>0</v>
      </c>
      <c r="AA1267" s="34"/>
      <c r="AB1267" s="34">
        <f t="shared" si="503"/>
        <v>0</v>
      </c>
      <c r="AC1267" s="34">
        <f t="shared" si="503"/>
        <v>0</v>
      </c>
      <c r="AD1267" s="34">
        <f t="shared" si="503"/>
        <v>0</v>
      </c>
      <c r="AE1267" s="34">
        <f t="shared" si="503"/>
        <v>0</v>
      </c>
      <c r="AF1267" s="34">
        <f t="shared" si="503"/>
        <v>0</v>
      </c>
      <c r="AG1267" s="34">
        <f t="shared" si="503"/>
        <v>0</v>
      </c>
      <c r="AH1267" s="34"/>
      <c r="AI1267" s="34">
        <f t="shared" si="503"/>
        <v>0</v>
      </c>
      <c r="AJ1267" s="34">
        <f t="shared" si="503"/>
        <v>0</v>
      </c>
      <c r="AK1267" s="34"/>
      <c r="AL1267" s="34">
        <f t="shared" ref="AL1267:BC1267" si="504">COUNTIF(AL1224:AL1263,"NC")</f>
        <v>0</v>
      </c>
      <c r="AM1267" s="34">
        <f t="shared" si="504"/>
        <v>0</v>
      </c>
      <c r="AN1267" s="34">
        <f t="shared" si="504"/>
        <v>0</v>
      </c>
      <c r="AO1267" s="34">
        <f t="shared" si="504"/>
        <v>0</v>
      </c>
      <c r="AP1267" s="34">
        <f t="shared" si="504"/>
        <v>0</v>
      </c>
      <c r="AQ1267" s="34">
        <f t="shared" si="504"/>
        <v>0</v>
      </c>
      <c r="AR1267" s="34">
        <f t="shared" si="504"/>
        <v>0</v>
      </c>
      <c r="AS1267" s="34">
        <f t="shared" si="504"/>
        <v>0</v>
      </c>
      <c r="AT1267" s="34">
        <f t="shared" si="504"/>
        <v>0</v>
      </c>
      <c r="AU1267" s="34">
        <f t="shared" si="504"/>
        <v>0</v>
      </c>
      <c r="AV1267" s="34">
        <f t="shared" si="504"/>
        <v>0</v>
      </c>
      <c r="AW1267" s="34">
        <f t="shared" si="504"/>
        <v>0</v>
      </c>
      <c r="AX1267" s="34">
        <f t="shared" si="504"/>
        <v>0</v>
      </c>
      <c r="AY1267" s="34">
        <f t="shared" si="504"/>
        <v>0</v>
      </c>
      <c r="AZ1267" s="34">
        <f t="shared" si="504"/>
        <v>0</v>
      </c>
      <c r="BA1267" s="34">
        <f t="shared" si="504"/>
        <v>0</v>
      </c>
      <c r="BB1267" s="34">
        <f t="shared" si="504"/>
        <v>0</v>
      </c>
      <c r="BC1267" s="34">
        <f t="shared" si="504"/>
        <v>0</v>
      </c>
      <c r="BD1267" s="33">
        <f t="shared" si="496"/>
        <v>0</v>
      </c>
      <c r="BE1267" s="110"/>
    </row>
    <row r="1268" spans="1:57" ht="25.5" customHeight="1" x14ac:dyDescent="0.25">
      <c r="A1268" s="29"/>
      <c r="B1268" s="83"/>
      <c r="C1268" s="84"/>
      <c r="D1268" s="84"/>
      <c r="E1268" s="76" t="s">
        <v>118</v>
      </c>
      <c r="F1268" s="35">
        <f t="shared" ref="F1268:AK1268" si="505">1-F1267/(F1265-F1266)</f>
        <v>1</v>
      </c>
      <c r="G1268" s="35">
        <f t="shared" si="505"/>
        <v>1</v>
      </c>
      <c r="H1268" s="35">
        <f t="shared" si="505"/>
        <v>1</v>
      </c>
      <c r="I1268" s="35">
        <f t="shared" si="505"/>
        <v>1</v>
      </c>
      <c r="J1268" s="35">
        <f t="shared" si="505"/>
        <v>1</v>
      </c>
      <c r="K1268" s="35">
        <f t="shared" si="505"/>
        <v>1</v>
      </c>
      <c r="L1268" s="35">
        <f t="shared" si="505"/>
        <v>1</v>
      </c>
      <c r="M1268" s="35">
        <f t="shared" si="505"/>
        <v>1</v>
      </c>
      <c r="N1268" s="35">
        <f t="shared" si="505"/>
        <v>1</v>
      </c>
      <c r="O1268" s="35">
        <f t="shared" si="505"/>
        <v>1</v>
      </c>
      <c r="P1268" s="35">
        <f t="shared" si="505"/>
        <v>1</v>
      </c>
      <c r="Q1268" s="35">
        <f t="shared" si="505"/>
        <v>1</v>
      </c>
      <c r="R1268" s="35">
        <f t="shared" si="505"/>
        <v>1</v>
      </c>
      <c r="S1268" s="35">
        <f t="shared" si="505"/>
        <v>1</v>
      </c>
      <c r="T1268" s="35">
        <f t="shared" si="505"/>
        <v>1</v>
      </c>
      <c r="U1268" s="35">
        <f t="shared" si="505"/>
        <v>1</v>
      </c>
      <c r="V1268" s="35"/>
      <c r="W1268" s="35">
        <f t="shared" si="505"/>
        <v>1</v>
      </c>
      <c r="X1268" s="35"/>
      <c r="Y1268" s="35">
        <f t="shared" si="505"/>
        <v>1</v>
      </c>
      <c r="Z1268" s="35">
        <f t="shared" si="505"/>
        <v>1</v>
      </c>
      <c r="AA1268" s="35"/>
      <c r="AB1268" s="35">
        <f t="shared" si="505"/>
        <v>1</v>
      </c>
      <c r="AC1268" s="35">
        <f t="shared" si="505"/>
        <v>1</v>
      </c>
      <c r="AD1268" s="35">
        <f t="shared" si="505"/>
        <v>1</v>
      </c>
      <c r="AE1268" s="35">
        <f t="shared" si="505"/>
        <v>1</v>
      </c>
      <c r="AF1268" s="35">
        <f t="shared" si="505"/>
        <v>1</v>
      </c>
      <c r="AG1268" s="35">
        <f t="shared" si="505"/>
        <v>1</v>
      </c>
      <c r="AH1268" s="35"/>
      <c r="AI1268" s="35">
        <f t="shared" si="505"/>
        <v>1</v>
      </c>
      <c r="AJ1268" s="35">
        <f t="shared" si="505"/>
        <v>1</v>
      </c>
      <c r="AK1268" s="35"/>
      <c r="AL1268" s="35">
        <f t="shared" ref="AL1268:BD1268" si="506">1-AL1267/(AL1265-AL1266)</f>
        <v>1</v>
      </c>
      <c r="AM1268" s="35">
        <f t="shared" si="506"/>
        <v>1</v>
      </c>
      <c r="AN1268" s="35">
        <f t="shared" si="506"/>
        <v>1</v>
      </c>
      <c r="AO1268" s="35">
        <f t="shared" si="506"/>
        <v>1</v>
      </c>
      <c r="AP1268" s="35">
        <f t="shared" si="506"/>
        <v>1</v>
      </c>
      <c r="AQ1268" s="35">
        <f t="shared" si="506"/>
        <v>1</v>
      </c>
      <c r="AR1268" s="35">
        <f t="shared" si="506"/>
        <v>1</v>
      </c>
      <c r="AS1268" s="35">
        <f t="shared" si="506"/>
        <v>1</v>
      </c>
      <c r="AT1268" s="35">
        <f t="shared" si="506"/>
        <v>1</v>
      </c>
      <c r="AU1268" s="35">
        <f t="shared" si="506"/>
        <v>1</v>
      </c>
      <c r="AV1268" s="35">
        <f t="shared" si="506"/>
        <v>1</v>
      </c>
      <c r="AW1268" s="35">
        <f t="shared" si="506"/>
        <v>1</v>
      </c>
      <c r="AX1268" s="35">
        <f t="shared" si="506"/>
        <v>1</v>
      </c>
      <c r="AY1268" s="35">
        <f t="shared" si="506"/>
        <v>1</v>
      </c>
      <c r="AZ1268" s="35">
        <f t="shared" si="506"/>
        <v>1</v>
      </c>
      <c r="BA1268" s="35">
        <f t="shared" si="506"/>
        <v>1</v>
      </c>
      <c r="BB1268" s="35">
        <f t="shared" si="506"/>
        <v>1</v>
      </c>
      <c r="BC1268" s="35">
        <f t="shared" si="506"/>
        <v>1</v>
      </c>
      <c r="BD1268" s="35">
        <f t="shared" si="506"/>
        <v>1</v>
      </c>
      <c r="BE1268" s="110"/>
    </row>
    <row r="1269" spans="1:57" ht="25.5" customHeight="1" x14ac:dyDescent="0.25">
      <c r="A1269" s="29"/>
      <c r="B1269" s="83"/>
      <c r="C1269" s="84"/>
      <c r="D1269" s="84"/>
      <c r="E1269" s="76" t="s">
        <v>152</v>
      </c>
      <c r="F1269" s="34">
        <f t="shared" ref="F1269:AK1269" si="507">F1265+F1218</f>
        <v>999</v>
      </c>
      <c r="G1269" s="34">
        <f t="shared" si="507"/>
        <v>1000</v>
      </c>
      <c r="H1269" s="34">
        <f t="shared" si="507"/>
        <v>1000</v>
      </c>
      <c r="I1269" s="34">
        <f t="shared" si="507"/>
        <v>1000</v>
      </c>
      <c r="J1269" s="34">
        <f t="shared" si="507"/>
        <v>1000</v>
      </c>
      <c r="K1269" s="34">
        <f t="shared" si="507"/>
        <v>998</v>
      </c>
      <c r="L1269" s="34">
        <f t="shared" si="507"/>
        <v>998</v>
      </c>
      <c r="M1269" s="34">
        <f t="shared" si="507"/>
        <v>999</v>
      </c>
      <c r="N1269" s="34">
        <f t="shared" si="507"/>
        <v>999</v>
      </c>
      <c r="O1269" s="34">
        <f t="shared" si="507"/>
        <v>998</v>
      </c>
      <c r="P1269" s="34">
        <f t="shared" si="507"/>
        <v>1000</v>
      </c>
      <c r="Q1269" s="34">
        <f t="shared" si="507"/>
        <v>1000</v>
      </c>
      <c r="R1269" s="34">
        <f t="shared" si="507"/>
        <v>983</v>
      </c>
      <c r="S1269" s="34">
        <f t="shared" si="507"/>
        <v>999</v>
      </c>
      <c r="T1269" s="34">
        <f t="shared" si="507"/>
        <v>1000</v>
      </c>
      <c r="U1269" s="34">
        <f t="shared" si="507"/>
        <v>988</v>
      </c>
      <c r="V1269" s="34"/>
      <c r="W1269" s="34">
        <f t="shared" si="507"/>
        <v>995</v>
      </c>
      <c r="X1269" s="34"/>
      <c r="Y1269" s="34">
        <f t="shared" si="507"/>
        <v>999</v>
      </c>
      <c r="Z1269" s="34">
        <f t="shared" si="507"/>
        <v>1000</v>
      </c>
      <c r="AA1269" s="34"/>
      <c r="AB1269" s="34">
        <f t="shared" si="507"/>
        <v>1000</v>
      </c>
      <c r="AC1269" s="34">
        <f t="shared" si="507"/>
        <v>1000</v>
      </c>
      <c r="AD1269" s="34">
        <f t="shared" si="507"/>
        <v>1000</v>
      </c>
      <c r="AE1269" s="34">
        <f t="shared" si="507"/>
        <v>1000</v>
      </c>
      <c r="AF1269" s="34">
        <f t="shared" si="507"/>
        <v>999</v>
      </c>
      <c r="AG1269" s="34">
        <f t="shared" si="507"/>
        <v>999</v>
      </c>
      <c r="AH1269" s="34"/>
      <c r="AI1269" s="34">
        <f t="shared" si="507"/>
        <v>1000</v>
      </c>
      <c r="AJ1269" s="34">
        <f t="shared" si="507"/>
        <v>996</v>
      </c>
      <c r="AK1269" s="34"/>
      <c r="AL1269" s="34">
        <f t="shared" ref="AL1269:BD1269" si="508">AL1265+AL1218</f>
        <v>996</v>
      </c>
      <c r="AM1269" s="34">
        <f t="shared" si="508"/>
        <v>999</v>
      </c>
      <c r="AN1269" s="34">
        <f t="shared" si="508"/>
        <v>999</v>
      </c>
      <c r="AO1269" s="34">
        <f t="shared" si="508"/>
        <v>999</v>
      </c>
      <c r="AP1269" s="34">
        <f t="shared" si="508"/>
        <v>1000</v>
      </c>
      <c r="AQ1269" s="34">
        <f t="shared" si="508"/>
        <v>997</v>
      </c>
      <c r="AR1269" s="34">
        <f t="shared" si="508"/>
        <v>998</v>
      </c>
      <c r="AS1269" s="34">
        <f t="shared" si="508"/>
        <v>1000</v>
      </c>
      <c r="AT1269" s="34">
        <f t="shared" si="508"/>
        <v>999</v>
      </c>
      <c r="AU1269" s="34">
        <f t="shared" si="508"/>
        <v>1000</v>
      </c>
      <c r="AV1269" s="34">
        <f t="shared" si="508"/>
        <v>1000</v>
      </c>
      <c r="AW1269" s="34">
        <f t="shared" si="508"/>
        <v>992</v>
      </c>
      <c r="AX1269" s="34">
        <f t="shared" si="508"/>
        <v>999</v>
      </c>
      <c r="AY1269" s="34">
        <f t="shared" si="508"/>
        <v>997</v>
      </c>
      <c r="AZ1269" s="34">
        <f t="shared" si="508"/>
        <v>999</v>
      </c>
      <c r="BA1269" s="34">
        <f t="shared" si="508"/>
        <v>1000</v>
      </c>
      <c r="BB1269" s="34">
        <f t="shared" si="508"/>
        <v>1000</v>
      </c>
      <c r="BC1269" s="34">
        <f t="shared" si="508"/>
        <v>1000</v>
      </c>
      <c r="BD1269" s="34">
        <f t="shared" si="508"/>
        <v>44923</v>
      </c>
      <c r="BE1269" s="110"/>
    </row>
    <row r="1270" spans="1:57" ht="25.5" customHeight="1" x14ac:dyDescent="0.25">
      <c r="A1270" s="29"/>
      <c r="B1270" s="83"/>
      <c r="C1270" s="84"/>
      <c r="D1270" s="84"/>
      <c r="E1270" s="76" t="s">
        <v>153</v>
      </c>
      <c r="F1270" s="34">
        <f t="shared" ref="F1270:AK1270" si="509">F1266+F1219</f>
        <v>94</v>
      </c>
      <c r="G1270" s="34">
        <f t="shared" si="509"/>
        <v>142</v>
      </c>
      <c r="H1270" s="34">
        <f t="shared" si="509"/>
        <v>91</v>
      </c>
      <c r="I1270" s="34">
        <f t="shared" si="509"/>
        <v>146</v>
      </c>
      <c r="J1270" s="34">
        <f t="shared" si="509"/>
        <v>151</v>
      </c>
      <c r="K1270" s="34">
        <f t="shared" si="509"/>
        <v>145</v>
      </c>
      <c r="L1270" s="34">
        <f t="shared" si="509"/>
        <v>192</v>
      </c>
      <c r="M1270" s="34">
        <f t="shared" si="509"/>
        <v>175</v>
      </c>
      <c r="N1270" s="34">
        <f t="shared" si="509"/>
        <v>159</v>
      </c>
      <c r="O1270" s="34">
        <f t="shared" si="509"/>
        <v>158</v>
      </c>
      <c r="P1270" s="34">
        <f t="shared" si="509"/>
        <v>148</v>
      </c>
      <c r="Q1270" s="34">
        <f t="shared" si="509"/>
        <v>192</v>
      </c>
      <c r="R1270" s="34">
        <f t="shared" si="509"/>
        <v>131</v>
      </c>
      <c r="S1270" s="34">
        <f t="shared" si="509"/>
        <v>185</v>
      </c>
      <c r="T1270" s="34">
        <f t="shared" si="509"/>
        <v>145</v>
      </c>
      <c r="U1270" s="34">
        <f t="shared" si="509"/>
        <v>140</v>
      </c>
      <c r="V1270" s="34"/>
      <c r="W1270" s="34">
        <f t="shared" si="509"/>
        <v>157</v>
      </c>
      <c r="X1270" s="34"/>
      <c r="Y1270" s="34">
        <f t="shared" si="509"/>
        <v>150</v>
      </c>
      <c r="Z1270" s="34">
        <f t="shared" si="509"/>
        <v>146</v>
      </c>
      <c r="AA1270" s="34"/>
      <c r="AB1270" s="34">
        <f t="shared" si="509"/>
        <v>133</v>
      </c>
      <c r="AC1270" s="34">
        <f t="shared" si="509"/>
        <v>149</v>
      </c>
      <c r="AD1270" s="34">
        <f t="shared" si="509"/>
        <v>154</v>
      </c>
      <c r="AE1270" s="34">
        <f t="shared" si="509"/>
        <v>157</v>
      </c>
      <c r="AF1270" s="34">
        <f t="shared" si="509"/>
        <v>166</v>
      </c>
      <c r="AG1270" s="34">
        <f t="shared" si="509"/>
        <v>116</v>
      </c>
      <c r="AH1270" s="34"/>
      <c r="AI1270" s="34">
        <f t="shared" si="509"/>
        <v>184</v>
      </c>
      <c r="AJ1270" s="34">
        <f t="shared" si="509"/>
        <v>148</v>
      </c>
      <c r="AK1270" s="34"/>
      <c r="AL1270" s="34">
        <f t="shared" ref="AL1270:BD1270" si="510">AL1266+AL1219</f>
        <v>145</v>
      </c>
      <c r="AM1270" s="34">
        <f t="shared" si="510"/>
        <v>147</v>
      </c>
      <c r="AN1270" s="34">
        <f t="shared" si="510"/>
        <v>176</v>
      </c>
      <c r="AO1270" s="34">
        <f t="shared" si="510"/>
        <v>144</v>
      </c>
      <c r="AP1270" s="34">
        <f t="shared" si="510"/>
        <v>184</v>
      </c>
      <c r="AQ1270" s="34">
        <f t="shared" si="510"/>
        <v>147</v>
      </c>
      <c r="AR1270" s="34">
        <f t="shared" si="510"/>
        <v>130</v>
      </c>
      <c r="AS1270" s="34">
        <f t="shared" si="510"/>
        <v>217</v>
      </c>
      <c r="AT1270" s="34">
        <f t="shared" si="510"/>
        <v>144</v>
      </c>
      <c r="AU1270" s="34">
        <f t="shared" si="510"/>
        <v>189</v>
      </c>
      <c r="AV1270" s="34">
        <f t="shared" si="510"/>
        <v>0</v>
      </c>
      <c r="AW1270" s="34">
        <f t="shared" si="510"/>
        <v>154</v>
      </c>
      <c r="AX1270" s="34">
        <f t="shared" si="510"/>
        <v>128</v>
      </c>
      <c r="AY1270" s="34">
        <f t="shared" si="510"/>
        <v>196</v>
      </c>
      <c r="AZ1270" s="34">
        <f t="shared" si="510"/>
        <v>131</v>
      </c>
      <c r="BA1270" s="34">
        <f t="shared" si="510"/>
        <v>137</v>
      </c>
      <c r="BB1270" s="34">
        <f t="shared" si="510"/>
        <v>0</v>
      </c>
      <c r="BC1270" s="34">
        <f t="shared" si="510"/>
        <v>0</v>
      </c>
      <c r="BD1270" s="34">
        <f t="shared" si="510"/>
        <v>6423</v>
      </c>
      <c r="BE1270" s="110"/>
    </row>
    <row r="1271" spans="1:57" ht="25.5" customHeight="1" x14ac:dyDescent="0.25">
      <c r="A1271" s="29"/>
      <c r="B1271" s="83"/>
      <c r="C1271" s="84"/>
      <c r="D1271" s="84"/>
      <c r="E1271" s="76" t="s">
        <v>154</v>
      </c>
      <c r="F1271" s="34">
        <f t="shared" ref="F1271:AK1271" si="511">F1267+F1220</f>
        <v>5</v>
      </c>
      <c r="G1271" s="34">
        <f t="shared" si="511"/>
        <v>27</v>
      </c>
      <c r="H1271" s="34">
        <f t="shared" si="511"/>
        <v>89</v>
      </c>
      <c r="I1271" s="34">
        <f t="shared" si="511"/>
        <v>71</v>
      </c>
      <c r="J1271" s="34">
        <f t="shared" si="511"/>
        <v>81</v>
      </c>
      <c r="K1271" s="34">
        <f t="shared" si="511"/>
        <v>22</v>
      </c>
      <c r="L1271" s="34">
        <f t="shared" si="511"/>
        <v>51</v>
      </c>
      <c r="M1271" s="34">
        <f t="shared" si="511"/>
        <v>134</v>
      </c>
      <c r="N1271" s="34">
        <f t="shared" si="511"/>
        <v>107</v>
      </c>
      <c r="O1271" s="34">
        <f t="shared" si="511"/>
        <v>72</v>
      </c>
      <c r="P1271" s="34">
        <f t="shared" si="511"/>
        <v>29</v>
      </c>
      <c r="Q1271" s="34">
        <f t="shared" si="511"/>
        <v>71</v>
      </c>
      <c r="R1271" s="34">
        <f t="shared" si="511"/>
        <v>96</v>
      </c>
      <c r="S1271" s="34">
        <f t="shared" si="511"/>
        <v>24</v>
      </c>
      <c r="T1271" s="34">
        <f t="shared" si="511"/>
        <v>101</v>
      </c>
      <c r="U1271" s="34">
        <f t="shared" si="511"/>
        <v>78</v>
      </c>
      <c r="V1271" s="34"/>
      <c r="W1271" s="34">
        <f t="shared" si="511"/>
        <v>147</v>
      </c>
      <c r="X1271" s="34"/>
      <c r="Y1271" s="34">
        <f t="shared" si="511"/>
        <v>58</v>
      </c>
      <c r="Z1271" s="34">
        <f t="shared" si="511"/>
        <v>74</v>
      </c>
      <c r="AA1271" s="34"/>
      <c r="AB1271" s="34">
        <f t="shared" si="511"/>
        <v>4</v>
      </c>
      <c r="AC1271" s="34">
        <f t="shared" si="511"/>
        <v>59</v>
      </c>
      <c r="AD1271" s="34">
        <f t="shared" si="511"/>
        <v>25</v>
      </c>
      <c r="AE1271" s="34">
        <f t="shared" si="511"/>
        <v>21</v>
      </c>
      <c r="AF1271" s="34">
        <f t="shared" si="511"/>
        <v>105</v>
      </c>
      <c r="AG1271" s="34">
        <f t="shared" si="511"/>
        <v>40</v>
      </c>
      <c r="AH1271" s="34"/>
      <c r="AI1271" s="34">
        <f t="shared" si="511"/>
        <v>58</v>
      </c>
      <c r="AJ1271" s="34">
        <f t="shared" si="511"/>
        <v>39</v>
      </c>
      <c r="AK1271" s="34"/>
      <c r="AL1271" s="34">
        <f t="shared" ref="AL1271:BD1271" si="512">AL1267+AL1220</f>
        <v>37</v>
      </c>
      <c r="AM1271" s="34">
        <f t="shared" si="512"/>
        <v>15</v>
      </c>
      <c r="AN1271" s="34">
        <f t="shared" si="512"/>
        <v>38</v>
      </c>
      <c r="AO1271" s="34">
        <f t="shared" si="512"/>
        <v>93</v>
      </c>
      <c r="AP1271" s="34">
        <f t="shared" si="512"/>
        <v>15</v>
      </c>
      <c r="AQ1271" s="34">
        <f t="shared" si="512"/>
        <v>141</v>
      </c>
      <c r="AR1271" s="34">
        <f t="shared" si="512"/>
        <v>101</v>
      </c>
      <c r="AS1271" s="34">
        <f t="shared" si="512"/>
        <v>87</v>
      </c>
      <c r="AT1271" s="34">
        <f t="shared" si="512"/>
        <v>89</v>
      </c>
      <c r="AU1271" s="34">
        <f t="shared" si="512"/>
        <v>158</v>
      </c>
      <c r="AV1271" s="34">
        <f t="shared" si="512"/>
        <v>0</v>
      </c>
      <c r="AW1271" s="34">
        <f t="shared" si="512"/>
        <v>183</v>
      </c>
      <c r="AX1271" s="34">
        <f t="shared" si="512"/>
        <v>64</v>
      </c>
      <c r="AY1271" s="34">
        <f t="shared" si="512"/>
        <v>3</v>
      </c>
      <c r="AZ1271" s="34">
        <f t="shared" si="512"/>
        <v>33</v>
      </c>
      <c r="BA1271" s="34">
        <f t="shared" si="512"/>
        <v>1</v>
      </c>
      <c r="BB1271" s="34">
        <f t="shared" si="512"/>
        <v>0</v>
      </c>
      <c r="BC1271" s="34">
        <f t="shared" si="512"/>
        <v>0</v>
      </c>
      <c r="BD1271" s="34">
        <f t="shared" si="512"/>
        <v>2746</v>
      </c>
      <c r="BE1271" s="110"/>
    </row>
    <row r="1272" spans="1:57" ht="25.5" customHeight="1" x14ac:dyDescent="0.25">
      <c r="A1272" s="29"/>
      <c r="B1272" s="83"/>
      <c r="C1272" s="84"/>
      <c r="D1272" s="84"/>
      <c r="E1272" s="76" t="s">
        <v>155</v>
      </c>
      <c r="F1272" s="35">
        <f t="shared" ref="F1272:AK1272" si="513">1-F1271/(F1269-F1270)</f>
        <v>0.99447513812154698</v>
      </c>
      <c r="G1272" s="35">
        <f t="shared" si="513"/>
        <v>0.96853146853146854</v>
      </c>
      <c r="H1272" s="35">
        <f t="shared" si="513"/>
        <v>0.90209020902090209</v>
      </c>
      <c r="I1272" s="35">
        <f t="shared" si="513"/>
        <v>0.91686182669789229</v>
      </c>
      <c r="J1272" s="35">
        <f t="shared" si="513"/>
        <v>0.90459363957597172</v>
      </c>
      <c r="K1272" s="35">
        <f t="shared" si="513"/>
        <v>0.97420867526377486</v>
      </c>
      <c r="L1272" s="35">
        <f t="shared" si="513"/>
        <v>0.93672456575682383</v>
      </c>
      <c r="M1272" s="35">
        <f t="shared" si="513"/>
        <v>0.83737864077669899</v>
      </c>
      <c r="N1272" s="35">
        <f t="shared" si="513"/>
        <v>0.87261904761904763</v>
      </c>
      <c r="O1272" s="35">
        <f t="shared" si="513"/>
        <v>0.91428571428571426</v>
      </c>
      <c r="P1272" s="35">
        <f t="shared" si="513"/>
        <v>0.965962441314554</v>
      </c>
      <c r="Q1272" s="35">
        <f t="shared" si="513"/>
        <v>0.91212871287128716</v>
      </c>
      <c r="R1272" s="35">
        <f t="shared" si="513"/>
        <v>0.88732394366197187</v>
      </c>
      <c r="S1272" s="35">
        <f t="shared" si="513"/>
        <v>0.97051597051597049</v>
      </c>
      <c r="T1272" s="35">
        <f t="shared" si="513"/>
        <v>0.88187134502923981</v>
      </c>
      <c r="U1272" s="35">
        <f t="shared" si="513"/>
        <v>0.90801886792452835</v>
      </c>
      <c r="V1272" s="35"/>
      <c r="W1272" s="35">
        <f t="shared" si="513"/>
        <v>0.82458233890214794</v>
      </c>
      <c r="X1272" s="35"/>
      <c r="Y1272" s="35">
        <f t="shared" si="513"/>
        <v>0.93168433451118959</v>
      </c>
      <c r="Z1272" s="35">
        <f t="shared" si="513"/>
        <v>0.9133489461358314</v>
      </c>
      <c r="AA1272" s="35"/>
      <c r="AB1272" s="35">
        <f t="shared" si="513"/>
        <v>0.99538638985005767</v>
      </c>
      <c r="AC1272" s="35">
        <f t="shared" si="513"/>
        <v>0.93066980023501766</v>
      </c>
      <c r="AD1272" s="35">
        <f t="shared" si="513"/>
        <v>0.97044917257683216</v>
      </c>
      <c r="AE1272" s="35">
        <f t="shared" si="513"/>
        <v>0.97508896797153022</v>
      </c>
      <c r="AF1272" s="35">
        <f t="shared" si="513"/>
        <v>0.87394957983193278</v>
      </c>
      <c r="AG1272" s="35">
        <f t="shared" si="513"/>
        <v>0.95469988674971684</v>
      </c>
      <c r="AH1272" s="35"/>
      <c r="AI1272" s="35">
        <f t="shared" si="513"/>
        <v>0.92892156862745101</v>
      </c>
      <c r="AJ1272" s="35">
        <f t="shared" si="513"/>
        <v>0.95400943396226412</v>
      </c>
      <c r="AK1272" s="35"/>
      <c r="AL1272" s="35">
        <f t="shared" ref="AL1272:BD1272" si="514">1-AL1271/(AL1269-AL1270)</f>
        <v>0.95652173913043481</v>
      </c>
      <c r="AM1272" s="35">
        <f t="shared" si="514"/>
        <v>0.98239436619718312</v>
      </c>
      <c r="AN1272" s="35">
        <f t="shared" si="514"/>
        <v>0.95382746051032807</v>
      </c>
      <c r="AO1272" s="35">
        <f t="shared" si="514"/>
        <v>0.89122807017543859</v>
      </c>
      <c r="AP1272" s="35">
        <f t="shared" si="514"/>
        <v>0.98161764705882348</v>
      </c>
      <c r="AQ1272" s="35">
        <f t="shared" si="514"/>
        <v>0.83411764705882352</v>
      </c>
      <c r="AR1272" s="35">
        <f t="shared" si="514"/>
        <v>0.88364055299539168</v>
      </c>
      <c r="AS1272" s="35">
        <f t="shared" si="514"/>
        <v>0.88888888888888884</v>
      </c>
      <c r="AT1272" s="35">
        <f t="shared" si="514"/>
        <v>0.89590643274853798</v>
      </c>
      <c r="AU1272" s="35">
        <f t="shared" si="514"/>
        <v>0.80517879161528971</v>
      </c>
      <c r="AV1272" s="35">
        <f t="shared" si="514"/>
        <v>1</v>
      </c>
      <c r="AW1272" s="35">
        <f t="shared" si="514"/>
        <v>0.7816229116945107</v>
      </c>
      <c r="AX1272" s="35">
        <f t="shared" si="514"/>
        <v>0.92652123995407576</v>
      </c>
      <c r="AY1272" s="35">
        <f t="shared" si="514"/>
        <v>0.99625468164794007</v>
      </c>
      <c r="AZ1272" s="35">
        <f t="shared" si="514"/>
        <v>0.96198156682027647</v>
      </c>
      <c r="BA1272" s="35">
        <f t="shared" si="514"/>
        <v>0.99884125144843572</v>
      </c>
      <c r="BB1272" s="35">
        <f t="shared" si="514"/>
        <v>1</v>
      </c>
      <c r="BC1272" s="35">
        <f t="shared" si="514"/>
        <v>1</v>
      </c>
      <c r="BD1272" s="35">
        <f t="shared" si="514"/>
        <v>0.92867532467532465</v>
      </c>
      <c r="BE1272" s="110"/>
    </row>
    <row r="1273" spans="1:57" ht="25.5" customHeight="1" x14ac:dyDescent="0.25">
      <c r="A1273" s="19" t="s">
        <v>44</v>
      </c>
      <c r="B1273" s="85" t="s">
        <v>45</v>
      </c>
      <c r="C1273" s="86">
        <v>43645</v>
      </c>
      <c r="D1273" s="85">
        <v>25</v>
      </c>
      <c r="E1273" s="85" t="s">
        <v>46</v>
      </c>
      <c r="F1273" s="19">
        <f t="shared" ref="F1273:AK1273" si="515">F1222</f>
        <v>14</v>
      </c>
      <c r="G1273" s="19">
        <f t="shared" si="515"/>
        <v>23</v>
      </c>
      <c r="H1273" s="19">
        <f t="shared" si="515"/>
        <v>42</v>
      </c>
      <c r="I1273" s="19">
        <f t="shared" si="515"/>
        <v>47</v>
      </c>
      <c r="J1273" s="19">
        <f t="shared" si="515"/>
        <v>48</v>
      </c>
      <c r="K1273" s="19">
        <f t="shared" si="515"/>
        <v>59</v>
      </c>
      <c r="L1273" s="19">
        <f t="shared" si="515"/>
        <v>64</v>
      </c>
      <c r="M1273" s="19">
        <f t="shared" si="515"/>
        <v>65</v>
      </c>
      <c r="N1273" s="19">
        <f t="shared" si="515"/>
        <v>66</v>
      </c>
      <c r="O1273" s="19">
        <f t="shared" si="515"/>
        <v>72</v>
      </c>
      <c r="P1273" s="19">
        <f t="shared" si="515"/>
        <v>76</v>
      </c>
      <c r="Q1273" s="19">
        <f t="shared" si="515"/>
        <v>78</v>
      </c>
      <c r="R1273" s="19">
        <f t="shared" si="515"/>
        <v>79</v>
      </c>
      <c r="S1273" s="19">
        <f t="shared" si="515"/>
        <v>83</v>
      </c>
      <c r="T1273" s="19">
        <f t="shared" si="515"/>
        <v>84</v>
      </c>
      <c r="U1273" s="19">
        <f t="shared" si="515"/>
        <v>86</v>
      </c>
      <c r="V1273" s="19"/>
      <c r="W1273" s="19">
        <f t="shared" si="515"/>
        <v>411</v>
      </c>
      <c r="X1273" s="19"/>
      <c r="Y1273" s="19">
        <f t="shared" si="515"/>
        <v>413</v>
      </c>
      <c r="Z1273" s="19">
        <f t="shared" si="515"/>
        <v>415</v>
      </c>
      <c r="AA1273" s="19"/>
      <c r="AB1273" s="19">
        <f t="shared" si="515"/>
        <v>417</v>
      </c>
      <c r="AC1273" s="19">
        <f t="shared" si="515"/>
        <v>418</v>
      </c>
      <c r="AD1273" s="19">
        <f t="shared" si="515"/>
        <v>419</v>
      </c>
      <c r="AE1273" s="19">
        <f t="shared" si="515"/>
        <v>420</v>
      </c>
      <c r="AF1273" s="19">
        <f t="shared" si="515"/>
        <v>421</v>
      </c>
      <c r="AG1273" s="19">
        <f t="shared" si="515"/>
        <v>422</v>
      </c>
      <c r="AH1273" s="19"/>
      <c r="AI1273" s="19">
        <f t="shared" si="515"/>
        <v>425</v>
      </c>
      <c r="AJ1273" s="19">
        <f t="shared" si="515"/>
        <v>426</v>
      </c>
      <c r="AK1273" s="19"/>
      <c r="AL1273" s="19">
        <f t="shared" ref="AL1273:BD1273" si="516">AL1222</f>
        <v>430</v>
      </c>
      <c r="AM1273" s="19">
        <f t="shared" si="516"/>
        <v>431</v>
      </c>
      <c r="AN1273" s="19">
        <f t="shared" si="516"/>
        <v>433</v>
      </c>
      <c r="AO1273" s="19">
        <f t="shared" si="516"/>
        <v>446</v>
      </c>
      <c r="AP1273" s="19">
        <f t="shared" si="516"/>
        <v>449</v>
      </c>
      <c r="AQ1273" s="19">
        <f t="shared" si="516"/>
        <v>450</v>
      </c>
      <c r="AR1273" s="19">
        <f t="shared" si="516"/>
        <v>451</v>
      </c>
      <c r="AS1273" s="19">
        <f t="shared" si="516"/>
        <v>453</v>
      </c>
      <c r="AT1273" s="19">
        <f t="shared" si="516"/>
        <v>454</v>
      </c>
      <c r="AU1273" s="19">
        <f t="shared" si="516"/>
        <v>455</v>
      </c>
      <c r="AV1273" s="19">
        <f t="shared" si="516"/>
        <v>0</v>
      </c>
      <c r="AW1273" s="19">
        <f t="shared" si="516"/>
        <v>457</v>
      </c>
      <c r="AX1273" s="19">
        <f t="shared" si="516"/>
        <v>458</v>
      </c>
      <c r="AY1273" s="19">
        <f t="shared" si="516"/>
        <v>460</v>
      </c>
      <c r="AZ1273" s="19">
        <f t="shared" si="516"/>
        <v>461</v>
      </c>
      <c r="BA1273" s="19">
        <f t="shared" si="516"/>
        <v>463</v>
      </c>
      <c r="BB1273" s="19">
        <f t="shared" si="516"/>
        <v>0</v>
      </c>
      <c r="BC1273" s="19">
        <f t="shared" si="516"/>
        <v>0</v>
      </c>
      <c r="BD1273" s="19" t="str">
        <f t="shared" si="516"/>
        <v>TOTALS</v>
      </c>
      <c r="BE1273" s="19" t="s">
        <v>47</v>
      </c>
    </row>
    <row r="1274" spans="1:57" ht="25.5" customHeight="1" x14ac:dyDescent="0.25">
      <c r="A1274" s="19" t="s">
        <v>48</v>
      </c>
      <c r="B1274" s="85"/>
      <c r="C1274" s="87" t="s">
        <v>49</v>
      </c>
      <c r="D1274" s="87" t="s">
        <v>50</v>
      </c>
      <c r="E1274" s="87" t="s">
        <v>51</v>
      </c>
      <c r="F1274" s="19" t="s">
        <v>52</v>
      </c>
      <c r="G1274" s="19" t="s">
        <v>52</v>
      </c>
      <c r="H1274" s="19" t="s">
        <v>52</v>
      </c>
      <c r="I1274" s="19" t="s">
        <v>52</v>
      </c>
      <c r="J1274" s="19" t="s">
        <v>52</v>
      </c>
      <c r="K1274" s="19" t="s">
        <v>52</v>
      </c>
      <c r="L1274" s="19" t="s">
        <v>52</v>
      </c>
      <c r="M1274" s="19" t="s">
        <v>52</v>
      </c>
      <c r="N1274" s="19" t="s">
        <v>52</v>
      </c>
      <c r="O1274" s="19" t="s">
        <v>52</v>
      </c>
      <c r="P1274" s="19" t="s">
        <v>52</v>
      </c>
      <c r="Q1274" s="19" t="s">
        <v>52</v>
      </c>
      <c r="R1274" s="19" t="s">
        <v>52</v>
      </c>
      <c r="S1274" s="19" t="s">
        <v>52</v>
      </c>
      <c r="T1274" s="19" t="s">
        <v>52</v>
      </c>
      <c r="U1274" s="19" t="s">
        <v>52</v>
      </c>
      <c r="V1274" s="19"/>
      <c r="W1274" s="19" t="s">
        <v>52</v>
      </c>
      <c r="X1274" s="19"/>
      <c r="Y1274" s="19" t="s">
        <v>52</v>
      </c>
      <c r="Z1274" s="19" t="s">
        <v>52</v>
      </c>
      <c r="AA1274" s="19"/>
      <c r="AB1274" s="19" t="s">
        <v>52</v>
      </c>
      <c r="AC1274" s="19" t="s">
        <v>52</v>
      </c>
      <c r="AD1274" s="19" t="s">
        <v>52</v>
      </c>
      <c r="AE1274" s="19" t="s">
        <v>52</v>
      </c>
      <c r="AF1274" s="19" t="s">
        <v>52</v>
      </c>
      <c r="AG1274" s="19" t="s">
        <v>52</v>
      </c>
      <c r="AH1274" s="19"/>
      <c r="AI1274" s="19" t="s">
        <v>52</v>
      </c>
      <c r="AJ1274" s="19" t="s">
        <v>52</v>
      </c>
      <c r="AK1274" s="19"/>
      <c r="AL1274" s="19" t="s">
        <v>52</v>
      </c>
      <c r="AM1274" s="19" t="s">
        <v>52</v>
      </c>
      <c r="AN1274" s="19" t="s">
        <v>52</v>
      </c>
      <c r="AO1274" s="19" t="s">
        <v>52</v>
      </c>
      <c r="AP1274" s="19" t="s">
        <v>52</v>
      </c>
      <c r="AQ1274" s="19" t="s">
        <v>52</v>
      </c>
      <c r="AR1274" s="19" t="s">
        <v>52</v>
      </c>
      <c r="AS1274" s="19" t="s">
        <v>52</v>
      </c>
      <c r="AT1274" s="19" t="s">
        <v>52</v>
      </c>
      <c r="AU1274" s="19" t="s">
        <v>52</v>
      </c>
      <c r="AV1274" s="19" t="s">
        <v>52</v>
      </c>
      <c r="AW1274" s="19" t="s">
        <v>52</v>
      </c>
      <c r="AX1274" s="19" t="s">
        <v>52</v>
      </c>
      <c r="AY1274" s="19" t="s">
        <v>52</v>
      </c>
      <c r="AZ1274" s="19" t="s">
        <v>52</v>
      </c>
      <c r="BA1274" s="19" t="s">
        <v>52</v>
      </c>
      <c r="BB1274" s="19" t="s">
        <v>52</v>
      </c>
      <c r="BC1274" s="19" t="s">
        <v>52</v>
      </c>
      <c r="BD1274" s="19" t="s">
        <v>52</v>
      </c>
      <c r="BE1274" s="19" t="s">
        <v>53</v>
      </c>
    </row>
    <row r="1275" spans="1:57" ht="25.5" customHeight="1" x14ac:dyDescent="0.25">
      <c r="A1275" s="22">
        <v>26</v>
      </c>
      <c r="B1275" s="76" t="s">
        <v>54</v>
      </c>
      <c r="C1275" s="76">
        <v>25</v>
      </c>
      <c r="D1275" s="76" t="s">
        <v>55</v>
      </c>
      <c r="E1275" s="76" t="s">
        <v>56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0</v>
      </c>
      <c r="V1275" s="24"/>
      <c r="W1275" s="24">
        <v>0</v>
      </c>
      <c r="X1275" s="24"/>
      <c r="Y1275" s="24">
        <v>0</v>
      </c>
      <c r="Z1275" s="24">
        <v>0</v>
      </c>
      <c r="AA1275" s="24"/>
      <c r="AB1275" s="24">
        <v>0</v>
      </c>
      <c r="AC1275" s="24">
        <v>0</v>
      </c>
      <c r="AD1275" s="24">
        <v>0</v>
      </c>
      <c r="AE1275" s="24">
        <v>0</v>
      </c>
      <c r="AF1275" s="24">
        <v>0</v>
      </c>
      <c r="AG1275" s="24">
        <v>0</v>
      </c>
      <c r="AH1275" s="24"/>
      <c r="AI1275" s="24">
        <v>0</v>
      </c>
      <c r="AJ1275" s="24">
        <v>0</v>
      </c>
      <c r="AK1275" s="24"/>
      <c r="AL1275" s="24">
        <v>0</v>
      </c>
      <c r="AM1275" s="24">
        <v>0</v>
      </c>
      <c r="AN1275" s="24">
        <v>0</v>
      </c>
      <c r="AO1275" s="24">
        <v>0</v>
      </c>
      <c r="AP1275" s="24">
        <v>0</v>
      </c>
      <c r="AQ1275" s="24">
        <v>0</v>
      </c>
      <c r="AR1275" s="24">
        <v>0</v>
      </c>
      <c r="AS1275" s="24">
        <v>0</v>
      </c>
      <c r="AT1275" s="24">
        <v>0</v>
      </c>
      <c r="AU1275" s="24">
        <v>0</v>
      </c>
      <c r="AV1275" s="24">
        <v>0</v>
      </c>
      <c r="AW1275" s="24">
        <v>0</v>
      </c>
      <c r="AX1275" s="24">
        <v>0</v>
      </c>
      <c r="AY1275" s="24">
        <v>0</v>
      </c>
      <c r="AZ1275" s="24">
        <v>0</v>
      </c>
      <c r="BA1275" s="24">
        <v>0</v>
      </c>
      <c r="BB1275" s="24">
        <v>0</v>
      </c>
      <c r="BC1275" s="24">
        <v>0</v>
      </c>
      <c r="BD1275" s="24">
        <f t="shared" ref="BD1275:BD1318" si="517">SUM(F1275:BC1275)</f>
        <v>0</v>
      </c>
      <c r="BE1275" s="25"/>
    </row>
    <row r="1276" spans="1:57" ht="25.5" customHeight="1" x14ac:dyDescent="0.25">
      <c r="A1276" s="22">
        <v>26</v>
      </c>
      <c r="B1276" s="76" t="s">
        <v>54</v>
      </c>
      <c r="C1276" s="76">
        <v>66</v>
      </c>
      <c r="D1276" s="76" t="s">
        <v>55</v>
      </c>
      <c r="E1276" s="77" t="s">
        <v>57</v>
      </c>
      <c r="F1276" s="24">
        <v>0</v>
      </c>
      <c r="G1276" s="24">
        <v>0</v>
      </c>
      <c r="H1276" s="24">
        <v>0</v>
      </c>
      <c r="I1276" s="24">
        <v>0</v>
      </c>
      <c r="J1276" s="24">
        <v>0</v>
      </c>
      <c r="K1276" s="24">
        <v>0</v>
      </c>
      <c r="L1276" s="24">
        <v>0</v>
      </c>
      <c r="M1276" s="24">
        <v>0</v>
      </c>
      <c r="N1276" s="24">
        <v>0</v>
      </c>
      <c r="O1276" s="24">
        <v>0</v>
      </c>
      <c r="P1276" s="24">
        <v>0</v>
      </c>
      <c r="Q1276" s="24">
        <v>0</v>
      </c>
      <c r="R1276" s="24">
        <v>0</v>
      </c>
      <c r="S1276" s="24">
        <v>0</v>
      </c>
      <c r="T1276" s="24">
        <v>0</v>
      </c>
      <c r="U1276" s="24">
        <v>0</v>
      </c>
      <c r="V1276" s="24"/>
      <c r="W1276" s="24">
        <v>0</v>
      </c>
      <c r="X1276" s="24"/>
      <c r="Y1276" s="24">
        <v>0</v>
      </c>
      <c r="Z1276" s="24">
        <v>0</v>
      </c>
      <c r="AA1276" s="24"/>
      <c r="AB1276" s="24">
        <v>0</v>
      </c>
      <c r="AC1276" s="24">
        <v>0</v>
      </c>
      <c r="AD1276" s="24">
        <v>0</v>
      </c>
      <c r="AE1276" s="24">
        <v>0</v>
      </c>
      <c r="AF1276" s="24">
        <v>0</v>
      </c>
      <c r="AG1276" s="24">
        <v>0</v>
      </c>
      <c r="AH1276" s="24"/>
      <c r="AI1276" s="24">
        <v>0</v>
      </c>
      <c r="AJ1276" s="24">
        <v>0</v>
      </c>
      <c r="AK1276" s="24"/>
      <c r="AL1276" s="24">
        <v>0</v>
      </c>
      <c r="AM1276" s="24">
        <v>0</v>
      </c>
      <c r="AN1276" s="24">
        <v>0</v>
      </c>
      <c r="AO1276" s="24">
        <v>0</v>
      </c>
      <c r="AP1276" s="24">
        <v>0</v>
      </c>
      <c r="AQ1276" s="24">
        <v>0</v>
      </c>
      <c r="AR1276" s="24">
        <v>0</v>
      </c>
      <c r="AS1276" s="24">
        <v>0</v>
      </c>
      <c r="AT1276" s="24">
        <v>0</v>
      </c>
      <c r="AU1276" s="24">
        <v>0</v>
      </c>
      <c r="AV1276" s="24">
        <v>0</v>
      </c>
      <c r="AW1276" s="24">
        <v>0</v>
      </c>
      <c r="AX1276" s="24">
        <v>0</v>
      </c>
      <c r="AY1276" s="24">
        <v>0</v>
      </c>
      <c r="AZ1276" s="24">
        <v>0</v>
      </c>
      <c r="BA1276" s="24">
        <v>0</v>
      </c>
      <c r="BB1276" s="24">
        <v>0</v>
      </c>
      <c r="BC1276" s="24">
        <v>0</v>
      </c>
      <c r="BD1276" s="24">
        <f t="shared" si="517"/>
        <v>0</v>
      </c>
      <c r="BE1276" s="25"/>
    </row>
    <row r="1277" spans="1:57" ht="25.5" customHeight="1" x14ac:dyDescent="0.25">
      <c r="A1277" s="22">
        <v>26</v>
      </c>
      <c r="B1277" s="76" t="s">
        <v>54</v>
      </c>
      <c r="C1277" s="76">
        <v>27</v>
      </c>
      <c r="D1277" s="76">
        <v>269</v>
      </c>
      <c r="E1277" s="76" t="s">
        <v>61</v>
      </c>
      <c r="F1277" s="24">
        <v>0</v>
      </c>
      <c r="G1277" s="24">
        <v>0</v>
      </c>
      <c r="H1277" s="24">
        <v>0</v>
      </c>
      <c r="I1277" s="24">
        <v>0</v>
      </c>
      <c r="J1277" s="24">
        <v>0</v>
      </c>
      <c r="K1277" s="24">
        <v>0</v>
      </c>
      <c r="L1277" s="24">
        <v>0</v>
      </c>
      <c r="M1277" s="24">
        <v>0</v>
      </c>
      <c r="N1277" s="24">
        <v>0</v>
      </c>
      <c r="O1277" s="24">
        <v>0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0</v>
      </c>
      <c r="V1277" s="24"/>
      <c r="W1277" s="24">
        <v>0</v>
      </c>
      <c r="X1277" s="24"/>
      <c r="Y1277" s="24">
        <v>0</v>
      </c>
      <c r="Z1277" s="24">
        <v>0</v>
      </c>
      <c r="AA1277" s="24"/>
      <c r="AB1277" s="24">
        <v>0</v>
      </c>
      <c r="AC1277" s="24">
        <v>0</v>
      </c>
      <c r="AD1277" s="24">
        <v>0</v>
      </c>
      <c r="AE1277" s="24">
        <v>0</v>
      </c>
      <c r="AF1277" s="24">
        <v>0</v>
      </c>
      <c r="AG1277" s="24">
        <v>0</v>
      </c>
      <c r="AH1277" s="24"/>
      <c r="AI1277" s="24">
        <v>0</v>
      </c>
      <c r="AJ1277" s="24">
        <v>0</v>
      </c>
      <c r="AK1277" s="24"/>
      <c r="AL1277" s="24">
        <v>0</v>
      </c>
      <c r="AM1277" s="24">
        <v>0</v>
      </c>
      <c r="AN1277" s="24">
        <v>0</v>
      </c>
      <c r="AO1277" s="24">
        <v>0</v>
      </c>
      <c r="AP1277" s="24">
        <v>0</v>
      </c>
      <c r="AQ1277" s="24">
        <v>0</v>
      </c>
      <c r="AR1277" s="24">
        <v>0</v>
      </c>
      <c r="AS1277" s="24">
        <v>0</v>
      </c>
      <c r="AT1277" s="24">
        <v>0</v>
      </c>
      <c r="AU1277" s="24">
        <v>0</v>
      </c>
      <c r="AV1277" s="24">
        <v>0</v>
      </c>
      <c r="AW1277" s="24">
        <v>0</v>
      </c>
      <c r="AX1277" s="24">
        <v>0</v>
      </c>
      <c r="AY1277" s="24">
        <v>0</v>
      </c>
      <c r="AZ1277" s="24">
        <v>0</v>
      </c>
      <c r="BA1277" s="24">
        <v>0</v>
      </c>
      <c r="BB1277" s="24">
        <v>0</v>
      </c>
      <c r="BC1277" s="24">
        <v>0</v>
      </c>
      <c r="BD1277" s="24">
        <f t="shared" si="517"/>
        <v>0</v>
      </c>
      <c r="BE1277" s="25"/>
    </row>
    <row r="1278" spans="1:57" ht="25.5" customHeight="1" x14ac:dyDescent="0.25">
      <c r="A1278" s="22">
        <v>26</v>
      </c>
      <c r="B1278" s="76" t="s">
        <v>54</v>
      </c>
      <c r="C1278" s="76">
        <v>27</v>
      </c>
      <c r="D1278" s="76">
        <v>273</v>
      </c>
      <c r="E1278" s="76" t="s">
        <v>65</v>
      </c>
      <c r="F1278" s="24">
        <v>0</v>
      </c>
      <c r="G1278" s="24">
        <v>0</v>
      </c>
      <c r="H1278" s="24">
        <v>0</v>
      </c>
      <c r="I1278" s="24">
        <v>0</v>
      </c>
      <c r="J1278" s="24">
        <v>0</v>
      </c>
      <c r="K1278" s="24">
        <v>0</v>
      </c>
      <c r="L1278" s="24">
        <v>0</v>
      </c>
      <c r="M1278" s="24">
        <v>0</v>
      </c>
      <c r="N1278" s="24">
        <v>0</v>
      </c>
      <c r="O1278" s="24">
        <v>0</v>
      </c>
      <c r="P1278" s="24">
        <v>0</v>
      </c>
      <c r="Q1278" s="24">
        <v>0</v>
      </c>
      <c r="R1278" s="24">
        <v>0</v>
      </c>
      <c r="S1278" s="24">
        <v>0</v>
      </c>
      <c r="T1278" s="24">
        <v>0</v>
      </c>
      <c r="U1278" s="24">
        <v>0</v>
      </c>
      <c r="V1278" s="24"/>
      <c r="W1278" s="24">
        <v>0</v>
      </c>
      <c r="X1278" s="24"/>
      <c r="Y1278" s="24">
        <v>0</v>
      </c>
      <c r="Z1278" s="24">
        <v>0</v>
      </c>
      <c r="AA1278" s="24"/>
      <c r="AB1278" s="24">
        <v>0</v>
      </c>
      <c r="AC1278" s="24">
        <v>0</v>
      </c>
      <c r="AD1278" s="24">
        <v>0</v>
      </c>
      <c r="AE1278" s="24">
        <v>0</v>
      </c>
      <c r="AF1278" s="24">
        <v>0</v>
      </c>
      <c r="AG1278" s="24">
        <v>0</v>
      </c>
      <c r="AH1278" s="24"/>
      <c r="AI1278" s="24">
        <v>0</v>
      </c>
      <c r="AJ1278" s="24">
        <v>0</v>
      </c>
      <c r="AK1278" s="24"/>
      <c r="AL1278" s="24">
        <v>0</v>
      </c>
      <c r="AM1278" s="24">
        <v>0</v>
      </c>
      <c r="AN1278" s="24">
        <v>0</v>
      </c>
      <c r="AO1278" s="24">
        <v>0</v>
      </c>
      <c r="AP1278" s="24">
        <v>0</v>
      </c>
      <c r="AQ1278" s="24">
        <v>0</v>
      </c>
      <c r="AR1278" s="24">
        <v>0</v>
      </c>
      <c r="AS1278" s="24">
        <v>0</v>
      </c>
      <c r="AT1278" s="24">
        <v>0</v>
      </c>
      <c r="AU1278" s="24">
        <v>0</v>
      </c>
      <c r="AV1278" s="24">
        <v>0</v>
      </c>
      <c r="AW1278" s="24">
        <v>0</v>
      </c>
      <c r="AX1278" s="24">
        <v>0</v>
      </c>
      <c r="AY1278" s="24">
        <v>0</v>
      </c>
      <c r="AZ1278" s="24">
        <v>0</v>
      </c>
      <c r="BA1278" s="24">
        <v>0</v>
      </c>
      <c r="BB1278" s="24">
        <v>0</v>
      </c>
      <c r="BC1278" s="24">
        <v>0</v>
      </c>
      <c r="BD1278" s="24">
        <f t="shared" si="517"/>
        <v>0</v>
      </c>
      <c r="BE1278" s="25"/>
    </row>
    <row r="1279" spans="1:57" ht="25.5" customHeight="1" x14ac:dyDescent="0.25">
      <c r="A1279" s="22">
        <v>26</v>
      </c>
      <c r="B1279" s="76" t="s">
        <v>54</v>
      </c>
      <c r="C1279" s="76">
        <v>27</v>
      </c>
      <c r="D1279" s="76">
        <v>274</v>
      </c>
      <c r="E1279" s="76" t="s">
        <v>66</v>
      </c>
      <c r="F1279" s="24">
        <v>0</v>
      </c>
      <c r="G1279" s="24">
        <v>0</v>
      </c>
      <c r="H1279" s="24">
        <v>0</v>
      </c>
      <c r="I1279" s="24">
        <v>0</v>
      </c>
      <c r="J1279" s="24">
        <v>0</v>
      </c>
      <c r="K1279" s="24">
        <v>0</v>
      </c>
      <c r="L1279" s="24">
        <v>0</v>
      </c>
      <c r="M1279" s="24">
        <v>0</v>
      </c>
      <c r="N1279" s="24">
        <v>0</v>
      </c>
      <c r="O1279" s="24">
        <v>0</v>
      </c>
      <c r="P1279" s="24">
        <v>0</v>
      </c>
      <c r="Q1279" s="24">
        <v>0</v>
      </c>
      <c r="R1279" s="24">
        <v>0</v>
      </c>
      <c r="S1279" s="24">
        <v>0</v>
      </c>
      <c r="T1279" s="24">
        <v>0</v>
      </c>
      <c r="U1279" s="24">
        <v>0</v>
      </c>
      <c r="V1279" s="24"/>
      <c r="W1279" s="24">
        <v>0</v>
      </c>
      <c r="X1279" s="24"/>
      <c r="Y1279" s="24">
        <v>0</v>
      </c>
      <c r="Z1279" s="24">
        <v>0</v>
      </c>
      <c r="AA1279" s="24"/>
      <c r="AB1279" s="24">
        <v>0</v>
      </c>
      <c r="AC1279" s="24">
        <v>0</v>
      </c>
      <c r="AD1279" s="24">
        <v>0</v>
      </c>
      <c r="AE1279" s="24">
        <v>0</v>
      </c>
      <c r="AF1279" s="24">
        <v>0</v>
      </c>
      <c r="AG1279" s="24">
        <v>0</v>
      </c>
      <c r="AH1279" s="24"/>
      <c r="AI1279" s="24">
        <v>0</v>
      </c>
      <c r="AJ1279" s="24">
        <v>0</v>
      </c>
      <c r="AK1279" s="24"/>
      <c r="AL1279" s="24">
        <v>0</v>
      </c>
      <c r="AM1279" s="24">
        <v>0</v>
      </c>
      <c r="AN1279" s="24">
        <v>0</v>
      </c>
      <c r="AO1279" s="24">
        <v>0</v>
      </c>
      <c r="AP1279" s="24">
        <v>0</v>
      </c>
      <c r="AQ1279" s="24">
        <v>0</v>
      </c>
      <c r="AR1279" s="24">
        <v>0</v>
      </c>
      <c r="AS1279" s="24">
        <v>0</v>
      </c>
      <c r="AT1279" s="24">
        <v>0</v>
      </c>
      <c r="AU1279" s="24">
        <v>0</v>
      </c>
      <c r="AV1279" s="24">
        <v>0</v>
      </c>
      <c r="AW1279" s="24">
        <v>0</v>
      </c>
      <c r="AX1279" s="24">
        <v>0</v>
      </c>
      <c r="AY1279" s="24">
        <v>0</v>
      </c>
      <c r="AZ1279" s="24">
        <v>0</v>
      </c>
      <c r="BA1279" s="24">
        <v>0</v>
      </c>
      <c r="BB1279" s="24">
        <v>0</v>
      </c>
      <c r="BC1279" s="24">
        <v>0</v>
      </c>
      <c r="BD1279" s="24">
        <f t="shared" si="517"/>
        <v>0</v>
      </c>
      <c r="BE1279" s="25" t="s">
        <v>48</v>
      </c>
    </row>
    <row r="1280" spans="1:57" ht="25.5" customHeight="1" x14ac:dyDescent="0.25">
      <c r="A1280" s="22">
        <v>26</v>
      </c>
      <c r="B1280" s="76" t="s">
        <v>54</v>
      </c>
      <c r="C1280" s="76">
        <v>23</v>
      </c>
      <c r="D1280" s="76">
        <v>243</v>
      </c>
      <c r="E1280" s="76" t="s">
        <v>67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4">
        <v>0</v>
      </c>
      <c r="Q1280" s="24">
        <v>0</v>
      </c>
      <c r="R1280" s="24">
        <v>0</v>
      </c>
      <c r="S1280" s="24">
        <v>0</v>
      </c>
      <c r="T1280" s="24">
        <v>0</v>
      </c>
      <c r="U1280" s="24">
        <v>0</v>
      </c>
      <c r="V1280" s="24"/>
      <c r="W1280" s="24">
        <v>0</v>
      </c>
      <c r="X1280" s="24"/>
      <c r="Y1280" s="24">
        <v>0</v>
      </c>
      <c r="Z1280" s="24">
        <v>0</v>
      </c>
      <c r="AA1280" s="24"/>
      <c r="AB1280" s="24">
        <v>0</v>
      </c>
      <c r="AC1280" s="24">
        <v>0</v>
      </c>
      <c r="AD1280" s="24">
        <v>0</v>
      </c>
      <c r="AE1280" s="24">
        <v>0</v>
      </c>
      <c r="AF1280" s="24">
        <v>0</v>
      </c>
      <c r="AG1280" s="24">
        <v>0</v>
      </c>
      <c r="AH1280" s="24"/>
      <c r="AI1280" s="24">
        <v>0</v>
      </c>
      <c r="AJ1280" s="24">
        <v>0</v>
      </c>
      <c r="AK1280" s="24"/>
      <c r="AL1280" s="24">
        <v>0</v>
      </c>
      <c r="AM1280" s="24">
        <v>0</v>
      </c>
      <c r="AN1280" s="24">
        <v>0</v>
      </c>
      <c r="AO1280" s="24">
        <v>0</v>
      </c>
      <c r="AP1280" s="24">
        <v>0</v>
      </c>
      <c r="AQ1280" s="24">
        <v>0</v>
      </c>
      <c r="AR1280" s="24">
        <v>0</v>
      </c>
      <c r="AS1280" s="24">
        <v>0</v>
      </c>
      <c r="AT1280" s="24">
        <v>0</v>
      </c>
      <c r="AU1280" s="24">
        <v>0</v>
      </c>
      <c r="AV1280" s="24">
        <v>0</v>
      </c>
      <c r="AW1280" s="24">
        <v>0</v>
      </c>
      <c r="AX1280" s="24">
        <v>0</v>
      </c>
      <c r="AY1280" s="24">
        <v>0</v>
      </c>
      <c r="AZ1280" s="24">
        <v>0</v>
      </c>
      <c r="BA1280" s="24">
        <v>0</v>
      </c>
      <c r="BB1280" s="24">
        <v>0</v>
      </c>
      <c r="BC1280" s="24">
        <v>0</v>
      </c>
      <c r="BD1280" s="24">
        <f t="shared" si="517"/>
        <v>0</v>
      </c>
      <c r="BE1280" s="25" t="s">
        <v>48</v>
      </c>
    </row>
    <row r="1281" spans="1:57" ht="25.5" customHeight="1" x14ac:dyDescent="0.25">
      <c r="A1281" s="22">
        <v>26</v>
      </c>
      <c r="B1281" s="76" t="s">
        <v>54</v>
      </c>
      <c r="C1281" s="76">
        <v>23</v>
      </c>
      <c r="D1281" s="76">
        <v>332</v>
      </c>
      <c r="E1281" s="76" t="s">
        <v>68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0</v>
      </c>
      <c r="V1281" s="24"/>
      <c r="W1281" s="24">
        <v>0</v>
      </c>
      <c r="X1281" s="24"/>
      <c r="Y1281" s="24">
        <v>0</v>
      </c>
      <c r="Z1281" s="24">
        <v>0</v>
      </c>
      <c r="AA1281" s="24"/>
      <c r="AB1281" s="24">
        <v>0</v>
      </c>
      <c r="AC1281" s="24">
        <v>0</v>
      </c>
      <c r="AD1281" s="24">
        <v>0</v>
      </c>
      <c r="AE1281" s="24">
        <v>0</v>
      </c>
      <c r="AF1281" s="24">
        <v>0</v>
      </c>
      <c r="AG1281" s="24">
        <v>0</v>
      </c>
      <c r="AH1281" s="24"/>
      <c r="AI1281" s="24">
        <v>0</v>
      </c>
      <c r="AJ1281" s="24">
        <v>0</v>
      </c>
      <c r="AK1281" s="24"/>
      <c r="AL1281" s="24">
        <v>0</v>
      </c>
      <c r="AM1281" s="24">
        <v>0</v>
      </c>
      <c r="AN1281" s="24">
        <v>0</v>
      </c>
      <c r="AO1281" s="24">
        <v>0</v>
      </c>
      <c r="AP1281" s="24">
        <v>0</v>
      </c>
      <c r="AQ1281" s="24">
        <v>0</v>
      </c>
      <c r="AR1281" s="24">
        <v>0</v>
      </c>
      <c r="AS1281" s="24">
        <v>0</v>
      </c>
      <c r="AT1281" s="24">
        <v>0</v>
      </c>
      <c r="AU1281" s="24">
        <v>0</v>
      </c>
      <c r="AV1281" s="24">
        <v>0</v>
      </c>
      <c r="AW1281" s="24">
        <v>0</v>
      </c>
      <c r="AX1281" s="24">
        <v>0</v>
      </c>
      <c r="AY1281" s="24">
        <v>0</v>
      </c>
      <c r="AZ1281" s="24">
        <v>0</v>
      </c>
      <c r="BA1281" s="24">
        <v>0</v>
      </c>
      <c r="BB1281" s="24">
        <v>0</v>
      </c>
      <c r="BC1281" s="24">
        <v>0</v>
      </c>
      <c r="BD1281" s="24">
        <f t="shared" si="517"/>
        <v>0</v>
      </c>
      <c r="BE1281" s="25" t="s">
        <v>48</v>
      </c>
    </row>
    <row r="1282" spans="1:57" ht="25.5" customHeight="1" x14ac:dyDescent="0.25">
      <c r="A1282" s="22">
        <v>26</v>
      </c>
      <c r="B1282" s="76" t="s">
        <v>54</v>
      </c>
      <c r="C1282" s="76">
        <v>22</v>
      </c>
      <c r="D1282" s="76">
        <v>175</v>
      </c>
      <c r="E1282" s="76" t="s">
        <v>69</v>
      </c>
      <c r="F1282" s="24">
        <v>0</v>
      </c>
      <c r="G1282" s="24">
        <v>0</v>
      </c>
      <c r="H1282" s="24">
        <v>0</v>
      </c>
      <c r="I1282" s="24">
        <v>0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0</v>
      </c>
      <c r="V1282" s="24"/>
      <c r="W1282" s="24">
        <v>0</v>
      </c>
      <c r="X1282" s="24"/>
      <c r="Y1282" s="24">
        <v>0</v>
      </c>
      <c r="Z1282" s="24">
        <v>0</v>
      </c>
      <c r="AA1282" s="24"/>
      <c r="AB1282" s="24">
        <v>0</v>
      </c>
      <c r="AC1282" s="24">
        <v>0</v>
      </c>
      <c r="AD1282" s="24">
        <v>0</v>
      </c>
      <c r="AE1282" s="24">
        <v>0</v>
      </c>
      <c r="AF1282" s="24">
        <v>0</v>
      </c>
      <c r="AG1282" s="24">
        <v>0</v>
      </c>
      <c r="AH1282" s="24"/>
      <c r="AI1282" s="24">
        <v>0</v>
      </c>
      <c r="AJ1282" s="24">
        <v>0</v>
      </c>
      <c r="AK1282" s="24"/>
      <c r="AL1282" s="24">
        <v>0</v>
      </c>
      <c r="AM1282" s="24">
        <v>0</v>
      </c>
      <c r="AN1282" s="24">
        <v>0</v>
      </c>
      <c r="AO1282" s="24">
        <v>0</v>
      </c>
      <c r="AP1282" s="24">
        <v>0</v>
      </c>
      <c r="AQ1282" s="24">
        <v>0</v>
      </c>
      <c r="AR1282" s="24">
        <v>0</v>
      </c>
      <c r="AS1282" s="24">
        <v>0</v>
      </c>
      <c r="AT1282" s="24">
        <v>0</v>
      </c>
      <c r="AU1282" s="24">
        <v>0</v>
      </c>
      <c r="AV1282" s="24">
        <v>0</v>
      </c>
      <c r="AW1282" s="24">
        <v>0</v>
      </c>
      <c r="AX1282" s="24">
        <v>0</v>
      </c>
      <c r="AY1282" s="24">
        <v>0</v>
      </c>
      <c r="AZ1282" s="24">
        <v>0</v>
      </c>
      <c r="BA1282" s="24">
        <v>0</v>
      </c>
      <c r="BB1282" s="24">
        <v>0</v>
      </c>
      <c r="BC1282" s="24">
        <v>0</v>
      </c>
      <c r="BD1282" s="24">
        <f t="shared" si="517"/>
        <v>0</v>
      </c>
      <c r="BE1282" s="25" t="s">
        <v>48</v>
      </c>
    </row>
    <row r="1283" spans="1:57" ht="25.5" customHeight="1" x14ac:dyDescent="0.25">
      <c r="A1283" s="22">
        <v>26</v>
      </c>
      <c r="B1283" s="76" t="s">
        <v>54</v>
      </c>
      <c r="C1283" s="76">
        <v>22</v>
      </c>
      <c r="D1283" s="76">
        <v>347</v>
      </c>
      <c r="E1283" s="76" t="s">
        <v>70</v>
      </c>
      <c r="F1283" s="24">
        <v>0</v>
      </c>
      <c r="G1283" s="24">
        <v>0</v>
      </c>
      <c r="H1283" s="24">
        <v>0</v>
      </c>
      <c r="I1283" s="24">
        <v>0</v>
      </c>
      <c r="J1283" s="24">
        <v>0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0</v>
      </c>
      <c r="V1283" s="24"/>
      <c r="W1283" s="24">
        <v>0</v>
      </c>
      <c r="X1283" s="24"/>
      <c r="Y1283" s="24">
        <v>0</v>
      </c>
      <c r="Z1283" s="24">
        <v>0</v>
      </c>
      <c r="AA1283" s="24"/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/>
      <c r="AI1283" s="24">
        <v>0</v>
      </c>
      <c r="AJ1283" s="24">
        <v>0</v>
      </c>
      <c r="AK1283" s="24"/>
      <c r="AL1283" s="24">
        <v>0</v>
      </c>
      <c r="AM1283" s="24">
        <v>0</v>
      </c>
      <c r="AN1283" s="24">
        <v>0</v>
      </c>
      <c r="AO1283" s="24">
        <v>0</v>
      </c>
      <c r="AP1283" s="24">
        <v>0</v>
      </c>
      <c r="AQ1283" s="24">
        <v>0</v>
      </c>
      <c r="AR1283" s="24">
        <v>0</v>
      </c>
      <c r="AS1283" s="24">
        <v>0</v>
      </c>
      <c r="AT1283" s="24">
        <v>0</v>
      </c>
      <c r="AU1283" s="24">
        <v>0</v>
      </c>
      <c r="AV1283" s="24">
        <v>0</v>
      </c>
      <c r="AW1283" s="24">
        <v>0</v>
      </c>
      <c r="AX1283" s="24">
        <v>0</v>
      </c>
      <c r="AY1283" s="24">
        <v>0</v>
      </c>
      <c r="AZ1283" s="24">
        <v>0</v>
      </c>
      <c r="BA1283" s="24">
        <v>0</v>
      </c>
      <c r="BB1283" s="24">
        <v>0</v>
      </c>
      <c r="BC1283" s="24">
        <v>0</v>
      </c>
      <c r="BD1283" s="24">
        <f t="shared" si="517"/>
        <v>0</v>
      </c>
      <c r="BE1283" s="25" t="s">
        <v>48</v>
      </c>
    </row>
    <row r="1284" spans="1:57" ht="25.5" customHeight="1" x14ac:dyDescent="0.25">
      <c r="A1284" s="40">
        <v>26</v>
      </c>
      <c r="B1284" s="76" t="s">
        <v>54</v>
      </c>
      <c r="C1284" s="76">
        <v>12</v>
      </c>
      <c r="D1284" s="76" t="s">
        <v>71</v>
      </c>
      <c r="E1284" s="76" t="s">
        <v>72</v>
      </c>
      <c r="F1284" s="24">
        <v>0</v>
      </c>
      <c r="G1284" s="24">
        <v>0</v>
      </c>
      <c r="H1284" s="24">
        <v>0</v>
      </c>
      <c r="I1284" s="24">
        <v>0</v>
      </c>
      <c r="J1284" s="24">
        <v>0</v>
      </c>
      <c r="K1284" s="24">
        <v>0</v>
      </c>
      <c r="L1284" s="24">
        <v>0</v>
      </c>
      <c r="M1284" s="24">
        <v>0</v>
      </c>
      <c r="N1284" s="24">
        <v>0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0</v>
      </c>
      <c r="V1284" s="24"/>
      <c r="W1284" s="24">
        <v>0</v>
      </c>
      <c r="X1284" s="24"/>
      <c r="Y1284" s="24">
        <v>0</v>
      </c>
      <c r="Z1284" s="24">
        <v>0</v>
      </c>
      <c r="AA1284" s="24"/>
      <c r="AB1284" s="24">
        <v>0</v>
      </c>
      <c r="AC1284" s="24">
        <v>0</v>
      </c>
      <c r="AD1284" s="24">
        <v>0</v>
      </c>
      <c r="AE1284" s="24">
        <v>0</v>
      </c>
      <c r="AF1284" s="24">
        <v>0</v>
      </c>
      <c r="AG1284" s="24">
        <v>0</v>
      </c>
      <c r="AH1284" s="24"/>
      <c r="AI1284" s="24">
        <v>0</v>
      </c>
      <c r="AJ1284" s="24">
        <v>0</v>
      </c>
      <c r="AK1284" s="24"/>
      <c r="AL1284" s="24">
        <v>0</v>
      </c>
      <c r="AM1284" s="24">
        <v>0</v>
      </c>
      <c r="AN1284" s="24">
        <v>0</v>
      </c>
      <c r="AO1284" s="24">
        <v>0</v>
      </c>
      <c r="AP1284" s="24">
        <v>0</v>
      </c>
      <c r="AQ1284" s="24">
        <v>0</v>
      </c>
      <c r="AR1284" s="24">
        <v>0</v>
      </c>
      <c r="AS1284" s="24">
        <v>0</v>
      </c>
      <c r="AT1284" s="24">
        <v>0</v>
      </c>
      <c r="AU1284" s="24">
        <v>0</v>
      </c>
      <c r="AV1284" s="24">
        <v>0</v>
      </c>
      <c r="AW1284" s="24">
        <v>0</v>
      </c>
      <c r="AX1284" s="24">
        <v>0</v>
      </c>
      <c r="AY1284" s="24">
        <v>0</v>
      </c>
      <c r="AZ1284" s="24">
        <v>0</v>
      </c>
      <c r="BA1284" s="24">
        <v>0</v>
      </c>
      <c r="BB1284" s="24">
        <v>0</v>
      </c>
      <c r="BC1284" s="24">
        <v>0</v>
      </c>
      <c r="BD1284" s="24">
        <f t="shared" si="517"/>
        <v>0</v>
      </c>
      <c r="BE1284" s="25"/>
    </row>
    <row r="1285" spans="1:57" ht="25.5" customHeight="1" x14ac:dyDescent="0.25">
      <c r="A1285" s="40">
        <v>26</v>
      </c>
      <c r="B1285" s="76" t="s">
        <v>54</v>
      </c>
      <c r="C1285" s="76">
        <v>22</v>
      </c>
      <c r="D1285" s="76" t="s">
        <v>55</v>
      </c>
      <c r="E1285" s="76" t="s">
        <v>73</v>
      </c>
      <c r="F1285" s="24">
        <v>0</v>
      </c>
      <c r="G1285" s="24">
        <v>0</v>
      </c>
      <c r="H1285" s="24">
        <v>0</v>
      </c>
      <c r="I1285" s="24">
        <v>0</v>
      </c>
      <c r="J1285" s="24">
        <v>0</v>
      </c>
      <c r="K1285" s="24">
        <v>0</v>
      </c>
      <c r="L1285" s="24">
        <v>0</v>
      </c>
      <c r="M1285" s="24">
        <v>0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0</v>
      </c>
      <c r="V1285" s="24"/>
      <c r="W1285" s="24">
        <v>0</v>
      </c>
      <c r="X1285" s="24"/>
      <c r="Y1285" s="24">
        <v>0</v>
      </c>
      <c r="Z1285" s="24">
        <v>0</v>
      </c>
      <c r="AA1285" s="24"/>
      <c r="AB1285" s="24">
        <v>0</v>
      </c>
      <c r="AC1285" s="24">
        <v>0</v>
      </c>
      <c r="AD1285" s="24">
        <v>0</v>
      </c>
      <c r="AE1285" s="24">
        <v>0</v>
      </c>
      <c r="AF1285" s="24">
        <v>0</v>
      </c>
      <c r="AG1285" s="24">
        <v>0</v>
      </c>
      <c r="AH1285" s="24"/>
      <c r="AI1285" s="24">
        <v>0</v>
      </c>
      <c r="AJ1285" s="24">
        <v>0</v>
      </c>
      <c r="AK1285" s="24"/>
      <c r="AL1285" s="24">
        <v>0</v>
      </c>
      <c r="AM1285" s="24">
        <v>0</v>
      </c>
      <c r="AN1285" s="24">
        <v>0</v>
      </c>
      <c r="AO1285" s="24">
        <v>0</v>
      </c>
      <c r="AP1285" s="24">
        <v>0</v>
      </c>
      <c r="AQ1285" s="24">
        <v>0</v>
      </c>
      <c r="AR1285" s="24">
        <v>0</v>
      </c>
      <c r="AS1285" s="24">
        <v>0</v>
      </c>
      <c r="AT1285" s="24">
        <v>0</v>
      </c>
      <c r="AU1285" s="24">
        <v>0</v>
      </c>
      <c r="AV1285" s="24">
        <v>0</v>
      </c>
      <c r="AW1285" s="24">
        <v>0</v>
      </c>
      <c r="AX1285" s="24">
        <v>0</v>
      </c>
      <c r="AY1285" s="24">
        <v>0</v>
      </c>
      <c r="AZ1285" s="24">
        <v>0</v>
      </c>
      <c r="BA1285" s="24">
        <v>0</v>
      </c>
      <c r="BB1285" s="24">
        <v>0</v>
      </c>
      <c r="BC1285" s="24">
        <v>0</v>
      </c>
      <c r="BD1285" s="24">
        <f t="shared" si="517"/>
        <v>0</v>
      </c>
      <c r="BE1285" s="25"/>
    </row>
    <row r="1286" spans="1:57" ht="25.5" customHeight="1" x14ac:dyDescent="0.25">
      <c r="A1286" s="22">
        <v>26</v>
      </c>
      <c r="B1286" s="78" t="s">
        <v>74</v>
      </c>
      <c r="C1286" s="76">
        <v>22</v>
      </c>
      <c r="D1286" s="76">
        <v>35</v>
      </c>
      <c r="E1286" s="76" t="s">
        <v>75</v>
      </c>
      <c r="F1286" s="24">
        <v>0</v>
      </c>
      <c r="G1286" s="24">
        <v>0</v>
      </c>
      <c r="H1286" s="24">
        <v>0</v>
      </c>
      <c r="I1286" s="24">
        <v>0</v>
      </c>
      <c r="J1286" s="24">
        <v>0</v>
      </c>
      <c r="K1286" s="24">
        <v>0</v>
      </c>
      <c r="L1286" s="24">
        <v>0</v>
      </c>
      <c r="M1286" s="24">
        <v>0</v>
      </c>
      <c r="N1286" s="24">
        <v>0</v>
      </c>
      <c r="O1286" s="24">
        <v>0</v>
      </c>
      <c r="P1286" s="24">
        <v>0</v>
      </c>
      <c r="Q1286" s="24">
        <v>0</v>
      </c>
      <c r="R1286" s="24">
        <v>0</v>
      </c>
      <c r="S1286" s="24">
        <v>0</v>
      </c>
      <c r="T1286" s="24">
        <v>0</v>
      </c>
      <c r="U1286" s="24">
        <v>0</v>
      </c>
      <c r="V1286" s="24"/>
      <c r="W1286" s="24">
        <v>0</v>
      </c>
      <c r="X1286" s="24"/>
      <c r="Y1286" s="24">
        <v>0</v>
      </c>
      <c r="Z1286" s="24">
        <v>0</v>
      </c>
      <c r="AA1286" s="24"/>
      <c r="AB1286" s="24">
        <v>0</v>
      </c>
      <c r="AC1286" s="24">
        <v>0</v>
      </c>
      <c r="AD1286" s="24">
        <v>0</v>
      </c>
      <c r="AE1286" s="24">
        <v>0</v>
      </c>
      <c r="AF1286" s="24">
        <v>0</v>
      </c>
      <c r="AG1286" s="24">
        <v>0</v>
      </c>
      <c r="AH1286" s="24"/>
      <c r="AI1286" s="24">
        <v>0</v>
      </c>
      <c r="AJ1286" s="24">
        <v>0</v>
      </c>
      <c r="AK1286" s="24"/>
      <c r="AL1286" s="24">
        <v>0</v>
      </c>
      <c r="AM1286" s="24">
        <v>0</v>
      </c>
      <c r="AN1286" s="24">
        <v>0</v>
      </c>
      <c r="AO1286" s="24">
        <v>0</v>
      </c>
      <c r="AP1286" s="24">
        <v>0</v>
      </c>
      <c r="AQ1286" s="24">
        <v>0</v>
      </c>
      <c r="AR1286" s="24">
        <v>0</v>
      </c>
      <c r="AS1286" s="24">
        <v>0</v>
      </c>
      <c r="AT1286" s="24">
        <v>0</v>
      </c>
      <c r="AU1286" s="24">
        <v>0</v>
      </c>
      <c r="AV1286" s="24">
        <v>0</v>
      </c>
      <c r="AW1286" s="24">
        <v>0</v>
      </c>
      <c r="AX1286" s="24">
        <v>0</v>
      </c>
      <c r="AY1286" s="24">
        <v>0</v>
      </c>
      <c r="AZ1286" s="24">
        <v>0</v>
      </c>
      <c r="BA1286" s="24">
        <v>0</v>
      </c>
      <c r="BB1286" s="24">
        <v>0</v>
      </c>
      <c r="BC1286" s="24">
        <v>0</v>
      </c>
      <c r="BD1286" s="24">
        <f t="shared" si="517"/>
        <v>0</v>
      </c>
      <c r="BE1286" s="25" t="s">
        <v>48</v>
      </c>
    </row>
    <row r="1287" spans="1:57" ht="25.5" customHeight="1" x14ac:dyDescent="0.25">
      <c r="A1287" s="22">
        <v>26</v>
      </c>
      <c r="B1287" s="78" t="s">
        <v>74</v>
      </c>
      <c r="C1287" s="76">
        <v>22</v>
      </c>
      <c r="D1287" s="76">
        <v>342</v>
      </c>
      <c r="E1287" s="76" t="s">
        <v>76</v>
      </c>
      <c r="F1287" s="24">
        <v>0</v>
      </c>
      <c r="G1287" s="24">
        <v>0</v>
      </c>
      <c r="H1287" s="24">
        <v>0</v>
      </c>
      <c r="I1287" s="24">
        <v>0</v>
      </c>
      <c r="J1287" s="24">
        <v>0</v>
      </c>
      <c r="K1287" s="24">
        <v>0</v>
      </c>
      <c r="L1287" s="24">
        <v>0</v>
      </c>
      <c r="M1287" s="24">
        <v>0</v>
      </c>
      <c r="N1287" s="24">
        <v>0</v>
      </c>
      <c r="O1287" s="24">
        <v>0</v>
      </c>
      <c r="P1287" s="24">
        <v>0</v>
      </c>
      <c r="Q1287" s="24">
        <v>0</v>
      </c>
      <c r="R1287" s="24">
        <v>0</v>
      </c>
      <c r="S1287" s="24">
        <v>0</v>
      </c>
      <c r="T1287" s="24">
        <v>0</v>
      </c>
      <c r="U1287" s="24">
        <v>0</v>
      </c>
      <c r="V1287" s="24"/>
      <c r="W1287" s="24">
        <v>0</v>
      </c>
      <c r="X1287" s="24"/>
      <c r="Y1287" s="24">
        <v>0</v>
      </c>
      <c r="Z1287" s="24">
        <v>0</v>
      </c>
      <c r="AA1287" s="24"/>
      <c r="AB1287" s="24">
        <v>0</v>
      </c>
      <c r="AC1287" s="24">
        <v>0</v>
      </c>
      <c r="AD1287" s="24">
        <v>0</v>
      </c>
      <c r="AE1287" s="24">
        <v>0</v>
      </c>
      <c r="AF1287" s="24">
        <v>0</v>
      </c>
      <c r="AG1287" s="24">
        <v>0</v>
      </c>
      <c r="AH1287" s="24"/>
      <c r="AI1287" s="24">
        <v>0</v>
      </c>
      <c r="AJ1287" s="24">
        <v>0</v>
      </c>
      <c r="AK1287" s="24"/>
      <c r="AL1287" s="24">
        <v>0</v>
      </c>
      <c r="AM1287" s="24">
        <v>0</v>
      </c>
      <c r="AN1287" s="24">
        <v>0</v>
      </c>
      <c r="AO1287" s="24">
        <v>0</v>
      </c>
      <c r="AP1287" s="24">
        <v>0</v>
      </c>
      <c r="AQ1287" s="24">
        <v>0</v>
      </c>
      <c r="AR1287" s="24">
        <v>0</v>
      </c>
      <c r="AS1287" s="24">
        <v>0</v>
      </c>
      <c r="AT1287" s="24">
        <v>0</v>
      </c>
      <c r="AU1287" s="24">
        <v>0</v>
      </c>
      <c r="AV1287" s="24">
        <v>0</v>
      </c>
      <c r="AW1287" s="24">
        <v>0</v>
      </c>
      <c r="AX1287" s="24">
        <v>0</v>
      </c>
      <c r="AY1287" s="24">
        <v>0</v>
      </c>
      <c r="AZ1287" s="24">
        <v>0</v>
      </c>
      <c r="BA1287" s="24">
        <v>0</v>
      </c>
      <c r="BB1287" s="24">
        <v>0</v>
      </c>
      <c r="BC1287" s="24">
        <v>0</v>
      </c>
      <c r="BD1287" s="24">
        <f t="shared" si="517"/>
        <v>0</v>
      </c>
      <c r="BE1287" s="25" t="s">
        <v>48</v>
      </c>
    </row>
    <row r="1288" spans="1:57" ht="25.5" customHeight="1" x14ac:dyDescent="0.25">
      <c r="A1288" s="22">
        <v>26</v>
      </c>
      <c r="B1288" s="78" t="s">
        <v>74</v>
      </c>
      <c r="C1288" s="76">
        <v>22</v>
      </c>
      <c r="D1288" s="76">
        <v>343</v>
      </c>
      <c r="E1288" s="76" t="s">
        <v>77</v>
      </c>
      <c r="F1288" s="24">
        <v>0</v>
      </c>
      <c r="G1288" s="24">
        <v>0</v>
      </c>
      <c r="H1288" s="24">
        <v>0</v>
      </c>
      <c r="I1288" s="24">
        <v>0</v>
      </c>
      <c r="J1288" s="24">
        <v>0</v>
      </c>
      <c r="K1288" s="24">
        <v>0</v>
      </c>
      <c r="L1288" s="24">
        <v>0</v>
      </c>
      <c r="M1288" s="24">
        <v>0</v>
      </c>
      <c r="N1288" s="24">
        <v>0</v>
      </c>
      <c r="O1288" s="24">
        <v>0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0</v>
      </c>
      <c r="V1288" s="24"/>
      <c r="W1288" s="24">
        <v>0</v>
      </c>
      <c r="X1288" s="24"/>
      <c r="Y1288" s="24">
        <v>0</v>
      </c>
      <c r="Z1288" s="24">
        <v>0</v>
      </c>
      <c r="AA1288" s="24"/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/>
      <c r="AI1288" s="24">
        <v>0</v>
      </c>
      <c r="AJ1288" s="24">
        <v>0</v>
      </c>
      <c r="AK1288" s="24"/>
      <c r="AL1288" s="24">
        <v>0</v>
      </c>
      <c r="AM1288" s="24">
        <v>0</v>
      </c>
      <c r="AN1288" s="24">
        <v>0</v>
      </c>
      <c r="AO1288" s="24">
        <v>0</v>
      </c>
      <c r="AP1288" s="24">
        <v>0</v>
      </c>
      <c r="AQ1288" s="24">
        <v>0</v>
      </c>
      <c r="AR1288" s="24">
        <v>0</v>
      </c>
      <c r="AS1288" s="24">
        <v>0</v>
      </c>
      <c r="AT1288" s="24">
        <v>0</v>
      </c>
      <c r="AU1288" s="24">
        <v>0</v>
      </c>
      <c r="AV1288" s="24">
        <v>0</v>
      </c>
      <c r="AW1288" s="24">
        <v>0</v>
      </c>
      <c r="AX1288" s="24">
        <v>0</v>
      </c>
      <c r="AY1288" s="24">
        <v>0</v>
      </c>
      <c r="AZ1288" s="24">
        <v>0</v>
      </c>
      <c r="BA1288" s="24">
        <v>0</v>
      </c>
      <c r="BB1288" s="24">
        <v>0</v>
      </c>
      <c r="BC1288" s="24">
        <v>0</v>
      </c>
      <c r="BD1288" s="24">
        <f t="shared" si="517"/>
        <v>0</v>
      </c>
      <c r="BE1288" s="25" t="s">
        <v>48</v>
      </c>
    </row>
    <row r="1289" spans="1:57" ht="25.5" customHeight="1" x14ac:dyDescent="0.25">
      <c r="A1289" s="22">
        <v>26</v>
      </c>
      <c r="B1289" s="78" t="s">
        <v>74</v>
      </c>
      <c r="C1289" s="76">
        <v>22</v>
      </c>
      <c r="D1289" s="76">
        <v>344</v>
      </c>
      <c r="E1289" s="76" t="s">
        <v>79</v>
      </c>
      <c r="F1289" s="24">
        <v>0</v>
      </c>
      <c r="G1289" s="24">
        <v>0</v>
      </c>
      <c r="H1289" s="24">
        <v>0</v>
      </c>
      <c r="I1289" s="24">
        <v>0</v>
      </c>
      <c r="J1289" s="24">
        <v>0</v>
      </c>
      <c r="K1289" s="24">
        <v>0</v>
      </c>
      <c r="L1289" s="24">
        <v>0</v>
      </c>
      <c r="M1289" s="24">
        <v>0</v>
      </c>
      <c r="N1289" s="24">
        <v>0</v>
      </c>
      <c r="O1289" s="24">
        <v>0</v>
      </c>
      <c r="P1289" s="24">
        <v>0</v>
      </c>
      <c r="Q1289" s="24">
        <v>0</v>
      </c>
      <c r="R1289" s="24">
        <v>0</v>
      </c>
      <c r="S1289" s="24">
        <v>0</v>
      </c>
      <c r="T1289" s="24">
        <v>0</v>
      </c>
      <c r="U1289" s="24">
        <v>0</v>
      </c>
      <c r="V1289" s="24"/>
      <c r="W1289" s="24">
        <v>0</v>
      </c>
      <c r="X1289" s="24"/>
      <c r="Y1289" s="24">
        <v>0</v>
      </c>
      <c r="Z1289" s="24">
        <v>0</v>
      </c>
      <c r="AA1289" s="24"/>
      <c r="AB1289" s="24">
        <v>0</v>
      </c>
      <c r="AC1289" s="24">
        <v>0</v>
      </c>
      <c r="AD1289" s="24">
        <v>0</v>
      </c>
      <c r="AE1289" s="24">
        <v>0</v>
      </c>
      <c r="AF1289" s="24">
        <v>0</v>
      </c>
      <c r="AG1289" s="24">
        <v>0</v>
      </c>
      <c r="AH1289" s="24"/>
      <c r="AI1289" s="24">
        <v>0</v>
      </c>
      <c r="AJ1289" s="24">
        <v>0</v>
      </c>
      <c r="AK1289" s="24"/>
      <c r="AL1289" s="24">
        <v>0</v>
      </c>
      <c r="AM1289" s="24">
        <v>0</v>
      </c>
      <c r="AN1289" s="24">
        <v>0</v>
      </c>
      <c r="AO1289" s="24">
        <v>0</v>
      </c>
      <c r="AP1289" s="24">
        <v>0</v>
      </c>
      <c r="AQ1289" s="24">
        <v>0</v>
      </c>
      <c r="AR1289" s="24">
        <v>0</v>
      </c>
      <c r="AS1289" s="24">
        <v>0</v>
      </c>
      <c r="AT1289" s="24">
        <v>0</v>
      </c>
      <c r="AU1289" s="24">
        <v>0</v>
      </c>
      <c r="AV1289" s="24">
        <v>0</v>
      </c>
      <c r="AW1289" s="24">
        <v>0</v>
      </c>
      <c r="AX1289" s="24">
        <v>0</v>
      </c>
      <c r="AY1289" s="24">
        <v>0</v>
      </c>
      <c r="AZ1289" s="24">
        <v>0</v>
      </c>
      <c r="BA1289" s="24">
        <v>0</v>
      </c>
      <c r="BB1289" s="24">
        <v>0</v>
      </c>
      <c r="BC1289" s="24">
        <v>0</v>
      </c>
      <c r="BD1289" s="24">
        <f t="shared" si="517"/>
        <v>0</v>
      </c>
      <c r="BE1289" s="25"/>
    </row>
    <row r="1290" spans="1:57" ht="25.5" customHeight="1" x14ac:dyDescent="0.25">
      <c r="A1290" s="22">
        <v>26</v>
      </c>
      <c r="B1290" s="78" t="s">
        <v>74</v>
      </c>
      <c r="C1290" s="76">
        <v>22</v>
      </c>
      <c r="D1290" s="76">
        <v>345</v>
      </c>
      <c r="E1290" s="76" t="s">
        <v>80</v>
      </c>
      <c r="F1290" s="24">
        <v>0</v>
      </c>
      <c r="G1290" s="24">
        <v>0</v>
      </c>
      <c r="H1290" s="24">
        <v>0</v>
      </c>
      <c r="I1290" s="24">
        <v>0</v>
      </c>
      <c r="J1290" s="24">
        <v>0</v>
      </c>
      <c r="K1290" s="24">
        <v>0</v>
      </c>
      <c r="L1290" s="24">
        <v>0</v>
      </c>
      <c r="M1290" s="24">
        <v>0</v>
      </c>
      <c r="N1290" s="24">
        <v>0</v>
      </c>
      <c r="O1290" s="24">
        <v>0</v>
      </c>
      <c r="P1290" s="24">
        <v>0</v>
      </c>
      <c r="Q1290" s="24">
        <v>0</v>
      </c>
      <c r="R1290" s="24">
        <v>0</v>
      </c>
      <c r="S1290" s="24">
        <v>0</v>
      </c>
      <c r="T1290" s="24">
        <v>0</v>
      </c>
      <c r="U1290" s="24">
        <v>0</v>
      </c>
      <c r="V1290" s="24"/>
      <c r="W1290" s="24">
        <v>0</v>
      </c>
      <c r="X1290" s="24"/>
      <c r="Y1290" s="24">
        <v>0</v>
      </c>
      <c r="Z1290" s="24">
        <v>0</v>
      </c>
      <c r="AA1290" s="24"/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/>
      <c r="AI1290" s="24">
        <v>0</v>
      </c>
      <c r="AJ1290" s="24">
        <v>0</v>
      </c>
      <c r="AK1290" s="24"/>
      <c r="AL1290" s="24">
        <v>0</v>
      </c>
      <c r="AM1290" s="24">
        <v>0</v>
      </c>
      <c r="AN1290" s="24">
        <v>0</v>
      </c>
      <c r="AO1290" s="24">
        <v>0</v>
      </c>
      <c r="AP1290" s="24">
        <v>0</v>
      </c>
      <c r="AQ1290" s="24">
        <v>0</v>
      </c>
      <c r="AR1290" s="24">
        <v>0</v>
      </c>
      <c r="AS1290" s="24">
        <v>0</v>
      </c>
      <c r="AT1290" s="24">
        <v>0</v>
      </c>
      <c r="AU1290" s="24">
        <v>0</v>
      </c>
      <c r="AV1290" s="24">
        <v>0</v>
      </c>
      <c r="AW1290" s="24">
        <v>0</v>
      </c>
      <c r="AX1290" s="24">
        <v>0</v>
      </c>
      <c r="AY1290" s="24">
        <v>0</v>
      </c>
      <c r="AZ1290" s="24">
        <v>0</v>
      </c>
      <c r="BA1290" s="24">
        <v>0</v>
      </c>
      <c r="BB1290" s="24">
        <v>0</v>
      </c>
      <c r="BC1290" s="24">
        <v>0</v>
      </c>
      <c r="BD1290" s="24">
        <f t="shared" si="517"/>
        <v>0</v>
      </c>
      <c r="BE1290" s="25"/>
    </row>
    <row r="1291" spans="1:57" ht="25.5" customHeight="1" x14ac:dyDescent="0.25">
      <c r="A1291" s="22">
        <v>26</v>
      </c>
      <c r="B1291" s="78" t="s">
        <v>74</v>
      </c>
      <c r="C1291" s="76">
        <v>22</v>
      </c>
      <c r="D1291" s="76">
        <v>352</v>
      </c>
      <c r="E1291" s="76" t="s">
        <v>81</v>
      </c>
      <c r="F1291" s="24">
        <v>0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4"/>
      <c r="W1291" s="24">
        <v>0</v>
      </c>
      <c r="X1291" s="24"/>
      <c r="Y1291" s="24">
        <v>0</v>
      </c>
      <c r="Z1291" s="24">
        <v>0</v>
      </c>
      <c r="AA1291" s="24"/>
      <c r="AB1291" s="24">
        <v>0</v>
      </c>
      <c r="AC1291" s="24">
        <v>0</v>
      </c>
      <c r="AD1291" s="24">
        <v>0</v>
      </c>
      <c r="AE1291" s="24">
        <v>0</v>
      </c>
      <c r="AF1291" s="24">
        <v>0</v>
      </c>
      <c r="AG1291" s="24">
        <v>0</v>
      </c>
      <c r="AH1291" s="24"/>
      <c r="AI1291" s="24">
        <v>0</v>
      </c>
      <c r="AJ1291" s="24">
        <v>0</v>
      </c>
      <c r="AK1291" s="24"/>
      <c r="AL1291" s="24">
        <v>0</v>
      </c>
      <c r="AM1291" s="24">
        <v>0</v>
      </c>
      <c r="AN1291" s="24">
        <v>0</v>
      </c>
      <c r="AO1291" s="24">
        <v>0</v>
      </c>
      <c r="AP1291" s="24">
        <v>0</v>
      </c>
      <c r="AQ1291" s="24">
        <v>0</v>
      </c>
      <c r="AR1291" s="24">
        <v>0</v>
      </c>
      <c r="AS1291" s="24">
        <v>0</v>
      </c>
      <c r="AT1291" s="24">
        <v>0</v>
      </c>
      <c r="AU1291" s="24">
        <v>0</v>
      </c>
      <c r="AV1291" s="24">
        <v>0</v>
      </c>
      <c r="AW1291" s="24">
        <v>0</v>
      </c>
      <c r="AX1291" s="24">
        <v>0</v>
      </c>
      <c r="AY1291" s="24">
        <v>0</v>
      </c>
      <c r="AZ1291" s="24">
        <v>0</v>
      </c>
      <c r="BA1291" s="24">
        <v>0</v>
      </c>
      <c r="BB1291" s="24">
        <v>0</v>
      </c>
      <c r="BC1291" s="24">
        <v>0</v>
      </c>
      <c r="BD1291" s="24">
        <f t="shared" si="517"/>
        <v>0</v>
      </c>
      <c r="BE1291" s="25"/>
    </row>
    <row r="1292" spans="1:57" ht="25.5" customHeight="1" x14ac:dyDescent="0.25">
      <c r="A1292" s="22">
        <v>26</v>
      </c>
      <c r="B1292" s="78" t="s">
        <v>74</v>
      </c>
      <c r="C1292" s="76">
        <v>12</v>
      </c>
      <c r="D1292" s="76">
        <v>144</v>
      </c>
      <c r="E1292" s="76" t="s">
        <v>82</v>
      </c>
      <c r="F1292" s="24">
        <v>0</v>
      </c>
      <c r="G1292" s="24">
        <v>0</v>
      </c>
      <c r="H1292" s="24">
        <v>0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0</v>
      </c>
      <c r="V1292" s="24"/>
      <c r="W1292" s="24">
        <v>0</v>
      </c>
      <c r="X1292" s="24"/>
      <c r="Y1292" s="24">
        <v>0</v>
      </c>
      <c r="Z1292" s="24">
        <v>0</v>
      </c>
      <c r="AA1292" s="24"/>
      <c r="AB1292" s="24">
        <v>0</v>
      </c>
      <c r="AC1292" s="24">
        <v>0</v>
      </c>
      <c r="AD1292" s="24">
        <v>0</v>
      </c>
      <c r="AE1292" s="24">
        <v>0</v>
      </c>
      <c r="AF1292" s="24">
        <v>0</v>
      </c>
      <c r="AG1292" s="24">
        <v>0</v>
      </c>
      <c r="AH1292" s="24"/>
      <c r="AI1292" s="24">
        <v>0</v>
      </c>
      <c r="AJ1292" s="24">
        <v>0</v>
      </c>
      <c r="AK1292" s="24"/>
      <c r="AL1292" s="24">
        <v>0</v>
      </c>
      <c r="AM1292" s="24">
        <v>0</v>
      </c>
      <c r="AN1292" s="24">
        <v>0</v>
      </c>
      <c r="AO1292" s="24">
        <v>0</v>
      </c>
      <c r="AP1292" s="24">
        <v>0</v>
      </c>
      <c r="AQ1292" s="24">
        <v>0</v>
      </c>
      <c r="AR1292" s="24">
        <v>0</v>
      </c>
      <c r="AS1292" s="24">
        <v>0</v>
      </c>
      <c r="AT1292" s="24">
        <v>0</v>
      </c>
      <c r="AU1292" s="24">
        <v>0</v>
      </c>
      <c r="AV1292" s="24">
        <v>0</v>
      </c>
      <c r="AW1292" s="24">
        <v>0</v>
      </c>
      <c r="AX1292" s="24">
        <v>0</v>
      </c>
      <c r="AY1292" s="24">
        <v>0</v>
      </c>
      <c r="AZ1292" s="24">
        <v>0</v>
      </c>
      <c r="BA1292" s="24">
        <v>0</v>
      </c>
      <c r="BB1292" s="24">
        <v>0</v>
      </c>
      <c r="BC1292" s="24">
        <v>0</v>
      </c>
      <c r="BD1292" s="24">
        <f t="shared" si="517"/>
        <v>0</v>
      </c>
      <c r="BE1292" s="25"/>
    </row>
    <row r="1293" spans="1:57" ht="25.5" customHeight="1" x14ac:dyDescent="0.25">
      <c r="A1293" s="22">
        <v>26</v>
      </c>
      <c r="B1293" s="78" t="s">
        <v>74</v>
      </c>
      <c r="C1293" s="76">
        <v>22</v>
      </c>
      <c r="D1293" s="76">
        <v>357</v>
      </c>
      <c r="E1293" s="76" t="s">
        <v>83</v>
      </c>
      <c r="F1293" s="24">
        <v>0</v>
      </c>
      <c r="G1293" s="24">
        <v>0</v>
      </c>
      <c r="H1293" s="24">
        <v>0</v>
      </c>
      <c r="I1293" s="24">
        <v>0</v>
      </c>
      <c r="J1293" s="24">
        <v>0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0</v>
      </c>
      <c r="V1293" s="24"/>
      <c r="W1293" s="24">
        <v>0</v>
      </c>
      <c r="X1293" s="24"/>
      <c r="Y1293" s="24">
        <v>0</v>
      </c>
      <c r="Z1293" s="24">
        <v>0</v>
      </c>
      <c r="AA1293" s="24"/>
      <c r="AB1293" s="24">
        <v>0</v>
      </c>
      <c r="AC1293" s="24">
        <v>0</v>
      </c>
      <c r="AD1293" s="24">
        <v>0</v>
      </c>
      <c r="AE1293" s="24">
        <v>0</v>
      </c>
      <c r="AF1293" s="24">
        <v>0</v>
      </c>
      <c r="AG1293" s="24">
        <v>0</v>
      </c>
      <c r="AH1293" s="24"/>
      <c r="AI1293" s="24">
        <v>0</v>
      </c>
      <c r="AJ1293" s="24">
        <v>0</v>
      </c>
      <c r="AK1293" s="24"/>
      <c r="AL1293" s="24">
        <v>0</v>
      </c>
      <c r="AM1293" s="24">
        <v>0</v>
      </c>
      <c r="AN1293" s="24">
        <v>0</v>
      </c>
      <c r="AO1293" s="24">
        <v>0</v>
      </c>
      <c r="AP1293" s="24">
        <v>0</v>
      </c>
      <c r="AQ1293" s="24">
        <v>0</v>
      </c>
      <c r="AR1293" s="24">
        <v>0</v>
      </c>
      <c r="AS1293" s="24">
        <v>0</v>
      </c>
      <c r="AT1293" s="24">
        <v>0</v>
      </c>
      <c r="AU1293" s="24">
        <v>0</v>
      </c>
      <c r="AV1293" s="24">
        <v>0</v>
      </c>
      <c r="AW1293" s="24">
        <v>0</v>
      </c>
      <c r="AX1293" s="24">
        <v>0</v>
      </c>
      <c r="AY1293" s="24">
        <v>0</v>
      </c>
      <c r="AZ1293" s="24">
        <v>0</v>
      </c>
      <c r="BA1293" s="24">
        <v>0</v>
      </c>
      <c r="BB1293" s="24">
        <v>0</v>
      </c>
      <c r="BC1293" s="24">
        <v>0</v>
      </c>
      <c r="BD1293" s="24">
        <f t="shared" si="517"/>
        <v>0</v>
      </c>
      <c r="BE1293" s="25"/>
    </row>
    <row r="1294" spans="1:57" ht="25.5" customHeight="1" x14ac:dyDescent="0.25">
      <c r="A1294" s="22">
        <v>26</v>
      </c>
      <c r="B1294" s="79" t="s">
        <v>91</v>
      </c>
      <c r="C1294" s="80">
        <v>11</v>
      </c>
      <c r="D1294" s="80">
        <v>264</v>
      </c>
      <c r="E1294" s="80" t="s">
        <v>380</v>
      </c>
      <c r="F1294" s="24">
        <v>0</v>
      </c>
      <c r="G1294" s="24">
        <v>0</v>
      </c>
      <c r="H1294" s="24">
        <v>0</v>
      </c>
      <c r="I1294" s="24">
        <v>0</v>
      </c>
      <c r="J1294" s="24">
        <v>0</v>
      </c>
      <c r="K1294" s="24">
        <v>0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0</v>
      </c>
      <c r="V1294" s="24"/>
      <c r="W1294" s="24">
        <v>0</v>
      </c>
      <c r="X1294" s="24"/>
      <c r="Y1294" s="24">
        <v>0</v>
      </c>
      <c r="Z1294" s="24">
        <v>0</v>
      </c>
      <c r="AA1294" s="24"/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/>
      <c r="AI1294" s="24">
        <v>0</v>
      </c>
      <c r="AJ1294" s="24">
        <v>0</v>
      </c>
      <c r="AK1294" s="24"/>
      <c r="AL1294" s="24">
        <v>0</v>
      </c>
      <c r="AM1294" s="24">
        <v>0</v>
      </c>
      <c r="AN1294" s="24">
        <v>0</v>
      </c>
      <c r="AO1294" s="24">
        <v>0</v>
      </c>
      <c r="AP1294" s="24">
        <v>0</v>
      </c>
      <c r="AQ1294" s="24">
        <v>0</v>
      </c>
      <c r="AR1294" s="24">
        <v>0</v>
      </c>
      <c r="AS1294" s="24">
        <v>0</v>
      </c>
      <c r="AT1294" s="24">
        <v>0</v>
      </c>
      <c r="AU1294" s="24">
        <v>0</v>
      </c>
      <c r="AV1294" s="24">
        <v>0</v>
      </c>
      <c r="AW1294" s="24">
        <v>0</v>
      </c>
      <c r="AX1294" s="24">
        <v>0</v>
      </c>
      <c r="AY1294" s="24">
        <v>0</v>
      </c>
      <c r="AZ1294" s="24">
        <v>0</v>
      </c>
      <c r="BA1294" s="24">
        <v>0</v>
      </c>
      <c r="BB1294" s="24">
        <v>0</v>
      </c>
      <c r="BC1294" s="24">
        <v>0</v>
      </c>
      <c r="BD1294" s="24">
        <f t="shared" si="517"/>
        <v>0</v>
      </c>
      <c r="BE1294" s="25"/>
    </row>
    <row r="1295" spans="1:57" ht="25.5" customHeight="1" x14ac:dyDescent="0.25">
      <c r="A1295" s="22">
        <v>26</v>
      </c>
      <c r="B1295" s="79" t="s">
        <v>91</v>
      </c>
      <c r="C1295" s="80">
        <v>60</v>
      </c>
      <c r="D1295" s="80">
        <v>68</v>
      </c>
      <c r="E1295" s="80" t="s">
        <v>381</v>
      </c>
      <c r="F1295" s="24">
        <v>0</v>
      </c>
      <c r="G1295" s="24">
        <v>0</v>
      </c>
      <c r="H1295" s="24">
        <v>0</v>
      </c>
      <c r="I1295" s="24">
        <v>0</v>
      </c>
      <c r="J1295" s="24">
        <v>0</v>
      </c>
      <c r="K1295" s="24">
        <v>0</v>
      </c>
      <c r="L1295" s="24">
        <v>0</v>
      </c>
      <c r="M1295" s="24">
        <v>0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0</v>
      </c>
      <c r="V1295" s="24"/>
      <c r="W1295" s="24">
        <v>0</v>
      </c>
      <c r="X1295" s="24"/>
      <c r="Y1295" s="24">
        <v>0</v>
      </c>
      <c r="Z1295" s="24">
        <v>0</v>
      </c>
      <c r="AA1295" s="24"/>
      <c r="AB1295" s="24">
        <v>0</v>
      </c>
      <c r="AC1295" s="24">
        <v>0</v>
      </c>
      <c r="AD1295" s="24">
        <v>0</v>
      </c>
      <c r="AE1295" s="24">
        <v>0</v>
      </c>
      <c r="AF1295" s="24">
        <v>0</v>
      </c>
      <c r="AG1295" s="24">
        <v>0</v>
      </c>
      <c r="AH1295" s="24"/>
      <c r="AI1295" s="24">
        <v>0</v>
      </c>
      <c r="AJ1295" s="24">
        <v>0</v>
      </c>
      <c r="AK1295" s="24"/>
      <c r="AL1295" s="24">
        <v>0</v>
      </c>
      <c r="AM1295" s="24">
        <v>0</v>
      </c>
      <c r="AN1295" s="24">
        <v>0</v>
      </c>
      <c r="AO1295" s="24">
        <v>0</v>
      </c>
      <c r="AP1295" s="24">
        <v>0</v>
      </c>
      <c r="AQ1295" s="24">
        <v>0</v>
      </c>
      <c r="AR1295" s="24">
        <v>0</v>
      </c>
      <c r="AS1295" s="24">
        <v>0</v>
      </c>
      <c r="AT1295" s="24">
        <v>0</v>
      </c>
      <c r="AU1295" s="24">
        <v>0</v>
      </c>
      <c r="AV1295" s="24">
        <v>0</v>
      </c>
      <c r="AW1295" s="24">
        <v>0</v>
      </c>
      <c r="AX1295" s="24">
        <v>0</v>
      </c>
      <c r="AY1295" s="24">
        <v>0</v>
      </c>
      <c r="AZ1295" s="24">
        <v>0</v>
      </c>
      <c r="BA1295" s="24">
        <v>0</v>
      </c>
      <c r="BB1295" s="24">
        <v>0</v>
      </c>
      <c r="BC1295" s="24">
        <v>0</v>
      </c>
      <c r="BD1295" s="24">
        <f t="shared" si="517"/>
        <v>0</v>
      </c>
      <c r="BE1295" s="25"/>
    </row>
    <row r="1296" spans="1:57" ht="25.5" customHeight="1" x14ac:dyDescent="0.25">
      <c r="A1296" s="22">
        <v>26</v>
      </c>
      <c r="B1296" s="79" t="s">
        <v>91</v>
      </c>
      <c r="C1296" s="80">
        <v>24</v>
      </c>
      <c r="D1296" s="80">
        <v>119</v>
      </c>
      <c r="E1296" s="80" t="s">
        <v>233</v>
      </c>
      <c r="F1296" s="24">
        <v>0</v>
      </c>
      <c r="G1296" s="24">
        <v>0</v>
      </c>
      <c r="H1296" s="24">
        <v>0</v>
      </c>
      <c r="I1296" s="24">
        <v>0</v>
      </c>
      <c r="J1296" s="24">
        <v>0</v>
      </c>
      <c r="K1296" s="24">
        <v>0</v>
      </c>
      <c r="L1296" s="24">
        <v>0</v>
      </c>
      <c r="M1296" s="24">
        <v>0</v>
      </c>
      <c r="N1296" s="24">
        <v>0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0</v>
      </c>
      <c r="V1296" s="24"/>
      <c r="W1296" s="24">
        <v>0</v>
      </c>
      <c r="X1296" s="24"/>
      <c r="Y1296" s="24">
        <v>0</v>
      </c>
      <c r="Z1296" s="24">
        <v>0</v>
      </c>
      <c r="AA1296" s="24"/>
      <c r="AB1296" s="24">
        <v>0</v>
      </c>
      <c r="AC1296" s="24">
        <v>0</v>
      </c>
      <c r="AD1296" s="24">
        <v>0</v>
      </c>
      <c r="AE1296" s="24">
        <v>0</v>
      </c>
      <c r="AF1296" s="24">
        <v>0</v>
      </c>
      <c r="AG1296" s="24">
        <v>0</v>
      </c>
      <c r="AH1296" s="24"/>
      <c r="AI1296" s="24">
        <v>0</v>
      </c>
      <c r="AJ1296" s="24">
        <v>0</v>
      </c>
      <c r="AK1296" s="24"/>
      <c r="AL1296" s="24">
        <v>0</v>
      </c>
      <c r="AM1296" s="24">
        <v>0</v>
      </c>
      <c r="AN1296" s="24">
        <v>0</v>
      </c>
      <c r="AO1296" s="24">
        <v>0</v>
      </c>
      <c r="AP1296" s="24">
        <v>0</v>
      </c>
      <c r="AQ1296" s="24">
        <v>0</v>
      </c>
      <c r="AR1296" s="24">
        <v>0</v>
      </c>
      <c r="AS1296" s="24">
        <v>0</v>
      </c>
      <c r="AT1296" s="24">
        <v>0</v>
      </c>
      <c r="AU1296" s="24">
        <v>0</v>
      </c>
      <c r="AV1296" s="24">
        <v>0</v>
      </c>
      <c r="AW1296" s="24">
        <v>0</v>
      </c>
      <c r="AX1296" s="24">
        <v>0</v>
      </c>
      <c r="AY1296" s="24">
        <v>0</v>
      </c>
      <c r="AZ1296" s="24">
        <v>0</v>
      </c>
      <c r="BA1296" s="24">
        <v>0</v>
      </c>
      <c r="BB1296" s="24">
        <v>0</v>
      </c>
      <c r="BC1296" s="24">
        <v>0</v>
      </c>
      <c r="BD1296" s="24">
        <f t="shared" si="517"/>
        <v>0</v>
      </c>
      <c r="BE1296" s="25"/>
    </row>
    <row r="1297" spans="1:57" ht="25.5" customHeight="1" x14ac:dyDescent="0.25">
      <c r="A1297" s="42">
        <v>26</v>
      </c>
      <c r="B1297" s="79" t="s">
        <v>93</v>
      </c>
      <c r="C1297" s="88">
        <v>18</v>
      </c>
      <c r="D1297" s="88">
        <v>339</v>
      </c>
      <c r="E1297" s="88" t="s">
        <v>212</v>
      </c>
      <c r="F1297" s="24">
        <v>0</v>
      </c>
      <c r="G1297" s="24">
        <v>0</v>
      </c>
      <c r="H1297" s="24">
        <v>0</v>
      </c>
      <c r="I1297" s="24">
        <v>0</v>
      </c>
      <c r="J1297" s="24">
        <v>0</v>
      </c>
      <c r="K1297" s="24">
        <v>0</v>
      </c>
      <c r="L1297" s="24">
        <v>0</v>
      </c>
      <c r="M1297" s="24">
        <v>0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0</v>
      </c>
      <c r="V1297" s="24"/>
      <c r="W1297" s="24">
        <v>0</v>
      </c>
      <c r="X1297" s="24"/>
      <c r="Y1297" s="24">
        <v>0</v>
      </c>
      <c r="Z1297" s="24">
        <v>0</v>
      </c>
      <c r="AA1297" s="24"/>
      <c r="AB1297" s="24">
        <v>0</v>
      </c>
      <c r="AC1297" s="24">
        <v>0</v>
      </c>
      <c r="AD1297" s="24">
        <v>0</v>
      </c>
      <c r="AE1297" s="24">
        <v>0</v>
      </c>
      <c r="AF1297" s="24">
        <v>0</v>
      </c>
      <c r="AG1297" s="24">
        <v>0</v>
      </c>
      <c r="AH1297" s="24"/>
      <c r="AI1297" s="24">
        <v>0</v>
      </c>
      <c r="AJ1297" s="24">
        <v>0</v>
      </c>
      <c r="AK1297" s="24"/>
      <c r="AL1297" s="24">
        <v>0</v>
      </c>
      <c r="AM1297" s="24">
        <v>0</v>
      </c>
      <c r="AN1297" s="24">
        <v>0</v>
      </c>
      <c r="AO1297" s="24">
        <v>0</v>
      </c>
      <c r="AP1297" s="24">
        <v>0</v>
      </c>
      <c r="AQ1297" s="24">
        <v>0</v>
      </c>
      <c r="AR1297" s="24">
        <v>0</v>
      </c>
      <c r="AS1297" s="24">
        <v>0</v>
      </c>
      <c r="AT1297" s="24">
        <v>0</v>
      </c>
      <c r="AU1297" s="24">
        <v>0</v>
      </c>
      <c r="AV1297" s="24">
        <v>0</v>
      </c>
      <c r="AW1297" s="24">
        <v>0</v>
      </c>
      <c r="AX1297" s="24">
        <v>0</v>
      </c>
      <c r="AY1297" s="24">
        <v>0</v>
      </c>
      <c r="AZ1297" s="24">
        <v>0</v>
      </c>
      <c r="BA1297" s="24">
        <v>0</v>
      </c>
      <c r="BB1297" s="24">
        <v>0</v>
      </c>
      <c r="BC1297" s="24">
        <v>0</v>
      </c>
      <c r="BD1297" s="24">
        <f t="shared" si="517"/>
        <v>0</v>
      </c>
      <c r="BE1297" s="25"/>
    </row>
    <row r="1298" spans="1:57" ht="25.5" customHeight="1" x14ac:dyDescent="0.25">
      <c r="A1298" s="22">
        <v>26</v>
      </c>
      <c r="B1298" s="79" t="s">
        <v>93</v>
      </c>
      <c r="C1298" s="82">
        <v>24</v>
      </c>
      <c r="D1298" s="79">
        <v>325</v>
      </c>
      <c r="E1298" s="82" t="s">
        <v>382</v>
      </c>
      <c r="F1298" s="24">
        <v>0</v>
      </c>
      <c r="G1298" s="24">
        <v>0</v>
      </c>
      <c r="H1298" s="24">
        <v>0</v>
      </c>
      <c r="I1298" s="24">
        <v>0</v>
      </c>
      <c r="J1298" s="24">
        <v>0</v>
      </c>
      <c r="K1298" s="24">
        <v>0</v>
      </c>
      <c r="L1298" s="24">
        <v>0</v>
      </c>
      <c r="M1298" s="24">
        <v>0</v>
      </c>
      <c r="N1298" s="24">
        <v>0</v>
      </c>
      <c r="O1298" s="24">
        <v>0</v>
      </c>
      <c r="P1298" s="24">
        <v>0</v>
      </c>
      <c r="Q1298" s="24">
        <v>0</v>
      </c>
      <c r="R1298" s="24">
        <v>0</v>
      </c>
      <c r="S1298" s="24">
        <v>0</v>
      </c>
      <c r="T1298" s="24">
        <v>0</v>
      </c>
      <c r="U1298" s="24">
        <v>0</v>
      </c>
      <c r="V1298" s="24"/>
      <c r="W1298" s="24">
        <v>0</v>
      </c>
      <c r="X1298" s="24"/>
      <c r="Y1298" s="24">
        <v>0</v>
      </c>
      <c r="Z1298" s="24">
        <v>0</v>
      </c>
      <c r="AA1298" s="24"/>
      <c r="AB1298" s="24">
        <v>0</v>
      </c>
      <c r="AC1298" s="24">
        <v>0</v>
      </c>
      <c r="AD1298" s="24">
        <v>0</v>
      </c>
      <c r="AE1298" s="24">
        <v>0</v>
      </c>
      <c r="AF1298" s="24">
        <v>0</v>
      </c>
      <c r="AG1298" s="24">
        <v>0</v>
      </c>
      <c r="AH1298" s="24"/>
      <c r="AI1298" s="24">
        <v>0</v>
      </c>
      <c r="AJ1298" s="24">
        <v>0</v>
      </c>
      <c r="AK1298" s="24"/>
      <c r="AL1298" s="24">
        <v>0</v>
      </c>
      <c r="AM1298" s="24">
        <v>0</v>
      </c>
      <c r="AN1298" s="24">
        <v>0</v>
      </c>
      <c r="AO1298" s="24">
        <v>0</v>
      </c>
      <c r="AP1298" s="24">
        <v>0</v>
      </c>
      <c r="AQ1298" s="24">
        <v>0</v>
      </c>
      <c r="AR1298" s="24">
        <v>0</v>
      </c>
      <c r="AS1298" s="24">
        <v>0</v>
      </c>
      <c r="AT1298" s="24">
        <v>0</v>
      </c>
      <c r="AU1298" s="24">
        <v>0</v>
      </c>
      <c r="AV1298" s="24">
        <v>0</v>
      </c>
      <c r="AW1298" s="24">
        <v>0</v>
      </c>
      <c r="AX1298" s="24">
        <v>0</v>
      </c>
      <c r="AY1298" s="24">
        <v>0</v>
      </c>
      <c r="AZ1298" s="24">
        <v>0</v>
      </c>
      <c r="BA1298" s="24">
        <v>0</v>
      </c>
      <c r="BB1298" s="24">
        <v>0</v>
      </c>
      <c r="BC1298" s="24">
        <v>0</v>
      </c>
      <c r="BD1298" s="24">
        <f t="shared" si="517"/>
        <v>0</v>
      </c>
      <c r="BE1298" s="25"/>
    </row>
    <row r="1299" spans="1:57" ht="25.5" customHeight="1" x14ac:dyDescent="0.25">
      <c r="A1299" s="22">
        <v>26</v>
      </c>
      <c r="B1299" s="79" t="s">
        <v>93</v>
      </c>
      <c r="C1299" s="80">
        <v>12</v>
      </c>
      <c r="D1299" s="80">
        <v>45</v>
      </c>
      <c r="E1299" s="80" t="s">
        <v>176</v>
      </c>
      <c r="F1299" s="24">
        <v>0</v>
      </c>
      <c r="G1299" s="24">
        <v>0</v>
      </c>
      <c r="H1299" s="24">
        <v>0</v>
      </c>
      <c r="I1299" s="24">
        <v>0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0</v>
      </c>
      <c r="U1299" s="24">
        <v>0</v>
      </c>
      <c r="V1299" s="24"/>
      <c r="W1299" s="24">
        <v>0</v>
      </c>
      <c r="X1299" s="24"/>
      <c r="Y1299" s="24">
        <v>0</v>
      </c>
      <c r="Z1299" s="24">
        <v>0</v>
      </c>
      <c r="AA1299" s="24"/>
      <c r="AB1299" s="24">
        <v>0</v>
      </c>
      <c r="AC1299" s="24">
        <v>0</v>
      </c>
      <c r="AD1299" s="24">
        <v>0</v>
      </c>
      <c r="AE1299" s="24">
        <v>0</v>
      </c>
      <c r="AF1299" s="24">
        <v>0</v>
      </c>
      <c r="AG1299" s="24">
        <v>0</v>
      </c>
      <c r="AH1299" s="24"/>
      <c r="AI1299" s="24">
        <v>0</v>
      </c>
      <c r="AJ1299" s="24">
        <v>0</v>
      </c>
      <c r="AK1299" s="24"/>
      <c r="AL1299" s="24">
        <v>0</v>
      </c>
      <c r="AM1299" s="24">
        <v>0</v>
      </c>
      <c r="AN1299" s="24">
        <v>0</v>
      </c>
      <c r="AO1299" s="24">
        <v>0</v>
      </c>
      <c r="AP1299" s="24">
        <v>0</v>
      </c>
      <c r="AQ1299" s="24">
        <v>0</v>
      </c>
      <c r="AR1299" s="24">
        <v>0</v>
      </c>
      <c r="AS1299" s="24">
        <v>0</v>
      </c>
      <c r="AT1299" s="24">
        <v>0</v>
      </c>
      <c r="AU1299" s="24">
        <v>0</v>
      </c>
      <c r="AV1299" s="24">
        <v>0</v>
      </c>
      <c r="AW1299" s="24">
        <v>0</v>
      </c>
      <c r="AX1299" s="24">
        <v>0</v>
      </c>
      <c r="AY1299" s="24">
        <v>0</v>
      </c>
      <c r="AZ1299" s="24">
        <v>0</v>
      </c>
      <c r="BA1299" s="24">
        <v>0</v>
      </c>
      <c r="BB1299" s="24">
        <v>0</v>
      </c>
      <c r="BC1299" s="24">
        <v>0</v>
      </c>
      <c r="BD1299" s="24">
        <f t="shared" si="517"/>
        <v>0</v>
      </c>
      <c r="BE1299" s="25"/>
    </row>
    <row r="1300" spans="1:57" ht="25.5" customHeight="1" x14ac:dyDescent="0.25">
      <c r="A1300" s="22">
        <v>26</v>
      </c>
      <c r="B1300" s="79" t="s">
        <v>93</v>
      </c>
      <c r="C1300" s="79">
        <v>11</v>
      </c>
      <c r="D1300" s="79">
        <v>294</v>
      </c>
      <c r="E1300" s="79" t="s">
        <v>383</v>
      </c>
      <c r="F1300" s="24">
        <v>0</v>
      </c>
      <c r="G1300" s="24">
        <v>0</v>
      </c>
      <c r="H1300" s="24">
        <v>0</v>
      </c>
      <c r="I1300" s="24">
        <v>0</v>
      </c>
      <c r="J1300" s="24">
        <v>0</v>
      </c>
      <c r="K1300" s="24">
        <v>0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0</v>
      </c>
      <c r="U1300" s="24">
        <v>0</v>
      </c>
      <c r="V1300" s="24"/>
      <c r="W1300" s="24">
        <v>0</v>
      </c>
      <c r="X1300" s="24"/>
      <c r="Y1300" s="24">
        <v>0</v>
      </c>
      <c r="Z1300" s="24">
        <v>0</v>
      </c>
      <c r="AA1300" s="24"/>
      <c r="AB1300" s="24">
        <v>0</v>
      </c>
      <c r="AC1300" s="24">
        <v>0</v>
      </c>
      <c r="AD1300" s="24">
        <v>0</v>
      </c>
      <c r="AE1300" s="24">
        <v>0</v>
      </c>
      <c r="AF1300" s="24">
        <v>0</v>
      </c>
      <c r="AG1300" s="24">
        <v>0</v>
      </c>
      <c r="AH1300" s="24"/>
      <c r="AI1300" s="24">
        <v>0</v>
      </c>
      <c r="AJ1300" s="24">
        <v>0</v>
      </c>
      <c r="AK1300" s="24"/>
      <c r="AL1300" s="24">
        <v>0</v>
      </c>
      <c r="AM1300" s="24">
        <v>0</v>
      </c>
      <c r="AN1300" s="24">
        <v>0</v>
      </c>
      <c r="AO1300" s="24">
        <v>0</v>
      </c>
      <c r="AP1300" s="24">
        <v>0</v>
      </c>
      <c r="AQ1300" s="24">
        <v>0</v>
      </c>
      <c r="AR1300" s="24">
        <v>0</v>
      </c>
      <c r="AS1300" s="24">
        <v>0</v>
      </c>
      <c r="AT1300" s="24">
        <v>0</v>
      </c>
      <c r="AU1300" s="24">
        <v>0</v>
      </c>
      <c r="AV1300" s="24">
        <v>0</v>
      </c>
      <c r="AW1300" s="24">
        <v>0</v>
      </c>
      <c r="AX1300" s="24">
        <v>0</v>
      </c>
      <c r="AY1300" s="24">
        <v>0</v>
      </c>
      <c r="AZ1300" s="24">
        <v>0</v>
      </c>
      <c r="BA1300" s="24">
        <v>0</v>
      </c>
      <c r="BB1300" s="24">
        <v>0</v>
      </c>
      <c r="BC1300" s="24">
        <v>0</v>
      </c>
      <c r="BD1300" s="24">
        <f t="shared" si="517"/>
        <v>0</v>
      </c>
      <c r="BE1300" s="25"/>
    </row>
    <row r="1301" spans="1:57" ht="25.5" customHeight="1" x14ac:dyDescent="0.25">
      <c r="A1301" s="22">
        <v>26</v>
      </c>
      <c r="B1301" s="79" t="s">
        <v>100</v>
      </c>
      <c r="C1301" s="80">
        <v>15</v>
      </c>
      <c r="D1301" s="80">
        <v>142</v>
      </c>
      <c r="E1301" s="80" t="s">
        <v>199</v>
      </c>
      <c r="F1301" s="24">
        <v>0</v>
      </c>
      <c r="G1301" s="24">
        <v>0</v>
      </c>
      <c r="H1301" s="24">
        <v>0</v>
      </c>
      <c r="I1301" s="24">
        <v>0</v>
      </c>
      <c r="J1301" s="24">
        <v>0</v>
      </c>
      <c r="K1301" s="24">
        <v>0</v>
      </c>
      <c r="L1301" s="24">
        <v>0</v>
      </c>
      <c r="M1301" s="24">
        <v>0</v>
      </c>
      <c r="N1301" s="24">
        <v>0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0</v>
      </c>
      <c r="V1301" s="24"/>
      <c r="W1301" s="24">
        <v>0</v>
      </c>
      <c r="X1301" s="24"/>
      <c r="Y1301" s="24">
        <v>0</v>
      </c>
      <c r="Z1301" s="24">
        <v>0</v>
      </c>
      <c r="AA1301" s="24"/>
      <c r="AB1301" s="24">
        <v>0</v>
      </c>
      <c r="AC1301" s="24">
        <v>0</v>
      </c>
      <c r="AD1301" s="24">
        <v>0</v>
      </c>
      <c r="AE1301" s="24">
        <v>0</v>
      </c>
      <c r="AF1301" s="24">
        <v>0</v>
      </c>
      <c r="AG1301" s="24">
        <v>0</v>
      </c>
      <c r="AH1301" s="24"/>
      <c r="AI1301" s="24">
        <v>0</v>
      </c>
      <c r="AJ1301" s="24">
        <v>0</v>
      </c>
      <c r="AK1301" s="24"/>
      <c r="AL1301" s="24">
        <v>0</v>
      </c>
      <c r="AM1301" s="24">
        <v>0</v>
      </c>
      <c r="AN1301" s="24">
        <v>0</v>
      </c>
      <c r="AO1301" s="24">
        <v>0</v>
      </c>
      <c r="AP1301" s="24">
        <v>0</v>
      </c>
      <c r="AQ1301" s="24">
        <v>0</v>
      </c>
      <c r="AR1301" s="24">
        <v>0</v>
      </c>
      <c r="AS1301" s="24">
        <v>0</v>
      </c>
      <c r="AT1301" s="24">
        <v>0</v>
      </c>
      <c r="AU1301" s="24">
        <v>0</v>
      </c>
      <c r="AV1301" s="24">
        <v>0</v>
      </c>
      <c r="AW1301" s="24">
        <v>0</v>
      </c>
      <c r="AX1301" s="24">
        <v>0</v>
      </c>
      <c r="AY1301" s="24">
        <v>0</v>
      </c>
      <c r="AZ1301" s="24">
        <v>0</v>
      </c>
      <c r="BA1301" s="24">
        <v>0</v>
      </c>
      <c r="BB1301" s="24">
        <v>0</v>
      </c>
      <c r="BC1301" s="24">
        <v>0</v>
      </c>
      <c r="BD1301" s="24">
        <f t="shared" si="517"/>
        <v>0</v>
      </c>
      <c r="BE1301" s="25"/>
    </row>
    <row r="1302" spans="1:57" ht="25.5" customHeight="1" x14ac:dyDescent="0.25">
      <c r="A1302" s="22">
        <v>26</v>
      </c>
      <c r="B1302" s="79" t="s">
        <v>110</v>
      </c>
      <c r="C1302" s="80">
        <v>13</v>
      </c>
      <c r="D1302" s="80">
        <v>32</v>
      </c>
      <c r="E1302" s="80" t="s">
        <v>354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4">
        <v>0</v>
      </c>
      <c r="V1302" s="24"/>
      <c r="W1302" s="24">
        <v>0</v>
      </c>
      <c r="X1302" s="24"/>
      <c r="Y1302" s="24">
        <v>0</v>
      </c>
      <c r="Z1302" s="24">
        <v>0</v>
      </c>
      <c r="AA1302" s="24"/>
      <c r="AB1302" s="24">
        <v>0</v>
      </c>
      <c r="AC1302" s="24">
        <v>0</v>
      </c>
      <c r="AD1302" s="24">
        <v>0</v>
      </c>
      <c r="AE1302" s="24">
        <v>0</v>
      </c>
      <c r="AF1302" s="24">
        <v>0</v>
      </c>
      <c r="AG1302" s="24">
        <v>0</v>
      </c>
      <c r="AH1302" s="24"/>
      <c r="AI1302" s="24">
        <v>0</v>
      </c>
      <c r="AJ1302" s="24">
        <v>0</v>
      </c>
      <c r="AK1302" s="24"/>
      <c r="AL1302" s="24">
        <v>0</v>
      </c>
      <c r="AM1302" s="24">
        <v>0</v>
      </c>
      <c r="AN1302" s="24">
        <v>0</v>
      </c>
      <c r="AO1302" s="24">
        <v>0</v>
      </c>
      <c r="AP1302" s="24">
        <v>0</v>
      </c>
      <c r="AQ1302" s="24">
        <v>0</v>
      </c>
      <c r="AR1302" s="24">
        <v>0</v>
      </c>
      <c r="AS1302" s="24">
        <v>0</v>
      </c>
      <c r="AT1302" s="24">
        <v>0</v>
      </c>
      <c r="AU1302" s="24">
        <v>0</v>
      </c>
      <c r="AV1302" s="24">
        <v>0</v>
      </c>
      <c r="AW1302" s="24">
        <v>0</v>
      </c>
      <c r="AX1302" s="24">
        <v>0</v>
      </c>
      <c r="AY1302" s="24">
        <v>0</v>
      </c>
      <c r="AZ1302" s="24">
        <v>0</v>
      </c>
      <c r="BA1302" s="24">
        <v>0</v>
      </c>
      <c r="BB1302" s="24">
        <v>0</v>
      </c>
      <c r="BC1302" s="24">
        <v>0</v>
      </c>
      <c r="BD1302" s="24">
        <f t="shared" si="517"/>
        <v>0</v>
      </c>
      <c r="BE1302" s="25"/>
    </row>
    <row r="1303" spans="1:57" ht="25.5" customHeight="1" x14ac:dyDescent="0.25">
      <c r="A1303" s="22">
        <v>26</v>
      </c>
      <c r="B1303" s="79" t="s">
        <v>110</v>
      </c>
      <c r="C1303" s="80">
        <v>13</v>
      </c>
      <c r="D1303" s="80">
        <v>145</v>
      </c>
      <c r="E1303" s="80" t="s">
        <v>355</v>
      </c>
      <c r="F1303" s="24">
        <v>0</v>
      </c>
      <c r="G1303" s="24">
        <v>0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0</v>
      </c>
      <c r="U1303" s="24">
        <v>0</v>
      </c>
      <c r="V1303" s="24"/>
      <c r="W1303" s="24">
        <v>0</v>
      </c>
      <c r="X1303" s="24"/>
      <c r="Y1303" s="24">
        <v>0</v>
      </c>
      <c r="Z1303" s="24">
        <v>0</v>
      </c>
      <c r="AA1303" s="24"/>
      <c r="AB1303" s="24">
        <v>0</v>
      </c>
      <c r="AC1303" s="24">
        <v>0</v>
      </c>
      <c r="AD1303" s="24">
        <v>0</v>
      </c>
      <c r="AE1303" s="24">
        <v>0</v>
      </c>
      <c r="AF1303" s="24">
        <v>0</v>
      </c>
      <c r="AG1303" s="24">
        <v>0</v>
      </c>
      <c r="AH1303" s="24"/>
      <c r="AI1303" s="24">
        <v>0</v>
      </c>
      <c r="AJ1303" s="24">
        <v>0</v>
      </c>
      <c r="AK1303" s="24"/>
      <c r="AL1303" s="24">
        <v>0</v>
      </c>
      <c r="AM1303" s="24">
        <v>0</v>
      </c>
      <c r="AN1303" s="24">
        <v>0</v>
      </c>
      <c r="AO1303" s="24">
        <v>0</v>
      </c>
      <c r="AP1303" s="24">
        <v>0</v>
      </c>
      <c r="AQ1303" s="24">
        <v>0</v>
      </c>
      <c r="AR1303" s="24">
        <v>0</v>
      </c>
      <c r="AS1303" s="24">
        <v>0</v>
      </c>
      <c r="AT1303" s="24">
        <v>0</v>
      </c>
      <c r="AU1303" s="24">
        <v>0</v>
      </c>
      <c r="AV1303" s="24">
        <v>0</v>
      </c>
      <c r="AW1303" s="24">
        <v>0</v>
      </c>
      <c r="AX1303" s="24">
        <v>0</v>
      </c>
      <c r="AY1303" s="24">
        <v>0</v>
      </c>
      <c r="AZ1303" s="24">
        <v>0</v>
      </c>
      <c r="BA1303" s="24">
        <v>0</v>
      </c>
      <c r="BB1303" s="24">
        <v>0</v>
      </c>
      <c r="BC1303" s="24">
        <v>0</v>
      </c>
      <c r="BD1303" s="24">
        <f t="shared" si="517"/>
        <v>0</v>
      </c>
      <c r="BE1303" s="25"/>
    </row>
    <row r="1304" spans="1:57" ht="25.5" customHeight="1" x14ac:dyDescent="0.25">
      <c r="A1304" s="22">
        <v>26</v>
      </c>
      <c r="B1304" s="79" t="s">
        <v>110</v>
      </c>
      <c r="C1304" s="80">
        <v>13</v>
      </c>
      <c r="D1304" s="80">
        <v>353</v>
      </c>
      <c r="E1304" s="80" t="s">
        <v>86</v>
      </c>
      <c r="F1304" s="24">
        <v>0</v>
      </c>
      <c r="G1304" s="24">
        <v>0</v>
      </c>
      <c r="H1304" s="24">
        <v>0</v>
      </c>
      <c r="I1304" s="24">
        <v>0</v>
      </c>
      <c r="J1304" s="24">
        <v>0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0</v>
      </c>
      <c r="U1304" s="24">
        <v>0</v>
      </c>
      <c r="V1304" s="24"/>
      <c r="W1304" s="24">
        <v>0</v>
      </c>
      <c r="X1304" s="24"/>
      <c r="Y1304" s="24">
        <v>0</v>
      </c>
      <c r="Z1304" s="24">
        <v>0</v>
      </c>
      <c r="AA1304" s="24"/>
      <c r="AB1304" s="24">
        <v>0</v>
      </c>
      <c r="AC1304" s="24">
        <v>0</v>
      </c>
      <c r="AD1304" s="24">
        <v>0</v>
      </c>
      <c r="AE1304" s="24">
        <v>0</v>
      </c>
      <c r="AF1304" s="24">
        <v>0</v>
      </c>
      <c r="AG1304" s="24">
        <v>0</v>
      </c>
      <c r="AH1304" s="24"/>
      <c r="AI1304" s="24">
        <v>0</v>
      </c>
      <c r="AJ1304" s="24">
        <v>0</v>
      </c>
      <c r="AK1304" s="24"/>
      <c r="AL1304" s="24">
        <v>0</v>
      </c>
      <c r="AM1304" s="24">
        <v>0</v>
      </c>
      <c r="AN1304" s="24">
        <v>0</v>
      </c>
      <c r="AO1304" s="24">
        <v>0</v>
      </c>
      <c r="AP1304" s="24">
        <v>0</v>
      </c>
      <c r="AQ1304" s="24">
        <v>0</v>
      </c>
      <c r="AR1304" s="24">
        <v>0</v>
      </c>
      <c r="AS1304" s="24">
        <v>0</v>
      </c>
      <c r="AT1304" s="24">
        <v>0</v>
      </c>
      <c r="AU1304" s="24">
        <v>0</v>
      </c>
      <c r="AV1304" s="24">
        <v>0</v>
      </c>
      <c r="AW1304" s="24">
        <v>0</v>
      </c>
      <c r="AX1304" s="24">
        <v>0</v>
      </c>
      <c r="AY1304" s="24">
        <v>0</v>
      </c>
      <c r="AZ1304" s="24">
        <v>0</v>
      </c>
      <c r="BA1304" s="24">
        <v>0</v>
      </c>
      <c r="BB1304" s="24">
        <v>0</v>
      </c>
      <c r="BC1304" s="24">
        <v>0</v>
      </c>
      <c r="BD1304" s="24">
        <f t="shared" si="517"/>
        <v>0</v>
      </c>
      <c r="BE1304" s="25"/>
    </row>
    <row r="1305" spans="1:57" ht="25.5" customHeight="1" x14ac:dyDescent="0.25">
      <c r="A1305" s="22">
        <v>26</v>
      </c>
      <c r="B1305" s="78"/>
      <c r="C1305" s="78"/>
      <c r="D1305" s="89"/>
      <c r="E1305" s="89"/>
      <c r="F1305" s="24">
        <v>0</v>
      </c>
      <c r="G1305" s="24">
        <v>0</v>
      </c>
      <c r="H1305" s="24">
        <v>0</v>
      </c>
      <c r="I1305" s="24">
        <v>0</v>
      </c>
      <c r="J1305" s="24">
        <v>0</v>
      </c>
      <c r="K1305" s="24">
        <v>0</v>
      </c>
      <c r="L1305" s="24">
        <v>0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0</v>
      </c>
      <c r="U1305" s="24">
        <v>0</v>
      </c>
      <c r="V1305" s="24"/>
      <c r="W1305" s="24">
        <v>0</v>
      </c>
      <c r="X1305" s="24"/>
      <c r="Y1305" s="24">
        <v>0</v>
      </c>
      <c r="Z1305" s="24">
        <v>0</v>
      </c>
      <c r="AA1305" s="24"/>
      <c r="AB1305" s="24">
        <v>0</v>
      </c>
      <c r="AC1305" s="24">
        <v>0</v>
      </c>
      <c r="AD1305" s="24">
        <v>0</v>
      </c>
      <c r="AE1305" s="24">
        <v>0</v>
      </c>
      <c r="AF1305" s="24">
        <v>0</v>
      </c>
      <c r="AG1305" s="24">
        <v>0</v>
      </c>
      <c r="AH1305" s="24"/>
      <c r="AI1305" s="24">
        <v>0</v>
      </c>
      <c r="AJ1305" s="24">
        <v>0</v>
      </c>
      <c r="AK1305" s="24"/>
      <c r="AL1305" s="24">
        <v>0</v>
      </c>
      <c r="AM1305" s="24">
        <v>0</v>
      </c>
      <c r="AN1305" s="24">
        <v>0</v>
      </c>
      <c r="AO1305" s="24">
        <v>0</v>
      </c>
      <c r="AP1305" s="24">
        <v>0</v>
      </c>
      <c r="AQ1305" s="24">
        <v>0</v>
      </c>
      <c r="AR1305" s="24">
        <v>0</v>
      </c>
      <c r="AS1305" s="24">
        <v>0</v>
      </c>
      <c r="AT1305" s="24">
        <v>0</v>
      </c>
      <c r="AU1305" s="24">
        <v>0</v>
      </c>
      <c r="AV1305" s="24">
        <v>0</v>
      </c>
      <c r="AW1305" s="24">
        <v>0</v>
      </c>
      <c r="AX1305" s="24">
        <v>0</v>
      </c>
      <c r="AY1305" s="24">
        <v>0</v>
      </c>
      <c r="AZ1305" s="24">
        <v>0</v>
      </c>
      <c r="BA1305" s="24">
        <v>0</v>
      </c>
      <c r="BB1305" s="24">
        <v>0</v>
      </c>
      <c r="BC1305" s="24">
        <v>0</v>
      </c>
      <c r="BD1305" s="24">
        <f t="shared" si="517"/>
        <v>0</v>
      </c>
      <c r="BE1305" s="25"/>
    </row>
    <row r="1306" spans="1:57" ht="25.5" customHeight="1" x14ac:dyDescent="0.25">
      <c r="A1306" s="22">
        <v>26</v>
      </c>
      <c r="B1306" s="78"/>
      <c r="C1306" s="76"/>
      <c r="D1306" s="76"/>
      <c r="E1306" s="76"/>
      <c r="F1306" s="24">
        <v>0</v>
      </c>
      <c r="G1306" s="24">
        <v>0</v>
      </c>
      <c r="H1306" s="24">
        <v>0</v>
      </c>
      <c r="I1306" s="24">
        <v>0</v>
      </c>
      <c r="J1306" s="24">
        <v>0</v>
      </c>
      <c r="K1306" s="24">
        <v>0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0</v>
      </c>
      <c r="U1306" s="24">
        <v>0</v>
      </c>
      <c r="V1306" s="24"/>
      <c r="W1306" s="24">
        <v>0</v>
      </c>
      <c r="X1306" s="24"/>
      <c r="Y1306" s="24">
        <v>0</v>
      </c>
      <c r="Z1306" s="24">
        <v>0</v>
      </c>
      <c r="AA1306" s="24"/>
      <c r="AB1306" s="24">
        <v>0</v>
      </c>
      <c r="AC1306" s="24">
        <v>0</v>
      </c>
      <c r="AD1306" s="24">
        <v>0</v>
      </c>
      <c r="AE1306" s="24">
        <v>0</v>
      </c>
      <c r="AF1306" s="24">
        <v>0</v>
      </c>
      <c r="AG1306" s="24">
        <v>0</v>
      </c>
      <c r="AH1306" s="24"/>
      <c r="AI1306" s="24">
        <v>0</v>
      </c>
      <c r="AJ1306" s="24">
        <v>0</v>
      </c>
      <c r="AK1306" s="24"/>
      <c r="AL1306" s="24">
        <v>0</v>
      </c>
      <c r="AM1306" s="24">
        <v>0</v>
      </c>
      <c r="AN1306" s="24">
        <v>0</v>
      </c>
      <c r="AO1306" s="24">
        <v>0</v>
      </c>
      <c r="AP1306" s="24">
        <v>0</v>
      </c>
      <c r="AQ1306" s="24">
        <v>0</v>
      </c>
      <c r="AR1306" s="24">
        <v>0</v>
      </c>
      <c r="AS1306" s="24">
        <v>0</v>
      </c>
      <c r="AT1306" s="24">
        <v>0</v>
      </c>
      <c r="AU1306" s="24">
        <v>0</v>
      </c>
      <c r="AV1306" s="24">
        <v>0</v>
      </c>
      <c r="AW1306" s="24">
        <v>0</v>
      </c>
      <c r="AX1306" s="24">
        <v>0</v>
      </c>
      <c r="AY1306" s="24">
        <v>0</v>
      </c>
      <c r="AZ1306" s="24">
        <v>0</v>
      </c>
      <c r="BA1306" s="24">
        <v>0</v>
      </c>
      <c r="BB1306" s="24">
        <v>0</v>
      </c>
      <c r="BC1306" s="24">
        <v>0</v>
      </c>
      <c r="BD1306" s="24">
        <f t="shared" si="517"/>
        <v>0</v>
      </c>
      <c r="BE1306" s="25"/>
    </row>
    <row r="1307" spans="1:57" ht="25.5" customHeight="1" x14ac:dyDescent="0.25">
      <c r="A1307" s="22">
        <v>26</v>
      </c>
      <c r="B1307" s="78"/>
      <c r="C1307" s="76"/>
      <c r="D1307" s="76"/>
      <c r="E1307" s="76"/>
      <c r="F1307" s="24">
        <v>0</v>
      </c>
      <c r="G1307" s="24">
        <v>0</v>
      </c>
      <c r="H1307" s="24">
        <v>0</v>
      </c>
      <c r="I1307" s="24">
        <v>0</v>
      </c>
      <c r="J1307" s="24">
        <v>0</v>
      </c>
      <c r="K1307" s="24">
        <v>0</v>
      </c>
      <c r="L1307" s="24">
        <v>0</v>
      </c>
      <c r="M1307" s="24">
        <v>0</v>
      </c>
      <c r="N1307" s="24">
        <v>0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0</v>
      </c>
      <c r="U1307" s="24">
        <v>0</v>
      </c>
      <c r="V1307" s="24"/>
      <c r="W1307" s="24">
        <v>0</v>
      </c>
      <c r="X1307" s="24"/>
      <c r="Y1307" s="24">
        <v>0</v>
      </c>
      <c r="Z1307" s="24">
        <v>0</v>
      </c>
      <c r="AA1307" s="24"/>
      <c r="AB1307" s="24">
        <v>0</v>
      </c>
      <c r="AC1307" s="24">
        <v>0</v>
      </c>
      <c r="AD1307" s="24">
        <v>0</v>
      </c>
      <c r="AE1307" s="24">
        <v>0</v>
      </c>
      <c r="AF1307" s="24">
        <v>0</v>
      </c>
      <c r="AG1307" s="24">
        <v>0</v>
      </c>
      <c r="AH1307" s="24"/>
      <c r="AI1307" s="24">
        <v>0</v>
      </c>
      <c r="AJ1307" s="24">
        <v>0</v>
      </c>
      <c r="AK1307" s="24"/>
      <c r="AL1307" s="24">
        <v>0</v>
      </c>
      <c r="AM1307" s="24">
        <v>0</v>
      </c>
      <c r="AN1307" s="24">
        <v>0</v>
      </c>
      <c r="AO1307" s="24">
        <v>0</v>
      </c>
      <c r="AP1307" s="24">
        <v>0</v>
      </c>
      <c r="AQ1307" s="24">
        <v>0</v>
      </c>
      <c r="AR1307" s="24">
        <v>0</v>
      </c>
      <c r="AS1307" s="24">
        <v>0</v>
      </c>
      <c r="AT1307" s="24">
        <v>0</v>
      </c>
      <c r="AU1307" s="24">
        <v>0</v>
      </c>
      <c r="AV1307" s="24">
        <v>0</v>
      </c>
      <c r="AW1307" s="24">
        <v>0</v>
      </c>
      <c r="AX1307" s="24">
        <v>0</v>
      </c>
      <c r="AY1307" s="24">
        <v>0</v>
      </c>
      <c r="AZ1307" s="24">
        <v>0</v>
      </c>
      <c r="BA1307" s="24">
        <v>0</v>
      </c>
      <c r="BB1307" s="24">
        <v>0</v>
      </c>
      <c r="BC1307" s="24">
        <v>0</v>
      </c>
      <c r="BD1307" s="24">
        <f t="shared" si="517"/>
        <v>0</v>
      </c>
      <c r="BE1307" s="25"/>
    </row>
    <row r="1308" spans="1:57" ht="25.5" customHeight="1" x14ac:dyDescent="0.25">
      <c r="A1308" s="22">
        <v>26</v>
      </c>
      <c r="B1308" s="78"/>
      <c r="C1308" s="76"/>
      <c r="D1308" s="76"/>
      <c r="E1308" s="76"/>
      <c r="F1308" s="24">
        <v>0</v>
      </c>
      <c r="G1308" s="24">
        <v>0</v>
      </c>
      <c r="H1308" s="24">
        <v>0</v>
      </c>
      <c r="I1308" s="24">
        <v>0</v>
      </c>
      <c r="J1308" s="24">
        <v>0</v>
      </c>
      <c r="K1308" s="24">
        <v>0</v>
      </c>
      <c r="L1308" s="24">
        <v>0</v>
      </c>
      <c r="M1308" s="24">
        <v>0</v>
      </c>
      <c r="N1308" s="24">
        <v>0</v>
      </c>
      <c r="O1308" s="24">
        <v>0</v>
      </c>
      <c r="P1308" s="24">
        <v>0</v>
      </c>
      <c r="Q1308" s="24">
        <v>0</v>
      </c>
      <c r="R1308" s="24">
        <v>0</v>
      </c>
      <c r="S1308" s="24">
        <v>0</v>
      </c>
      <c r="T1308" s="24">
        <v>0</v>
      </c>
      <c r="U1308" s="24">
        <v>0</v>
      </c>
      <c r="V1308" s="24"/>
      <c r="W1308" s="24">
        <v>0</v>
      </c>
      <c r="X1308" s="24"/>
      <c r="Y1308" s="24">
        <v>0</v>
      </c>
      <c r="Z1308" s="24">
        <v>0</v>
      </c>
      <c r="AA1308" s="24"/>
      <c r="AB1308" s="24">
        <v>0</v>
      </c>
      <c r="AC1308" s="24">
        <v>0</v>
      </c>
      <c r="AD1308" s="24">
        <v>0</v>
      </c>
      <c r="AE1308" s="24">
        <v>0</v>
      </c>
      <c r="AF1308" s="24">
        <v>0</v>
      </c>
      <c r="AG1308" s="24">
        <v>0</v>
      </c>
      <c r="AH1308" s="24"/>
      <c r="AI1308" s="24">
        <v>0</v>
      </c>
      <c r="AJ1308" s="24">
        <v>0</v>
      </c>
      <c r="AK1308" s="24"/>
      <c r="AL1308" s="24">
        <v>0</v>
      </c>
      <c r="AM1308" s="24">
        <v>0</v>
      </c>
      <c r="AN1308" s="24">
        <v>0</v>
      </c>
      <c r="AO1308" s="24">
        <v>0</v>
      </c>
      <c r="AP1308" s="24">
        <v>0</v>
      </c>
      <c r="AQ1308" s="24">
        <v>0</v>
      </c>
      <c r="AR1308" s="24">
        <v>0</v>
      </c>
      <c r="AS1308" s="24">
        <v>0</v>
      </c>
      <c r="AT1308" s="24">
        <v>0</v>
      </c>
      <c r="AU1308" s="24">
        <v>0</v>
      </c>
      <c r="AV1308" s="24">
        <v>0</v>
      </c>
      <c r="AW1308" s="24">
        <v>0</v>
      </c>
      <c r="AX1308" s="24">
        <v>0</v>
      </c>
      <c r="AY1308" s="24">
        <v>0</v>
      </c>
      <c r="AZ1308" s="24">
        <v>0</v>
      </c>
      <c r="BA1308" s="24">
        <v>0</v>
      </c>
      <c r="BB1308" s="24">
        <v>0</v>
      </c>
      <c r="BC1308" s="24">
        <v>0</v>
      </c>
      <c r="BD1308" s="24">
        <f t="shared" si="517"/>
        <v>0</v>
      </c>
      <c r="BE1308" s="25"/>
    </row>
    <row r="1309" spans="1:57" ht="25.5" customHeight="1" x14ac:dyDescent="0.25">
      <c r="A1309" s="22">
        <v>26</v>
      </c>
      <c r="B1309" s="78"/>
      <c r="C1309" s="76"/>
      <c r="D1309" s="76"/>
      <c r="E1309" s="76"/>
      <c r="F1309" s="24">
        <v>0</v>
      </c>
      <c r="G1309" s="24">
        <v>0</v>
      </c>
      <c r="H1309" s="24">
        <v>0</v>
      </c>
      <c r="I1309" s="24">
        <v>0</v>
      </c>
      <c r="J1309" s="24">
        <v>0</v>
      </c>
      <c r="K1309" s="24">
        <v>0</v>
      </c>
      <c r="L1309" s="24">
        <v>0</v>
      </c>
      <c r="M1309" s="24">
        <v>0</v>
      </c>
      <c r="N1309" s="24">
        <v>0</v>
      </c>
      <c r="O1309" s="24">
        <v>0</v>
      </c>
      <c r="P1309" s="24">
        <v>0</v>
      </c>
      <c r="Q1309" s="24">
        <v>0</v>
      </c>
      <c r="R1309" s="24">
        <v>0</v>
      </c>
      <c r="S1309" s="24">
        <v>0</v>
      </c>
      <c r="T1309" s="24">
        <v>0</v>
      </c>
      <c r="U1309" s="24">
        <v>0</v>
      </c>
      <c r="V1309" s="24"/>
      <c r="W1309" s="24">
        <v>0</v>
      </c>
      <c r="X1309" s="24"/>
      <c r="Y1309" s="24">
        <v>0</v>
      </c>
      <c r="Z1309" s="24">
        <v>0</v>
      </c>
      <c r="AA1309" s="24"/>
      <c r="AB1309" s="24">
        <v>0</v>
      </c>
      <c r="AC1309" s="24">
        <v>0</v>
      </c>
      <c r="AD1309" s="24">
        <v>0</v>
      </c>
      <c r="AE1309" s="24">
        <v>0</v>
      </c>
      <c r="AF1309" s="24">
        <v>0</v>
      </c>
      <c r="AG1309" s="24">
        <v>0</v>
      </c>
      <c r="AH1309" s="24"/>
      <c r="AI1309" s="24">
        <v>0</v>
      </c>
      <c r="AJ1309" s="24">
        <v>0</v>
      </c>
      <c r="AK1309" s="24"/>
      <c r="AL1309" s="24">
        <v>0</v>
      </c>
      <c r="AM1309" s="24">
        <v>0</v>
      </c>
      <c r="AN1309" s="24">
        <v>0</v>
      </c>
      <c r="AO1309" s="24">
        <v>0</v>
      </c>
      <c r="AP1309" s="24">
        <v>0</v>
      </c>
      <c r="AQ1309" s="24">
        <v>0</v>
      </c>
      <c r="AR1309" s="24">
        <v>0</v>
      </c>
      <c r="AS1309" s="24">
        <v>0</v>
      </c>
      <c r="AT1309" s="24">
        <v>0</v>
      </c>
      <c r="AU1309" s="24">
        <v>0</v>
      </c>
      <c r="AV1309" s="24">
        <v>0</v>
      </c>
      <c r="AW1309" s="24">
        <v>0</v>
      </c>
      <c r="AX1309" s="24">
        <v>0</v>
      </c>
      <c r="AY1309" s="24">
        <v>0</v>
      </c>
      <c r="AZ1309" s="24">
        <v>0</v>
      </c>
      <c r="BA1309" s="24">
        <v>0</v>
      </c>
      <c r="BB1309" s="24">
        <v>0</v>
      </c>
      <c r="BC1309" s="24">
        <v>0</v>
      </c>
      <c r="BD1309" s="24">
        <f t="shared" si="517"/>
        <v>0</v>
      </c>
      <c r="BE1309" s="25"/>
    </row>
    <row r="1310" spans="1:57" ht="25.5" customHeight="1" x14ac:dyDescent="0.25">
      <c r="A1310" s="22">
        <v>26</v>
      </c>
      <c r="B1310" s="78"/>
      <c r="C1310" s="76"/>
      <c r="D1310" s="76"/>
      <c r="E1310" s="76"/>
      <c r="F1310" s="24">
        <v>0</v>
      </c>
      <c r="G1310" s="24">
        <v>0</v>
      </c>
      <c r="H1310" s="24">
        <v>0</v>
      </c>
      <c r="I1310" s="24">
        <v>0</v>
      </c>
      <c r="J1310" s="24">
        <v>0</v>
      </c>
      <c r="K1310" s="24">
        <v>0</v>
      </c>
      <c r="L1310" s="24">
        <v>0</v>
      </c>
      <c r="M1310" s="24">
        <v>0</v>
      </c>
      <c r="N1310" s="24">
        <v>0</v>
      </c>
      <c r="O1310" s="24">
        <v>0</v>
      </c>
      <c r="P1310" s="24">
        <v>0</v>
      </c>
      <c r="Q1310" s="24">
        <v>0</v>
      </c>
      <c r="R1310" s="24">
        <v>0</v>
      </c>
      <c r="S1310" s="24">
        <v>0</v>
      </c>
      <c r="T1310" s="24">
        <v>0</v>
      </c>
      <c r="U1310" s="24">
        <v>0</v>
      </c>
      <c r="V1310" s="24"/>
      <c r="W1310" s="24">
        <v>0</v>
      </c>
      <c r="X1310" s="24"/>
      <c r="Y1310" s="24">
        <v>0</v>
      </c>
      <c r="Z1310" s="24">
        <v>0</v>
      </c>
      <c r="AA1310" s="24"/>
      <c r="AB1310" s="24">
        <v>0</v>
      </c>
      <c r="AC1310" s="24">
        <v>0</v>
      </c>
      <c r="AD1310" s="24">
        <v>0</v>
      </c>
      <c r="AE1310" s="24">
        <v>0</v>
      </c>
      <c r="AF1310" s="24">
        <v>0</v>
      </c>
      <c r="AG1310" s="24">
        <v>0</v>
      </c>
      <c r="AH1310" s="24"/>
      <c r="AI1310" s="24">
        <v>0</v>
      </c>
      <c r="AJ1310" s="24">
        <v>0</v>
      </c>
      <c r="AK1310" s="24"/>
      <c r="AL1310" s="24">
        <v>0</v>
      </c>
      <c r="AM1310" s="24">
        <v>0</v>
      </c>
      <c r="AN1310" s="24">
        <v>0</v>
      </c>
      <c r="AO1310" s="24">
        <v>0</v>
      </c>
      <c r="AP1310" s="24">
        <v>0</v>
      </c>
      <c r="AQ1310" s="24">
        <v>0</v>
      </c>
      <c r="AR1310" s="24">
        <v>0</v>
      </c>
      <c r="AS1310" s="24">
        <v>0</v>
      </c>
      <c r="AT1310" s="24">
        <v>0</v>
      </c>
      <c r="AU1310" s="24">
        <v>0</v>
      </c>
      <c r="AV1310" s="24">
        <v>0</v>
      </c>
      <c r="AW1310" s="24">
        <v>0</v>
      </c>
      <c r="AX1310" s="24">
        <v>0</v>
      </c>
      <c r="AY1310" s="24">
        <v>0</v>
      </c>
      <c r="AZ1310" s="24">
        <v>0</v>
      </c>
      <c r="BA1310" s="24">
        <v>0</v>
      </c>
      <c r="BB1310" s="24">
        <v>0</v>
      </c>
      <c r="BC1310" s="24">
        <v>0</v>
      </c>
      <c r="BD1310" s="24">
        <f t="shared" si="517"/>
        <v>0</v>
      </c>
      <c r="BE1310" s="25"/>
    </row>
    <row r="1311" spans="1:57" ht="25.5" customHeight="1" x14ac:dyDescent="0.25">
      <c r="A1311" s="22">
        <v>26</v>
      </c>
      <c r="B1311" s="78"/>
      <c r="C1311" s="76"/>
      <c r="D1311" s="76"/>
      <c r="E1311" s="76"/>
      <c r="F1311" s="24">
        <v>0</v>
      </c>
      <c r="G1311" s="24">
        <v>0</v>
      </c>
      <c r="H1311" s="24">
        <v>0</v>
      </c>
      <c r="I1311" s="24">
        <v>0</v>
      </c>
      <c r="J1311" s="24">
        <v>0</v>
      </c>
      <c r="K1311" s="24">
        <v>0</v>
      </c>
      <c r="L1311" s="24">
        <v>0</v>
      </c>
      <c r="M1311" s="24">
        <v>0</v>
      </c>
      <c r="N1311" s="24">
        <v>0</v>
      </c>
      <c r="O1311" s="24">
        <v>0</v>
      </c>
      <c r="P1311" s="24">
        <v>0</v>
      </c>
      <c r="Q1311" s="24">
        <v>0</v>
      </c>
      <c r="R1311" s="24">
        <v>0</v>
      </c>
      <c r="S1311" s="24">
        <v>0</v>
      </c>
      <c r="T1311" s="24">
        <v>0</v>
      </c>
      <c r="U1311" s="24">
        <v>0</v>
      </c>
      <c r="V1311" s="24"/>
      <c r="W1311" s="24">
        <v>0</v>
      </c>
      <c r="X1311" s="24"/>
      <c r="Y1311" s="24">
        <v>0</v>
      </c>
      <c r="Z1311" s="24">
        <v>0</v>
      </c>
      <c r="AA1311" s="24"/>
      <c r="AB1311" s="24">
        <v>0</v>
      </c>
      <c r="AC1311" s="24">
        <v>0</v>
      </c>
      <c r="AD1311" s="24">
        <v>0</v>
      </c>
      <c r="AE1311" s="24">
        <v>0</v>
      </c>
      <c r="AF1311" s="24">
        <v>0</v>
      </c>
      <c r="AG1311" s="24">
        <v>0</v>
      </c>
      <c r="AH1311" s="24"/>
      <c r="AI1311" s="24">
        <v>0</v>
      </c>
      <c r="AJ1311" s="24">
        <v>0</v>
      </c>
      <c r="AK1311" s="24"/>
      <c r="AL1311" s="24">
        <v>0</v>
      </c>
      <c r="AM1311" s="24">
        <v>0</v>
      </c>
      <c r="AN1311" s="24">
        <v>0</v>
      </c>
      <c r="AO1311" s="24">
        <v>0</v>
      </c>
      <c r="AP1311" s="24">
        <v>0</v>
      </c>
      <c r="AQ1311" s="24">
        <v>0</v>
      </c>
      <c r="AR1311" s="24">
        <v>0</v>
      </c>
      <c r="AS1311" s="24">
        <v>0</v>
      </c>
      <c r="AT1311" s="24">
        <v>0</v>
      </c>
      <c r="AU1311" s="24">
        <v>0</v>
      </c>
      <c r="AV1311" s="24">
        <v>0</v>
      </c>
      <c r="AW1311" s="24">
        <v>0</v>
      </c>
      <c r="AX1311" s="24">
        <v>0</v>
      </c>
      <c r="AY1311" s="24">
        <v>0</v>
      </c>
      <c r="AZ1311" s="24">
        <v>0</v>
      </c>
      <c r="BA1311" s="24">
        <v>0</v>
      </c>
      <c r="BB1311" s="24">
        <v>0</v>
      </c>
      <c r="BC1311" s="24">
        <v>0</v>
      </c>
      <c r="BD1311" s="24">
        <f t="shared" si="517"/>
        <v>0</v>
      </c>
      <c r="BE1311" s="25"/>
    </row>
    <row r="1312" spans="1:57" ht="25.5" customHeight="1" x14ac:dyDescent="0.25">
      <c r="A1312" s="22">
        <v>26</v>
      </c>
      <c r="B1312" s="78"/>
      <c r="C1312" s="76"/>
      <c r="D1312" s="76"/>
      <c r="E1312" s="76"/>
      <c r="F1312" s="24">
        <v>0</v>
      </c>
      <c r="G1312" s="24">
        <v>0</v>
      </c>
      <c r="H1312" s="24">
        <v>0</v>
      </c>
      <c r="I1312" s="24">
        <v>0</v>
      </c>
      <c r="J1312" s="24">
        <v>0</v>
      </c>
      <c r="K1312" s="24">
        <v>0</v>
      </c>
      <c r="L1312" s="24">
        <v>0</v>
      </c>
      <c r="M1312" s="24">
        <v>0</v>
      </c>
      <c r="N1312" s="24">
        <v>0</v>
      </c>
      <c r="O1312" s="24">
        <v>0</v>
      </c>
      <c r="P1312" s="24">
        <v>0</v>
      </c>
      <c r="Q1312" s="24">
        <v>0</v>
      </c>
      <c r="R1312" s="24">
        <v>0</v>
      </c>
      <c r="S1312" s="24">
        <v>0</v>
      </c>
      <c r="T1312" s="24">
        <v>0</v>
      </c>
      <c r="U1312" s="24">
        <v>0</v>
      </c>
      <c r="V1312" s="24"/>
      <c r="W1312" s="24">
        <v>0</v>
      </c>
      <c r="X1312" s="24"/>
      <c r="Y1312" s="24">
        <v>0</v>
      </c>
      <c r="Z1312" s="24">
        <v>0</v>
      </c>
      <c r="AA1312" s="24"/>
      <c r="AB1312" s="24">
        <v>0</v>
      </c>
      <c r="AC1312" s="24">
        <v>0</v>
      </c>
      <c r="AD1312" s="24">
        <v>0</v>
      </c>
      <c r="AE1312" s="24">
        <v>0</v>
      </c>
      <c r="AF1312" s="24">
        <v>0</v>
      </c>
      <c r="AG1312" s="24">
        <v>0</v>
      </c>
      <c r="AH1312" s="24"/>
      <c r="AI1312" s="24">
        <v>0</v>
      </c>
      <c r="AJ1312" s="24">
        <v>0</v>
      </c>
      <c r="AK1312" s="24"/>
      <c r="AL1312" s="24">
        <v>0</v>
      </c>
      <c r="AM1312" s="24">
        <v>0</v>
      </c>
      <c r="AN1312" s="24">
        <v>0</v>
      </c>
      <c r="AO1312" s="24">
        <v>0</v>
      </c>
      <c r="AP1312" s="24">
        <v>0</v>
      </c>
      <c r="AQ1312" s="24">
        <v>0</v>
      </c>
      <c r="AR1312" s="24">
        <v>0</v>
      </c>
      <c r="AS1312" s="24">
        <v>0</v>
      </c>
      <c r="AT1312" s="24">
        <v>0</v>
      </c>
      <c r="AU1312" s="24">
        <v>0</v>
      </c>
      <c r="AV1312" s="24">
        <v>0</v>
      </c>
      <c r="AW1312" s="24">
        <v>0</v>
      </c>
      <c r="AX1312" s="24">
        <v>0</v>
      </c>
      <c r="AY1312" s="24">
        <v>0</v>
      </c>
      <c r="AZ1312" s="24">
        <v>0</v>
      </c>
      <c r="BA1312" s="24">
        <v>0</v>
      </c>
      <c r="BB1312" s="24">
        <v>0</v>
      </c>
      <c r="BC1312" s="24">
        <v>0</v>
      </c>
      <c r="BD1312" s="24">
        <f t="shared" si="517"/>
        <v>0</v>
      </c>
      <c r="BE1312" s="25"/>
    </row>
    <row r="1313" spans="1:57" ht="25.5" customHeight="1" x14ac:dyDescent="0.25">
      <c r="A1313" s="22">
        <v>26</v>
      </c>
      <c r="B1313" s="78"/>
      <c r="C1313" s="76"/>
      <c r="D1313" s="76"/>
      <c r="E1313" s="76"/>
      <c r="F1313" s="24">
        <v>0</v>
      </c>
      <c r="G1313" s="24">
        <v>0</v>
      </c>
      <c r="H1313" s="24">
        <v>0</v>
      </c>
      <c r="I1313" s="24">
        <v>0</v>
      </c>
      <c r="J1313" s="24">
        <v>0</v>
      </c>
      <c r="K1313" s="24">
        <v>0</v>
      </c>
      <c r="L1313" s="24">
        <v>0</v>
      </c>
      <c r="M1313" s="24">
        <v>0</v>
      </c>
      <c r="N1313" s="24">
        <v>0</v>
      </c>
      <c r="O1313" s="24">
        <v>0</v>
      </c>
      <c r="P1313" s="24">
        <v>0</v>
      </c>
      <c r="Q1313" s="24">
        <v>0</v>
      </c>
      <c r="R1313" s="24">
        <v>0</v>
      </c>
      <c r="S1313" s="24">
        <v>0</v>
      </c>
      <c r="T1313" s="24">
        <v>0</v>
      </c>
      <c r="U1313" s="24">
        <v>0</v>
      </c>
      <c r="V1313" s="24"/>
      <c r="W1313" s="24">
        <v>0</v>
      </c>
      <c r="X1313" s="24"/>
      <c r="Y1313" s="24">
        <v>0</v>
      </c>
      <c r="Z1313" s="24">
        <v>0</v>
      </c>
      <c r="AA1313" s="24"/>
      <c r="AB1313" s="24">
        <v>0</v>
      </c>
      <c r="AC1313" s="24">
        <v>0</v>
      </c>
      <c r="AD1313" s="24">
        <v>0</v>
      </c>
      <c r="AE1313" s="24">
        <v>0</v>
      </c>
      <c r="AF1313" s="24">
        <v>0</v>
      </c>
      <c r="AG1313" s="24">
        <v>0</v>
      </c>
      <c r="AH1313" s="24"/>
      <c r="AI1313" s="24">
        <v>0</v>
      </c>
      <c r="AJ1313" s="24">
        <v>0</v>
      </c>
      <c r="AK1313" s="24"/>
      <c r="AL1313" s="24">
        <v>0</v>
      </c>
      <c r="AM1313" s="24">
        <v>0</v>
      </c>
      <c r="AN1313" s="24">
        <v>0</v>
      </c>
      <c r="AO1313" s="24">
        <v>0</v>
      </c>
      <c r="AP1313" s="24">
        <v>0</v>
      </c>
      <c r="AQ1313" s="24">
        <v>0</v>
      </c>
      <c r="AR1313" s="24">
        <v>0</v>
      </c>
      <c r="AS1313" s="24">
        <v>0</v>
      </c>
      <c r="AT1313" s="24">
        <v>0</v>
      </c>
      <c r="AU1313" s="24">
        <v>0</v>
      </c>
      <c r="AV1313" s="24">
        <v>0</v>
      </c>
      <c r="AW1313" s="24">
        <v>0</v>
      </c>
      <c r="AX1313" s="24">
        <v>0</v>
      </c>
      <c r="AY1313" s="24">
        <v>0</v>
      </c>
      <c r="AZ1313" s="24">
        <v>0</v>
      </c>
      <c r="BA1313" s="24">
        <v>0</v>
      </c>
      <c r="BB1313" s="24">
        <v>0</v>
      </c>
      <c r="BC1313" s="24">
        <v>0</v>
      </c>
      <c r="BD1313" s="24">
        <f t="shared" si="517"/>
        <v>0</v>
      </c>
      <c r="BE1313" s="25"/>
    </row>
    <row r="1314" spans="1:57" ht="25.5" customHeight="1" x14ac:dyDescent="0.25">
      <c r="A1314" s="22">
        <v>26</v>
      </c>
      <c r="B1314" s="78"/>
      <c r="C1314" s="76"/>
      <c r="D1314" s="76"/>
      <c r="E1314" s="76"/>
      <c r="F1314" s="24">
        <v>0</v>
      </c>
      <c r="G1314" s="24">
        <v>0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0</v>
      </c>
      <c r="V1314" s="24"/>
      <c r="W1314" s="24">
        <v>0</v>
      </c>
      <c r="X1314" s="24"/>
      <c r="Y1314" s="24">
        <v>0</v>
      </c>
      <c r="Z1314" s="24">
        <v>0</v>
      </c>
      <c r="AA1314" s="24"/>
      <c r="AB1314" s="24">
        <v>0</v>
      </c>
      <c r="AC1314" s="24">
        <v>0</v>
      </c>
      <c r="AD1314" s="24">
        <v>0</v>
      </c>
      <c r="AE1314" s="24">
        <v>0</v>
      </c>
      <c r="AF1314" s="24">
        <v>0</v>
      </c>
      <c r="AG1314" s="24">
        <v>0</v>
      </c>
      <c r="AH1314" s="24"/>
      <c r="AI1314" s="24">
        <v>0</v>
      </c>
      <c r="AJ1314" s="24">
        <v>0</v>
      </c>
      <c r="AK1314" s="24"/>
      <c r="AL1314" s="24">
        <v>0</v>
      </c>
      <c r="AM1314" s="24">
        <v>0</v>
      </c>
      <c r="AN1314" s="24">
        <v>0</v>
      </c>
      <c r="AO1314" s="24">
        <v>0</v>
      </c>
      <c r="AP1314" s="24">
        <v>0</v>
      </c>
      <c r="AQ1314" s="24">
        <v>0</v>
      </c>
      <c r="AR1314" s="24">
        <v>0</v>
      </c>
      <c r="AS1314" s="24">
        <v>0</v>
      </c>
      <c r="AT1314" s="24">
        <v>0</v>
      </c>
      <c r="AU1314" s="24">
        <v>0</v>
      </c>
      <c r="AV1314" s="24">
        <v>0</v>
      </c>
      <c r="AW1314" s="24">
        <v>0</v>
      </c>
      <c r="AX1314" s="24">
        <v>0</v>
      </c>
      <c r="AY1314" s="24">
        <v>0</v>
      </c>
      <c r="AZ1314" s="24">
        <v>0</v>
      </c>
      <c r="BA1314" s="24">
        <v>0</v>
      </c>
      <c r="BB1314" s="24">
        <v>0</v>
      </c>
      <c r="BC1314" s="24">
        <v>0</v>
      </c>
      <c r="BD1314" s="24">
        <f t="shared" si="517"/>
        <v>0</v>
      </c>
      <c r="BE1314" s="25"/>
    </row>
    <row r="1315" spans="1:57" ht="25.5" customHeight="1" x14ac:dyDescent="0.25">
      <c r="A1315" s="29"/>
      <c r="B1315" s="83"/>
      <c r="C1315" s="84"/>
      <c r="D1315" s="84"/>
      <c r="E1315" s="76" t="s">
        <v>116</v>
      </c>
      <c r="F1315" s="37">
        <f t="shared" ref="F1315:AK1315" si="518">SUM(F1275:F1314)</f>
        <v>0</v>
      </c>
      <c r="G1315" s="37">
        <f t="shared" si="518"/>
        <v>0</v>
      </c>
      <c r="H1315" s="37">
        <f t="shared" si="518"/>
        <v>0</v>
      </c>
      <c r="I1315" s="37">
        <f t="shared" si="518"/>
        <v>0</v>
      </c>
      <c r="J1315" s="37">
        <f t="shared" si="518"/>
        <v>0</v>
      </c>
      <c r="K1315" s="37">
        <f t="shared" si="518"/>
        <v>0</v>
      </c>
      <c r="L1315" s="37">
        <f t="shared" si="518"/>
        <v>0</v>
      </c>
      <c r="M1315" s="37">
        <f t="shared" si="518"/>
        <v>0</v>
      </c>
      <c r="N1315" s="37">
        <f t="shared" si="518"/>
        <v>0</v>
      </c>
      <c r="O1315" s="37">
        <f t="shared" si="518"/>
        <v>0</v>
      </c>
      <c r="P1315" s="37">
        <f t="shared" si="518"/>
        <v>0</v>
      </c>
      <c r="Q1315" s="37">
        <f t="shared" si="518"/>
        <v>0</v>
      </c>
      <c r="R1315" s="37">
        <f t="shared" si="518"/>
        <v>0</v>
      </c>
      <c r="S1315" s="37">
        <f t="shared" si="518"/>
        <v>0</v>
      </c>
      <c r="T1315" s="37">
        <f t="shared" si="518"/>
        <v>0</v>
      </c>
      <c r="U1315" s="37">
        <f t="shared" si="518"/>
        <v>0</v>
      </c>
      <c r="V1315" s="37"/>
      <c r="W1315" s="37">
        <f t="shared" si="518"/>
        <v>0</v>
      </c>
      <c r="X1315" s="37"/>
      <c r="Y1315" s="37">
        <f t="shared" si="518"/>
        <v>0</v>
      </c>
      <c r="Z1315" s="37">
        <f t="shared" si="518"/>
        <v>0</v>
      </c>
      <c r="AA1315" s="37"/>
      <c r="AB1315" s="37">
        <f t="shared" si="518"/>
        <v>0</v>
      </c>
      <c r="AC1315" s="37">
        <f t="shared" si="518"/>
        <v>0</v>
      </c>
      <c r="AD1315" s="37">
        <f t="shared" si="518"/>
        <v>0</v>
      </c>
      <c r="AE1315" s="37">
        <f t="shared" si="518"/>
        <v>0</v>
      </c>
      <c r="AF1315" s="37">
        <f t="shared" si="518"/>
        <v>0</v>
      </c>
      <c r="AG1315" s="37">
        <f t="shared" si="518"/>
        <v>0</v>
      </c>
      <c r="AH1315" s="37"/>
      <c r="AI1315" s="37">
        <f t="shared" si="518"/>
        <v>0</v>
      </c>
      <c r="AJ1315" s="37">
        <f t="shared" si="518"/>
        <v>0</v>
      </c>
      <c r="AK1315" s="37"/>
      <c r="AL1315" s="37">
        <f t="shared" ref="AL1315:BC1315" si="519">SUM(AL1275:AL1314)</f>
        <v>0</v>
      </c>
      <c r="AM1315" s="37">
        <f t="shared" si="519"/>
        <v>0</v>
      </c>
      <c r="AN1315" s="37">
        <f t="shared" si="519"/>
        <v>0</v>
      </c>
      <c r="AO1315" s="37">
        <f t="shared" si="519"/>
        <v>0</v>
      </c>
      <c r="AP1315" s="37">
        <f t="shared" si="519"/>
        <v>0</v>
      </c>
      <c r="AQ1315" s="37">
        <f t="shared" si="519"/>
        <v>0</v>
      </c>
      <c r="AR1315" s="37">
        <f t="shared" si="519"/>
        <v>0</v>
      </c>
      <c r="AS1315" s="37">
        <f t="shared" si="519"/>
        <v>0</v>
      </c>
      <c r="AT1315" s="37">
        <f t="shared" si="519"/>
        <v>0</v>
      </c>
      <c r="AU1315" s="37">
        <f t="shared" si="519"/>
        <v>0</v>
      </c>
      <c r="AV1315" s="37">
        <f t="shared" si="519"/>
        <v>0</v>
      </c>
      <c r="AW1315" s="37">
        <f t="shared" si="519"/>
        <v>0</v>
      </c>
      <c r="AX1315" s="37">
        <f t="shared" si="519"/>
        <v>0</v>
      </c>
      <c r="AY1315" s="37">
        <f t="shared" si="519"/>
        <v>0</v>
      </c>
      <c r="AZ1315" s="37">
        <f t="shared" si="519"/>
        <v>0</v>
      </c>
      <c r="BA1315" s="37">
        <f t="shared" si="519"/>
        <v>0</v>
      </c>
      <c r="BB1315" s="37">
        <f t="shared" si="519"/>
        <v>0</v>
      </c>
      <c r="BC1315" s="37">
        <f t="shared" si="519"/>
        <v>0</v>
      </c>
      <c r="BD1315" s="24">
        <f t="shared" si="517"/>
        <v>0</v>
      </c>
      <c r="BE1315" s="110"/>
    </row>
    <row r="1316" spans="1:57" ht="25.5" customHeight="1" x14ac:dyDescent="0.25">
      <c r="A1316" s="29"/>
      <c r="B1316" s="83"/>
      <c r="C1316" s="84"/>
      <c r="D1316" s="84"/>
      <c r="E1316" s="76" t="s">
        <v>117</v>
      </c>
      <c r="F1316" s="33">
        <f t="shared" ref="F1316:AK1316" si="520">COUNTA(F1275:F1314)</f>
        <v>40</v>
      </c>
      <c r="G1316" s="33">
        <f t="shared" si="520"/>
        <v>40</v>
      </c>
      <c r="H1316" s="33">
        <f t="shared" si="520"/>
        <v>40</v>
      </c>
      <c r="I1316" s="33">
        <f t="shared" si="520"/>
        <v>40</v>
      </c>
      <c r="J1316" s="33">
        <f t="shared" si="520"/>
        <v>40</v>
      </c>
      <c r="K1316" s="33">
        <f t="shared" si="520"/>
        <v>40</v>
      </c>
      <c r="L1316" s="33">
        <f t="shared" si="520"/>
        <v>40</v>
      </c>
      <c r="M1316" s="33">
        <f t="shared" si="520"/>
        <v>40</v>
      </c>
      <c r="N1316" s="33">
        <f t="shared" si="520"/>
        <v>40</v>
      </c>
      <c r="O1316" s="33">
        <f t="shared" si="520"/>
        <v>40</v>
      </c>
      <c r="P1316" s="33">
        <f t="shared" si="520"/>
        <v>40</v>
      </c>
      <c r="Q1316" s="33">
        <f t="shared" si="520"/>
        <v>40</v>
      </c>
      <c r="R1316" s="33">
        <f t="shared" si="520"/>
        <v>40</v>
      </c>
      <c r="S1316" s="33">
        <f t="shared" si="520"/>
        <v>40</v>
      </c>
      <c r="T1316" s="33">
        <f t="shared" si="520"/>
        <v>40</v>
      </c>
      <c r="U1316" s="33">
        <f t="shared" si="520"/>
        <v>40</v>
      </c>
      <c r="V1316" s="33"/>
      <c r="W1316" s="33">
        <f t="shared" si="520"/>
        <v>40</v>
      </c>
      <c r="X1316" s="33"/>
      <c r="Y1316" s="33">
        <f t="shared" si="520"/>
        <v>40</v>
      </c>
      <c r="Z1316" s="33">
        <f t="shared" si="520"/>
        <v>40</v>
      </c>
      <c r="AA1316" s="33"/>
      <c r="AB1316" s="33">
        <f t="shared" si="520"/>
        <v>40</v>
      </c>
      <c r="AC1316" s="33">
        <f t="shared" si="520"/>
        <v>40</v>
      </c>
      <c r="AD1316" s="33">
        <f t="shared" si="520"/>
        <v>40</v>
      </c>
      <c r="AE1316" s="33">
        <f t="shared" si="520"/>
        <v>40</v>
      </c>
      <c r="AF1316" s="33">
        <f t="shared" si="520"/>
        <v>40</v>
      </c>
      <c r="AG1316" s="33">
        <f t="shared" si="520"/>
        <v>40</v>
      </c>
      <c r="AH1316" s="33"/>
      <c r="AI1316" s="33">
        <f t="shared" si="520"/>
        <v>40</v>
      </c>
      <c r="AJ1316" s="33">
        <f t="shared" si="520"/>
        <v>40</v>
      </c>
      <c r="AK1316" s="33"/>
      <c r="AL1316" s="33">
        <f t="shared" ref="AL1316:BC1316" si="521">COUNTA(AL1275:AL1314)</f>
        <v>40</v>
      </c>
      <c r="AM1316" s="33">
        <f t="shared" si="521"/>
        <v>40</v>
      </c>
      <c r="AN1316" s="33">
        <f t="shared" si="521"/>
        <v>40</v>
      </c>
      <c r="AO1316" s="33">
        <f t="shared" si="521"/>
        <v>40</v>
      </c>
      <c r="AP1316" s="33">
        <f t="shared" si="521"/>
        <v>40</v>
      </c>
      <c r="AQ1316" s="33">
        <f t="shared" si="521"/>
        <v>40</v>
      </c>
      <c r="AR1316" s="33">
        <f t="shared" si="521"/>
        <v>40</v>
      </c>
      <c r="AS1316" s="33">
        <f t="shared" si="521"/>
        <v>40</v>
      </c>
      <c r="AT1316" s="33">
        <f t="shared" si="521"/>
        <v>40</v>
      </c>
      <c r="AU1316" s="33">
        <f t="shared" si="521"/>
        <v>40</v>
      </c>
      <c r="AV1316" s="33">
        <f t="shared" si="521"/>
        <v>40</v>
      </c>
      <c r="AW1316" s="33">
        <f t="shared" si="521"/>
        <v>40</v>
      </c>
      <c r="AX1316" s="33">
        <f t="shared" si="521"/>
        <v>40</v>
      </c>
      <c r="AY1316" s="33">
        <f t="shared" si="521"/>
        <v>40</v>
      </c>
      <c r="AZ1316" s="33">
        <f t="shared" si="521"/>
        <v>40</v>
      </c>
      <c r="BA1316" s="33">
        <f t="shared" si="521"/>
        <v>40</v>
      </c>
      <c r="BB1316" s="33">
        <f t="shared" si="521"/>
        <v>40</v>
      </c>
      <c r="BC1316" s="33">
        <f t="shared" si="521"/>
        <v>40</v>
      </c>
      <c r="BD1316" s="33">
        <f t="shared" si="517"/>
        <v>1800</v>
      </c>
      <c r="BE1316" s="110"/>
    </row>
    <row r="1317" spans="1:57" ht="25.5" customHeight="1" x14ac:dyDescent="0.25">
      <c r="A1317" s="29"/>
      <c r="B1317" s="83"/>
      <c r="C1317" s="84"/>
      <c r="D1317" s="84"/>
      <c r="E1317" s="76" t="s">
        <v>64</v>
      </c>
      <c r="F1317" s="34">
        <f t="shared" ref="F1317:AK1317" si="522">COUNTIF(F1275:F1314,"NS")</f>
        <v>0</v>
      </c>
      <c r="G1317" s="34">
        <f t="shared" si="522"/>
        <v>0</v>
      </c>
      <c r="H1317" s="34">
        <f t="shared" si="522"/>
        <v>0</v>
      </c>
      <c r="I1317" s="34">
        <f t="shared" si="522"/>
        <v>0</v>
      </c>
      <c r="J1317" s="34">
        <f t="shared" si="522"/>
        <v>0</v>
      </c>
      <c r="K1317" s="34">
        <f t="shared" si="522"/>
        <v>0</v>
      </c>
      <c r="L1317" s="34">
        <f t="shared" si="522"/>
        <v>0</v>
      </c>
      <c r="M1317" s="34">
        <f t="shared" si="522"/>
        <v>0</v>
      </c>
      <c r="N1317" s="34">
        <f t="shared" si="522"/>
        <v>0</v>
      </c>
      <c r="O1317" s="34">
        <f t="shared" si="522"/>
        <v>0</v>
      </c>
      <c r="P1317" s="34">
        <f t="shared" si="522"/>
        <v>0</v>
      </c>
      <c r="Q1317" s="34">
        <f t="shared" si="522"/>
        <v>0</v>
      </c>
      <c r="R1317" s="34">
        <f t="shared" si="522"/>
        <v>0</v>
      </c>
      <c r="S1317" s="34">
        <f t="shared" si="522"/>
        <v>0</v>
      </c>
      <c r="T1317" s="34">
        <f t="shared" si="522"/>
        <v>0</v>
      </c>
      <c r="U1317" s="34">
        <f t="shared" si="522"/>
        <v>0</v>
      </c>
      <c r="V1317" s="34"/>
      <c r="W1317" s="34">
        <f t="shared" si="522"/>
        <v>0</v>
      </c>
      <c r="X1317" s="34"/>
      <c r="Y1317" s="34">
        <f t="shared" si="522"/>
        <v>0</v>
      </c>
      <c r="Z1317" s="34">
        <f t="shared" si="522"/>
        <v>0</v>
      </c>
      <c r="AA1317" s="34"/>
      <c r="AB1317" s="34">
        <f t="shared" si="522"/>
        <v>0</v>
      </c>
      <c r="AC1317" s="34">
        <f t="shared" si="522"/>
        <v>0</v>
      </c>
      <c r="AD1317" s="34">
        <f t="shared" si="522"/>
        <v>0</v>
      </c>
      <c r="AE1317" s="34">
        <f t="shared" si="522"/>
        <v>0</v>
      </c>
      <c r="AF1317" s="34">
        <f t="shared" si="522"/>
        <v>0</v>
      </c>
      <c r="AG1317" s="34">
        <f t="shared" si="522"/>
        <v>0</v>
      </c>
      <c r="AH1317" s="34"/>
      <c r="AI1317" s="34">
        <f t="shared" si="522"/>
        <v>0</v>
      </c>
      <c r="AJ1317" s="34">
        <f t="shared" si="522"/>
        <v>0</v>
      </c>
      <c r="AK1317" s="34"/>
      <c r="AL1317" s="34">
        <f t="shared" ref="AL1317:BC1317" si="523">COUNTIF(AL1275:AL1314,"NS")</f>
        <v>0</v>
      </c>
      <c r="AM1317" s="34">
        <f t="shared" si="523"/>
        <v>0</v>
      </c>
      <c r="AN1317" s="34">
        <f t="shared" si="523"/>
        <v>0</v>
      </c>
      <c r="AO1317" s="34">
        <f t="shared" si="523"/>
        <v>0</v>
      </c>
      <c r="AP1317" s="34">
        <f t="shared" si="523"/>
        <v>0</v>
      </c>
      <c r="AQ1317" s="34">
        <f t="shared" si="523"/>
        <v>0</v>
      </c>
      <c r="AR1317" s="34">
        <f t="shared" si="523"/>
        <v>0</v>
      </c>
      <c r="AS1317" s="34">
        <f t="shared" si="523"/>
        <v>0</v>
      </c>
      <c r="AT1317" s="34">
        <f t="shared" si="523"/>
        <v>0</v>
      </c>
      <c r="AU1317" s="34">
        <f t="shared" si="523"/>
        <v>0</v>
      </c>
      <c r="AV1317" s="34">
        <f t="shared" si="523"/>
        <v>0</v>
      </c>
      <c r="AW1317" s="34">
        <f t="shared" si="523"/>
        <v>0</v>
      </c>
      <c r="AX1317" s="34">
        <f t="shared" si="523"/>
        <v>0</v>
      </c>
      <c r="AY1317" s="34">
        <f t="shared" si="523"/>
        <v>0</v>
      </c>
      <c r="AZ1317" s="34">
        <f t="shared" si="523"/>
        <v>0</v>
      </c>
      <c r="BA1317" s="34">
        <f t="shared" si="523"/>
        <v>0</v>
      </c>
      <c r="BB1317" s="34">
        <f t="shared" si="523"/>
        <v>0</v>
      </c>
      <c r="BC1317" s="34">
        <f t="shared" si="523"/>
        <v>0</v>
      </c>
      <c r="BD1317" s="33">
        <f t="shared" si="517"/>
        <v>0</v>
      </c>
      <c r="BE1317" s="110"/>
    </row>
    <row r="1318" spans="1:57" ht="25.5" customHeight="1" x14ac:dyDescent="0.25">
      <c r="A1318" s="29"/>
      <c r="B1318" s="83"/>
      <c r="C1318" s="84"/>
      <c r="D1318" s="84"/>
      <c r="E1318" s="76" t="s">
        <v>59</v>
      </c>
      <c r="F1318" s="34">
        <f t="shared" ref="F1318:AK1318" si="524">COUNTIF(F1275:F1314,"NC")</f>
        <v>0</v>
      </c>
      <c r="G1318" s="34">
        <f t="shared" si="524"/>
        <v>0</v>
      </c>
      <c r="H1318" s="34">
        <f t="shared" si="524"/>
        <v>0</v>
      </c>
      <c r="I1318" s="34">
        <f t="shared" si="524"/>
        <v>0</v>
      </c>
      <c r="J1318" s="34">
        <f t="shared" si="524"/>
        <v>0</v>
      </c>
      <c r="K1318" s="34">
        <f t="shared" si="524"/>
        <v>0</v>
      </c>
      <c r="L1318" s="34">
        <f t="shared" si="524"/>
        <v>0</v>
      </c>
      <c r="M1318" s="34">
        <f t="shared" si="524"/>
        <v>0</v>
      </c>
      <c r="N1318" s="34">
        <f t="shared" si="524"/>
        <v>0</v>
      </c>
      <c r="O1318" s="34">
        <f t="shared" si="524"/>
        <v>0</v>
      </c>
      <c r="P1318" s="34">
        <f t="shared" si="524"/>
        <v>0</v>
      </c>
      <c r="Q1318" s="34">
        <f t="shared" si="524"/>
        <v>0</v>
      </c>
      <c r="R1318" s="34">
        <f t="shared" si="524"/>
        <v>0</v>
      </c>
      <c r="S1318" s="34">
        <f t="shared" si="524"/>
        <v>0</v>
      </c>
      <c r="T1318" s="34">
        <f t="shared" si="524"/>
        <v>0</v>
      </c>
      <c r="U1318" s="34">
        <f t="shared" si="524"/>
        <v>0</v>
      </c>
      <c r="V1318" s="34"/>
      <c r="W1318" s="34">
        <f t="shared" si="524"/>
        <v>0</v>
      </c>
      <c r="X1318" s="34"/>
      <c r="Y1318" s="34">
        <f t="shared" si="524"/>
        <v>0</v>
      </c>
      <c r="Z1318" s="34">
        <f t="shared" si="524"/>
        <v>0</v>
      </c>
      <c r="AA1318" s="34"/>
      <c r="AB1318" s="34">
        <f t="shared" si="524"/>
        <v>0</v>
      </c>
      <c r="AC1318" s="34">
        <f t="shared" si="524"/>
        <v>0</v>
      </c>
      <c r="AD1318" s="34">
        <f t="shared" si="524"/>
        <v>0</v>
      </c>
      <c r="AE1318" s="34">
        <f t="shared" si="524"/>
        <v>0</v>
      </c>
      <c r="AF1318" s="34">
        <f t="shared" si="524"/>
        <v>0</v>
      </c>
      <c r="AG1318" s="34">
        <f t="shared" si="524"/>
        <v>0</v>
      </c>
      <c r="AH1318" s="34"/>
      <c r="AI1318" s="34">
        <f t="shared" si="524"/>
        <v>0</v>
      </c>
      <c r="AJ1318" s="34">
        <f t="shared" si="524"/>
        <v>0</v>
      </c>
      <c r="AK1318" s="34"/>
      <c r="AL1318" s="34">
        <f t="shared" ref="AL1318:BC1318" si="525">COUNTIF(AL1275:AL1314,"NC")</f>
        <v>0</v>
      </c>
      <c r="AM1318" s="34">
        <f t="shared" si="525"/>
        <v>0</v>
      </c>
      <c r="AN1318" s="34">
        <f t="shared" si="525"/>
        <v>0</v>
      </c>
      <c r="AO1318" s="34">
        <f t="shared" si="525"/>
        <v>0</v>
      </c>
      <c r="AP1318" s="34">
        <f t="shared" si="525"/>
        <v>0</v>
      </c>
      <c r="AQ1318" s="34">
        <f t="shared" si="525"/>
        <v>0</v>
      </c>
      <c r="AR1318" s="34">
        <f t="shared" si="525"/>
        <v>0</v>
      </c>
      <c r="AS1318" s="34">
        <f t="shared" si="525"/>
        <v>0</v>
      </c>
      <c r="AT1318" s="34">
        <f t="shared" si="525"/>
        <v>0</v>
      </c>
      <c r="AU1318" s="34">
        <f t="shared" si="525"/>
        <v>0</v>
      </c>
      <c r="AV1318" s="34">
        <f t="shared" si="525"/>
        <v>0</v>
      </c>
      <c r="AW1318" s="34">
        <f t="shared" si="525"/>
        <v>0</v>
      </c>
      <c r="AX1318" s="34">
        <f t="shared" si="525"/>
        <v>0</v>
      </c>
      <c r="AY1318" s="34">
        <f t="shared" si="525"/>
        <v>0</v>
      </c>
      <c r="AZ1318" s="34">
        <f t="shared" si="525"/>
        <v>0</v>
      </c>
      <c r="BA1318" s="34">
        <f t="shared" si="525"/>
        <v>0</v>
      </c>
      <c r="BB1318" s="34">
        <f t="shared" si="525"/>
        <v>0</v>
      </c>
      <c r="BC1318" s="34">
        <f t="shared" si="525"/>
        <v>0</v>
      </c>
      <c r="BD1318" s="33">
        <f t="shared" si="517"/>
        <v>0</v>
      </c>
      <c r="BE1318" s="110"/>
    </row>
    <row r="1319" spans="1:57" ht="25.5" customHeight="1" x14ac:dyDescent="0.25">
      <c r="A1319" s="29"/>
      <c r="B1319" s="83"/>
      <c r="C1319" s="84"/>
      <c r="D1319" s="84"/>
      <c r="E1319" s="76" t="s">
        <v>118</v>
      </c>
      <c r="F1319" s="35">
        <f t="shared" ref="F1319:AK1319" si="526">1-F1318/(F1316-F1317)</f>
        <v>1</v>
      </c>
      <c r="G1319" s="35">
        <f t="shared" si="526"/>
        <v>1</v>
      </c>
      <c r="H1319" s="35">
        <f t="shared" si="526"/>
        <v>1</v>
      </c>
      <c r="I1319" s="35">
        <f t="shared" si="526"/>
        <v>1</v>
      </c>
      <c r="J1319" s="35">
        <f t="shared" si="526"/>
        <v>1</v>
      </c>
      <c r="K1319" s="35">
        <f t="shared" si="526"/>
        <v>1</v>
      </c>
      <c r="L1319" s="35">
        <f t="shared" si="526"/>
        <v>1</v>
      </c>
      <c r="M1319" s="35">
        <f t="shared" si="526"/>
        <v>1</v>
      </c>
      <c r="N1319" s="35">
        <f t="shared" si="526"/>
        <v>1</v>
      </c>
      <c r="O1319" s="35">
        <f t="shared" si="526"/>
        <v>1</v>
      </c>
      <c r="P1319" s="35">
        <f t="shared" si="526"/>
        <v>1</v>
      </c>
      <c r="Q1319" s="35">
        <f t="shared" si="526"/>
        <v>1</v>
      </c>
      <c r="R1319" s="35">
        <f t="shared" si="526"/>
        <v>1</v>
      </c>
      <c r="S1319" s="35">
        <f t="shared" si="526"/>
        <v>1</v>
      </c>
      <c r="T1319" s="35">
        <f t="shared" si="526"/>
        <v>1</v>
      </c>
      <c r="U1319" s="35">
        <f t="shared" si="526"/>
        <v>1</v>
      </c>
      <c r="V1319" s="35"/>
      <c r="W1319" s="35">
        <f t="shared" si="526"/>
        <v>1</v>
      </c>
      <c r="X1319" s="35"/>
      <c r="Y1319" s="35">
        <f t="shared" si="526"/>
        <v>1</v>
      </c>
      <c r="Z1319" s="35">
        <f t="shared" si="526"/>
        <v>1</v>
      </c>
      <c r="AA1319" s="35"/>
      <c r="AB1319" s="35">
        <f t="shared" si="526"/>
        <v>1</v>
      </c>
      <c r="AC1319" s="35">
        <f t="shared" si="526"/>
        <v>1</v>
      </c>
      <c r="AD1319" s="35">
        <f t="shared" si="526"/>
        <v>1</v>
      </c>
      <c r="AE1319" s="35">
        <f t="shared" si="526"/>
        <v>1</v>
      </c>
      <c r="AF1319" s="35">
        <f t="shared" si="526"/>
        <v>1</v>
      </c>
      <c r="AG1319" s="35">
        <f t="shared" si="526"/>
        <v>1</v>
      </c>
      <c r="AH1319" s="35"/>
      <c r="AI1319" s="35">
        <f t="shared" si="526"/>
        <v>1</v>
      </c>
      <c r="AJ1319" s="35">
        <f t="shared" si="526"/>
        <v>1</v>
      </c>
      <c r="AK1319" s="35"/>
      <c r="AL1319" s="35">
        <f t="shared" ref="AL1319:BD1319" si="527">1-AL1318/(AL1316-AL1317)</f>
        <v>1</v>
      </c>
      <c r="AM1319" s="35">
        <f t="shared" si="527"/>
        <v>1</v>
      </c>
      <c r="AN1319" s="35">
        <f t="shared" si="527"/>
        <v>1</v>
      </c>
      <c r="AO1319" s="35">
        <f t="shared" si="527"/>
        <v>1</v>
      </c>
      <c r="AP1319" s="35">
        <f t="shared" si="527"/>
        <v>1</v>
      </c>
      <c r="AQ1319" s="35">
        <f t="shared" si="527"/>
        <v>1</v>
      </c>
      <c r="AR1319" s="35">
        <f t="shared" si="527"/>
        <v>1</v>
      </c>
      <c r="AS1319" s="35">
        <f t="shared" si="527"/>
        <v>1</v>
      </c>
      <c r="AT1319" s="35">
        <f t="shared" si="527"/>
        <v>1</v>
      </c>
      <c r="AU1319" s="35">
        <f t="shared" si="527"/>
        <v>1</v>
      </c>
      <c r="AV1319" s="35">
        <f t="shared" si="527"/>
        <v>1</v>
      </c>
      <c r="AW1319" s="35">
        <f t="shared" si="527"/>
        <v>1</v>
      </c>
      <c r="AX1319" s="35">
        <f t="shared" si="527"/>
        <v>1</v>
      </c>
      <c r="AY1319" s="35">
        <f t="shared" si="527"/>
        <v>1</v>
      </c>
      <c r="AZ1319" s="35">
        <f t="shared" si="527"/>
        <v>1</v>
      </c>
      <c r="BA1319" s="35">
        <f t="shared" si="527"/>
        <v>1</v>
      </c>
      <c r="BB1319" s="35">
        <f t="shared" si="527"/>
        <v>1</v>
      </c>
      <c r="BC1319" s="35">
        <f t="shared" si="527"/>
        <v>1</v>
      </c>
      <c r="BD1319" s="35">
        <f t="shared" si="527"/>
        <v>1</v>
      </c>
      <c r="BE1319" s="110"/>
    </row>
    <row r="1320" spans="1:57" ht="25.5" customHeight="1" x14ac:dyDescent="0.25">
      <c r="A1320" s="29"/>
      <c r="B1320" s="83"/>
      <c r="C1320" s="84"/>
      <c r="D1320" s="84"/>
      <c r="E1320" s="76" t="s">
        <v>152</v>
      </c>
      <c r="F1320" s="34">
        <f t="shared" ref="F1320:AK1320" si="528">F1316+F1269</f>
        <v>1039</v>
      </c>
      <c r="G1320" s="34">
        <f t="shared" si="528"/>
        <v>1040</v>
      </c>
      <c r="H1320" s="34">
        <f t="shared" si="528"/>
        <v>1040</v>
      </c>
      <c r="I1320" s="34">
        <f t="shared" si="528"/>
        <v>1040</v>
      </c>
      <c r="J1320" s="34">
        <f t="shared" si="528"/>
        <v>1040</v>
      </c>
      <c r="K1320" s="34">
        <f t="shared" si="528"/>
        <v>1038</v>
      </c>
      <c r="L1320" s="34">
        <f t="shared" si="528"/>
        <v>1038</v>
      </c>
      <c r="M1320" s="34">
        <f t="shared" si="528"/>
        <v>1039</v>
      </c>
      <c r="N1320" s="34">
        <f t="shared" si="528"/>
        <v>1039</v>
      </c>
      <c r="O1320" s="34">
        <f t="shared" si="528"/>
        <v>1038</v>
      </c>
      <c r="P1320" s="34">
        <f t="shared" si="528"/>
        <v>1040</v>
      </c>
      <c r="Q1320" s="34">
        <f t="shared" si="528"/>
        <v>1040</v>
      </c>
      <c r="R1320" s="34">
        <f t="shared" si="528"/>
        <v>1023</v>
      </c>
      <c r="S1320" s="34">
        <f t="shared" si="528"/>
        <v>1039</v>
      </c>
      <c r="T1320" s="34">
        <f t="shared" si="528"/>
        <v>1040</v>
      </c>
      <c r="U1320" s="34">
        <f t="shared" si="528"/>
        <v>1028</v>
      </c>
      <c r="V1320" s="34"/>
      <c r="W1320" s="34">
        <f t="shared" si="528"/>
        <v>1035</v>
      </c>
      <c r="X1320" s="34"/>
      <c r="Y1320" s="34">
        <f t="shared" si="528"/>
        <v>1039</v>
      </c>
      <c r="Z1320" s="34">
        <f t="shared" si="528"/>
        <v>1040</v>
      </c>
      <c r="AA1320" s="34"/>
      <c r="AB1320" s="34">
        <f t="shared" si="528"/>
        <v>1040</v>
      </c>
      <c r="AC1320" s="34">
        <f t="shared" si="528"/>
        <v>1040</v>
      </c>
      <c r="AD1320" s="34">
        <f t="shared" si="528"/>
        <v>1040</v>
      </c>
      <c r="AE1320" s="34">
        <f t="shared" si="528"/>
        <v>1040</v>
      </c>
      <c r="AF1320" s="34">
        <f t="shared" si="528"/>
        <v>1039</v>
      </c>
      <c r="AG1320" s="34">
        <f t="shared" si="528"/>
        <v>1039</v>
      </c>
      <c r="AH1320" s="34"/>
      <c r="AI1320" s="34">
        <f t="shared" si="528"/>
        <v>1040</v>
      </c>
      <c r="AJ1320" s="34">
        <f t="shared" si="528"/>
        <v>1036</v>
      </c>
      <c r="AK1320" s="34"/>
      <c r="AL1320" s="34">
        <f t="shared" ref="AL1320:BD1320" si="529">AL1316+AL1269</f>
        <v>1036</v>
      </c>
      <c r="AM1320" s="34">
        <f t="shared" si="529"/>
        <v>1039</v>
      </c>
      <c r="AN1320" s="34">
        <f t="shared" si="529"/>
        <v>1039</v>
      </c>
      <c r="AO1320" s="34">
        <f t="shared" si="529"/>
        <v>1039</v>
      </c>
      <c r="AP1320" s="34">
        <f t="shared" si="529"/>
        <v>1040</v>
      </c>
      <c r="AQ1320" s="34">
        <f t="shared" si="529"/>
        <v>1037</v>
      </c>
      <c r="AR1320" s="34">
        <f t="shared" si="529"/>
        <v>1038</v>
      </c>
      <c r="AS1320" s="34">
        <f t="shared" si="529"/>
        <v>1040</v>
      </c>
      <c r="AT1320" s="34">
        <f t="shared" si="529"/>
        <v>1039</v>
      </c>
      <c r="AU1320" s="34">
        <f t="shared" si="529"/>
        <v>1040</v>
      </c>
      <c r="AV1320" s="34">
        <f t="shared" si="529"/>
        <v>1040</v>
      </c>
      <c r="AW1320" s="34">
        <f t="shared" si="529"/>
        <v>1032</v>
      </c>
      <c r="AX1320" s="34">
        <f t="shared" si="529"/>
        <v>1039</v>
      </c>
      <c r="AY1320" s="34">
        <f t="shared" si="529"/>
        <v>1037</v>
      </c>
      <c r="AZ1320" s="34">
        <f t="shared" si="529"/>
        <v>1039</v>
      </c>
      <c r="BA1320" s="34">
        <f t="shared" si="529"/>
        <v>1040</v>
      </c>
      <c r="BB1320" s="34">
        <f t="shared" si="529"/>
        <v>1040</v>
      </c>
      <c r="BC1320" s="34">
        <f t="shared" si="529"/>
        <v>1040</v>
      </c>
      <c r="BD1320" s="34">
        <f t="shared" si="529"/>
        <v>46723</v>
      </c>
      <c r="BE1320" s="110"/>
    </row>
    <row r="1321" spans="1:57" ht="25.5" customHeight="1" x14ac:dyDescent="0.25">
      <c r="A1321" s="29"/>
      <c r="B1321" s="83"/>
      <c r="C1321" s="84"/>
      <c r="D1321" s="84"/>
      <c r="E1321" s="76" t="s">
        <v>153</v>
      </c>
      <c r="F1321" s="34">
        <f t="shared" ref="F1321:AK1321" si="530">F1317+F1270</f>
        <v>94</v>
      </c>
      <c r="G1321" s="34">
        <f t="shared" si="530"/>
        <v>142</v>
      </c>
      <c r="H1321" s="34">
        <f t="shared" si="530"/>
        <v>91</v>
      </c>
      <c r="I1321" s="34">
        <f t="shared" si="530"/>
        <v>146</v>
      </c>
      <c r="J1321" s="34">
        <f t="shared" si="530"/>
        <v>151</v>
      </c>
      <c r="K1321" s="34">
        <f t="shared" si="530"/>
        <v>145</v>
      </c>
      <c r="L1321" s="34">
        <f t="shared" si="530"/>
        <v>192</v>
      </c>
      <c r="M1321" s="34">
        <f t="shared" si="530"/>
        <v>175</v>
      </c>
      <c r="N1321" s="34">
        <f t="shared" si="530"/>
        <v>159</v>
      </c>
      <c r="O1321" s="34">
        <f t="shared" si="530"/>
        <v>158</v>
      </c>
      <c r="P1321" s="34">
        <f t="shared" si="530"/>
        <v>148</v>
      </c>
      <c r="Q1321" s="34">
        <f t="shared" si="530"/>
        <v>192</v>
      </c>
      <c r="R1321" s="34">
        <f t="shared" si="530"/>
        <v>131</v>
      </c>
      <c r="S1321" s="34">
        <f t="shared" si="530"/>
        <v>185</v>
      </c>
      <c r="T1321" s="34">
        <f t="shared" si="530"/>
        <v>145</v>
      </c>
      <c r="U1321" s="34">
        <f t="shared" si="530"/>
        <v>140</v>
      </c>
      <c r="V1321" s="34"/>
      <c r="W1321" s="34">
        <f t="shared" si="530"/>
        <v>157</v>
      </c>
      <c r="X1321" s="34"/>
      <c r="Y1321" s="34">
        <f t="shared" si="530"/>
        <v>150</v>
      </c>
      <c r="Z1321" s="34">
        <f t="shared" si="530"/>
        <v>146</v>
      </c>
      <c r="AA1321" s="34"/>
      <c r="AB1321" s="34">
        <f t="shared" si="530"/>
        <v>133</v>
      </c>
      <c r="AC1321" s="34">
        <f t="shared" si="530"/>
        <v>149</v>
      </c>
      <c r="AD1321" s="34">
        <f t="shared" si="530"/>
        <v>154</v>
      </c>
      <c r="AE1321" s="34">
        <f t="shared" si="530"/>
        <v>157</v>
      </c>
      <c r="AF1321" s="34">
        <f t="shared" si="530"/>
        <v>166</v>
      </c>
      <c r="AG1321" s="34">
        <f t="shared" si="530"/>
        <v>116</v>
      </c>
      <c r="AH1321" s="34"/>
      <c r="AI1321" s="34">
        <f t="shared" si="530"/>
        <v>184</v>
      </c>
      <c r="AJ1321" s="34">
        <f t="shared" si="530"/>
        <v>148</v>
      </c>
      <c r="AK1321" s="34"/>
      <c r="AL1321" s="34">
        <f t="shared" ref="AL1321:BD1321" si="531">AL1317+AL1270</f>
        <v>145</v>
      </c>
      <c r="AM1321" s="34">
        <f t="shared" si="531"/>
        <v>147</v>
      </c>
      <c r="AN1321" s="34">
        <f t="shared" si="531"/>
        <v>176</v>
      </c>
      <c r="AO1321" s="34">
        <f t="shared" si="531"/>
        <v>144</v>
      </c>
      <c r="AP1321" s="34">
        <f t="shared" si="531"/>
        <v>184</v>
      </c>
      <c r="AQ1321" s="34">
        <f t="shared" si="531"/>
        <v>147</v>
      </c>
      <c r="AR1321" s="34">
        <f t="shared" si="531"/>
        <v>130</v>
      </c>
      <c r="AS1321" s="34">
        <f t="shared" si="531"/>
        <v>217</v>
      </c>
      <c r="AT1321" s="34">
        <f t="shared" si="531"/>
        <v>144</v>
      </c>
      <c r="AU1321" s="34">
        <f t="shared" si="531"/>
        <v>189</v>
      </c>
      <c r="AV1321" s="34">
        <f t="shared" si="531"/>
        <v>0</v>
      </c>
      <c r="AW1321" s="34">
        <f t="shared" si="531"/>
        <v>154</v>
      </c>
      <c r="AX1321" s="34">
        <f t="shared" si="531"/>
        <v>128</v>
      </c>
      <c r="AY1321" s="34">
        <f t="shared" si="531"/>
        <v>196</v>
      </c>
      <c r="AZ1321" s="34">
        <f t="shared" si="531"/>
        <v>131</v>
      </c>
      <c r="BA1321" s="34">
        <f t="shared" si="531"/>
        <v>137</v>
      </c>
      <c r="BB1321" s="34">
        <f t="shared" si="531"/>
        <v>0</v>
      </c>
      <c r="BC1321" s="34">
        <f t="shared" si="531"/>
        <v>0</v>
      </c>
      <c r="BD1321" s="34">
        <f t="shared" si="531"/>
        <v>6423</v>
      </c>
      <c r="BE1321" s="110"/>
    </row>
    <row r="1322" spans="1:57" ht="25.5" customHeight="1" x14ac:dyDescent="0.25">
      <c r="A1322" s="29"/>
      <c r="B1322" s="83"/>
      <c r="C1322" s="84"/>
      <c r="D1322" s="84"/>
      <c r="E1322" s="76" t="s">
        <v>154</v>
      </c>
      <c r="F1322" s="34">
        <f t="shared" ref="F1322:AK1322" si="532">F1318+F1271</f>
        <v>5</v>
      </c>
      <c r="G1322" s="34">
        <f t="shared" si="532"/>
        <v>27</v>
      </c>
      <c r="H1322" s="34">
        <f t="shared" si="532"/>
        <v>89</v>
      </c>
      <c r="I1322" s="34">
        <f t="shared" si="532"/>
        <v>71</v>
      </c>
      <c r="J1322" s="34">
        <f t="shared" si="532"/>
        <v>81</v>
      </c>
      <c r="K1322" s="34">
        <f t="shared" si="532"/>
        <v>22</v>
      </c>
      <c r="L1322" s="34">
        <f t="shared" si="532"/>
        <v>51</v>
      </c>
      <c r="M1322" s="34">
        <f t="shared" si="532"/>
        <v>134</v>
      </c>
      <c r="N1322" s="34">
        <f t="shared" si="532"/>
        <v>107</v>
      </c>
      <c r="O1322" s="34">
        <f t="shared" si="532"/>
        <v>72</v>
      </c>
      <c r="P1322" s="34">
        <f t="shared" si="532"/>
        <v>29</v>
      </c>
      <c r="Q1322" s="34">
        <f t="shared" si="532"/>
        <v>71</v>
      </c>
      <c r="R1322" s="34">
        <f t="shared" si="532"/>
        <v>96</v>
      </c>
      <c r="S1322" s="34">
        <f t="shared" si="532"/>
        <v>24</v>
      </c>
      <c r="T1322" s="34">
        <f t="shared" si="532"/>
        <v>101</v>
      </c>
      <c r="U1322" s="34">
        <f t="shared" si="532"/>
        <v>78</v>
      </c>
      <c r="V1322" s="34"/>
      <c r="W1322" s="34">
        <f t="shared" si="532"/>
        <v>147</v>
      </c>
      <c r="X1322" s="34"/>
      <c r="Y1322" s="34">
        <f t="shared" si="532"/>
        <v>58</v>
      </c>
      <c r="Z1322" s="34">
        <f t="shared" si="532"/>
        <v>74</v>
      </c>
      <c r="AA1322" s="34"/>
      <c r="AB1322" s="34">
        <f t="shared" si="532"/>
        <v>4</v>
      </c>
      <c r="AC1322" s="34">
        <f t="shared" si="532"/>
        <v>59</v>
      </c>
      <c r="AD1322" s="34">
        <f t="shared" si="532"/>
        <v>25</v>
      </c>
      <c r="AE1322" s="34">
        <f t="shared" si="532"/>
        <v>21</v>
      </c>
      <c r="AF1322" s="34">
        <f t="shared" si="532"/>
        <v>105</v>
      </c>
      <c r="AG1322" s="34">
        <f t="shared" si="532"/>
        <v>40</v>
      </c>
      <c r="AH1322" s="34"/>
      <c r="AI1322" s="34">
        <f t="shared" si="532"/>
        <v>58</v>
      </c>
      <c r="AJ1322" s="34">
        <f t="shared" si="532"/>
        <v>39</v>
      </c>
      <c r="AK1322" s="34"/>
      <c r="AL1322" s="34">
        <f t="shared" ref="AL1322:BD1322" si="533">AL1318+AL1271</f>
        <v>37</v>
      </c>
      <c r="AM1322" s="34">
        <f t="shared" si="533"/>
        <v>15</v>
      </c>
      <c r="AN1322" s="34">
        <f t="shared" si="533"/>
        <v>38</v>
      </c>
      <c r="AO1322" s="34">
        <f t="shared" si="533"/>
        <v>93</v>
      </c>
      <c r="AP1322" s="34">
        <f t="shared" si="533"/>
        <v>15</v>
      </c>
      <c r="AQ1322" s="34">
        <f t="shared" si="533"/>
        <v>141</v>
      </c>
      <c r="AR1322" s="34">
        <f t="shared" si="533"/>
        <v>101</v>
      </c>
      <c r="AS1322" s="34">
        <f t="shared" si="533"/>
        <v>87</v>
      </c>
      <c r="AT1322" s="34">
        <f t="shared" si="533"/>
        <v>89</v>
      </c>
      <c r="AU1322" s="34">
        <f t="shared" si="533"/>
        <v>158</v>
      </c>
      <c r="AV1322" s="34">
        <f t="shared" si="533"/>
        <v>0</v>
      </c>
      <c r="AW1322" s="34">
        <f t="shared" si="533"/>
        <v>183</v>
      </c>
      <c r="AX1322" s="34">
        <f t="shared" si="533"/>
        <v>64</v>
      </c>
      <c r="AY1322" s="34">
        <f t="shared" si="533"/>
        <v>3</v>
      </c>
      <c r="AZ1322" s="34">
        <f t="shared" si="533"/>
        <v>33</v>
      </c>
      <c r="BA1322" s="34">
        <f t="shared" si="533"/>
        <v>1</v>
      </c>
      <c r="BB1322" s="34">
        <f t="shared" si="533"/>
        <v>0</v>
      </c>
      <c r="BC1322" s="34">
        <f t="shared" si="533"/>
        <v>0</v>
      </c>
      <c r="BD1322" s="34">
        <f t="shared" si="533"/>
        <v>2746</v>
      </c>
      <c r="BE1322" s="110"/>
    </row>
    <row r="1323" spans="1:57" ht="25.5" customHeight="1" x14ac:dyDescent="0.25">
      <c r="A1323" s="29"/>
      <c r="B1323" s="83"/>
      <c r="C1323" s="84"/>
      <c r="D1323" s="84"/>
      <c r="E1323" s="76" t="s">
        <v>155</v>
      </c>
      <c r="F1323" s="35">
        <f t="shared" ref="F1323:AK1323" si="534">1-F1322/(F1320-F1321)</f>
        <v>0.99470899470899465</v>
      </c>
      <c r="G1323" s="35">
        <f t="shared" si="534"/>
        <v>0.96993318485523383</v>
      </c>
      <c r="H1323" s="35">
        <f t="shared" si="534"/>
        <v>0.90621707060063228</v>
      </c>
      <c r="I1323" s="35">
        <f t="shared" si="534"/>
        <v>0.92058165548098436</v>
      </c>
      <c r="J1323" s="35">
        <f t="shared" si="534"/>
        <v>0.90888638920134979</v>
      </c>
      <c r="K1323" s="35">
        <f t="shared" si="534"/>
        <v>0.97536394176931696</v>
      </c>
      <c r="L1323" s="35">
        <f t="shared" si="534"/>
        <v>0.93971631205673756</v>
      </c>
      <c r="M1323" s="35">
        <f t="shared" si="534"/>
        <v>0.84490740740740744</v>
      </c>
      <c r="N1323" s="35">
        <f t="shared" si="534"/>
        <v>0.87840909090909092</v>
      </c>
      <c r="O1323" s="35">
        <f t="shared" si="534"/>
        <v>0.91818181818181821</v>
      </c>
      <c r="P1323" s="35">
        <f t="shared" si="534"/>
        <v>0.96748878923766812</v>
      </c>
      <c r="Q1323" s="35">
        <f t="shared" si="534"/>
        <v>0.91627358490566035</v>
      </c>
      <c r="R1323" s="35">
        <f t="shared" si="534"/>
        <v>0.8923766816143498</v>
      </c>
      <c r="S1323" s="35">
        <f t="shared" si="534"/>
        <v>0.97189695550351285</v>
      </c>
      <c r="T1323" s="35">
        <f t="shared" si="534"/>
        <v>0.88715083798882677</v>
      </c>
      <c r="U1323" s="35">
        <f t="shared" si="534"/>
        <v>0.91216216216216217</v>
      </c>
      <c r="V1323" s="35"/>
      <c r="W1323" s="35">
        <f t="shared" si="534"/>
        <v>0.83257403189066059</v>
      </c>
      <c r="X1323" s="35"/>
      <c r="Y1323" s="35">
        <f t="shared" si="534"/>
        <v>0.93475815523059613</v>
      </c>
      <c r="Z1323" s="35">
        <f t="shared" si="534"/>
        <v>0.91722595078299773</v>
      </c>
      <c r="AA1323" s="35"/>
      <c r="AB1323" s="35">
        <f t="shared" si="534"/>
        <v>0.99558985667034183</v>
      </c>
      <c r="AC1323" s="35">
        <f t="shared" si="534"/>
        <v>0.93378226711560042</v>
      </c>
      <c r="AD1323" s="35">
        <f t="shared" si="534"/>
        <v>0.97178329571106092</v>
      </c>
      <c r="AE1323" s="35">
        <f t="shared" si="534"/>
        <v>0.97621744054360138</v>
      </c>
      <c r="AF1323" s="35">
        <f t="shared" si="534"/>
        <v>0.8797250859106529</v>
      </c>
      <c r="AG1323" s="35">
        <f t="shared" si="534"/>
        <v>0.9566630552546046</v>
      </c>
      <c r="AH1323" s="35"/>
      <c r="AI1323" s="35">
        <f t="shared" si="534"/>
        <v>0.93224299065420557</v>
      </c>
      <c r="AJ1323" s="35">
        <f t="shared" si="534"/>
        <v>0.95608108108108103</v>
      </c>
      <c r="AK1323" s="35"/>
      <c r="AL1323" s="35">
        <f t="shared" ref="AL1323:BD1323" si="535">1-AL1322/(AL1320-AL1321)</f>
        <v>0.95847362514029177</v>
      </c>
      <c r="AM1323" s="35">
        <f t="shared" si="535"/>
        <v>0.98318385650224216</v>
      </c>
      <c r="AN1323" s="35">
        <f t="shared" si="535"/>
        <v>0.95596755504055619</v>
      </c>
      <c r="AO1323" s="35">
        <f t="shared" si="535"/>
        <v>0.89608938547486039</v>
      </c>
      <c r="AP1323" s="35">
        <f t="shared" si="535"/>
        <v>0.98247663551401865</v>
      </c>
      <c r="AQ1323" s="35">
        <f t="shared" si="535"/>
        <v>0.84157303370786518</v>
      </c>
      <c r="AR1323" s="35">
        <f t="shared" si="535"/>
        <v>0.88876651982378851</v>
      </c>
      <c r="AS1323" s="35">
        <f t="shared" si="535"/>
        <v>0.89428918590522477</v>
      </c>
      <c r="AT1323" s="35">
        <f t="shared" si="535"/>
        <v>0.90055865921787714</v>
      </c>
      <c r="AU1323" s="35">
        <f t="shared" si="535"/>
        <v>0.81433607520564044</v>
      </c>
      <c r="AV1323" s="35">
        <f t="shared" si="535"/>
        <v>1</v>
      </c>
      <c r="AW1323" s="35">
        <f t="shared" si="535"/>
        <v>0.7915717539863325</v>
      </c>
      <c r="AX1323" s="35">
        <f t="shared" si="535"/>
        <v>0.92974753018660816</v>
      </c>
      <c r="AY1323" s="35">
        <f t="shared" si="535"/>
        <v>0.99643281807372175</v>
      </c>
      <c r="AZ1323" s="35">
        <f t="shared" si="535"/>
        <v>0.96365638766519823</v>
      </c>
      <c r="BA1323" s="35">
        <f t="shared" si="535"/>
        <v>0.99889258028792915</v>
      </c>
      <c r="BB1323" s="35">
        <f t="shared" si="535"/>
        <v>1</v>
      </c>
      <c r="BC1323" s="35">
        <f t="shared" si="535"/>
        <v>1</v>
      </c>
      <c r="BD1323" s="35">
        <f t="shared" si="535"/>
        <v>0.93186104218362287</v>
      </c>
      <c r="BE1323" s="110"/>
    </row>
    <row r="1324" spans="1:57" ht="25.5" customHeight="1" x14ac:dyDescent="0.25">
      <c r="A1324" s="19" t="s">
        <v>44</v>
      </c>
      <c r="B1324" s="85" t="s">
        <v>45</v>
      </c>
      <c r="C1324" s="86">
        <v>43652</v>
      </c>
      <c r="D1324" s="85">
        <v>26</v>
      </c>
      <c r="E1324" s="85" t="s">
        <v>46</v>
      </c>
      <c r="F1324" s="19">
        <f t="shared" ref="F1324:AK1324" si="536">F1273</f>
        <v>14</v>
      </c>
      <c r="G1324" s="19">
        <f t="shared" si="536"/>
        <v>23</v>
      </c>
      <c r="H1324" s="19">
        <f t="shared" si="536"/>
        <v>42</v>
      </c>
      <c r="I1324" s="19">
        <f t="shared" si="536"/>
        <v>47</v>
      </c>
      <c r="J1324" s="19">
        <f t="shared" si="536"/>
        <v>48</v>
      </c>
      <c r="K1324" s="19">
        <f t="shared" si="536"/>
        <v>59</v>
      </c>
      <c r="L1324" s="19">
        <f t="shared" si="536"/>
        <v>64</v>
      </c>
      <c r="M1324" s="19">
        <f t="shared" si="536"/>
        <v>65</v>
      </c>
      <c r="N1324" s="19">
        <f t="shared" si="536"/>
        <v>66</v>
      </c>
      <c r="O1324" s="19">
        <f t="shared" si="536"/>
        <v>72</v>
      </c>
      <c r="P1324" s="19">
        <f t="shared" si="536"/>
        <v>76</v>
      </c>
      <c r="Q1324" s="19">
        <f t="shared" si="536"/>
        <v>78</v>
      </c>
      <c r="R1324" s="19">
        <f t="shared" si="536"/>
        <v>79</v>
      </c>
      <c r="S1324" s="19">
        <f t="shared" si="536"/>
        <v>83</v>
      </c>
      <c r="T1324" s="19">
        <f t="shared" si="536"/>
        <v>84</v>
      </c>
      <c r="U1324" s="19">
        <f t="shared" si="536"/>
        <v>86</v>
      </c>
      <c r="V1324" s="19"/>
      <c r="W1324" s="19">
        <f t="shared" si="536"/>
        <v>411</v>
      </c>
      <c r="X1324" s="19"/>
      <c r="Y1324" s="19">
        <f t="shared" si="536"/>
        <v>413</v>
      </c>
      <c r="Z1324" s="19">
        <f t="shared" si="536"/>
        <v>415</v>
      </c>
      <c r="AA1324" s="19"/>
      <c r="AB1324" s="19">
        <f t="shared" si="536"/>
        <v>417</v>
      </c>
      <c r="AC1324" s="19">
        <f t="shared" si="536"/>
        <v>418</v>
      </c>
      <c r="AD1324" s="19">
        <f t="shared" si="536"/>
        <v>419</v>
      </c>
      <c r="AE1324" s="19">
        <f t="shared" si="536"/>
        <v>420</v>
      </c>
      <c r="AF1324" s="19">
        <f t="shared" si="536"/>
        <v>421</v>
      </c>
      <c r="AG1324" s="19">
        <f t="shared" si="536"/>
        <v>422</v>
      </c>
      <c r="AH1324" s="19"/>
      <c r="AI1324" s="19">
        <f t="shared" si="536"/>
        <v>425</v>
      </c>
      <c r="AJ1324" s="19">
        <f t="shared" si="536"/>
        <v>426</v>
      </c>
      <c r="AK1324" s="19"/>
      <c r="AL1324" s="19">
        <f t="shared" ref="AL1324:BD1324" si="537">AL1273</f>
        <v>430</v>
      </c>
      <c r="AM1324" s="19">
        <f t="shared" si="537"/>
        <v>431</v>
      </c>
      <c r="AN1324" s="19">
        <f t="shared" si="537"/>
        <v>433</v>
      </c>
      <c r="AO1324" s="19">
        <f t="shared" si="537"/>
        <v>446</v>
      </c>
      <c r="AP1324" s="19">
        <f t="shared" si="537"/>
        <v>449</v>
      </c>
      <c r="AQ1324" s="19">
        <f t="shared" si="537"/>
        <v>450</v>
      </c>
      <c r="AR1324" s="19">
        <f t="shared" si="537"/>
        <v>451</v>
      </c>
      <c r="AS1324" s="19">
        <f t="shared" si="537"/>
        <v>453</v>
      </c>
      <c r="AT1324" s="19">
        <f t="shared" si="537"/>
        <v>454</v>
      </c>
      <c r="AU1324" s="19">
        <f t="shared" si="537"/>
        <v>455</v>
      </c>
      <c r="AV1324" s="19">
        <f t="shared" si="537"/>
        <v>0</v>
      </c>
      <c r="AW1324" s="19">
        <f t="shared" si="537"/>
        <v>457</v>
      </c>
      <c r="AX1324" s="19">
        <f t="shared" si="537"/>
        <v>458</v>
      </c>
      <c r="AY1324" s="19">
        <f t="shared" si="537"/>
        <v>460</v>
      </c>
      <c r="AZ1324" s="19">
        <f t="shared" si="537"/>
        <v>461</v>
      </c>
      <c r="BA1324" s="19">
        <f t="shared" si="537"/>
        <v>463</v>
      </c>
      <c r="BB1324" s="19">
        <f t="shared" si="537"/>
        <v>0</v>
      </c>
      <c r="BC1324" s="19">
        <f t="shared" si="537"/>
        <v>0</v>
      </c>
      <c r="BD1324" s="19" t="str">
        <f t="shared" si="537"/>
        <v>TOTALS</v>
      </c>
      <c r="BE1324" s="19" t="s">
        <v>47</v>
      </c>
    </row>
    <row r="1325" spans="1:57" ht="25.5" customHeight="1" x14ac:dyDescent="0.25">
      <c r="A1325" s="19" t="s">
        <v>48</v>
      </c>
      <c r="B1325" s="85"/>
      <c r="C1325" s="87" t="s">
        <v>49</v>
      </c>
      <c r="D1325" s="87" t="s">
        <v>50</v>
      </c>
      <c r="E1325" s="87" t="s">
        <v>51</v>
      </c>
      <c r="F1325" s="19" t="s">
        <v>52</v>
      </c>
      <c r="G1325" s="19" t="s">
        <v>52</v>
      </c>
      <c r="H1325" s="19" t="s">
        <v>52</v>
      </c>
      <c r="I1325" s="19" t="s">
        <v>52</v>
      </c>
      <c r="J1325" s="19" t="s">
        <v>52</v>
      </c>
      <c r="K1325" s="19" t="s">
        <v>52</v>
      </c>
      <c r="L1325" s="19" t="s">
        <v>52</v>
      </c>
      <c r="M1325" s="19" t="s">
        <v>52</v>
      </c>
      <c r="N1325" s="19" t="s">
        <v>52</v>
      </c>
      <c r="O1325" s="19" t="s">
        <v>52</v>
      </c>
      <c r="P1325" s="19" t="s">
        <v>52</v>
      </c>
      <c r="Q1325" s="19" t="s">
        <v>52</v>
      </c>
      <c r="R1325" s="19" t="s">
        <v>52</v>
      </c>
      <c r="S1325" s="19" t="s">
        <v>52</v>
      </c>
      <c r="T1325" s="19" t="s">
        <v>52</v>
      </c>
      <c r="U1325" s="19" t="s">
        <v>52</v>
      </c>
      <c r="V1325" s="19"/>
      <c r="W1325" s="19" t="s">
        <v>52</v>
      </c>
      <c r="X1325" s="19"/>
      <c r="Y1325" s="19" t="s">
        <v>52</v>
      </c>
      <c r="Z1325" s="19" t="s">
        <v>52</v>
      </c>
      <c r="AA1325" s="19"/>
      <c r="AB1325" s="19" t="s">
        <v>52</v>
      </c>
      <c r="AC1325" s="19" t="s">
        <v>52</v>
      </c>
      <c r="AD1325" s="19" t="s">
        <v>52</v>
      </c>
      <c r="AE1325" s="19" t="s">
        <v>52</v>
      </c>
      <c r="AF1325" s="19" t="s">
        <v>52</v>
      </c>
      <c r="AG1325" s="19" t="s">
        <v>52</v>
      </c>
      <c r="AH1325" s="19"/>
      <c r="AI1325" s="19" t="s">
        <v>52</v>
      </c>
      <c r="AJ1325" s="19" t="s">
        <v>52</v>
      </c>
      <c r="AK1325" s="19"/>
      <c r="AL1325" s="19" t="s">
        <v>52</v>
      </c>
      <c r="AM1325" s="19" t="s">
        <v>52</v>
      </c>
      <c r="AN1325" s="19" t="s">
        <v>52</v>
      </c>
      <c r="AO1325" s="19" t="s">
        <v>52</v>
      </c>
      <c r="AP1325" s="19" t="s">
        <v>52</v>
      </c>
      <c r="AQ1325" s="19" t="s">
        <v>52</v>
      </c>
      <c r="AR1325" s="19" t="s">
        <v>52</v>
      </c>
      <c r="AS1325" s="19" t="s">
        <v>52</v>
      </c>
      <c r="AT1325" s="19" t="s">
        <v>52</v>
      </c>
      <c r="AU1325" s="19" t="s">
        <v>52</v>
      </c>
      <c r="AV1325" s="19" t="s">
        <v>52</v>
      </c>
      <c r="AW1325" s="19" t="s">
        <v>52</v>
      </c>
      <c r="AX1325" s="19" t="s">
        <v>52</v>
      </c>
      <c r="AY1325" s="19" t="s">
        <v>52</v>
      </c>
      <c r="AZ1325" s="19" t="s">
        <v>52</v>
      </c>
      <c r="BA1325" s="19" t="s">
        <v>52</v>
      </c>
      <c r="BB1325" s="19" t="s">
        <v>52</v>
      </c>
      <c r="BC1325" s="19" t="s">
        <v>52</v>
      </c>
      <c r="BD1325" s="19" t="s">
        <v>52</v>
      </c>
      <c r="BE1325" s="19" t="s">
        <v>53</v>
      </c>
    </row>
    <row r="1326" spans="1:57" ht="25.5" customHeight="1" x14ac:dyDescent="0.25">
      <c r="A1326" s="22">
        <v>27</v>
      </c>
      <c r="B1326" s="76" t="s">
        <v>54</v>
      </c>
      <c r="C1326" s="76">
        <v>25</v>
      </c>
      <c r="D1326" s="76" t="s">
        <v>55</v>
      </c>
      <c r="E1326" s="76" t="s">
        <v>56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0</v>
      </c>
      <c r="V1326" s="24"/>
      <c r="W1326" s="24">
        <v>0</v>
      </c>
      <c r="X1326" s="24"/>
      <c r="Y1326" s="24">
        <v>0</v>
      </c>
      <c r="Z1326" s="24">
        <v>0</v>
      </c>
      <c r="AA1326" s="24"/>
      <c r="AB1326" s="24">
        <v>0</v>
      </c>
      <c r="AC1326" s="24">
        <v>0</v>
      </c>
      <c r="AD1326" s="24">
        <v>0</v>
      </c>
      <c r="AE1326" s="24">
        <v>0</v>
      </c>
      <c r="AF1326" s="24">
        <v>0</v>
      </c>
      <c r="AG1326" s="24">
        <v>0</v>
      </c>
      <c r="AH1326" s="24"/>
      <c r="AI1326" s="24">
        <v>0</v>
      </c>
      <c r="AJ1326" s="24">
        <v>0</v>
      </c>
      <c r="AK1326" s="24"/>
      <c r="AL1326" s="24">
        <v>0</v>
      </c>
      <c r="AM1326" s="24">
        <v>0</v>
      </c>
      <c r="AN1326" s="24">
        <v>0</v>
      </c>
      <c r="AO1326" s="24">
        <v>0</v>
      </c>
      <c r="AP1326" s="24">
        <v>0</v>
      </c>
      <c r="AQ1326" s="24">
        <v>0</v>
      </c>
      <c r="AR1326" s="24">
        <v>0</v>
      </c>
      <c r="AS1326" s="24">
        <v>0</v>
      </c>
      <c r="AT1326" s="24">
        <v>0</v>
      </c>
      <c r="AU1326" s="24">
        <v>0</v>
      </c>
      <c r="AV1326" s="24">
        <v>0</v>
      </c>
      <c r="AW1326" s="24">
        <v>0</v>
      </c>
      <c r="AX1326" s="24">
        <v>0</v>
      </c>
      <c r="AY1326" s="24">
        <v>0</v>
      </c>
      <c r="AZ1326" s="24">
        <v>0</v>
      </c>
      <c r="BA1326" s="24">
        <v>0</v>
      </c>
      <c r="BB1326" s="24">
        <v>0</v>
      </c>
      <c r="BC1326" s="24">
        <v>0</v>
      </c>
      <c r="BD1326" s="24">
        <f t="shared" ref="BD1326:BD1369" si="538">SUM(F1326:BC1326)</f>
        <v>0</v>
      </c>
      <c r="BE1326" s="25"/>
    </row>
    <row r="1327" spans="1:57" ht="25.5" customHeight="1" x14ac:dyDescent="0.25">
      <c r="A1327" s="22">
        <v>27</v>
      </c>
      <c r="B1327" s="76" t="s">
        <v>54</v>
      </c>
      <c r="C1327" s="76">
        <v>66</v>
      </c>
      <c r="D1327" s="76" t="s">
        <v>55</v>
      </c>
      <c r="E1327" s="77" t="s">
        <v>57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0</v>
      </c>
      <c r="V1327" s="24"/>
      <c r="W1327" s="24">
        <v>0</v>
      </c>
      <c r="X1327" s="24"/>
      <c r="Y1327" s="24">
        <v>0</v>
      </c>
      <c r="Z1327" s="24">
        <v>0</v>
      </c>
      <c r="AA1327" s="24"/>
      <c r="AB1327" s="24">
        <v>0</v>
      </c>
      <c r="AC1327" s="24">
        <v>0</v>
      </c>
      <c r="AD1327" s="24">
        <v>0</v>
      </c>
      <c r="AE1327" s="24">
        <v>0</v>
      </c>
      <c r="AF1327" s="24">
        <v>0</v>
      </c>
      <c r="AG1327" s="24">
        <v>0</v>
      </c>
      <c r="AH1327" s="24"/>
      <c r="AI1327" s="24">
        <v>0</v>
      </c>
      <c r="AJ1327" s="24">
        <v>0</v>
      </c>
      <c r="AK1327" s="24"/>
      <c r="AL1327" s="24">
        <v>0</v>
      </c>
      <c r="AM1327" s="24">
        <v>0</v>
      </c>
      <c r="AN1327" s="24">
        <v>0</v>
      </c>
      <c r="AO1327" s="24">
        <v>0</v>
      </c>
      <c r="AP1327" s="24">
        <v>0</v>
      </c>
      <c r="AQ1327" s="24">
        <v>0</v>
      </c>
      <c r="AR1327" s="24">
        <v>0</v>
      </c>
      <c r="AS1327" s="24">
        <v>0</v>
      </c>
      <c r="AT1327" s="24">
        <v>0</v>
      </c>
      <c r="AU1327" s="24">
        <v>0</v>
      </c>
      <c r="AV1327" s="24">
        <v>0</v>
      </c>
      <c r="AW1327" s="24">
        <v>0</v>
      </c>
      <c r="AX1327" s="24">
        <v>0</v>
      </c>
      <c r="AY1327" s="24">
        <v>0</v>
      </c>
      <c r="AZ1327" s="24">
        <v>0</v>
      </c>
      <c r="BA1327" s="24">
        <v>0</v>
      </c>
      <c r="BB1327" s="24">
        <v>0</v>
      </c>
      <c r="BC1327" s="24">
        <v>0</v>
      </c>
      <c r="BD1327" s="24">
        <f t="shared" si="538"/>
        <v>0</v>
      </c>
      <c r="BE1327" s="25"/>
    </row>
    <row r="1328" spans="1:57" ht="25.5" customHeight="1" x14ac:dyDescent="0.25">
      <c r="A1328" s="22">
        <v>27</v>
      </c>
      <c r="B1328" s="76" t="s">
        <v>54</v>
      </c>
      <c r="C1328" s="76">
        <v>27</v>
      </c>
      <c r="D1328" s="76">
        <v>269</v>
      </c>
      <c r="E1328" s="76" t="s">
        <v>61</v>
      </c>
      <c r="F1328" s="24">
        <v>0</v>
      </c>
      <c r="G1328" s="24">
        <v>0</v>
      </c>
      <c r="H1328" s="24">
        <v>0</v>
      </c>
      <c r="I1328" s="24">
        <v>0</v>
      </c>
      <c r="J1328" s="24">
        <v>0</v>
      </c>
      <c r="K1328" s="24">
        <v>0</v>
      </c>
      <c r="L1328" s="24">
        <v>0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0</v>
      </c>
      <c r="V1328" s="24"/>
      <c r="W1328" s="24">
        <v>0</v>
      </c>
      <c r="X1328" s="24"/>
      <c r="Y1328" s="24">
        <v>0</v>
      </c>
      <c r="Z1328" s="24">
        <v>0</v>
      </c>
      <c r="AA1328" s="24"/>
      <c r="AB1328" s="24">
        <v>0</v>
      </c>
      <c r="AC1328" s="24">
        <v>0</v>
      </c>
      <c r="AD1328" s="24">
        <v>0</v>
      </c>
      <c r="AE1328" s="24">
        <v>0</v>
      </c>
      <c r="AF1328" s="24">
        <v>0</v>
      </c>
      <c r="AG1328" s="24">
        <v>0</v>
      </c>
      <c r="AH1328" s="24"/>
      <c r="AI1328" s="24">
        <v>0</v>
      </c>
      <c r="AJ1328" s="24">
        <v>0</v>
      </c>
      <c r="AK1328" s="24"/>
      <c r="AL1328" s="24">
        <v>0</v>
      </c>
      <c r="AM1328" s="24">
        <v>0</v>
      </c>
      <c r="AN1328" s="24">
        <v>0</v>
      </c>
      <c r="AO1328" s="24">
        <v>0</v>
      </c>
      <c r="AP1328" s="24">
        <v>0</v>
      </c>
      <c r="AQ1328" s="24">
        <v>0</v>
      </c>
      <c r="AR1328" s="24">
        <v>0</v>
      </c>
      <c r="AS1328" s="24">
        <v>0</v>
      </c>
      <c r="AT1328" s="24">
        <v>0</v>
      </c>
      <c r="AU1328" s="24">
        <v>0</v>
      </c>
      <c r="AV1328" s="24">
        <v>0</v>
      </c>
      <c r="AW1328" s="24">
        <v>0</v>
      </c>
      <c r="AX1328" s="24">
        <v>0</v>
      </c>
      <c r="AY1328" s="24">
        <v>0</v>
      </c>
      <c r="AZ1328" s="24">
        <v>0</v>
      </c>
      <c r="BA1328" s="24">
        <v>0</v>
      </c>
      <c r="BB1328" s="24">
        <v>0</v>
      </c>
      <c r="BC1328" s="24">
        <v>0</v>
      </c>
      <c r="BD1328" s="24">
        <f t="shared" si="538"/>
        <v>0</v>
      </c>
      <c r="BE1328" s="25"/>
    </row>
    <row r="1329" spans="1:57" ht="25.5" customHeight="1" x14ac:dyDescent="0.25">
      <c r="A1329" s="22">
        <v>27</v>
      </c>
      <c r="B1329" s="76" t="s">
        <v>54</v>
      </c>
      <c r="C1329" s="76">
        <v>27</v>
      </c>
      <c r="D1329" s="76">
        <v>273</v>
      </c>
      <c r="E1329" s="76" t="s">
        <v>65</v>
      </c>
      <c r="F1329" s="24">
        <v>0</v>
      </c>
      <c r="G1329" s="24">
        <v>0</v>
      </c>
      <c r="H1329" s="24">
        <v>0</v>
      </c>
      <c r="I1329" s="24">
        <v>0</v>
      </c>
      <c r="J1329" s="24">
        <v>0</v>
      </c>
      <c r="K1329" s="24">
        <v>0</v>
      </c>
      <c r="L1329" s="24">
        <v>0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0</v>
      </c>
      <c r="V1329" s="24"/>
      <c r="W1329" s="24">
        <v>0</v>
      </c>
      <c r="X1329" s="24"/>
      <c r="Y1329" s="24">
        <v>0</v>
      </c>
      <c r="Z1329" s="24">
        <v>0</v>
      </c>
      <c r="AA1329" s="24"/>
      <c r="AB1329" s="24">
        <v>0</v>
      </c>
      <c r="AC1329" s="24">
        <v>0</v>
      </c>
      <c r="AD1329" s="24">
        <v>0</v>
      </c>
      <c r="AE1329" s="24">
        <v>0</v>
      </c>
      <c r="AF1329" s="24">
        <v>0</v>
      </c>
      <c r="AG1329" s="24">
        <v>0</v>
      </c>
      <c r="AH1329" s="24"/>
      <c r="AI1329" s="24">
        <v>0</v>
      </c>
      <c r="AJ1329" s="24">
        <v>0</v>
      </c>
      <c r="AK1329" s="24"/>
      <c r="AL1329" s="24">
        <v>0</v>
      </c>
      <c r="AM1329" s="24">
        <v>0</v>
      </c>
      <c r="AN1329" s="24">
        <v>0</v>
      </c>
      <c r="AO1329" s="24">
        <v>0</v>
      </c>
      <c r="AP1329" s="24">
        <v>0</v>
      </c>
      <c r="AQ1329" s="24">
        <v>0</v>
      </c>
      <c r="AR1329" s="24">
        <v>0</v>
      </c>
      <c r="AS1329" s="24">
        <v>0</v>
      </c>
      <c r="AT1329" s="24">
        <v>0</v>
      </c>
      <c r="AU1329" s="24">
        <v>0</v>
      </c>
      <c r="AV1329" s="24">
        <v>0</v>
      </c>
      <c r="AW1329" s="24">
        <v>0</v>
      </c>
      <c r="AX1329" s="24">
        <v>0</v>
      </c>
      <c r="AY1329" s="24">
        <v>0</v>
      </c>
      <c r="AZ1329" s="24">
        <v>0</v>
      </c>
      <c r="BA1329" s="24">
        <v>0</v>
      </c>
      <c r="BB1329" s="24">
        <v>0</v>
      </c>
      <c r="BC1329" s="24">
        <v>0</v>
      </c>
      <c r="BD1329" s="24">
        <f t="shared" si="538"/>
        <v>0</v>
      </c>
      <c r="BE1329" s="25"/>
    </row>
    <row r="1330" spans="1:57" ht="25.5" customHeight="1" x14ac:dyDescent="0.25">
      <c r="A1330" s="22">
        <v>27</v>
      </c>
      <c r="B1330" s="76" t="s">
        <v>54</v>
      </c>
      <c r="C1330" s="76">
        <v>27</v>
      </c>
      <c r="D1330" s="76">
        <v>274</v>
      </c>
      <c r="E1330" s="76" t="s">
        <v>66</v>
      </c>
      <c r="F1330" s="24">
        <v>0</v>
      </c>
      <c r="G1330" s="24">
        <v>0</v>
      </c>
      <c r="H1330" s="24">
        <v>0</v>
      </c>
      <c r="I1330" s="24">
        <v>0</v>
      </c>
      <c r="J1330" s="24">
        <v>0</v>
      </c>
      <c r="K1330" s="24">
        <v>0</v>
      </c>
      <c r="L1330" s="24">
        <v>0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0</v>
      </c>
      <c r="V1330" s="24"/>
      <c r="W1330" s="24">
        <v>0</v>
      </c>
      <c r="X1330" s="24"/>
      <c r="Y1330" s="24">
        <v>0</v>
      </c>
      <c r="Z1330" s="24">
        <v>0</v>
      </c>
      <c r="AA1330" s="24"/>
      <c r="AB1330" s="24">
        <v>0</v>
      </c>
      <c r="AC1330" s="24">
        <v>0</v>
      </c>
      <c r="AD1330" s="24">
        <v>0</v>
      </c>
      <c r="AE1330" s="24">
        <v>0</v>
      </c>
      <c r="AF1330" s="24">
        <v>0</v>
      </c>
      <c r="AG1330" s="24">
        <v>0</v>
      </c>
      <c r="AH1330" s="24"/>
      <c r="AI1330" s="24">
        <v>0</v>
      </c>
      <c r="AJ1330" s="24">
        <v>0</v>
      </c>
      <c r="AK1330" s="24"/>
      <c r="AL1330" s="24">
        <v>0</v>
      </c>
      <c r="AM1330" s="24">
        <v>0</v>
      </c>
      <c r="AN1330" s="24">
        <v>0</v>
      </c>
      <c r="AO1330" s="24">
        <v>0</v>
      </c>
      <c r="AP1330" s="24">
        <v>0</v>
      </c>
      <c r="AQ1330" s="24">
        <v>0</v>
      </c>
      <c r="AR1330" s="24">
        <v>0</v>
      </c>
      <c r="AS1330" s="24">
        <v>0</v>
      </c>
      <c r="AT1330" s="24">
        <v>0</v>
      </c>
      <c r="AU1330" s="24">
        <v>0</v>
      </c>
      <c r="AV1330" s="24">
        <v>0</v>
      </c>
      <c r="AW1330" s="24">
        <v>0</v>
      </c>
      <c r="AX1330" s="24">
        <v>0</v>
      </c>
      <c r="AY1330" s="24">
        <v>0</v>
      </c>
      <c r="AZ1330" s="24">
        <v>0</v>
      </c>
      <c r="BA1330" s="24">
        <v>0</v>
      </c>
      <c r="BB1330" s="24">
        <v>0</v>
      </c>
      <c r="BC1330" s="24">
        <v>0</v>
      </c>
      <c r="BD1330" s="24">
        <f t="shared" si="538"/>
        <v>0</v>
      </c>
      <c r="BE1330" s="25" t="s">
        <v>48</v>
      </c>
    </row>
    <row r="1331" spans="1:57" ht="25.5" customHeight="1" x14ac:dyDescent="0.25">
      <c r="A1331" s="22">
        <v>27</v>
      </c>
      <c r="B1331" s="76" t="s">
        <v>54</v>
      </c>
      <c r="C1331" s="76">
        <v>23</v>
      </c>
      <c r="D1331" s="76">
        <v>243</v>
      </c>
      <c r="E1331" s="76" t="s">
        <v>67</v>
      </c>
      <c r="F1331" s="24">
        <v>0</v>
      </c>
      <c r="G1331" s="24">
        <v>0</v>
      </c>
      <c r="H1331" s="24">
        <v>0</v>
      </c>
      <c r="I1331" s="24">
        <v>0</v>
      </c>
      <c r="J1331" s="24">
        <v>0</v>
      </c>
      <c r="K1331" s="24">
        <v>0</v>
      </c>
      <c r="L1331" s="24">
        <v>0</v>
      </c>
      <c r="M1331" s="24">
        <v>0</v>
      </c>
      <c r="N1331" s="24">
        <v>0</v>
      </c>
      <c r="O1331" s="24">
        <v>0</v>
      </c>
      <c r="P1331" s="24">
        <v>0</v>
      </c>
      <c r="Q1331" s="24">
        <v>0</v>
      </c>
      <c r="R1331" s="24">
        <v>0</v>
      </c>
      <c r="S1331" s="24">
        <v>0</v>
      </c>
      <c r="T1331" s="24">
        <v>0</v>
      </c>
      <c r="U1331" s="24">
        <v>0</v>
      </c>
      <c r="V1331" s="24"/>
      <c r="W1331" s="24">
        <v>0</v>
      </c>
      <c r="X1331" s="24"/>
      <c r="Y1331" s="24">
        <v>0</v>
      </c>
      <c r="Z1331" s="24">
        <v>0</v>
      </c>
      <c r="AA1331" s="24"/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/>
      <c r="AI1331" s="24">
        <v>0</v>
      </c>
      <c r="AJ1331" s="24">
        <v>0</v>
      </c>
      <c r="AK1331" s="24"/>
      <c r="AL1331" s="24">
        <v>0</v>
      </c>
      <c r="AM1331" s="24">
        <v>0</v>
      </c>
      <c r="AN1331" s="24">
        <v>0</v>
      </c>
      <c r="AO1331" s="24">
        <v>0</v>
      </c>
      <c r="AP1331" s="24">
        <v>0</v>
      </c>
      <c r="AQ1331" s="24">
        <v>0</v>
      </c>
      <c r="AR1331" s="24">
        <v>0</v>
      </c>
      <c r="AS1331" s="24">
        <v>0</v>
      </c>
      <c r="AT1331" s="24">
        <v>0</v>
      </c>
      <c r="AU1331" s="24">
        <v>0</v>
      </c>
      <c r="AV1331" s="24">
        <v>0</v>
      </c>
      <c r="AW1331" s="24">
        <v>0</v>
      </c>
      <c r="AX1331" s="24">
        <v>0</v>
      </c>
      <c r="AY1331" s="24">
        <v>0</v>
      </c>
      <c r="AZ1331" s="24">
        <v>0</v>
      </c>
      <c r="BA1331" s="24">
        <v>0</v>
      </c>
      <c r="BB1331" s="24">
        <v>0</v>
      </c>
      <c r="BC1331" s="24">
        <v>0</v>
      </c>
      <c r="BD1331" s="24">
        <f t="shared" si="538"/>
        <v>0</v>
      </c>
      <c r="BE1331" s="25" t="s">
        <v>48</v>
      </c>
    </row>
    <row r="1332" spans="1:57" ht="25.5" customHeight="1" x14ac:dyDescent="0.25">
      <c r="A1332" s="22">
        <v>27</v>
      </c>
      <c r="B1332" s="76" t="s">
        <v>54</v>
      </c>
      <c r="C1332" s="76">
        <v>23</v>
      </c>
      <c r="D1332" s="76">
        <v>332</v>
      </c>
      <c r="E1332" s="76" t="s">
        <v>68</v>
      </c>
      <c r="F1332" s="24">
        <v>0</v>
      </c>
      <c r="G1332" s="24">
        <v>0</v>
      </c>
      <c r="H1332" s="24">
        <v>0</v>
      </c>
      <c r="I1332" s="24">
        <v>0</v>
      </c>
      <c r="J1332" s="24">
        <v>0</v>
      </c>
      <c r="K1332" s="24">
        <v>0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0</v>
      </c>
      <c r="V1332" s="24"/>
      <c r="W1332" s="24">
        <v>0</v>
      </c>
      <c r="X1332" s="24"/>
      <c r="Y1332" s="24">
        <v>0</v>
      </c>
      <c r="Z1332" s="24">
        <v>0</v>
      </c>
      <c r="AA1332" s="24"/>
      <c r="AB1332" s="24">
        <v>0</v>
      </c>
      <c r="AC1332" s="24">
        <v>0</v>
      </c>
      <c r="AD1332" s="24">
        <v>0</v>
      </c>
      <c r="AE1332" s="24">
        <v>0</v>
      </c>
      <c r="AF1332" s="24">
        <v>0</v>
      </c>
      <c r="AG1332" s="24">
        <v>0</v>
      </c>
      <c r="AH1332" s="24"/>
      <c r="AI1332" s="24">
        <v>0</v>
      </c>
      <c r="AJ1332" s="24">
        <v>0</v>
      </c>
      <c r="AK1332" s="24"/>
      <c r="AL1332" s="24">
        <v>0</v>
      </c>
      <c r="AM1332" s="24">
        <v>0</v>
      </c>
      <c r="AN1332" s="24">
        <v>0</v>
      </c>
      <c r="AO1332" s="24">
        <v>0</v>
      </c>
      <c r="AP1332" s="24">
        <v>0</v>
      </c>
      <c r="AQ1332" s="24">
        <v>0</v>
      </c>
      <c r="AR1332" s="24">
        <v>0</v>
      </c>
      <c r="AS1332" s="24">
        <v>0</v>
      </c>
      <c r="AT1332" s="24">
        <v>0</v>
      </c>
      <c r="AU1332" s="24">
        <v>0</v>
      </c>
      <c r="AV1332" s="24">
        <v>0</v>
      </c>
      <c r="AW1332" s="24">
        <v>0</v>
      </c>
      <c r="AX1332" s="24">
        <v>0</v>
      </c>
      <c r="AY1332" s="24">
        <v>0</v>
      </c>
      <c r="AZ1332" s="24">
        <v>0</v>
      </c>
      <c r="BA1332" s="24">
        <v>0</v>
      </c>
      <c r="BB1332" s="24">
        <v>0</v>
      </c>
      <c r="BC1332" s="24">
        <v>0</v>
      </c>
      <c r="BD1332" s="24">
        <f t="shared" si="538"/>
        <v>0</v>
      </c>
      <c r="BE1332" s="25" t="s">
        <v>48</v>
      </c>
    </row>
    <row r="1333" spans="1:57" ht="25.5" customHeight="1" x14ac:dyDescent="0.25">
      <c r="A1333" s="22">
        <v>27</v>
      </c>
      <c r="B1333" s="76" t="s">
        <v>54</v>
      </c>
      <c r="C1333" s="76">
        <v>22</v>
      </c>
      <c r="D1333" s="76">
        <v>175</v>
      </c>
      <c r="E1333" s="76" t="s">
        <v>69</v>
      </c>
      <c r="F1333" s="24">
        <v>0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4"/>
      <c r="W1333" s="24">
        <v>0</v>
      </c>
      <c r="X1333" s="24"/>
      <c r="Y1333" s="24">
        <v>0</v>
      </c>
      <c r="Z1333" s="24">
        <v>0</v>
      </c>
      <c r="AA1333" s="24"/>
      <c r="AB1333" s="24">
        <v>0</v>
      </c>
      <c r="AC1333" s="24">
        <v>0</v>
      </c>
      <c r="AD1333" s="24">
        <v>0</v>
      </c>
      <c r="AE1333" s="24">
        <v>0</v>
      </c>
      <c r="AF1333" s="24">
        <v>0</v>
      </c>
      <c r="AG1333" s="24">
        <v>0</v>
      </c>
      <c r="AH1333" s="24"/>
      <c r="AI1333" s="24">
        <v>0</v>
      </c>
      <c r="AJ1333" s="24">
        <v>0</v>
      </c>
      <c r="AK1333" s="24"/>
      <c r="AL1333" s="24">
        <v>0</v>
      </c>
      <c r="AM1333" s="24">
        <v>0</v>
      </c>
      <c r="AN1333" s="24">
        <v>0</v>
      </c>
      <c r="AO1333" s="24">
        <v>0</v>
      </c>
      <c r="AP1333" s="24">
        <v>0</v>
      </c>
      <c r="AQ1333" s="24">
        <v>0</v>
      </c>
      <c r="AR1333" s="24">
        <v>0</v>
      </c>
      <c r="AS1333" s="24">
        <v>0</v>
      </c>
      <c r="AT1333" s="24">
        <v>0</v>
      </c>
      <c r="AU1333" s="24">
        <v>0</v>
      </c>
      <c r="AV1333" s="24">
        <v>0</v>
      </c>
      <c r="AW1333" s="24">
        <v>0</v>
      </c>
      <c r="AX1333" s="24">
        <v>0</v>
      </c>
      <c r="AY1333" s="24">
        <v>0</v>
      </c>
      <c r="AZ1333" s="24">
        <v>0</v>
      </c>
      <c r="BA1333" s="24">
        <v>0</v>
      </c>
      <c r="BB1333" s="24">
        <v>0</v>
      </c>
      <c r="BC1333" s="24">
        <v>0</v>
      </c>
      <c r="BD1333" s="24">
        <f t="shared" si="538"/>
        <v>0</v>
      </c>
      <c r="BE1333" s="25" t="s">
        <v>48</v>
      </c>
    </row>
    <row r="1334" spans="1:57" ht="25.5" customHeight="1" x14ac:dyDescent="0.25">
      <c r="A1334" s="22">
        <v>27</v>
      </c>
      <c r="B1334" s="76" t="s">
        <v>54</v>
      </c>
      <c r="C1334" s="76">
        <v>22</v>
      </c>
      <c r="D1334" s="76">
        <v>347</v>
      </c>
      <c r="E1334" s="76" t="s">
        <v>70</v>
      </c>
      <c r="F1334" s="24">
        <v>0</v>
      </c>
      <c r="G1334" s="24">
        <v>0</v>
      </c>
      <c r="H1334" s="24">
        <v>0</v>
      </c>
      <c r="I1334" s="24">
        <v>0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0</v>
      </c>
      <c r="V1334" s="24"/>
      <c r="W1334" s="24">
        <v>0</v>
      </c>
      <c r="X1334" s="24"/>
      <c r="Y1334" s="24">
        <v>0</v>
      </c>
      <c r="Z1334" s="24">
        <v>0</v>
      </c>
      <c r="AA1334" s="24"/>
      <c r="AB1334" s="24">
        <v>0</v>
      </c>
      <c r="AC1334" s="24">
        <v>0</v>
      </c>
      <c r="AD1334" s="24">
        <v>0</v>
      </c>
      <c r="AE1334" s="24">
        <v>0</v>
      </c>
      <c r="AF1334" s="24">
        <v>0</v>
      </c>
      <c r="AG1334" s="24">
        <v>0</v>
      </c>
      <c r="AH1334" s="24"/>
      <c r="AI1334" s="24">
        <v>0</v>
      </c>
      <c r="AJ1334" s="24">
        <v>0</v>
      </c>
      <c r="AK1334" s="24"/>
      <c r="AL1334" s="24">
        <v>0</v>
      </c>
      <c r="AM1334" s="24">
        <v>0</v>
      </c>
      <c r="AN1334" s="24">
        <v>0</v>
      </c>
      <c r="AO1334" s="24">
        <v>0</v>
      </c>
      <c r="AP1334" s="24">
        <v>0</v>
      </c>
      <c r="AQ1334" s="24">
        <v>0</v>
      </c>
      <c r="AR1334" s="24">
        <v>0</v>
      </c>
      <c r="AS1334" s="24">
        <v>0</v>
      </c>
      <c r="AT1334" s="24">
        <v>0</v>
      </c>
      <c r="AU1334" s="24">
        <v>0</v>
      </c>
      <c r="AV1334" s="24">
        <v>0</v>
      </c>
      <c r="AW1334" s="24">
        <v>0</v>
      </c>
      <c r="AX1334" s="24">
        <v>0</v>
      </c>
      <c r="AY1334" s="24">
        <v>0</v>
      </c>
      <c r="AZ1334" s="24">
        <v>0</v>
      </c>
      <c r="BA1334" s="24">
        <v>0</v>
      </c>
      <c r="BB1334" s="24">
        <v>0</v>
      </c>
      <c r="BC1334" s="24">
        <v>0</v>
      </c>
      <c r="BD1334" s="24">
        <f t="shared" si="538"/>
        <v>0</v>
      </c>
      <c r="BE1334" s="25" t="s">
        <v>48</v>
      </c>
    </row>
    <row r="1335" spans="1:57" ht="25.5" customHeight="1" x14ac:dyDescent="0.25">
      <c r="A1335" s="40">
        <v>27</v>
      </c>
      <c r="B1335" s="76" t="s">
        <v>54</v>
      </c>
      <c r="C1335" s="76">
        <v>12</v>
      </c>
      <c r="D1335" s="76" t="s">
        <v>71</v>
      </c>
      <c r="E1335" s="76" t="s">
        <v>72</v>
      </c>
      <c r="F1335" s="24">
        <v>0</v>
      </c>
      <c r="G1335" s="24">
        <v>0</v>
      </c>
      <c r="H1335" s="24">
        <v>0</v>
      </c>
      <c r="I1335" s="24">
        <v>0</v>
      </c>
      <c r="J1335" s="24">
        <v>0</v>
      </c>
      <c r="K1335" s="24">
        <v>0</v>
      </c>
      <c r="L1335" s="24">
        <v>0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0</v>
      </c>
      <c r="V1335" s="24"/>
      <c r="W1335" s="24">
        <v>0</v>
      </c>
      <c r="X1335" s="24"/>
      <c r="Y1335" s="24">
        <v>0</v>
      </c>
      <c r="Z1335" s="24">
        <v>0</v>
      </c>
      <c r="AA1335" s="24"/>
      <c r="AB1335" s="24">
        <v>0</v>
      </c>
      <c r="AC1335" s="24">
        <v>0</v>
      </c>
      <c r="AD1335" s="24">
        <v>0</v>
      </c>
      <c r="AE1335" s="24">
        <v>0</v>
      </c>
      <c r="AF1335" s="24">
        <v>0</v>
      </c>
      <c r="AG1335" s="24">
        <v>0</v>
      </c>
      <c r="AH1335" s="24"/>
      <c r="AI1335" s="24">
        <v>0</v>
      </c>
      <c r="AJ1335" s="24">
        <v>0</v>
      </c>
      <c r="AK1335" s="24"/>
      <c r="AL1335" s="24">
        <v>0</v>
      </c>
      <c r="AM1335" s="24">
        <v>0</v>
      </c>
      <c r="AN1335" s="24">
        <v>0</v>
      </c>
      <c r="AO1335" s="24">
        <v>0</v>
      </c>
      <c r="AP1335" s="24">
        <v>0</v>
      </c>
      <c r="AQ1335" s="24">
        <v>0</v>
      </c>
      <c r="AR1335" s="24">
        <v>0</v>
      </c>
      <c r="AS1335" s="24">
        <v>0</v>
      </c>
      <c r="AT1335" s="24">
        <v>0</v>
      </c>
      <c r="AU1335" s="24">
        <v>0</v>
      </c>
      <c r="AV1335" s="24">
        <v>0</v>
      </c>
      <c r="AW1335" s="24">
        <v>0</v>
      </c>
      <c r="AX1335" s="24">
        <v>0</v>
      </c>
      <c r="AY1335" s="24">
        <v>0</v>
      </c>
      <c r="AZ1335" s="24">
        <v>0</v>
      </c>
      <c r="BA1335" s="24">
        <v>0</v>
      </c>
      <c r="BB1335" s="24">
        <v>0</v>
      </c>
      <c r="BC1335" s="24">
        <v>0</v>
      </c>
      <c r="BD1335" s="24">
        <f t="shared" si="538"/>
        <v>0</v>
      </c>
      <c r="BE1335" s="25"/>
    </row>
    <row r="1336" spans="1:57" ht="25.5" customHeight="1" x14ac:dyDescent="0.25">
      <c r="A1336" s="40">
        <v>27</v>
      </c>
      <c r="B1336" s="76" t="s">
        <v>54</v>
      </c>
      <c r="C1336" s="76">
        <v>22</v>
      </c>
      <c r="D1336" s="76" t="s">
        <v>55</v>
      </c>
      <c r="E1336" s="76" t="s">
        <v>120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0</v>
      </c>
      <c r="V1336" s="24"/>
      <c r="W1336" s="24">
        <v>0</v>
      </c>
      <c r="X1336" s="24"/>
      <c r="Y1336" s="24">
        <v>0</v>
      </c>
      <c r="Z1336" s="24">
        <v>0</v>
      </c>
      <c r="AA1336" s="24"/>
      <c r="AB1336" s="24">
        <v>0</v>
      </c>
      <c r="AC1336" s="24">
        <v>0</v>
      </c>
      <c r="AD1336" s="24">
        <v>0</v>
      </c>
      <c r="AE1336" s="24">
        <v>0</v>
      </c>
      <c r="AF1336" s="24">
        <v>0</v>
      </c>
      <c r="AG1336" s="24">
        <v>0</v>
      </c>
      <c r="AH1336" s="24"/>
      <c r="AI1336" s="24">
        <v>0</v>
      </c>
      <c r="AJ1336" s="24">
        <v>0</v>
      </c>
      <c r="AK1336" s="24"/>
      <c r="AL1336" s="24">
        <v>0</v>
      </c>
      <c r="AM1336" s="24">
        <v>0</v>
      </c>
      <c r="AN1336" s="24">
        <v>0</v>
      </c>
      <c r="AO1336" s="24">
        <v>0</v>
      </c>
      <c r="AP1336" s="24">
        <v>0</v>
      </c>
      <c r="AQ1336" s="24">
        <v>0</v>
      </c>
      <c r="AR1336" s="24">
        <v>0</v>
      </c>
      <c r="AS1336" s="24">
        <v>0</v>
      </c>
      <c r="AT1336" s="24">
        <v>0</v>
      </c>
      <c r="AU1336" s="24">
        <v>0</v>
      </c>
      <c r="AV1336" s="24">
        <v>0</v>
      </c>
      <c r="AW1336" s="24">
        <v>0</v>
      </c>
      <c r="AX1336" s="24">
        <v>0</v>
      </c>
      <c r="AY1336" s="24">
        <v>0</v>
      </c>
      <c r="AZ1336" s="24">
        <v>0</v>
      </c>
      <c r="BA1336" s="24">
        <v>0</v>
      </c>
      <c r="BB1336" s="24">
        <v>0</v>
      </c>
      <c r="BC1336" s="24">
        <v>0</v>
      </c>
      <c r="BD1336" s="24">
        <f t="shared" si="538"/>
        <v>0</v>
      </c>
      <c r="BE1336" s="25"/>
    </row>
    <row r="1337" spans="1:57" ht="25.5" customHeight="1" x14ac:dyDescent="0.25">
      <c r="A1337" s="22">
        <v>27</v>
      </c>
      <c r="B1337" s="78" t="s">
        <v>74</v>
      </c>
      <c r="C1337" s="76">
        <v>22</v>
      </c>
      <c r="D1337" s="76">
        <v>176</v>
      </c>
      <c r="E1337" s="76" t="s">
        <v>121</v>
      </c>
      <c r="F1337" s="24">
        <v>0</v>
      </c>
      <c r="G1337" s="24">
        <v>0</v>
      </c>
      <c r="H1337" s="24">
        <v>0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0</v>
      </c>
      <c r="V1337" s="24"/>
      <c r="W1337" s="24">
        <v>0</v>
      </c>
      <c r="X1337" s="24"/>
      <c r="Y1337" s="24">
        <v>0</v>
      </c>
      <c r="Z1337" s="24">
        <v>0</v>
      </c>
      <c r="AA1337" s="24"/>
      <c r="AB1337" s="24">
        <v>0</v>
      </c>
      <c r="AC1337" s="24">
        <v>0</v>
      </c>
      <c r="AD1337" s="24">
        <v>0</v>
      </c>
      <c r="AE1337" s="24">
        <v>0</v>
      </c>
      <c r="AF1337" s="24">
        <v>0</v>
      </c>
      <c r="AG1337" s="24">
        <v>0</v>
      </c>
      <c r="AH1337" s="24"/>
      <c r="AI1337" s="24">
        <v>0</v>
      </c>
      <c r="AJ1337" s="24">
        <v>0</v>
      </c>
      <c r="AK1337" s="24"/>
      <c r="AL1337" s="24">
        <v>0</v>
      </c>
      <c r="AM1337" s="24">
        <v>0</v>
      </c>
      <c r="AN1337" s="24">
        <v>0</v>
      </c>
      <c r="AO1337" s="24">
        <v>0</v>
      </c>
      <c r="AP1337" s="24">
        <v>0</v>
      </c>
      <c r="AQ1337" s="24">
        <v>0</v>
      </c>
      <c r="AR1337" s="24">
        <v>0</v>
      </c>
      <c r="AS1337" s="24">
        <v>0</v>
      </c>
      <c r="AT1337" s="24">
        <v>0</v>
      </c>
      <c r="AU1337" s="24">
        <v>0</v>
      </c>
      <c r="AV1337" s="24">
        <v>0</v>
      </c>
      <c r="AW1337" s="24">
        <v>0</v>
      </c>
      <c r="AX1337" s="24">
        <v>0</v>
      </c>
      <c r="AY1337" s="24">
        <v>0</v>
      </c>
      <c r="AZ1337" s="24">
        <v>0</v>
      </c>
      <c r="BA1337" s="24">
        <v>0</v>
      </c>
      <c r="BB1337" s="24">
        <v>0</v>
      </c>
      <c r="BC1337" s="24">
        <v>0</v>
      </c>
      <c r="BD1337" s="24">
        <f t="shared" si="538"/>
        <v>0</v>
      </c>
      <c r="BE1337" s="25" t="s">
        <v>48</v>
      </c>
    </row>
    <row r="1338" spans="1:57" ht="25.5" customHeight="1" x14ac:dyDescent="0.25">
      <c r="A1338" s="22">
        <v>27</v>
      </c>
      <c r="B1338" s="78" t="s">
        <v>74</v>
      </c>
      <c r="C1338" s="76">
        <v>22</v>
      </c>
      <c r="D1338" s="76">
        <v>346</v>
      </c>
      <c r="E1338" s="76" t="s">
        <v>122</v>
      </c>
      <c r="F1338" s="24">
        <v>0</v>
      </c>
      <c r="G1338" s="24">
        <v>0</v>
      </c>
      <c r="H1338" s="24">
        <v>0</v>
      </c>
      <c r="I1338" s="24">
        <v>0</v>
      </c>
      <c r="J1338" s="24">
        <v>0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0</v>
      </c>
      <c r="V1338" s="24"/>
      <c r="W1338" s="24">
        <v>0</v>
      </c>
      <c r="X1338" s="24"/>
      <c r="Y1338" s="24">
        <v>0</v>
      </c>
      <c r="Z1338" s="24">
        <v>0</v>
      </c>
      <c r="AA1338" s="24"/>
      <c r="AB1338" s="24">
        <v>0</v>
      </c>
      <c r="AC1338" s="24">
        <v>0</v>
      </c>
      <c r="AD1338" s="24">
        <v>0</v>
      </c>
      <c r="AE1338" s="24">
        <v>0</v>
      </c>
      <c r="AF1338" s="24">
        <v>0</v>
      </c>
      <c r="AG1338" s="24">
        <v>0</v>
      </c>
      <c r="AH1338" s="24"/>
      <c r="AI1338" s="24">
        <v>0</v>
      </c>
      <c r="AJ1338" s="24">
        <v>0</v>
      </c>
      <c r="AK1338" s="24"/>
      <c r="AL1338" s="24">
        <v>0</v>
      </c>
      <c r="AM1338" s="24">
        <v>0</v>
      </c>
      <c r="AN1338" s="24">
        <v>0</v>
      </c>
      <c r="AO1338" s="24">
        <v>0</v>
      </c>
      <c r="AP1338" s="24">
        <v>0</v>
      </c>
      <c r="AQ1338" s="24">
        <v>0</v>
      </c>
      <c r="AR1338" s="24">
        <v>0</v>
      </c>
      <c r="AS1338" s="24">
        <v>0</v>
      </c>
      <c r="AT1338" s="24">
        <v>0</v>
      </c>
      <c r="AU1338" s="24">
        <v>0</v>
      </c>
      <c r="AV1338" s="24">
        <v>0</v>
      </c>
      <c r="AW1338" s="24">
        <v>0</v>
      </c>
      <c r="AX1338" s="24">
        <v>0</v>
      </c>
      <c r="AY1338" s="24">
        <v>0</v>
      </c>
      <c r="AZ1338" s="24">
        <v>0</v>
      </c>
      <c r="BA1338" s="24">
        <v>0</v>
      </c>
      <c r="BB1338" s="24">
        <v>0</v>
      </c>
      <c r="BC1338" s="24">
        <v>0</v>
      </c>
      <c r="BD1338" s="24">
        <f t="shared" si="538"/>
        <v>0</v>
      </c>
      <c r="BE1338" s="25" t="s">
        <v>48</v>
      </c>
    </row>
    <row r="1339" spans="1:57" ht="25.5" customHeight="1" x14ac:dyDescent="0.25">
      <c r="A1339" s="22">
        <v>27</v>
      </c>
      <c r="B1339" s="78" t="s">
        <v>74</v>
      </c>
      <c r="C1339" s="76">
        <v>22</v>
      </c>
      <c r="D1339" s="76">
        <v>348</v>
      </c>
      <c r="E1339" s="76" t="s">
        <v>123</v>
      </c>
      <c r="F1339" s="24">
        <v>0</v>
      </c>
      <c r="G1339" s="24">
        <v>0</v>
      </c>
      <c r="H1339" s="24">
        <v>0</v>
      </c>
      <c r="I1339" s="24">
        <v>0</v>
      </c>
      <c r="J1339" s="24">
        <v>0</v>
      </c>
      <c r="K1339" s="24">
        <v>0</v>
      </c>
      <c r="L1339" s="24">
        <v>0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0</v>
      </c>
      <c r="U1339" s="24">
        <v>0</v>
      </c>
      <c r="V1339" s="24"/>
      <c r="W1339" s="24">
        <v>0</v>
      </c>
      <c r="X1339" s="24"/>
      <c r="Y1339" s="24">
        <v>0</v>
      </c>
      <c r="Z1339" s="24">
        <v>0</v>
      </c>
      <c r="AA1339" s="24"/>
      <c r="AB1339" s="24">
        <v>0</v>
      </c>
      <c r="AC1339" s="24">
        <v>0</v>
      </c>
      <c r="AD1339" s="24">
        <v>0</v>
      </c>
      <c r="AE1339" s="24">
        <v>0</v>
      </c>
      <c r="AF1339" s="24">
        <v>0</v>
      </c>
      <c r="AG1339" s="24">
        <v>0</v>
      </c>
      <c r="AH1339" s="24"/>
      <c r="AI1339" s="24">
        <v>0</v>
      </c>
      <c r="AJ1339" s="24">
        <v>0</v>
      </c>
      <c r="AK1339" s="24"/>
      <c r="AL1339" s="24">
        <v>0</v>
      </c>
      <c r="AM1339" s="24">
        <v>0</v>
      </c>
      <c r="AN1339" s="24">
        <v>0</v>
      </c>
      <c r="AO1339" s="24">
        <v>0</v>
      </c>
      <c r="AP1339" s="24">
        <v>0</v>
      </c>
      <c r="AQ1339" s="24">
        <v>0</v>
      </c>
      <c r="AR1339" s="24">
        <v>0</v>
      </c>
      <c r="AS1339" s="24">
        <v>0</v>
      </c>
      <c r="AT1339" s="24">
        <v>0</v>
      </c>
      <c r="AU1339" s="24">
        <v>0</v>
      </c>
      <c r="AV1339" s="24">
        <v>0</v>
      </c>
      <c r="AW1339" s="24">
        <v>0</v>
      </c>
      <c r="AX1339" s="24">
        <v>0</v>
      </c>
      <c r="AY1339" s="24">
        <v>0</v>
      </c>
      <c r="AZ1339" s="24">
        <v>0</v>
      </c>
      <c r="BA1339" s="24">
        <v>0</v>
      </c>
      <c r="BB1339" s="24">
        <v>0</v>
      </c>
      <c r="BC1339" s="24">
        <v>0</v>
      </c>
      <c r="BD1339" s="24">
        <f t="shared" si="538"/>
        <v>0</v>
      </c>
      <c r="BE1339" s="25" t="s">
        <v>48</v>
      </c>
    </row>
    <row r="1340" spans="1:57" ht="25.5" customHeight="1" x14ac:dyDescent="0.25">
      <c r="A1340" s="22">
        <v>27</v>
      </c>
      <c r="B1340" s="78" t="s">
        <v>74</v>
      </c>
      <c r="C1340" s="76">
        <v>22</v>
      </c>
      <c r="D1340" s="76">
        <v>349</v>
      </c>
      <c r="E1340" s="76" t="s">
        <v>125</v>
      </c>
      <c r="F1340" s="24">
        <v>0</v>
      </c>
      <c r="G1340" s="24">
        <v>0</v>
      </c>
      <c r="H1340" s="24">
        <v>0</v>
      </c>
      <c r="I1340" s="24">
        <v>0</v>
      </c>
      <c r="J1340" s="24">
        <v>0</v>
      </c>
      <c r="K1340" s="24">
        <v>0</v>
      </c>
      <c r="L1340" s="24">
        <v>0</v>
      </c>
      <c r="M1340" s="24">
        <v>0</v>
      </c>
      <c r="N1340" s="24">
        <v>0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0</v>
      </c>
      <c r="U1340" s="24">
        <v>0</v>
      </c>
      <c r="V1340" s="24"/>
      <c r="W1340" s="24">
        <v>0</v>
      </c>
      <c r="X1340" s="24"/>
      <c r="Y1340" s="24">
        <v>0</v>
      </c>
      <c r="Z1340" s="24">
        <v>0</v>
      </c>
      <c r="AA1340" s="24"/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/>
      <c r="AI1340" s="24">
        <v>0</v>
      </c>
      <c r="AJ1340" s="24">
        <v>0</v>
      </c>
      <c r="AK1340" s="24"/>
      <c r="AL1340" s="24">
        <v>0</v>
      </c>
      <c r="AM1340" s="24">
        <v>0</v>
      </c>
      <c r="AN1340" s="24">
        <v>0</v>
      </c>
      <c r="AO1340" s="24">
        <v>0</v>
      </c>
      <c r="AP1340" s="24">
        <v>0</v>
      </c>
      <c r="AQ1340" s="24">
        <v>0</v>
      </c>
      <c r="AR1340" s="24">
        <v>0</v>
      </c>
      <c r="AS1340" s="24">
        <v>0</v>
      </c>
      <c r="AT1340" s="24">
        <v>0</v>
      </c>
      <c r="AU1340" s="24">
        <v>0</v>
      </c>
      <c r="AV1340" s="24">
        <v>0</v>
      </c>
      <c r="AW1340" s="24">
        <v>0</v>
      </c>
      <c r="AX1340" s="24">
        <v>0</v>
      </c>
      <c r="AY1340" s="24">
        <v>0</v>
      </c>
      <c r="AZ1340" s="24">
        <v>0</v>
      </c>
      <c r="BA1340" s="24">
        <v>0</v>
      </c>
      <c r="BB1340" s="24">
        <v>0</v>
      </c>
      <c r="BC1340" s="24">
        <v>0</v>
      </c>
      <c r="BD1340" s="24">
        <f t="shared" si="538"/>
        <v>0</v>
      </c>
      <c r="BE1340" s="25"/>
    </row>
    <row r="1341" spans="1:57" ht="25.5" customHeight="1" x14ac:dyDescent="0.25">
      <c r="A1341" s="22">
        <v>27</v>
      </c>
      <c r="B1341" s="78" t="s">
        <v>74</v>
      </c>
      <c r="C1341" s="76">
        <v>22</v>
      </c>
      <c r="D1341" s="76">
        <v>350</v>
      </c>
      <c r="E1341" s="76" t="s">
        <v>126</v>
      </c>
      <c r="F1341" s="24">
        <v>0</v>
      </c>
      <c r="G1341" s="24">
        <v>0</v>
      </c>
      <c r="H1341" s="24">
        <v>0</v>
      </c>
      <c r="I1341" s="24">
        <v>0</v>
      </c>
      <c r="J1341" s="24">
        <v>0</v>
      </c>
      <c r="K1341" s="24">
        <v>0</v>
      </c>
      <c r="L1341" s="24">
        <v>0</v>
      </c>
      <c r="M1341" s="24">
        <v>0</v>
      </c>
      <c r="N1341" s="24">
        <v>0</v>
      </c>
      <c r="O1341" s="24">
        <v>0</v>
      </c>
      <c r="P1341" s="24">
        <v>0</v>
      </c>
      <c r="Q1341" s="24">
        <v>0</v>
      </c>
      <c r="R1341" s="24">
        <v>0</v>
      </c>
      <c r="S1341" s="24">
        <v>0</v>
      </c>
      <c r="T1341" s="24">
        <v>0</v>
      </c>
      <c r="U1341" s="24">
        <v>0</v>
      </c>
      <c r="V1341" s="24"/>
      <c r="W1341" s="24">
        <v>0</v>
      </c>
      <c r="X1341" s="24"/>
      <c r="Y1341" s="24">
        <v>0</v>
      </c>
      <c r="Z1341" s="24">
        <v>0</v>
      </c>
      <c r="AA1341" s="24"/>
      <c r="AB1341" s="24">
        <v>0</v>
      </c>
      <c r="AC1341" s="24">
        <v>0</v>
      </c>
      <c r="AD1341" s="24">
        <v>0</v>
      </c>
      <c r="AE1341" s="24">
        <v>0</v>
      </c>
      <c r="AF1341" s="24">
        <v>0</v>
      </c>
      <c r="AG1341" s="24">
        <v>0</v>
      </c>
      <c r="AH1341" s="24"/>
      <c r="AI1341" s="24">
        <v>0</v>
      </c>
      <c r="AJ1341" s="24">
        <v>0</v>
      </c>
      <c r="AK1341" s="24"/>
      <c r="AL1341" s="24">
        <v>0</v>
      </c>
      <c r="AM1341" s="24">
        <v>0</v>
      </c>
      <c r="AN1341" s="24">
        <v>0</v>
      </c>
      <c r="AO1341" s="24">
        <v>0</v>
      </c>
      <c r="AP1341" s="24">
        <v>0</v>
      </c>
      <c r="AQ1341" s="24">
        <v>0</v>
      </c>
      <c r="AR1341" s="24">
        <v>0</v>
      </c>
      <c r="AS1341" s="24">
        <v>0</v>
      </c>
      <c r="AT1341" s="24">
        <v>0</v>
      </c>
      <c r="AU1341" s="24">
        <v>0</v>
      </c>
      <c r="AV1341" s="24">
        <v>0</v>
      </c>
      <c r="AW1341" s="24">
        <v>0</v>
      </c>
      <c r="AX1341" s="24">
        <v>0</v>
      </c>
      <c r="AY1341" s="24">
        <v>0</v>
      </c>
      <c r="AZ1341" s="24">
        <v>0</v>
      </c>
      <c r="BA1341" s="24">
        <v>0</v>
      </c>
      <c r="BB1341" s="24">
        <v>0</v>
      </c>
      <c r="BC1341" s="24">
        <v>0</v>
      </c>
      <c r="BD1341" s="24">
        <f t="shared" si="538"/>
        <v>0</v>
      </c>
      <c r="BE1341" s="25"/>
    </row>
    <row r="1342" spans="1:57" ht="25.5" customHeight="1" x14ac:dyDescent="0.25">
      <c r="A1342" s="22">
        <v>27</v>
      </c>
      <c r="B1342" s="78" t="s">
        <v>74</v>
      </c>
      <c r="C1342" s="76">
        <v>22</v>
      </c>
      <c r="D1342" s="76">
        <v>351</v>
      </c>
      <c r="E1342" s="76" t="s">
        <v>127</v>
      </c>
      <c r="F1342" s="24">
        <v>0</v>
      </c>
      <c r="G1342" s="24">
        <v>0</v>
      </c>
      <c r="H1342" s="24">
        <v>0</v>
      </c>
      <c r="I1342" s="24">
        <v>0</v>
      </c>
      <c r="J1342" s="24">
        <v>0</v>
      </c>
      <c r="K1342" s="24">
        <v>0</v>
      </c>
      <c r="L1342" s="24">
        <v>0</v>
      </c>
      <c r="M1342" s="24">
        <v>0</v>
      </c>
      <c r="N1342" s="24">
        <v>0</v>
      </c>
      <c r="O1342" s="24">
        <v>0</v>
      </c>
      <c r="P1342" s="24">
        <v>0</v>
      </c>
      <c r="Q1342" s="24">
        <v>0</v>
      </c>
      <c r="R1342" s="24">
        <v>0</v>
      </c>
      <c r="S1342" s="24">
        <v>0</v>
      </c>
      <c r="T1342" s="24">
        <v>0</v>
      </c>
      <c r="U1342" s="24">
        <v>0</v>
      </c>
      <c r="V1342" s="24"/>
      <c r="W1342" s="24">
        <v>0</v>
      </c>
      <c r="X1342" s="24"/>
      <c r="Y1342" s="24">
        <v>0</v>
      </c>
      <c r="Z1342" s="24">
        <v>0</v>
      </c>
      <c r="AA1342" s="24"/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/>
      <c r="AI1342" s="24">
        <v>0</v>
      </c>
      <c r="AJ1342" s="24">
        <v>0</v>
      </c>
      <c r="AK1342" s="24"/>
      <c r="AL1342" s="24">
        <v>0</v>
      </c>
      <c r="AM1342" s="24">
        <v>0</v>
      </c>
      <c r="AN1342" s="24">
        <v>0</v>
      </c>
      <c r="AO1342" s="24">
        <v>0</v>
      </c>
      <c r="AP1342" s="24">
        <v>0</v>
      </c>
      <c r="AQ1342" s="24">
        <v>0</v>
      </c>
      <c r="AR1342" s="24">
        <v>0</v>
      </c>
      <c r="AS1342" s="24">
        <v>0</v>
      </c>
      <c r="AT1342" s="24">
        <v>0</v>
      </c>
      <c r="AU1342" s="24">
        <v>0</v>
      </c>
      <c r="AV1342" s="24">
        <v>0</v>
      </c>
      <c r="AW1342" s="24">
        <v>0</v>
      </c>
      <c r="AX1342" s="24">
        <v>0</v>
      </c>
      <c r="AY1342" s="24">
        <v>0</v>
      </c>
      <c r="AZ1342" s="24">
        <v>0</v>
      </c>
      <c r="BA1342" s="24">
        <v>0</v>
      </c>
      <c r="BB1342" s="24">
        <v>0</v>
      </c>
      <c r="BC1342" s="24">
        <v>0</v>
      </c>
      <c r="BD1342" s="24">
        <f t="shared" si="538"/>
        <v>0</v>
      </c>
      <c r="BE1342" s="25"/>
    </row>
    <row r="1343" spans="1:57" ht="25.5" customHeight="1" x14ac:dyDescent="0.25">
      <c r="A1343" s="22">
        <v>27</v>
      </c>
      <c r="B1343" s="79" t="s">
        <v>91</v>
      </c>
      <c r="C1343" s="80">
        <v>11</v>
      </c>
      <c r="D1343" s="80">
        <v>280</v>
      </c>
      <c r="E1343" s="80" t="s">
        <v>384</v>
      </c>
      <c r="F1343" s="24">
        <v>0</v>
      </c>
      <c r="G1343" s="24">
        <v>0</v>
      </c>
      <c r="H1343" s="24">
        <v>0</v>
      </c>
      <c r="I1343" s="24">
        <v>0</v>
      </c>
      <c r="J1343" s="24">
        <v>0</v>
      </c>
      <c r="K1343" s="24">
        <v>0</v>
      </c>
      <c r="L1343" s="24">
        <v>0</v>
      </c>
      <c r="M1343" s="24">
        <v>0</v>
      </c>
      <c r="N1343" s="24">
        <v>0</v>
      </c>
      <c r="O1343" s="24">
        <v>0</v>
      </c>
      <c r="P1343" s="24">
        <v>0</v>
      </c>
      <c r="Q1343" s="24">
        <v>0</v>
      </c>
      <c r="R1343" s="24">
        <v>0</v>
      </c>
      <c r="S1343" s="24">
        <v>0</v>
      </c>
      <c r="T1343" s="24">
        <v>0</v>
      </c>
      <c r="U1343" s="24">
        <v>0</v>
      </c>
      <c r="V1343" s="24"/>
      <c r="W1343" s="24">
        <v>0</v>
      </c>
      <c r="X1343" s="24"/>
      <c r="Y1343" s="24">
        <v>0</v>
      </c>
      <c r="Z1343" s="24">
        <v>0</v>
      </c>
      <c r="AA1343" s="24"/>
      <c r="AB1343" s="24">
        <v>0</v>
      </c>
      <c r="AC1343" s="24">
        <v>0</v>
      </c>
      <c r="AD1343" s="24">
        <v>0</v>
      </c>
      <c r="AE1343" s="24">
        <v>0</v>
      </c>
      <c r="AF1343" s="24">
        <v>0</v>
      </c>
      <c r="AG1343" s="24">
        <v>0</v>
      </c>
      <c r="AH1343" s="24"/>
      <c r="AI1343" s="24">
        <v>0</v>
      </c>
      <c r="AJ1343" s="24">
        <v>0</v>
      </c>
      <c r="AK1343" s="24"/>
      <c r="AL1343" s="24">
        <v>0</v>
      </c>
      <c r="AM1343" s="24">
        <v>0</v>
      </c>
      <c r="AN1343" s="24">
        <v>0</v>
      </c>
      <c r="AO1343" s="24">
        <v>0</v>
      </c>
      <c r="AP1343" s="24">
        <v>0</v>
      </c>
      <c r="AQ1343" s="24">
        <v>0</v>
      </c>
      <c r="AR1343" s="24">
        <v>0</v>
      </c>
      <c r="AS1343" s="24">
        <v>0</v>
      </c>
      <c r="AT1343" s="24">
        <v>0</v>
      </c>
      <c r="AU1343" s="24">
        <v>0</v>
      </c>
      <c r="AV1343" s="24">
        <v>0</v>
      </c>
      <c r="AW1343" s="24">
        <v>0</v>
      </c>
      <c r="AX1343" s="24">
        <v>0</v>
      </c>
      <c r="AY1343" s="24">
        <v>0</v>
      </c>
      <c r="AZ1343" s="24">
        <v>0</v>
      </c>
      <c r="BA1343" s="24">
        <v>0</v>
      </c>
      <c r="BB1343" s="24">
        <v>0</v>
      </c>
      <c r="BC1343" s="24">
        <v>0</v>
      </c>
      <c r="BD1343" s="24">
        <f t="shared" si="538"/>
        <v>0</v>
      </c>
      <c r="BE1343" s="25"/>
    </row>
    <row r="1344" spans="1:57" ht="25.5" customHeight="1" x14ac:dyDescent="0.25">
      <c r="A1344" s="42">
        <v>27</v>
      </c>
      <c r="B1344" s="79" t="s">
        <v>91</v>
      </c>
      <c r="C1344" s="80">
        <v>60</v>
      </c>
      <c r="D1344" s="80">
        <v>70</v>
      </c>
      <c r="E1344" s="80" t="s">
        <v>385</v>
      </c>
      <c r="F1344" s="24">
        <v>0</v>
      </c>
      <c r="G1344" s="24">
        <v>0</v>
      </c>
      <c r="H1344" s="24">
        <v>0</v>
      </c>
      <c r="I1344" s="24">
        <v>0</v>
      </c>
      <c r="J1344" s="24">
        <v>0</v>
      </c>
      <c r="K1344" s="24">
        <v>0</v>
      </c>
      <c r="L1344" s="24">
        <v>0</v>
      </c>
      <c r="M1344" s="24">
        <v>0</v>
      </c>
      <c r="N1344" s="24">
        <v>0</v>
      </c>
      <c r="O1344" s="24">
        <v>0</v>
      </c>
      <c r="P1344" s="24">
        <v>0</v>
      </c>
      <c r="Q1344" s="24">
        <v>0</v>
      </c>
      <c r="R1344" s="24">
        <v>0</v>
      </c>
      <c r="S1344" s="24">
        <v>0</v>
      </c>
      <c r="T1344" s="24">
        <v>0</v>
      </c>
      <c r="U1344" s="24">
        <v>0</v>
      </c>
      <c r="V1344" s="24"/>
      <c r="W1344" s="24">
        <v>0</v>
      </c>
      <c r="X1344" s="24"/>
      <c r="Y1344" s="24">
        <v>0</v>
      </c>
      <c r="Z1344" s="24">
        <v>0</v>
      </c>
      <c r="AA1344" s="24"/>
      <c r="AB1344" s="24">
        <v>0</v>
      </c>
      <c r="AC1344" s="24">
        <v>0</v>
      </c>
      <c r="AD1344" s="24">
        <v>0</v>
      </c>
      <c r="AE1344" s="24">
        <v>0</v>
      </c>
      <c r="AF1344" s="24">
        <v>0</v>
      </c>
      <c r="AG1344" s="24">
        <v>0</v>
      </c>
      <c r="AH1344" s="24"/>
      <c r="AI1344" s="24">
        <v>0</v>
      </c>
      <c r="AJ1344" s="24">
        <v>0</v>
      </c>
      <c r="AK1344" s="24"/>
      <c r="AL1344" s="24">
        <v>0</v>
      </c>
      <c r="AM1344" s="24">
        <v>0</v>
      </c>
      <c r="AN1344" s="24">
        <v>0</v>
      </c>
      <c r="AO1344" s="24">
        <v>0</v>
      </c>
      <c r="AP1344" s="24">
        <v>0</v>
      </c>
      <c r="AQ1344" s="24">
        <v>0</v>
      </c>
      <c r="AR1344" s="24">
        <v>0</v>
      </c>
      <c r="AS1344" s="24">
        <v>0</v>
      </c>
      <c r="AT1344" s="24">
        <v>0</v>
      </c>
      <c r="AU1344" s="24">
        <v>0</v>
      </c>
      <c r="AV1344" s="24">
        <v>0</v>
      </c>
      <c r="AW1344" s="24">
        <v>0</v>
      </c>
      <c r="AX1344" s="24">
        <v>0</v>
      </c>
      <c r="AY1344" s="24">
        <v>0</v>
      </c>
      <c r="AZ1344" s="24">
        <v>0</v>
      </c>
      <c r="BA1344" s="24">
        <v>0</v>
      </c>
      <c r="BB1344" s="24">
        <v>0</v>
      </c>
      <c r="BC1344" s="24">
        <v>0</v>
      </c>
      <c r="BD1344" s="24">
        <f t="shared" si="538"/>
        <v>0</v>
      </c>
      <c r="BE1344" s="25"/>
    </row>
    <row r="1345" spans="1:57" ht="25.5" customHeight="1" x14ac:dyDescent="0.25">
      <c r="A1345" s="22">
        <v>27</v>
      </c>
      <c r="B1345" s="79" t="s">
        <v>91</v>
      </c>
      <c r="C1345" s="80">
        <v>24</v>
      </c>
      <c r="D1345" s="80">
        <v>209</v>
      </c>
      <c r="E1345" s="80" t="s">
        <v>386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0</v>
      </c>
      <c r="U1345" s="24">
        <v>0</v>
      </c>
      <c r="V1345" s="24"/>
      <c r="W1345" s="24">
        <v>0</v>
      </c>
      <c r="X1345" s="24"/>
      <c r="Y1345" s="24">
        <v>0</v>
      </c>
      <c r="Z1345" s="24">
        <v>0</v>
      </c>
      <c r="AA1345" s="24"/>
      <c r="AB1345" s="24">
        <v>0</v>
      </c>
      <c r="AC1345" s="24">
        <v>0</v>
      </c>
      <c r="AD1345" s="24">
        <v>0</v>
      </c>
      <c r="AE1345" s="24">
        <v>0</v>
      </c>
      <c r="AF1345" s="24">
        <v>0</v>
      </c>
      <c r="AG1345" s="24">
        <v>0</v>
      </c>
      <c r="AH1345" s="24"/>
      <c r="AI1345" s="24">
        <v>0</v>
      </c>
      <c r="AJ1345" s="24">
        <v>0</v>
      </c>
      <c r="AK1345" s="24"/>
      <c r="AL1345" s="24">
        <v>0</v>
      </c>
      <c r="AM1345" s="24">
        <v>0</v>
      </c>
      <c r="AN1345" s="24">
        <v>0</v>
      </c>
      <c r="AO1345" s="24">
        <v>0</v>
      </c>
      <c r="AP1345" s="24">
        <v>0</v>
      </c>
      <c r="AQ1345" s="24">
        <v>0</v>
      </c>
      <c r="AR1345" s="24">
        <v>0</v>
      </c>
      <c r="AS1345" s="24">
        <v>0</v>
      </c>
      <c r="AT1345" s="24">
        <v>0</v>
      </c>
      <c r="AU1345" s="24">
        <v>0</v>
      </c>
      <c r="AV1345" s="24">
        <v>0</v>
      </c>
      <c r="AW1345" s="24">
        <v>0</v>
      </c>
      <c r="AX1345" s="24">
        <v>0</v>
      </c>
      <c r="AY1345" s="24">
        <v>0</v>
      </c>
      <c r="AZ1345" s="24">
        <v>0</v>
      </c>
      <c r="BA1345" s="24">
        <v>0</v>
      </c>
      <c r="BB1345" s="24">
        <v>0</v>
      </c>
      <c r="BC1345" s="24">
        <v>0</v>
      </c>
      <c r="BD1345" s="24">
        <f t="shared" si="538"/>
        <v>0</v>
      </c>
      <c r="BE1345" s="25"/>
    </row>
    <row r="1346" spans="1:57" ht="25.5" customHeight="1" x14ac:dyDescent="0.25">
      <c r="A1346" s="22">
        <v>27</v>
      </c>
      <c r="B1346" s="79" t="s">
        <v>93</v>
      </c>
      <c r="C1346" s="90">
        <v>18</v>
      </c>
      <c r="D1346" s="90">
        <v>341</v>
      </c>
      <c r="E1346" s="90" t="s">
        <v>192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/>
      <c r="W1346" s="24">
        <v>0</v>
      </c>
      <c r="X1346" s="24"/>
      <c r="Y1346" s="24">
        <v>0</v>
      </c>
      <c r="Z1346" s="24">
        <v>0</v>
      </c>
      <c r="AA1346" s="24"/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/>
      <c r="AI1346" s="24">
        <v>0</v>
      </c>
      <c r="AJ1346" s="24">
        <v>0</v>
      </c>
      <c r="AK1346" s="24"/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f t="shared" si="538"/>
        <v>0</v>
      </c>
      <c r="BE1346" s="25"/>
    </row>
    <row r="1347" spans="1:57" ht="25.5" customHeight="1" x14ac:dyDescent="0.25">
      <c r="A1347" s="22">
        <v>27</v>
      </c>
      <c r="B1347" s="79" t="s">
        <v>93</v>
      </c>
      <c r="C1347" s="88">
        <v>24</v>
      </c>
      <c r="D1347" s="88">
        <v>326</v>
      </c>
      <c r="E1347" s="88" t="s">
        <v>250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0</v>
      </c>
      <c r="U1347" s="24">
        <v>0</v>
      </c>
      <c r="V1347" s="24"/>
      <c r="W1347" s="24">
        <v>0</v>
      </c>
      <c r="X1347" s="24"/>
      <c r="Y1347" s="24">
        <v>0</v>
      </c>
      <c r="Z1347" s="24">
        <v>0</v>
      </c>
      <c r="AA1347" s="24"/>
      <c r="AB1347" s="24">
        <v>0</v>
      </c>
      <c r="AC1347" s="24">
        <v>0</v>
      </c>
      <c r="AD1347" s="24">
        <v>0</v>
      </c>
      <c r="AE1347" s="24">
        <v>0</v>
      </c>
      <c r="AF1347" s="24">
        <v>0</v>
      </c>
      <c r="AG1347" s="24">
        <v>0</v>
      </c>
      <c r="AH1347" s="24"/>
      <c r="AI1347" s="24">
        <v>0</v>
      </c>
      <c r="AJ1347" s="24">
        <v>0</v>
      </c>
      <c r="AK1347" s="24"/>
      <c r="AL1347" s="24">
        <v>0</v>
      </c>
      <c r="AM1347" s="24">
        <v>0</v>
      </c>
      <c r="AN1347" s="24">
        <v>0</v>
      </c>
      <c r="AO1347" s="24">
        <v>0</v>
      </c>
      <c r="AP1347" s="24">
        <v>0</v>
      </c>
      <c r="AQ1347" s="24">
        <v>0</v>
      </c>
      <c r="AR1347" s="24">
        <v>0</v>
      </c>
      <c r="AS1347" s="24">
        <v>0</v>
      </c>
      <c r="AT1347" s="24">
        <v>0</v>
      </c>
      <c r="AU1347" s="24">
        <v>0</v>
      </c>
      <c r="AV1347" s="24">
        <v>0</v>
      </c>
      <c r="AW1347" s="24">
        <v>0</v>
      </c>
      <c r="AX1347" s="24">
        <v>0</v>
      </c>
      <c r="AY1347" s="24">
        <v>0</v>
      </c>
      <c r="AZ1347" s="24">
        <v>0</v>
      </c>
      <c r="BA1347" s="24">
        <v>0</v>
      </c>
      <c r="BB1347" s="24">
        <v>0</v>
      </c>
      <c r="BC1347" s="24">
        <v>0</v>
      </c>
      <c r="BD1347" s="24">
        <f t="shared" si="538"/>
        <v>0</v>
      </c>
      <c r="BE1347" s="25"/>
    </row>
    <row r="1348" spans="1:57" ht="25.5" customHeight="1" x14ac:dyDescent="0.25">
      <c r="A1348" s="22">
        <v>27</v>
      </c>
      <c r="B1348" s="79" t="s">
        <v>93</v>
      </c>
      <c r="C1348" s="80">
        <v>12</v>
      </c>
      <c r="D1348" s="80">
        <v>152</v>
      </c>
      <c r="E1348" s="80" t="s">
        <v>216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/>
      <c r="W1348" s="24">
        <v>0</v>
      </c>
      <c r="X1348" s="24"/>
      <c r="Y1348" s="24">
        <v>0</v>
      </c>
      <c r="Z1348" s="24">
        <v>0</v>
      </c>
      <c r="AA1348" s="24"/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/>
      <c r="AI1348" s="24">
        <v>0</v>
      </c>
      <c r="AJ1348" s="24">
        <v>0</v>
      </c>
      <c r="AK1348" s="24"/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f t="shared" si="538"/>
        <v>0</v>
      </c>
      <c r="BE1348" s="25"/>
    </row>
    <row r="1349" spans="1:57" ht="25.5" customHeight="1" x14ac:dyDescent="0.25">
      <c r="A1349" s="22">
        <v>27</v>
      </c>
      <c r="B1349" s="79" t="s">
        <v>93</v>
      </c>
      <c r="C1349" s="88">
        <v>24</v>
      </c>
      <c r="D1349" s="88">
        <v>327</v>
      </c>
      <c r="E1349" s="88" t="s">
        <v>251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0</v>
      </c>
      <c r="S1349" s="24">
        <v>0</v>
      </c>
      <c r="T1349" s="24">
        <v>0</v>
      </c>
      <c r="U1349" s="24">
        <v>0</v>
      </c>
      <c r="V1349" s="24"/>
      <c r="W1349" s="24">
        <v>0</v>
      </c>
      <c r="X1349" s="24"/>
      <c r="Y1349" s="24">
        <v>0</v>
      </c>
      <c r="Z1349" s="24">
        <v>0</v>
      </c>
      <c r="AA1349" s="24"/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/>
      <c r="AI1349" s="24">
        <v>0</v>
      </c>
      <c r="AJ1349" s="24">
        <v>0</v>
      </c>
      <c r="AK1349" s="24"/>
      <c r="AL1349" s="24">
        <v>0</v>
      </c>
      <c r="AM1349" s="24">
        <v>0</v>
      </c>
      <c r="AN1349" s="24">
        <v>0</v>
      </c>
      <c r="AO1349" s="24">
        <v>0</v>
      </c>
      <c r="AP1349" s="24">
        <v>0</v>
      </c>
      <c r="AQ1349" s="24">
        <v>0</v>
      </c>
      <c r="AR1349" s="24">
        <v>0</v>
      </c>
      <c r="AS1349" s="24">
        <v>0</v>
      </c>
      <c r="AT1349" s="24">
        <v>0</v>
      </c>
      <c r="AU1349" s="24">
        <v>0</v>
      </c>
      <c r="AV1349" s="24">
        <v>0</v>
      </c>
      <c r="AW1349" s="24">
        <v>0</v>
      </c>
      <c r="AX1349" s="24">
        <v>0</v>
      </c>
      <c r="AY1349" s="24">
        <v>0</v>
      </c>
      <c r="AZ1349" s="24">
        <v>0</v>
      </c>
      <c r="BA1349" s="24">
        <v>0</v>
      </c>
      <c r="BB1349" s="24">
        <v>0</v>
      </c>
      <c r="BC1349" s="24">
        <v>0</v>
      </c>
      <c r="BD1349" s="24">
        <f t="shared" si="538"/>
        <v>0</v>
      </c>
      <c r="BE1349" s="25"/>
    </row>
    <row r="1350" spans="1:57" ht="25.5" customHeight="1" x14ac:dyDescent="0.25">
      <c r="A1350" s="22">
        <v>27</v>
      </c>
      <c r="B1350" s="79" t="s">
        <v>100</v>
      </c>
      <c r="C1350" s="79">
        <v>17</v>
      </c>
      <c r="D1350" s="81" t="s">
        <v>111</v>
      </c>
      <c r="E1350" s="81" t="s">
        <v>112</v>
      </c>
      <c r="F1350" s="24">
        <v>0</v>
      </c>
      <c r="G1350" s="24">
        <v>0</v>
      </c>
      <c r="H1350" s="24">
        <v>0</v>
      </c>
      <c r="I1350" s="24">
        <v>0</v>
      </c>
      <c r="J1350" s="24">
        <v>0</v>
      </c>
      <c r="K1350" s="24">
        <v>0</v>
      </c>
      <c r="L1350" s="24">
        <v>0</v>
      </c>
      <c r="M1350" s="24">
        <v>0</v>
      </c>
      <c r="N1350" s="24">
        <v>0</v>
      </c>
      <c r="O1350" s="24">
        <v>0</v>
      </c>
      <c r="P1350" s="24">
        <v>0</v>
      </c>
      <c r="Q1350" s="24">
        <v>0</v>
      </c>
      <c r="R1350" s="24">
        <v>0</v>
      </c>
      <c r="S1350" s="24">
        <v>0</v>
      </c>
      <c r="T1350" s="24">
        <v>0</v>
      </c>
      <c r="U1350" s="24">
        <v>0</v>
      </c>
      <c r="V1350" s="24"/>
      <c r="W1350" s="24">
        <v>0</v>
      </c>
      <c r="X1350" s="24"/>
      <c r="Y1350" s="24">
        <v>0</v>
      </c>
      <c r="Z1350" s="24">
        <v>0</v>
      </c>
      <c r="AA1350" s="24"/>
      <c r="AB1350" s="24">
        <v>0</v>
      </c>
      <c r="AC1350" s="24">
        <v>0</v>
      </c>
      <c r="AD1350" s="24">
        <v>0</v>
      </c>
      <c r="AE1350" s="24">
        <v>0</v>
      </c>
      <c r="AF1350" s="24">
        <v>0</v>
      </c>
      <c r="AG1350" s="24">
        <v>0</v>
      </c>
      <c r="AH1350" s="24"/>
      <c r="AI1350" s="24">
        <v>0</v>
      </c>
      <c r="AJ1350" s="24">
        <v>0</v>
      </c>
      <c r="AK1350" s="24"/>
      <c r="AL1350" s="24">
        <v>0</v>
      </c>
      <c r="AM1350" s="24">
        <v>0</v>
      </c>
      <c r="AN1350" s="24">
        <v>0</v>
      </c>
      <c r="AO1350" s="24">
        <v>0</v>
      </c>
      <c r="AP1350" s="24">
        <v>0</v>
      </c>
      <c r="AQ1350" s="24">
        <v>0</v>
      </c>
      <c r="AR1350" s="24">
        <v>0</v>
      </c>
      <c r="AS1350" s="24">
        <v>0</v>
      </c>
      <c r="AT1350" s="24">
        <v>0</v>
      </c>
      <c r="AU1350" s="24">
        <v>0</v>
      </c>
      <c r="AV1350" s="24">
        <v>0</v>
      </c>
      <c r="AW1350" s="24">
        <v>0</v>
      </c>
      <c r="AX1350" s="24">
        <v>0</v>
      </c>
      <c r="AY1350" s="24">
        <v>0</v>
      </c>
      <c r="AZ1350" s="24">
        <v>0</v>
      </c>
      <c r="BA1350" s="24">
        <v>0</v>
      </c>
      <c r="BB1350" s="24">
        <v>0</v>
      </c>
      <c r="BC1350" s="24">
        <v>0</v>
      </c>
      <c r="BD1350" s="24">
        <f t="shared" si="538"/>
        <v>0</v>
      </c>
      <c r="BE1350" s="25"/>
    </row>
    <row r="1351" spans="1:57" ht="25.5" customHeight="1" x14ac:dyDescent="0.25">
      <c r="A1351" s="22">
        <v>27</v>
      </c>
      <c r="B1351" s="79" t="s">
        <v>110</v>
      </c>
      <c r="C1351" s="80">
        <v>22</v>
      </c>
      <c r="D1351" s="80">
        <v>285</v>
      </c>
      <c r="E1351" s="80" t="s">
        <v>318</v>
      </c>
      <c r="F1351" s="24">
        <v>0</v>
      </c>
      <c r="G1351" s="24">
        <v>0</v>
      </c>
      <c r="H1351" s="24">
        <v>0</v>
      </c>
      <c r="I1351" s="24">
        <v>0</v>
      </c>
      <c r="J1351" s="24">
        <v>0</v>
      </c>
      <c r="K1351" s="24">
        <v>0</v>
      </c>
      <c r="L1351" s="24">
        <v>0</v>
      </c>
      <c r="M1351" s="24">
        <v>0</v>
      </c>
      <c r="N1351" s="24">
        <v>0</v>
      </c>
      <c r="O1351" s="24">
        <v>0</v>
      </c>
      <c r="P1351" s="24">
        <v>0</v>
      </c>
      <c r="Q1351" s="24">
        <v>0</v>
      </c>
      <c r="R1351" s="24">
        <v>0</v>
      </c>
      <c r="S1351" s="24">
        <v>0</v>
      </c>
      <c r="T1351" s="24">
        <v>0</v>
      </c>
      <c r="U1351" s="24">
        <v>0</v>
      </c>
      <c r="V1351" s="24"/>
      <c r="W1351" s="24">
        <v>0</v>
      </c>
      <c r="X1351" s="24"/>
      <c r="Y1351" s="24">
        <v>0</v>
      </c>
      <c r="Z1351" s="24">
        <v>0</v>
      </c>
      <c r="AA1351" s="24"/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/>
      <c r="AI1351" s="24">
        <v>0</v>
      </c>
      <c r="AJ1351" s="24">
        <v>0</v>
      </c>
      <c r="AK1351" s="24"/>
      <c r="AL1351" s="24">
        <v>0</v>
      </c>
      <c r="AM1351" s="24">
        <v>0</v>
      </c>
      <c r="AN1351" s="24">
        <v>0</v>
      </c>
      <c r="AO1351" s="24">
        <v>0</v>
      </c>
      <c r="AP1351" s="24">
        <v>0</v>
      </c>
      <c r="AQ1351" s="24">
        <v>0</v>
      </c>
      <c r="AR1351" s="24">
        <v>0</v>
      </c>
      <c r="AS1351" s="24">
        <v>0</v>
      </c>
      <c r="AT1351" s="24">
        <v>0</v>
      </c>
      <c r="AU1351" s="24">
        <v>0</v>
      </c>
      <c r="AV1351" s="24">
        <v>0</v>
      </c>
      <c r="AW1351" s="24">
        <v>0</v>
      </c>
      <c r="AX1351" s="24">
        <v>0</v>
      </c>
      <c r="AY1351" s="24">
        <v>0</v>
      </c>
      <c r="AZ1351" s="24">
        <v>0</v>
      </c>
      <c r="BA1351" s="24">
        <v>0</v>
      </c>
      <c r="BB1351" s="24">
        <v>0</v>
      </c>
      <c r="BC1351" s="24">
        <v>0</v>
      </c>
      <c r="BD1351" s="24">
        <f t="shared" si="538"/>
        <v>0</v>
      </c>
      <c r="BE1351" s="25"/>
    </row>
    <row r="1352" spans="1:57" ht="25.5" customHeight="1" x14ac:dyDescent="0.25">
      <c r="A1352" s="22">
        <v>27</v>
      </c>
      <c r="B1352" s="79" t="s">
        <v>110</v>
      </c>
      <c r="C1352" s="80">
        <v>23</v>
      </c>
      <c r="D1352" s="80">
        <v>287</v>
      </c>
      <c r="E1352" s="80" t="s">
        <v>87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4">
        <v>0</v>
      </c>
      <c r="Q1352" s="24">
        <v>0</v>
      </c>
      <c r="R1352" s="24">
        <v>0</v>
      </c>
      <c r="S1352" s="24">
        <v>0</v>
      </c>
      <c r="T1352" s="24">
        <v>0</v>
      </c>
      <c r="U1352" s="24">
        <v>0</v>
      </c>
      <c r="V1352" s="24"/>
      <c r="W1352" s="24">
        <v>0</v>
      </c>
      <c r="X1352" s="24"/>
      <c r="Y1352" s="24">
        <v>0</v>
      </c>
      <c r="Z1352" s="24">
        <v>0</v>
      </c>
      <c r="AA1352" s="24"/>
      <c r="AB1352" s="24">
        <v>0</v>
      </c>
      <c r="AC1352" s="24">
        <v>0</v>
      </c>
      <c r="AD1352" s="24">
        <v>0</v>
      </c>
      <c r="AE1352" s="24">
        <v>0</v>
      </c>
      <c r="AF1352" s="24">
        <v>0</v>
      </c>
      <c r="AG1352" s="24">
        <v>0</v>
      </c>
      <c r="AH1352" s="24"/>
      <c r="AI1352" s="24">
        <v>0</v>
      </c>
      <c r="AJ1352" s="24">
        <v>0</v>
      </c>
      <c r="AK1352" s="24"/>
      <c r="AL1352" s="24">
        <v>0</v>
      </c>
      <c r="AM1352" s="24">
        <v>0</v>
      </c>
      <c r="AN1352" s="24">
        <v>0</v>
      </c>
      <c r="AO1352" s="24">
        <v>0</v>
      </c>
      <c r="AP1352" s="24">
        <v>0</v>
      </c>
      <c r="AQ1352" s="24">
        <v>0</v>
      </c>
      <c r="AR1352" s="24">
        <v>0</v>
      </c>
      <c r="AS1352" s="24">
        <v>0</v>
      </c>
      <c r="AT1352" s="24">
        <v>0</v>
      </c>
      <c r="AU1352" s="24">
        <v>0</v>
      </c>
      <c r="AV1352" s="24">
        <v>0</v>
      </c>
      <c r="AW1352" s="24">
        <v>0</v>
      </c>
      <c r="AX1352" s="24">
        <v>0</v>
      </c>
      <c r="AY1352" s="24">
        <v>0</v>
      </c>
      <c r="AZ1352" s="24">
        <v>0</v>
      </c>
      <c r="BA1352" s="24">
        <v>0</v>
      </c>
      <c r="BB1352" s="24">
        <v>0</v>
      </c>
      <c r="BC1352" s="24">
        <v>0</v>
      </c>
      <c r="BD1352" s="24">
        <f t="shared" si="538"/>
        <v>0</v>
      </c>
      <c r="BE1352" s="25"/>
    </row>
    <row r="1353" spans="1:57" ht="25.5" customHeight="1" x14ac:dyDescent="0.25">
      <c r="A1353" s="22">
        <v>27</v>
      </c>
      <c r="B1353" s="79" t="s">
        <v>110</v>
      </c>
      <c r="C1353" s="80">
        <v>13</v>
      </c>
      <c r="D1353" s="80">
        <v>149</v>
      </c>
      <c r="E1353" s="80" t="s">
        <v>359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4">
        <v>0</v>
      </c>
      <c r="Q1353" s="24">
        <v>0</v>
      </c>
      <c r="R1353" s="24">
        <v>0</v>
      </c>
      <c r="S1353" s="24">
        <v>0</v>
      </c>
      <c r="T1353" s="24">
        <v>0</v>
      </c>
      <c r="U1353" s="24">
        <v>0</v>
      </c>
      <c r="V1353" s="24"/>
      <c r="W1353" s="24">
        <v>0</v>
      </c>
      <c r="X1353" s="24"/>
      <c r="Y1353" s="24">
        <v>0</v>
      </c>
      <c r="Z1353" s="24">
        <v>0</v>
      </c>
      <c r="AA1353" s="24"/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/>
      <c r="AI1353" s="24">
        <v>0</v>
      </c>
      <c r="AJ1353" s="24">
        <v>0</v>
      </c>
      <c r="AK1353" s="24"/>
      <c r="AL1353" s="24">
        <v>0</v>
      </c>
      <c r="AM1353" s="24">
        <v>0</v>
      </c>
      <c r="AN1353" s="24">
        <v>0</v>
      </c>
      <c r="AO1353" s="24">
        <v>0</v>
      </c>
      <c r="AP1353" s="24">
        <v>0</v>
      </c>
      <c r="AQ1353" s="24">
        <v>0</v>
      </c>
      <c r="AR1353" s="24">
        <v>0</v>
      </c>
      <c r="AS1353" s="24">
        <v>0</v>
      </c>
      <c r="AT1353" s="24">
        <v>0</v>
      </c>
      <c r="AU1353" s="24">
        <v>0</v>
      </c>
      <c r="AV1353" s="24">
        <v>0</v>
      </c>
      <c r="AW1353" s="24">
        <v>0</v>
      </c>
      <c r="AX1353" s="24">
        <v>0</v>
      </c>
      <c r="AY1353" s="24">
        <v>0</v>
      </c>
      <c r="AZ1353" s="24">
        <v>0</v>
      </c>
      <c r="BA1353" s="24">
        <v>0</v>
      </c>
      <c r="BB1353" s="24">
        <v>0</v>
      </c>
      <c r="BC1353" s="24">
        <v>0</v>
      </c>
      <c r="BD1353" s="24">
        <f t="shared" si="538"/>
        <v>0</v>
      </c>
      <c r="BE1353" s="25"/>
    </row>
    <row r="1354" spans="1:57" ht="25.5" customHeight="1" x14ac:dyDescent="0.25">
      <c r="A1354" s="22">
        <v>27</v>
      </c>
      <c r="B1354" s="78"/>
      <c r="C1354" s="76"/>
      <c r="D1354" s="76"/>
      <c r="E1354" s="76"/>
      <c r="F1354" s="24">
        <v>0</v>
      </c>
      <c r="G1354" s="24">
        <v>0</v>
      </c>
      <c r="H1354" s="24">
        <v>0</v>
      </c>
      <c r="I1354" s="24">
        <v>0</v>
      </c>
      <c r="J1354" s="24">
        <v>0</v>
      </c>
      <c r="K1354" s="24">
        <v>0</v>
      </c>
      <c r="L1354" s="24">
        <v>0</v>
      </c>
      <c r="M1354" s="24">
        <v>0</v>
      </c>
      <c r="N1354" s="24">
        <v>0</v>
      </c>
      <c r="O1354" s="24">
        <v>0</v>
      </c>
      <c r="P1354" s="24">
        <v>0</v>
      </c>
      <c r="Q1354" s="24">
        <v>0</v>
      </c>
      <c r="R1354" s="24">
        <v>0</v>
      </c>
      <c r="S1354" s="24">
        <v>0</v>
      </c>
      <c r="T1354" s="24">
        <v>0</v>
      </c>
      <c r="U1354" s="24">
        <v>0</v>
      </c>
      <c r="V1354" s="24"/>
      <c r="W1354" s="24">
        <v>0</v>
      </c>
      <c r="X1354" s="24"/>
      <c r="Y1354" s="24">
        <v>0</v>
      </c>
      <c r="Z1354" s="24">
        <v>0</v>
      </c>
      <c r="AA1354" s="24"/>
      <c r="AB1354" s="24">
        <v>0</v>
      </c>
      <c r="AC1354" s="24">
        <v>0</v>
      </c>
      <c r="AD1354" s="24">
        <v>0</v>
      </c>
      <c r="AE1354" s="24">
        <v>0</v>
      </c>
      <c r="AF1354" s="24">
        <v>0</v>
      </c>
      <c r="AG1354" s="24">
        <v>0</v>
      </c>
      <c r="AH1354" s="24"/>
      <c r="AI1354" s="24">
        <v>0</v>
      </c>
      <c r="AJ1354" s="24">
        <v>0</v>
      </c>
      <c r="AK1354" s="24"/>
      <c r="AL1354" s="24">
        <v>0</v>
      </c>
      <c r="AM1354" s="24">
        <v>0</v>
      </c>
      <c r="AN1354" s="24">
        <v>0</v>
      </c>
      <c r="AO1354" s="24">
        <v>0</v>
      </c>
      <c r="AP1354" s="24">
        <v>0</v>
      </c>
      <c r="AQ1354" s="24">
        <v>0</v>
      </c>
      <c r="AR1354" s="24">
        <v>0</v>
      </c>
      <c r="AS1354" s="24">
        <v>0</v>
      </c>
      <c r="AT1354" s="24">
        <v>0</v>
      </c>
      <c r="AU1354" s="24">
        <v>0</v>
      </c>
      <c r="AV1354" s="24">
        <v>0</v>
      </c>
      <c r="AW1354" s="24">
        <v>0</v>
      </c>
      <c r="AX1354" s="24">
        <v>0</v>
      </c>
      <c r="AY1354" s="24">
        <v>0</v>
      </c>
      <c r="AZ1354" s="24">
        <v>0</v>
      </c>
      <c r="BA1354" s="24">
        <v>0</v>
      </c>
      <c r="BB1354" s="24">
        <v>0</v>
      </c>
      <c r="BC1354" s="24">
        <v>0</v>
      </c>
      <c r="BD1354" s="24">
        <f t="shared" si="538"/>
        <v>0</v>
      </c>
      <c r="BE1354" s="25"/>
    </row>
    <row r="1355" spans="1:57" ht="25.5" customHeight="1" x14ac:dyDescent="0.25">
      <c r="A1355" s="22">
        <v>27</v>
      </c>
      <c r="B1355" s="78"/>
      <c r="C1355" s="91"/>
      <c r="D1355" s="91"/>
      <c r="E1355" s="91"/>
      <c r="F1355" s="24">
        <v>0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4"/>
      <c r="W1355" s="24">
        <v>0</v>
      </c>
      <c r="X1355" s="24"/>
      <c r="Y1355" s="24">
        <v>0</v>
      </c>
      <c r="Z1355" s="24">
        <v>0</v>
      </c>
      <c r="AA1355" s="24"/>
      <c r="AB1355" s="24">
        <v>0</v>
      </c>
      <c r="AC1355" s="24">
        <v>0</v>
      </c>
      <c r="AD1355" s="24">
        <v>0</v>
      </c>
      <c r="AE1355" s="24">
        <v>0</v>
      </c>
      <c r="AF1355" s="24">
        <v>0</v>
      </c>
      <c r="AG1355" s="24">
        <v>0</v>
      </c>
      <c r="AH1355" s="24"/>
      <c r="AI1355" s="24">
        <v>0</v>
      </c>
      <c r="AJ1355" s="24">
        <v>0</v>
      </c>
      <c r="AK1355" s="24"/>
      <c r="AL1355" s="24">
        <v>0</v>
      </c>
      <c r="AM1355" s="24">
        <v>0</v>
      </c>
      <c r="AN1355" s="24">
        <v>0</v>
      </c>
      <c r="AO1355" s="24">
        <v>0</v>
      </c>
      <c r="AP1355" s="24">
        <v>0</v>
      </c>
      <c r="AQ1355" s="24">
        <v>0</v>
      </c>
      <c r="AR1355" s="24">
        <v>0</v>
      </c>
      <c r="AS1355" s="24">
        <v>0</v>
      </c>
      <c r="AT1355" s="24">
        <v>0</v>
      </c>
      <c r="AU1355" s="24">
        <v>0</v>
      </c>
      <c r="AV1355" s="24">
        <v>0</v>
      </c>
      <c r="AW1355" s="24">
        <v>0</v>
      </c>
      <c r="AX1355" s="24">
        <v>0</v>
      </c>
      <c r="AY1355" s="24">
        <v>0</v>
      </c>
      <c r="AZ1355" s="24">
        <v>0</v>
      </c>
      <c r="BA1355" s="24">
        <v>0</v>
      </c>
      <c r="BB1355" s="24">
        <v>0</v>
      </c>
      <c r="BC1355" s="24">
        <v>0</v>
      </c>
      <c r="BD1355" s="24">
        <f t="shared" si="538"/>
        <v>0</v>
      </c>
      <c r="BE1355" s="25"/>
    </row>
    <row r="1356" spans="1:57" ht="25.5" customHeight="1" x14ac:dyDescent="0.25">
      <c r="A1356" s="22">
        <v>27</v>
      </c>
      <c r="B1356" s="78"/>
      <c r="C1356" s="91"/>
      <c r="D1356" s="91"/>
      <c r="E1356" s="91"/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0</v>
      </c>
      <c r="V1356" s="24"/>
      <c r="W1356" s="24">
        <v>0</v>
      </c>
      <c r="X1356" s="24"/>
      <c r="Y1356" s="24">
        <v>0</v>
      </c>
      <c r="Z1356" s="24">
        <v>0</v>
      </c>
      <c r="AA1356" s="24"/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/>
      <c r="AI1356" s="24">
        <v>0</v>
      </c>
      <c r="AJ1356" s="24">
        <v>0</v>
      </c>
      <c r="AK1356" s="24"/>
      <c r="AL1356" s="24">
        <v>0</v>
      </c>
      <c r="AM1356" s="24">
        <v>0</v>
      </c>
      <c r="AN1356" s="24">
        <v>0</v>
      </c>
      <c r="AO1356" s="24">
        <v>0</v>
      </c>
      <c r="AP1356" s="24">
        <v>0</v>
      </c>
      <c r="AQ1356" s="24">
        <v>0</v>
      </c>
      <c r="AR1356" s="24">
        <v>0</v>
      </c>
      <c r="AS1356" s="24">
        <v>0</v>
      </c>
      <c r="AT1356" s="24">
        <v>0</v>
      </c>
      <c r="AU1356" s="24">
        <v>0</v>
      </c>
      <c r="AV1356" s="24">
        <v>0</v>
      </c>
      <c r="AW1356" s="24">
        <v>0</v>
      </c>
      <c r="AX1356" s="24">
        <v>0</v>
      </c>
      <c r="AY1356" s="24">
        <v>0</v>
      </c>
      <c r="AZ1356" s="24">
        <v>0</v>
      </c>
      <c r="BA1356" s="24">
        <v>0</v>
      </c>
      <c r="BB1356" s="24">
        <v>0</v>
      </c>
      <c r="BC1356" s="24">
        <v>0</v>
      </c>
      <c r="BD1356" s="24">
        <f t="shared" si="538"/>
        <v>0</v>
      </c>
      <c r="BE1356" s="25"/>
    </row>
    <row r="1357" spans="1:57" ht="25.5" customHeight="1" x14ac:dyDescent="0.25">
      <c r="A1357" s="22">
        <v>27</v>
      </c>
      <c r="B1357" s="78"/>
      <c r="C1357" s="76"/>
      <c r="D1357" s="76"/>
      <c r="E1357" s="76"/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0</v>
      </c>
      <c r="V1357" s="24"/>
      <c r="W1357" s="24">
        <v>0</v>
      </c>
      <c r="X1357" s="24"/>
      <c r="Y1357" s="24">
        <v>0</v>
      </c>
      <c r="Z1357" s="24">
        <v>0</v>
      </c>
      <c r="AA1357" s="24"/>
      <c r="AB1357" s="24">
        <v>0</v>
      </c>
      <c r="AC1357" s="24">
        <v>0</v>
      </c>
      <c r="AD1357" s="24">
        <v>0</v>
      </c>
      <c r="AE1357" s="24">
        <v>0</v>
      </c>
      <c r="AF1357" s="24">
        <v>0</v>
      </c>
      <c r="AG1357" s="24">
        <v>0</v>
      </c>
      <c r="AH1357" s="24"/>
      <c r="AI1357" s="24">
        <v>0</v>
      </c>
      <c r="AJ1357" s="24">
        <v>0</v>
      </c>
      <c r="AK1357" s="24"/>
      <c r="AL1357" s="24">
        <v>0</v>
      </c>
      <c r="AM1357" s="24">
        <v>0</v>
      </c>
      <c r="AN1357" s="24">
        <v>0</v>
      </c>
      <c r="AO1357" s="24">
        <v>0</v>
      </c>
      <c r="AP1357" s="24">
        <v>0</v>
      </c>
      <c r="AQ1357" s="24">
        <v>0</v>
      </c>
      <c r="AR1357" s="24">
        <v>0</v>
      </c>
      <c r="AS1357" s="24">
        <v>0</v>
      </c>
      <c r="AT1357" s="24">
        <v>0</v>
      </c>
      <c r="AU1357" s="24">
        <v>0</v>
      </c>
      <c r="AV1357" s="24">
        <v>0</v>
      </c>
      <c r="AW1357" s="24">
        <v>0</v>
      </c>
      <c r="AX1357" s="24">
        <v>0</v>
      </c>
      <c r="AY1357" s="24">
        <v>0</v>
      </c>
      <c r="AZ1357" s="24">
        <v>0</v>
      </c>
      <c r="BA1357" s="24">
        <v>0</v>
      </c>
      <c r="BB1357" s="24">
        <v>0</v>
      </c>
      <c r="BC1357" s="24">
        <v>0</v>
      </c>
      <c r="BD1357" s="24">
        <f t="shared" si="538"/>
        <v>0</v>
      </c>
      <c r="BE1357" s="25"/>
    </row>
    <row r="1358" spans="1:57" ht="25.5" customHeight="1" x14ac:dyDescent="0.25">
      <c r="A1358" s="22">
        <v>27</v>
      </c>
      <c r="B1358" s="78"/>
      <c r="C1358" s="76"/>
      <c r="D1358" s="76"/>
      <c r="E1358" s="76"/>
      <c r="F1358" s="24">
        <v>0</v>
      </c>
      <c r="G1358" s="24">
        <v>0</v>
      </c>
      <c r="H1358" s="24">
        <v>0</v>
      </c>
      <c r="I1358" s="24">
        <v>0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0</v>
      </c>
      <c r="V1358" s="24"/>
      <c r="W1358" s="24">
        <v>0</v>
      </c>
      <c r="X1358" s="24"/>
      <c r="Y1358" s="24">
        <v>0</v>
      </c>
      <c r="Z1358" s="24">
        <v>0</v>
      </c>
      <c r="AA1358" s="24"/>
      <c r="AB1358" s="24">
        <v>0</v>
      </c>
      <c r="AC1358" s="24">
        <v>0</v>
      </c>
      <c r="AD1358" s="24">
        <v>0</v>
      </c>
      <c r="AE1358" s="24">
        <v>0</v>
      </c>
      <c r="AF1358" s="24">
        <v>0</v>
      </c>
      <c r="AG1358" s="24">
        <v>0</v>
      </c>
      <c r="AH1358" s="24"/>
      <c r="AI1358" s="24">
        <v>0</v>
      </c>
      <c r="AJ1358" s="24">
        <v>0</v>
      </c>
      <c r="AK1358" s="24"/>
      <c r="AL1358" s="24">
        <v>0</v>
      </c>
      <c r="AM1358" s="24">
        <v>0</v>
      </c>
      <c r="AN1358" s="24">
        <v>0</v>
      </c>
      <c r="AO1358" s="24">
        <v>0</v>
      </c>
      <c r="AP1358" s="24">
        <v>0</v>
      </c>
      <c r="AQ1358" s="24">
        <v>0</v>
      </c>
      <c r="AR1358" s="24">
        <v>0</v>
      </c>
      <c r="AS1358" s="24">
        <v>0</v>
      </c>
      <c r="AT1358" s="24">
        <v>0</v>
      </c>
      <c r="AU1358" s="24">
        <v>0</v>
      </c>
      <c r="AV1358" s="24">
        <v>0</v>
      </c>
      <c r="AW1358" s="24">
        <v>0</v>
      </c>
      <c r="AX1358" s="24">
        <v>0</v>
      </c>
      <c r="AY1358" s="24">
        <v>0</v>
      </c>
      <c r="AZ1358" s="24">
        <v>0</v>
      </c>
      <c r="BA1358" s="24">
        <v>0</v>
      </c>
      <c r="BB1358" s="24">
        <v>0</v>
      </c>
      <c r="BC1358" s="24">
        <v>0</v>
      </c>
      <c r="BD1358" s="24">
        <f t="shared" si="538"/>
        <v>0</v>
      </c>
      <c r="BE1358" s="25"/>
    </row>
    <row r="1359" spans="1:57" ht="25.5" customHeight="1" x14ac:dyDescent="0.25">
      <c r="A1359" s="22">
        <v>27</v>
      </c>
      <c r="B1359" s="78"/>
      <c r="C1359" s="76"/>
      <c r="D1359" s="76"/>
      <c r="E1359" s="76"/>
      <c r="F1359" s="24">
        <v>0</v>
      </c>
      <c r="G1359" s="24">
        <v>0</v>
      </c>
      <c r="H1359" s="24">
        <v>0</v>
      </c>
      <c r="I1359" s="24">
        <v>0</v>
      </c>
      <c r="J1359" s="24">
        <v>0</v>
      </c>
      <c r="K1359" s="24">
        <v>0</v>
      </c>
      <c r="L1359" s="24">
        <v>0</v>
      </c>
      <c r="M1359" s="24">
        <v>0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0</v>
      </c>
      <c r="V1359" s="24"/>
      <c r="W1359" s="24">
        <v>0</v>
      </c>
      <c r="X1359" s="24"/>
      <c r="Y1359" s="24">
        <v>0</v>
      </c>
      <c r="Z1359" s="24">
        <v>0</v>
      </c>
      <c r="AA1359" s="24"/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/>
      <c r="AI1359" s="24">
        <v>0</v>
      </c>
      <c r="AJ1359" s="24">
        <v>0</v>
      </c>
      <c r="AK1359" s="24"/>
      <c r="AL1359" s="24">
        <v>0</v>
      </c>
      <c r="AM1359" s="24">
        <v>0</v>
      </c>
      <c r="AN1359" s="24">
        <v>0</v>
      </c>
      <c r="AO1359" s="24">
        <v>0</v>
      </c>
      <c r="AP1359" s="24">
        <v>0</v>
      </c>
      <c r="AQ1359" s="24">
        <v>0</v>
      </c>
      <c r="AR1359" s="24">
        <v>0</v>
      </c>
      <c r="AS1359" s="24">
        <v>0</v>
      </c>
      <c r="AT1359" s="24">
        <v>0</v>
      </c>
      <c r="AU1359" s="24">
        <v>0</v>
      </c>
      <c r="AV1359" s="24">
        <v>0</v>
      </c>
      <c r="AW1359" s="24">
        <v>0</v>
      </c>
      <c r="AX1359" s="24">
        <v>0</v>
      </c>
      <c r="AY1359" s="24">
        <v>0</v>
      </c>
      <c r="AZ1359" s="24">
        <v>0</v>
      </c>
      <c r="BA1359" s="24">
        <v>0</v>
      </c>
      <c r="BB1359" s="24">
        <v>0</v>
      </c>
      <c r="BC1359" s="24">
        <v>0</v>
      </c>
      <c r="BD1359" s="24">
        <f t="shared" si="538"/>
        <v>0</v>
      </c>
      <c r="BE1359" s="25"/>
    </row>
    <row r="1360" spans="1:57" ht="25.5" customHeight="1" x14ac:dyDescent="0.25">
      <c r="A1360" s="22">
        <v>27</v>
      </c>
      <c r="B1360" s="78"/>
      <c r="C1360" s="76"/>
      <c r="D1360" s="76"/>
      <c r="E1360" s="76"/>
      <c r="F1360" s="24">
        <v>0</v>
      </c>
      <c r="G1360" s="24">
        <v>0</v>
      </c>
      <c r="H1360" s="24">
        <v>0</v>
      </c>
      <c r="I1360" s="24">
        <v>0</v>
      </c>
      <c r="J1360" s="24">
        <v>0</v>
      </c>
      <c r="K1360" s="24">
        <v>0</v>
      </c>
      <c r="L1360" s="24">
        <v>0</v>
      </c>
      <c r="M1360" s="24">
        <v>0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0</v>
      </c>
      <c r="V1360" s="24"/>
      <c r="W1360" s="24">
        <v>0</v>
      </c>
      <c r="X1360" s="24"/>
      <c r="Y1360" s="24">
        <v>0</v>
      </c>
      <c r="Z1360" s="24">
        <v>0</v>
      </c>
      <c r="AA1360" s="24"/>
      <c r="AB1360" s="24">
        <v>0</v>
      </c>
      <c r="AC1360" s="24">
        <v>0</v>
      </c>
      <c r="AD1360" s="24">
        <v>0</v>
      </c>
      <c r="AE1360" s="24">
        <v>0</v>
      </c>
      <c r="AF1360" s="24">
        <v>0</v>
      </c>
      <c r="AG1360" s="24">
        <v>0</v>
      </c>
      <c r="AH1360" s="24"/>
      <c r="AI1360" s="24">
        <v>0</v>
      </c>
      <c r="AJ1360" s="24">
        <v>0</v>
      </c>
      <c r="AK1360" s="24"/>
      <c r="AL1360" s="24">
        <v>0</v>
      </c>
      <c r="AM1360" s="24">
        <v>0</v>
      </c>
      <c r="AN1360" s="24">
        <v>0</v>
      </c>
      <c r="AO1360" s="24">
        <v>0</v>
      </c>
      <c r="AP1360" s="24">
        <v>0</v>
      </c>
      <c r="AQ1360" s="24">
        <v>0</v>
      </c>
      <c r="AR1360" s="24">
        <v>0</v>
      </c>
      <c r="AS1360" s="24">
        <v>0</v>
      </c>
      <c r="AT1360" s="24">
        <v>0</v>
      </c>
      <c r="AU1360" s="24">
        <v>0</v>
      </c>
      <c r="AV1360" s="24">
        <v>0</v>
      </c>
      <c r="AW1360" s="24">
        <v>0</v>
      </c>
      <c r="AX1360" s="24">
        <v>0</v>
      </c>
      <c r="AY1360" s="24">
        <v>0</v>
      </c>
      <c r="AZ1360" s="24">
        <v>0</v>
      </c>
      <c r="BA1360" s="24">
        <v>0</v>
      </c>
      <c r="BB1360" s="24">
        <v>0</v>
      </c>
      <c r="BC1360" s="24">
        <v>0</v>
      </c>
      <c r="BD1360" s="24">
        <f t="shared" si="538"/>
        <v>0</v>
      </c>
      <c r="BE1360" s="25"/>
    </row>
    <row r="1361" spans="1:57" ht="25.5" customHeight="1" x14ac:dyDescent="0.25">
      <c r="A1361" s="22">
        <v>27</v>
      </c>
      <c r="B1361" s="78"/>
      <c r="C1361" s="76"/>
      <c r="D1361" s="76"/>
      <c r="E1361" s="76"/>
      <c r="F1361" s="24">
        <v>0</v>
      </c>
      <c r="G1361" s="24">
        <v>0</v>
      </c>
      <c r="H1361" s="24">
        <v>0</v>
      </c>
      <c r="I1361" s="24">
        <v>0</v>
      </c>
      <c r="J1361" s="24">
        <v>0</v>
      </c>
      <c r="K1361" s="24">
        <v>0</v>
      </c>
      <c r="L1361" s="24">
        <v>0</v>
      </c>
      <c r="M1361" s="24">
        <v>0</v>
      </c>
      <c r="N1361" s="24">
        <v>0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0</v>
      </c>
      <c r="V1361" s="24"/>
      <c r="W1361" s="24">
        <v>0</v>
      </c>
      <c r="X1361" s="24"/>
      <c r="Y1361" s="24">
        <v>0</v>
      </c>
      <c r="Z1361" s="24">
        <v>0</v>
      </c>
      <c r="AA1361" s="24"/>
      <c r="AB1361" s="24">
        <v>0</v>
      </c>
      <c r="AC1361" s="24">
        <v>0</v>
      </c>
      <c r="AD1361" s="24">
        <v>0</v>
      </c>
      <c r="AE1361" s="24">
        <v>0</v>
      </c>
      <c r="AF1361" s="24">
        <v>0</v>
      </c>
      <c r="AG1361" s="24">
        <v>0</v>
      </c>
      <c r="AH1361" s="24"/>
      <c r="AI1361" s="24">
        <v>0</v>
      </c>
      <c r="AJ1361" s="24">
        <v>0</v>
      </c>
      <c r="AK1361" s="24"/>
      <c r="AL1361" s="24">
        <v>0</v>
      </c>
      <c r="AM1361" s="24">
        <v>0</v>
      </c>
      <c r="AN1361" s="24">
        <v>0</v>
      </c>
      <c r="AO1361" s="24">
        <v>0</v>
      </c>
      <c r="AP1361" s="24">
        <v>0</v>
      </c>
      <c r="AQ1361" s="24">
        <v>0</v>
      </c>
      <c r="AR1361" s="24">
        <v>0</v>
      </c>
      <c r="AS1361" s="24">
        <v>0</v>
      </c>
      <c r="AT1361" s="24">
        <v>0</v>
      </c>
      <c r="AU1361" s="24">
        <v>0</v>
      </c>
      <c r="AV1361" s="24">
        <v>0</v>
      </c>
      <c r="AW1361" s="24">
        <v>0</v>
      </c>
      <c r="AX1361" s="24">
        <v>0</v>
      </c>
      <c r="AY1361" s="24">
        <v>0</v>
      </c>
      <c r="AZ1361" s="24">
        <v>0</v>
      </c>
      <c r="BA1361" s="24">
        <v>0</v>
      </c>
      <c r="BB1361" s="24">
        <v>0</v>
      </c>
      <c r="BC1361" s="24">
        <v>0</v>
      </c>
      <c r="BD1361" s="24">
        <f t="shared" si="538"/>
        <v>0</v>
      </c>
      <c r="BE1361" s="25"/>
    </row>
    <row r="1362" spans="1:57" ht="25.5" customHeight="1" x14ac:dyDescent="0.25">
      <c r="A1362" s="22">
        <v>27</v>
      </c>
      <c r="B1362" s="78"/>
      <c r="C1362" s="76"/>
      <c r="D1362" s="76"/>
      <c r="E1362" s="76"/>
      <c r="F1362" s="24">
        <v>0</v>
      </c>
      <c r="G1362" s="24">
        <v>0</v>
      </c>
      <c r="H1362" s="24">
        <v>0</v>
      </c>
      <c r="I1362" s="24">
        <v>0</v>
      </c>
      <c r="J1362" s="24">
        <v>0</v>
      </c>
      <c r="K1362" s="24">
        <v>0</v>
      </c>
      <c r="L1362" s="24">
        <v>0</v>
      </c>
      <c r="M1362" s="24">
        <v>0</v>
      </c>
      <c r="N1362" s="24">
        <v>0</v>
      </c>
      <c r="O1362" s="24">
        <v>0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0</v>
      </c>
      <c r="V1362" s="24"/>
      <c r="W1362" s="24">
        <v>0</v>
      </c>
      <c r="X1362" s="24"/>
      <c r="Y1362" s="24">
        <v>0</v>
      </c>
      <c r="Z1362" s="24">
        <v>0</v>
      </c>
      <c r="AA1362" s="24"/>
      <c r="AB1362" s="24">
        <v>0</v>
      </c>
      <c r="AC1362" s="24">
        <v>0</v>
      </c>
      <c r="AD1362" s="24">
        <v>0</v>
      </c>
      <c r="AE1362" s="24">
        <v>0</v>
      </c>
      <c r="AF1362" s="24">
        <v>0</v>
      </c>
      <c r="AG1362" s="24">
        <v>0</v>
      </c>
      <c r="AH1362" s="24"/>
      <c r="AI1362" s="24">
        <v>0</v>
      </c>
      <c r="AJ1362" s="24">
        <v>0</v>
      </c>
      <c r="AK1362" s="24"/>
      <c r="AL1362" s="24">
        <v>0</v>
      </c>
      <c r="AM1362" s="24">
        <v>0</v>
      </c>
      <c r="AN1362" s="24">
        <v>0</v>
      </c>
      <c r="AO1362" s="24">
        <v>0</v>
      </c>
      <c r="AP1362" s="24">
        <v>0</v>
      </c>
      <c r="AQ1362" s="24">
        <v>0</v>
      </c>
      <c r="AR1362" s="24">
        <v>0</v>
      </c>
      <c r="AS1362" s="24">
        <v>0</v>
      </c>
      <c r="AT1362" s="24">
        <v>0</v>
      </c>
      <c r="AU1362" s="24">
        <v>0</v>
      </c>
      <c r="AV1362" s="24">
        <v>0</v>
      </c>
      <c r="AW1362" s="24">
        <v>0</v>
      </c>
      <c r="AX1362" s="24">
        <v>0</v>
      </c>
      <c r="AY1362" s="24">
        <v>0</v>
      </c>
      <c r="AZ1362" s="24">
        <v>0</v>
      </c>
      <c r="BA1362" s="24">
        <v>0</v>
      </c>
      <c r="BB1362" s="24">
        <v>0</v>
      </c>
      <c r="BC1362" s="24">
        <v>0</v>
      </c>
      <c r="BD1362" s="24">
        <f t="shared" si="538"/>
        <v>0</v>
      </c>
      <c r="BE1362" s="25"/>
    </row>
    <row r="1363" spans="1:57" ht="25.5" customHeight="1" x14ac:dyDescent="0.25">
      <c r="A1363" s="22">
        <v>27</v>
      </c>
      <c r="B1363" s="78"/>
      <c r="C1363" s="76"/>
      <c r="D1363" s="76"/>
      <c r="E1363" s="76"/>
      <c r="F1363" s="24">
        <v>0</v>
      </c>
      <c r="G1363" s="24">
        <v>0</v>
      </c>
      <c r="H1363" s="24">
        <v>0</v>
      </c>
      <c r="I1363" s="24">
        <v>0</v>
      </c>
      <c r="J1363" s="24">
        <v>0</v>
      </c>
      <c r="K1363" s="24">
        <v>0</v>
      </c>
      <c r="L1363" s="24">
        <v>0</v>
      </c>
      <c r="M1363" s="24">
        <v>0</v>
      </c>
      <c r="N1363" s="24">
        <v>0</v>
      </c>
      <c r="O1363" s="24">
        <v>0</v>
      </c>
      <c r="P1363" s="24">
        <v>0</v>
      </c>
      <c r="Q1363" s="24">
        <v>0</v>
      </c>
      <c r="R1363" s="24">
        <v>0</v>
      </c>
      <c r="S1363" s="24">
        <v>0</v>
      </c>
      <c r="T1363" s="24">
        <v>0</v>
      </c>
      <c r="U1363" s="24">
        <v>0</v>
      </c>
      <c r="V1363" s="24"/>
      <c r="W1363" s="24">
        <v>0</v>
      </c>
      <c r="X1363" s="24"/>
      <c r="Y1363" s="24">
        <v>0</v>
      </c>
      <c r="Z1363" s="24">
        <v>0</v>
      </c>
      <c r="AA1363" s="24"/>
      <c r="AB1363" s="24">
        <v>0</v>
      </c>
      <c r="AC1363" s="24">
        <v>0</v>
      </c>
      <c r="AD1363" s="24">
        <v>0</v>
      </c>
      <c r="AE1363" s="24">
        <v>0</v>
      </c>
      <c r="AF1363" s="24">
        <v>0</v>
      </c>
      <c r="AG1363" s="24">
        <v>0</v>
      </c>
      <c r="AH1363" s="24"/>
      <c r="AI1363" s="24">
        <v>0</v>
      </c>
      <c r="AJ1363" s="24">
        <v>0</v>
      </c>
      <c r="AK1363" s="24"/>
      <c r="AL1363" s="24">
        <v>0</v>
      </c>
      <c r="AM1363" s="24">
        <v>0</v>
      </c>
      <c r="AN1363" s="24">
        <v>0</v>
      </c>
      <c r="AO1363" s="24">
        <v>0</v>
      </c>
      <c r="AP1363" s="24">
        <v>0</v>
      </c>
      <c r="AQ1363" s="24">
        <v>0</v>
      </c>
      <c r="AR1363" s="24">
        <v>0</v>
      </c>
      <c r="AS1363" s="24">
        <v>0</v>
      </c>
      <c r="AT1363" s="24">
        <v>0</v>
      </c>
      <c r="AU1363" s="24">
        <v>0</v>
      </c>
      <c r="AV1363" s="24">
        <v>0</v>
      </c>
      <c r="AW1363" s="24">
        <v>0</v>
      </c>
      <c r="AX1363" s="24">
        <v>0</v>
      </c>
      <c r="AY1363" s="24">
        <v>0</v>
      </c>
      <c r="AZ1363" s="24">
        <v>0</v>
      </c>
      <c r="BA1363" s="24">
        <v>0</v>
      </c>
      <c r="BB1363" s="24">
        <v>0</v>
      </c>
      <c r="BC1363" s="24">
        <v>0</v>
      </c>
      <c r="BD1363" s="24">
        <f t="shared" si="538"/>
        <v>0</v>
      </c>
      <c r="BE1363" s="25"/>
    </row>
    <row r="1364" spans="1:57" ht="25.5" customHeight="1" x14ac:dyDescent="0.25">
      <c r="A1364" s="22">
        <v>27</v>
      </c>
      <c r="B1364" s="78"/>
      <c r="C1364" s="76"/>
      <c r="D1364" s="76"/>
      <c r="E1364" s="76"/>
      <c r="F1364" s="24">
        <v>0</v>
      </c>
      <c r="G1364" s="24">
        <v>0</v>
      </c>
      <c r="H1364" s="24">
        <v>0</v>
      </c>
      <c r="I1364" s="24">
        <v>0</v>
      </c>
      <c r="J1364" s="24">
        <v>0</v>
      </c>
      <c r="K1364" s="24">
        <v>0</v>
      </c>
      <c r="L1364" s="24">
        <v>0</v>
      </c>
      <c r="M1364" s="24">
        <v>0</v>
      </c>
      <c r="N1364" s="24">
        <v>0</v>
      </c>
      <c r="O1364" s="24">
        <v>0</v>
      </c>
      <c r="P1364" s="24">
        <v>0</v>
      </c>
      <c r="Q1364" s="24">
        <v>0</v>
      </c>
      <c r="R1364" s="24">
        <v>0</v>
      </c>
      <c r="S1364" s="24">
        <v>0</v>
      </c>
      <c r="T1364" s="24">
        <v>0</v>
      </c>
      <c r="U1364" s="24">
        <v>0</v>
      </c>
      <c r="V1364" s="24"/>
      <c r="W1364" s="24">
        <v>0</v>
      </c>
      <c r="X1364" s="24"/>
      <c r="Y1364" s="24">
        <v>0</v>
      </c>
      <c r="Z1364" s="24">
        <v>0</v>
      </c>
      <c r="AA1364" s="24"/>
      <c r="AB1364" s="24">
        <v>0</v>
      </c>
      <c r="AC1364" s="24">
        <v>0</v>
      </c>
      <c r="AD1364" s="24">
        <v>0</v>
      </c>
      <c r="AE1364" s="24">
        <v>0</v>
      </c>
      <c r="AF1364" s="24">
        <v>0</v>
      </c>
      <c r="AG1364" s="24">
        <v>0</v>
      </c>
      <c r="AH1364" s="24"/>
      <c r="AI1364" s="24">
        <v>0</v>
      </c>
      <c r="AJ1364" s="24">
        <v>0</v>
      </c>
      <c r="AK1364" s="24"/>
      <c r="AL1364" s="24">
        <v>0</v>
      </c>
      <c r="AM1364" s="24">
        <v>0</v>
      </c>
      <c r="AN1364" s="24">
        <v>0</v>
      </c>
      <c r="AO1364" s="24">
        <v>0</v>
      </c>
      <c r="AP1364" s="24">
        <v>0</v>
      </c>
      <c r="AQ1364" s="24">
        <v>0</v>
      </c>
      <c r="AR1364" s="24">
        <v>0</v>
      </c>
      <c r="AS1364" s="24">
        <v>0</v>
      </c>
      <c r="AT1364" s="24">
        <v>0</v>
      </c>
      <c r="AU1364" s="24">
        <v>0</v>
      </c>
      <c r="AV1364" s="24">
        <v>0</v>
      </c>
      <c r="AW1364" s="24">
        <v>0</v>
      </c>
      <c r="AX1364" s="24">
        <v>0</v>
      </c>
      <c r="AY1364" s="24">
        <v>0</v>
      </c>
      <c r="AZ1364" s="24">
        <v>0</v>
      </c>
      <c r="BA1364" s="24">
        <v>0</v>
      </c>
      <c r="BB1364" s="24">
        <v>0</v>
      </c>
      <c r="BC1364" s="24">
        <v>0</v>
      </c>
      <c r="BD1364" s="24">
        <f t="shared" si="538"/>
        <v>0</v>
      </c>
      <c r="BE1364" s="25"/>
    </row>
    <row r="1365" spans="1:57" ht="25.5" customHeight="1" x14ac:dyDescent="0.25">
      <c r="A1365" s="22">
        <v>27</v>
      </c>
      <c r="B1365" s="78"/>
      <c r="C1365" s="76"/>
      <c r="D1365" s="76"/>
      <c r="E1365" s="76"/>
      <c r="F1365" s="24">
        <v>0</v>
      </c>
      <c r="G1365" s="24">
        <v>0</v>
      </c>
      <c r="H1365" s="24">
        <v>0</v>
      </c>
      <c r="I1365" s="24">
        <v>0</v>
      </c>
      <c r="J1365" s="24">
        <v>0</v>
      </c>
      <c r="K1365" s="24">
        <v>0</v>
      </c>
      <c r="L1365" s="24">
        <v>0</v>
      </c>
      <c r="M1365" s="24">
        <v>0</v>
      </c>
      <c r="N1365" s="24">
        <v>0</v>
      </c>
      <c r="O1365" s="24">
        <v>0</v>
      </c>
      <c r="P1365" s="24">
        <v>0</v>
      </c>
      <c r="Q1365" s="24">
        <v>0</v>
      </c>
      <c r="R1365" s="24">
        <v>0</v>
      </c>
      <c r="S1365" s="24">
        <v>0</v>
      </c>
      <c r="T1365" s="24">
        <v>0</v>
      </c>
      <c r="U1365" s="24">
        <v>0</v>
      </c>
      <c r="V1365" s="24"/>
      <c r="W1365" s="24">
        <v>0</v>
      </c>
      <c r="X1365" s="24"/>
      <c r="Y1365" s="24">
        <v>0</v>
      </c>
      <c r="Z1365" s="24">
        <v>0</v>
      </c>
      <c r="AA1365" s="24"/>
      <c r="AB1365" s="24">
        <v>0</v>
      </c>
      <c r="AC1365" s="24">
        <v>0</v>
      </c>
      <c r="AD1365" s="24">
        <v>0</v>
      </c>
      <c r="AE1365" s="24">
        <v>0</v>
      </c>
      <c r="AF1365" s="24">
        <v>0</v>
      </c>
      <c r="AG1365" s="24">
        <v>0</v>
      </c>
      <c r="AH1365" s="24"/>
      <c r="AI1365" s="24">
        <v>0</v>
      </c>
      <c r="AJ1365" s="24">
        <v>0</v>
      </c>
      <c r="AK1365" s="24"/>
      <c r="AL1365" s="24">
        <v>0</v>
      </c>
      <c r="AM1365" s="24">
        <v>0</v>
      </c>
      <c r="AN1365" s="24">
        <v>0</v>
      </c>
      <c r="AO1365" s="24">
        <v>0</v>
      </c>
      <c r="AP1365" s="24">
        <v>0</v>
      </c>
      <c r="AQ1365" s="24">
        <v>0</v>
      </c>
      <c r="AR1365" s="24">
        <v>0</v>
      </c>
      <c r="AS1365" s="24">
        <v>0</v>
      </c>
      <c r="AT1365" s="24">
        <v>0</v>
      </c>
      <c r="AU1365" s="24">
        <v>0</v>
      </c>
      <c r="AV1365" s="24">
        <v>0</v>
      </c>
      <c r="AW1365" s="24">
        <v>0</v>
      </c>
      <c r="AX1365" s="24">
        <v>0</v>
      </c>
      <c r="AY1365" s="24">
        <v>0</v>
      </c>
      <c r="AZ1365" s="24">
        <v>0</v>
      </c>
      <c r="BA1365" s="24">
        <v>0</v>
      </c>
      <c r="BB1365" s="24">
        <v>0</v>
      </c>
      <c r="BC1365" s="24">
        <v>0</v>
      </c>
      <c r="BD1365" s="24">
        <f t="shared" si="538"/>
        <v>0</v>
      </c>
      <c r="BE1365" s="25"/>
    </row>
    <row r="1366" spans="1:57" ht="25.5" customHeight="1" x14ac:dyDescent="0.25">
      <c r="A1366" s="29"/>
      <c r="B1366" s="83"/>
      <c r="C1366" s="84"/>
      <c r="D1366" s="84"/>
      <c r="E1366" s="76" t="s">
        <v>116</v>
      </c>
      <c r="F1366" s="37">
        <f t="shared" ref="F1366:AK1366" si="539">SUM(F1326:F1365)</f>
        <v>0</v>
      </c>
      <c r="G1366" s="37">
        <f t="shared" si="539"/>
        <v>0</v>
      </c>
      <c r="H1366" s="37">
        <f t="shared" si="539"/>
        <v>0</v>
      </c>
      <c r="I1366" s="37">
        <f t="shared" si="539"/>
        <v>0</v>
      </c>
      <c r="J1366" s="37">
        <f t="shared" si="539"/>
        <v>0</v>
      </c>
      <c r="K1366" s="37">
        <f t="shared" si="539"/>
        <v>0</v>
      </c>
      <c r="L1366" s="37">
        <f t="shared" si="539"/>
        <v>0</v>
      </c>
      <c r="M1366" s="37">
        <f t="shared" si="539"/>
        <v>0</v>
      </c>
      <c r="N1366" s="37">
        <f t="shared" si="539"/>
        <v>0</v>
      </c>
      <c r="O1366" s="37">
        <f t="shared" si="539"/>
        <v>0</v>
      </c>
      <c r="P1366" s="37">
        <f t="shared" si="539"/>
        <v>0</v>
      </c>
      <c r="Q1366" s="37">
        <f t="shared" si="539"/>
        <v>0</v>
      </c>
      <c r="R1366" s="37">
        <f t="shared" si="539"/>
        <v>0</v>
      </c>
      <c r="S1366" s="37">
        <f t="shared" si="539"/>
        <v>0</v>
      </c>
      <c r="T1366" s="37">
        <f t="shared" si="539"/>
        <v>0</v>
      </c>
      <c r="U1366" s="37">
        <f t="shared" si="539"/>
        <v>0</v>
      </c>
      <c r="V1366" s="37"/>
      <c r="W1366" s="37">
        <f t="shared" si="539"/>
        <v>0</v>
      </c>
      <c r="X1366" s="37"/>
      <c r="Y1366" s="37">
        <f t="shared" si="539"/>
        <v>0</v>
      </c>
      <c r="Z1366" s="37">
        <f t="shared" si="539"/>
        <v>0</v>
      </c>
      <c r="AA1366" s="37"/>
      <c r="AB1366" s="37">
        <f t="shared" si="539"/>
        <v>0</v>
      </c>
      <c r="AC1366" s="37">
        <f t="shared" si="539"/>
        <v>0</v>
      </c>
      <c r="AD1366" s="37">
        <f t="shared" si="539"/>
        <v>0</v>
      </c>
      <c r="AE1366" s="37">
        <f t="shared" si="539"/>
        <v>0</v>
      </c>
      <c r="AF1366" s="37">
        <f t="shared" si="539"/>
        <v>0</v>
      </c>
      <c r="AG1366" s="37">
        <f t="shared" si="539"/>
        <v>0</v>
      </c>
      <c r="AH1366" s="37"/>
      <c r="AI1366" s="37">
        <f t="shared" si="539"/>
        <v>0</v>
      </c>
      <c r="AJ1366" s="37">
        <f t="shared" si="539"/>
        <v>0</v>
      </c>
      <c r="AK1366" s="37"/>
      <c r="AL1366" s="37">
        <f t="shared" ref="AL1366:BC1366" si="540">SUM(AL1326:AL1365)</f>
        <v>0</v>
      </c>
      <c r="AM1366" s="37">
        <f t="shared" si="540"/>
        <v>0</v>
      </c>
      <c r="AN1366" s="37">
        <f t="shared" si="540"/>
        <v>0</v>
      </c>
      <c r="AO1366" s="37">
        <f t="shared" si="540"/>
        <v>0</v>
      </c>
      <c r="AP1366" s="37">
        <f t="shared" si="540"/>
        <v>0</v>
      </c>
      <c r="AQ1366" s="37">
        <f t="shared" si="540"/>
        <v>0</v>
      </c>
      <c r="AR1366" s="37">
        <f t="shared" si="540"/>
        <v>0</v>
      </c>
      <c r="AS1366" s="37">
        <f t="shared" si="540"/>
        <v>0</v>
      </c>
      <c r="AT1366" s="37">
        <f t="shared" si="540"/>
        <v>0</v>
      </c>
      <c r="AU1366" s="37">
        <f t="shared" si="540"/>
        <v>0</v>
      </c>
      <c r="AV1366" s="37">
        <f t="shared" si="540"/>
        <v>0</v>
      </c>
      <c r="AW1366" s="37">
        <f t="shared" si="540"/>
        <v>0</v>
      </c>
      <c r="AX1366" s="37">
        <f t="shared" si="540"/>
        <v>0</v>
      </c>
      <c r="AY1366" s="37">
        <f t="shared" si="540"/>
        <v>0</v>
      </c>
      <c r="AZ1366" s="37">
        <f t="shared" si="540"/>
        <v>0</v>
      </c>
      <c r="BA1366" s="37">
        <f t="shared" si="540"/>
        <v>0</v>
      </c>
      <c r="BB1366" s="37">
        <f t="shared" si="540"/>
        <v>0</v>
      </c>
      <c r="BC1366" s="37">
        <f t="shared" si="540"/>
        <v>0</v>
      </c>
      <c r="BD1366" s="24">
        <f t="shared" si="538"/>
        <v>0</v>
      </c>
      <c r="BE1366" s="110"/>
    </row>
    <row r="1367" spans="1:57" ht="25.5" customHeight="1" x14ac:dyDescent="0.25">
      <c r="A1367" s="29"/>
      <c r="B1367" s="83"/>
      <c r="C1367" s="84"/>
      <c r="D1367" s="84"/>
      <c r="E1367" s="76" t="s">
        <v>117</v>
      </c>
      <c r="F1367" s="33">
        <f t="shared" ref="F1367:AK1367" si="541">COUNTA(F1326:F1365)</f>
        <v>40</v>
      </c>
      <c r="G1367" s="33">
        <f t="shared" si="541"/>
        <v>40</v>
      </c>
      <c r="H1367" s="33">
        <f t="shared" si="541"/>
        <v>40</v>
      </c>
      <c r="I1367" s="33">
        <f t="shared" si="541"/>
        <v>40</v>
      </c>
      <c r="J1367" s="33">
        <f t="shared" si="541"/>
        <v>40</v>
      </c>
      <c r="K1367" s="33">
        <f t="shared" si="541"/>
        <v>40</v>
      </c>
      <c r="L1367" s="33">
        <f t="shared" si="541"/>
        <v>40</v>
      </c>
      <c r="M1367" s="33">
        <f t="shared" si="541"/>
        <v>40</v>
      </c>
      <c r="N1367" s="33">
        <f t="shared" si="541"/>
        <v>40</v>
      </c>
      <c r="O1367" s="33">
        <f t="shared" si="541"/>
        <v>40</v>
      </c>
      <c r="P1367" s="33">
        <f t="shared" si="541"/>
        <v>40</v>
      </c>
      <c r="Q1367" s="33">
        <f t="shared" si="541"/>
        <v>40</v>
      </c>
      <c r="R1367" s="33">
        <f t="shared" si="541"/>
        <v>40</v>
      </c>
      <c r="S1367" s="33">
        <f t="shared" si="541"/>
        <v>40</v>
      </c>
      <c r="T1367" s="33">
        <f t="shared" si="541"/>
        <v>40</v>
      </c>
      <c r="U1367" s="33">
        <f t="shared" si="541"/>
        <v>40</v>
      </c>
      <c r="V1367" s="33"/>
      <c r="W1367" s="33">
        <f t="shared" si="541"/>
        <v>40</v>
      </c>
      <c r="X1367" s="33"/>
      <c r="Y1367" s="33">
        <f t="shared" si="541"/>
        <v>40</v>
      </c>
      <c r="Z1367" s="33">
        <f t="shared" si="541"/>
        <v>40</v>
      </c>
      <c r="AA1367" s="33"/>
      <c r="AB1367" s="33">
        <f t="shared" si="541"/>
        <v>40</v>
      </c>
      <c r="AC1367" s="33">
        <f t="shared" si="541"/>
        <v>40</v>
      </c>
      <c r="AD1367" s="33">
        <f t="shared" si="541"/>
        <v>40</v>
      </c>
      <c r="AE1367" s="33">
        <f t="shared" si="541"/>
        <v>40</v>
      </c>
      <c r="AF1367" s="33">
        <f t="shared" si="541"/>
        <v>40</v>
      </c>
      <c r="AG1367" s="33">
        <f t="shared" si="541"/>
        <v>40</v>
      </c>
      <c r="AH1367" s="33"/>
      <c r="AI1367" s="33">
        <f t="shared" si="541"/>
        <v>40</v>
      </c>
      <c r="AJ1367" s="33">
        <f t="shared" si="541"/>
        <v>40</v>
      </c>
      <c r="AK1367" s="33"/>
      <c r="AL1367" s="33">
        <f t="shared" ref="AL1367:BC1367" si="542">COUNTA(AL1326:AL1365)</f>
        <v>40</v>
      </c>
      <c r="AM1367" s="33">
        <f t="shared" si="542"/>
        <v>40</v>
      </c>
      <c r="AN1367" s="33">
        <f t="shared" si="542"/>
        <v>40</v>
      </c>
      <c r="AO1367" s="33">
        <f t="shared" si="542"/>
        <v>40</v>
      </c>
      <c r="AP1367" s="33">
        <f t="shared" si="542"/>
        <v>40</v>
      </c>
      <c r="AQ1367" s="33">
        <f t="shared" si="542"/>
        <v>40</v>
      </c>
      <c r="AR1367" s="33">
        <f t="shared" si="542"/>
        <v>40</v>
      </c>
      <c r="AS1367" s="33">
        <f t="shared" si="542"/>
        <v>40</v>
      </c>
      <c r="AT1367" s="33">
        <f t="shared" si="542"/>
        <v>40</v>
      </c>
      <c r="AU1367" s="33">
        <f t="shared" si="542"/>
        <v>40</v>
      </c>
      <c r="AV1367" s="33">
        <f t="shared" si="542"/>
        <v>40</v>
      </c>
      <c r="AW1367" s="33">
        <f t="shared" si="542"/>
        <v>40</v>
      </c>
      <c r="AX1367" s="33">
        <f t="shared" si="542"/>
        <v>40</v>
      </c>
      <c r="AY1367" s="33">
        <f t="shared" si="542"/>
        <v>40</v>
      </c>
      <c r="AZ1367" s="33">
        <f t="shared" si="542"/>
        <v>40</v>
      </c>
      <c r="BA1367" s="33">
        <f t="shared" si="542"/>
        <v>40</v>
      </c>
      <c r="BB1367" s="33">
        <f t="shared" si="542"/>
        <v>40</v>
      </c>
      <c r="BC1367" s="33">
        <f t="shared" si="542"/>
        <v>40</v>
      </c>
      <c r="BD1367" s="33">
        <f t="shared" si="538"/>
        <v>1800</v>
      </c>
      <c r="BE1367" s="110"/>
    </row>
    <row r="1368" spans="1:57" ht="25.5" customHeight="1" x14ac:dyDescent="0.25">
      <c r="A1368" s="29"/>
      <c r="B1368" s="83"/>
      <c r="C1368" s="84"/>
      <c r="D1368" s="84"/>
      <c r="E1368" s="76" t="s">
        <v>64</v>
      </c>
      <c r="F1368" s="34">
        <f t="shared" ref="F1368:AK1368" si="543">COUNTIF(F1326:F1365,"NS")</f>
        <v>0</v>
      </c>
      <c r="G1368" s="34">
        <f t="shared" si="543"/>
        <v>0</v>
      </c>
      <c r="H1368" s="34">
        <f t="shared" si="543"/>
        <v>0</v>
      </c>
      <c r="I1368" s="34">
        <f t="shared" si="543"/>
        <v>0</v>
      </c>
      <c r="J1368" s="34">
        <f t="shared" si="543"/>
        <v>0</v>
      </c>
      <c r="K1368" s="34">
        <f t="shared" si="543"/>
        <v>0</v>
      </c>
      <c r="L1368" s="34">
        <f t="shared" si="543"/>
        <v>0</v>
      </c>
      <c r="M1368" s="34">
        <f t="shared" si="543"/>
        <v>0</v>
      </c>
      <c r="N1368" s="34">
        <f t="shared" si="543"/>
        <v>0</v>
      </c>
      <c r="O1368" s="34">
        <f t="shared" si="543"/>
        <v>0</v>
      </c>
      <c r="P1368" s="34">
        <f t="shared" si="543"/>
        <v>0</v>
      </c>
      <c r="Q1368" s="34">
        <f t="shared" si="543"/>
        <v>0</v>
      </c>
      <c r="R1368" s="34">
        <f t="shared" si="543"/>
        <v>0</v>
      </c>
      <c r="S1368" s="34">
        <f t="shared" si="543"/>
        <v>0</v>
      </c>
      <c r="T1368" s="34">
        <f t="shared" si="543"/>
        <v>0</v>
      </c>
      <c r="U1368" s="34">
        <f t="shared" si="543"/>
        <v>0</v>
      </c>
      <c r="V1368" s="34"/>
      <c r="W1368" s="34">
        <f t="shared" si="543"/>
        <v>0</v>
      </c>
      <c r="X1368" s="34"/>
      <c r="Y1368" s="34">
        <f t="shared" si="543"/>
        <v>0</v>
      </c>
      <c r="Z1368" s="34">
        <f t="shared" si="543"/>
        <v>0</v>
      </c>
      <c r="AA1368" s="34"/>
      <c r="AB1368" s="34">
        <f t="shared" si="543"/>
        <v>0</v>
      </c>
      <c r="AC1368" s="34">
        <f t="shared" si="543"/>
        <v>0</v>
      </c>
      <c r="AD1368" s="34">
        <f t="shared" si="543"/>
        <v>0</v>
      </c>
      <c r="AE1368" s="34">
        <f t="shared" si="543"/>
        <v>0</v>
      </c>
      <c r="AF1368" s="34">
        <f t="shared" si="543"/>
        <v>0</v>
      </c>
      <c r="AG1368" s="34">
        <f t="shared" si="543"/>
        <v>0</v>
      </c>
      <c r="AH1368" s="34"/>
      <c r="AI1368" s="34">
        <f t="shared" si="543"/>
        <v>0</v>
      </c>
      <c r="AJ1368" s="34">
        <f t="shared" si="543"/>
        <v>0</v>
      </c>
      <c r="AK1368" s="34"/>
      <c r="AL1368" s="34">
        <f t="shared" ref="AL1368:BC1368" si="544">COUNTIF(AL1326:AL1365,"NS")</f>
        <v>0</v>
      </c>
      <c r="AM1368" s="34">
        <f t="shared" si="544"/>
        <v>0</v>
      </c>
      <c r="AN1368" s="34">
        <f t="shared" si="544"/>
        <v>0</v>
      </c>
      <c r="AO1368" s="34">
        <f t="shared" si="544"/>
        <v>0</v>
      </c>
      <c r="AP1368" s="34">
        <f t="shared" si="544"/>
        <v>0</v>
      </c>
      <c r="AQ1368" s="34">
        <f t="shared" si="544"/>
        <v>0</v>
      </c>
      <c r="AR1368" s="34">
        <f t="shared" si="544"/>
        <v>0</v>
      </c>
      <c r="AS1368" s="34">
        <f t="shared" si="544"/>
        <v>0</v>
      </c>
      <c r="AT1368" s="34">
        <f t="shared" si="544"/>
        <v>0</v>
      </c>
      <c r="AU1368" s="34">
        <f t="shared" si="544"/>
        <v>0</v>
      </c>
      <c r="AV1368" s="34">
        <f t="shared" si="544"/>
        <v>0</v>
      </c>
      <c r="AW1368" s="34">
        <f t="shared" si="544"/>
        <v>0</v>
      </c>
      <c r="AX1368" s="34">
        <f t="shared" si="544"/>
        <v>0</v>
      </c>
      <c r="AY1368" s="34">
        <f t="shared" si="544"/>
        <v>0</v>
      </c>
      <c r="AZ1368" s="34">
        <f t="shared" si="544"/>
        <v>0</v>
      </c>
      <c r="BA1368" s="34">
        <f t="shared" si="544"/>
        <v>0</v>
      </c>
      <c r="BB1368" s="34">
        <f t="shared" si="544"/>
        <v>0</v>
      </c>
      <c r="BC1368" s="34">
        <f t="shared" si="544"/>
        <v>0</v>
      </c>
      <c r="BD1368" s="33">
        <f t="shared" si="538"/>
        <v>0</v>
      </c>
      <c r="BE1368" s="110"/>
    </row>
    <row r="1369" spans="1:57" ht="25.5" customHeight="1" x14ac:dyDescent="0.25">
      <c r="A1369" s="29"/>
      <c r="B1369" s="83"/>
      <c r="C1369" s="84"/>
      <c r="D1369" s="84"/>
      <c r="E1369" s="76" t="s">
        <v>59</v>
      </c>
      <c r="F1369" s="34">
        <f t="shared" ref="F1369:AK1369" si="545">COUNTIF(F1326:F1365,"NC")</f>
        <v>0</v>
      </c>
      <c r="G1369" s="34">
        <f t="shared" si="545"/>
        <v>0</v>
      </c>
      <c r="H1369" s="34">
        <f t="shared" si="545"/>
        <v>0</v>
      </c>
      <c r="I1369" s="34">
        <f t="shared" si="545"/>
        <v>0</v>
      </c>
      <c r="J1369" s="34">
        <f t="shared" si="545"/>
        <v>0</v>
      </c>
      <c r="K1369" s="34">
        <f t="shared" si="545"/>
        <v>0</v>
      </c>
      <c r="L1369" s="34">
        <f t="shared" si="545"/>
        <v>0</v>
      </c>
      <c r="M1369" s="34">
        <f t="shared" si="545"/>
        <v>0</v>
      </c>
      <c r="N1369" s="34">
        <f t="shared" si="545"/>
        <v>0</v>
      </c>
      <c r="O1369" s="34">
        <f t="shared" si="545"/>
        <v>0</v>
      </c>
      <c r="P1369" s="34">
        <f t="shared" si="545"/>
        <v>0</v>
      </c>
      <c r="Q1369" s="34">
        <f t="shared" si="545"/>
        <v>0</v>
      </c>
      <c r="R1369" s="34">
        <f t="shared" si="545"/>
        <v>0</v>
      </c>
      <c r="S1369" s="34">
        <f t="shared" si="545"/>
        <v>0</v>
      </c>
      <c r="T1369" s="34">
        <f t="shared" si="545"/>
        <v>0</v>
      </c>
      <c r="U1369" s="34">
        <f t="shared" si="545"/>
        <v>0</v>
      </c>
      <c r="V1369" s="34"/>
      <c r="W1369" s="34">
        <f t="shared" si="545"/>
        <v>0</v>
      </c>
      <c r="X1369" s="34"/>
      <c r="Y1369" s="34">
        <f t="shared" si="545"/>
        <v>0</v>
      </c>
      <c r="Z1369" s="34">
        <f t="shared" si="545"/>
        <v>0</v>
      </c>
      <c r="AA1369" s="34"/>
      <c r="AB1369" s="34">
        <f t="shared" si="545"/>
        <v>0</v>
      </c>
      <c r="AC1369" s="34">
        <f t="shared" si="545"/>
        <v>0</v>
      </c>
      <c r="AD1369" s="34">
        <f t="shared" si="545"/>
        <v>0</v>
      </c>
      <c r="AE1369" s="34">
        <f t="shared" si="545"/>
        <v>0</v>
      </c>
      <c r="AF1369" s="34">
        <f t="shared" si="545"/>
        <v>0</v>
      </c>
      <c r="AG1369" s="34">
        <f t="shared" si="545"/>
        <v>0</v>
      </c>
      <c r="AH1369" s="34"/>
      <c r="AI1369" s="34">
        <f t="shared" si="545"/>
        <v>0</v>
      </c>
      <c r="AJ1369" s="34">
        <f t="shared" si="545"/>
        <v>0</v>
      </c>
      <c r="AK1369" s="34"/>
      <c r="AL1369" s="34">
        <f t="shared" ref="AL1369:BC1369" si="546">COUNTIF(AL1326:AL1365,"NC")</f>
        <v>0</v>
      </c>
      <c r="AM1369" s="34">
        <f t="shared" si="546"/>
        <v>0</v>
      </c>
      <c r="AN1369" s="34">
        <f t="shared" si="546"/>
        <v>0</v>
      </c>
      <c r="AO1369" s="34">
        <f t="shared" si="546"/>
        <v>0</v>
      </c>
      <c r="AP1369" s="34">
        <f t="shared" si="546"/>
        <v>0</v>
      </c>
      <c r="AQ1369" s="34">
        <f t="shared" si="546"/>
        <v>0</v>
      </c>
      <c r="AR1369" s="34">
        <f t="shared" si="546"/>
        <v>0</v>
      </c>
      <c r="AS1369" s="34">
        <f t="shared" si="546"/>
        <v>0</v>
      </c>
      <c r="AT1369" s="34">
        <f t="shared" si="546"/>
        <v>0</v>
      </c>
      <c r="AU1369" s="34">
        <f t="shared" si="546"/>
        <v>0</v>
      </c>
      <c r="AV1369" s="34">
        <f t="shared" si="546"/>
        <v>0</v>
      </c>
      <c r="AW1369" s="34">
        <f t="shared" si="546"/>
        <v>0</v>
      </c>
      <c r="AX1369" s="34">
        <f t="shared" si="546"/>
        <v>0</v>
      </c>
      <c r="AY1369" s="34">
        <f t="shared" si="546"/>
        <v>0</v>
      </c>
      <c r="AZ1369" s="34">
        <f t="shared" si="546"/>
        <v>0</v>
      </c>
      <c r="BA1369" s="34">
        <f t="shared" si="546"/>
        <v>0</v>
      </c>
      <c r="BB1369" s="34">
        <f t="shared" si="546"/>
        <v>0</v>
      </c>
      <c r="BC1369" s="34">
        <f t="shared" si="546"/>
        <v>0</v>
      </c>
      <c r="BD1369" s="33">
        <f t="shared" si="538"/>
        <v>0</v>
      </c>
      <c r="BE1369" s="110"/>
    </row>
    <row r="1370" spans="1:57" ht="25.5" customHeight="1" x14ac:dyDescent="0.25">
      <c r="A1370" s="29"/>
      <c r="B1370" s="83"/>
      <c r="C1370" s="84"/>
      <c r="D1370" s="84"/>
      <c r="E1370" s="76" t="s">
        <v>118</v>
      </c>
      <c r="F1370" s="35">
        <f t="shared" ref="F1370:AK1370" si="547">1-F1369/(F1367-F1368)</f>
        <v>1</v>
      </c>
      <c r="G1370" s="35">
        <f t="shared" si="547"/>
        <v>1</v>
      </c>
      <c r="H1370" s="35">
        <f t="shared" si="547"/>
        <v>1</v>
      </c>
      <c r="I1370" s="35">
        <f t="shared" si="547"/>
        <v>1</v>
      </c>
      <c r="J1370" s="35">
        <f t="shared" si="547"/>
        <v>1</v>
      </c>
      <c r="K1370" s="35">
        <f t="shared" si="547"/>
        <v>1</v>
      </c>
      <c r="L1370" s="35">
        <f t="shared" si="547"/>
        <v>1</v>
      </c>
      <c r="M1370" s="35">
        <f t="shared" si="547"/>
        <v>1</v>
      </c>
      <c r="N1370" s="35">
        <f t="shared" si="547"/>
        <v>1</v>
      </c>
      <c r="O1370" s="35">
        <f t="shared" si="547"/>
        <v>1</v>
      </c>
      <c r="P1370" s="35">
        <f t="shared" si="547"/>
        <v>1</v>
      </c>
      <c r="Q1370" s="35">
        <f t="shared" si="547"/>
        <v>1</v>
      </c>
      <c r="R1370" s="35">
        <f t="shared" si="547"/>
        <v>1</v>
      </c>
      <c r="S1370" s="35">
        <f t="shared" si="547"/>
        <v>1</v>
      </c>
      <c r="T1370" s="35">
        <f t="shared" si="547"/>
        <v>1</v>
      </c>
      <c r="U1370" s="35">
        <f t="shared" si="547"/>
        <v>1</v>
      </c>
      <c r="V1370" s="35"/>
      <c r="W1370" s="35">
        <f t="shared" si="547"/>
        <v>1</v>
      </c>
      <c r="X1370" s="35"/>
      <c r="Y1370" s="35">
        <f t="shared" si="547"/>
        <v>1</v>
      </c>
      <c r="Z1370" s="35">
        <f t="shared" si="547"/>
        <v>1</v>
      </c>
      <c r="AA1370" s="35"/>
      <c r="AB1370" s="35">
        <f t="shared" si="547"/>
        <v>1</v>
      </c>
      <c r="AC1370" s="35">
        <f t="shared" si="547"/>
        <v>1</v>
      </c>
      <c r="AD1370" s="35">
        <f t="shared" si="547"/>
        <v>1</v>
      </c>
      <c r="AE1370" s="35">
        <f t="shared" si="547"/>
        <v>1</v>
      </c>
      <c r="AF1370" s="35">
        <f t="shared" si="547"/>
        <v>1</v>
      </c>
      <c r="AG1370" s="35">
        <f t="shared" si="547"/>
        <v>1</v>
      </c>
      <c r="AH1370" s="35"/>
      <c r="AI1370" s="35">
        <f t="shared" si="547"/>
        <v>1</v>
      </c>
      <c r="AJ1370" s="35">
        <f t="shared" si="547"/>
        <v>1</v>
      </c>
      <c r="AK1370" s="35"/>
      <c r="AL1370" s="35">
        <f t="shared" ref="AL1370:BD1370" si="548">1-AL1369/(AL1367-AL1368)</f>
        <v>1</v>
      </c>
      <c r="AM1370" s="35">
        <f t="shared" si="548"/>
        <v>1</v>
      </c>
      <c r="AN1370" s="35">
        <f t="shared" si="548"/>
        <v>1</v>
      </c>
      <c r="AO1370" s="35">
        <f t="shared" si="548"/>
        <v>1</v>
      </c>
      <c r="AP1370" s="35">
        <f t="shared" si="548"/>
        <v>1</v>
      </c>
      <c r="AQ1370" s="35">
        <f t="shared" si="548"/>
        <v>1</v>
      </c>
      <c r="AR1370" s="35">
        <f t="shared" si="548"/>
        <v>1</v>
      </c>
      <c r="AS1370" s="35">
        <f t="shared" si="548"/>
        <v>1</v>
      </c>
      <c r="AT1370" s="35">
        <f t="shared" si="548"/>
        <v>1</v>
      </c>
      <c r="AU1370" s="35">
        <f t="shared" si="548"/>
        <v>1</v>
      </c>
      <c r="AV1370" s="35">
        <f t="shared" si="548"/>
        <v>1</v>
      </c>
      <c r="AW1370" s="35">
        <f t="shared" si="548"/>
        <v>1</v>
      </c>
      <c r="AX1370" s="35">
        <f t="shared" si="548"/>
        <v>1</v>
      </c>
      <c r="AY1370" s="35">
        <f t="shared" si="548"/>
        <v>1</v>
      </c>
      <c r="AZ1370" s="35">
        <f t="shared" si="548"/>
        <v>1</v>
      </c>
      <c r="BA1370" s="35">
        <f t="shared" si="548"/>
        <v>1</v>
      </c>
      <c r="BB1370" s="35">
        <f t="shared" si="548"/>
        <v>1</v>
      </c>
      <c r="BC1370" s="35">
        <f t="shared" si="548"/>
        <v>1</v>
      </c>
      <c r="BD1370" s="35">
        <f t="shared" si="548"/>
        <v>1</v>
      </c>
      <c r="BE1370" s="110"/>
    </row>
    <row r="1371" spans="1:57" ht="25.5" customHeight="1" x14ac:dyDescent="0.25">
      <c r="A1371" s="29"/>
      <c r="B1371" s="83"/>
      <c r="C1371" s="84"/>
      <c r="D1371" s="84"/>
      <c r="E1371" s="76" t="s">
        <v>152</v>
      </c>
      <c r="F1371" s="34">
        <f t="shared" ref="F1371:AK1371" si="549">F1367+F1320</f>
        <v>1079</v>
      </c>
      <c r="G1371" s="34">
        <f t="shared" si="549"/>
        <v>1080</v>
      </c>
      <c r="H1371" s="34">
        <f t="shared" si="549"/>
        <v>1080</v>
      </c>
      <c r="I1371" s="34">
        <f t="shared" si="549"/>
        <v>1080</v>
      </c>
      <c r="J1371" s="34">
        <f t="shared" si="549"/>
        <v>1080</v>
      </c>
      <c r="K1371" s="34">
        <f t="shared" si="549"/>
        <v>1078</v>
      </c>
      <c r="L1371" s="34">
        <f t="shared" si="549"/>
        <v>1078</v>
      </c>
      <c r="M1371" s="34">
        <f t="shared" si="549"/>
        <v>1079</v>
      </c>
      <c r="N1371" s="34">
        <f t="shared" si="549"/>
        <v>1079</v>
      </c>
      <c r="O1371" s="34">
        <f t="shared" si="549"/>
        <v>1078</v>
      </c>
      <c r="P1371" s="34">
        <f t="shared" si="549"/>
        <v>1080</v>
      </c>
      <c r="Q1371" s="34">
        <f t="shared" si="549"/>
        <v>1080</v>
      </c>
      <c r="R1371" s="34">
        <f t="shared" si="549"/>
        <v>1063</v>
      </c>
      <c r="S1371" s="34">
        <f t="shared" si="549"/>
        <v>1079</v>
      </c>
      <c r="T1371" s="34">
        <f t="shared" si="549"/>
        <v>1080</v>
      </c>
      <c r="U1371" s="34">
        <f t="shared" si="549"/>
        <v>1068</v>
      </c>
      <c r="V1371" s="34"/>
      <c r="W1371" s="34">
        <f t="shared" si="549"/>
        <v>1075</v>
      </c>
      <c r="X1371" s="34"/>
      <c r="Y1371" s="34">
        <f t="shared" si="549"/>
        <v>1079</v>
      </c>
      <c r="Z1371" s="34">
        <f t="shared" si="549"/>
        <v>1080</v>
      </c>
      <c r="AA1371" s="34"/>
      <c r="AB1371" s="34">
        <f t="shared" si="549"/>
        <v>1080</v>
      </c>
      <c r="AC1371" s="34">
        <f t="shared" si="549"/>
        <v>1080</v>
      </c>
      <c r="AD1371" s="34">
        <f t="shared" si="549"/>
        <v>1080</v>
      </c>
      <c r="AE1371" s="34">
        <f t="shared" si="549"/>
        <v>1080</v>
      </c>
      <c r="AF1371" s="34">
        <f t="shared" si="549"/>
        <v>1079</v>
      </c>
      <c r="AG1371" s="34">
        <f t="shared" si="549"/>
        <v>1079</v>
      </c>
      <c r="AH1371" s="34"/>
      <c r="AI1371" s="34">
        <f t="shared" si="549"/>
        <v>1080</v>
      </c>
      <c r="AJ1371" s="34">
        <f t="shared" si="549"/>
        <v>1076</v>
      </c>
      <c r="AK1371" s="34"/>
      <c r="AL1371" s="34">
        <f t="shared" ref="AL1371:BD1371" si="550">AL1367+AL1320</f>
        <v>1076</v>
      </c>
      <c r="AM1371" s="34">
        <f t="shared" si="550"/>
        <v>1079</v>
      </c>
      <c r="AN1371" s="34">
        <f t="shared" si="550"/>
        <v>1079</v>
      </c>
      <c r="AO1371" s="34">
        <f t="shared" si="550"/>
        <v>1079</v>
      </c>
      <c r="AP1371" s="34">
        <f t="shared" si="550"/>
        <v>1080</v>
      </c>
      <c r="AQ1371" s="34">
        <f t="shared" si="550"/>
        <v>1077</v>
      </c>
      <c r="AR1371" s="34">
        <f t="shared" si="550"/>
        <v>1078</v>
      </c>
      <c r="AS1371" s="34">
        <f t="shared" si="550"/>
        <v>1080</v>
      </c>
      <c r="AT1371" s="34">
        <f t="shared" si="550"/>
        <v>1079</v>
      </c>
      <c r="AU1371" s="34">
        <f t="shared" si="550"/>
        <v>1080</v>
      </c>
      <c r="AV1371" s="34">
        <f t="shared" si="550"/>
        <v>1080</v>
      </c>
      <c r="AW1371" s="34">
        <f t="shared" si="550"/>
        <v>1072</v>
      </c>
      <c r="AX1371" s="34">
        <f t="shared" si="550"/>
        <v>1079</v>
      </c>
      <c r="AY1371" s="34">
        <f t="shared" si="550"/>
        <v>1077</v>
      </c>
      <c r="AZ1371" s="34">
        <f t="shared" si="550"/>
        <v>1079</v>
      </c>
      <c r="BA1371" s="34">
        <f t="shared" si="550"/>
        <v>1080</v>
      </c>
      <c r="BB1371" s="34">
        <f t="shared" si="550"/>
        <v>1080</v>
      </c>
      <c r="BC1371" s="34">
        <f t="shared" si="550"/>
        <v>1080</v>
      </c>
      <c r="BD1371" s="34">
        <f t="shared" si="550"/>
        <v>48523</v>
      </c>
      <c r="BE1371" s="110"/>
    </row>
    <row r="1372" spans="1:57" ht="25.5" customHeight="1" x14ac:dyDescent="0.25">
      <c r="A1372" s="29"/>
      <c r="B1372" s="83"/>
      <c r="C1372" s="84"/>
      <c r="D1372" s="84"/>
      <c r="E1372" s="76" t="s">
        <v>153</v>
      </c>
      <c r="F1372" s="34">
        <f t="shared" ref="F1372:AK1372" si="551">F1368+F1321</f>
        <v>94</v>
      </c>
      <c r="G1372" s="34">
        <f t="shared" si="551"/>
        <v>142</v>
      </c>
      <c r="H1372" s="34">
        <f t="shared" si="551"/>
        <v>91</v>
      </c>
      <c r="I1372" s="34">
        <f t="shared" si="551"/>
        <v>146</v>
      </c>
      <c r="J1372" s="34">
        <f t="shared" si="551"/>
        <v>151</v>
      </c>
      <c r="K1372" s="34">
        <f t="shared" si="551"/>
        <v>145</v>
      </c>
      <c r="L1372" s="34">
        <f t="shared" si="551"/>
        <v>192</v>
      </c>
      <c r="M1372" s="34">
        <f t="shared" si="551"/>
        <v>175</v>
      </c>
      <c r="N1372" s="34">
        <f t="shared" si="551"/>
        <v>159</v>
      </c>
      <c r="O1372" s="34">
        <f t="shared" si="551"/>
        <v>158</v>
      </c>
      <c r="P1372" s="34">
        <f t="shared" si="551"/>
        <v>148</v>
      </c>
      <c r="Q1372" s="34">
        <f t="shared" si="551"/>
        <v>192</v>
      </c>
      <c r="R1372" s="34">
        <f t="shared" si="551"/>
        <v>131</v>
      </c>
      <c r="S1372" s="34">
        <f t="shared" si="551"/>
        <v>185</v>
      </c>
      <c r="T1372" s="34">
        <f t="shared" si="551"/>
        <v>145</v>
      </c>
      <c r="U1372" s="34">
        <f t="shared" si="551"/>
        <v>140</v>
      </c>
      <c r="V1372" s="34"/>
      <c r="W1372" s="34">
        <f t="shared" si="551"/>
        <v>157</v>
      </c>
      <c r="X1372" s="34"/>
      <c r="Y1372" s="34">
        <f t="shared" si="551"/>
        <v>150</v>
      </c>
      <c r="Z1372" s="34">
        <f t="shared" si="551"/>
        <v>146</v>
      </c>
      <c r="AA1372" s="34"/>
      <c r="AB1372" s="34">
        <f t="shared" si="551"/>
        <v>133</v>
      </c>
      <c r="AC1372" s="34">
        <f t="shared" si="551"/>
        <v>149</v>
      </c>
      <c r="AD1372" s="34">
        <f t="shared" si="551"/>
        <v>154</v>
      </c>
      <c r="AE1372" s="34">
        <f t="shared" si="551"/>
        <v>157</v>
      </c>
      <c r="AF1372" s="34">
        <f t="shared" si="551"/>
        <v>166</v>
      </c>
      <c r="AG1372" s="34">
        <f t="shared" si="551"/>
        <v>116</v>
      </c>
      <c r="AH1372" s="34"/>
      <c r="AI1372" s="34">
        <f t="shared" si="551"/>
        <v>184</v>
      </c>
      <c r="AJ1372" s="34">
        <f t="shared" si="551"/>
        <v>148</v>
      </c>
      <c r="AK1372" s="34"/>
      <c r="AL1372" s="34">
        <f t="shared" ref="AL1372:BD1372" si="552">AL1368+AL1321</f>
        <v>145</v>
      </c>
      <c r="AM1372" s="34">
        <f t="shared" si="552"/>
        <v>147</v>
      </c>
      <c r="AN1372" s="34">
        <f t="shared" si="552"/>
        <v>176</v>
      </c>
      <c r="AO1372" s="34">
        <f t="shared" si="552"/>
        <v>144</v>
      </c>
      <c r="AP1372" s="34">
        <f t="shared" si="552"/>
        <v>184</v>
      </c>
      <c r="AQ1372" s="34">
        <f t="shared" si="552"/>
        <v>147</v>
      </c>
      <c r="AR1372" s="34">
        <f t="shared" si="552"/>
        <v>130</v>
      </c>
      <c r="AS1372" s="34">
        <f t="shared" si="552"/>
        <v>217</v>
      </c>
      <c r="AT1372" s="34">
        <f t="shared" si="552"/>
        <v>144</v>
      </c>
      <c r="AU1372" s="34">
        <f t="shared" si="552"/>
        <v>189</v>
      </c>
      <c r="AV1372" s="34">
        <f t="shared" si="552"/>
        <v>0</v>
      </c>
      <c r="AW1372" s="34">
        <f t="shared" si="552"/>
        <v>154</v>
      </c>
      <c r="AX1372" s="34">
        <f t="shared" si="552"/>
        <v>128</v>
      </c>
      <c r="AY1372" s="34">
        <f t="shared" si="552"/>
        <v>196</v>
      </c>
      <c r="AZ1372" s="34">
        <f t="shared" si="552"/>
        <v>131</v>
      </c>
      <c r="BA1372" s="34">
        <f t="shared" si="552"/>
        <v>137</v>
      </c>
      <c r="BB1372" s="34">
        <f t="shared" si="552"/>
        <v>0</v>
      </c>
      <c r="BC1372" s="34">
        <f t="shared" si="552"/>
        <v>0</v>
      </c>
      <c r="BD1372" s="34">
        <f t="shared" si="552"/>
        <v>6423</v>
      </c>
      <c r="BE1372" s="110"/>
    </row>
    <row r="1373" spans="1:57" ht="25.5" customHeight="1" x14ac:dyDescent="0.25">
      <c r="A1373" s="29"/>
      <c r="B1373" s="83"/>
      <c r="C1373" s="84"/>
      <c r="D1373" s="84"/>
      <c r="E1373" s="76" t="s">
        <v>154</v>
      </c>
      <c r="F1373" s="34">
        <f t="shared" ref="F1373:AK1373" si="553">F1369+F1322</f>
        <v>5</v>
      </c>
      <c r="G1373" s="34">
        <f t="shared" si="553"/>
        <v>27</v>
      </c>
      <c r="H1373" s="34">
        <f t="shared" si="553"/>
        <v>89</v>
      </c>
      <c r="I1373" s="34">
        <f t="shared" si="553"/>
        <v>71</v>
      </c>
      <c r="J1373" s="34">
        <f t="shared" si="553"/>
        <v>81</v>
      </c>
      <c r="K1373" s="34">
        <f t="shared" si="553"/>
        <v>22</v>
      </c>
      <c r="L1373" s="34">
        <f t="shared" si="553"/>
        <v>51</v>
      </c>
      <c r="M1373" s="34">
        <f t="shared" si="553"/>
        <v>134</v>
      </c>
      <c r="N1373" s="34">
        <f t="shared" si="553"/>
        <v>107</v>
      </c>
      <c r="O1373" s="34">
        <f t="shared" si="553"/>
        <v>72</v>
      </c>
      <c r="P1373" s="34">
        <f t="shared" si="553"/>
        <v>29</v>
      </c>
      <c r="Q1373" s="34">
        <f t="shared" si="553"/>
        <v>71</v>
      </c>
      <c r="R1373" s="34">
        <f t="shared" si="553"/>
        <v>96</v>
      </c>
      <c r="S1373" s="34">
        <f t="shared" si="553"/>
        <v>24</v>
      </c>
      <c r="T1373" s="34">
        <f t="shared" si="553"/>
        <v>101</v>
      </c>
      <c r="U1373" s="34">
        <f t="shared" si="553"/>
        <v>78</v>
      </c>
      <c r="V1373" s="34"/>
      <c r="W1373" s="34">
        <f t="shared" si="553"/>
        <v>147</v>
      </c>
      <c r="X1373" s="34"/>
      <c r="Y1373" s="34">
        <f t="shared" si="553"/>
        <v>58</v>
      </c>
      <c r="Z1373" s="34">
        <f t="shared" si="553"/>
        <v>74</v>
      </c>
      <c r="AA1373" s="34"/>
      <c r="AB1373" s="34">
        <f t="shared" si="553"/>
        <v>4</v>
      </c>
      <c r="AC1373" s="34">
        <f t="shared" si="553"/>
        <v>59</v>
      </c>
      <c r="AD1373" s="34">
        <f t="shared" si="553"/>
        <v>25</v>
      </c>
      <c r="AE1373" s="34">
        <f t="shared" si="553"/>
        <v>21</v>
      </c>
      <c r="AF1373" s="34">
        <f t="shared" si="553"/>
        <v>105</v>
      </c>
      <c r="AG1373" s="34">
        <f t="shared" si="553"/>
        <v>40</v>
      </c>
      <c r="AH1373" s="34"/>
      <c r="AI1373" s="34">
        <f t="shared" si="553"/>
        <v>58</v>
      </c>
      <c r="AJ1373" s="34">
        <f t="shared" si="553"/>
        <v>39</v>
      </c>
      <c r="AK1373" s="34"/>
      <c r="AL1373" s="34">
        <f t="shared" ref="AL1373:BD1373" si="554">AL1369+AL1322</f>
        <v>37</v>
      </c>
      <c r="AM1373" s="34">
        <f t="shared" si="554"/>
        <v>15</v>
      </c>
      <c r="AN1373" s="34">
        <f t="shared" si="554"/>
        <v>38</v>
      </c>
      <c r="AO1373" s="34">
        <f t="shared" si="554"/>
        <v>93</v>
      </c>
      <c r="AP1373" s="34">
        <f t="shared" si="554"/>
        <v>15</v>
      </c>
      <c r="AQ1373" s="34">
        <f t="shared" si="554"/>
        <v>141</v>
      </c>
      <c r="AR1373" s="34">
        <f t="shared" si="554"/>
        <v>101</v>
      </c>
      <c r="AS1373" s="34">
        <f t="shared" si="554"/>
        <v>87</v>
      </c>
      <c r="AT1373" s="34">
        <f t="shared" si="554"/>
        <v>89</v>
      </c>
      <c r="AU1373" s="34">
        <f t="shared" si="554"/>
        <v>158</v>
      </c>
      <c r="AV1373" s="34">
        <f t="shared" si="554"/>
        <v>0</v>
      </c>
      <c r="AW1373" s="34">
        <f t="shared" si="554"/>
        <v>183</v>
      </c>
      <c r="AX1373" s="34">
        <f t="shared" si="554"/>
        <v>64</v>
      </c>
      <c r="AY1373" s="34">
        <f t="shared" si="554"/>
        <v>3</v>
      </c>
      <c r="AZ1373" s="34">
        <f t="shared" si="554"/>
        <v>33</v>
      </c>
      <c r="BA1373" s="34">
        <f t="shared" si="554"/>
        <v>1</v>
      </c>
      <c r="BB1373" s="34">
        <f t="shared" si="554"/>
        <v>0</v>
      </c>
      <c r="BC1373" s="34">
        <f t="shared" si="554"/>
        <v>0</v>
      </c>
      <c r="BD1373" s="34">
        <f t="shared" si="554"/>
        <v>2746</v>
      </c>
      <c r="BE1373" s="110"/>
    </row>
    <row r="1374" spans="1:57" ht="25.5" customHeight="1" x14ac:dyDescent="0.25">
      <c r="A1374" s="29"/>
      <c r="B1374" s="83"/>
      <c r="C1374" s="84"/>
      <c r="D1374" s="84"/>
      <c r="E1374" s="76" t="s">
        <v>155</v>
      </c>
      <c r="F1374" s="35">
        <f t="shared" ref="F1374:AK1374" si="555">1-F1373/(F1371-F1372)</f>
        <v>0.99492385786802029</v>
      </c>
      <c r="G1374" s="35">
        <f t="shared" si="555"/>
        <v>0.97121535181236673</v>
      </c>
      <c r="H1374" s="35">
        <f t="shared" si="555"/>
        <v>0.91001011122345798</v>
      </c>
      <c r="I1374" s="35">
        <f t="shared" si="555"/>
        <v>0.92398286937901497</v>
      </c>
      <c r="J1374" s="35">
        <f t="shared" si="555"/>
        <v>0.91280947255113021</v>
      </c>
      <c r="K1374" s="35">
        <f t="shared" si="555"/>
        <v>0.97642015005359062</v>
      </c>
      <c r="L1374" s="35">
        <f t="shared" si="555"/>
        <v>0.9424379232505643</v>
      </c>
      <c r="M1374" s="35">
        <f t="shared" si="555"/>
        <v>0.85176991150442483</v>
      </c>
      <c r="N1374" s="35">
        <f t="shared" si="555"/>
        <v>0.88369565217391299</v>
      </c>
      <c r="O1374" s="35">
        <f t="shared" si="555"/>
        <v>0.92173913043478262</v>
      </c>
      <c r="P1374" s="35">
        <f t="shared" si="555"/>
        <v>0.9688841201716738</v>
      </c>
      <c r="Q1374" s="35">
        <f t="shared" si="555"/>
        <v>0.92004504504504503</v>
      </c>
      <c r="R1374" s="35">
        <f t="shared" si="555"/>
        <v>0.89699570815450647</v>
      </c>
      <c r="S1374" s="35">
        <f t="shared" si="555"/>
        <v>0.97315436241610742</v>
      </c>
      <c r="T1374" s="35">
        <f t="shared" si="555"/>
        <v>0.89197860962566844</v>
      </c>
      <c r="U1374" s="35">
        <f t="shared" si="555"/>
        <v>0.91594827586206895</v>
      </c>
      <c r="V1374" s="35"/>
      <c r="W1374" s="35">
        <f t="shared" si="555"/>
        <v>0.83986928104575165</v>
      </c>
      <c r="X1374" s="35"/>
      <c r="Y1374" s="35">
        <f t="shared" si="555"/>
        <v>0.93756727664155004</v>
      </c>
      <c r="Z1374" s="35">
        <f t="shared" si="555"/>
        <v>0.92077087794432544</v>
      </c>
      <c r="AA1374" s="35"/>
      <c r="AB1374" s="35">
        <f t="shared" si="555"/>
        <v>0.9957761351636748</v>
      </c>
      <c r="AC1374" s="35">
        <f t="shared" si="555"/>
        <v>0.93662728249194416</v>
      </c>
      <c r="AD1374" s="35">
        <f t="shared" si="555"/>
        <v>0.97300215982721383</v>
      </c>
      <c r="AE1374" s="35">
        <f t="shared" si="555"/>
        <v>0.97724810400866735</v>
      </c>
      <c r="AF1374" s="35">
        <f t="shared" si="555"/>
        <v>0.88499452354874042</v>
      </c>
      <c r="AG1374" s="35">
        <f t="shared" si="555"/>
        <v>0.95846313603322952</v>
      </c>
      <c r="AH1374" s="35"/>
      <c r="AI1374" s="35">
        <f t="shared" si="555"/>
        <v>0.9352678571428571</v>
      </c>
      <c r="AJ1374" s="35">
        <f t="shared" si="555"/>
        <v>0.95797413793103448</v>
      </c>
      <c r="AK1374" s="35"/>
      <c r="AL1374" s="35">
        <f t="shared" ref="AL1374:BD1374" si="556">1-AL1373/(AL1371-AL1372)</f>
        <v>0.96025778732545652</v>
      </c>
      <c r="AM1374" s="35">
        <f t="shared" si="556"/>
        <v>0.98390557939914158</v>
      </c>
      <c r="AN1374" s="35">
        <f t="shared" si="556"/>
        <v>0.95791805094130678</v>
      </c>
      <c r="AO1374" s="35">
        <f t="shared" si="556"/>
        <v>0.90053475935828875</v>
      </c>
      <c r="AP1374" s="35">
        <f t="shared" si="556"/>
        <v>0.9832589285714286</v>
      </c>
      <c r="AQ1374" s="35">
        <f t="shared" si="556"/>
        <v>0.84838709677419355</v>
      </c>
      <c r="AR1374" s="35">
        <f t="shared" si="556"/>
        <v>0.89345991561181437</v>
      </c>
      <c r="AS1374" s="35">
        <f t="shared" si="556"/>
        <v>0.89918887601390496</v>
      </c>
      <c r="AT1374" s="35">
        <f t="shared" si="556"/>
        <v>0.90481283422459891</v>
      </c>
      <c r="AU1374" s="35">
        <f t="shared" si="556"/>
        <v>0.82267115600448937</v>
      </c>
      <c r="AV1374" s="35">
        <f t="shared" si="556"/>
        <v>1</v>
      </c>
      <c r="AW1374" s="35">
        <f t="shared" si="556"/>
        <v>0.80065359477124187</v>
      </c>
      <c r="AX1374" s="35">
        <f t="shared" si="556"/>
        <v>0.93270241850683488</v>
      </c>
      <c r="AY1374" s="35">
        <f t="shared" si="556"/>
        <v>0.99659477866061297</v>
      </c>
      <c r="AZ1374" s="35">
        <f t="shared" si="556"/>
        <v>0.96518987341772156</v>
      </c>
      <c r="BA1374" s="35">
        <f t="shared" si="556"/>
        <v>0.99893955461293749</v>
      </c>
      <c r="BB1374" s="35">
        <f t="shared" si="556"/>
        <v>1</v>
      </c>
      <c r="BC1374" s="35">
        <f t="shared" si="556"/>
        <v>1</v>
      </c>
      <c r="BD1374" s="35">
        <f t="shared" si="556"/>
        <v>0.93477434679334914</v>
      </c>
      <c r="BE1374" s="110"/>
    </row>
    <row r="1375" spans="1:57" ht="25.5" customHeight="1" x14ac:dyDescent="0.25">
      <c r="A1375" s="19" t="s">
        <v>44</v>
      </c>
      <c r="B1375" s="85" t="s">
        <v>45</v>
      </c>
      <c r="C1375" s="86">
        <v>43659</v>
      </c>
      <c r="D1375" s="85">
        <v>27</v>
      </c>
      <c r="E1375" s="85" t="s">
        <v>46</v>
      </c>
      <c r="F1375" s="19">
        <f t="shared" ref="F1375:AK1375" si="557">F1324</f>
        <v>14</v>
      </c>
      <c r="G1375" s="19">
        <f t="shared" si="557"/>
        <v>23</v>
      </c>
      <c r="H1375" s="19">
        <f t="shared" si="557"/>
        <v>42</v>
      </c>
      <c r="I1375" s="19">
        <f t="shared" si="557"/>
        <v>47</v>
      </c>
      <c r="J1375" s="19">
        <f t="shared" si="557"/>
        <v>48</v>
      </c>
      <c r="K1375" s="19">
        <f t="shared" si="557"/>
        <v>59</v>
      </c>
      <c r="L1375" s="19">
        <f t="shared" si="557"/>
        <v>64</v>
      </c>
      <c r="M1375" s="19">
        <f t="shared" si="557"/>
        <v>65</v>
      </c>
      <c r="N1375" s="19">
        <f t="shared" si="557"/>
        <v>66</v>
      </c>
      <c r="O1375" s="19">
        <f t="shared" si="557"/>
        <v>72</v>
      </c>
      <c r="P1375" s="19">
        <f t="shared" si="557"/>
        <v>76</v>
      </c>
      <c r="Q1375" s="19">
        <f t="shared" si="557"/>
        <v>78</v>
      </c>
      <c r="R1375" s="19">
        <f t="shared" si="557"/>
        <v>79</v>
      </c>
      <c r="S1375" s="19">
        <f t="shared" si="557"/>
        <v>83</v>
      </c>
      <c r="T1375" s="19">
        <f t="shared" si="557"/>
        <v>84</v>
      </c>
      <c r="U1375" s="19">
        <f t="shared" si="557"/>
        <v>86</v>
      </c>
      <c r="V1375" s="19"/>
      <c r="W1375" s="19">
        <f t="shared" si="557"/>
        <v>411</v>
      </c>
      <c r="X1375" s="19"/>
      <c r="Y1375" s="19">
        <f t="shared" si="557"/>
        <v>413</v>
      </c>
      <c r="Z1375" s="19">
        <f t="shared" si="557"/>
        <v>415</v>
      </c>
      <c r="AA1375" s="19"/>
      <c r="AB1375" s="19">
        <f t="shared" si="557"/>
        <v>417</v>
      </c>
      <c r="AC1375" s="19">
        <f t="shared" si="557"/>
        <v>418</v>
      </c>
      <c r="AD1375" s="19">
        <f t="shared" si="557"/>
        <v>419</v>
      </c>
      <c r="AE1375" s="19">
        <f t="shared" si="557"/>
        <v>420</v>
      </c>
      <c r="AF1375" s="19">
        <f t="shared" si="557"/>
        <v>421</v>
      </c>
      <c r="AG1375" s="19">
        <f t="shared" si="557"/>
        <v>422</v>
      </c>
      <c r="AH1375" s="19"/>
      <c r="AI1375" s="19">
        <f t="shared" si="557"/>
        <v>425</v>
      </c>
      <c r="AJ1375" s="19">
        <f t="shared" si="557"/>
        <v>426</v>
      </c>
      <c r="AK1375" s="19"/>
      <c r="AL1375" s="19">
        <f t="shared" ref="AL1375:BD1375" si="558">AL1324</f>
        <v>430</v>
      </c>
      <c r="AM1375" s="19">
        <f t="shared" si="558"/>
        <v>431</v>
      </c>
      <c r="AN1375" s="19">
        <f t="shared" si="558"/>
        <v>433</v>
      </c>
      <c r="AO1375" s="19">
        <f t="shared" si="558"/>
        <v>446</v>
      </c>
      <c r="AP1375" s="19">
        <f t="shared" si="558"/>
        <v>449</v>
      </c>
      <c r="AQ1375" s="19">
        <f t="shared" si="558"/>
        <v>450</v>
      </c>
      <c r="AR1375" s="19">
        <f t="shared" si="558"/>
        <v>451</v>
      </c>
      <c r="AS1375" s="19">
        <f t="shared" si="558"/>
        <v>453</v>
      </c>
      <c r="AT1375" s="19">
        <f t="shared" si="558"/>
        <v>454</v>
      </c>
      <c r="AU1375" s="19">
        <f t="shared" si="558"/>
        <v>455</v>
      </c>
      <c r="AV1375" s="19">
        <f t="shared" si="558"/>
        <v>0</v>
      </c>
      <c r="AW1375" s="19">
        <f t="shared" si="558"/>
        <v>457</v>
      </c>
      <c r="AX1375" s="19">
        <f t="shared" si="558"/>
        <v>458</v>
      </c>
      <c r="AY1375" s="19">
        <f t="shared" si="558"/>
        <v>460</v>
      </c>
      <c r="AZ1375" s="19">
        <f t="shared" si="558"/>
        <v>461</v>
      </c>
      <c r="BA1375" s="19">
        <f t="shared" si="558"/>
        <v>463</v>
      </c>
      <c r="BB1375" s="19">
        <f t="shared" si="558"/>
        <v>0</v>
      </c>
      <c r="BC1375" s="19">
        <f t="shared" si="558"/>
        <v>0</v>
      </c>
      <c r="BD1375" s="19" t="str">
        <f t="shared" si="558"/>
        <v>TOTALS</v>
      </c>
      <c r="BE1375" s="19" t="s">
        <v>47</v>
      </c>
    </row>
    <row r="1376" spans="1:57" ht="25.5" customHeight="1" x14ac:dyDescent="0.25">
      <c r="A1376" s="19" t="s">
        <v>48</v>
      </c>
      <c r="B1376" s="85"/>
      <c r="C1376" s="87" t="s">
        <v>49</v>
      </c>
      <c r="D1376" s="87" t="s">
        <v>50</v>
      </c>
      <c r="E1376" s="87" t="s">
        <v>51</v>
      </c>
      <c r="F1376" s="19" t="s">
        <v>52</v>
      </c>
      <c r="G1376" s="19" t="s">
        <v>52</v>
      </c>
      <c r="H1376" s="19" t="s">
        <v>52</v>
      </c>
      <c r="I1376" s="19" t="s">
        <v>52</v>
      </c>
      <c r="J1376" s="19" t="s">
        <v>52</v>
      </c>
      <c r="K1376" s="19" t="s">
        <v>52</v>
      </c>
      <c r="L1376" s="19" t="s">
        <v>52</v>
      </c>
      <c r="M1376" s="19" t="s">
        <v>52</v>
      </c>
      <c r="N1376" s="19" t="s">
        <v>52</v>
      </c>
      <c r="O1376" s="19" t="s">
        <v>52</v>
      </c>
      <c r="P1376" s="19" t="s">
        <v>52</v>
      </c>
      <c r="Q1376" s="19" t="s">
        <v>52</v>
      </c>
      <c r="R1376" s="19" t="s">
        <v>52</v>
      </c>
      <c r="S1376" s="19" t="s">
        <v>52</v>
      </c>
      <c r="T1376" s="19" t="s">
        <v>52</v>
      </c>
      <c r="U1376" s="19" t="s">
        <v>52</v>
      </c>
      <c r="V1376" s="19"/>
      <c r="W1376" s="19" t="s">
        <v>52</v>
      </c>
      <c r="X1376" s="19"/>
      <c r="Y1376" s="19" t="s">
        <v>52</v>
      </c>
      <c r="Z1376" s="19" t="s">
        <v>52</v>
      </c>
      <c r="AA1376" s="19"/>
      <c r="AB1376" s="19" t="s">
        <v>52</v>
      </c>
      <c r="AC1376" s="19" t="s">
        <v>52</v>
      </c>
      <c r="AD1376" s="19" t="s">
        <v>52</v>
      </c>
      <c r="AE1376" s="19" t="s">
        <v>52</v>
      </c>
      <c r="AF1376" s="19" t="s">
        <v>52</v>
      </c>
      <c r="AG1376" s="19" t="s">
        <v>52</v>
      </c>
      <c r="AH1376" s="19"/>
      <c r="AI1376" s="19" t="s">
        <v>52</v>
      </c>
      <c r="AJ1376" s="19" t="s">
        <v>52</v>
      </c>
      <c r="AK1376" s="19"/>
      <c r="AL1376" s="19" t="s">
        <v>52</v>
      </c>
      <c r="AM1376" s="19" t="s">
        <v>52</v>
      </c>
      <c r="AN1376" s="19" t="s">
        <v>52</v>
      </c>
      <c r="AO1376" s="19" t="s">
        <v>52</v>
      </c>
      <c r="AP1376" s="19" t="s">
        <v>52</v>
      </c>
      <c r="AQ1376" s="19" t="s">
        <v>52</v>
      </c>
      <c r="AR1376" s="19" t="s">
        <v>52</v>
      </c>
      <c r="AS1376" s="19" t="s">
        <v>52</v>
      </c>
      <c r="AT1376" s="19" t="s">
        <v>52</v>
      </c>
      <c r="AU1376" s="19" t="s">
        <v>52</v>
      </c>
      <c r="AV1376" s="19" t="s">
        <v>52</v>
      </c>
      <c r="AW1376" s="19" t="s">
        <v>52</v>
      </c>
      <c r="AX1376" s="19" t="s">
        <v>52</v>
      </c>
      <c r="AY1376" s="19" t="s">
        <v>52</v>
      </c>
      <c r="AZ1376" s="19" t="s">
        <v>52</v>
      </c>
      <c r="BA1376" s="19" t="s">
        <v>52</v>
      </c>
      <c r="BB1376" s="19" t="s">
        <v>52</v>
      </c>
      <c r="BC1376" s="19" t="s">
        <v>52</v>
      </c>
      <c r="BD1376" s="19" t="s">
        <v>52</v>
      </c>
      <c r="BE1376" s="19" t="s">
        <v>53</v>
      </c>
    </row>
    <row r="1377" spans="1:57" ht="25.5" customHeight="1" x14ac:dyDescent="0.25">
      <c r="A1377" s="22">
        <v>28</v>
      </c>
      <c r="B1377" s="76" t="s">
        <v>54</v>
      </c>
      <c r="C1377" s="76">
        <v>25</v>
      </c>
      <c r="D1377" s="76" t="s">
        <v>55</v>
      </c>
      <c r="E1377" s="76" t="s">
        <v>56</v>
      </c>
      <c r="F1377" s="24">
        <v>0</v>
      </c>
      <c r="G1377" s="24">
        <v>0</v>
      </c>
      <c r="H1377" s="24">
        <v>0</v>
      </c>
      <c r="I1377" s="24">
        <v>0</v>
      </c>
      <c r="J1377" s="24">
        <v>0</v>
      </c>
      <c r="K1377" s="24">
        <v>0</v>
      </c>
      <c r="L1377" s="24">
        <v>0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0</v>
      </c>
      <c r="V1377" s="24"/>
      <c r="W1377" s="24">
        <v>0</v>
      </c>
      <c r="X1377" s="24"/>
      <c r="Y1377" s="24">
        <v>0</v>
      </c>
      <c r="Z1377" s="24">
        <v>0</v>
      </c>
      <c r="AA1377" s="24"/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/>
      <c r="AI1377" s="24">
        <v>0</v>
      </c>
      <c r="AJ1377" s="24">
        <v>0</v>
      </c>
      <c r="AK1377" s="24"/>
      <c r="AL1377" s="24">
        <v>0</v>
      </c>
      <c r="AM1377" s="24">
        <v>0</v>
      </c>
      <c r="AN1377" s="24">
        <v>0</v>
      </c>
      <c r="AO1377" s="24">
        <v>0</v>
      </c>
      <c r="AP1377" s="24">
        <v>0</v>
      </c>
      <c r="AQ1377" s="24">
        <v>0</v>
      </c>
      <c r="AR1377" s="24">
        <v>0</v>
      </c>
      <c r="AS1377" s="24">
        <v>0</v>
      </c>
      <c r="AT1377" s="24">
        <v>0</v>
      </c>
      <c r="AU1377" s="24">
        <v>0</v>
      </c>
      <c r="AV1377" s="24">
        <v>0</v>
      </c>
      <c r="AW1377" s="24">
        <v>0</v>
      </c>
      <c r="AX1377" s="24">
        <v>0</v>
      </c>
      <c r="AY1377" s="24">
        <v>0</v>
      </c>
      <c r="AZ1377" s="24">
        <v>0</v>
      </c>
      <c r="BA1377" s="24">
        <v>0</v>
      </c>
      <c r="BB1377" s="24">
        <v>0</v>
      </c>
      <c r="BC1377" s="24">
        <v>0</v>
      </c>
      <c r="BD1377" s="24">
        <f t="shared" ref="BD1377:BD1420" si="559">SUM(F1377:BC1377)</f>
        <v>0</v>
      </c>
      <c r="BE1377" s="25"/>
    </row>
    <row r="1378" spans="1:57" ht="25.5" customHeight="1" x14ac:dyDescent="0.25">
      <c r="A1378" s="22">
        <v>28</v>
      </c>
      <c r="B1378" s="76" t="s">
        <v>54</v>
      </c>
      <c r="C1378" s="76">
        <v>66</v>
      </c>
      <c r="D1378" s="76" t="s">
        <v>55</v>
      </c>
      <c r="E1378" s="77" t="s">
        <v>57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/>
      <c r="W1378" s="24">
        <v>0</v>
      </c>
      <c r="X1378" s="24"/>
      <c r="Y1378" s="24">
        <v>0</v>
      </c>
      <c r="Z1378" s="24">
        <v>0</v>
      </c>
      <c r="AA1378" s="24"/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/>
      <c r="AI1378" s="24">
        <v>0</v>
      </c>
      <c r="AJ1378" s="24">
        <v>0</v>
      </c>
      <c r="AK1378" s="24"/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f t="shared" si="559"/>
        <v>0</v>
      </c>
      <c r="BE1378" s="25"/>
    </row>
    <row r="1379" spans="1:57" ht="25.5" customHeight="1" x14ac:dyDescent="0.25">
      <c r="A1379" s="22">
        <v>28</v>
      </c>
      <c r="B1379" s="76" t="s">
        <v>54</v>
      </c>
      <c r="C1379" s="76">
        <v>27</v>
      </c>
      <c r="D1379" s="76">
        <v>269</v>
      </c>
      <c r="E1379" s="76" t="s">
        <v>61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/>
      <c r="W1379" s="24">
        <v>0</v>
      </c>
      <c r="X1379" s="24"/>
      <c r="Y1379" s="24">
        <v>0</v>
      </c>
      <c r="Z1379" s="24">
        <v>0</v>
      </c>
      <c r="AA1379" s="24"/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/>
      <c r="AI1379" s="24">
        <v>0</v>
      </c>
      <c r="AJ1379" s="24">
        <v>0</v>
      </c>
      <c r="AK1379" s="24"/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f t="shared" si="559"/>
        <v>0</v>
      </c>
      <c r="BE1379" s="25"/>
    </row>
    <row r="1380" spans="1:57" ht="25.5" customHeight="1" x14ac:dyDescent="0.25">
      <c r="A1380" s="22">
        <v>28</v>
      </c>
      <c r="B1380" s="76" t="s">
        <v>54</v>
      </c>
      <c r="C1380" s="76">
        <v>27</v>
      </c>
      <c r="D1380" s="76">
        <v>273</v>
      </c>
      <c r="E1380" s="76" t="s">
        <v>65</v>
      </c>
      <c r="F1380" s="24">
        <v>0</v>
      </c>
      <c r="G1380" s="24">
        <v>0</v>
      </c>
      <c r="H1380" s="24">
        <v>0</v>
      </c>
      <c r="I1380" s="24">
        <v>0</v>
      </c>
      <c r="J1380" s="24">
        <v>0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0</v>
      </c>
      <c r="V1380" s="24"/>
      <c r="W1380" s="24">
        <v>0</v>
      </c>
      <c r="X1380" s="24"/>
      <c r="Y1380" s="24">
        <v>0</v>
      </c>
      <c r="Z1380" s="24">
        <v>0</v>
      </c>
      <c r="AA1380" s="24"/>
      <c r="AB1380" s="24">
        <v>0</v>
      </c>
      <c r="AC1380" s="24">
        <v>0</v>
      </c>
      <c r="AD1380" s="24">
        <v>0</v>
      </c>
      <c r="AE1380" s="24">
        <v>0</v>
      </c>
      <c r="AF1380" s="24">
        <v>0</v>
      </c>
      <c r="AG1380" s="24">
        <v>0</v>
      </c>
      <c r="AH1380" s="24"/>
      <c r="AI1380" s="24">
        <v>0</v>
      </c>
      <c r="AJ1380" s="24">
        <v>0</v>
      </c>
      <c r="AK1380" s="24"/>
      <c r="AL1380" s="24">
        <v>0</v>
      </c>
      <c r="AM1380" s="24">
        <v>0</v>
      </c>
      <c r="AN1380" s="24">
        <v>0</v>
      </c>
      <c r="AO1380" s="24">
        <v>0</v>
      </c>
      <c r="AP1380" s="24">
        <v>0</v>
      </c>
      <c r="AQ1380" s="24">
        <v>0</v>
      </c>
      <c r="AR1380" s="24">
        <v>0</v>
      </c>
      <c r="AS1380" s="24">
        <v>0</v>
      </c>
      <c r="AT1380" s="24">
        <v>0</v>
      </c>
      <c r="AU1380" s="24">
        <v>0</v>
      </c>
      <c r="AV1380" s="24">
        <v>0</v>
      </c>
      <c r="AW1380" s="24">
        <v>0</v>
      </c>
      <c r="AX1380" s="24">
        <v>0</v>
      </c>
      <c r="AY1380" s="24">
        <v>0</v>
      </c>
      <c r="AZ1380" s="24">
        <v>0</v>
      </c>
      <c r="BA1380" s="24">
        <v>0</v>
      </c>
      <c r="BB1380" s="24">
        <v>0</v>
      </c>
      <c r="BC1380" s="24">
        <v>0</v>
      </c>
      <c r="BD1380" s="24">
        <f t="shared" si="559"/>
        <v>0</v>
      </c>
      <c r="BE1380" s="25"/>
    </row>
    <row r="1381" spans="1:57" ht="25.5" customHeight="1" x14ac:dyDescent="0.25">
      <c r="A1381" s="22">
        <v>28</v>
      </c>
      <c r="B1381" s="76" t="s">
        <v>54</v>
      </c>
      <c r="C1381" s="76">
        <v>27</v>
      </c>
      <c r="D1381" s="76">
        <v>274</v>
      </c>
      <c r="E1381" s="76" t="s">
        <v>66</v>
      </c>
      <c r="F1381" s="24">
        <v>0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4"/>
      <c r="W1381" s="24">
        <v>0</v>
      </c>
      <c r="X1381" s="24"/>
      <c r="Y1381" s="24">
        <v>0</v>
      </c>
      <c r="Z1381" s="24">
        <v>0</v>
      </c>
      <c r="AA1381" s="24"/>
      <c r="AB1381" s="24">
        <v>0</v>
      </c>
      <c r="AC1381" s="24">
        <v>0</v>
      </c>
      <c r="AD1381" s="24">
        <v>0</v>
      </c>
      <c r="AE1381" s="24">
        <v>0</v>
      </c>
      <c r="AF1381" s="24">
        <v>0</v>
      </c>
      <c r="AG1381" s="24">
        <v>0</v>
      </c>
      <c r="AH1381" s="24"/>
      <c r="AI1381" s="24">
        <v>0</v>
      </c>
      <c r="AJ1381" s="24">
        <v>0</v>
      </c>
      <c r="AK1381" s="24"/>
      <c r="AL1381" s="24">
        <v>0</v>
      </c>
      <c r="AM1381" s="24">
        <v>0</v>
      </c>
      <c r="AN1381" s="24">
        <v>0</v>
      </c>
      <c r="AO1381" s="24">
        <v>0</v>
      </c>
      <c r="AP1381" s="24">
        <v>0</v>
      </c>
      <c r="AQ1381" s="24">
        <v>0</v>
      </c>
      <c r="AR1381" s="24">
        <v>0</v>
      </c>
      <c r="AS1381" s="24">
        <v>0</v>
      </c>
      <c r="AT1381" s="24">
        <v>0</v>
      </c>
      <c r="AU1381" s="24">
        <v>0</v>
      </c>
      <c r="AV1381" s="24">
        <v>0</v>
      </c>
      <c r="AW1381" s="24">
        <v>0</v>
      </c>
      <c r="AX1381" s="24">
        <v>0</v>
      </c>
      <c r="AY1381" s="24">
        <v>0</v>
      </c>
      <c r="AZ1381" s="24">
        <v>0</v>
      </c>
      <c r="BA1381" s="24">
        <v>0</v>
      </c>
      <c r="BB1381" s="24">
        <v>0</v>
      </c>
      <c r="BC1381" s="24">
        <v>0</v>
      </c>
      <c r="BD1381" s="24">
        <f t="shared" si="559"/>
        <v>0</v>
      </c>
      <c r="BE1381" s="25" t="s">
        <v>48</v>
      </c>
    </row>
    <row r="1382" spans="1:57" ht="25.5" customHeight="1" x14ac:dyDescent="0.25">
      <c r="A1382" s="22">
        <v>28</v>
      </c>
      <c r="B1382" s="76" t="s">
        <v>54</v>
      </c>
      <c r="C1382" s="76">
        <v>23</v>
      </c>
      <c r="D1382" s="76">
        <v>243</v>
      </c>
      <c r="E1382" s="76" t="s">
        <v>67</v>
      </c>
      <c r="F1382" s="24">
        <v>0</v>
      </c>
      <c r="G1382" s="24">
        <v>0</v>
      </c>
      <c r="H1382" s="24">
        <v>0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0</v>
      </c>
      <c r="V1382" s="24"/>
      <c r="W1382" s="24">
        <v>0</v>
      </c>
      <c r="X1382" s="24"/>
      <c r="Y1382" s="24">
        <v>0</v>
      </c>
      <c r="Z1382" s="24">
        <v>0</v>
      </c>
      <c r="AA1382" s="24"/>
      <c r="AB1382" s="24">
        <v>0</v>
      </c>
      <c r="AC1382" s="24">
        <v>0</v>
      </c>
      <c r="AD1382" s="24">
        <v>0</v>
      </c>
      <c r="AE1382" s="24">
        <v>0</v>
      </c>
      <c r="AF1382" s="24">
        <v>0</v>
      </c>
      <c r="AG1382" s="24">
        <v>0</v>
      </c>
      <c r="AH1382" s="24"/>
      <c r="AI1382" s="24">
        <v>0</v>
      </c>
      <c r="AJ1382" s="24">
        <v>0</v>
      </c>
      <c r="AK1382" s="24"/>
      <c r="AL1382" s="24">
        <v>0</v>
      </c>
      <c r="AM1382" s="24">
        <v>0</v>
      </c>
      <c r="AN1382" s="24">
        <v>0</v>
      </c>
      <c r="AO1382" s="24">
        <v>0</v>
      </c>
      <c r="AP1382" s="24">
        <v>0</v>
      </c>
      <c r="AQ1382" s="24">
        <v>0</v>
      </c>
      <c r="AR1382" s="24">
        <v>0</v>
      </c>
      <c r="AS1382" s="24">
        <v>0</v>
      </c>
      <c r="AT1382" s="24">
        <v>0</v>
      </c>
      <c r="AU1382" s="24">
        <v>0</v>
      </c>
      <c r="AV1382" s="24">
        <v>0</v>
      </c>
      <c r="AW1382" s="24">
        <v>0</v>
      </c>
      <c r="AX1382" s="24">
        <v>0</v>
      </c>
      <c r="AY1382" s="24">
        <v>0</v>
      </c>
      <c r="AZ1382" s="24">
        <v>0</v>
      </c>
      <c r="BA1382" s="24">
        <v>0</v>
      </c>
      <c r="BB1382" s="24">
        <v>0</v>
      </c>
      <c r="BC1382" s="24">
        <v>0</v>
      </c>
      <c r="BD1382" s="24">
        <f t="shared" si="559"/>
        <v>0</v>
      </c>
      <c r="BE1382" s="25" t="s">
        <v>48</v>
      </c>
    </row>
    <row r="1383" spans="1:57" ht="25.5" customHeight="1" x14ac:dyDescent="0.25">
      <c r="A1383" s="22">
        <v>28</v>
      </c>
      <c r="B1383" s="76" t="s">
        <v>54</v>
      </c>
      <c r="C1383" s="76">
        <v>23</v>
      </c>
      <c r="D1383" s="76">
        <v>332</v>
      </c>
      <c r="E1383" s="76" t="s">
        <v>68</v>
      </c>
      <c r="F1383" s="24">
        <v>0</v>
      </c>
      <c r="G1383" s="24">
        <v>0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0</v>
      </c>
      <c r="V1383" s="24"/>
      <c r="W1383" s="24">
        <v>0</v>
      </c>
      <c r="X1383" s="24"/>
      <c r="Y1383" s="24">
        <v>0</v>
      </c>
      <c r="Z1383" s="24">
        <v>0</v>
      </c>
      <c r="AA1383" s="24"/>
      <c r="AB1383" s="24">
        <v>0</v>
      </c>
      <c r="AC1383" s="24">
        <v>0</v>
      </c>
      <c r="AD1383" s="24">
        <v>0</v>
      </c>
      <c r="AE1383" s="24">
        <v>0</v>
      </c>
      <c r="AF1383" s="24">
        <v>0</v>
      </c>
      <c r="AG1383" s="24">
        <v>0</v>
      </c>
      <c r="AH1383" s="24"/>
      <c r="AI1383" s="24">
        <v>0</v>
      </c>
      <c r="AJ1383" s="24">
        <v>0</v>
      </c>
      <c r="AK1383" s="24"/>
      <c r="AL1383" s="24">
        <v>0</v>
      </c>
      <c r="AM1383" s="24">
        <v>0</v>
      </c>
      <c r="AN1383" s="24">
        <v>0</v>
      </c>
      <c r="AO1383" s="24">
        <v>0</v>
      </c>
      <c r="AP1383" s="24">
        <v>0</v>
      </c>
      <c r="AQ1383" s="24">
        <v>0</v>
      </c>
      <c r="AR1383" s="24">
        <v>0</v>
      </c>
      <c r="AS1383" s="24">
        <v>0</v>
      </c>
      <c r="AT1383" s="24">
        <v>0</v>
      </c>
      <c r="AU1383" s="24">
        <v>0</v>
      </c>
      <c r="AV1383" s="24">
        <v>0</v>
      </c>
      <c r="AW1383" s="24">
        <v>0</v>
      </c>
      <c r="AX1383" s="24">
        <v>0</v>
      </c>
      <c r="AY1383" s="24">
        <v>0</v>
      </c>
      <c r="AZ1383" s="24">
        <v>0</v>
      </c>
      <c r="BA1383" s="24">
        <v>0</v>
      </c>
      <c r="BB1383" s="24">
        <v>0</v>
      </c>
      <c r="BC1383" s="24">
        <v>0</v>
      </c>
      <c r="BD1383" s="24">
        <f t="shared" si="559"/>
        <v>0</v>
      </c>
      <c r="BE1383" s="25" t="s">
        <v>48</v>
      </c>
    </row>
    <row r="1384" spans="1:57" ht="25.5" customHeight="1" x14ac:dyDescent="0.25">
      <c r="A1384" s="22">
        <v>28</v>
      </c>
      <c r="B1384" s="76" t="s">
        <v>54</v>
      </c>
      <c r="C1384" s="76">
        <v>22</v>
      </c>
      <c r="D1384" s="76">
        <v>175</v>
      </c>
      <c r="E1384" s="76" t="s">
        <v>69</v>
      </c>
      <c r="F1384" s="24">
        <v>0</v>
      </c>
      <c r="G1384" s="24">
        <v>0</v>
      </c>
      <c r="H1384" s="24">
        <v>0</v>
      </c>
      <c r="I1384" s="24">
        <v>0</v>
      </c>
      <c r="J1384" s="24">
        <v>0</v>
      </c>
      <c r="K1384" s="24">
        <v>0</v>
      </c>
      <c r="L1384" s="24">
        <v>0</v>
      </c>
      <c r="M1384" s="24">
        <v>0</v>
      </c>
      <c r="N1384" s="24">
        <v>0</v>
      </c>
      <c r="O1384" s="24">
        <v>0</v>
      </c>
      <c r="P1384" s="24">
        <v>0</v>
      </c>
      <c r="Q1384" s="24">
        <v>0</v>
      </c>
      <c r="R1384" s="24">
        <v>0</v>
      </c>
      <c r="S1384" s="24">
        <v>0</v>
      </c>
      <c r="T1384" s="24">
        <v>0</v>
      </c>
      <c r="U1384" s="24">
        <v>0</v>
      </c>
      <c r="V1384" s="24"/>
      <c r="W1384" s="24">
        <v>0</v>
      </c>
      <c r="X1384" s="24"/>
      <c r="Y1384" s="24">
        <v>0</v>
      </c>
      <c r="Z1384" s="24">
        <v>0</v>
      </c>
      <c r="AA1384" s="24"/>
      <c r="AB1384" s="24">
        <v>0</v>
      </c>
      <c r="AC1384" s="24">
        <v>0</v>
      </c>
      <c r="AD1384" s="24">
        <v>0</v>
      </c>
      <c r="AE1384" s="24">
        <v>0</v>
      </c>
      <c r="AF1384" s="24">
        <v>0</v>
      </c>
      <c r="AG1384" s="24">
        <v>0</v>
      </c>
      <c r="AH1384" s="24"/>
      <c r="AI1384" s="24">
        <v>0</v>
      </c>
      <c r="AJ1384" s="24">
        <v>0</v>
      </c>
      <c r="AK1384" s="24"/>
      <c r="AL1384" s="24">
        <v>0</v>
      </c>
      <c r="AM1384" s="24">
        <v>0</v>
      </c>
      <c r="AN1384" s="24">
        <v>0</v>
      </c>
      <c r="AO1384" s="24">
        <v>0</v>
      </c>
      <c r="AP1384" s="24">
        <v>0</v>
      </c>
      <c r="AQ1384" s="24">
        <v>0</v>
      </c>
      <c r="AR1384" s="24">
        <v>0</v>
      </c>
      <c r="AS1384" s="24">
        <v>0</v>
      </c>
      <c r="AT1384" s="24">
        <v>0</v>
      </c>
      <c r="AU1384" s="24">
        <v>0</v>
      </c>
      <c r="AV1384" s="24">
        <v>0</v>
      </c>
      <c r="AW1384" s="24">
        <v>0</v>
      </c>
      <c r="AX1384" s="24">
        <v>0</v>
      </c>
      <c r="AY1384" s="24">
        <v>0</v>
      </c>
      <c r="AZ1384" s="24">
        <v>0</v>
      </c>
      <c r="BA1384" s="24">
        <v>0</v>
      </c>
      <c r="BB1384" s="24">
        <v>0</v>
      </c>
      <c r="BC1384" s="24">
        <v>0</v>
      </c>
      <c r="BD1384" s="24">
        <f t="shared" si="559"/>
        <v>0</v>
      </c>
      <c r="BE1384" s="25" t="s">
        <v>48</v>
      </c>
    </row>
    <row r="1385" spans="1:57" ht="25.5" customHeight="1" x14ac:dyDescent="0.25">
      <c r="A1385" s="22">
        <v>28</v>
      </c>
      <c r="B1385" s="76" t="s">
        <v>54</v>
      </c>
      <c r="C1385" s="76">
        <v>22</v>
      </c>
      <c r="D1385" s="76">
        <v>347</v>
      </c>
      <c r="E1385" s="76" t="s">
        <v>70</v>
      </c>
      <c r="F1385" s="24">
        <v>0</v>
      </c>
      <c r="G1385" s="24">
        <v>0</v>
      </c>
      <c r="H1385" s="24">
        <v>0</v>
      </c>
      <c r="I1385" s="24">
        <v>0</v>
      </c>
      <c r="J1385" s="24">
        <v>0</v>
      </c>
      <c r="K1385" s="24">
        <v>0</v>
      </c>
      <c r="L1385" s="24">
        <v>0</v>
      </c>
      <c r="M1385" s="24">
        <v>0</v>
      </c>
      <c r="N1385" s="24">
        <v>0</v>
      </c>
      <c r="O1385" s="24">
        <v>0</v>
      </c>
      <c r="P1385" s="24">
        <v>0</v>
      </c>
      <c r="Q1385" s="24">
        <v>0</v>
      </c>
      <c r="R1385" s="24">
        <v>0</v>
      </c>
      <c r="S1385" s="24">
        <v>0</v>
      </c>
      <c r="T1385" s="24">
        <v>0</v>
      </c>
      <c r="U1385" s="24">
        <v>0</v>
      </c>
      <c r="V1385" s="24"/>
      <c r="W1385" s="24">
        <v>0</v>
      </c>
      <c r="X1385" s="24"/>
      <c r="Y1385" s="24">
        <v>0</v>
      </c>
      <c r="Z1385" s="24">
        <v>0</v>
      </c>
      <c r="AA1385" s="24"/>
      <c r="AB1385" s="24">
        <v>0</v>
      </c>
      <c r="AC1385" s="24">
        <v>0</v>
      </c>
      <c r="AD1385" s="24">
        <v>0</v>
      </c>
      <c r="AE1385" s="24">
        <v>0</v>
      </c>
      <c r="AF1385" s="24">
        <v>0</v>
      </c>
      <c r="AG1385" s="24">
        <v>0</v>
      </c>
      <c r="AH1385" s="24"/>
      <c r="AI1385" s="24">
        <v>0</v>
      </c>
      <c r="AJ1385" s="24">
        <v>0</v>
      </c>
      <c r="AK1385" s="24"/>
      <c r="AL1385" s="24">
        <v>0</v>
      </c>
      <c r="AM1385" s="24">
        <v>0</v>
      </c>
      <c r="AN1385" s="24">
        <v>0</v>
      </c>
      <c r="AO1385" s="24">
        <v>0</v>
      </c>
      <c r="AP1385" s="24">
        <v>0</v>
      </c>
      <c r="AQ1385" s="24">
        <v>0</v>
      </c>
      <c r="AR1385" s="24">
        <v>0</v>
      </c>
      <c r="AS1385" s="24">
        <v>0</v>
      </c>
      <c r="AT1385" s="24">
        <v>0</v>
      </c>
      <c r="AU1385" s="24">
        <v>0</v>
      </c>
      <c r="AV1385" s="24">
        <v>0</v>
      </c>
      <c r="AW1385" s="24">
        <v>0</v>
      </c>
      <c r="AX1385" s="24">
        <v>0</v>
      </c>
      <c r="AY1385" s="24">
        <v>0</v>
      </c>
      <c r="AZ1385" s="24">
        <v>0</v>
      </c>
      <c r="BA1385" s="24">
        <v>0</v>
      </c>
      <c r="BB1385" s="24">
        <v>0</v>
      </c>
      <c r="BC1385" s="24">
        <v>0</v>
      </c>
      <c r="BD1385" s="24">
        <f t="shared" si="559"/>
        <v>0</v>
      </c>
      <c r="BE1385" s="25" t="s">
        <v>48</v>
      </c>
    </row>
    <row r="1386" spans="1:57" ht="25.5" customHeight="1" x14ac:dyDescent="0.25">
      <c r="A1386" s="40">
        <v>28</v>
      </c>
      <c r="B1386" s="76" t="s">
        <v>54</v>
      </c>
      <c r="C1386" s="76">
        <v>12</v>
      </c>
      <c r="D1386" s="76" t="s">
        <v>71</v>
      </c>
      <c r="E1386" s="76" t="s">
        <v>72</v>
      </c>
      <c r="F1386" s="24">
        <v>0</v>
      </c>
      <c r="G1386" s="24">
        <v>0</v>
      </c>
      <c r="H1386" s="24">
        <v>0</v>
      </c>
      <c r="I1386" s="24">
        <v>0</v>
      </c>
      <c r="J1386" s="24">
        <v>0</v>
      </c>
      <c r="K1386" s="24">
        <v>0</v>
      </c>
      <c r="L1386" s="24">
        <v>0</v>
      </c>
      <c r="M1386" s="24">
        <v>0</v>
      </c>
      <c r="N1386" s="24">
        <v>0</v>
      </c>
      <c r="O1386" s="24">
        <v>0</v>
      </c>
      <c r="P1386" s="24">
        <v>0</v>
      </c>
      <c r="Q1386" s="24">
        <v>0</v>
      </c>
      <c r="R1386" s="24">
        <v>0</v>
      </c>
      <c r="S1386" s="24">
        <v>0</v>
      </c>
      <c r="T1386" s="24">
        <v>0</v>
      </c>
      <c r="U1386" s="24">
        <v>0</v>
      </c>
      <c r="V1386" s="24"/>
      <c r="W1386" s="24">
        <v>0</v>
      </c>
      <c r="X1386" s="24"/>
      <c r="Y1386" s="24">
        <v>0</v>
      </c>
      <c r="Z1386" s="24">
        <v>0</v>
      </c>
      <c r="AA1386" s="24"/>
      <c r="AB1386" s="24">
        <v>0</v>
      </c>
      <c r="AC1386" s="24">
        <v>0</v>
      </c>
      <c r="AD1386" s="24">
        <v>0</v>
      </c>
      <c r="AE1386" s="24">
        <v>0</v>
      </c>
      <c r="AF1386" s="24">
        <v>0</v>
      </c>
      <c r="AG1386" s="24">
        <v>0</v>
      </c>
      <c r="AH1386" s="24"/>
      <c r="AI1386" s="24">
        <v>0</v>
      </c>
      <c r="AJ1386" s="24">
        <v>0</v>
      </c>
      <c r="AK1386" s="24"/>
      <c r="AL1386" s="24">
        <v>0</v>
      </c>
      <c r="AM1386" s="24">
        <v>0</v>
      </c>
      <c r="AN1386" s="24">
        <v>0</v>
      </c>
      <c r="AO1386" s="24">
        <v>0</v>
      </c>
      <c r="AP1386" s="24">
        <v>0</v>
      </c>
      <c r="AQ1386" s="24">
        <v>0</v>
      </c>
      <c r="AR1386" s="24">
        <v>0</v>
      </c>
      <c r="AS1386" s="24">
        <v>0</v>
      </c>
      <c r="AT1386" s="24">
        <v>0</v>
      </c>
      <c r="AU1386" s="24">
        <v>0</v>
      </c>
      <c r="AV1386" s="24">
        <v>0</v>
      </c>
      <c r="AW1386" s="24">
        <v>0</v>
      </c>
      <c r="AX1386" s="24">
        <v>0</v>
      </c>
      <c r="AY1386" s="24">
        <v>0</v>
      </c>
      <c r="AZ1386" s="24">
        <v>0</v>
      </c>
      <c r="BA1386" s="24">
        <v>0</v>
      </c>
      <c r="BB1386" s="24">
        <v>0</v>
      </c>
      <c r="BC1386" s="24">
        <v>0</v>
      </c>
      <c r="BD1386" s="24">
        <f t="shared" si="559"/>
        <v>0</v>
      </c>
      <c r="BE1386" s="25"/>
    </row>
    <row r="1387" spans="1:57" ht="25.5" customHeight="1" x14ac:dyDescent="0.25">
      <c r="A1387" s="40">
        <v>28</v>
      </c>
      <c r="B1387" s="76" t="s">
        <v>54</v>
      </c>
      <c r="C1387" s="76">
        <v>22</v>
      </c>
      <c r="D1387" s="76" t="s">
        <v>55</v>
      </c>
      <c r="E1387" s="76" t="s">
        <v>73</v>
      </c>
      <c r="F1387" s="24">
        <v>0</v>
      </c>
      <c r="G1387" s="24">
        <v>0</v>
      </c>
      <c r="H1387" s="24">
        <v>0</v>
      </c>
      <c r="I1387" s="24">
        <v>0</v>
      </c>
      <c r="J1387" s="24">
        <v>0</v>
      </c>
      <c r="K1387" s="24">
        <v>0</v>
      </c>
      <c r="L1387" s="24">
        <v>0</v>
      </c>
      <c r="M1387" s="24">
        <v>0</v>
      </c>
      <c r="N1387" s="24">
        <v>0</v>
      </c>
      <c r="O1387" s="24">
        <v>0</v>
      </c>
      <c r="P1387" s="24">
        <v>0</v>
      </c>
      <c r="Q1387" s="24">
        <v>0</v>
      </c>
      <c r="R1387" s="24">
        <v>0</v>
      </c>
      <c r="S1387" s="24">
        <v>0</v>
      </c>
      <c r="T1387" s="24">
        <v>0</v>
      </c>
      <c r="U1387" s="24">
        <v>0</v>
      </c>
      <c r="V1387" s="24"/>
      <c r="W1387" s="24">
        <v>0</v>
      </c>
      <c r="X1387" s="24"/>
      <c r="Y1387" s="24">
        <v>0</v>
      </c>
      <c r="Z1387" s="24">
        <v>0</v>
      </c>
      <c r="AA1387" s="24"/>
      <c r="AB1387" s="24">
        <v>0</v>
      </c>
      <c r="AC1387" s="24">
        <v>0</v>
      </c>
      <c r="AD1387" s="24">
        <v>0</v>
      </c>
      <c r="AE1387" s="24">
        <v>0</v>
      </c>
      <c r="AF1387" s="24">
        <v>0</v>
      </c>
      <c r="AG1387" s="24">
        <v>0</v>
      </c>
      <c r="AH1387" s="24"/>
      <c r="AI1387" s="24">
        <v>0</v>
      </c>
      <c r="AJ1387" s="24">
        <v>0</v>
      </c>
      <c r="AK1387" s="24"/>
      <c r="AL1387" s="24">
        <v>0</v>
      </c>
      <c r="AM1387" s="24">
        <v>0</v>
      </c>
      <c r="AN1387" s="24">
        <v>0</v>
      </c>
      <c r="AO1387" s="24">
        <v>0</v>
      </c>
      <c r="AP1387" s="24">
        <v>0</v>
      </c>
      <c r="AQ1387" s="24">
        <v>0</v>
      </c>
      <c r="AR1387" s="24">
        <v>0</v>
      </c>
      <c r="AS1387" s="24">
        <v>0</v>
      </c>
      <c r="AT1387" s="24">
        <v>0</v>
      </c>
      <c r="AU1387" s="24">
        <v>0</v>
      </c>
      <c r="AV1387" s="24">
        <v>0</v>
      </c>
      <c r="AW1387" s="24">
        <v>0</v>
      </c>
      <c r="AX1387" s="24">
        <v>0</v>
      </c>
      <c r="AY1387" s="24">
        <v>0</v>
      </c>
      <c r="AZ1387" s="24">
        <v>0</v>
      </c>
      <c r="BA1387" s="24">
        <v>0</v>
      </c>
      <c r="BB1387" s="24">
        <v>0</v>
      </c>
      <c r="BC1387" s="24">
        <v>0</v>
      </c>
      <c r="BD1387" s="24">
        <f t="shared" si="559"/>
        <v>0</v>
      </c>
      <c r="BE1387" s="25"/>
    </row>
    <row r="1388" spans="1:57" ht="25.5" customHeight="1" x14ac:dyDescent="0.25">
      <c r="A1388" s="22">
        <v>28</v>
      </c>
      <c r="B1388" s="78" t="s">
        <v>74</v>
      </c>
      <c r="C1388" s="76">
        <v>22</v>
      </c>
      <c r="D1388" s="76">
        <v>35</v>
      </c>
      <c r="E1388" s="76" t="s">
        <v>75</v>
      </c>
      <c r="F1388" s="24">
        <v>0</v>
      </c>
      <c r="G1388" s="24">
        <v>0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0</v>
      </c>
      <c r="V1388" s="24"/>
      <c r="W1388" s="24">
        <v>0</v>
      </c>
      <c r="X1388" s="24"/>
      <c r="Y1388" s="24">
        <v>0</v>
      </c>
      <c r="Z1388" s="24">
        <v>0</v>
      </c>
      <c r="AA1388" s="24"/>
      <c r="AB1388" s="24">
        <v>0</v>
      </c>
      <c r="AC1388" s="24">
        <v>0</v>
      </c>
      <c r="AD1388" s="24">
        <v>0</v>
      </c>
      <c r="AE1388" s="24">
        <v>0</v>
      </c>
      <c r="AF1388" s="24">
        <v>0</v>
      </c>
      <c r="AG1388" s="24">
        <v>0</v>
      </c>
      <c r="AH1388" s="24"/>
      <c r="AI1388" s="24">
        <v>0</v>
      </c>
      <c r="AJ1388" s="24">
        <v>0</v>
      </c>
      <c r="AK1388" s="24"/>
      <c r="AL1388" s="24">
        <v>0</v>
      </c>
      <c r="AM1388" s="24">
        <v>0</v>
      </c>
      <c r="AN1388" s="24">
        <v>0</v>
      </c>
      <c r="AO1388" s="24">
        <v>0</v>
      </c>
      <c r="AP1388" s="24">
        <v>0</v>
      </c>
      <c r="AQ1388" s="24">
        <v>0</v>
      </c>
      <c r="AR1388" s="24">
        <v>0</v>
      </c>
      <c r="AS1388" s="24">
        <v>0</v>
      </c>
      <c r="AT1388" s="24">
        <v>0</v>
      </c>
      <c r="AU1388" s="24">
        <v>0</v>
      </c>
      <c r="AV1388" s="24">
        <v>0</v>
      </c>
      <c r="AW1388" s="24">
        <v>0</v>
      </c>
      <c r="AX1388" s="24">
        <v>0</v>
      </c>
      <c r="AY1388" s="24">
        <v>0</v>
      </c>
      <c r="AZ1388" s="24">
        <v>0</v>
      </c>
      <c r="BA1388" s="24">
        <v>0</v>
      </c>
      <c r="BB1388" s="24">
        <v>0</v>
      </c>
      <c r="BC1388" s="24">
        <v>0</v>
      </c>
      <c r="BD1388" s="24">
        <f t="shared" si="559"/>
        <v>0</v>
      </c>
      <c r="BE1388" s="25" t="s">
        <v>48</v>
      </c>
    </row>
    <row r="1389" spans="1:57" ht="25.5" customHeight="1" x14ac:dyDescent="0.25">
      <c r="A1389" s="22">
        <v>28</v>
      </c>
      <c r="B1389" s="78" t="s">
        <v>74</v>
      </c>
      <c r="C1389" s="76">
        <v>22</v>
      </c>
      <c r="D1389" s="76">
        <v>342</v>
      </c>
      <c r="E1389" s="76" t="s">
        <v>76</v>
      </c>
      <c r="F1389" s="24">
        <v>0</v>
      </c>
      <c r="G1389" s="24">
        <v>0</v>
      </c>
      <c r="H1389" s="24">
        <v>0</v>
      </c>
      <c r="I1389" s="24">
        <v>0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0</v>
      </c>
      <c r="V1389" s="24"/>
      <c r="W1389" s="24">
        <v>0</v>
      </c>
      <c r="X1389" s="24"/>
      <c r="Y1389" s="24">
        <v>0</v>
      </c>
      <c r="Z1389" s="24">
        <v>0</v>
      </c>
      <c r="AA1389" s="24"/>
      <c r="AB1389" s="24">
        <v>0</v>
      </c>
      <c r="AC1389" s="24">
        <v>0</v>
      </c>
      <c r="AD1389" s="24">
        <v>0</v>
      </c>
      <c r="AE1389" s="24">
        <v>0</v>
      </c>
      <c r="AF1389" s="24">
        <v>0</v>
      </c>
      <c r="AG1389" s="24">
        <v>0</v>
      </c>
      <c r="AH1389" s="24"/>
      <c r="AI1389" s="24">
        <v>0</v>
      </c>
      <c r="AJ1389" s="24">
        <v>0</v>
      </c>
      <c r="AK1389" s="24"/>
      <c r="AL1389" s="24">
        <v>0</v>
      </c>
      <c r="AM1389" s="24">
        <v>0</v>
      </c>
      <c r="AN1389" s="24">
        <v>0</v>
      </c>
      <c r="AO1389" s="24">
        <v>0</v>
      </c>
      <c r="AP1389" s="24">
        <v>0</v>
      </c>
      <c r="AQ1389" s="24">
        <v>0</v>
      </c>
      <c r="AR1389" s="24">
        <v>0</v>
      </c>
      <c r="AS1389" s="24">
        <v>0</v>
      </c>
      <c r="AT1389" s="24">
        <v>0</v>
      </c>
      <c r="AU1389" s="24">
        <v>0</v>
      </c>
      <c r="AV1389" s="24">
        <v>0</v>
      </c>
      <c r="AW1389" s="24">
        <v>0</v>
      </c>
      <c r="AX1389" s="24">
        <v>0</v>
      </c>
      <c r="AY1389" s="24">
        <v>0</v>
      </c>
      <c r="AZ1389" s="24">
        <v>0</v>
      </c>
      <c r="BA1389" s="24">
        <v>0</v>
      </c>
      <c r="BB1389" s="24">
        <v>0</v>
      </c>
      <c r="BC1389" s="24">
        <v>0</v>
      </c>
      <c r="BD1389" s="24">
        <f t="shared" si="559"/>
        <v>0</v>
      </c>
      <c r="BE1389" s="25" t="s">
        <v>48</v>
      </c>
    </row>
    <row r="1390" spans="1:57" ht="25.5" customHeight="1" x14ac:dyDescent="0.25">
      <c r="A1390" s="22">
        <v>28</v>
      </c>
      <c r="B1390" s="78" t="s">
        <v>74</v>
      </c>
      <c r="C1390" s="76">
        <v>22</v>
      </c>
      <c r="D1390" s="76">
        <v>343</v>
      </c>
      <c r="E1390" s="76" t="s">
        <v>77</v>
      </c>
      <c r="F1390" s="24">
        <v>0</v>
      </c>
      <c r="G1390" s="24">
        <v>0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0</v>
      </c>
      <c r="V1390" s="24"/>
      <c r="W1390" s="24">
        <v>0</v>
      </c>
      <c r="X1390" s="24"/>
      <c r="Y1390" s="24">
        <v>0</v>
      </c>
      <c r="Z1390" s="24">
        <v>0</v>
      </c>
      <c r="AA1390" s="24"/>
      <c r="AB1390" s="24">
        <v>0</v>
      </c>
      <c r="AC1390" s="24">
        <v>0</v>
      </c>
      <c r="AD1390" s="24">
        <v>0</v>
      </c>
      <c r="AE1390" s="24">
        <v>0</v>
      </c>
      <c r="AF1390" s="24">
        <v>0</v>
      </c>
      <c r="AG1390" s="24">
        <v>0</v>
      </c>
      <c r="AH1390" s="24"/>
      <c r="AI1390" s="24">
        <v>0</v>
      </c>
      <c r="AJ1390" s="24">
        <v>0</v>
      </c>
      <c r="AK1390" s="24"/>
      <c r="AL1390" s="24">
        <v>0</v>
      </c>
      <c r="AM1390" s="24">
        <v>0</v>
      </c>
      <c r="AN1390" s="24">
        <v>0</v>
      </c>
      <c r="AO1390" s="24">
        <v>0</v>
      </c>
      <c r="AP1390" s="24">
        <v>0</v>
      </c>
      <c r="AQ1390" s="24">
        <v>0</v>
      </c>
      <c r="AR1390" s="24">
        <v>0</v>
      </c>
      <c r="AS1390" s="24">
        <v>0</v>
      </c>
      <c r="AT1390" s="24">
        <v>0</v>
      </c>
      <c r="AU1390" s="24">
        <v>0</v>
      </c>
      <c r="AV1390" s="24">
        <v>0</v>
      </c>
      <c r="AW1390" s="24">
        <v>0</v>
      </c>
      <c r="AX1390" s="24">
        <v>0</v>
      </c>
      <c r="AY1390" s="24">
        <v>0</v>
      </c>
      <c r="AZ1390" s="24">
        <v>0</v>
      </c>
      <c r="BA1390" s="24">
        <v>0</v>
      </c>
      <c r="BB1390" s="24">
        <v>0</v>
      </c>
      <c r="BC1390" s="24">
        <v>0</v>
      </c>
      <c r="BD1390" s="24">
        <f t="shared" si="559"/>
        <v>0</v>
      </c>
      <c r="BE1390" s="25" t="s">
        <v>48</v>
      </c>
    </row>
    <row r="1391" spans="1:57" ht="25.5" customHeight="1" x14ac:dyDescent="0.25">
      <c r="A1391" s="22">
        <v>28</v>
      </c>
      <c r="B1391" s="78" t="s">
        <v>74</v>
      </c>
      <c r="C1391" s="76">
        <v>22</v>
      </c>
      <c r="D1391" s="76">
        <v>344</v>
      </c>
      <c r="E1391" s="76" t="s">
        <v>79</v>
      </c>
      <c r="F1391" s="24">
        <v>0</v>
      </c>
      <c r="G1391" s="24">
        <v>0</v>
      </c>
      <c r="H1391" s="24">
        <v>0</v>
      </c>
      <c r="I1391" s="24">
        <v>0</v>
      </c>
      <c r="J1391" s="24">
        <v>0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0</v>
      </c>
      <c r="V1391" s="24"/>
      <c r="W1391" s="24">
        <v>0</v>
      </c>
      <c r="X1391" s="24"/>
      <c r="Y1391" s="24">
        <v>0</v>
      </c>
      <c r="Z1391" s="24">
        <v>0</v>
      </c>
      <c r="AA1391" s="24"/>
      <c r="AB1391" s="24">
        <v>0</v>
      </c>
      <c r="AC1391" s="24">
        <v>0</v>
      </c>
      <c r="AD1391" s="24">
        <v>0</v>
      </c>
      <c r="AE1391" s="24">
        <v>0</v>
      </c>
      <c r="AF1391" s="24">
        <v>0</v>
      </c>
      <c r="AG1391" s="24">
        <v>0</v>
      </c>
      <c r="AH1391" s="24"/>
      <c r="AI1391" s="24">
        <v>0</v>
      </c>
      <c r="AJ1391" s="24">
        <v>0</v>
      </c>
      <c r="AK1391" s="24"/>
      <c r="AL1391" s="24">
        <v>0</v>
      </c>
      <c r="AM1391" s="24">
        <v>0</v>
      </c>
      <c r="AN1391" s="24">
        <v>0</v>
      </c>
      <c r="AO1391" s="24">
        <v>0</v>
      </c>
      <c r="AP1391" s="24">
        <v>0</v>
      </c>
      <c r="AQ1391" s="24">
        <v>0</v>
      </c>
      <c r="AR1391" s="24">
        <v>0</v>
      </c>
      <c r="AS1391" s="24">
        <v>0</v>
      </c>
      <c r="AT1391" s="24">
        <v>0</v>
      </c>
      <c r="AU1391" s="24">
        <v>0</v>
      </c>
      <c r="AV1391" s="24">
        <v>0</v>
      </c>
      <c r="AW1391" s="24">
        <v>0</v>
      </c>
      <c r="AX1391" s="24">
        <v>0</v>
      </c>
      <c r="AY1391" s="24">
        <v>0</v>
      </c>
      <c r="AZ1391" s="24">
        <v>0</v>
      </c>
      <c r="BA1391" s="24">
        <v>0</v>
      </c>
      <c r="BB1391" s="24">
        <v>0</v>
      </c>
      <c r="BC1391" s="24">
        <v>0</v>
      </c>
      <c r="BD1391" s="24">
        <f t="shared" si="559"/>
        <v>0</v>
      </c>
      <c r="BE1391" s="25"/>
    </row>
    <row r="1392" spans="1:57" ht="25.5" customHeight="1" x14ac:dyDescent="0.25">
      <c r="A1392" s="22">
        <v>28</v>
      </c>
      <c r="B1392" s="78" t="s">
        <v>74</v>
      </c>
      <c r="C1392" s="76">
        <v>22</v>
      </c>
      <c r="D1392" s="76">
        <v>345</v>
      </c>
      <c r="E1392" s="76" t="s">
        <v>80</v>
      </c>
      <c r="F1392" s="24">
        <v>0</v>
      </c>
      <c r="G1392" s="24">
        <v>0</v>
      </c>
      <c r="H1392" s="24">
        <v>0</v>
      </c>
      <c r="I1392" s="24">
        <v>0</v>
      </c>
      <c r="J1392" s="24">
        <v>0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0</v>
      </c>
      <c r="V1392" s="24"/>
      <c r="W1392" s="24">
        <v>0</v>
      </c>
      <c r="X1392" s="24"/>
      <c r="Y1392" s="24">
        <v>0</v>
      </c>
      <c r="Z1392" s="24">
        <v>0</v>
      </c>
      <c r="AA1392" s="24"/>
      <c r="AB1392" s="24">
        <v>0</v>
      </c>
      <c r="AC1392" s="24">
        <v>0</v>
      </c>
      <c r="AD1392" s="24">
        <v>0</v>
      </c>
      <c r="AE1392" s="24">
        <v>0</v>
      </c>
      <c r="AF1392" s="24">
        <v>0</v>
      </c>
      <c r="AG1392" s="24">
        <v>0</v>
      </c>
      <c r="AH1392" s="24"/>
      <c r="AI1392" s="24">
        <v>0</v>
      </c>
      <c r="AJ1392" s="24">
        <v>0</v>
      </c>
      <c r="AK1392" s="24"/>
      <c r="AL1392" s="24">
        <v>0</v>
      </c>
      <c r="AM1392" s="24">
        <v>0</v>
      </c>
      <c r="AN1392" s="24">
        <v>0</v>
      </c>
      <c r="AO1392" s="24">
        <v>0</v>
      </c>
      <c r="AP1392" s="24">
        <v>0</v>
      </c>
      <c r="AQ1392" s="24">
        <v>0</v>
      </c>
      <c r="AR1392" s="24">
        <v>0</v>
      </c>
      <c r="AS1392" s="24">
        <v>0</v>
      </c>
      <c r="AT1392" s="24">
        <v>0</v>
      </c>
      <c r="AU1392" s="24">
        <v>0</v>
      </c>
      <c r="AV1392" s="24">
        <v>0</v>
      </c>
      <c r="AW1392" s="24">
        <v>0</v>
      </c>
      <c r="AX1392" s="24">
        <v>0</v>
      </c>
      <c r="AY1392" s="24">
        <v>0</v>
      </c>
      <c r="AZ1392" s="24">
        <v>0</v>
      </c>
      <c r="BA1392" s="24">
        <v>0</v>
      </c>
      <c r="BB1392" s="24">
        <v>0</v>
      </c>
      <c r="BC1392" s="24">
        <v>0</v>
      </c>
      <c r="BD1392" s="24">
        <f t="shared" si="559"/>
        <v>0</v>
      </c>
      <c r="BE1392" s="25"/>
    </row>
    <row r="1393" spans="1:57" ht="25.5" customHeight="1" x14ac:dyDescent="0.25">
      <c r="A1393" s="22">
        <v>28</v>
      </c>
      <c r="B1393" s="78" t="s">
        <v>74</v>
      </c>
      <c r="C1393" s="76">
        <v>22</v>
      </c>
      <c r="D1393" s="76">
        <v>352</v>
      </c>
      <c r="E1393" s="76" t="s">
        <v>81</v>
      </c>
      <c r="F1393" s="24">
        <v>0</v>
      </c>
      <c r="G1393" s="24">
        <v>0</v>
      </c>
      <c r="H1393" s="24">
        <v>0</v>
      </c>
      <c r="I1393" s="24">
        <v>0</v>
      </c>
      <c r="J1393" s="24">
        <v>0</v>
      </c>
      <c r="K1393" s="24">
        <v>0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0</v>
      </c>
      <c r="V1393" s="24"/>
      <c r="W1393" s="24">
        <v>0</v>
      </c>
      <c r="X1393" s="24"/>
      <c r="Y1393" s="24">
        <v>0</v>
      </c>
      <c r="Z1393" s="24">
        <v>0</v>
      </c>
      <c r="AA1393" s="24"/>
      <c r="AB1393" s="24">
        <v>0</v>
      </c>
      <c r="AC1393" s="24">
        <v>0</v>
      </c>
      <c r="AD1393" s="24">
        <v>0</v>
      </c>
      <c r="AE1393" s="24">
        <v>0</v>
      </c>
      <c r="AF1393" s="24">
        <v>0</v>
      </c>
      <c r="AG1393" s="24">
        <v>0</v>
      </c>
      <c r="AH1393" s="24"/>
      <c r="AI1393" s="24">
        <v>0</v>
      </c>
      <c r="AJ1393" s="24">
        <v>0</v>
      </c>
      <c r="AK1393" s="24"/>
      <c r="AL1393" s="24">
        <v>0</v>
      </c>
      <c r="AM1393" s="24">
        <v>0</v>
      </c>
      <c r="AN1393" s="24">
        <v>0</v>
      </c>
      <c r="AO1393" s="24">
        <v>0</v>
      </c>
      <c r="AP1393" s="24">
        <v>0</v>
      </c>
      <c r="AQ1393" s="24">
        <v>0</v>
      </c>
      <c r="AR1393" s="24">
        <v>0</v>
      </c>
      <c r="AS1393" s="24">
        <v>0</v>
      </c>
      <c r="AT1393" s="24">
        <v>0</v>
      </c>
      <c r="AU1393" s="24">
        <v>0</v>
      </c>
      <c r="AV1393" s="24">
        <v>0</v>
      </c>
      <c r="AW1393" s="24">
        <v>0</v>
      </c>
      <c r="AX1393" s="24">
        <v>0</v>
      </c>
      <c r="AY1393" s="24">
        <v>0</v>
      </c>
      <c r="AZ1393" s="24">
        <v>0</v>
      </c>
      <c r="BA1393" s="24">
        <v>0</v>
      </c>
      <c r="BB1393" s="24">
        <v>0</v>
      </c>
      <c r="BC1393" s="24">
        <v>0</v>
      </c>
      <c r="BD1393" s="24">
        <f t="shared" si="559"/>
        <v>0</v>
      </c>
      <c r="BE1393" s="25"/>
    </row>
    <row r="1394" spans="1:57" ht="25.5" customHeight="1" x14ac:dyDescent="0.25">
      <c r="A1394" s="22">
        <v>28</v>
      </c>
      <c r="B1394" s="78" t="s">
        <v>74</v>
      </c>
      <c r="C1394" s="76">
        <v>12</v>
      </c>
      <c r="D1394" s="76">
        <v>31</v>
      </c>
      <c r="E1394" s="76" t="s">
        <v>158</v>
      </c>
      <c r="F1394" s="24">
        <v>0</v>
      </c>
      <c r="G1394" s="24">
        <v>0</v>
      </c>
      <c r="H1394" s="24">
        <v>0</v>
      </c>
      <c r="I1394" s="24">
        <v>0</v>
      </c>
      <c r="J1394" s="24">
        <v>0</v>
      </c>
      <c r="K1394" s="24">
        <v>0</v>
      </c>
      <c r="L1394" s="24">
        <v>0</v>
      </c>
      <c r="M1394" s="24">
        <v>0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0</v>
      </c>
      <c r="V1394" s="24"/>
      <c r="W1394" s="24">
        <v>0</v>
      </c>
      <c r="X1394" s="24"/>
      <c r="Y1394" s="24">
        <v>0</v>
      </c>
      <c r="Z1394" s="24">
        <v>0</v>
      </c>
      <c r="AA1394" s="24"/>
      <c r="AB1394" s="24">
        <v>0</v>
      </c>
      <c r="AC1394" s="24">
        <v>0</v>
      </c>
      <c r="AD1394" s="24">
        <v>0</v>
      </c>
      <c r="AE1394" s="24">
        <v>0</v>
      </c>
      <c r="AF1394" s="24">
        <v>0</v>
      </c>
      <c r="AG1394" s="24">
        <v>0</v>
      </c>
      <c r="AH1394" s="24"/>
      <c r="AI1394" s="24">
        <v>0</v>
      </c>
      <c r="AJ1394" s="24">
        <v>0</v>
      </c>
      <c r="AK1394" s="24"/>
      <c r="AL1394" s="24">
        <v>0</v>
      </c>
      <c r="AM1394" s="24">
        <v>0</v>
      </c>
      <c r="AN1394" s="24">
        <v>0</v>
      </c>
      <c r="AO1394" s="24">
        <v>0</v>
      </c>
      <c r="AP1394" s="24">
        <v>0</v>
      </c>
      <c r="AQ1394" s="24">
        <v>0</v>
      </c>
      <c r="AR1394" s="24">
        <v>0</v>
      </c>
      <c r="AS1394" s="24">
        <v>0</v>
      </c>
      <c r="AT1394" s="24">
        <v>0</v>
      </c>
      <c r="AU1394" s="24">
        <v>0</v>
      </c>
      <c r="AV1394" s="24">
        <v>0</v>
      </c>
      <c r="AW1394" s="24">
        <v>0</v>
      </c>
      <c r="AX1394" s="24">
        <v>0</v>
      </c>
      <c r="AY1394" s="24">
        <v>0</v>
      </c>
      <c r="AZ1394" s="24">
        <v>0</v>
      </c>
      <c r="BA1394" s="24">
        <v>0</v>
      </c>
      <c r="BB1394" s="24">
        <v>0</v>
      </c>
      <c r="BC1394" s="24">
        <v>0</v>
      </c>
      <c r="BD1394" s="24">
        <f t="shared" si="559"/>
        <v>0</v>
      </c>
      <c r="BE1394" s="25"/>
    </row>
    <row r="1395" spans="1:57" ht="25.5" customHeight="1" x14ac:dyDescent="0.25">
      <c r="A1395" s="22">
        <v>28</v>
      </c>
      <c r="B1395" s="78" t="s">
        <v>74</v>
      </c>
      <c r="C1395" s="76">
        <v>22</v>
      </c>
      <c r="D1395" s="76">
        <v>357</v>
      </c>
      <c r="E1395" s="76" t="s">
        <v>83</v>
      </c>
      <c r="F1395" s="24">
        <v>0</v>
      </c>
      <c r="G1395" s="24">
        <v>0</v>
      </c>
      <c r="H1395" s="24">
        <v>0</v>
      </c>
      <c r="I1395" s="24">
        <v>0</v>
      </c>
      <c r="J1395" s="24">
        <v>0</v>
      </c>
      <c r="K1395" s="24">
        <v>0</v>
      </c>
      <c r="L1395" s="24">
        <v>0</v>
      </c>
      <c r="M1395" s="24">
        <v>0</v>
      </c>
      <c r="N1395" s="24">
        <v>0</v>
      </c>
      <c r="O1395" s="24">
        <v>0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0</v>
      </c>
      <c r="V1395" s="24"/>
      <c r="W1395" s="24">
        <v>0</v>
      </c>
      <c r="X1395" s="24"/>
      <c r="Y1395" s="24">
        <v>0</v>
      </c>
      <c r="Z1395" s="24">
        <v>0</v>
      </c>
      <c r="AA1395" s="24"/>
      <c r="AB1395" s="24">
        <v>0</v>
      </c>
      <c r="AC1395" s="24">
        <v>0</v>
      </c>
      <c r="AD1395" s="24">
        <v>0</v>
      </c>
      <c r="AE1395" s="24">
        <v>0</v>
      </c>
      <c r="AF1395" s="24">
        <v>0</v>
      </c>
      <c r="AG1395" s="24">
        <v>0</v>
      </c>
      <c r="AH1395" s="24"/>
      <c r="AI1395" s="24">
        <v>0</v>
      </c>
      <c r="AJ1395" s="24">
        <v>0</v>
      </c>
      <c r="AK1395" s="24"/>
      <c r="AL1395" s="24">
        <v>0</v>
      </c>
      <c r="AM1395" s="24">
        <v>0</v>
      </c>
      <c r="AN1395" s="24">
        <v>0</v>
      </c>
      <c r="AO1395" s="24">
        <v>0</v>
      </c>
      <c r="AP1395" s="24">
        <v>0</v>
      </c>
      <c r="AQ1395" s="24">
        <v>0</v>
      </c>
      <c r="AR1395" s="24">
        <v>0</v>
      </c>
      <c r="AS1395" s="24">
        <v>0</v>
      </c>
      <c r="AT1395" s="24">
        <v>0</v>
      </c>
      <c r="AU1395" s="24">
        <v>0</v>
      </c>
      <c r="AV1395" s="24">
        <v>0</v>
      </c>
      <c r="AW1395" s="24">
        <v>0</v>
      </c>
      <c r="AX1395" s="24">
        <v>0</v>
      </c>
      <c r="AY1395" s="24">
        <v>0</v>
      </c>
      <c r="AZ1395" s="24">
        <v>0</v>
      </c>
      <c r="BA1395" s="24">
        <v>0</v>
      </c>
      <c r="BB1395" s="24">
        <v>0</v>
      </c>
      <c r="BC1395" s="24">
        <v>0</v>
      </c>
      <c r="BD1395" s="24">
        <f t="shared" si="559"/>
        <v>0</v>
      </c>
      <c r="BE1395" s="25"/>
    </row>
    <row r="1396" spans="1:57" ht="25.5" customHeight="1" x14ac:dyDescent="0.25">
      <c r="A1396" s="22">
        <v>28</v>
      </c>
      <c r="B1396" s="79" t="s">
        <v>91</v>
      </c>
      <c r="C1396" s="80">
        <v>14</v>
      </c>
      <c r="D1396" s="80">
        <v>237</v>
      </c>
      <c r="E1396" s="80" t="s">
        <v>387</v>
      </c>
      <c r="F1396" s="24">
        <v>0</v>
      </c>
      <c r="G1396" s="24">
        <v>0</v>
      </c>
      <c r="H1396" s="24">
        <v>0</v>
      </c>
      <c r="I1396" s="24">
        <v>0</v>
      </c>
      <c r="J1396" s="24">
        <v>0</v>
      </c>
      <c r="K1396" s="24">
        <v>0</v>
      </c>
      <c r="L1396" s="24">
        <v>0</v>
      </c>
      <c r="M1396" s="24">
        <v>0</v>
      </c>
      <c r="N1396" s="24">
        <v>0</v>
      </c>
      <c r="O1396" s="24">
        <v>0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0</v>
      </c>
      <c r="V1396" s="24"/>
      <c r="W1396" s="24">
        <v>0</v>
      </c>
      <c r="X1396" s="24"/>
      <c r="Y1396" s="24">
        <v>0</v>
      </c>
      <c r="Z1396" s="24">
        <v>0</v>
      </c>
      <c r="AA1396" s="24"/>
      <c r="AB1396" s="24">
        <v>0</v>
      </c>
      <c r="AC1396" s="24">
        <v>0</v>
      </c>
      <c r="AD1396" s="24">
        <v>0</v>
      </c>
      <c r="AE1396" s="24">
        <v>0</v>
      </c>
      <c r="AF1396" s="24">
        <v>0</v>
      </c>
      <c r="AG1396" s="24">
        <v>0</v>
      </c>
      <c r="AH1396" s="24"/>
      <c r="AI1396" s="24">
        <v>0</v>
      </c>
      <c r="AJ1396" s="24">
        <v>0</v>
      </c>
      <c r="AK1396" s="24"/>
      <c r="AL1396" s="24">
        <v>0</v>
      </c>
      <c r="AM1396" s="24">
        <v>0</v>
      </c>
      <c r="AN1396" s="24">
        <v>0</v>
      </c>
      <c r="AO1396" s="24">
        <v>0</v>
      </c>
      <c r="AP1396" s="24">
        <v>0</v>
      </c>
      <c r="AQ1396" s="24">
        <v>0</v>
      </c>
      <c r="AR1396" s="24">
        <v>0</v>
      </c>
      <c r="AS1396" s="24">
        <v>0</v>
      </c>
      <c r="AT1396" s="24">
        <v>0</v>
      </c>
      <c r="AU1396" s="24">
        <v>0</v>
      </c>
      <c r="AV1396" s="24">
        <v>0</v>
      </c>
      <c r="AW1396" s="24">
        <v>0</v>
      </c>
      <c r="AX1396" s="24">
        <v>0</v>
      </c>
      <c r="AY1396" s="24">
        <v>0</v>
      </c>
      <c r="AZ1396" s="24">
        <v>0</v>
      </c>
      <c r="BA1396" s="24">
        <v>0</v>
      </c>
      <c r="BB1396" s="24">
        <v>0</v>
      </c>
      <c r="BC1396" s="24">
        <v>0</v>
      </c>
      <c r="BD1396" s="24">
        <f t="shared" si="559"/>
        <v>0</v>
      </c>
      <c r="BE1396" s="25"/>
    </row>
    <row r="1397" spans="1:57" ht="25.5" customHeight="1" x14ac:dyDescent="0.25">
      <c r="A1397" s="22">
        <v>28</v>
      </c>
      <c r="B1397" s="79" t="s">
        <v>91</v>
      </c>
      <c r="C1397" s="80">
        <v>60</v>
      </c>
      <c r="D1397" s="80">
        <v>73</v>
      </c>
      <c r="E1397" s="80" t="s">
        <v>388</v>
      </c>
      <c r="F1397" s="24">
        <v>0</v>
      </c>
      <c r="G1397" s="24">
        <v>0</v>
      </c>
      <c r="H1397" s="24">
        <v>0</v>
      </c>
      <c r="I1397" s="24">
        <v>0</v>
      </c>
      <c r="J1397" s="24">
        <v>0</v>
      </c>
      <c r="K1397" s="24">
        <v>0</v>
      </c>
      <c r="L1397" s="24">
        <v>0</v>
      </c>
      <c r="M1397" s="24">
        <v>0</v>
      </c>
      <c r="N1397" s="24">
        <v>0</v>
      </c>
      <c r="O1397" s="24">
        <v>0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0</v>
      </c>
      <c r="V1397" s="24"/>
      <c r="W1397" s="24">
        <v>0</v>
      </c>
      <c r="X1397" s="24"/>
      <c r="Y1397" s="24">
        <v>0</v>
      </c>
      <c r="Z1397" s="24">
        <v>0</v>
      </c>
      <c r="AA1397" s="24"/>
      <c r="AB1397" s="24">
        <v>0</v>
      </c>
      <c r="AC1397" s="24">
        <v>0</v>
      </c>
      <c r="AD1397" s="24">
        <v>0</v>
      </c>
      <c r="AE1397" s="24">
        <v>0</v>
      </c>
      <c r="AF1397" s="24">
        <v>0</v>
      </c>
      <c r="AG1397" s="24">
        <v>0</v>
      </c>
      <c r="AH1397" s="24"/>
      <c r="AI1397" s="24">
        <v>0</v>
      </c>
      <c r="AJ1397" s="24">
        <v>0</v>
      </c>
      <c r="AK1397" s="24"/>
      <c r="AL1397" s="24">
        <v>0</v>
      </c>
      <c r="AM1397" s="24">
        <v>0</v>
      </c>
      <c r="AN1397" s="24">
        <v>0</v>
      </c>
      <c r="AO1397" s="24">
        <v>0</v>
      </c>
      <c r="AP1397" s="24">
        <v>0</v>
      </c>
      <c r="AQ1397" s="24">
        <v>0</v>
      </c>
      <c r="AR1397" s="24">
        <v>0</v>
      </c>
      <c r="AS1397" s="24">
        <v>0</v>
      </c>
      <c r="AT1397" s="24">
        <v>0</v>
      </c>
      <c r="AU1397" s="24">
        <v>0</v>
      </c>
      <c r="AV1397" s="24">
        <v>0</v>
      </c>
      <c r="AW1397" s="24">
        <v>0</v>
      </c>
      <c r="AX1397" s="24">
        <v>0</v>
      </c>
      <c r="AY1397" s="24">
        <v>0</v>
      </c>
      <c r="AZ1397" s="24">
        <v>0</v>
      </c>
      <c r="BA1397" s="24">
        <v>0</v>
      </c>
      <c r="BB1397" s="24">
        <v>0</v>
      </c>
      <c r="BC1397" s="24">
        <v>0</v>
      </c>
      <c r="BD1397" s="24">
        <f t="shared" si="559"/>
        <v>0</v>
      </c>
      <c r="BE1397" s="25"/>
    </row>
    <row r="1398" spans="1:57" ht="25.5" customHeight="1" x14ac:dyDescent="0.25">
      <c r="A1398" s="22">
        <v>28</v>
      </c>
      <c r="B1398" s="79" t="s">
        <v>91</v>
      </c>
      <c r="C1398" s="80">
        <v>26</v>
      </c>
      <c r="D1398" s="80">
        <v>54</v>
      </c>
      <c r="E1398" s="80" t="s">
        <v>337</v>
      </c>
      <c r="F1398" s="24">
        <v>0</v>
      </c>
      <c r="G1398" s="24">
        <v>0</v>
      </c>
      <c r="H1398" s="24">
        <v>0</v>
      </c>
      <c r="I1398" s="24">
        <v>0</v>
      </c>
      <c r="J1398" s="24">
        <v>0</v>
      </c>
      <c r="K1398" s="24">
        <v>0</v>
      </c>
      <c r="L1398" s="24">
        <v>0</v>
      </c>
      <c r="M1398" s="24">
        <v>0</v>
      </c>
      <c r="N1398" s="24">
        <v>0</v>
      </c>
      <c r="O1398" s="24">
        <v>0</v>
      </c>
      <c r="P1398" s="24">
        <v>0</v>
      </c>
      <c r="Q1398" s="24">
        <v>0</v>
      </c>
      <c r="R1398" s="24">
        <v>0</v>
      </c>
      <c r="S1398" s="24">
        <v>0</v>
      </c>
      <c r="T1398" s="24">
        <v>0</v>
      </c>
      <c r="U1398" s="24">
        <v>0</v>
      </c>
      <c r="V1398" s="24"/>
      <c r="W1398" s="24">
        <v>0</v>
      </c>
      <c r="X1398" s="24"/>
      <c r="Y1398" s="24">
        <v>0</v>
      </c>
      <c r="Z1398" s="24">
        <v>0</v>
      </c>
      <c r="AA1398" s="24"/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/>
      <c r="AI1398" s="24">
        <v>0</v>
      </c>
      <c r="AJ1398" s="24">
        <v>0</v>
      </c>
      <c r="AK1398" s="24"/>
      <c r="AL1398" s="24">
        <v>0</v>
      </c>
      <c r="AM1398" s="24">
        <v>0</v>
      </c>
      <c r="AN1398" s="24">
        <v>0</v>
      </c>
      <c r="AO1398" s="24">
        <v>0</v>
      </c>
      <c r="AP1398" s="24">
        <v>0</v>
      </c>
      <c r="AQ1398" s="24">
        <v>0</v>
      </c>
      <c r="AR1398" s="24">
        <v>0</v>
      </c>
      <c r="AS1398" s="24">
        <v>0</v>
      </c>
      <c r="AT1398" s="24">
        <v>0</v>
      </c>
      <c r="AU1398" s="24">
        <v>0</v>
      </c>
      <c r="AV1398" s="24">
        <v>0</v>
      </c>
      <c r="AW1398" s="24">
        <v>0</v>
      </c>
      <c r="AX1398" s="24">
        <v>0</v>
      </c>
      <c r="AY1398" s="24">
        <v>0</v>
      </c>
      <c r="AZ1398" s="24">
        <v>0</v>
      </c>
      <c r="BA1398" s="24">
        <v>0</v>
      </c>
      <c r="BB1398" s="24">
        <v>0</v>
      </c>
      <c r="BC1398" s="24">
        <v>0</v>
      </c>
      <c r="BD1398" s="24">
        <f t="shared" si="559"/>
        <v>0</v>
      </c>
      <c r="BE1398" s="25"/>
    </row>
    <row r="1399" spans="1:57" ht="25.5" customHeight="1" x14ac:dyDescent="0.25">
      <c r="A1399" s="42">
        <v>28</v>
      </c>
      <c r="B1399" s="79" t="s">
        <v>93</v>
      </c>
      <c r="C1399" s="80">
        <v>14</v>
      </c>
      <c r="D1399" s="80">
        <v>97</v>
      </c>
      <c r="E1399" s="80" t="s">
        <v>259</v>
      </c>
      <c r="F1399" s="24">
        <v>0</v>
      </c>
      <c r="G1399" s="24">
        <v>0</v>
      </c>
      <c r="H1399" s="24">
        <v>0</v>
      </c>
      <c r="I1399" s="24">
        <v>0</v>
      </c>
      <c r="J1399" s="24">
        <v>0</v>
      </c>
      <c r="K1399" s="24">
        <v>0</v>
      </c>
      <c r="L1399" s="24">
        <v>0</v>
      </c>
      <c r="M1399" s="24">
        <v>0</v>
      </c>
      <c r="N1399" s="24">
        <v>0</v>
      </c>
      <c r="O1399" s="24">
        <v>0</v>
      </c>
      <c r="P1399" s="24">
        <v>0</v>
      </c>
      <c r="Q1399" s="24">
        <v>0</v>
      </c>
      <c r="R1399" s="24">
        <v>0</v>
      </c>
      <c r="S1399" s="24">
        <v>0</v>
      </c>
      <c r="T1399" s="24">
        <v>0</v>
      </c>
      <c r="U1399" s="24">
        <v>0</v>
      </c>
      <c r="V1399" s="24"/>
      <c r="W1399" s="24">
        <v>0</v>
      </c>
      <c r="X1399" s="24"/>
      <c r="Y1399" s="24">
        <v>0</v>
      </c>
      <c r="Z1399" s="24">
        <v>0</v>
      </c>
      <c r="AA1399" s="24"/>
      <c r="AB1399" s="24">
        <v>0</v>
      </c>
      <c r="AC1399" s="24">
        <v>0</v>
      </c>
      <c r="AD1399" s="24">
        <v>0</v>
      </c>
      <c r="AE1399" s="24">
        <v>0</v>
      </c>
      <c r="AF1399" s="24">
        <v>0</v>
      </c>
      <c r="AG1399" s="24">
        <v>0</v>
      </c>
      <c r="AH1399" s="24"/>
      <c r="AI1399" s="24">
        <v>0</v>
      </c>
      <c r="AJ1399" s="24">
        <v>0</v>
      </c>
      <c r="AK1399" s="24"/>
      <c r="AL1399" s="24">
        <v>0</v>
      </c>
      <c r="AM1399" s="24">
        <v>0</v>
      </c>
      <c r="AN1399" s="24">
        <v>0</v>
      </c>
      <c r="AO1399" s="24">
        <v>0</v>
      </c>
      <c r="AP1399" s="24">
        <v>0</v>
      </c>
      <c r="AQ1399" s="24">
        <v>0</v>
      </c>
      <c r="AR1399" s="24">
        <v>0</v>
      </c>
      <c r="AS1399" s="24">
        <v>0</v>
      </c>
      <c r="AT1399" s="24">
        <v>0</v>
      </c>
      <c r="AU1399" s="24">
        <v>0</v>
      </c>
      <c r="AV1399" s="24">
        <v>0</v>
      </c>
      <c r="AW1399" s="24">
        <v>0</v>
      </c>
      <c r="AX1399" s="24">
        <v>0</v>
      </c>
      <c r="AY1399" s="24">
        <v>0</v>
      </c>
      <c r="AZ1399" s="24">
        <v>0</v>
      </c>
      <c r="BA1399" s="24">
        <v>0</v>
      </c>
      <c r="BB1399" s="24">
        <v>0</v>
      </c>
      <c r="BC1399" s="24">
        <v>0</v>
      </c>
      <c r="BD1399" s="24">
        <f t="shared" si="559"/>
        <v>0</v>
      </c>
      <c r="BE1399" s="25"/>
    </row>
    <row r="1400" spans="1:57" ht="25.5" customHeight="1" x14ac:dyDescent="0.25">
      <c r="A1400" s="22">
        <v>28</v>
      </c>
      <c r="B1400" s="79" t="s">
        <v>93</v>
      </c>
      <c r="C1400" s="80">
        <v>10</v>
      </c>
      <c r="D1400" s="80">
        <v>57</v>
      </c>
      <c r="E1400" s="80" t="s">
        <v>225</v>
      </c>
      <c r="F1400" s="24">
        <v>0</v>
      </c>
      <c r="G1400" s="24">
        <v>0</v>
      </c>
      <c r="H1400" s="24">
        <v>0</v>
      </c>
      <c r="I1400" s="24">
        <v>0</v>
      </c>
      <c r="J1400" s="24">
        <v>0</v>
      </c>
      <c r="K1400" s="24">
        <v>0</v>
      </c>
      <c r="L1400" s="24">
        <v>0</v>
      </c>
      <c r="M1400" s="24">
        <v>0</v>
      </c>
      <c r="N1400" s="24">
        <v>0</v>
      </c>
      <c r="O1400" s="24">
        <v>0</v>
      </c>
      <c r="P1400" s="24">
        <v>0</v>
      </c>
      <c r="Q1400" s="24">
        <v>0</v>
      </c>
      <c r="R1400" s="24">
        <v>0</v>
      </c>
      <c r="S1400" s="24">
        <v>0</v>
      </c>
      <c r="T1400" s="24">
        <v>0</v>
      </c>
      <c r="U1400" s="24">
        <v>0</v>
      </c>
      <c r="V1400" s="24"/>
      <c r="W1400" s="24">
        <v>0</v>
      </c>
      <c r="X1400" s="24"/>
      <c r="Y1400" s="24">
        <v>0</v>
      </c>
      <c r="Z1400" s="24">
        <v>0</v>
      </c>
      <c r="AA1400" s="24"/>
      <c r="AB1400" s="24">
        <v>0</v>
      </c>
      <c r="AC1400" s="24">
        <v>0</v>
      </c>
      <c r="AD1400" s="24">
        <v>0</v>
      </c>
      <c r="AE1400" s="24">
        <v>0</v>
      </c>
      <c r="AF1400" s="24">
        <v>0</v>
      </c>
      <c r="AG1400" s="24">
        <v>0</v>
      </c>
      <c r="AH1400" s="24"/>
      <c r="AI1400" s="24">
        <v>0</v>
      </c>
      <c r="AJ1400" s="24">
        <v>0</v>
      </c>
      <c r="AK1400" s="24"/>
      <c r="AL1400" s="24">
        <v>0</v>
      </c>
      <c r="AM1400" s="24">
        <v>0</v>
      </c>
      <c r="AN1400" s="24">
        <v>0</v>
      </c>
      <c r="AO1400" s="24">
        <v>0</v>
      </c>
      <c r="AP1400" s="24">
        <v>0</v>
      </c>
      <c r="AQ1400" s="24">
        <v>0</v>
      </c>
      <c r="AR1400" s="24">
        <v>0</v>
      </c>
      <c r="AS1400" s="24">
        <v>0</v>
      </c>
      <c r="AT1400" s="24">
        <v>0</v>
      </c>
      <c r="AU1400" s="24">
        <v>0</v>
      </c>
      <c r="AV1400" s="24">
        <v>0</v>
      </c>
      <c r="AW1400" s="24">
        <v>0</v>
      </c>
      <c r="AX1400" s="24">
        <v>0</v>
      </c>
      <c r="AY1400" s="24">
        <v>0</v>
      </c>
      <c r="AZ1400" s="24">
        <v>0</v>
      </c>
      <c r="BA1400" s="24">
        <v>0</v>
      </c>
      <c r="BB1400" s="24">
        <v>0</v>
      </c>
      <c r="BC1400" s="24">
        <v>0</v>
      </c>
      <c r="BD1400" s="24">
        <f t="shared" si="559"/>
        <v>0</v>
      </c>
      <c r="BE1400" s="25"/>
    </row>
    <row r="1401" spans="1:57" ht="25.5" customHeight="1" x14ac:dyDescent="0.25">
      <c r="A1401" s="22">
        <v>28</v>
      </c>
      <c r="B1401" s="79" t="s">
        <v>93</v>
      </c>
      <c r="C1401" s="80">
        <v>19</v>
      </c>
      <c r="D1401" s="80">
        <v>112</v>
      </c>
      <c r="E1401" s="80" t="s">
        <v>313</v>
      </c>
      <c r="F1401" s="24">
        <v>0</v>
      </c>
      <c r="G1401" s="24">
        <v>0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0</v>
      </c>
      <c r="V1401" s="24"/>
      <c r="W1401" s="24">
        <v>0</v>
      </c>
      <c r="X1401" s="24"/>
      <c r="Y1401" s="24">
        <v>0</v>
      </c>
      <c r="Z1401" s="24">
        <v>0</v>
      </c>
      <c r="AA1401" s="24"/>
      <c r="AB1401" s="24">
        <v>0</v>
      </c>
      <c r="AC1401" s="24">
        <v>0</v>
      </c>
      <c r="AD1401" s="24">
        <v>0</v>
      </c>
      <c r="AE1401" s="24">
        <v>0</v>
      </c>
      <c r="AF1401" s="24">
        <v>0</v>
      </c>
      <c r="AG1401" s="24">
        <v>0</v>
      </c>
      <c r="AH1401" s="24"/>
      <c r="AI1401" s="24">
        <v>0</v>
      </c>
      <c r="AJ1401" s="24">
        <v>0</v>
      </c>
      <c r="AK1401" s="24"/>
      <c r="AL1401" s="24">
        <v>0</v>
      </c>
      <c r="AM1401" s="24">
        <v>0</v>
      </c>
      <c r="AN1401" s="24">
        <v>0</v>
      </c>
      <c r="AO1401" s="24">
        <v>0</v>
      </c>
      <c r="AP1401" s="24">
        <v>0</v>
      </c>
      <c r="AQ1401" s="24">
        <v>0</v>
      </c>
      <c r="AR1401" s="24">
        <v>0</v>
      </c>
      <c r="AS1401" s="24">
        <v>0</v>
      </c>
      <c r="AT1401" s="24">
        <v>0</v>
      </c>
      <c r="AU1401" s="24">
        <v>0</v>
      </c>
      <c r="AV1401" s="24">
        <v>0</v>
      </c>
      <c r="AW1401" s="24">
        <v>0</v>
      </c>
      <c r="AX1401" s="24">
        <v>0</v>
      </c>
      <c r="AY1401" s="24">
        <v>0</v>
      </c>
      <c r="AZ1401" s="24">
        <v>0</v>
      </c>
      <c r="BA1401" s="24">
        <v>0</v>
      </c>
      <c r="BB1401" s="24">
        <v>0</v>
      </c>
      <c r="BC1401" s="24">
        <v>0</v>
      </c>
      <c r="BD1401" s="24">
        <f t="shared" si="559"/>
        <v>0</v>
      </c>
      <c r="BE1401" s="25"/>
    </row>
    <row r="1402" spans="1:57" ht="25.5" customHeight="1" x14ac:dyDescent="0.25">
      <c r="A1402" s="22">
        <v>28</v>
      </c>
      <c r="B1402" s="79" t="s">
        <v>93</v>
      </c>
      <c r="C1402" s="80">
        <v>26</v>
      </c>
      <c r="D1402" s="80">
        <v>53</v>
      </c>
      <c r="E1402" s="80" t="s">
        <v>331</v>
      </c>
      <c r="F1402" s="24">
        <v>0</v>
      </c>
      <c r="G1402" s="24">
        <v>0</v>
      </c>
      <c r="H1402" s="24">
        <v>0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0</v>
      </c>
      <c r="V1402" s="24"/>
      <c r="W1402" s="24">
        <v>0</v>
      </c>
      <c r="X1402" s="24"/>
      <c r="Y1402" s="24">
        <v>0</v>
      </c>
      <c r="Z1402" s="24">
        <v>0</v>
      </c>
      <c r="AA1402" s="24"/>
      <c r="AB1402" s="24">
        <v>0</v>
      </c>
      <c r="AC1402" s="24">
        <v>0</v>
      </c>
      <c r="AD1402" s="24">
        <v>0</v>
      </c>
      <c r="AE1402" s="24">
        <v>0</v>
      </c>
      <c r="AF1402" s="24">
        <v>0</v>
      </c>
      <c r="AG1402" s="24">
        <v>0</v>
      </c>
      <c r="AH1402" s="24"/>
      <c r="AI1402" s="24">
        <v>0</v>
      </c>
      <c r="AJ1402" s="24">
        <v>0</v>
      </c>
      <c r="AK1402" s="24"/>
      <c r="AL1402" s="24">
        <v>0</v>
      </c>
      <c r="AM1402" s="24">
        <v>0</v>
      </c>
      <c r="AN1402" s="24">
        <v>0</v>
      </c>
      <c r="AO1402" s="24">
        <v>0</v>
      </c>
      <c r="AP1402" s="24">
        <v>0</v>
      </c>
      <c r="AQ1402" s="24">
        <v>0</v>
      </c>
      <c r="AR1402" s="24">
        <v>0</v>
      </c>
      <c r="AS1402" s="24">
        <v>0</v>
      </c>
      <c r="AT1402" s="24">
        <v>0</v>
      </c>
      <c r="AU1402" s="24">
        <v>0</v>
      </c>
      <c r="AV1402" s="24">
        <v>0</v>
      </c>
      <c r="AW1402" s="24">
        <v>0</v>
      </c>
      <c r="AX1402" s="24">
        <v>0</v>
      </c>
      <c r="AY1402" s="24">
        <v>0</v>
      </c>
      <c r="AZ1402" s="24">
        <v>0</v>
      </c>
      <c r="BA1402" s="24">
        <v>0</v>
      </c>
      <c r="BB1402" s="24">
        <v>0</v>
      </c>
      <c r="BC1402" s="24">
        <v>0</v>
      </c>
      <c r="BD1402" s="24">
        <f t="shared" si="559"/>
        <v>0</v>
      </c>
      <c r="BE1402" s="25"/>
    </row>
    <row r="1403" spans="1:57" ht="25.5" customHeight="1" x14ac:dyDescent="0.25">
      <c r="A1403" s="22">
        <v>28</v>
      </c>
      <c r="B1403" s="79" t="s">
        <v>100</v>
      </c>
      <c r="C1403" s="80">
        <v>24</v>
      </c>
      <c r="D1403" s="80">
        <v>77</v>
      </c>
      <c r="E1403" s="80" t="s">
        <v>200</v>
      </c>
      <c r="F1403" s="24">
        <v>0</v>
      </c>
      <c r="G1403" s="24">
        <v>0</v>
      </c>
      <c r="H1403" s="24">
        <v>0</v>
      </c>
      <c r="I1403" s="24">
        <v>0</v>
      </c>
      <c r="J1403" s="24">
        <v>0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0</v>
      </c>
      <c r="V1403" s="24"/>
      <c r="W1403" s="24">
        <v>0</v>
      </c>
      <c r="X1403" s="24"/>
      <c r="Y1403" s="24">
        <v>0</v>
      </c>
      <c r="Z1403" s="24">
        <v>0</v>
      </c>
      <c r="AA1403" s="24"/>
      <c r="AB1403" s="24">
        <v>0</v>
      </c>
      <c r="AC1403" s="24">
        <v>0</v>
      </c>
      <c r="AD1403" s="24">
        <v>0</v>
      </c>
      <c r="AE1403" s="24">
        <v>0</v>
      </c>
      <c r="AF1403" s="24">
        <v>0</v>
      </c>
      <c r="AG1403" s="24">
        <v>0</v>
      </c>
      <c r="AH1403" s="24"/>
      <c r="AI1403" s="24">
        <v>0</v>
      </c>
      <c r="AJ1403" s="24">
        <v>0</v>
      </c>
      <c r="AK1403" s="24"/>
      <c r="AL1403" s="24">
        <v>0</v>
      </c>
      <c r="AM1403" s="24">
        <v>0</v>
      </c>
      <c r="AN1403" s="24">
        <v>0</v>
      </c>
      <c r="AO1403" s="24">
        <v>0</v>
      </c>
      <c r="AP1403" s="24">
        <v>0</v>
      </c>
      <c r="AQ1403" s="24">
        <v>0</v>
      </c>
      <c r="AR1403" s="24">
        <v>0</v>
      </c>
      <c r="AS1403" s="24">
        <v>0</v>
      </c>
      <c r="AT1403" s="24">
        <v>0</v>
      </c>
      <c r="AU1403" s="24">
        <v>0</v>
      </c>
      <c r="AV1403" s="24">
        <v>0</v>
      </c>
      <c r="AW1403" s="24">
        <v>0</v>
      </c>
      <c r="AX1403" s="24">
        <v>0</v>
      </c>
      <c r="AY1403" s="24">
        <v>0</v>
      </c>
      <c r="AZ1403" s="24">
        <v>0</v>
      </c>
      <c r="BA1403" s="24">
        <v>0</v>
      </c>
      <c r="BB1403" s="24">
        <v>0</v>
      </c>
      <c r="BC1403" s="24">
        <v>0</v>
      </c>
      <c r="BD1403" s="24">
        <f t="shared" si="559"/>
        <v>0</v>
      </c>
      <c r="BE1403" s="25"/>
    </row>
    <row r="1404" spans="1:57" ht="25.5" customHeight="1" x14ac:dyDescent="0.25">
      <c r="A1404" s="22">
        <v>28</v>
      </c>
      <c r="B1404" s="79" t="s">
        <v>110</v>
      </c>
      <c r="C1404" s="80">
        <v>13</v>
      </c>
      <c r="D1404" s="80">
        <v>150</v>
      </c>
      <c r="E1404" s="80" t="s">
        <v>362</v>
      </c>
      <c r="F1404" s="24">
        <v>0</v>
      </c>
      <c r="G1404" s="24">
        <v>0</v>
      </c>
      <c r="H1404" s="24">
        <v>0</v>
      </c>
      <c r="I1404" s="24">
        <v>0</v>
      </c>
      <c r="J1404" s="24">
        <v>0</v>
      </c>
      <c r="K1404" s="24">
        <v>0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0</v>
      </c>
      <c r="V1404" s="24"/>
      <c r="W1404" s="24">
        <v>0</v>
      </c>
      <c r="X1404" s="24"/>
      <c r="Y1404" s="24">
        <v>0</v>
      </c>
      <c r="Z1404" s="24">
        <v>0</v>
      </c>
      <c r="AA1404" s="24"/>
      <c r="AB1404" s="24">
        <v>0</v>
      </c>
      <c r="AC1404" s="24">
        <v>0</v>
      </c>
      <c r="AD1404" s="24">
        <v>0</v>
      </c>
      <c r="AE1404" s="24">
        <v>0</v>
      </c>
      <c r="AF1404" s="24">
        <v>0</v>
      </c>
      <c r="AG1404" s="24">
        <v>0</v>
      </c>
      <c r="AH1404" s="24"/>
      <c r="AI1404" s="24">
        <v>0</v>
      </c>
      <c r="AJ1404" s="24">
        <v>0</v>
      </c>
      <c r="AK1404" s="24"/>
      <c r="AL1404" s="24">
        <v>0</v>
      </c>
      <c r="AM1404" s="24">
        <v>0</v>
      </c>
      <c r="AN1404" s="24">
        <v>0</v>
      </c>
      <c r="AO1404" s="24">
        <v>0</v>
      </c>
      <c r="AP1404" s="24">
        <v>0</v>
      </c>
      <c r="AQ1404" s="24">
        <v>0</v>
      </c>
      <c r="AR1404" s="24">
        <v>0</v>
      </c>
      <c r="AS1404" s="24">
        <v>0</v>
      </c>
      <c r="AT1404" s="24">
        <v>0</v>
      </c>
      <c r="AU1404" s="24">
        <v>0</v>
      </c>
      <c r="AV1404" s="24">
        <v>0</v>
      </c>
      <c r="AW1404" s="24">
        <v>0</v>
      </c>
      <c r="AX1404" s="24">
        <v>0</v>
      </c>
      <c r="AY1404" s="24">
        <v>0</v>
      </c>
      <c r="AZ1404" s="24">
        <v>0</v>
      </c>
      <c r="BA1404" s="24">
        <v>0</v>
      </c>
      <c r="BB1404" s="24">
        <v>0</v>
      </c>
      <c r="BC1404" s="24">
        <v>0</v>
      </c>
      <c r="BD1404" s="24">
        <f t="shared" si="559"/>
        <v>0</v>
      </c>
      <c r="BE1404" s="25"/>
    </row>
    <row r="1405" spans="1:57" ht="25.5" customHeight="1" x14ac:dyDescent="0.25">
      <c r="A1405" s="22">
        <v>28</v>
      </c>
      <c r="B1405" s="79" t="s">
        <v>110</v>
      </c>
      <c r="C1405" s="80">
        <v>13</v>
      </c>
      <c r="D1405" s="80">
        <v>354</v>
      </c>
      <c r="E1405" s="80" t="s">
        <v>130</v>
      </c>
      <c r="F1405" s="24">
        <v>0</v>
      </c>
      <c r="G1405" s="24">
        <v>0</v>
      </c>
      <c r="H1405" s="24">
        <v>0</v>
      </c>
      <c r="I1405" s="24">
        <v>0</v>
      </c>
      <c r="J1405" s="24">
        <v>0</v>
      </c>
      <c r="K1405" s="24">
        <v>0</v>
      </c>
      <c r="L1405" s="24">
        <v>0</v>
      </c>
      <c r="M1405" s="24">
        <v>0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0</v>
      </c>
      <c r="V1405" s="24"/>
      <c r="W1405" s="24">
        <v>0</v>
      </c>
      <c r="X1405" s="24"/>
      <c r="Y1405" s="24">
        <v>0</v>
      </c>
      <c r="Z1405" s="24">
        <v>0</v>
      </c>
      <c r="AA1405" s="24"/>
      <c r="AB1405" s="24">
        <v>0</v>
      </c>
      <c r="AC1405" s="24">
        <v>0</v>
      </c>
      <c r="AD1405" s="24">
        <v>0</v>
      </c>
      <c r="AE1405" s="24">
        <v>0</v>
      </c>
      <c r="AF1405" s="24">
        <v>0</v>
      </c>
      <c r="AG1405" s="24">
        <v>0</v>
      </c>
      <c r="AH1405" s="24"/>
      <c r="AI1405" s="24">
        <v>0</v>
      </c>
      <c r="AJ1405" s="24">
        <v>0</v>
      </c>
      <c r="AK1405" s="24"/>
      <c r="AL1405" s="24">
        <v>0</v>
      </c>
      <c r="AM1405" s="24">
        <v>0</v>
      </c>
      <c r="AN1405" s="24">
        <v>0</v>
      </c>
      <c r="AO1405" s="24">
        <v>0</v>
      </c>
      <c r="AP1405" s="24">
        <v>0</v>
      </c>
      <c r="AQ1405" s="24">
        <v>0</v>
      </c>
      <c r="AR1405" s="24">
        <v>0</v>
      </c>
      <c r="AS1405" s="24">
        <v>0</v>
      </c>
      <c r="AT1405" s="24">
        <v>0</v>
      </c>
      <c r="AU1405" s="24">
        <v>0</v>
      </c>
      <c r="AV1405" s="24">
        <v>0</v>
      </c>
      <c r="AW1405" s="24">
        <v>0</v>
      </c>
      <c r="AX1405" s="24">
        <v>0</v>
      </c>
      <c r="AY1405" s="24">
        <v>0</v>
      </c>
      <c r="AZ1405" s="24">
        <v>0</v>
      </c>
      <c r="BA1405" s="24">
        <v>0</v>
      </c>
      <c r="BB1405" s="24">
        <v>0</v>
      </c>
      <c r="BC1405" s="24">
        <v>0</v>
      </c>
      <c r="BD1405" s="24">
        <f t="shared" si="559"/>
        <v>0</v>
      </c>
      <c r="BE1405" s="25"/>
    </row>
    <row r="1406" spans="1:57" ht="25.5" customHeight="1" x14ac:dyDescent="0.25">
      <c r="A1406" s="22">
        <v>28</v>
      </c>
      <c r="B1406" s="79" t="s">
        <v>110</v>
      </c>
      <c r="C1406" s="80">
        <v>22</v>
      </c>
      <c r="D1406" s="80">
        <v>34</v>
      </c>
      <c r="E1406" s="80" t="s">
        <v>128</v>
      </c>
      <c r="F1406" s="24">
        <v>0</v>
      </c>
      <c r="G1406" s="24">
        <v>0</v>
      </c>
      <c r="H1406" s="24">
        <v>0</v>
      </c>
      <c r="I1406" s="24">
        <v>0</v>
      </c>
      <c r="J1406" s="24">
        <v>0</v>
      </c>
      <c r="K1406" s="24">
        <v>0</v>
      </c>
      <c r="L1406" s="24">
        <v>0</v>
      </c>
      <c r="M1406" s="24">
        <v>0</v>
      </c>
      <c r="N1406" s="24">
        <v>0</v>
      </c>
      <c r="O1406" s="24">
        <v>0</v>
      </c>
      <c r="P1406" s="24">
        <v>0</v>
      </c>
      <c r="Q1406" s="24">
        <v>0</v>
      </c>
      <c r="R1406" s="24">
        <v>0</v>
      </c>
      <c r="S1406" s="24">
        <v>0</v>
      </c>
      <c r="T1406" s="24">
        <v>0</v>
      </c>
      <c r="U1406" s="24">
        <v>0</v>
      </c>
      <c r="V1406" s="24"/>
      <c r="W1406" s="24">
        <v>0</v>
      </c>
      <c r="X1406" s="24"/>
      <c r="Y1406" s="24">
        <v>0</v>
      </c>
      <c r="Z1406" s="24">
        <v>0</v>
      </c>
      <c r="AA1406" s="24"/>
      <c r="AB1406" s="24">
        <v>0</v>
      </c>
      <c r="AC1406" s="24">
        <v>0</v>
      </c>
      <c r="AD1406" s="24">
        <v>0</v>
      </c>
      <c r="AE1406" s="24">
        <v>0</v>
      </c>
      <c r="AF1406" s="24">
        <v>0</v>
      </c>
      <c r="AG1406" s="24">
        <v>0</v>
      </c>
      <c r="AH1406" s="24"/>
      <c r="AI1406" s="24">
        <v>0</v>
      </c>
      <c r="AJ1406" s="24">
        <v>0</v>
      </c>
      <c r="AK1406" s="24"/>
      <c r="AL1406" s="24">
        <v>0</v>
      </c>
      <c r="AM1406" s="24">
        <v>0</v>
      </c>
      <c r="AN1406" s="24">
        <v>0</v>
      </c>
      <c r="AO1406" s="24">
        <v>0</v>
      </c>
      <c r="AP1406" s="24">
        <v>0</v>
      </c>
      <c r="AQ1406" s="24">
        <v>0</v>
      </c>
      <c r="AR1406" s="24">
        <v>0</v>
      </c>
      <c r="AS1406" s="24">
        <v>0</v>
      </c>
      <c r="AT1406" s="24">
        <v>0</v>
      </c>
      <c r="AU1406" s="24">
        <v>0</v>
      </c>
      <c r="AV1406" s="24">
        <v>0</v>
      </c>
      <c r="AW1406" s="24">
        <v>0</v>
      </c>
      <c r="AX1406" s="24">
        <v>0</v>
      </c>
      <c r="AY1406" s="24">
        <v>0</v>
      </c>
      <c r="AZ1406" s="24">
        <v>0</v>
      </c>
      <c r="BA1406" s="24">
        <v>0</v>
      </c>
      <c r="BB1406" s="24">
        <v>0</v>
      </c>
      <c r="BC1406" s="24">
        <v>0</v>
      </c>
      <c r="BD1406" s="24">
        <f t="shared" si="559"/>
        <v>0</v>
      </c>
      <c r="BE1406" s="25"/>
    </row>
    <row r="1407" spans="1:57" ht="25.5" customHeight="1" x14ac:dyDescent="0.25">
      <c r="A1407" s="22">
        <v>28</v>
      </c>
      <c r="B1407" s="78"/>
      <c r="C1407" s="91"/>
      <c r="D1407" s="91"/>
      <c r="E1407" s="91"/>
      <c r="F1407" s="24">
        <v>0</v>
      </c>
      <c r="G1407" s="24">
        <v>0</v>
      </c>
      <c r="H1407" s="24">
        <v>0</v>
      </c>
      <c r="I1407" s="24">
        <v>0</v>
      </c>
      <c r="J1407" s="24">
        <v>0</v>
      </c>
      <c r="K1407" s="24">
        <v>0</v>
      </c>
      <c r="L1407" s="24">
        <v>0</v>
      </c>
      <c r="M1407" s="24">
        <v>0</v>
      </c>
      <c r="N1407" s="24">
        <v>0</v>
      </c>
      <c r="O1407" s="24">
        <v>0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0</v>
      </c>
      <c r="V1407" s="24"/>
      <c r="W1407" s="24">
        <v>0</v>
      </c>
      <c r="X1407" s="24"/>
      <c r="Y1407" s="24">
        <v>0</v>
      </c>
      <c r="Z1407" s="24">
        <v>0</v>
      </c>
      <c r="AA1407" s="24"/>
      <c r="AB1407" s="24">
        <v>0</v>
      </c>
      <c r="AC1407" s="24">
        <v>0</v>
      </c>
      <c r="AD1407" s="24">
        <v>0</v>
      </c>
      <c r="AE1407" s="24">
        <v>0</v>
      </c>
      <c r="AF1407" s="24">
        <v>0</v>
      </c>
      <c r="AG1407" s="24">
        <v>0</v>
      </c>
      <c r="AH1407" s="24"/>
      <c r="AI1407" s="24">
        <v>0</v>
      </c>
      <c r="AJ1407" s="24">
        <v>0</v>
      </c>
      <c r="AK1407" s="24"/>
      <c r="AL1407" s="24">
        <v>0</v>
      </c>
      <c r="AM1407" s="24">
        <v>0</v>
      </c>
      <c r="AN1407" s="24">
        <v>0</v>
      </c>
      <c r="AO1407" s="24">
        <v>0</v>
      </c>
      <c r="AP1407" s="24">
        <v>0</v>
      </c>
      <c r="AQ1407" s="24">
        <v>0</v>
      </c>
      <c r="AR1407" s="24">
        <v>0</v>
      </c>
      <c r="AS1407" s="24">
        <v>0</v>
      </c>
      <c r="AT1407" s="24">
        <v>0</v>
      </c>
      <c r="AU1407" s="24">
        <v>0</v>
      </c>
      <c r="AV1407" s="24">
        <v>0</v>
      </c>
      <c r="AW1407" s="24">
        <v>0</v>
      </c>
      <c r="AX1407" s="24">
        <v>0</v>
      </c>
      <c r="AY1407" s="24">
        <v>0</v>
      </c>
      <c r="AZ1407" s="24">
        <v>0</v>
      </c>
      <c r="BA1407" s="24">
        <v>0</v>
      </c>
      <c r="BB1407" s="24">
        <v>0</v>
      </c>
      <c r="BC1407" s="24">
        <v>0</v>
      </c>
      <c r="BD1407" s="24">
        <f t="shared" si="559"/>
        <v>0</v>
      </c>
      <c r="BE1407" s="25"/>
    </row>
    <row r="1408" spans="1:57" ht="25.5" customHeight="1" x14ac:dyDescent="0.25">
      <c r="A1408" s="22">
        <v>28</v>
      </c>
      <c r="B1408" s="78"/>
      <c r="C1408" s="76"/>
      <c r="D1408" s="76"/>
      <c r="E1408" s="76"/>
      <c r="F1408" s="24">
        <v>0</v>
      </c>
      <c r="G1408" s="24">
        <v>0</v>
      </c>
      <c r="H1408" s="24">
        <v>0</v>
      </c>
      <c r="I1408" s="24">
        <v>0</v>
      </c>
      <c r="J1408" s="24">
        <v>0</v>
      </c>
      <c r="K1408" s="24">
        <v>0</v>
      </c>
      <c r="L1408" s="24">
        <v>0</v>
      </c>
      <c r="M1408" s="24">
        <v>0</v>
      </c>
      <c r="N1408" s="24">
        <v>0</v>
      </c>
      <c r="O1408" s="24">
        <v>0</v>
      </c>
      <c r="P1408" s="24">
        <v>0</v>
      </c>
      <c r="Q1408" s="24">
        <v>0</v>
      </c>
      <c r="R1408" s="24">
        <v>0</v>
      </c>
      <c r="S1408" s="24">
        <v>0</v>
      </c>
      <c r="T1408" s="24">
        <v>0</v>
      </c>
      <c r="U1408" s="24">
        <v>0</v>
      </c>
      <c r="V1408" s="24"/>
      <c r="W1408" s="24">
        <v>0</v>
      </c>
      <c r="X1408" s="24"/>
      <c r="Y1408" s="24">
        <v>0</v>
      </c>
      <c r="Z1408" s="24">
        <v>0</v>
      </c>
      <c r="AA1408" s="24"/>
      <c r="AB1408" s="24">
        <v>0</v>
      </c>
      <c r="AC1408" s="24">
        <v>0</v>
      </c>
      <c r="AD1408" s="24">
        <v>0</v>
      </c>
      <c r="AE1408" s="24">
        <v>0</v>
      </c>
      <c r="AF1408" s="24">
        <v>0</v>
      </c>
      <c r="AG1408" s="24">
        <v>0</v>
      </c>
      <c r="AH1408" s="24"/>
      <c r="AI1408" s="24">
        <v>0</v>
      </c>
      <c r="AJ1408" s="24">
        <v>0</v>
      </c>
      <c r="AK1408" s="24"/>
      <c r="AL1408" s="24">
        <v>0</v>
      </c>
      <c r="AM1408" s="24">
        <v>0</v>
      </c>
      <c r="AN1408" s="24">
        <v>0</v>
      </c>
      <c r="AO1408" s="24">
        <v>0</v>
      </c>
      <c r="AP1408" s="24">
        <v>0</v>
      </c>
      <c r="AQ1408" s="24">
        <v>0</v>
      </c>
      <c r="AR1408" s="24">
        <v>0</v>
      </c>
      <c r="AS1408" s="24">
        <v>0</v>
      </c>
      <c r="AT1408" s="24">
        <v>0</v>
      </c>
      <c r="AU1408" s="24">
        <v>0</v>
      </c>
      <c r="AV1408" s="24">
        <v>0</v>
      </c>
      <c r="AW1408" s="24">
        <v>0</v>
      </c>
      <c r="AX1408" s="24">
        <v>0</v>
      </c>
      <c r="AY1408" s="24">
        <v>0</v>
      </c>
      <c r="AZ1408" s="24">
        <v>0</v>
      </c>
      <c r="BA1408" s="24">
        <v>0</v>
      </c>
      <c r="BB1408" s="24">
        <v>0</v>
      </c>
      <c r="BC1408" s="24">
        <v>0</v>
      </c>
      <c r="BD1408" s="24">
        <f t="shared" si="559"/>
        <v>0</v>
      </c>
      <c r="BE1408" s="25"/>
    </row>
    <row r="1409" spans="1:57" ht="25.5" customHeight="1" x14ac:dyDescent="0.25">
      <c r="A1409" s="22">
        <v>28</v>
      </c>
      <c r="B1409" s="78"/>
      <c r="C1409" s="76"/>
      <c r="D1409" s="76"/>
      <c r="E1409" s="76"/>
      <c r="F1409" s="24">
        <v>0</v>
      </c>
      <c r="G1409" s="24">
        <v>0</v>
      </c>
      <c r="H1409" s="24">
        <v>0</v>
      </c>
      <c r="I1409" s="24">
        <v>0</v>
      </c>
      <c r="J1409" s="24">
        <v>0</v>
      </c>
      <c r="K1409" s="24">
        <v>0</v>
      </c>
      <c r="L1409" s="24">
        <v>0</v>
      </c>
      <c r="M1409" s="24">
        <v>0</v>
      </c>
      <c r="N1409" s="24">
        <v>0</v>
      </c>
      <c r="O1409" s="24">
        <v>0</v>
      </c>
      <c r="P1409" s="24">
        <v>0</v>
      </c>
      <c r="Q1409" s="24">
        <v>0</v>
      </c>
      <c r="R1409" s="24">
        <v>0</v>
      </c>
      <c r="S1409" s="24">
        <v>0</v>
      </c>
      <c r="T1409" s="24">
        <v>0</v>
      </c>
      <c r="U1409" s="24">
        <v>0</v>
      </c>
      <c r="V1409" s="24"/>
      <c r="W1409" s="24">
        <v>0</v>
      </c>
      <c r="X1409" s="24"/>
      <c r="Y1409" s="24">
        <v>0</v>
      </c>
      <c r="Z1409" s="24">
        <v>0</v>
      </c>
      <c r="AA1409" s="24"/>
      <c r="AB1409" s="24">
        <v>0</v>
      </c>
      <c r="AC1409" s="24">
        <v>0</v>
      </c>
      <c r="AD1409" s="24">
        <v>0</v>
      </c>
      <c r="AE1409" s="24">
        <v>0</v>
      </c>
      <c r="AF1409" s="24">
        <v>0</v>
      </c>
      <c r="AG1409" s="24">
        <v>0</v>
      </c>
      <c r="AH1409" s="24"/>
      <c r="AI1409" s="24">
        <v>0</v>
      </c>
      <c r="AJ1409" s="24">
        <v>0</v>
      </c>
      <c r="AK1409" s="24"/>
      <c r="AL1409" s="24">
        <v>0</v>
      </c>
      <c r="AM1409" s="24">
        <v>0</v>
      </c>
      <c r="AN1409" s="24">
        <v>0</v>
      </c>
      <c r="AO1409" s="24">
        <v>0</v>
      </c>
      <c r="AP1409" s="24">
        <v>0</v>
      </c>
      <c r="AQ1409" s="24">
        <v>0</v>
      </c>
      <c r="AR1409" s="24">
        <v>0</v>
      </c>
      <c r="AS1409" s="24">
        <v>0</v>
      </c>
      <c r="AT1409" s="24">
        <v>0</v>
      </c>
      <c r="AU1409" s="24">
        <v>0</v>
      </c>
      <c r="AV1409" s="24">
        <v>0</v>
      </c>
      <c r="AW1409" s="24">
        <v>0</v>
      </c>
      <c r="AX1409" s="24">
        <v>0</v>
      </c>
      <c r="AY1409" s="24">
        <v>0</v>
      </c>
      <c r="AZ1409" s="24">
        <v>0</v>
      </c>
      <c r="BA1409" s="24">
        <v>0</v>
      </c>
      <c r="BB1409" s="24">
        <v>0</v>
      </c>
      <c r="BC1409" s="24">
        <v>0</v>
      </c>
      <c r="BD1409" s="24">
        <f t="shared" si="559"/>
        <v>0</v>
      </c>
      <c r="BE1409" s="25"/>
    </row>
    <row r="1410" spans="1:57" ht="25.5" customHeight="1" x14ac:dyDescent="0.25">
      <c r="A1410" s="22">
        <v>28</v>
      </c>
      <c r="B1410" s="78"/>
      <c r="C1410" s="76"/>
      <c r="D1410" s="76"/>
      <c r="E1410" s="76"/>
      <c r="F1410" s="24">
        <v>0</v>
      </c>
      <c r="G1410" s="24">
        <v>0</v>
      </c>
      <c r="H1410" s="24">
        <v>0</v>
      </c>
      <c r="I1410" s="24">
        <v>0</v>
      </c>
      <c r="J1410" s="24">
        <v>0</v>
      </c>
      <c r="K1410" s="24">
        <v>0</v>
      </c>
      <c r="L1410" s="24">
        <v>0</v>
      </c>
      <c r="M1410" s="24">
        <v>0</v>
      </c>
      <c r="N1410" s="24">
        <v>0</v>
      </c>
      <c r="O1410" s="24">
        <v>0</v>
      </c>
      <c r="P1410" s="24">
        <v>0</v>
      </c>
      <c r="Q1410" s="24">
        <v>0</v>
      </c>
      <c r="R1410" s="24">
        <v>0</v>
      </c>
      <c r="S1410" s="24">
        <v>0</v>
      </c>
      <c r="T1410" s="24">
        <v>0</v>
      </c>
      <c r="U1410" s="24">
        <v>0</v>
      </c>
      <c r="V1410" s="24"/>
      <c r="W1410" s="24">
        <v>0</v>
      </c>
      <c r="X1410" s="24"/>
      <c r="Y1410" s="24">
        <v>0</v>
      </c>
      <c r="Z1410" s="24">
        <v>0</v>
      </c>
      <c r="AA1410" s="24"/>
      <c r="AB1410" s="24">
        <v>0</v>
      </c>
      <c r="AC1410" s="24">
        <v>0</v>
      </c>
      <c r="AD1410" s="24">
        <v>0</v>
      </c>
      <c r="AE1410" s="24">
        <v>0</v>
      </c>
      <c r="AF1410" s="24">
        <v>0</v>
      </c>
      <c r="AG1410" s="24">
        <v>0</v>
      </c>
      <c r="AH1410" s="24"/>
      <c r="AI1410" s="24">
        <v>0</v>
      </c>
      <c r="AJ1410" s="24">
        <v>0</v>
      </c>
      <c r="AK1410" s="24"/>
      <c r="AL1410" s="24">
        <v>0</v>
      </c>
      <c r="AM1410" s="24">
        <v>0</v>
      </c>
      <c r="AN1410" s="24">
        <v>0</v>
      </c>
      <c r="AO1410" s="24">
        <v>0</v>
      </c>
      <c r="AP1410" s="24">
        <v>0</v>
      </c>
      <c r="AQ1410" s="24">
        <v>0</v>
      </c>
      <c r="AR1410" s="24">
        <v>0</v>
      </c>
      <c r="AS1410" s="24">
        <v>0</v>
      </c>
      <c r="AT1410" s="24">
        <v>0</v>
      </c>
      <c r="AU1410" s="24">
        <v>0</v>
      </c>
      <c r="AV1410" s="24">
        <v>0</v>
      </c>
      <c r="AW1410" s="24">
        <v>0</v>
      </c>
      <c r="AX1410" s="24">
        <v>0</v>
      </c>
      <c r="AY1410" s="24">
        <v>0</v>
      </c>
      <c r="AZ1410" s="24">
        <v>0</v>
      </c>
      <c r="BA1410" s="24">
        <v>0</v>
      </c>
      <c r="BB1410" s="24">
        <v>0</v>
      </c>
      <c r="BC1410" s="24">
        <v>0</v>
      </c>
      <c r="BD1410" s="24">
        <f t="shared" si="559"/>
        <v>0</v>
      </c>
      <c r="BE1410" s="25"/>
    </row>
    <row r="1411" spans="1:57" ht="25.5" customHeight="1" x14ac:dyDescent="0.25">
      <c r="A1411" s="22">
        <v>28</v>
      </c>
      <c r="B1411" s="78"/>
      <c r="C1411" s="76"/>
      <c r="D1411" s="76"/>
      <c r="E1411" s="76"/>
      <c r="F1411" s="24">
        <v>0</v>
      </c>
      <c r="G1411" s="24">
        <v>0</v>
      </c>
      <c r="H1411" s="24">
        <v>0</v>
      </c>
      <c r="I1411" s="24">
        <v>0</v>
      </c>
      <c r="J1411" s="24">
        <v>0</v>
      </c>
      <c r="K1411" s="24">
        <v>0</v>
      </c>
      <c r="L1411" s="24">
        <v>0</v>
      </c>
      <c r="M1411" s="24">
        <v>0</v>
      </c>
      <c r="N1411" s="24">
        <v>0</v>
      </c>
      <c r="O1411" s="24">
        <v>0</v>
      </c>
      <c r="P1411" s="24">
        <v>0</v>
      </c>
      <c r="Q1411" s="24">
        <v>0</v>
      </c>
      <c r="R1411" s="24">
        <v>0</v>
      </c>
      <c r="S1411" s="24">
        <v>0</v>
      </c>
      <c r="T1411" s="24">
        <v>0</v>
      </c>
      <c r="U1411" s="24">
        <v>0</v>
      </c>
      <c r="V1411" s="24"/>
      <c r="W1411" s="24">
        <v>0</v>
      </c>
      <c r="X1411" s="24"/>
      <c r="Y1411" s="24">
        <v>0</v>
      </c>
      <c r="Z1411" s="24">
        <v>0</v>
      </c>
      <c r="AA1411" s="24"/>
      <c r="AB1411" s="24">
        <v>0</v>
      </c>
      <c r="AC1411" s="24">
        <v>0</v>
      </c>
      <c r="AD1411" s="24">
        <v>0</v>
      </c>
      <c r="AE1411" s="24">
        <v>0</v>
      </c>
      <c r="AF1411" s="24">
        <v>0</v>
      </c>
      <c r="AG1411" s="24">
        <v>0</v>
      </c>
      <c r="AH1411" s="24"/>
      <c r="AI1411" s="24">
        <v>0</v>
      </c>
      <c r="AJ1411" s="24">
        <v>0</v>
      </c>
      <c r="AK1411" s="24"/>
      <c r="AL1411" s="24">
        <v>0</v>
      </c>
      <c r="AM1411" s="24">
        <v>0</v>
      </c>
      <c r="AN1411" s="24">
        <v>0</v>
      </c>
      <c r="AO1411" s="24">
        <v>0</v>
      </c>
      <c r="AP1411" s="24">
        <v>0</v>
      </c>
      <c r="AQ1411" s="24">
        <v>0</v>
      </c>
      <c r="AR1411" s="24">
        <v>0</v>
      </c>
      <c r="AS1411" s="24">
        <v>0</v>
      </c>
      <c r="AT1411" s="24">
        <v>0</v>
      </c>
      <c r="AU1411" s="24">
        <v>0</v>
      </c>
      <c r="AV1411" s="24">
        <v>0</v>
      </c>
      <c r="AW1411" s="24">
        <v>0</v>
      </c>
      <c r="AX1411" s="24">
        <v>0</v>
      </c>
      <c r="AY1411" s="24">
        <v>0</v>
      </c>
      <c r="AZ1411" s="24">
        <v>0</v>
      </c>
      <c r="BA1411" s="24">
        <v>0</v>
      </c>
      <c r="BB1411" s="24">
        <v>0</v>
      </c>
      <c r="BC1411" s="24">
        <v>0</v>
      </c>
      <c r="BD1411" s="24">
        <f t="shared" si="559"/>
        <v>0</v>
      </c>
      <c r="BE1411" s="25"/>
    </row>
    <row r="1412" spans="1:57" ht="25.5" customHeight="1" x14ac:dyDescent="0.25">
      <c r="A1412" s="22">
        <v>28</v>
      </c>
      <c r="B1412" s="78"/>
      <c r="C1412" s="76"/>
      <c r="D1412" s="76"/>
      <c r="E1412" s="76"/>
      <c r="F1412" s="24">
        <v>0</v>
      </c>
      <c r="G1412" s="24">
        <v>0</v>
      </c>
      <c r="H1412" s="24">
        <v>0</v>
      </c>
      <c r="I1412" s="24">
        <v>0</v>
      </c>
      <c r="J1412" s="24">
        <v>0</v>
      </c>
      <c r="K1412" s="24">
        <v>0</v>
      </c>
      <c r="L1412" s="24">
        <v>0</v>
      </c>
      <c r="M1412" s="24">
        <v>0</v>
      </c>
      <c r="N1412" s="24">
        <v>0</v>
      </c>
      <c r="O1412" s="24">
        <v>0</v>
      </c>
      <c r="P1412" s="24">
        <v>0</v>
      </c>
      <c r="Q1412" s="24">
        <v>0</v>
      </c>
      <c r="R1412" s="24">
        <v>0</v>
      </c>
      <c r="S1412" s="24">
        <v>0</v>
      </c>
      <c r="T1412" s="24">
        <v>0</v>
      </c>
      <c r="U1412" s="24">
        <v>0</v>
      </c>
      <c r="V1412" s="24"/>
      <c r="W1412" s="24">
        <v>0</v>
      </c>
      <c r="X1412" s="24"/>
      <c r="Y1412" s="24">
        <v>0</v>
      </c>
      <c r="Z1412" s="24">
        <v>0</v>
      </c>
      <c r="AA1412" s="24"/>
      <c r="AB1412" s="24">
        <v>0</v>
      </c>
      <c r="AC1412" s="24">
        <v>0</v>
      </c>
      <c r="AD1412" s="24">
        <v>0</v>
      </c>
      <c r="AE1412" s="24">
        <v>0</v>
      </c>
      <c r="AF1412" s="24">
        <v>0</v>
      </c>
      <c r="AG1412" s="24">
        <v>0</v>
      </c>
      <c r="AH1412" s="24"/>
      <c r="AI1412" s="24">
        <v>0</v>
      </c>
      <c r="AJ1412" s="24">
        <v>0</v>
      </c>
      <c r="AK1412" s="24"/>
      <c r="AL1412" s="24">
        <v>0</v>
      </c>
      <c r="AM1412" s="24">
        <v>0</v>
      </c>
      <c r="AN1412" s="24">
        <v>0</v>
      </c>
      <c r="AO1412" s="24">
        <v>0</v>
      </c>
      <c r="AP1412" s="24">
        <v>0</v>
      </c>
      <c r="AQ1412" s="24">
        <v>0</v>
      </c>
      <c r="AR1412" s="24">
        <v>0</v>
      </c>
      <c r="AS1412" s="24">
        <v>0</v>
      </c>
      <c r="AT1412" s="24">
        <v>0</v>
      </c>
      <c r="AU1412" s="24">
        <v>0</v>
      </c>
      <c r="AV1412" s="24">
        <v>0</v>
      </c>
      <c r="AW1412" s="24">
        <v>0</v>
      </c>
      <c r="AX1412" s="24">
        <v>0</v>
      </c>
      <c r="AY1412" s="24">
        <v>0</v>
      </c>
      <c r="AZ1412" s="24">
        <v>0</v>
      </c>
      <c r="BA1412" s="24">
        <v>0</v>
      </c>
      <c r="BB1412" s="24">
        <v>0</v>
      </c>
      <c r="BC1412" s="24">
        <v>0</v>
      </c>
      <c r="BD1412" s="24">
        <f t="shared" si="559"/>
        <v>0</v>
      </c>
      <c r="BE1412" s="25"/>
    </row>
    <row r="1413" spans="1:57" ht="25.5" customHeight="1" x14ac:dyDescent="0.25">
      <c r="A1413" s="22">
        <v>28</v>
      </c>
      <c r="B1413" s="78"/>
      <c r="C1413" s="76"/>
      <c r="D1413" s="76"/>
      <c r="E1413" s="76"/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0</v>
      </c>
      <c r="N1413" s="24">
        <v>0</v>
      </c>
      <c r="O1413" s="24">
        <v>0</v>
      </c>
      <c r="P1413" s="24">
        <v>0</v>
      </c>
      <c r="Q1413" s="24">
        <v>0</v>
      </c>
      <c r="R1413" s="24">
        <v>0</v>
      </c>
      <c r="S1413" s="24">
        <v>0</v>
      </c>
      <c r="T1413" s="24">
        <v>0</v>
      </c>
      <c r="U1413" s="24">
        <v>0</v>
      </c>
      <c r="V1413" s="24"/>
      <c r="W1413" s="24">
        <v>0</v>
      </c>
      <c r="X1413" s="24"/>
      <c r="Y1413" s="24">
        <v>0</v>
      </c>
      <c r="Z1413" s="24">
        <v>0</v>
      </c>
      <c r="AA1413" s="24"/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/>
      <c r="AI1413" s="24">
        <v>0</v>
      </c>
      <c r="AJ1413" s="24">
        <v>0</v>
      </c>
      <c r="AK1413" s="24"/>
      <c r="AL1413" s="24">
        <v>0</v>
      </c>
      <c r="AM1413" s="24">
        <v>0</v>
      </c>
      <c r="AN1413" s="24">
        <v>0</v>
      </c>
      <c r="AO1413" s="24">
        <v>0</v>
      </c>
      <c r="AP1413" s="24">
        <v>0</v>
      </c>
      <c r="AQ1413" s="24">
        <v>0</v>
      </c>
      <c r="AR1413" s="24">
        <v>0</v>
      </c>
      <c r="AS1413" s="24">
        <v>0</v>
      </c>
      <c r="AT1413" s="24">
        <v>0</v>
      </c>
      <c r="AU1413" s="24">
        <v>0</v>
      </c>
      <c r="AV1413" s="24">
        <v>0</v>
      </c>
      <c r="AW1413" s="24">
        <v>0</v>
      </c>
      <c r="AX1413" s="24">
        <v>0</v>
      </c>
      <c r="AY1413" s="24">
        <v>0</v>
      </c>
      <c r="AZ1413" s="24">
        <v>0</v>
      </c>
      <c r="BA1413" s="24">
        <v>0</v>
      </c>
      <c r="BB1413" s="24">
        <v>0</v>
      </c>
      <c r="BC1413" s="24">
        <v>0</v>
      </c>
      <c r="BD1413" s="24">
        <f t="shared" si="559"/>
        <v>0</v>
      </c>
      <c r="BE1413" s="25"/>
    </row>
    <row r="1414" spans="1:57" ht="25.5" customHeight="1" x14ac:dyDescent="0.25">
      <c r="A1414" s="22">
        <v>28</v>
      </c>
      <c r="B1414" s="78"/>
      <c r="C1414" s="76"/>
      <c r="D1414" s="76"/>
      <c r="E1414" s="76"/>
      <c r="F1414" s="24">
        <v>0</v>
      </c>
      <c r="G1414" s="24">
        <v>0</v>
      </c>
      <c r="H1414" s="24">
        <v>0</v>
      </c>
      <c r="I1414" s="24">
        <v>0</v>
      </c>
      <c r="J1414" s="24">
        <v>0</v>
      </c>
      <c r="K1414" s="24">
        <v>0</v>
      </c>
      <c r="L1414" s="24">
        <v>0</v>
      </c>
      <c r="M1414" s="24">
        <v>0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0</v>
      </c>
      <c r="V1414" s="24"/>
      <c r="W1414" s="24">
        <v>0</v>
      </c>
      <c r="X1414" s="24"/>
      <c r="Y1414" s="24">
        <v>0</v>
      </c>
      <c r="Z1414" s="24">
        <v>0</v>
      </c>
      <c r="AA1414" s="24"/>
      <c r="AB1414" s="24">
        <v>0</v>
      </c>
      <c r="AC1414" s="24">
        <v>0</v>
      </c>
      <c r="AD1414" s="24">
        <v>0</v>
      </c>
      <c r="AE1414" s="24">
        <v>0</v>
      </c>
      <c r="AF1414" s="24">
        <v>0</v>
      </c>
      <c r="AG1414" s="24">
        <v>0</v>
      </c>
      <c r="AH1414" s="24"/>
      <c r="AI1414" s="24">
        <v>0</v>
      </c>
      <c r="AJ1414" s="24">
        <v>0</v>
      </c>
      <c r="AK1414" s="24"/>
      <c r="AL1414" s="24">
        <v>0</v>
      </c>
      <c r="AM1414" s="24">
        <v>0</v>
      </c>
      <c r="AN1414" s="24">
        <v>0</v>
      </c>
      <c r="AO1414" s="24">
        <v>0</v>
      </c>
      <c r="AP1414" s="24">
        <v>0</v>
      </c>
      <c r="AQ1414" s="24">
        <v>0</v>
      </c>
      <c r="AR1414" s="24">
        <v>0</v>
      </c>
      <c r="AS1414" s="24">
        <v>0</v>
      </c>
      <c r="AT1414" s="24">
        <v>0</v>
      </c>
      <c r="AU1414" s="24">
        <v>0</v>
      </c>
      <c r="AV1414" s="24">
        <v>0</v>
      </c>
      <c r="AW1414" s="24">
        <v>0</v>
      </c>
      <c r="AX1414" s="24">
        <v>0</v>
      </c>
      <c r="AY1414" s="24">
        <v>0</v>
      </c>
      <c r="AZ1414" s="24">
        <v>0</v>
      </c>
      <c r="BA1414" s="24">
        <v>0</v>
      </c>
      <c r="BB1414" s="24">
        <v>0</v>
      </c>
      <c r="BC1414" s="24">
        <v>0</v>
      </c>
      <c r="BD1414" s="24">
        <f t="shared" si="559"/>
        <v>0</v>
      </c>
      <c r="BE1414" s="25"/>
    </row>
    <row r="1415" spans="1:57" ht="25.5" customHeight="1" x14ac:dyDescent="0.25">
      <c r="A1415" s="22">
        <v>28</v>
      </c>
      <c r="B1415" s="78"/>
      <c r="C1415" s="76"/>
      <c r="D1415" s="76"/>
      <c r="E1415" s="76"/>
      <c r="F1415" s="24">
        <v>0</v>
      </c>
      <c r="G1415" s="24">
        <v>0</v>
      </c>
      <c r="H1415" s="24">
        <v>0</v>
      </c>
      <c r="I1415" s="24">
        <v>0</v>
      </c>
      <c r="J1415" s="24">
        <v>0</v>
      </c>
      <c r="K1415" s="24">
        <v>0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0</v>
      </c>
      <c r="T1415" s="24">
        <v>0</v>
      </c>
      <c r="U1415" s="24">
        <v>0</v>
      </c>
      <c r="V1415" s="24"/>
      <c r="W1415" s="24">
        <v>0</v>
      </c>
      <c r="X1415" s="24"/>
      <c r="Y1415" s="24">
        <v>0</v>
      </c>
      <c r="Z1415" s="24">
        <v>0</v>
      </c>
      <c r="AA1415" s="24"/>
      <c r="AB1415" s="24">
        <v>0</v>
      </c>
      <c r="AC1415" s="24">
        <v>0</v>
      </c>
      <c r="AD1415" s="24">
        <v>0</v>
      </c>
      <c r="AE1415" s="24">
        <v>0</v>
      </c>
      <c r="AF1415" s="24">
        <v>0</v>
      </c>
      <c r="AG1415" s="24">
        <v>0</v>
      </c>
      <c r="AH1415" s="24"/>
      <c r="AI1415" s="24">
        <v>0</v>
      </c>
      <c r="AJ1415" s="24">
        <v>0</v>
      </c>
      <c r="AK1415" s="24"/>
      <c r="AL1415" s="24">
        <v>0</v>
      </c>
      <c r="AM1415" s="24">
        <v>0</v>
      </c>
      <c r="AN1415" s="24">
        <v>0</v>
      </c>
      <c r="AO1415" s="24">
        <v>0</v>
      </c>
      <c r="AP1415" s="24">
        <v>0</v>
      </c>
      <c r="AQ1415" s="24">
        <v>0</v>
      </c>
      <c r="AR1415" s="24">
        <v>0</v>
      </c>
      <c r="AS1415" s="24">
        <v>0</v>
      </c>
      <c r="AT1415" s="24">
        <v>0</v>
      </c>
      <c r="AU1415" s="24">
        <v>0</v>
      </c>
      <c r="AV1415" s="24">
        <v>0</v>
      </c>
      <c r="AW1415" s="24">
        <v>0</v>
      </c>
      <c r="AX1415" s="24">
        <v>0</v>
      </c>
      <c r="AY1415" s="24">
        <v>0</v>
      </c>
      <c r="AZ1415" s="24">
        <v>0</v>
      </c>
      <c r="BA1415" s="24">
        <v>0</v>
      </c>
      <c r="BB1415" s="24">
        <v>0</v>
      </c>
      <c r="BC1415" s="24">
        <v>0</v>
      </c>
      <c r="BD1415" s="24">
        <f t="shared" si="559"/>
        <v>0</v>
      </c>
      <c r="BE1415" s="25"/>
    </row>
    <row r="1416" spans="1:57" ht="25.5" customHeight="1" x14ac:dyDescent="0.25">
      <c r="A1416" s="22">
        <v>28</v>
      </c>
      <c r="B1416" s="78"/>
      <c r="C1416" s="76"/>
      <c r="D1416" s="76"/>
      <c r="E1416" s="76"/>
      <c r="F1416" s="24">
        <v>0</v>
      </c>
      <c r="G1416" s="24">
        <v>0</v>
      </c>
      <c r="H1416" s="24">
        <v>0</v>
      </c>
      <c r="I1416" s="24">
        <v>0</v>
      </c>
      <c r="J1416" s="24">
        <v>0</v>
      </c>
      <c r="K1416" s="24">
        <v>0</v>
      </c>
      <c r="L1416" s="24">
        <v>0</v>
      </c>
      <c r="M1416" s="24">
        <v>0</v>
      </c>
      <c r="N1416" s="24">
        <v>0</v>
      </c>
      <c r="O1416" s="24">
        <v>0</v>
      </c>
      <c r="P1416" s="24">
        <v>0</v>
      </c>
      <c r="Q1416" s="24">
        <v>0</v>
      </c>
      <c r="R1416" s="24">
        <v>0</v>
      </c>
      <c r="S1416" s="24">
        <v>0</v>
      </c>
      <c r="T1416" s="24">
        <v>0</v>
      </c>
      <c r="U1416" s="24">
        <v>0</v>
      </c>
      <c r="V1416" s="24"/>
      <c r="W1416" s="24">
        <v>0</v>
      </c>
      <c r="X1416" s="24"/>
      <c r="Y1416" s="24">
        <v>0</v>
      </c>
      <c r="Z1416" s="24">
        <v>0</v>
      </c>
      <c r="AA1416" s="24"/>
      <c r="AB1416" s="24">
        <v>0</v>
      </c>
      <c r="AC1416" s="24">
        <v>0</v>
      </c>
      <c r="AD1416" s="24">
        <v>0</v>
      </c>
      <c r="AE1416" s="24">
        <v>0</v>
      </c>
      <c r="AF1416" s="24">
        <v>0</v>
      </c>
      <c r="AG1416" s="24">
        <v>0</v>
      </c>
      <c r="AH1416" s="24"/>
      <c r="AI1416" s="24">
        <v>0</v>
      </c>
      <c r="AJ1416" s="24">
        <v>0</v>
      </c>
      <c r="AK1416" s="24"/>
      <c r="AL1416" s="24">
        <v>0</v>
      </c>
      <c r="AM1416" s="24">
        <v>0</v>
      </c>
      <c r="AN1416" s="24">
        <v>0</v>
      </c>
      <c r="AO1416" s="24">
        <v>0</v>
      </c>
      <c r="AP1416" s="24">
        <v>0</v>
      </c>
      <c r="AQ1416" s="24">
        <v>0</v>
      </c>
      <c r="AR1416" s="24">
        <v>0</v>
      </c>
      <c r="AS1416" s="24">
        <v>0</v>
      </c>
      <c r="AT1416" s="24">
        <v>0</v>
      </c>
      <c r="AU1416" s="24">
        <v>0</v>
      </c>
      <c r="AV1416" s="24">
        <v>0</v>
      </c>
      <c r="AW1416" s="24">
        <v>0</v>
      </c>
      <c r="AX1416" s="24">
        <v>0</v>
      </c>
      <c r="AY1416" s="24">
        <v>0</v>
      </c>
      <c r="AZ1416" s="24">
        <v>0</v>
      </c>
      <c r="BA1416" s="24">
        <v>0</v>
      </c>
      <c r="BB1416" s="24">
        <v>0</v>
      </c>
      <c r="BC1416" s="24">
        <v>0</v>
      </c>
      <c r="BD1416" s="24">
        <f t="shared" si="559"/>
        <v>0</v>
      </c>
      <c r="BE1416" s="25"/>
    </row>
    <row r="1417" spans="1:57" ht="25.5" customHeight="1" x14ac:dyDescent="0.25">
      <c r="A1417" s="29"/>
      <c r="B1417" s="83"/>
      <c r="C1417" s="84"/>
      <c r="D1417" s="84"/>
      <c r="E1417" s="76" t="s">
        <v>116</v>
      </c>
      <c r="F1417" s="37">
        <f t="shared" ref="F1417:AK1417" si="560">SUM(F1377:F1416)</f>
        <v>0</v>
      </c>
      <c r="G1417" s="37">
        <f t="shared" si="560"/>
        <v>0</v>
      </c>
      <c r="H1417" s="37">
        <f t="shared" si="560"/>
        <v>0</v>
      </c>
      <c r="I1417" s="37">
        <f t="shared" si="560"/>
        <v>0</v>
      </c>
      <c r="J1417" s="37">
        <f t="shared" si="560"/>
        <v>0</v>
      </c>
      <c r="K1417" s="37">
        <f t="shared" si="560"/>
        <v>0</v>
      </c>
      <c r="L1417" s="37">
        <f t="shared" si="560"/>
        <v>0</v>
      </c>
      <c r="M1417" s="37">
        <f t="shared" si="560"/>
        <v>0</v>
      </c>
      <c r="N1417" s="37">
        <f t="shared" si="560"/>
        <v>0</v>
      </c>
      <c r="O1417" s="37">
        <f t="shared" si="560"/>
        <v>0</v>
      </c>
      <c r="P1417" s="37">
        <f t="shared" si="560"/>
        <v>0</v>
      </c>
      <c r="Q1417" s="37">
        <f t="shared" si="560"/>
        <v>0</v>
      </c>
      <c r="R1417" s="37">
        <f t="shared" si="560"/>
        <v>0</v>
      </c>
      <c r="S1417" s="37">
        <f t="shared" si="560"/>
        <v>0</v>
      </c>
      <c r="T1417" s="37">
        <f t="shared" si="560"/>
        <v>0</v>
      </c>
      <c r="U1417" s="37">
        <f t="shared" si="560"/>
        <v>0</v>
      </c>
      <c r="V1417" s="37"/>
      <c r="W1417" s="37">
        <f t="shared" si="560"/>
        <v>0</v>
      </c>
      <c r="X1417" s="37"/>
      <c r="Y1417" s="37">
        <f t="shared" si="560"/>
        <v>0</v>
      </c>
      <c r="Z1417" s="37">
        <f t="shared" si="560"/>
        <v>0</v>
      </c>
      <c r="AA1417" s="37"/>
      <c r="AB1417" s="37">
        <f t="shared" si="560"/>
        <v>0</v>
      </c>
      <c r="AC1417" s="37">
        <f t="shared" si="560"/>
        <v>0</v>
      </c>
      <c r="AD1417" s="37">
        <f t="shared" si="560"/>
        <v>0</v>
      </c>
      <c r="AE1417" s="37">
        <f t="shared" si="560"/>
        <v>0</v>
      </c>
      <c r="AF1417" s="37">
        <f t="shared" si="560"/>
        <v>0</v>
      </c>
      <c r="AG1417" s="37">
        <f t="shared" si="560"/>
        <v>0</v>
      </c>
      <c r="AH1417" s="37"/>
      <c r="AI1417" s="37">
        <f t="shared" si="560"/>
        <v>0</v>
      </c>
      <c r="AJ1417" s="37">
        <f t="shared" si="560"/>
        <v>0</v>
      </c>
      <c r="AK1417" s="37"/>
      <c r="AL1417" s="37">
        <f t="shared" ref="AL1417:BC1417" si="561">SUM(AL1377:AL1416)</f>
        <v>0</v>
      </c>
      <c r="AM1417" s="37">
        <f t="shared" si="561"/>
        <v>0</v>
      </c>
      <c r="AN1417" s="37">
        <f t="shared" si="561"/>
        <v>0</v>
      </c>
      <c r="AO1417" s="37">
        <f t="shared" si="561"/>
        <v>0</v>
      </c>
      <c r="AP1417" s="37">
        <f t="shared" si="561"/>
        <v>0</v>
      </c>
      <c r="AQ1417" s="37">
        <f t="shared" si="561"/>
        <v>0</v>
      </c>
      <c r="AR1417" s="37">
        <f t="shared" si="561"/>
        <v>0</v>
      </c>
      <c r="AS1417" s="37">
        <f t="shared" si="561"/>
        <v>0</v>
      </c>
      <c r="AT1417" s="37">
        <f t="shared" si="561"/>
        <v>0</v>
      </c>
      <c r="AU1417" s="37">
        <f t="shared" si="561"/>
        <v>0</v>
      </c>
      <c r="AV1417" s="37">
        <f t="shared" si="561"/>
        <v>0</v>
      </c>
      <c r="AW1417" s="37">
        <f t="shared" si="561"/>
        <v>0</v>
      </c>
      <c r="AX1417" s="37">
        <f t="shared" si="561"/>
        <v>0</v>
      </c>
      <c r="AY1417" s="37">
        <f t="shared" si="561"/>
        <v>0</v>
      </c>
      <c r="AZ1417" s="37">
        <f t="shared" si="561"/>
        <v>0</v>
      </c>
      <c r="BA1417" s="37">
        <f t="shared" si="561"/>
        <v>0</v>
      </c>
      <c r="BB1417" s="37">
        <f t="shared" si="561"/>
        <v>0</v>
      </c>
      <c r="BC1417" s="37">
        <f t="shared" si="561"/>
        <v>0</v>
      </c>
      <c r="BD1417" s="24">
        <f t="shared" si="559"/>
        <v>0</v>
      </c>
      <c r="BE1417" s="110"/>
    </row>
    <row r="1418" spans="1:57" ht="25.5" customHeight="1" x14ac:dyDescent="0.25">
      <c r="A1418" s="29"/>
      <c r="B1418" s="83"/>
      <c r="C1418" s="84"/>
      <c r="D1418" s="84"/>
      <c r="E1418" s="76" t="s">
        <v>117</v>
      </c>
      <c r="F1418" s="33">
        <f t="shared" ref="F1418:AK1418" si="562">COUNTA(F1377:F1416)</f>
        <v>40</v>
      </c>
      <c r="G1418" s="33">
        <f t="shared" si="562"/>
        <v>40</v>
      </c>
      <c r="H1418" s="33">
        <f t="shared" si="562"/>
        <v>40</v>
      </c>
      <c r="I1418" s="33">
        <f t="shared" si="562"/>
        <v>40</v>
      </c>
      <c r="J1418" s="33">
        <f t="shared" si="562"/>
        <v>40</v>
      </c>
      <c r="K1418" s="33">
        <f t="shared" si="562"/>
        <v>40</v>
      </c>
      <c r="L1418" s="33">
        <f t="shared" si="562"/>
        <v>40</v>
      </c>
      <c r="M1418" s="33">
        <f t="shared" si="562"/>
        <v>40</v>
      </c>
      <c r="N1418" s="33">
        <f t="shared" si="562"/>
        <v>40</v>
      </c>
      <c r="O1418" s="33">
        <f t="shared" si="562"/>
        <v>40</v>
      </c>
      <c r="P1418" s="33">
        <f t="shared" si="562"/>
        <v>40</v>
      </c>
      <c r="Q1418" s="33">
        <f t="shared" si="562"/>
        <v>40</v>
      </c>
      <c r="R1418" s="33">
        <f t="shared" si="562"/>
        <v>40</v>
      </c>
      <c r="S1418" s="33">
        <f t="shared" si="562"/>
        <v>40</v>
      </c>
      <c r="T1418" s="33">
        <f t="shared" si="562"/>
        <v>40</v>
      </c>
      <c r="U1418" s="33">
        <f t="shared" si="562"/>
        <v>40</v>
      </c>
      <c r="V1418" s="33"/>
      <c r="W1418" s="33">
        <f t="shared" si="562"/>
        <v>40</v>
      </c>
      <c r="X1418" s="33"/>
      <c r="Y1418" s="33">
        <f t="shared" si="562"/>
        <v>40</v>
      </c>
      <c r="Z1418" s="33">
        <f t="shared" si="562"/>
        <v>40</v>
      </c>
      <c r="AA1418" s="33"/>
      <c r="AB1418" s="33">
        <f t="shared" si="562"/>
        <v>40</v>
      </c>
      <c r="AC1418" s="33">
        <f t="shared" si="562"/>
        <v>40</v>
      </c>
      <c r="AD1418" s="33">
        <f t="shared" si="562"/>
        <v>40</v>
      </c>
      <c r="AE1418" s="33">
        <f t="shared" si="562"/>
        <v>40</v>
      </c>
      <c r="AF1418" s="33">
        <f t="shared" si="562"/>
        <v>40</v>
      </c>
      <c r="AG1418" s="33">
        <f t="shared" si="562"/>
        <v>40</v>
      </c>
      <c r="AH1418" s="33"/>
      <c r="AI1418" s="33">
        <f t="shared" si="562"/>
        <v>40</v>
      </c>
      <c r="AJ1418" s="33">
        <f t="shared" si="562"/>
        <v>40</v>
      </c>
      <c r="AK1418" s="33"/>
      <c r="AL1418" s="33">
        <f t="shared" ref="AL1418:BC1418" si="563">COUNTA(AL1377:AL1416)</f>
        <v>40</v>
      </c>
      <c r="AM1418" s="33">
        <f t="shared" si="563"/>
        <v>40</v>
      </c>
      <c r="AN1418" s="33">
        <f t="shared" si="563"/>
        <v>40</v>
      </c>
      <c r="AO1418" s="33">
        <f t="shared" si="563"/>
        <v>40</v>
      </c>
      <c r="AP1418" s="33">
        <f t="shared" si="563"/>
        <v>40</v>
      </c>
      <c r="AQ1418" s="33">
        <f t="shared" si="563"/>
        <v>40</v>
      </c>
      <c r="AR1418" s="33">
        <f t="shared" si="563"/>
        <v>40</v>
      </c>
      <c r="AS1418" s="33">
        <f t="shared" si="563"/>
        <v>40</v>
      </c>
      <c r="AT1418" s="33">
        <f t="shared" si="563"/>
        <v>40</v>
      </c>
      <c r="AU1418" s="33">
        <f t="shared" si="563"/>
        <v>40</v>
      </c>
      <c r="AV1418" s="33">
        <f t="shared" si="563"/>
        <v>40</v>
      </c>
      <c r="AW1418" s="33">
        <f t="shared" si="563"/>
        <v>40</v>
      </c>
      <c r="AX1418" s="33">
        <f t="shared" si="563"/>
        <v>40</v>
      </c>
      <c r="AY1418" s="33">
        <f t="shared" si="563"/>
        <v>40</v>
      </c>
      <c r="AZ1418" s="33">
        <f t="shared" si="563"/>
        <v>40</v>
      </c>
      <c r="BA1418" s="33">
        <f t="shared" si="563"/>
        <v>40</v>
      </c>
      <c r="BB1418" s="33">
        <f t="shared" si="563"/>
        <v>40</v>
      </c>
      <c r="BC1418" s="33">
        <f t="shared" si="563"/>
        <v>40</v>
      </c>
      <c r="BD1418" s="33">
        <f t="shared" si="559"/>
        <v>1800</v>
      </c>
      <c r="BE1418" s="110"/>
    </row>
    <row r="1419" spans="1:57" ht="25.5" customHeight="1" x14ac:dyDescent="0.25">
      <c r="A1419" s="29"/>
      <c r="B1419" s="83"/>
      <c r="C1419" s="84"/>
      <c r="D1419" s="84"/>
      <c r="E1419" s="76" t="s">
        <v>64</v>
      </c>
      <c r="F1419" s="34">
        <f t="shared" ref="F1419:AK1419" si="564">COUNTIF(F1377:F1416,"NS")</f>
        <v>0</v>
      </c>
      <c r="G1419" s="34">
        <f t="shared" si="564"/>
        <v>0</v>
      </c>
      <c r="H1419" s="34">
        <f t="shared" si="564"/>
        <v>0</v>
      </c>
      <c r="I1419" s="34">
        <f t="shared" si="564"/>
        <v>0</v>
      </c>
      <c r="J1419" s="34">
        <f t="shared" si="564"/>
        <v>0</v>
      </c>
      <c r="K1419" s="34">
        <f t="shared" si="564"/>
        <v>0</v>
      </c>
      <c r="L1419" s="34">
        <f t="shared" si="564"/>
        <v>0</v>
      </c>
      <c r="M1419" s="34">
        <f t="shared" si="564"/>
        <v>0</v>
      </c>
      <c r="N1419" s="34">
        <f t="shared" si="564"/>
        <v>0</v>
      </c>
      <c r="O1419" s="34">
        <f t="shared" si="564"/>
        <v>0</v>
      </c>
      <c r="P1419" s="34">
        <f t="shared" si="564"/>
        <v>0</v>
      </c>
      <c r="Q1419" s="34">
        <f t="shared" si="564"/>
        <v>0</v>
      </c>
      <c r="R1419" s="34">
        <f t="shared" si="564"/>
        <v>0</v>
      </c>
      <c r="S1419" s="34">
        <f t="shared" si="564"/>
        <v>0</v>
      </c>
      <c r="T1419" s="34">
        <f t="shared" si="564"/>
        <v>0</v>
      </c>
      <c r="U1419" s="34">
        <f t="shared" si="564"/>
        <v>0</v>
      </c>
      <c r="V1419" s="34"/>
      <c r="W1419" s="34">
        <f t="shared" si="564"/>
        <v>0</v>
      </c>
      <c r="X1419" s="34"/>
      <c r="Y1419" s="34">
        <f t="shared" si="564"/>
        <v>0</v>
      </c>
      <c r="Z1419" s="34">
        <f t="shared" si="564"/>
        <v>0</v>
      </c>
      <c r="AA1419" s="34"/>
      <c r="AB1419" s="34">
        <f t="shared" si="564"/>
        <v>0</v>
      </c>
      <c r="AC1419" s="34">
        <f t="shared" si="564"/>
        <v>0</v>
      </c>
      <c r="AD1419" s="34">
        <f t="shared" si="564"/>
        <v>0</v>
      </c>
      <c r="AE1419" s="34">
        <f t="shared" si="564"/>
        <v>0</v>
      </c>
      <c r="AF1419" s="34">
        <f t="shared" si="564"/>
        <v>0</v>
      </c>
      <c r="AG1419" s="34">
        <f t="shared" si="564"/>
        <v>0</v>
      </c>
      <c r="AH1419" s="34"/>
      <c r="AI1419" s="34">
        <f t="shared" si="564"/>
        <v>0</v>
      </c>
      <c r="AJ1419" s="34">
        <f t="shared" si="564"/>
        <v>0</v>
      </c>
      <c r="AK1419" s="34"/>
      <c r="AL1419" s="34">
        <f t="shared" ref="AL1419:BC1419" si="565">COUNTIF(AL1377:AL1416,"NS")</f>
        <v>0</v>
      </c>
      <c r="AM1419" s="34">
        <f t="shared" si="565"/>
        <v>0</v>
      </c>
      <c r="AN1419" s="34">
        <f t="shared" si="565"/>
        <v>0</v>
      </c>
      <c r="AO1419" s="34">
        <f t="shared" si="565"/>
        <v>0</v>
      </c>
      <c r="AP1419" s="34">
        <f t="shared" si="565"/>
        <v>0</v>
      </c>
      <c r="AQ1419" s="34">
        <f t="shared" si="565"/>
        <v>0</v>
      </c>
      <c r="AR1419" s="34">
        <f t="shared" si="565"/>
        <v>0</v>
      </c>
      <c r="AS1419" s="34">
        <f t="shared" si="565"/>
        <v>0</v>
      </c>
      <c r="AT1419" s="34">
        <f t="shared" si="565"/>
        <v>0</v>
      </c>
      <c r="AU1419" s="34">
        <f t="shared" si="565"/>
        <v>0</v>
      </c>
      <c r="AV1419" s="34">
        <f t="shared" si="565"/>
        <v>0</v>
      </c>
      <c r="AW1419" s="34">
        <f t="shared" si="565"/>
        <v>0</v>
      </c>
      <c r="AX1419" s="34">
        <f t="shared" si="565"/>
        <v>0</v>
      </c>
      <c r="AY1419" s="34">
        <f t="shared" si="565"/>
        <v>0</v>
      </c>
      <c r="AZ1419" s="34">
        <f t="shared" si="565"/>
        <v>0</v>
      </c>
      <c r="BA1419" s="34">
        <f t="shared" si="565"/>
        <v>0</v>
      </c>
      <c r="BB1419" s="34">
        <f t="shared" si="565"/>
        <v>0</v>
      </c>
      <c r="BC1419" s="34">
        <f t="shared" si="565"/>
        <v>0</v>
      </c>
      <c r="BD1419" s="33">
        <f t="shared" si="559"/>
        <v>0</v>
      </c>
      <c r="BE1419" s="110"/>
    </row>
    <row r="1420" spans="1:57" ht="25.5" customHeight="1" x14ac:dyDescent="0.25">
      <c r="A1420" s="29"/>
      <c r="B1420" s="83"/>
      <c r="C1420" s="84"/>
      <c r="D1420" s="84"/>
      <c r="E1420" s="76" t="s">
        <v>59</v>
      </c>
      <c r="F1420" s="34">
        <f t="shared" ref="F1420:AK1420" si="566">COUNTIF(F1377:F1416,"NC")</f>
        <v>0</v>
      </c>
      <c r="G1420" s="34">
        <f t="shared" si="566"/>
        <v>0</v>
      </c>
      <c r="H1420" s="34">
        <f t="shared" si="566"/>
        <v>0</v>
      </c>
      <c r="I1420" s="34">
        <f t="shared" si="566"/>
        <v>0</v>
      </c>
      <c r="J1420" s="34">
        <f t="shared" si="566"/>
        <v>0</v>
      </c>
      <c r="K1420" s="34">
        <f t="shared" si="566"/>
        <v>0</v>
      </c>
      <c r="L1420" s="34">
        <f t="shared" si="566"/>
        <v>0</v>
      </c>
      <c r="M1420" s="34">
        <f t="shared" si="566"/>
        <v>0</v>
      </c>
      <c r="N1420" s="34">
        <f t="shared" si="566"/>
        <v>0</v>
      </c>
      <c r="O1420" s="34">
        <f t="shared" si="566"/>
        <v>0</v>
      </c>
      <c r="P1420" s="34">
        <f t="shared" si="566"/>
        <v>0</v>
      </c>
      <c r="Q1420" s="34">
        <f t="shared" si="566"/>
        <v>0</v>
      </c>
      <c r="R1420" s="34">
        <f t="shared" si="566"/>
        <v>0</v>
      </c>
      <c r="S1420" s="34">
        <f t="shared" si="566"/>
        <v>0</v>
      </c>
      <c r="T1420" s="34">
        <f t="shared" si="566"/>
        <v>0</v>
      </c>
      <c r="U1420" s="34">
        <f t="shared" si="566"/>
        <v>0</v>
      </c>
      <c r="V1420" s="34"/>
      <c r="W1420" s="34">
        <f t="shared" si="566"/>
        <v>0</v>
      </c>
      <c r="X1420" s="34"/>
      <c r="Y1420" s="34">
        <f t="shared" si="566"/>
        <v>0</v>
      </c>
      <c r="Z1420" s="34">
        <f t="shared" si="566"/>
        <v>0</v>
      </c>
      <c r="AA1420" s="34"/>
      <c r="AB1420" s="34">
        <f t="shared" si="566"/>
        <v>0</v>
      </c>
      <c r="AC1420" s="34">
        <f t="shared" si="566"/>
        <v>0</v>
      </c>
      <c r="AD1420" s="34">
        <f t="shared" si="566"/>
        <v>0</v>
      </c>
      <c r="AE1420" s="34">
        <f t="shared" si="566"/>
        <v>0</v>
      </c>
      <c r="AF1420" s="34">
        <f t="shared" si="566"/>
        <v>0</v>
      </c>
      <c r="AG1420" s="34">
        <f t="shared" si="566"/>
        <v>0</v>
      </c>
      <c r="AH1420" s="34"/>
      <c r="AI1420" s="34">
        <f t="shared" si="566"/>
        <v>0</v>
      </c>
      <c r="AJ1420" s="34">
        <f t="shared" si="566"/>
        <v>0</v>
      </c>
      <c r="AK1420" s="34"/>
      <c r="AL1420" s="34">
        <f t="shared" ref="AL1420:BC1420" si="567">COUNTIF(AL1377:AL1416,"NC")</f>
        <v>0</v>
      </c>
      <c r="AM1420" s="34">
        <f t="shared" si="567"/>
        <v>0</v>
      </c>
      <c r="AN1420" s="34">
        <f t="shared" si="567"/>
        <v>0</v>
      </c>
      <c r="AO1420" s="34">
        <f t="shared" si="567"/>
        <v>0</v>
      </c>
      <c r="AP1420" s="34">
        <f t="shared" si="567"/>
        <v>0</v>
      </c>
      <c r="AQ1420" s="34">
        <f t="shared" si="567"/>
        <v>0</v>
      </c>
      <c r="AR1420" s="34">
        <f t="shared" si="567"/>
        <v>0</v>
      </c>
      <c r="AS1420" s="34">
        <f t="shared" si="567"/>
        <v>0</v>
      </c>
      <c r="AT1420" s="34">
        <f t="shared" si="567"/>
        <v>0</v>
      </c>
      <c r="AU1420" s="34">
        <f t="shared" si="567"/>
        <v>0</v>
      </c>
      <c r="AV1420" s="34">
        <f t="shared" si="567"/>
        <v>0</v>
      </c>
      <c r="AW1420" s="34">
        <f t="shared" si="567"/>
        <v>0</v>
      </c>
      <c r="AX1420" s="34">
        <f t="shared" si="567"/>
        <v>0</v>
      </c>
      <c r="AY1420" s="34">
        <f t="shared" si="567"/>
        <v>0</v>
      </c>
      <c r="AZ1420" s="34">
        <f t="shared" si="567"/>
        <v>0</v>
      </c>
      <c r="BA1420" s="34">
        <f t="shared" si="567"/>
        <v>0</v>
      </c>
      <c r="BB1420" s="34">
        <f t="shared" si="567"/>
        <v>0</v>
      </c>
      <c r="BC1420" s="34">
        <f t="shared" si="567"/>
        <v>0</v>
      </c>
      <c r="BD1420" s="33">
        <f t="shared" si="559"/>
        <v>0</v>
      </c>
      <c r="BE1420" s="110"/>
    </row>
    <row r="1421" spans="1:57" ht="25.5" customHeight="1" x14ac:dyDescent="0.25">
      <c r="A1421" s="29"/>
      <c r="B1421" s="83"/>
      <c r="C1421" s="84"/>
      <c r="D1421" s="84"/>
      <c r="E1421" s="76" t="s">
        <v>118</v>
      </c>
      <c r="F1421" s="35">
        <f t="shared" ref="F1421:AK1421" si="568">1-F1420/(F1418-F1419)</f>
        <v>1</v>
      </c>
      <c r="G1421" s="35">
        <f t="shared" si="568"/>
        <v>1</v>
      </c>
      <c r="H1421" s="35">
        <f t="shared" si="568"/>
        <v>1</v>
      </c>
      <c r="I1421" s="35">
        <f t="shared" si="568"/>
        <v>1</v>
      </c>
      <c r="J1421" s="35">
        <f t="shared" si="568"/>
        <v>1</v>
      </c>
      <c r="K1421" s="35">
        <f t="shared" si="568"/>
        <v>1</v>
      </c>
      <c r="L1421" s="35">
        <f t="shared" si="568"/>
        <v>1</v>
      </c>
      <c r="M1421" s="35">
        <f t="shared" si="568"/>
        <v>1</v>
      </c>
      <c r="N1421" s="35">
        <f t="shared" si="568"/>
        <v>1</v>
      </c>
      <c r="O1421" s="35">
        <f t="shared" si="568"/>
        <v>1</v>
      </c>
      <c r="P1421" s="35">
        <f t="shared" si="568"/>
        <v>1</v>
      </c>
      <c r="Q1421" s="35">
        <f t="shared" si="568"/>
        <v>1</v>
      </c>
      <c r="R1421" s="35">
        <f t="shared" si="568"/>
        <v>1</v>
      </c>
      <c r="S1421" s="35">
        <f t="shared" si="568"/>
        <v>1</v>
      </c>
      <c r="T1421" s="35">
        <f t="shared" si="568"/>
        <v>1</v>
      </c>
      <c r="U1421" s="35">
        <f t="shared" si="568"/>
        <v>1</v>
      </c>
      <c r="V1421" s="35"/>
      <c r="W1421" s="35">
        <f t="shared" si="568"/>
        <v>1</v>
      </c>
      <c r="X1421" s="35"/>
      <c r="Y1421" s="35">
        <f t="shared" si="568"/>
        <v>1</v>
      </c>
      <c r="Z1421" s="35">
        <f t="shared" si="568"/>
        <v>1</v>
      </c>
      <c r="AA1421" s="35"/>
      <c r="AB1421" s="35">
        <f t="shared" si="568"/>
        <v>1</v>
      </c>
      <c r="AC1421" s="35">
        <f t="shared" si="568"/>
        <v>1</v>
      </c>
      <c r="AD1421" s="35">
        <f t="shared" si="568"/>
        <v>1</v>
      </c>
      <c r="AE1421" s="35">
        <f t="shared" si="568"/>
        <v>1</v>
      </c>
      <c r="AF1421" s="35">
        <f t="shared" si="568"/>
        <v>1</v>
      </c>
      <c r="AG1421" s="35">
        <f t="shared" si="568"/>
        <v>1</v>
      </c>
      <c r="AH1421" s="35"/>
      <c r="AI1421" s="35">
        <f t="shared" si="568"/>
        <v>1</v>
      </c>
      <c r="AJ1421" s="35">
        <f t="shared" si="568"/>
        <v>1</v>
      </c>
      <c r="AK1421" s="35"/>
      <c r="AL1421" s="35">
        <f t="shared" ref="AL1421:BD1421" si="569">1-AL1420/(AL1418-AL1419)</f>
        <v>1</v>
      </c>
      <c r="AM1421" s="35">
        <f t="shared" si="569"/>
        <v>1</v>
      </c>
      <c r="AN1421" s="35">
        <f t="shared" si="569"/>
        <v>1</v>
      </c>
      <c r="AO1421" s="35">
        <f t="shared" si="569"/>
        <v>1</v>
      </c>
      <c r="AP1421" s="35">
        <f t="shared" si="569"/>
        <v>1</v>
      </c>
      <c r="AQ1421" s="35">
        <f t="shared" si="569"/>
        <v>1</v>
      </c>
      <c r="AR1421" s="35">
        <f t="shared" si="569"/>
        <v>1</v>
      </c>
      <c r="AS1421" s="35">
        <f t="shared" si="569"/>
        <v>1</v>
      </c>
      <c r="AT1421" s="35">
        <f t="shared" si="569"/>
        <v>1</v>
      </c>
      <c r="AU1421" s="35">
        <f t="shared" si="569"/>
        <v>1</v>
      </c>
      <c r="AV1421" s="35">
        <f t="shared" si="569"/>
        <v>1</v>
      </c>
      <c r="AW1421" s="35">
        <f t="shared" si="569"/>
        <v>1</v>
      </c>
      <c r="AX1421" s="35">
        <f t="shared" si="569"/>
        <v>1</v>
      </c>
      <c r="AY1421" s="35">
        <f t="shared" si="569"/>
        <v>1</v>
      </c>
      <c r="AZ1421" s="35">
        <f t="shared" si="569"/>
        <v>1</v>
      </c>
      <c r="BA1421" s="35">
        <f t="shared" si="569"/>
        <v>1</v>
      </c>
      <c r="BB1421" s="35">
        <f t="shared" si="569"/>
        <v>1</v>
      </c>
      <c r="BC1421" s="35">
        <f t="shared" si="569"/>
        <v>1</v>
      </c>
      <c r="BD1421" s="35">
        <f t="shared" si="569"/>
        <v>1</v>
      </c>
      <c r="BE1421" s="110"/>
    </row>
    <row r="1422" spans="1:57" ht="25.5" customHeight="1" x14ac:dyDescent="0.25">
      <c r="A1422" s="29"/>
      <c r="B1422" s="83"/>
      <c r="C1422" s="84"/>
      <c r="D1422" s="84"/>
      <c r="E1422" s="76" t="s">
        <v>152</v>
      </c>
      <c r="F1422" s="34">
        <f t="shared" ref="F1422:AK1422" si="570">F1418+F1371</f>
        <v>1119</v>
      </c>
      <c r="G1422" s="34">
        <f t="shared" si="570"/>
        <v>1120</v>
      </c>
      <c r="H1422" s="34">
        <f t="shared" si="570"/>
        <v>1120</v>
      </c>
      <c r="I1422" s="34">
        <f t="shared" si="570"/>
        <v>1120</v>
      </c>
      <c r="J1422" s="34">
        <f t="shared" si="570"/>
        <v>1120</v>
      </c>
      <c r="K1422" s="34">
        <f t="shared" si="570"/>
        <v>1118</v>
      </c>
      <c r="L1422" s="34">
        <f t="shared" si="570"/>
        <v>1118</v>
      </c>
      <c r="M1422" s="34">
        <f t="shared" si="570"/>
        <v>1119</v>
      </c>
      <c r="N1422" s="34">
        <f t="shared" si="570"/>
        <v>1119</v>
      </c>
      <c r="O1422" s="34">
        <f t="shared" si="570"/>
        <v>1118</v>
      </c>
      <c r="P1422" s="34">
        <f t="shared" si="570"/>
        <v>1120</v>
      </c>
      <c r="Q1422" s="34">
        <f t="shared" si="570"/>
        <v>1120</v>
      </c>
      <c r="R1422" s="34">
        <f t="shared" si="570"/>
        <v>1103</v>
      </c>
      <c r="S1422" s="34">
        <f t="shared" si="570"/>
        <v>1119</v>
      </c>
      <c r="T1422" s="34">
        <f t="shared" si="570"/>
        <v>1120</v>
      </c>
      <c r="U1422" s="34">
        <f t="shared" si="570"/>
        <v>1108</v>
      </c>
      <c r="V1422" s="34"/>
      <c r="W1422" s="34">
        <f t="shared" si="570"/>
        <v>1115</v>
      </c>
      <c r="X1422" s="34"/>
      <c r="Y1422" s="34">
        <f t="shared" si="570"/>
        <v>1119</v>
      </c>
      <c r="Z1422" s="34">
        <f t="shared" si="570"/>
        <v>1120</v>
      </c>
      <c r="AA1422" s="34"/>
      <c r="AB1422" s="34">
        <f t="shared" si="570"/>
        <v>1120</v>
      </c>
      <c r="AC1422" s="34">
        <f t="shared" si="570"/>
        <v>1120</v>
      </c>
      <c r="AD1422" s="34">
        <f t="shared" si="570"/>
        <v>1120</v>
      </c>
      <c r="AE1422" s="34">
        <f t="shared" si="570"/>
        <v>1120</v>
      </c>
      <c r="AF1422" s="34">
        <f t="shared" si="570"/>
        <v>1119</v>
      </c>
      <c r="AG1422" s="34">
        <f t="shared" si="570"/>
        <v>1119</v>
      </c>
      <c r="AH1422" s="34"/>
      <c r="AI1422" s="34">
        <f t="shared" si="570"/>
        <v>1120</v>
      </c>
      <c r="AJ1422" s="34">
        <f t="shared" si="570"/>
        <v>1116</v>
      </c>
      <c r="AK1422" s="34"/>
      <c r="AL1422" s="34">
        <f t="shared" ref="AL1422:BD1422" si="571">AL1418+AL1371</f>
        <v>1116</v>
      </c>
      <c r="AM1422" s="34">
        <f t="shared" si="571"/>
        <v>1119</v>
      </c>
      <c r="AN1422" s="34">
        <f t="shared" si="571"/>
        <v>1119</v>
      </c>
      <c r="AO1422" s="34">
        <f t="shared" si="571"/>
        <v>1119</v>
      </c>
      <c r="AP1422" s="34">
        <f t="shared" si="571"/>
        <v>1120</v>
      </c>
      <c r="AQ1422" s="34">
        <f t="shared" si="571"/>
        <v>1117</v>
      </c>
      <c r="AR1422" s="34">
        <f t="shared" si="571"/>
        <v>1118</v>
      </c>
      <c r="AS1422" s="34">
        <f t="shared" si="571"/>
        <v>1120</v>
      </c>
      <c r="AT1422" s="34">
        <f t="shared" si="571"/>
        <v>1119</v>
      </c>
      <c r="AU1422" s="34">
        <f t="shared" si="571"/>
        <v>1120</v>
      </c>
      <c r="AV1422" s="34">
        <f t="shared" si="571"/>
        <v>1120</v>
      </c>
      <c r="AW1422" s="34">
        <f t="shared" si="571"/>
        <v>1112</v>
      </c>
      <c r="AX1422" s="34">
        <f t="shared" si="571"/>
        <v>1119</v>
      </c>
      <c r="AY1422" s="34">
        <f t="shared" si="571"/>
        <v>1117</v>
      </c>
      <c r="AZ1422" s="34">
        <f t="shared" si="571"/>
        <v>1119</v>
      </c>
      <c r="BA1422" s="34">
        <f t="shared" si="571"/>
        <v>1120</v>
      </c>
      <c r="BB1422" s="34">
        <f t="shared" si="571"/>
        <v>1120</v>
      </c>
      <c r="BC1422" s="34">
        <f t="shared" si="571"/>
        <v>1120</v>
      </c>
      <c r="BD1422" s="34">
        <f t="shared" si="571"/>
        <v>50323</v>
      </c>
      <c r="BE1422" s="110"/>
    </row>
    <row r="1423" spans="1:57" ht="25.5" customHeight="1" x14ac:dyDescent="0.25">
      <c r="A1423" s="29"/>
      <c r="B1423" s="83"/>
      <c r="C1423" s="84"/>
      <c r="D1423" s="84"/>
      <c r="E1423" s="76" t="s">
        <v>153</v>
      </c>
      <c r="F1423" s="34">
        <f t="shared" ref="F1423:AK1423" si="572">F1419+F1372</f>
        <v>94</v>
      </c>
      <c r="G1423" s="34">
        <f t="shared" si="572"/>
        <v>142</v>
      </c>
      <c r="H1423" s="34">
        <f t="shared" si="572"/>
        <v>91</v>
      </c>
      <c r="I1423" s="34">
        <f t="shared" si="572"/>
        <v>146</v>
      </c>
      <c r="J1423" s="34">
        <f t="shared" si="572"/>
        <v>151</v>
      </c>
      <c r="K1423" s="34">
        <f t="shared" si="572"/>
        <v>145</v>
      </c>
      <c r="L1423" s="34">
        <f t="shared" si="572"/>
        <v>192</v>
      </c>
      <c r="M1423" s="34">
        <f t="shared" si="572"/>
        <v>175</v>
      </c>
      <c r="N1423" s="34">
        <f t="shared" si="572"/>
        <v>159</v>
      </c>
      <c r="O1423" s="34">
        <f t="shared" si="572"/>
        <v>158</v>
      </c>
      <c r="P1423" s="34">
        <f t="shared" si="572"/>
        <v>148</v>
      </c>
      <c r="Q1423" s="34">
        <f t="shared" si="572"/>
        <v>192</v>
      </c>
      <c r="R1423" s="34">
        <f t="shared" si="572"/>
        <v>131</v>
      </c>
      <c r="S1423" s="34">
        <f t="shared" si="572"/>
        <v>185</v>
      </c>
      <c r="T1423" s="34">
        <f t="shared" si="572"/>
        <v>145</v>
      </c>
      <c r="U1423" s="34">
        <f t="shared" si="572"/>
        <v>140</v>
      </c>
      <c r="V1423" s="34"/>
      <c r="W1423" s="34">
        <f t="shared" si="572"/>
        <v>157</v>
      </c>
      <c r="X1423" s="34"/>
      <c r="Y1423" s="34">
        <f t="shared" si="572"/>
        <v>150</v>
      </c>
      <c r="Z1423" s="34">
        <f t="shared" si="572"/>
        <v>146</v>
      </c>
      <c r="AA1423" s="34"/>
      <c r="AB1423" s="34">
        <f t="shared" si="572"/>
        <v>133</v>
      </c>
      <c r="AC1423" s="34">
        <f t="shared" si="572"/>
        <v>149</v>
      </c>
      <c r="AD1423" s="34">
        <f t="shared" si="572"/>
        <v>154</v>
      </c>
      <c r="AE1423" s="34">
        <f t="shared" si="572"/>
        <v>157</v>
      </c>
      <c r="AF1423" s="34">
        <f t="shared" si="572"/>
        <v>166</v>
      </c>
      <c r="AG1423" s="34">
        <f t="shared" si="572"/>
        <v>116</v>
      </c>
      <c r="AH1423" s="34"/>
      <c r="AI1423" s="34">
        <f t="shared" si="572"/>
        <v>184</v>
      </c>
      <c r="AJ1423" s="34">
        <f t="shared" si="572"/>
        <v>148</v>
      </c>
      <c r="AK1423" s="34"/>
      <c r="AL1423" s="34">
        <f t="shared" ref="AL1423:BD1423" si="573">AL1419+AL1372</f>
        <v>145</v>
      </c>
      <c r="AM1423" s="34">
        <f t="shared" si="573"/>
        <v>147</v>
      </c>
      <c r="AN1423" s="34">
        <f t="shared" si="573"/>
        <v>176</v>
      </c>
      <c r="AO1423" s="34">
        <f t="shared" si="573"/>
        <v>144</v>
      </c>
      <c r="AP1423" s="34">
        <f t="shared" si="573"/>
        <v>184</v>
      </c>
      <c r="AQ1423" s="34">
        <f t="shared" si="573"/>
        <v>147</v>
      </c>
      <c r="AR1423" s="34">
        <f t="shared" si="573"/>
        <v>130</v>
      </c>
      <c r="AS1423" s="34">
        <f t="shared" si="573"/>
        <v>217</v>
      </c>
      <c r="AT1423" s="34">
        <f t="shared" si="573"/>
        <v>144</v>
      </c>
      <c r="AU1423" s="34">
        <f t="shared" si="573"/>
        <v>189</v>
      </c>
      <c r="AV1423" s="34">
        <f t="shared" si="573"/>
        <v>0</v>
      </c>
      <c r="AW1423" s="34">
        <f t="shared" si="573"/>
        <v>154</v>
      </c>
      <c r="AX1423" s="34">
        <f t="shared" si="573"/>
        <v>128</v>
      </c>
      <c r="AY1423" s="34">
        <f t="shared" si="573"/>
        <v>196</v>
      </c>
      <c r="AZ1423" s="34">
        <f t="shared" si="573"/>
        <v>131</v>
      </c>
      <c r="BA1423" s="34">
        <f t="shared" si="573"/>
        <v>137</v>
      </c>
      <c r="BB1423" s="34">
        <f t="shared" si="573"/>
        <v>0</v>
      </c>
      <c r="BC1423" s="34">
        <f t="shared" si="573"/>
        <v>0</v>
      </c>
      <c r="BD1423" s="34">
        <f t="shared" si="573"/>
        <v>6423</v>
      </c>
      <c r="BE1423" s="110"/>
    </row>
    <row r="1424" spans="1:57" ht="25.5" customHeight="1" x14ac:dyDescent="0.25">
      <c r="A1424" s="29"/>
      <c r="B1424" s="83"/>
      <c r="C1424" s="84"/>
      <c r="D1424" s="84"/>
      <c r="E1424" s="76" t="s">
        <v>154</v>
      </c>
      <c r="F1424" s="34">
        <f t="shared" ref="F1424:AK1424" si="574">F1420+F1373</f>
        <v>5</v>
      </c>
      <c r="G1424" s="34">
        <f t="shared" si="574"/>
        <v>27</v>
      </c>
      <c r="H1424" s="34">
        <f t="shared" si="574"/>
        <v>89</v>
      </c>
      <c r="I1424" s="34">
        <f t="shared" si="574"/>
        <v>71</v>
      </c>
      <c r="J1424" s="34">
        <f t="shared" si="574"/>
        <v>81</v>
      </c>
      <c r="K1424" s="34">
        <f t="shared" si="574"/>
        <v>22</v>
      </c>
      <c r="L1424" s="34">
        <f t="shared" si="574"/>
        <v>51</v>
      </c>
      <c r="M1424" s="34">
        <f t="shared" si="574"/>
        <v>134</v>
      </c>
      <c r="N1424" s="34">
        <f t="shared" si="574"/>
        <v>107</v>
      </c>
      <c r="O1424" s="34">
        <f t="shared" si="574"/>
        <v>72</v>
      </c>
      <c r="P1424" s="34">
        <f t="shared" si="574"/>
        <v>29</v>
      </c>
      <c r="Q1424" s="34">
        <f t="shared" si="574"/>
        <v>71</v>
      </c>
      <c r="R1424" s="34">
        <f t="shared" si="574"/>
        <v>96</v>
      </c>
      <c r="S1424" s="34">
        <f t="shared" si="574"/>
        <v>24</v>
      </c>
      <c r="T1424" s="34">
        <f t="shared" si="574"/>
        <v>101</v>
      </c>
      <c r="U1424" s="34">
        <f t="shared" si="574"/>
        <v>78</v>
      </c>
      <c r="V1424" s="34"/>
      <c r="W1424" s="34">
        <f t="shared" si="574"/>
        <v>147</v>
      </c>
      <c r="X1424" s="34"/>
      <c r="Y1424" s="34">
        <f t="shared" si="574"/>
        <v>58</v>
      </c>
      <c r="Z1424" s="34">
        <f t="shared" si="574"/>
        <v>74</v>
      </c>
      <c r="AA1424" s="34"/>
      <c r="AB1424" s="34">
        <f t="shared" si="574"/>
        <v>4</v>
      </c>
      <c r="AC1424" s="34">
        <f t="shared" si="574"/>
        <v>59</v>
      </c>
      <c r="AD1424" s="34">
        <f t="shared" si="574"/>
        <v>25</v>
      </c>
      <c r="AE1424" s="34">
        <f t="shared" si="574"/>
        <v>21</v>
      </c>
      <c r="AF1424" s="34">
        <f t="shared" si="574"/>
        <v>105</v>
      </c>
      <c r="AG1424" s="34">
        <f t="shared" si="574"/>
        <v>40</v>
      </c>
      <c r="AH1424" s="34"/>
      <c r="AI1424" s="34">
        <f t="shared" si="574"/>
        <v>58</v>
      </c>
      <c r="AJ1424" s="34">
        <f t="shared" si="574"/>
        <v>39</v>
      </c>
      <c r="AK1424" s="34"/>
      <c r="AL1424" s="34">
        <f t="shared" ref="AL1424:BD1424" si="575">AL1420+AL1373</f>
        <v>37</v>
      </c>
      <c r="AM1424" s="34">
        <f t="shared" si="575"/>
        <v>15</v>
      </c>
      <c r="AN1424" s="34">
        <f t="shared" si="575"/>
        <v>38</v>
      </c>
      <c r="AO1424" s="34">
        <f t="shared" si="575"/>
        <v>93</v>
      </c>
      <c r="AP1424" s="34">
        <f t="shared" si="575"/>
        <v>15</v>
      </c>
      <c r="AQ1424" s="34">
        <f t="shared" si="575"/>
        <v>141</v>
      </c>
      <c r="AR1424" s="34">
        <f t="shared" si="575"/>
        <v>101</v>
      </c>
      <c r="AS1424" s="34">
        <f t="shared" si="575"/>
        <v>87</v>
      </c>
      <c r="AT1424" s="34">
        <f t="shared" si="575"/>
        <v>89</v>
      </c>
      <c r="AU1424" s="34">
        <f t="shared" si="575"/>
        <v>158</v>
      </c>
      <c r="AV1424" s="34">
        <f t="shared" si="575"/>
        <v>0</v>
      </c>
      <c r="AW1424" s="34">
        <f t="shared" si="575"/>
        <v>183</v>
      </c>
      <c r="AX1424" s="34">
        <f t="shared" si="575"/>
        <v>64</v>
      </c>
      <c r="AY1424" s="34">
        <f t="shared" si="575"/>
        <v>3</v>
      </c>
      <c r="AZ1424" s="34">
        <f t="shared" si="575"/>
        <v>33</v>
      </c>
      <c r="BA1424" s="34">
        <f t="shared" si="575"/>
        <v>1</v>
      </c>
      <c r="BB1424" s="34">
        <f t="shared" si="575"/>
        <v>0</v>
      </c>
      <c r="BC1424" s="34">
        <f t="shared" si="575"/>
        <v>0</v>
      </c>
      <c r="BD1424" s="34">
        <f t="shared" si="575"/>
        <v>2746</v>
      </c>
      <c r="BE1424" s="110"/>
    </row>
    <row r="1425" spans="1:57" ht="25.5" customHeight="1" x14ac:dyDescent="0.25">
      <c r="A1425" s="29"/>
      <c r="B1425" s="83"/>
      <c r="C1425" s="84"/>
      <c r="D1425" s="84"/>
      <c r="E1425" s="76" t="s">
        <v>155</v>
      </c>
      <c r="F1425" s="35">
        <f t="shared" ref="F1425:AK1425" si="576">1-F1424/(F1422-F1423)</f>
        <v>0.99512195121951219</v>
      </c>
      <c r="G1425" s="35">
        <f t="shared" si="576"/>
        <v>0.97239263803680986</v>
      </c>
      <c r="H1425" s="35">
        <f t="shared" si="576"/>
        <v>0.91350826044703592</v>
      </c>
      <c r="I1425" s="35">
        <f t="shared" si="576"/>
        <v>0.9271047227926078</v>
      </c>
      <c r="J1425" s="35">
        <f t="shared" si="576"/>
        <v>0.91640866873065019</v>
      </c>
      <c r="K1425" s="35">
        <f t="shared" si="576"/>
        <v>0.97738951695786225</v>
      </c>
      <c r="L1425" s="35">
        <f t="shared" si="576"/>
        <v>0.94492440604751615</v>
      </c>
      <c r="M1425" s="35">
        <f t="shared" si="576"/>
        <v>0.85805084745762716</v>
      </c>
      <c r="N1425" s="35">
        <f t="shared" si="576"/>
        <v>0.88854166666666667</v>
      </c>
      <c r="O1425" s="35">
        <f t="shared" si="576"/>
        <v>0.92500000000000004</v>
      </c>
      <c r="P1425" s="35">
        <f t="shared" si="576"/>
        <v>0.97016460905349799</v>
      </c>
      <c r="Q1425" s="35">
        <f t="shared" si="576"/>
        <v>0.92349137931034486</v>
      </c>
      <c r="R1425" s="35">
        <f t="shared" si="576"/>
        <v>0.90123456790123457</v>
      </c>
      <c r="S1425" s="35">
        <f t="shared" si="576"/>
        <v>0.97430406852248397</v>
      </c>
      <c r="T1425" s="35">
        <f t="shared" si="576"/>
        <v>0.8964102564102564</v>
      </c>
      <c r="U1425" s="35">
        <f t="shared" si="576"/>
        <v>0.91942148760330578</v>
      </c>
      <c r="V1425" s="35"/>
      <c r="W1425" s="35">
        <f t="shared" si="576"/>
        <v>0.8465553235908142</v>
      </c>
      <c r="X1425" s="35"/>
      <c r="Y1425" s="35">
        <f t="shared" si="576"/>
        <v>0.9401444788441693</v>
      </c>
      <c r="Z1425" s="35">
        <f t="shared" si="576"/>
        <v>0.92402464065708423</v>
      </c>
      <c r="AA1425" s="35"/>
      <c r="AB1425" s="35">
        <f t="shared" si="576"/>
        <v>0.99594731509625123</v>
      </c>
      <c r="AC1425" s="35">
        <f t="shared" si="576"/>
        <v>0.9392378990731205</v>
      </c>
      <c r="AD1425" s="35">
        <f t="shared" si="576"/>
        <v>0.97412008281573503</v>
      </c>
      <c r="AE1425" s="35">
        <f t="shared" si="576"/>
        <v>0.97819314641744548</v>
      </c>
      <c r="AF1425" s="35">
        <f t="shared" si="576"/>
        <v>0.88982161594963272</v>
      </c>
      <c r="AG1425" s="35">
        <f t="shared" si="576"/>
        <v>0.96011964107676973</v>
      </c>
      <c r="AH1425" s="35"/>
      <c r="AI1425" s="35">
        <f t="shared" si="576"/>
        <v>0.93803418803418803</v>
      </c>
      <c r="AJ1425" s="35">
        <f t="shared" si="576"/>
        <v>0.95971074380165289</v>
      </c>
      <c r="AK1425" s="35"/>
      <c r="AL1425" s="35">
        <f t="shared" ref="AL1425:BD1425" si="577">1-AL1424/(AL1422-AL1423)</f>
        <v>0.96189495365602473</v>
      </c>
      <c r="AM1425" s="35">
        <f t="shared" si="577"/>
        <v>0.98456790123456794</v>
      </c>
      <c r="AN1425" s="35">
        <f t="shared" si="577"/>
        <v>0.95970307529162246</v>
      </c>
      <c r="AO1425" s="35">
        <f t="shared" si="577"/>
        <v>0.9046153846153846</v>
      </c>
      <c r="AP1425" s="35">
        <f t="shared" si="577"/>
        <v>0.98397435897435903</v>
      </c>
      <c r="AQ1425" s="35">
        <f t="shared" si="577"/>
        <v>0.85463917525773192</v>
      </c>
      <c r="AR1425" s="35">
        <f t="shared" si="577"/>
        <v>0.89777327935222673</v>
      </c>
      <c r="AS1425" s="35">
        <f t="shared" si="577"/>
        <v>0.90365448504983392</v>
      </c>
      <c r="AT1425" s="35">
        <f t="shared" si="577"/>
        <v>0.90871794871794875</v>
      </c>
      <c r="AU1425" s="35">
        <f t="shared" si="577"/>
        <v>0.83029001074113862</v>
      </c>
      <c r="AV1425" s="35">
        <f t="shared" si="577"/>
        <v>1</v>
      </c>
      <c r="AW1425" s="35">
        <f t="shared" si="577"/>
        <v>0.8089770354906054</v>
      </c>
      <c r="AX1425" s="35">
        <f t="shared" si="577"/>
        <v>0.93541876892028253</v>
      </c>
      <c r="AY1425" s="35">
        <f t="shared" si="577"/>
        <v>0.99674267100977199</v>
      </c>
      <c r="AZ1425" s="35">
        <f t="shared" si="577"/>
        <v>0.9665991902834008</v>
      </c>
      <c r="BA1425" s="35">
        <f t="shared" si="577"/>
        <v>0.99898270600203454</v>
      </c>
      <c r="BB1425" s="35">
        <f t="shared" si="577"/>
        <v>1</v>
      </c>
      <c r="BC1425" s="35">
        <f t="shared" si="577"/>
        <v>1</v>
      </c>
      <c r="BD1425" s="35">
        <f t="shared" si="577"/>
        <v>0.93744874715261961</v>
      </c>
      <c r="BE1425" s="110"/>
    </row>
    <row r="1426" spans="1:57" ht="25.5" customHeight="1" x14ac:dyDescent="0.25">
      <c r="A1426" s="19" t="s">
        <v>44</v>
      </c>
      <c r="B1426" s="85" t="s">
        <v>45</v>
      </c>
      <c r="C1426" s="86">
        <v>43666</v>
      </c>
      <c r="D1426" s="85">
        <v>28</v>
      </c>
      <c r="E1426" s="85" t="s">
        <v>46</v>
      </c>
      <c r="F1426" s="19">
        <f t="shared" ref="F1426:AK1426" si="578">F1375</f>
        <v>14</v>
      </c>
      <c r="G1426" s="19">
        <f t="shared" si="578"/>
        <v>23</v>
      </c>
      <c r="H1426" s="19">
        <f t="shared" si="578"/>
        <v>42</v>
      </c>
      <c r="I1426" s="19">
        <f t="shared" si="578"/>
        <v>47</v>
      </c>
      <c r="J1426" s="19">
        <f t="shared" si="578"/>
        <v>48</v>
      </c>
      <c r="K1426" s="19">
        <f t="shared" si="578"/>
        <v>59</v>
      </c>
      <c r="L1426" s="19">
        <f t="shared" si="578"/>
        <v>64</v>
      </c>
      <c r="M1426" s="19">
        <f t="shared" si="578"/>
        <v>65</v>
      </c>
      <c r="N1426" s="19">
        <f t="shared" si="578"/>
        <v>66</v>
      </c>
      <c r="O1426" s="19">
        <f t="shared" si="578"/>
        <v>72</v>
      </c>
      <c r="P1426" s="19">
        <f t="shared" si="578"/>
        <v>76</v>
      </c>
      <c r="Q1426" s="19">
        <f t="shared" si="578"/>
        <v>78</v>
      </c>
      <c r="R1426" s="19">
        <f t="shared" si="578"/>
        <v>79</v>
      </c>
      <c r="S1426" s="19">
        <f t="shared" si="578"/>
        <v>83</v>
      </c>
      <c r="T1426" s="19">
        <f t="shared" si="578"/>
        <v>84</v>
      </c>
      <c r="U1426" s="19">
        <f t="shared" si="578"/>
        <v>86</v>
      </c>
      <c r="V1426" s="19"/>
      <c r="W1426" s="19">
        <f t="shared" si="578"/>
        <v>411</v>
      </c>
      <c r="X1426" s="19"/>
      <c r="Y1426" s="19">
        <f t="shared" si="578"/>
        <v>413</v>
      </c>
      <c r="Z1426" s="19">
        <f t="shared" si="578"/>
        <v>415</v>
      </c>
      <c r="AA1426" s="19"/>
      <c r="AB1426" s="19">
        <f t="shared" si="578"/>
        <v>417</v>
      </c>
      <c r="AC1426" s="19">
        <f t="shared" si="578"/>
        <v>418</v>
      </c>
      <c r="AD1426" s="19">
        <f t="shared" si="578"/>
        <v>419</v>
      </c>
      <c r="AE1426" s="19">
        <f t="shared" si="578"/>
        <v>420</v>
      </c>
      <c r="AF1426" s="19">
        <f t="shared" si="578"/>
        <v>421</v>
      </c>
      <c r="AG1426" s="19">
        <f t="shared" si="578"/>
        <v>422</v>
      </c>
      <c r="AH1426" s="19"/>
      <c r="AI1426" s="19">
        <f t="shared" si="578"/>
        <v>425</v>
      </c>
      <c r="AJ1426" s="19">
        <f t="shared" si="578"/>
        <v>426</v>
      </c>
      <c r="AK1426" s="19"/>
      <c r="AL1426" s="19">
        <f t="shared" ref="AL1426:BD1426" si="579">AL1375</f>
        <v>430</v>
      </c>
      <c r="AM1426" s="19">
        <f t="shared" si="579"/>
        <v>431</v>
      </c>
      <c r="AN1426" s="19">
        <f t="shared" si="579"/>
        <v>433</v>
      </c>
      <c r="AO1426" s="19">
        <f t="shared" si="579"/>
        <v>446</v>
      </c>
      <c r="AP1426" s="19">
        <f t="shared" si="579"/>
        <v>449</v>
      </c>
      <c r="AQ1426" s="19">
        <f t="shared" si="579"/>
        <v>450</v>
      </c>
      <c r="AR1426" s="19">
        <f t="shared" si="579"/>
        <v>451</v>
      </c>
      <c r="AS1426" s="19">
        <f t="shared" si="579"/>
        <v>453</v>
      </c>
      <c r="AT1426" s="19">
        <f t="shared" si="579"/>
        <v>454</v>
      </c>
      <c r="AU1426" s="19">
        <f t="shared" si="579"/>
        <v>455</v>
      </c>
      <c r="AV1426" s="19">
        <f t="shared" si="579"/>
        <v>0</v>
      </c>
      <c r="AW1426" s="19">
        <f t="shared" si="579"/>
        <v>457</v>
      </c>
      <c r="AX1426" s="19">
        <f t="shared" si="579"/>
        <v>458</v>
      </c>
      <c r="AY1426" s="19">
        <f t="shared" si="579"/>
        <v>460</v>
      </c>
      <c r="AZ1426" s="19">
        <f t="shared" si="579"/>
        <v>461</v>
      </c>
      <c r="BA1426" s="19">
        <f t="shared" si="579"/>
        <v>463</v>
      </c>
      <c r="BB1426" s="19">
        <f t="shared" si="579"/>
        <v>0</v>
      </c>
      <c r="BC1426" s="19">
        <f t="shared" si="579"/>
        <v>0</v>
      </c>
      <c r="BD1426" s="19" t="str">
        <f t="shared" si="579"/>
        <v>TOTALS</v>
      </c>
      <c r="BE1426" s="19" t="s">
        <v>47</v>
      </c>
    </row>
    <row r="1427" spans="1:57" ht="25.5" customHeight="1" x14ac:dyDescent="0.25">
      <c r="A1427" s="19" t="s">
        <v>48</v>
      </c>
      <c r="B1427" s="85"/>
      <c r="C1427" s="87" t="s">
        <v>49</v>
      </c>
      <c r="D1427" s="87" t="s">
        <v>50</v>
      </c>
      <c r="E1427" s="87" t="s">
        <v>51</v>
      </c>
      <c r="F1427" s="19" t="s">
        <v>52</v>
      </c>
      <c r="G1427" s="19" t="s">
        <v>52</v>
      </c>
      <c r="H1427" s="19" t="s">
        <v>52</v>
      </c>
      <c r="I1427" s="19" t="s">
        <v>52</v>
      </c>
      <c r="J1427" s="19" t="s">
        <v>52</v>
      </c>
      <c r="K1427" s="19" t="s">
        <v>52</v>
      </c>
      <c r="L1427" s="19" t="s">
        <v>52</v>
      </c>
      <c r="M1427" s="19" t="s">
        <v>52</v>
      </c>
      <c r="N1427" s="19" t="s">
        <v>52</v>
      </c>
      <c r="O1427" s="19" t="s">
        <v>52</v>
      </c>
      <c r="P1427" s="19" t="s">
        <v>52</v>
      </c>
      <c r="Q1427" s="19" t="s">
        <v>52</v>
      </c>
      <c r="R1427" s="19" t="s">
        <v>52</v>
      </c>
      <c r="S1427" s="19" t="s">
        <v>52</v>
      </c>
      <c r="T1427" s="19" t="s">
        <v>52</v>
      </c>
      <c r="U1427" s="19" t="s">
        <v>52</v>
      </c>
      <c r="V1427" s="19"/>
      <c r="W1427" s="19" t="s">
        <v>52</v>
      </c>
      <c r="X1427" s="19"/>
      <c r="Y1427" s="19" t="s">
        <v>52</v>
      </c>
      <c r="Z1427" s="19" t="s">
        <v>52</v>
      </c>
      <c r="AA1427" s="19"/>
      <c r="AB1427" s="19" t="s">
        <v>52</v>
      </c>
      <c r="AC1427" s="19" t="s">
        <v>52</v>
      </c>
      <c r="AD1427" s="19" t="s">
        <v>52</v>
      </c>
      <c r="AE1427" s="19" t="s">
        <v>52</v>
      </c>
      <c r="AF1427" s="19" t="s">
        <v>52</v>
      </c>
      <c r="AG1427" s="19" t="s">
        <v>52</v>
      </c>
      <c r="AH1427" s="19"/>
      <c r="AI1427" s="19" t="s">
        <v>52</v>
      </c>
      <c r="AJ1427" s="19" t="s">
        <v>52</v>
      </c>
      <c r="AK1427" s="19"/>
      <c r="AL1427" s="19" t="s">
        <v>52</v>
      </c>
      <c r="AM1427" s="19" t="s">
        <v>52</v>
      </c>
      <c r="AN1427" s="19" t="s">
        <v>52</v>
      </c>
      <c r="AO1427" s="19" t="s">
        <v>52</v>
      </c>
      <c r="AP1427" s="19" t="s">
        <v>52</v>
      </c>
      <c r="AQ1427" s="19" t="s">
        <v>52</v>
      </c>
      <c r="AR1427" s="19" t="s">
        <v>52</v>
      </c>
      <c r="AS1427" s="19" t="s">
        <v>52</v>
      </c>
      <c r="AT1427" s="19" t="s">
        <v>52</v>
      </c>
      <c r="AU1427" s="19" t="s">
        <v>52</v>
      </c>
      <c r="AV1427" s="19" t="s">
        <v>52</v>
      </c>
      <c r="AW1427" s="19" t="s">
        <v>52</v>
      </c>
      <c r="AX1427" s="19" t="s">
        <v>52</v>
      </c>
      <c r="AY1427" s="19" t="s">
        <v>52</v>
      </c>
      <c r="AZ1427" s="19" t="s">
        <v>52</v>
      </c>
      <c r="BA1427" s="19" t="s">
        <v>52</v>
      </c>
      <c r="BB1427" s="19" t="s">
        <v>52</v>
      </c>
      <c r="BC1427" s="19" t="s">
        <v>52</v>
      </c>
      <c r="BD1427" s="19" t="s">
        <v>52</v>
      </c>
      <c r="BE1427" s="19" t="s">
        <v>53</v>
      </c>
    </row>
    <row r="1428" spans="1:57" ht="25.5" customHeight="1" x14ac:dyDescent="0.25">
      <c r="A1428" s="22">
        <v>29</v>
      </c>
      <c r="B1428" s="76" t="s">
        <v>54</v>
      </c>
      <c r="C1428" s="76">
        <v>25</v>
      </c>
      <c r="D1428" s="76" t="s">
        <v>55</v>
      </c>
      <c r="E1428" s="76" t="s">
        <v>56</v>
      </c>
      <c r="F1428" s="24">
        <v>0</v>
      </c>
      <c r="G1428" s="24">
        <v>0</v>
      </c>
      <c r="H1428" s="24">
        <v>0</v>
      </c>
      <c r="I1428" s="24">
        <v>0</v>
      </c>
      <c r="J1428" s="24">
        <v>0</v>
      </c>
      <c r="K1428" s="24">
        <v>0</v>
      </c>
      <c r="L1428" s="24">
        <v>0</v>
      </c>
      <c r="M1428" s="24">
        <v>0</v>
      </c>
      <c r="N1428" s="24">
        <v>0</v>
      </c>
      <c r="O1428" s="24">
        <v>0</v>
      </c>
      <c r="P1428" s="24">
        <v>0</v>
      </c>
      <c r="Q1428" s="24">
        <v>0</v>
      </c>
      <c r="R1428" s="24">
        <v>0</v>
      </c>
      <c r="S1428" s="24">
        <v>0</v>
      </c>
      <c r="T1428" s="24">
        <v>0</v>
      </c>
      <c r="U1428" s="24">
        <v>0</v>
      </c>
      <c r="V1428" s="24"/>
      <c r="W1428" s="24">
        <v>0</v>
      </c>
      <c r="X1428" s="24"/>
      <c r="Y1428" s="24">
        <v>0</v>
      </c>
      <c r="Z1428" s="24">
        <v>0</v>
      </c>
      <c r="AA1428" s="24"/>
      <c r="AB1428" s="24">
        <v>0</v>
      </c>
      <c r="AC1428" s="24">
        <v>0</v>
      </c>
      <c r="AD1428" s="24">
        <v>0</v>
      </c>
      <c r="AE1428" s="24">
        <v>0</v>
      </c>
      <c r="AF1428" s="24">
        <v>0</v>
      </c>
      <c r="AG1428" s="24">
        <v>0</v>
      </c>
      <c r="AH1428" s="24"/>
      <c r="AI1428" s="24">
        <v>0</v>
      </c>
      <c r="AJ1428" s="24">
        <v>0</v>
      </c>
      <c r="AK1428" s="24"/>
      <c r="AL1428" s="24">
        <v>0</v>
      </c>
      <c r="AM1428" s="24">
        <v>0</v>
      </c>
      <c r="AN1428" s="24">
        <v>0</v>
      </c>
      <c r="AO1428" s="24">
        <v>0</v>
      </c>
      <c r="AP1428" s="24">
        <v>0</v>
      </c>
      <c r="AQ1428" s="24">
        <v>0</v>
      </c>
      <c r="AR1428" s="24">
        <v>0</v>
      </c>
      <c r="AS1428" s="24">
        <v>0</v>
      </c>
      <c r="AT1428" s="24">
        <v>0</v>
      </c>
      <c r="AU1428" s="24">
        <v>0</v>
      </c>
      <c r="AV1428" s="24">
        <v>0</v>
      </c>
      <c r="AW1428" s="24">
        <v>0</v>
      </c>
      <c r="AX1428" s="24">
        <v>0</v>
      </c>
      <c r="AY1428" s="24">
        <v>0</v>
      </c>
      <c r="AZ1428" s="24">
        <v>0</v>
      </c>
      <c r="BA1428" s="24">
        <v>0</v>
      </c>
      <c r="BB1428" s="24">
        <v>0</v>
      </c>
      <c r="BC1428" s="24">
        <v>0</v>
      </c>
      <c r="BD1428" s="24">
        <f t="shared" ref="BD1428:BD1471" si="580">SUM(F1428:BC1428)</f>
        <v>0</v>
      </c>
      <c r="BE1428" s="25"/>
    </row>
    <row r="1429" spans="1:57" ht="25.5" customHeight="1" x14ac:dyDescent="0.25">
      <c r="A1429" s="22">
        <v>29</v>
      </c>
      <c r="B1429" s="76" t="s">
        <v>54</v>
      </c>
      <c r="C1429" s="76">
        <v>66</v>
      </c>
      <c r="D1429" s="76" t="s">
        <v>55</v>
      </c>
      <c r="E1429" s="77" t="s">
        <v>57</v>
      </c>
      <c r="F1429" s="24">
        <v>0</v>
      </c>
      <c r="G1429" s="24">
        <v>0</v>
      </c>
      <c r="H1429" s="24">
        <v>0</v>
      </c>
      <c r="I1429" s="24">
        <v>0</v>
      </c>
      <c r="J1429" s="24">
        <v>0</v>
      </c>
      <c r="K1429" s="24">
        <v>0</v>
      </c>
      <c r="L1429" s="24">
        <v>0</v>
      </c>
      <c r="M1429" s="24">
        <v>0</v>
      </c>
      <c r="N1429" s="24">
        <v>0</v>
      </c>
      <c r="O1429" s="24">
        <v>0</v>
      </c>
      <c r="P1429" s="24">
        <v>0</v>
      </c>
      <c r="Q1429" s="24">
        <v>0</v>
      </c>
      <c r="R1429" s="24">
        <v>0</v>
      </c>
      <c r="S1429" s="24">
        <v>0</v>
      </c>
      <c r="T1429" s="24">
        <v>0</v>
      </c>
      <c r="U1429" s="24">
        <v>0</v>
      </c>
      <c r="V1429" s="24"/>
      <c r="W1429" s="24">
        <v>0</v>
      </c>
      <c r="X1429" s="24"/>
      <c r="Y1429" s="24">
        <v>0</v>
      </c>
      <c r="Z1429" s="24">
        <v>0</v>
      </c>
      <c r="AA1429" s="24"/>
      <c r="AB1429" s="24">
        <v>0</v>
      </c>
      <c r="AC1429" s="24">
        <v>0</v>
      </c>
      <c r="AD1429" s="24">
        <v>0</v>
      </c>
      <c r="AE1429" s="24">
        <v>0</v>
      </c>
      <c r="AF1429" s="24">
        <v>0</v>
      </c>
      <c r="AG1429" s="24">
        <v>0</v>
      </c>
      <c r="AH1429" s="24"/>
      <c r="AI1429" s="24">
        <v>0</v>
      </c>
      <c r="AJ1429" s="24">
        <v>0</v>
      </c>
      <c r="AK1429" s="24"/>
      <c r="AL1429" s="24">
        <v>0</v>
      </c>
      <c r="AM1429" s="24">
        <v>0</v>
      </c>
      <c r="AN1429" s="24">
        <v>0</v>
      </c>
      <c r="AO1429" s="24">
        <v>0</v>
      </c>
      <c r="AP1429" s="24">
        <v>0</v>
      </c>
      <c r="AQ1429" s="24">
        <v>0</v>
      </c>
      <c r="AR1429" s="24">
        <v>0</v>
      </c>
      <c r="AS1429" s="24">
        <v>0</v>
      </c>
      <c r="AT1429" s="24">
        <v>0</v>
      </c>
      <c r="AU1429" s="24">
        <v>0</v>
      </c>
      <c r="AV1429" s="24">
        <v>0</v>
      </c>
      <c r="AW1429" s="24">
        <v>0</v>
      </c>
      <c r="AX1429" s="24">
        <v>0</v>
      </c>
      <c r="AY1429" s="24">
        <v>0</v>
      </c>
      <c r="AZ1429" s="24">
        <v>0</v>
      </c>
      <c r="BA1429" s="24">
        <v>0</v>
      </c>
      <c r="BB1429" s="24">
        <v>0</v>
      </c>
      <c r="BC1429" s="24">
        <v>0</v>
      </c>
      <c r="BD1429" s="24">
        <f t="shared" si="580"/>
        <v>0</v>
      </c>
      <c r="BE1429" s="25"/>
    </row>
    <row r="1430" spans="1:57" ht="25.5" customHeight="1" x14ac:dyDescent="0.25">
      <c r="A1430" s="22">
        <v>29</v>
      </c>
      <c r="B1430" s="76" t="s">
        <v>54</v>
      </c>
      <c r="C1430" s="76">
        <v>27</v>
      </c>
      <c r="D1430" s="76">
        <v>269</v>
      </c>
      <c r="E1430" s="76" t="s">
        <v>61</v>
      </c>
      <c r="F1430" s="24">
        <v>0</v>
      </c>
      <c r="G1430" s="24">
        <v>0</v>
      </c>
      <c r="H1430" s="24">
        <v>0</v>
      </c>
      <c r="I1430" s="24">
        <v>0</v>
      </c>
      <c r="J1430" s="24">
        <v>0</v>
      </c>
      <c r="K1430" s="24">
        <v>0</v>
      </c>
      <c r="L1430" s="24">
        <v>0</v>
      </c>
      <c r="M1430" s="24">
        <v>0</v>
      </c>
      <c r="N1430" s="24">
        <v>0</v>
      </c>
      <c r="O1430" s="24">
        <v>0</v>
      </c>
      <c r="P1430" s="24">
        <v>0</v>
      </c>
      <c r="Q1430" s="24">
        <v>0</v>
      </c>
      <c r="R1430" s="24">
        <v>0</v>
      </c>
      <c r="S1430" s="24">
        <v>0</v>
      </c>
      <c r="T1430" s="24">
        <v>0</v>
      </c>
      <c r="U1430" s="24">
        <v>0</v>
      </c>
      <c r="V1430" s="24"/>
      <c r="W1430" s="24">
        <v>0</v>
      </c>
      <c r="X1430" s="24"/>
      <c r="Y1430" s="24">
        <v>0</v>
      </c>
      <c r="Z1430" s="24">
        <v>0</v>
      </c>
      <c r="AA1430" s="24"/>
      <c r="AB1430" s="24">
        <v>0</v>
      </c>
      <c r="AC1430" s="24">
        <v>0</v>
      </c>
      <c r="AD1430" s="24">
        <v>0</v>
      </c>
      <c r="AE1430" s="24">
        <v>0</v>
      </c>
      <c r="AF1430" s="24">
        <v>0</v>
      </c>
      <c r="AG1430" s="24">
        <v>0</v>
      </c>
      <c r="AH1430" s="24"/>
      <c r="AI1430" s="24">
        <v>0</v>
      </c>
      <c r="AJ1430" s="24">
        <v>0</v>
      </c>
      <c r="AK1430" s="24"/>
      <c r="AL1430" s="24">
        <v>0</v>
      </c>
      <c r="AM1430" s="24">
        <v>0</v>
      </c>
      <c r="AN1430" s="24">
        <v>0</v>
      </c>
      <c r="AO1430" s="24">
        <v>0</v>
      </c>
      <c r="AP1430" s="24">
        <v>0</v>
      </c>
      <c r="AQ1430" s="24">
        <v>0</v>
      </c>
      <c r="AR1430" s="24">
        <v>0</v>
      </c>
      <c r="AS1430" s="24">
        <v>0</v>
      </c>
      <c r="AT1430" s="24">
        <v>0</v>
      </c>
      <c r="AU1430" s="24">
        <v>0</v>
      </c>
      <c r="AV1430" s="24">
        <v>0</v>
      </c>
      <c r="AW1430" s="24">
        <v>0</v>
      </c>
      <c r="AX1430" s="24">
        <v>0</v>
      </c>
      <c r="AY1430" s="24">
        <v>0</v>
      </c>
      <c r="AZ1430" s="24">
        <v>0</v>
      </c>
      <c r="BA1430" s="24">
        <v>0</v>
      </c>
      <c r="BB1430" s="24">
        <v>0</v>
      </c>
      <c r="BC1430" s="24">
        <v>0</v>
      </c>
      <c r="BD1430" s="24">
        <f t="shared" si="580"/>
        <v>0</v>
      </c>
      <c r="BE1430" s="25"/>
    </row>
    <row r="1431" spans="1:57" ht="25.5" customHeight="1" x14ac:dyDescent="0.25">
      <c r="A1431" s="22">
        <v>29</v>
      </c>
      <c r="B1431" s="76" t="s">
        <v>54</v>
      </c>
      <c r="C1431" s="76">
        <v>27</v>
      </c>
      <c r="D1431" s="76">
        <v>273</v>
      </c>
      <c r="E1431" s="76" t="s">
        <v>65</v>
      </c>
      <c r="F1431" s="24">
        <v>0</v>
      </c>
      <c r="G1431" s="24">
        <v>0</v>
      </c>
      <c r="H1431" s="24">
        <v>0</v>
      </c>
      <c r="I1431" s="24">
        <v>0</v>
      </c>
      <c r="J1431" s="24">
        <v>0</v>
      </c>
      <c r="K1431" s="24">
        <v>0</v>
      </c>
      <c r="L1431" s="24">
        <v>0</v>
      </c>
      <c r="M1431" s="24">
        <v>0</v>
      </c>
      <c r="N1431" s="24">
        <v>0</v>
      </c>
      <c r="O1431" s="24">
        <v>0</v>
      </c>
      <c r="P1431" s="24">
        <v>0</v>
      </c>
      <c r="Q1431" s="24">
        <v>0</v>
      </c>
      <c r="R1431" s="24">
        <v>0</v>
      </c>
      <c r="S1431" s="24">
        <v>0</v>
      </c>
      <c r="T1431" s="24">
        <v>0</v>
      </c>
      <c r="U1431" s="24">
        <v>0</v>
      </c>
      <c r="V1431" s="24"/>
      <c r="W1431" s="24">
        <v>0</v>
      </c>
      <c r="X1431" s="24"/>
      <c r="Y1431" s="24">
        <v>0</v>
      </c>
      <c r="Z1431" s="24">
        <v>0</v>
      </c>
      <c r="AA1431" s="24"/>
      <c r="AB1431" s="24">
        <v>0</v>
      </c>
      <c r="AC1431" s="24">
        <v>0</v>
      </c>
      <c r="AD1431" s="24">
        <v>0</v>
      </c>
      <c r="AE1431" s="24">
        <v>0</v>
      </c>
      <c r="AF1431" s="24">
        <v>0</v>
      </c>
      <c r="AG1431" s="24">
        <v>0</v>
      </c>
      <c r="AH1431" s="24"/>
      <c r="AI1431" s="24">
        <v>0</v>
      </c>
      <c r="AJ1431" s="24">
        <v>0</v>
      </c>
      <c r="AK1431" s="24"/>
      <c r="AL1431" s="24">
        <v>0</v>
      </c>
      <c r="AM1431" s="24">
        <v>0</v>
      </c>
      <c r="AN1431" s="24">
        <v>0</v>
      </c>
      <c r="AO1431" s="24">
        <v>0</v>
      </c>
      <c r="AP1431" s="24">
        <v>0</v>
      </c>
      <c r="AQ1431" s="24">
        <v>0</v>
      </c>
      <c r="AR1431" s="24">
        <v>0</v>
      </c>
      <c r="AS1431" s="24">
        <v>0</v>
      </c>
      <c r="AT1431" s="24">
        <v>0</v>
      </c>
      <c r="AU1431" s="24">
        <v>0</v>
      </c>
      <c r="AV1431" s="24">
        <v>0</v>
      </c>
      <c r="AW1431" s="24">
        <v>0</v>
      </c>
      <c r="AX1431" s="24">
        <v>0</v>
      </c>
      <c r="AY1431" s="24">
        <v>0</v>
      </c>
      <c r="AZ1431" s="24">
        <v>0</v>
      </c>
      <c r="BA1431" s="24">
        <v>0</v>
      </c>
      <c r="BB1431" s="24">
        <v>0</v>
      </c>
      <c r="BC1431" s="24">
        <v>0</v>
      </c>
      <c r="BD1431" s="24">
        <f t="shared" si="580"/>
        <v>0</v>
      </c>
      <c r="BE1431" s="25"/>
    </row>
    <row r="1432" spans="1:57" ht="25.5" customHeight="1" x14ac:dyDescent="0.25">
      <c r="A1432" s="22">
        <v>29</v>
      </c>
      <c r="B1432" s="76" t="s">
        <v>54</v>
      </c>
      <c r="C1432" s="76">
        <v>27</v>
      </c>
      <c r="D1432" s="76">
        <v>274</v>
      </c>
      <c r="E1432" s="76" t="s">
        <v>66</v>
      </c>
      <c r="F1432" s="24">
        <v>0</v>
      </c>
      <c r="G1432" s="24">
        <v>0</v>
      </c>
      <c r="H1432" s="24">
        <v>0</v>
      </c>
      <c r="I1432" s="24">
        <v>0</v>
      </c>
      <c r="J1432" s="24">
        <v>0</v>
      </c>
      <c r="K1432" s="24">
        <v>0</v>
      </c>
      <c r="L1432" s="24">
        <v>0</v>
      </c>
      <c r="M1432" s="24">
        <v>0</v>
      </c>
      <c r="N1432" s="24">
        <v>0</v>
      </c>
      <c r="O1432" s="24">
        <v>0</v>
      </c>
      <c r="P1432" s="24">
        <v>0</v>
      </c>
      <c r="Q1432" s="24">
        <v>0</v>
      </c>
      <c r="R1432" s="24">
        <v>0</v>
      </c>
      <c r="S1432" s="24">
        <v>0</v>
      </c>
      <c r="T1432" s="24">
        <v>0</v>
      </c>
      <c r="U1432" s="24">
        <v>0</v>
      </c>
      <c r="V1432" s="24"/>
      <c r="W1432" s="24">
        <v>0</v>
      </c>
      <c r="X1432" s="24"/>
      <c r="Y1432" s="24">
        <v>0</v>
      </c>
      <c r="Z1432" s="24">
        <v>0</v>
      </c>
      <c r="AA1432" s="24"/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/>
      <c r="AI1432" s="24">
        <v>0</v>
      </c>
      <c r="AJ1432" s="24">
        <v>0</v>
      </c>
      <c r="AK1432" s="24"/>
      <c r="AL1432" s="24">
        <v>0</v>
      </c>
      <c r="AM1432" s="24">
        <v>0</v>
      </c>
      <c r="AN1432" s="24">
        <v>0</v>
      </c>
      <c r="AO1432" s="24">
        <v>0</v>
      </c>
      <c r="AP1432" s="24">
        <v>0</v>
      </c>
      <c r="AQ1432" s="24">
        <v>0</v>
      </c>
      <c r="AR1432" s="24">
        <v>0</v>
      </c>
      <c r="AS1432" s="24">
        <v>0</v>
      </c>
      <c r="AT1432" s="24">
        <v>0</v>
      </c>
      <c r="AU1432" s="24">
        <v>0</v>
      </c>
      <c r="AV1432" s="24">
        <v>0</v>
      </c>
      <c r="AW1432" s="24">
        <v>0</v>
      </c>
      <c r="AX1432" s="24">
        <v>0</v>
      </c>
      <c r="AY1432" s="24">
        <v>0</v>
      </c>
      <c r="AZ1432" s="24">
        <v>0</v>
      </c>
      <c r="BA1432" s="24">
        <v>0</v>
      </c>
      <c r="BB1432" s="24">
        <v>0</v>
      </c>
      <c r="BC1432" s="24">
        <v>0</v>
      </c>
      <c r="BD1432" s="24">
        <f t="shared" si="580"/>
        <v>0</v>
      </c>
      <c r="BE1432" s="25" t="s">
        <v>48</v>
      </c>
    </row>
    <row r="1433" spans="1:57" ht="25.5" customHeight="1" x14ac:dyDescent="0.25">
      <c r="A1433" s="22">
        <v>29</v>
      </c>
      <c r="B1433" s="76" t="s">
        <v>54</v>
      </c>
      <c r="C1433" s="76">
        <v>23</v>
      </c>
      <c r="D1433" s="76">
        <v>243</v>
      </c>
      <c r="E1433" s="76" t="s">
        <v>67</v>
      </c>
      <c r="F1433" s="24">
        <v>0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4"/>
      <c r="W1433" s="24">
        <v>0</v>
      </c>
      <c r="X1433" s="24"/>
      <c r="Y1433" s="24">
        <v>0</v>
      </c>
      <c r="Z1433" s="24">
        <v>0</v>
      </c>
      <c r="AA1433" s="24"/>
      <c r="AB1433" s="24">
        <v>0</v>
      </c>
      <c r="AC1433" s="24">
        <v>0</v>
      </c>
      <c r="AD1433" s="24">
        <v>0</v>
      </c>
      <c r="AE1433" s="24">
        <v>0</v>
      </c>
      <c r="AF1433" s="24">
        <v>0</v>
      </c>
      <c r="AG1433" s="24">
        <v>0</v>
      </c>
      <c r="AH1433" s="24"/>
      <c r="AI1433" s="24">
        <v>0</v>
      </c>
      <c r="AJ1433" s="24">
        <v>0</v>
      </c>
      <c r="AK1433" s="24"/>
      <c r="AL1433" s="24">
        <v>0</v>
      </c>
      <c r="AM1433" s="24">
        <v>0</v>
      </c>
      <c r="AN1433" s="24">
        <v>0</v>
      </c>
      <c r="AO1433" s="24">
        <v>0</v>
      </c>
      <c r="AP1433" s="24">
        <v>0</v>
      </c>
      <c r="AQ1433" s="24">
        <v>0</v>
      </c>
      <c r="AR1433" s="24">
        <v>0</v>
      </c>
      <c r="AS1433" s="24">
        <v>0</v>
      </c>
      <c r="AT1433" s="24">
        <v>0</v>
      </c>
      <c r="AU1433" s="24">
        <v>0</v>
      </c>
      <c r="AV1433" s="24">
        <v>0</v>
      </c>
      <c r="AW1433" s="24">
        <v>0</v>
      </c>
      <c r="AX1433" s="24">
        <v>0</v>
      </c>
      <c r="AY1433" s="24">
        <v>0</v>
      </c>
      <c r="AZ1433" s="24">
        <v>0</v>
      </c>
      <c r="BA1433" s="24">
        <v>0</v>
      </c>
      <c r="BB1433" s="24">
        <v>0</v>
      </c>
      <c r="BC1433" s="24">
        <v>0</v>
      </c>
      <c r="BD1433" s="24">
        <f t="shared" si="580"/>
        <v>0</v>
      </c>
      <c r="BE1433" s="25" t="s">
        <v>48</v>
      </c>
    </row>
    <row r="1434" spans="1:57" ht="25.5" customHeight="1" x14ac:dyDescent="0.25">
      <c r="A1434" s="22">
        <v>29</v>
      </c>
      <c r="B1434" s="76" t="s">
        <v>54</v>
      </c>
      <c r="C1434" s="76">
        <v>23</v>
      </c>
      <c r="D1434" s="76">
        <v>332</v>
      </c>
      <c r="E1434" s="76" t="s">
        <v>68</v>
      </c>
      <c r="F1434" s="24">
        <v>0</v>
      </c>
      <c r="G1434" s="24">
        <v>0</v>
      </c>
      <c r="H1434" s="24">
        <v>0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0</v>
      </c>
      <c r="V1434" s="24"/>
      <c r="W1434" s="24">
        <v>0</v>
      </c>
      <c r="X1434" s="24"/>
      <c r="Y1434" s="24">
        <v>0</v>
      </c>
      <c r="Z1434" s="24">
        <v>0</v>
      </c>
      <c r="AA1434" s="24"/>
      <c r="AB1434" s="24">
        <v>0</v>
      </c>
      <c r="AC1434" s="24">
        <v>0</v>
      </c>
      <c r="AD1434" s="24">
        <v>0</v>
      </c>
      <c r="AE1434" s="24">
        <v>0</v>
      </c>
      <c r="AF1434" s="24">
        <v>0</v>
      </c>
      <c r="AG1434" s="24">
        <v>0</v>
      </c>
      <c r="AH1434" s="24"/>
      <c r="AI1434" s="24">
        <v>0</v>
      </c>
      <c r="AJ1434" s="24">
        <v>0</v>
      </c>
      <c r="AK1434" s="24"/>
      <c r="AL1434" s="24">
        <v>0</v>
      </c>
      <c r="AM1434" s="24">
        <v>0</v>
      </c>
      <c r="AN1434" s="24">
        <v>0</v>
      </c>
      <c r="AO1434" s="24">
        <v>0</v>
      </c>
      <c r="AP1434" s="24">
        <v>0</v>
      </c>
      <c r="AQ1434" s="24">
        <v>0</v>
      </c>
      <c r="AR1434" s="24">
        <v>0</v>
      </c>
      <c r="AS1434" s="24">
        <v>0</v>
      </c>
      <c r="AT1434" s="24">
        <v>0</v>
      </c>
      <c r="AU1434" s="24">
        <v>0</v>
      </c>
      <c r="AV1434" s="24">
        <v>0</v>
      </c>
      <c r="AW1434" s="24">
        <v>0</v>
      </c>
      <c r="AX1434" s="24">
        <v>0</v>
      </c>
      <c r="AY1434" s="24">
        <v>0</v>
      </c>
      <c r="AZ1434" s="24">
        <v>0</v>
      </c>
      <c r="BA1434" s="24">
        <v>0</v>
      </c>
      <c r="BB1434" s="24">
        <v>0</v>
      </c>
      <c r="BC1434" s="24">
        <v>0</v>
      </c>
      <c r="BD1434" s="24">
        <f t="shared" si="580"/>
        <v>0</v>
      </c>
      <c r="BE1434" s="25" t="s">
        <v>48</v>
      </c>
    </row>
    <row r="1435" spans="1:57" ht="25.5" customHeight="1" x14ac:dyDescent="0.25">
      <c r="A1435" s="22">
        <v>29</v>
      </c>
      <c r="B1435" s="76" t="s">
        <v>54</v>
      </c>
      <c r="C1435" s="76">
        <v>22</v>
      </c>
      <c r="D1435" s="76">
        <v>175</v>
      </c>
      <c r="E1435" s="76" t="s">
        <v>69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/>
      <c r="W1435" s="24">
        <v>0</v>
      </c>
      <c r="X1435" s="24"/>
      <c r="Y1435" s="24">
        <v>0</v>
      </c>
      <c r="Z1435" s="24">
        <v>0</v>
      </c>
      <c r="AA1435" s="24"/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/>
      <c r="AI1435" s="24">
        <v>0</v>
      </c>
      <c r="AJ1435" s="24">
        <v>0</v>
      </c>
      <c r="AK1435" s="24"/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f t="shared" si="580"/>
        <v>0</v>
      </c>
      <c r="BE1435" s="25" t="s">
        <v>48</v>
      </c>
    </row>
    <row r="1436" spans="1:57" ht="25.5" customHeight="1" x14ac:dyDescent="0.25">
      <c r="A1436" s="22">
        <v>29</v>
      </c>
      <c r="B1436" s="76" t="s">
        <v>54</v>
      </c>
      <c r="C1436" s="76">
        <v>22</v>
      </c>
      <c r="D1436" s="76">
        <v>347</v>
      </c>
      <c r="E1436" s="76" t="s">
        <v>70</v>
      </c>
      <c r="F1436" s="24">
        <v>0</v>
      </c>
      <c r="G1436" s="24">
        <v>0</v>
      </c>
      <c r="H1436" s="24">
        <v>0</v>
      </c>
      <c r="I1436" s="24">
        <v>0</v>
      </c>
      <c r="J1436" s="24">
        <v>0</v>
      </c>
      <c r="K1436" s="24">
        <v>0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0</v>
      </c>
      <c r="V1436" s="24"/>
      <c r="W1436" s="24">
        <v>0</v>
      </c>
      <c r="X1436" s="24"/>
      <c r="Y1436" s="24">
        <v>0</v>
      </c>
      <c r="Z1436" s="24">
        <v>0</v>
      </c>
      <c r="AA1436" s="24"/>
      <c r="AB1436" s="24">
        <v>0</v>
      </c>
      <c r="AC1436" s="24">
        <v>0</v>
      </c>
      <c r="AD1436" s="24">
        <v>0</v>
      </c>
      <c r="AE1436" s="24">
        <v>0</v>
      </c>
      <c r="AF1436" s="24">
        <v>0</v>
      </c>
      <c r="AG1436" s="24">
        <v>0</v>
      </c>
      <c r="AH1436" s="24"/>
      <c r="AI1436" s="24">
        <v>0</v>
      </c>
      <c r="AJ1436" s="24">
        <v>0</v>
      </c>
      <c r="AK1436" s="24"/>
      <c r="AL1436" s="24">
        <v>0</v>
      </c>
      <c r="AM1436" s="24">
        <v>0</v>
      </c>
      <c r="AN1436" s="24">
        <v>0</v>
      </c>
      <c r="AO1436" s="24">
        <v>0</v>
      </c>
      <c r="AP1436" s="24">
        <v>0</v>
      </c>
      <c r="AQ1436" s="24">
        <v>0</v>
      </c>
      <c r="AR1436" s="24">
        <v>0</v>
      </c>
      <c r="AS1436" s="24">
        <v>0</v>
      </c>
      <c r="AT1436" s="24">
        <v>0</v>
      </c>
      <c r="AU1436" s="24">
        <v>0</v>
      </c>
      <c r="AV1436" s="24">
        <v>0</v>
      </c>
      <c r="AW1436" s="24">
        <v>0</v>
      </c>
      <c r="AX1436" s="24">
        <v>0</v>
      </c>
      <c r="AY1436" s="24">
        <v>0</v>
      </c>
      <c r="AZ1436" s="24">
        <v>0</v>
      </c>
      <c r="BA1436" s="24">
        <v>0</v>
      </c>
      <c r="BB1436" s="24">
        <v>0</v>
      </c>
      <c r="BC1436" s="24">
        <v>0</v>
      </c>
      <c r="BD1436" s="24">
        <f t="shared" si="580"/>
        <v>0</v>
      </c>
      <c r="BE1436" s="25" t="s">
        <v>48</v>
      </c>
    </row>
    <row r="1437" spans="1:57" ht="25.5" customHeight="1" x14ac:dyDescent="0.25">
      <c r="A1437" s="40">
        <v>29</v>
      </c>
      <c r="B1437" s="76" t="s">
        <v>54</v>
      </c>
      <c r="C1437" s="76">
        <v>12</v>
      </c>
      <c r="D1437" s="76" t="s">
        <v>71</v>
      </c>
      <c r="E1437" s="76" t="s">
        <v>72</v>
      </c>
      <c r="F1437" s="24">
        <v>0</v>
      </c>
      <c r="G1437" s="24">
        <v>0</v>
      </c>
      <c r="H1437" s="24">
        <v>0</v>
      </c>
      <c r="I1437" s="24">
        <v>0</v>
      </c>
      <c r="J1437" s="24">
        <v>0</v>
      </c>
      <c r="K1437" s="24">
        <v>0</v>
      </c>
      <c r="L1437" s="24">
        <v>0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0</v>
      </c>
      <c r="V1437" s="24"/>
      <c r="W1437" s="24">
        <v>0</v>
      </c>
      <c r="X1437" s="24"/>
      <c r="Y1437" s="24">
        <v>0</v>
      </c>
      <c r="Z1437" s="24">
        <v>0</v>
      </c>
      <c r="AA1437" s="24"/>
      <c r="AB1437" s="24">
        <v>0</v>
      </c>
      <c r="AC1437" s="24">
        <v>0</v>
      </c>
      <c r="AD1437" s="24">
        <v>0</v>
      </c>
      <c r="AE1437" s="24">
        <v>0</v>
      </c>
      <c r="AF1437" s="24">
        <v>0</v>
      </c>
      <c r="AG1437" s="24">
        <v>0</v>
      </c>
      <c r="AH1437" s="24"/>
      <c r="AI1437" s="24">
        <v>0</v>
      </c>
      <c r="AJ1437" s="24">
        <v>0</v>
      </c>
      <c r="AK1437" s="24"/>
      <c r="AL1437" s="24">
        <v>0</v>
      </c>
      <c r="AM1437" s="24">
        <v>0</v>
      </c>
      <c r="AN1437" s="24">
        <v>0</v>
      </c>
      <c r="AO1437" s="24">
        <v>0</v>
      </c>
      <c r="AP1437" s="24">
        <v>0</v>
      </c>
      <c r="AQ1437" s="24">
        <v>0</v>
      </c>
      <c r="AR1437" s="24">
        <v>0</v>
      </c>
      <c r="AS1437" s="24">
        <v>0</v>
      </c>
      <c r="AT1437" s="24">
        <v>0</v>
      </c>
      <c r="AU1437" s="24">
        <v>0</v>
      </c>
      <c r="AV1437" s="24">
        <v>0</v>
      </c>
      <c r="AW1437" s="24">
        <v>0</v>
      </c>
      <c r="AX1437" s="24">
        <v>0</v>
      </c>
      <c r="AY1437" s="24">
        <v>0</v>
      </c>
      <c r="AZ1437" s="24">
        <v>0</v>
      </c>
      <c r="BA1437" s="24">
        <v>0</v>
      </c>
      <c r="BB1437" s="24">
        <v>0</v>
      </c>
      <c r="BC1437" s="24">
        <v>0</v>
      </c>
      <c r="BD1437" s="24">
        <f t="shared" si="580"/>
        <v>0</v>
      </c>
      <c r="BE1437" s="25"/>
    </row>
    <row r="1438" spans="1:57" ht="25.5" customHeight="1" x14ac:dyDescent="0.25">
      <c r="A1438" s="40">
        <v>29</v>
      </c>
      <c r="B1438" s="76" t="s">
        <v>54</v>
      </c>
      <c r="C1438" s="76">
        <v>22</v>
      </c>
      <c r="D1438" s="76" t="s">
        <v>55</v>
      </c>
      <c r="E1438" s="76" t="s">
        <v>120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/>
      <c r="W1438" s="24">
        <v>0</v>
      </c>
      <c r="X1438" s="24"/>
      <c r="Y1438" s="24">
        <v>0</v>
      </c>
      <c r="Z1438" s="24">
        <v>0</v>
      </c>
      <c r="AA1438" s="24"/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/>
      <c r="AI1438" s="24">
        <v>0</v>
      </c>
      <c r="AJ1438" s="24">
        <v>0</v>
      </c>
      <c r="AK1438" s="24"/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f t="shared" si="580"/>
        <v>0</v>
      </c>
      <c r="BE1438" s="25"/>
    </row>
    <row r="1439" spans="1:57" ht="25.5" customHeight="1" x14ac:dyDescent="0.25">
      <c r="A1439" s="22">
        <v>29</v>
      </c>
      <c r="B1439" s="78" t="s">
        <v>74</v>
      </c>
      <c r="C1439" s="76">
        <v>22</v>
      </c>
      <c r="D1439" s="76">
        <v>176</v>
      </c>
      <c r="E1439" s="76" t="s">
        <v>121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/>
      <c r="W1439" s="24">
        <v>0</v>
      </c>
      <c r="X1439" s="24"/>
      <c r="Y1439" s="24">
        <v>0</v>
      </c>
      <c r="Z1439" s="24">
        <v>0</v>
      </c>
      <c r="AA1439" s="24"/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/>
      <c r="AI1439" s="24">
        <v>0</v>
      </c>
      <c r="AJ1439" s="24">
        <v>0</v>
      </c>
      <c r="AK1439" s="24"/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f t="shared" si="580"/>
        <v>0</v>
      </c>
      <c r="BE1439" s="25" t="s">
        <v>48</v>
      </c>
    </row>
    <row r="1440" spans="1:57" ht="25.5" customHeight="1" x14ac:dyDescent="0.25">
      <c r="A1440" s="22">
        <v>29</v>
      </c>
      <c r="B1440" s="78" t="s">
        <v>74</v>
      </c>
      <c r="C1440" s="76">
        <v>22</v>
      </c>
      <c r="D1440" s="76">
        <v>346</v>
      </c>
      <c r="E1440" s="76" t="s">
        <v>122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/>
      <c r="W1440" s="24">
        <v>0</v>
      </c>
      <c r="X1440" s="24"/>
      <c r="Y1440" s="24">
        <v>0</v>
      </c>
      <c r="Z1440" s="24">
        <v>0</v>
      </c>
      <c r="AA1440" s="24"/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/>
      <c r="AI1440" s="24">
        <v>0</v>
      </c>
      <c r="AJ1440" s="24">
        <v>0</v>
      </c>
      <c r="AK1440" s="24"/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f t="shared" si="580"/>
        <v>0</v>
      </c>
      <c r="BE1440" s="25" t="s">
        <v>48</v>
      </c>
    </row>
    <row r="1441" spans="1:57" ht="25.5" customHeight="1" x14ac:dyDescent="0.25">
      <c r="A1441" s="22">
        <v>29</v>
      </c>
      <c r="B1441" s="78" t="s">
        <v>74</v>
      </c>
      <c r="C1441" s="76">
        <v>22</v>
      </c>
      <c r="D1441" s="76">
        <v>348</v>
      </c>
      <c r="E1441" s="76" t="s">
        <v>123</v>
      </c>
      <c r="F1441" s="24">
        <v>0</v>
      </c>
      <c r="G1441" s="24">
        <v>0</v>
      </c>
      <c r="H1441" s="24">
        <v>0</v>
      </c>
      <c r="I1441" s="24">
        <v>0</v>
      </c>
      <c r="J1441" s="24">
        <v>0</v>
      </c>
      <c r="K1441" s="24">
        <v>0</v>
      </c>
      <c r="L1441" s="24">
        <v>0</v>
      </c>
      <c r="M1441" s="24">
        <v>0</v>
      </c>
      <c r="N1441" s="24">
        <v>0</v>
      </c>
      <c r="O1441" s="24">
        <v>0</v>
      </c>
      <c r="P1441" s="24">
        <v>0</v>
      </c>
      <c r="Q1441" s="24">
        <v>0</v>
      </c>
      <c r="R1441" s="24">
        <v>0</v>
      </c>
      <c r="S1441" s="24">
        <v>0</v>
      </c>
      <c r="T1441" s="24">
        <v>0</v>
      </c>
      <c r="U1441" s="24">
        <v>0</v>
      </c>
      <c r="V1441" s="24"/>
      <c r="W1441" s="24">
        <v>0</v>
      </c>
      <c r="X1441" s="24"/>
      <c r="Y1441" s="24">
        <v>0</v>
      </c>
      <c r="Z1441" s="24">
        <v>0</v>
      </c>
      <c r="AA1441" s="24"/>
      <c r="AB1441" s="24">
        <v>0</v>
      </c>
      <c r="AC1441" s="24">
        <v>0</v>
      </c>
      <c r="AD1441" s="24">
        <v>0</v>
      </c>
      <c r="AE1441" s="24">
        <v>0</v>
      </c>
      <c r="AF1441" s="24">
        <v>0</v>
      </c>
      <c r="AG1441" s="24">
        <v>0</v>
      </c>
      <c r="AH1441" s="24"/>
      <c r="AI1441" s="24">
        <v>0</v>
      </c>
      <c r="AJ1441" s="24">
        <v>0</v>
      </c>
      <c r="AK1441" s="24"/>
      <c r="AL1441" s="24">
        <v>0</v>
      </c>
      <c r="AM1441" s="24">
        <v>0</v>
      </c>
      <c r="AN1441" s="24">
        <v>0</v>
      </c>
      <c r="AO1441" s="24">
        <v>0</v>
      </c>
      <c r="AP1441" s="24">
        <v>0</v>
      </c>
      <c r="AQ1441" s="24">
        <v>0</v>
      </c>
      <c r="AR1441" s="24">
        <v>0</v>
      </c>
      <c r="AS1441" s="24">
        <v>0</v>
      </c>
      <c r="AT1441" s="24">
        <v>0</v>
      </c>
      <c r="AU1441" s="24">
        <v>0</v>
      </c>
      <c r="AV1441" s="24">
        <v>0</v>
      </c>
      <c r="AW1441" s="24">
        <v>0</v>
      </c>
      <c r="AX1441" s="24">
        <v>0</v>
      </c>
      <c r="AY1441" s="24">
        <v>0</v>
      </c>
      <c r="AZ1441" s="24">
        <v>0</v>
      </c>
      <c r="BA1441" s="24">
        <v>0</v>
      </c>
      <c r="BB1441" s="24">
        <v>0</v>
      </c>
      <c r="BC1441" s="24">
        <v>0</v>
      </c>
      <c r="BD1441" s="24">
        <f t="shared" si="580"/>
        <v>0</v>
      </c>
      <c r="BE1441" s="25" t="s">
        <v>48</v>
      </c>
    </row>
    <row r="1442" spans="1:57" ht="25.5" customHeight="1" x14ac:dyDescent="0.25">
      <c r="A1442" s="22">
        <v>29</v>
      </c>
      <c r="B1442" s="78" t="s">
        <v>74</v>
      </c>
      <c r="C1442" s="76">
        <v>22</v>
      </c>
      <c r="D1442" s="76">
        <v>349</v>
      </c>
      <c r="E1442" s="76" t="s">
        <v>125</v>
      </c>
      <c r="F1442" s="24">
        <v>0</v>
      </c>
      <c r="G1442" s="24">
        <v>0</v>
      </c>
      <c r="H1442" s="24">
        <v>0</v>
      </c>
      <c r="I1442" s="24">
        <v>0</v>
      </c>
      <c r="J1442" s="24">
        <v>0</v>
      </c>
      <c r="K1442" s="24">
        <v>0</v>
      </c>
      <c r="L1442" s="24">
        <v>0</v>
      </c>
      <c r="M1442" s="24">
        <v>0</v>
      </c>
      <c r="N1442" s="24">
        <v>0</v>
      </c>
      <c r="O1442" s="24">
        <v>0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0</v>
      </c>
      <c r="V1442" s="24"/>
      <c r="W1442" s="24">
        <v>0</v>
      </c>
      <c r="X1442" s="24"/>
      <c r="Y1442" s="24">
        <v>0</v>
      </c>
      <c r="Z1442" s="24">
        <v>0</v>
      </c>
      <c r="AA1442" s="24"/>
      <c r="AB1442" s="24">
        <v>0</v>
      </c>
      <c r="AC1442" s="24">
        <v>0</v>
      </c>
      <c r="AD1442" s="24">
        <v>0</v>
      </c>
      <c r="AE1442" s="24">
        <v>0</v>
      </c>
      <c r="AF1442" s="24">
        <v>0</v>
      </c>
      <c r="AG1442" s="24">
        <v>0</v>
      </c>
      <c r="AH1442" s="24"/>
      <c r="AI1442" s="24">
        <v>0</v>
      </c>
      <c r="AJ1442" s="24">
        <v>0</v>
      </c>
      <c r="AK1442" s="24"/>
      <c r="AL1442" s="24">
        <v>0</v>
      </c>
      <c r="AM1442" s="24">
        <v>0</v>
      </c>
      <c r="AN1442" s="24">
        <v>0</v>
      </c>
      <c r="AO1442" s="24">
        <v>0</v>
      </c>
      <c r="AP1442" s="24">
        <v>0</v>
      </c>
      <c r="AQ1442" s="24">
        <v>0</v>
      </c>
      <c r="AR1442" s="24">
        <v>0</v>
      </c>
      <c r="AS1442" s="24">
        <v>0</v>
      </c>
      <c r="AT1442" s="24">
        <v>0</v>
      </c>
      <c r="AU1442" s="24">
        <v>0</v>
      </c>
      <c r="AV1442" s="24">
        <v>0</v>
      </c>
      <c r="AW1442" s="24">
        <v>0</v>
      </c>
      <c r="AX1442" s="24">
        <v>0</v>
      </c>
      <c r="AY1442" s="24">
        <v>0</v>
      </c>
      <c r="AZ1442" s="24">
        <v>0</v>
      </c>
      <c r="BA1442" s="24">
        <v>0</v>
      </c>
      <c r="BB1442" s="24">
        <v>0</v>
      </c>
      <c r="BC1442" s="24">
        <v>0</v>
      </c>
      <c r="BD1442" s="24">
        <f t="shared" si="580"/>
        <v>0</v>
      </c>
      <c r="BE1442" s="25"/>
    </row>
    <row r="1443" spans="1:57" ht="25.5" customHeight="1" x14ac:dyDescent="0.25">
      <c r="A1443" s="22">
        <v>29</v>
      </c>
      <c r="B1443" s="78" t="s">
        <v>74</v>
      </c>
      <c r="C1443" s="76">
        <v>22</v>
      </c>
      <c r="D1443" s="76">
        <v>350</v>
      </c>
      <c r="E1443" s="76" t="s">
        <v>126</v>
      </c>
      <c r="F1443" s="24">
        <v>0</v>
      </c>
      <c r="G1443" s="24">
        <v>0</v>
      </c>
      <c r="H1443" s="24">
        <v>0</v>
      </c>
      <c r="I1443" s="24">
        <v>0</v>
      </c>
      <c r="J1443" s="24">
        <v>0</v>
      </c>
      <c r="K1443" s="24">
        <v>0</v>
      </c>
      <c r="L1443" s="24">
        <v>0</v>
      </c>
      <c r="M1443" s="24">
        <v>0</v>
      </c>
      <c r="N1443" s="24">
        <v>0</v>
      </c>
      <c r="O1443" s="24">
        <v>0</v>
      </c>
      <c r="P1443" s="24">
        <v>0</v>
      </c>
      <c r="Q1443" s="24">
        <v>0</v>
      </c>
      <c r="R1443" s="24">
        <v>0</v>
      </c>
      <c r="S1443" s="24">
        <v>0</v>
      </c>
      <c r="T1443" s="24">
        <v>0</v>
      </c>
      <c r="U1443" s="24">
        <v>0</v>
      </c>
      <c r="V1443" s="24"/>
      <c r="W1443" s="24">
        <v>0</v>
      </c>
      <c r="X1443" s="24"/>
      <c r="Y1443" s="24">
        <v>0</v>
      </c>
      <c r="Z1443" s="24">
        <v>0</v>
      </c>
      <c r="AA1443" s="24"/>
      <c r="AB1443" s="24">
        <v>0</v>
      </c>
      <c r="AC1443" s="24">
        <v>0</v>
      </c>
      <c r="AD1443" s="24">
        <v>0</v>
      </c>
      <c r="AE1443" s="24">
        <v>0</v>
      </c>
      <c r="AF1443" s="24">
        <v>0</v>
      </c>
      <c r="AG1443" s="24">
        <v>0</v>
      </c>
      <c r="AH1443" s="24"/>
      <c r="AI1443" s="24">
        <v>0</v>
      </c>
      <c r="AJ1443" s="24">
        <v>0</v>
      </c>
      <c r="AK1443" s="24"/>
      <c r="AL1443" s="24">
        <v>0</v>
      </c>
      <c r="AM1443" s="24">
        <v>0</v>
      </c>
      <c r="AN1443" s="24">
        <v>0</v>
      </c>
      <c r="AO1443" s="24">
        <v>0</v>
      </c>
      <c r="AP1443" s="24">
        <v>0</v>
      </c>
      <c r="AQ1443" s="24">
        <v>0</v>
      </c>
      <c r="AR1443" s="24">
        <v>0</v>
      </c>
      <c r="AS1443" s="24">
        <v>0</v>
      </c>
      <c r="AT1443" s="24">
        <v>0</v>
      </c>
      <c r="AU1443" s="24">
        <v>0</v>
      </c>
      <c r="AV1443" s="24">
        <v>0</v>
      </c>
      <c r="AW1443" s="24">
        <v>0</v>
      </c>
      <c r="AX1443" s="24">
        <v>0</v>
      </c>
      <c r="AY1443" s="24">
        <v>0</v>
      </c>
      <c r="AZ1443" s="24">
        <v>0</v>
      </c>
      <c r="BA1443" s="24">
        <v>0</v>
      </c>
      <c r="BB1443" s="24">
        <v>0</v>
      </c>
      <c r="BC1443" s="24">
        <v>0</v>
      </c>
      <c r="BD1443" s="24">
        <f t="shared" si="580"/>
        <v>0</v>
      </c>
      <c r="BE1443" s="25"/>
    </row>
    <row r="1444" spans="1:57" ht="25.5" customHeight="1" x14ac:dyDescent="0.25">
      <c r="A1444" s="22">
        <v>29</v>
      </c>
      <c r="B1444" s="78" t="s">
        <v>74</v>
      </c>
      <c r="C1444" s="76">
        <v>22</v>
      </c>
      <c r="D1444" s="76">
        <v>351</v>
      </c>
      <c r="E1444" s="76" t="s">
        <v>127</v>
      </c>
      <c r="F1444" s="24">
        <v>0</v>
      </c>
      <c r="G1444" s="24">
        <v>0</v>
      </c>
      <c r="H1444" s="24">
        <v>0</v>
      </c>
      <c r="I1444" s="24">
        <v>0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0</v>
      </c>
      <c r="U1444" s="24">
        <v>0</v>
      </c>
      <c r="V1444" s="24"/>
      <c r="W1444" s="24">
        <v>0</v>
      </c>
      <c r="X1444" s="24"/>
      <c r="Y1444" s="24">
        <v>0</v>
      </c>
      <c r="Z1444" s="24">
        <v>0</v>
      </c>
      <c r="AA1444" s="24"/>
      <c r="AB1444" s="24">
        <v>0</v>
      </c>
      <c r="AC1444" s="24">
        <v>0</v>
      </c>
      <c r="AD1444" s="24">
        <v>0</v>
      </c>
      <c r="AE1444" s="24">
        <v>0</v>
      </c>
      <c r="AF1444" s="24">
        <v>0</v>
      </c>
      <c r="AG1444" s="24">
        <v>0</v>
      </c>
      <c r="AH1444" s="24"/>
      <c r="AI1444" s="24">
        <v>0</v>
      </c>
      <c r="AJ1444" s="24">
        <v>0</v>
      </c>
      <c r="AK1444" s="24"/>
      <c r="AL1444" s="24">
        <v>0</v>
      </c>
      <c r="AM1444" s="24">
        <v>0</v>
      </c>
      <c r="AN1444" s="24">
        <v>0</v>
      </c>
      <c r="AO1444" s="24">
        <v>0</v>
      </c>
      <c r="AP1444" s="24">
        <v>0</v>
      </c>
      <c r="AQ1444" s="24">
        <v>0</v>
      </c>
      <c r="AR1444" s="24">
        <v>0</v>
      </c>
      <c r="AS1444" s="24">
        <v>0</v>
      </c>
      <c r="AT1444" s="24">
        <v>0</v>
      </c>
      <c r="AU1444" s="24">
        <v>0</v>
      </c>
      <c r="AV1444" s="24">
        <v>0</v>
      </c>
      <c r="AW1444" s="24">
        <v>0</v>
      </c>
      <c r="AX1444" s="24">
        <v>0</v>
      </c>
      <c r="AY1444" s="24">
        <v>0</v>
      </c>
      <c r="AZ1444" s="24">
        <v>0</v>
      </c>
      <c r="BA1444" s="24">
        <v>0</v>
      </c>
      <c r="BB1444" s="24">
        <v>0</v>
      </c>
      <c r="BC1444" s="24">
        <v>0</v>
      </c>
      <c r="BD1444" s="24">
        <f t="shared" si="580"/>
        <v>0</v>
      </c>
      <c r="BE1444" s="25"/>
    </row>
    <row r="1445" spans="1:57" ht="25.5" customHeight="1" x14ac:dyDescent="0.25">
      <c r="A1445" s="22">
        <v>29</v>
      </c>
      <c r="B1445" s="79" t="s">
        <v>91</v>
      </c>
      <c r="C1445" s="80">
        <v>15</v>
      </c>
      <c r="D1445" s="80">
        <v>143</v>
      </c>
      <c r="E1445" s="80" t="s">
        <v>389</v>
      </c>
      <c r="F1445" s="24">
        <v>0</v>
      </c>
      <c r="G1445" s="24">
        <v>0</v>
      </c>
      <c r="H1445" s="24">
        <v>0</v>
      </c>
      <c r="I1445" s="24">
        <v>0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0</v>
      </c>
      <c r="U1445" s="24">
        <v>0</v>
      </c>
      <c r="V1445" s="24"/>
      <c r="W1445" s="24">
        <v>0</v>
      </c>
      <c r="X1445" s="24"/>
      <c r="Y1445" s="24">
        <v>0</v>
      </c>
      <c r="Z1445" s="24">
        <v>0</v>
      </c>
      <c r="AA1445" s="24"/>
      <c r="AB1445" s="24">
        <v>0</v>
      </c>
      <c r="AC1445" s="24">
        <v>0</v>
      </c>
      <c r="AD1445" s="24">
        <v>0</v>
      </c>
      <c r="AE1445" s="24">
        <v>0</v>
      </c>
      <c r="AF1445" s="24">
        <v>0</v>
      </c>
      <c r="AG1445" s="24">
        <v>0</v>
      </c>
      <c r="AH1445" s="24"/>
      <c r="AI1445" s="24">
        <v>0</v>
      </c>
      <c r="AJ1445" s="24">
        <v>0</v>
      </c>
      <c r="AK1445" s="24"/>
      <c r="AL1445" s="24">
        <v>0</v>
      </c>
      <c r="AM1445" s="24">
        <v>0</v>
      </c>
      <c r="AN1445" s="24">
        <v>0</v>
      </c>
      <c r="AO1445" s="24">
        <v>0</v>
      </c>
      <c r="AP1445" s="24">
        <v>0</v>
      </c>
      <c r="AQ1445" s="24">
        <v>0</v>
      </c>
      <c r="AR1445" s="24">
        <v>0</v>
      </c>
      <c r="AS1445" s="24">
        <v>0</v>
      </c>
      <c r="AT1445" s="24">
        <v>0</v>
      </c>
      <c r="AU1445" s="24">
        <v>0</v>
      </c>
      <c r="AV1445" s="24">
        <v>0</v>
      </c>
      <c r="AW1445" s="24">
        <v>0</v>
      </c>
      <c r="AX1445" s="24">
        <v>0</v>
      </c>
      <c r="AY1445" s="24">
        <v>0</v>
      </c>
      <c r="AZ1445" s="24">
        <v>0</v>
      </c>
      <c r="BA1445" s="24">
        <v>0</v>
      </c>
      <c r="BB1445" s="24">
        <v>0</v>
      </c>
      <c r="BC1445" s="24">
        <v>0</v>
      </c>
      <c r="BD1445" s="24">
        <f t="shared" si="580"/>
        <v>0</v>
      </c>
      <c r="BE1445" s="25"/>
    </row>
    <row r="1446" spans="1:57" ht="25.5" customHeight="1" x14ac:dyDescent="0.25">
      <c r="A1446" s="42">
        <v>29</v>
      </c>
      <c r="B1446" s="79" t="s">
        <v>91</v>
      </c>
      <c r="C1446" s="80">
        <v>60</v>
      </c>
      <c r="D1446" s="80">
        <v>74</v>
      </c>
      <c r="E1446" s="80" t="s">
        <v>390</v>
      </c>
      <c r="F1446" s="24">
        <v>0</v>
      </c>
      <c r="G1446" s="24">
        <v>0</v>
      </c>
      <c r="H1446" s="24">
        <v>0</v>
      </c>
      <c r="I1446" s="24">
        <v>0</v>
      </c>
      <c r="J1446" s="24">
        <v>0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0</v>
      </c>
      <c r="V1446" s="24"/>
      <c r="W1446" s="24">
        <v>0</v>
      </c>
      <c r="X1446" s="24"/>
      <c r="Y1446" s="24">
        <v>0</v>
      </c>
      <c r="Z1446" s="24">
        <v>0</v>
      </c>
      <c r="AA1446" s="24"/>
      <c r="AB1446" s="24">
        <v>0</v>
      </c>
      <c r="AC1446" s="24">
        <v>0</v>
      </c>
      <c r="AD1446" s="24">
        <v>0</v>
      </c>
      <c r="AE1446" s="24">
        <v>0</v>
      </c>
      <c r="AF1446" s="24">
        <v>0</v>
      </c>
      <c r="AG1446" s="24">
        <v>0</v>
      </c>
      <c r="AH1446" s="24"/>
      <c r="AI1446" s="24">
        <v>0</v>
      </c>
      <c r="AJ1446" s="24">
        <v>0</v>
      </c>
      <c r="AK1446" s="24"/>
      <c r="AL1446" s="24">
        <v>0</v>
      </c>
      <c r="AM1446" s="24">
        <v>0</v>
      </c>
      <c r="AN1446" s="24">
        <v>0</v>
      </c>
      <c r="AO1446" s="24">
        <v>0</v>
      </c>
      <c r="AP1446" s="24">
        <v>0</v>
      </c>
      <c r="AQ1446" s="24">
        <v>0</v>
      </c>
      <c r="AR1446" s="24">
        <v>0</v>
      </c>
      <c r="AS1446" s="24">
        <v>0</v>
      </c>
      <c r="AT1446" s="24">
        <v>0</v>
      </c>
      <c r="AU1446" s="24">
        <v>0</v>
      </c>
      <c r="AV1446" s="24">
        <v>0</v>
      </c>
      <c r="AW1446" s="24">
        <v>0</v>
      </c>
      <c r="AX1446" s="24">
        <v>0</v>
      </c>
      <c r="AY1446" s="24">
        <v>0</v>
      </c>
      <c r="AZ1446" s="24">
        <v>0</v>
      </c>
      <c r="BA1446" s="24">
        <v>0</v>
      </c>
      <c r="BB1446" s="24">
        <v>0</v>
      </c>
      <c r="BC1446" s="24">
        <v>0</v>
      </c>
      <c r="BD1446" s="24">
        <f t="shared" si="580"/>
        <v>0</v>
      </c>
      <c r="BE1446" s="25"/>
    </row>
    <row r="1447" spans="1:57" ht="25.5" customHeight="1" x14ac:dyDescent="0.25">
      <c r="A1447" s="22">
        <v>29</v>
      </c>
      <c r="B1447" s="79" t="s">
        <v>91</v>
      </c>
      <c r="C1447" s="80">
        <v>26</v>
      </c>
      <c r="D1447" s="80">
        <v>124</v>
      </c>
      <c r="E1447" s="80" t="s">
        <v>391</v>
      </c>
      <c r="F1447" s="24">
        <v>0</v>
      </c>
      <c r="G1447" s="24">
        <v>0</v>
      </c>
      <c r="H1447" s="24">
        <v>0</v>
      </c>
      <c r="I1447" s="24">
        <v>0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0</v>
      </c>
      <c r="V1447" s="24"/>
      <c r="W1447" s="24">
        <v>0</v>
      </c>
      <c r="X1447" s="24"/>
      <c r="Y1447" s="24">
        <v>0</v>
      </c>
      <c r="Z1447" s="24">
        <v>0</v>
      </c>
      <c r="AA1447" s="24"/>
      <c r="AB1447" s="24">
        <v>0</v>
      </c>
      <c r="AC1447" s="24">
        <v>0</v>
      </c>
      <c r="AD1447" s="24">
        <v>0</v>
      </c>
      <c r="AE1447" s="24">
        <v>0</v>
      </c>
      <c r="AF1447" s="24">
        <v>0</v>
      </c>
      <c r="AG1447" s="24">
        <v>0</v>
      </c>
      <c r="AH1447" s="24"/>
      <c r="AI1447" s="24">
        <v>0</v>
      </c>
      <c r="AJ1447" s="24">
        <v>0</v>
      </c>
      <c r="AK1447" s="24"/>
      <c r="AL1447" s="24">
        <v>0</v>
      </c>
      <c r="AM1447" s="24">
        <v>0</v>
      </c>
      <c r="AN1447" s="24">
        <v>0</v>
      </c>
      <c r="AO1447" s="24">
        <v>0</v>
      </c>
      <c r="AP1447" s="24">
        <v>0</v>
      </c>
      <c r="AQ1447" s="24">
        <v>0</v>
      </c>
      <c r="AR1447" s="24">
        <v>0</v>
      </c>
      <c r="AS1447" s="24">
        <v>0</v>
      </c>
      <c r="AT1447" s="24">
        <v>0</v>
      </c>
      <c r="AU1447" s="24">
        <v>0</v>
      </c>
      <c r="AV1447" s="24">
        <v>0</v>
      </c>
      <c r="AW1447" s="24">
        <v>0</v>
      </c>
      <c r="AX1447" s="24">
        <v>0</v>
      </c>
      <c r="AY1447" s="24">
        <v>0</v>
      </c>
      <c r="AZ1447" s="24">
        <v>0</v>
      </c>
      <c r="BA1447" s="24">
        <v>0</v>
      </c>
      <c r="BB1447" s="24">
        <v>0</v>
      </c>
      <c r="BC1447" s="24">
        <v>0</v>
      </c>
      <c r="BD1447" s="24">
        <f t="shared" si="580"/>
        <v>0</v>
      </c>
      <c r="BE1447" s="25"/>
    </row>
    <row r="1448" spans="1:57" ht="25.5" customHeight="1" x14ac:dyDescent="0.25">
      <c r="A1448" s="22">
        <v>29</v>
      </c>
      <c r="B1448" s="79" t="s">
        <v>93</v>
      </c>
      <c r="C1448" s="80">
        <v>14</v>
      </c>
      <c r="D1448" s="80">
        <v>239</v>
      </c>
      <c r="E1448" s="80" t="s">
        <v>317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0</v>
      </c>
      <c r="V1448" s="24"/>
      <c r="W1448" s="24">
        <v>0</v>
      </c>
      <c r="X1448" s="24"/>
      <c r="Y1448" s="24">
        <v>0</v>
      </c>
      <c r="Z1448" s="24">
        <v>0</v>
      </c>
      <c r="AA1448" s="24"/>
      <c r="AB1448" s="24">
        <v>0</v>
      </c>
      <c r="AC1448" s="24">
        <v>0</v>
      </c>
      <c r="AD1448" s="24">
        <v>0</v>
      </c>
      <c r="AE1448" s="24">
        <v>0</v>
      </c>
      <c r="AF1448" s="24">
        <v>0</v>
      </c>
      <c r="AG1448" s="24">
        <v>0</v>
      </c>
      <c r="AH1448" s="24"/>
      <c r="AI1448" s="24">
        <v>0</v>
      </c>
      <c r="AJ1448" s="24">
        <v>0</v>
      </c>
      <c r="AK1448" s="24"/>
      <c r="AL1448" s="24">
        <v>0</v>
      </c>
      <c r="AM1448" s="24">
        <v>0</v>
      </c>
      <c r="AN1448" s="24">
        <v>0</v>
      </c>
      <c r="AO1448" s="24">
        <v>0</v>
      </c>
      <c r="AP1448" s="24">
        <v>0</v>
      </c>
      <c r="AQ1448" s="24">
        <v>0</v>
      </c>
      <c r="AR1448" s="24">
        <v>0</v>
      </c>
      <c r="AS1448" s="24">
        <v>0</v>
      </c>
      <c r="AT1448" s="24">
        <v>0</v>
      </c>
      <c r="AU1448" s="24">
        <v>0</v>
      </c>
      <c r="AV1448" s="24">
        <v>0</v>
      </c>
      <c r="AW1448" s="24">
        <v>0</v>
      </c>
      <c r="AX1448" s="24">
        <v>0</v>
      </c>
      <c r="AY1448" s="24">
        <v>0</v>
      </c>
      <c r="AZ1448" s="24">
        <v>0</v>
      </c>
      <c r="BA1448" s="24">
        <v>0</v>
      </c>
      <c r="BB1448" s="24">
        <v>0</v>
      </c>
      <c r="BC1448" s="24">
        <v>0</v>
      </c>
      <c r="BD1448" s="24">
        <f t="shared" si="580"/>
        <v>0</v>
      </c>
      <c r="BE1448" s="25"/>
    </row>
    <row r="1449" spans="1:57" ht="25.5" customHeight="1" x14ac:dyDescent="0.25">
      <c r="A1449" s="22">
        <v>29</v>
      </c>
      <c r="B1449" s="79" t="s">
        <v>93</v>
      </c>
      <c r="C1449" s="80">
        <v>10</v>
      </c>
      <c r="D1449" s="80">
        <v>76</v>
      </c>
      <c r="E1449" s="80" t="s">
        <v>170</v>
      </c>
      <c r="F1449" s="24">
        <v>0</v>
      </c>
      <c r="G1449" s="24">
        <v>0</v>
      </c>
      <c r="H1449" s="24">
        <v>0</v>
      </c>
      <c r="I1449" s="24">
        <v>0</v>
      </c>
      <c r="J1449" s="24">
        <v>0</v>
      </c>
      <c r="K1449" s="24">
        <v>0</v>
      </c>
      <c r="L1449" s="24">
        <v>0</v>
      </c>
      <c r="M1449" s="24">
        <v>0</v>
      </c>
      <c r="N1449" s="24">
        <v>0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0</v>
      </c>
      <c r="U1449" s="24">
        <v>0</v>
      </c>
      <c r="V1449" s="24"/>
      <c r="W1449" s="24">
        <v>0</v>
      </c>
      <c r="X1449" s="24"/>
      <c r="Y1449" s="24">
        <v>0</v>
      </c>
      <c r="Z1449" s="24">
        <v>0</v>
      </c>
      <c r="AA1449" s="24"/>
      <c r="AB1449" s="24">
        <v>0</v>
      </c>
      <c r="AC1449" s="24">
        <v>0</v>
      </c>
      <c r="AD1449" s="24">
        <v>0</v>
      </c>
      <c r="AE1449" s="24">
        <v>0</v>
      </c>
      <c r="AF1449" s="24">
        <v>0</v>
      </c>
      <c r="AG1449" s="24">
        <v>0</v>
      </c>
      <c r="AH1449" s="24"/>
      <c r="AI1449" s="24">
        <v>0</v>
      </c>
      <c r="AJ1449" s="24">
        <v>0</v>
      </c>
      <c r="AK1449" s="24"/>
      <c r="AL1449" s="24">
        <v>0</v>
      </c>
      <c r="AM1449" s="24">
        <v>0</v>
      </c>
      <c r="AN1449" s="24">
        <v>0</v>
      </c>
      <c r="AO1449" s="24">
        <v>0</v>
      </c>
      <c r="AP1449" s="24">
        <v>0</v>
      </c>
      <c r="AQ1449" s="24">
        <v>0</v>
      </c>
      <c r="AR1449" s="24">
        <v>0</v>
      </c>
      <c r="AS1449" s="24">
        <v>0</v>
      </c>
      <c r="AT1449" s="24">
        <v>0</v>
      </c>
      <c r="AU1449" s="24">
        <v>0</v>
      </c>
      <c r="AV1449" s="24">
        <v>0</v>
      </c>
      <c r="AW1449" s="24">
        <v>0</v>
      </c>
      <c r="AX1449" s="24">
        <v>0</v>
      </c>
      <c r="AY1449" s="24">
        <v>0</v>
      </c>
      <c r="AZ1449" s="24">
        <v>0</v>
      </c>
      <c r="BA1449" s="24">
        <v>0</v>
      </c>
      <c r="BB1449" s="24">
        <v>0</v>
      </c>
      <c r="BC1449" s="24">
        <v>0</v>
      </c>
      <c r="BD1449" s="24">
        <f t="shared" si="580"/>
        <v>0</v>
      </c>
      <c r="BE1449" s="25"/>
    </row>
    <row r="1450" spans="1:57" ht="25.5" customHeight="1" x14ac:dyDescent="0.25">
      <c r="A1450" s="22">
        <v>29</v>
      </c>
      <c r="B1450" s="79" t="s">
        <v>93</v>
      </c>
      <c r="C1450" s="80">
        <v>19</v>
      </c>
      <c r="D1450" s="80">
        <v>223</v>
      </c>
      <c r="E1450" s="80" t="s">
        <v>256</v>
      </c>
      <c r="F1450" s="24">
        <v>0</v>
      </c>
      <c r="G1450" s="24">
        <v>0</v>
      </c>
      <c r="H1450" s="24">
        <v>0</v>
      </c>
      <c r="I1450" s="24">
        <v>0</v>
      </c>
      <c r="J1450" s="24">
        <v>0</v>
      </c>
      <c r="K1450" s="24">
        <v>0</v>
      </c>
      <c r="L1450" s="24">
        <v>0</v>
      </c>
      <c r="M1450" s="24">
        <v>0</v>
      </c>
      <c r="N1450" s="24">
        <v>0</v>
      </c>
      <c r="O1450" s="24">
        <v>0</v>
      </c>
      <c r="P1450" s="24">
        <v>0</v>
      </c>
      <c r="Q1450" s="24">
        <v>0</v>
      </c>
      <c r="R1450" s="24">
        <v>0</v>
      </c>
      <c r="S1450" s="24">
        <v>0</v>
      </c>
      <c r="T1450" s="24">
        <v>0</v>
      </c>
      <c r="U1450" s="24">
        <v>0</v>
      </c>
      <c r="V1450" s="24"/>
      <c r="W1450" s="24">
        <v>0</v>
      </c>
      <c r="X1450" s="24"/>
      <c r="Y1450" s="24">
        <v>0</v>
      </c>
      <c r="Z1450" s="24">
        <v>0</v>
      </c>
      <c r="AA1450" s="24"/>
      <c r="AB1450" s="24">
        <v>0</v>
      </c>
      <c r="AC1450" s="24">
        <v>0</v>
      </c>
      <c r="AD1450" s="24">
        <v>0</v>
      </c>
      <c r="AE1450" s="24">
        <v>0</v>
      </c>
      <c r="AF1450" s="24">
        <v>0</v>
      </c>
      <c r="AG1450" s="24">
        <v>0</v>
      </c>
      <c r="AH1450" s="24"/>
      <c r="AI1450" s="24">
        <v>0</v>
      </c>
      <c r="AJ1450" s="24">
        <v>0</v>
      </c>
      <c r="AK1450" s="24"/>
      <c r="AL1450" s="24">
        <v>0</v>
      </c>
      <c r="AM1450" s="24">
        <v>0</v>
      </c>
      <c r="AN1450" s="24">
        <v>0</v>
      </c>
      <c r="AO1450" s="24">
        <v>0</v>
      </c>
      <c r="AP1450" s="24">
        <v>0</v>
      </c>
      <c r="AQ1450" s="24">
        <v>0</v>
      </c>
      <c r="AR1450" s="24">
        <v>0</v>
      </c>
      <c r="AS1450" s="24">
        <v>0</v>
      </c>
      <c r="AT1450" s="24">
        <v>0</v>
      </c>
      <c r="AU1450" s="24">
        <v>0</v>
      </c>
      <c r="AV1450" s="24">
        <v>0</v>
      </c>
      <c r="AW1450" s="24">
        <v>0</v>
      </c>
      <c r="AX1450" s="24">
        <v>0</v>
      </c>
      <c r="AY1450" s="24">
        <v>0</v>
      </c>
      <c r="AZ1450" s="24">
        <v>0</v>
      </c>
      <c r="BA1450" s="24">
        <v>0</v>
      </c>
      <c r="BB1450" s="24">
        <v>0</v>
      </c>
      <c r="BC1450" s="24">
        <v>0</v>
      </c>
      <c r="BD1450" s="24">
        <f t="shared" si="580"/>
        <v>0</v>
      </c>
      <c r="BE1450" s="25"/>
    </row>
    <row r="1451" spans="1:57" ht="25.5" customHeight="1" x14ac:dyDescent="0.25">
      <c r="A1451" s="22">
        <v>29</v>
      </c>
      <c r="B1451" s="79" t="s">
        <v>93</v>
      </c>
      <c r="C1451" s="80">
        <v>26</v>
      </c>
      <c r="D1451" s="80">
        <v>75</v>
      </c>
      <c r="E1451" s="80" t="s">
        <v>253</v>
      </c>
      <c r="F1451" s="24">
        <v>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4"/>
      <c r="W1451" s="24">
        <v>0</v>
      </c>
      <c r="X1451" s="24"/>
      <c r="Y1451" s="24">
        <v>0</v>
      </c>
      <c r="Z1451" s="24">
        <v>0</v>
      </c>
      <c r="AA1451" s="24"/>
      <c r="AB1451" s="24">
        <v>0</v>
      </c>
      <c r="AC1451" s="24">
        <v>0</v>
      </c>
      <c r="AD1451" s="24">
        <v>0</v>
      </c>
      <c r="AE1451" s="24">
        <v>0</v>
      </c>
      <c r="AF1451" s="24">
        <v>0</v>
      </c>
      <c r="AG1451" s="24">
        <v>0</v>
      </c>
      <c r="AH1451" s="24"/>
      <c r="AI1451" s="24">
        <v>0</v>
      </c>
      <c r="AJ1451" s="24">
        <v>0</v>
      </c>
      <c r="AK1451" s="24"/>
      <c r="AL1451" s="24">
        <v>0</v>
      </c>
      <c r="AM1451" s="24">
        <v>0</v>
      </c>
      <c r="AN1451" s="24">
        <v>0</v>
      </c>
      <c r="AO1451" s="24">
        <v>0</v>
      </c>
      <c r="AP1451" s="24">
        <v>0</v>
      </c>
      <c r="AQ1451" s="24">
        <v>0</v>
      </c>
      <c r="AR1451" s="24">
        <v>0</v>
      </c>
      <c r="AS1451" s="24">
        <v>0</v>
      </c>
      <c r="AT1451" s="24">
        <v>0</v>
      </c>
      <c r="AU1451" s="24">
        <v>0</v>
      </c>
      <c r="AV1451" s="24">
        <v>0</v>
      </c>
      <c r="AW1451" s="24">
        <v>0</v>
      </c>
      <c r="AX1451" s="24">
        <v>0</v>
      </c>
      <c r="AY1451" s="24">
        <v>0</v>
      </c>
      <c r="AZ1451" s="24">
        <v>0</v>
      </c>
      <c r="BA1451" s="24">
        <v>0</v>
      </c>
      <c r="BB1451" s="24">
        <v>0</v>
      </c>
      <c r="BC1451" s="24">
        <v>0</v>
      </c>
      <c r="BD1451" s="24">
        <f t="shared" si="580"/>
        <v>0</v>
      </c>
      <c r="BE1451" s="25"/>
    </row>
    <row r="1452" spans="1:57" ht="25.5" customHeight="1" x14ac:dyDescent="0.25">
      <c r="A1452" s="22">
        <v>29</v>
      </c>
      <c r="B1452" s="79" t="s">
        <v>100</v>
      </c>
      <c r="C1452" s="80">
        <v>24</v>
      </c>
      <c r="D1452" s="80">
        <v>84</v>
      </c>
      <c r="E1452" s="80" t="s">
        <v>261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0</v>
      </c>
      <c r="V1452" s="24"/>
      <c r="W1452" s="24">
        <v>0</v>
      </c>
      <c r="X1452" s="24"/>
      <c r="Y1452" s="24">
        <v>0</v>
      </c>
      <c r="Z1452" s="24">
        <v>0</v>
      </c>
      <c r="AA1452" s="24"/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/>
      <c r="AI1452" s="24">
        <v>0</v>
      </c>
      <c r="AJ1452" s="24">
        <v>0</v>
      </c>
      <c r="AK1452" s="24"/>
      <c r="AL1452" s="24">
        <v>0</v>
      </c>
      <c r="AM1452" s="24">
        <v>0</v>
      </c>
      <c r="AN1452" s="24">
        <v>0</v>
      </c>
      <c r="AO1452" s="24">
        <v>0</v>
      </c>
      <c r="AP1452" s="24">
        <v>0</v>
      </c>
      <c r="AQ1452" s="24">
        <v>0</v>
      </c>
      <c r="AR1452" s="24">
        <v>0</v>
      </c>
      <c r="AS1452" s="24">
        <v>0</v>
      </c>
      <c r="AT1452" s="24">
        <v>0</v>
      </c>
      <c r="AU1452" s="24">
        <v>0</v>
      </c>
      <c r="AV1452" s="24">
        <v>0</v>
      </c>
      <c r="AW1452" s="24">
        <v>0</v>
      </c>
      <c r="AX1452" s="24">
        <v>0</v>
      </c>
      <c r="AY1452" s="24">
        <v>0</v>
      </c>
      <c r="AZ1452" s="24">
        <v>0</v>
      </c>
      <c r="BA1452" s="24">
        <v>0</v>
      </c>
      <c r="BB1452" s="24">
        <v>0</v>
      </c>
      <c r="BC1452" s="24">
        <v>0</v>
      </c>
      <c r="BD1452" s="24">
        <f t="shared" si="580"/>
        <v>0</v>
      </c>
      <c r="BE1452" s="25"/>
    </row>
    <row r="1453" spans="1:57" ht="25.5" customHeight="1" x14ac:dyDescent="0.25">
      <c r="A1453" s="22">
        <v>29</v>
      </c>
      <c r="B1453" s="79" t="s">
        <v>110</v>
      </c>
      <c r="C1453" s="80">
        <v>23</v>
      </c>
      <c r="D1453" s="80">
        <v>242</v>
      </c>
      <c r="E1453" s="80" t="s">
        <v>367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0</v>
      </c>
      <c r="V1453" s="24"/>
      <c r="W1453" s="24">
        <v>0</v>
      </c>
      <c r="X1453" s="24"/>
      <c r="Y1453" s="24">
        <v>0</v>
      </c>
      <c r="Z1453" s="24">
        <v>0</v>
      </c>
      <c r="AA1453" s="24"/>
      <c r="AB1453" s="24">
        <v>0</v>
      </c>
      <c r="AC1453" s="24">
        <v>0</v>
      </c>
      <c r="AD1453" s="24">
        <v>0</v>
      </c>
      <c r="AE1453" s="24">
        <v>0</v>
      </c>
      <c r="AF1453" s="24">
        <v>0</v>
      </c>
      <c r="AG1453" s="24">
        <v>0</v>
      </c>
      <c r="AH1453" s="24"/>
      <c r="AI1453" s="24">
        <v>0</v>
      </c>
      <c r="AJ1453" s="24">
        <v>0</v>
      </c>
      <c r="AK1453" s="24"/>
      <c r="AL1453" s="24">
        <v>0</v>
      </c>
      <c r="AM1453" s="24">
        <v>0</v>
      </c>
      <c r="AN1453" s="24">
        <v>0</v>
      </c>
      <c r="AO1453" s="24">
        <v>0</v>
      </c>
      <c r="AP1453" s="24">
        <v>0</v>
      </c>
      <c r="AQ1453" s="24">
        <v>0</v>
      </c>
      <c r="AR1453" s="24">
        <v>0</v>
      </c>
      <c r="AS1453" s="24">
        <v>0</v>
      </c>
      <c r="AT1453" s="24">
        <v>0</v>
      </c>
      <c r="AU1453" s="24">
        <v>0</v>
      </c>
      <c r="AV1453" s="24">
        <v>0</v>
      </c>
      <c r="AW1453" s="24">
        <v>0</v>
      </c>
      <c r="AX1453" s="24">
        <v>0</v>
      </c>
      <c r="AY1453" s="24">
        <v>0</v>
      </c>
      <c r="AZ1453" s="24">
        <v>0</v>
      </c>
      <c r="BA1453" s="24">
        <v>0</v>
      </c>
      <c r="BB1453" s="24">
        <v>0</v>
      </c>
      <c r="BC1453" s="24">
        <v>0</v>
      </c>
      <c r="BD1453" s="24">
        <f t="shared" si="580"/>
        <v>0</v>
      </c>
      <c r="BE1453" s="25"/>
    </row>
    <row r="1454" spans="1:57" ht="25.5" customHeight="1" x14ac:dyDescent="0.25">
      <c r="A1454" s="22">
        <v>29</v>
      </c>
      <c r="B1454" s="79" t="s">
        <v>110</v>
      </c>
      <c r="C1454" s="80">
        <v>13</v>
      </c>
      <c r="D1454" s="80">
        <v>146</v>
      </c>
      <c r="E1454" s="80" t="s">
        <v>368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0</v>
      </c>
      <c r="V1454" s="24"/>
      <c r="W1454" s="24">
        <v>0</v>
      </c>
      <c r="X1454" s="24"/>
      <c r="Y1454" s="24">
        <v>0</v>
      </c>
      <c r="Z1454" s="24">
        <v>0</v>
      </c>
      <c r="AA1454" s="24"/>
      <c r="AB1454" s="24">
        <v>0</v>
      </c>
      <c r="AC1454" s="24">
        <v>0</v>
      </c>
      <c r="AD1454" s="24">
        <v>0</v>
      </c>
      <c r="AE1454" s="24">
        <v>0</v>
      </c>
      <c r="AF1454" s="24">
        <v>0</v>
      </c>
      <c r="AG1454" s="24">
        <v>0</v>
      </c>
      <c r="AH1454" s="24"/>
      <c r="AI1454" s="24">
        <v>0</v>
      </c>
      <c r="AJ1454" s="24">
        <v>0</v>
      </c>
      <c r="AK1454" s="24"/>
      <c r="AL1454" s="24">
        <v>0</v>
      </c>
      <c r="AM1454" s="24">
        <v>0</v>
      </c>
      <c r="AN1454" s="24">
        <v>0</v>
      </c>
      <c r="AO1454" s="24">
        <v>0</v>
      </c>
      <c r="AP1454" s="24">
        <v>0</v>
      </c>
      <c r="AQ1454" s="24">
        <v>0</v>
      </c>
      <c r="AR1454" s="24">
        <v>0</v>
      </c>
      <c r="AS1454" s="24">
        <v>0</v>
      </c>
      <c r="AT1454" s="24">
        <v>0</v>
      </c>
      <c r="AU1454" s="24">
        <v>0</v>
      </c>
      <c r="AV1454" s="24">
        <v>0</v>
      </c>
      <c r="AW1454" s="24">
        <v>0</v>
      </c>
      <c r="AX1454" s="24">
        <v>0</v>
      </c>
      <c r="AY1454" s="24">
        <v>0</v>
      </c>
      <c r="AZ1454" s="24">
        <v>0</v>
      </c>
      <c r="BA1454" s="24">
        <v>0</v>
      </c>
      <c r="BB1454" s="24">
        <v>0</v>
      </c>
      <c r="BC1454" s="24">
        <v>0</v>
      </c>
      <c r="BD1454" s="24">
        <f t="shared" si="580"/>
        <v>0</v>
      </c>
      <c r="BE1454" s="25"/>
    </row>
    <row r="1455" spans="1:57" ht="25.5" customHeight="1" x14ac:dyDescent="0.25">
      <c r="A1455" s="22">
        <v>29</v>
      </c>
      <c r="B1455" s="79" t="s">
        <v>110</v>
      </c>
      <c r="C1455" s="80">
        <v>13</v>
      </c>
      <c r="D1455" s="80">
        <v>148</v>
      </c>
      <c r="E1455" s="80" t="s">
        <v>369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0</v>
      </c>
      <c r="V1455" s="24"/>
      <c r="W1455" s="24">
        <v>0</v>
      </c>
      <c r="X1455" s="24"/>
      <c r="Y1455" s="24">
        <v>0</v>
      </c>
      <c r="Z1455" s="24">
        <v>0</v>
      </c>
      <c r="AA1455" s="24"/>
      <c r="AB1455" s="24">
        <v>0</v>
      </c>
      <c r="AC1455" s="24">
        <v>0</v>
      </c>
      <c r="AD1455" s="24">
        <v>0</v>
      </c>
      <c r="AE1455" s="24">
        <v>0</v>
      </c>
      <c r="AF1455" s="24">
        <v>0</v>
      </c>
      <c r="AG1455" s="24">
        <v>0</v>
      </c>
      <c r="AH1455" s="24"/>
      <c r="AI1455" s="24">
        <v>0</v>
      </c>
      <c r="AJ1455" s="24">
        <v>0</v>
      </c>
      <c r="AK1455" s="24"/>
      <c r="AL1455" s="24">
        <v>0</v>
      </c>
      <c r="AM1455" s="24">
        <v>0</v>
      </c>
      <c r="AN1455" s="24">
        <v>0</v>
      </c>
      <c r="AO1455" s="24">
        <v>0</v>
      </c>
      <c r="AP1455" s="24">
        <v>0</v>
      </c>
      <c r="AQ1455" s="24">
        <v>0</v>
      </c>
      <c r="AR1455" s="24">
        <v>0</v>
      </c>
      <c r="AS1455" s="24">
        <v>0</v>
      </c>
      <c r="AT1455" s="24">
        <v>0</v>
      </c>
      <c r="AU1455" s="24">
        <v>0</v>
      </c>
      <c r="AV1455" s="24">
        <v>0</v>
      </c>
      <c r="AW1455" s="24">
        <v>0</v>
      </c>
      <c r="AX1455" s="24">
        <v>0</v>
      </c>
      <c r="AY1455" s="24">
        <v>0</v>
      </c>
      <c r="AZ1455" s="24">
        <v>0</v>
      </c>
      <c r="BA1455" s="24">
        <v>0</v>
      </c>
      <c r="BB1455" s="24">
        <v>0</v>
      </c>
      <c r="BC1455" s="24">
        <v>0</v>
      </c>
      <c r="BD1455" s="24">
        <f t="shared" si="580"/>
        <v>0</v>
      </c>
      <c r="BE1455" s="25"/>
    </row>
    <row r="1456" spans="1:57" ht="25.5" customHeight="1" x14ac:dyDescent="0.25">
      <c r="A1456" s="22">
        <v>29</v>
      </c>
      <c r="B1456" s="78"/>
      <c r="C1456" s="76"/>
      <c r="D1456" s="76"/>
      <c r="E1456" s="76"/>
      <c r="F1456" s="24">
        <v>0</v>
      </c>
      <c r="G1456" s="24">
        <v>0</v>
      </c>
      <c r="H1456" s="24">
        <v>0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0</v>
      </c>
      <c r="V1456" s="24"/>
      <c r="W1456" s="24">
        <v>0</v>
      </c>
      <c r="X1456" s="24"/>
      <c r="Y1456" s="24">
        <v>0</v>
      </c>
      <c r="Z1456" s="24">
        <v>0</v>
      </c>
      <c r="AA1456" s="24"/>
      <c r="AB1456" s="24">
        <v>0</v>
      </c>
      <c r="AC1456" s="24">
        <v>0</v>
      </c>
      <c r="AD1456" s="24">
        <v>0</v>
      </c>
      <c r="AE1456" s="24">
        <v>0</v>
      </c>
      <c r="AF1456" s="24">
        <v>0</v>
      </c>
      <c r="AG1456" s="24">
        <v>0</v>
      </c>
      <c r="AH1456" s="24"/>
      <c r="AI1456" s="24">
        <v>0</v>
      </c>
      <c r="AJ1456" s="24">
        <v>0</v>
      </c>
      <c r="AK1456" s="24"/>
      <c r="AL1456" s="24">
        <v>0</v>
      </c>
      <c r="AM1456" s="24">
        <v>0</v>
      </c>
      <c r="AN1456" s="24">
        <v>0</v>
      </c>
      <c r="AO1456" s="24">
        <v>0</v>
      </c>
      <c r="AP1456" s="24">
        <v>0</v>
      </c>
      <c r="AQ1456" s="24">
        <v>0</v>
      </c>
      <c r="AR1456" s="24">
        <v>0</v>
      </c>
      <c r="AS1456" s="24">
        <v>0</v>
      </c>
      <c r="AT1456" s="24">
        <v>0</v>
      </c>
      <c r="AU1456" s="24">
        <v>0</v>
      </c>
      <c r="AV1456" s="24">
        <v>0</v>
      </c>
      <c r="AW1456" s="24">
        <v>0</v>
      </c>
      <c r="AX1456" s="24">
        <v>0</v>
      </c>
      <c r="AY1456" s="24">
        <v>0</v>
      </c>
      <c r="AZ1456" s="24">
        <v>0</v>
      </c>
      <c r="BA1456" s="24">
        <v>0</v>
      </c>
      <c r="BB1456" s="24">
        <v>0</v>
      </c>
      <c r="BC1456" s="24">
        <v>0</v>
      </c>
      <c r="BD1456" s="24">
        <f t="shared" si="580"/>
        <v>0</v>
      </c>
      <c r="BE1456" s="25"/>
    </row>
    <row r="1457" spans="1:57" ht="25.5" customHeight="1" x14ac:dyDescent="0.25">
      <c r="A1457" s="22">
        <v>29</v>
      </c>
      <c r="B1457" s="78"/>
      <c r="C1457" s="76"/>
      <c r="D1457" s="76"/>
      <c r="E1457" s="76"/>
      <c r="F1457" s="24">
        <v>0</v>
      </c>
      <c r="G1457" s="24">
        <v>0</v>
      </c>
      <c r="H1457" s="24">
        <v>0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0</v>
      </c>
      <c r="V1457" s="24"/>
      <c r="W1457" s="24">
        <v>0</v>
      </c>
      <c r="X1457" s="24"/>
      <c r="Y1457" s="24">
        <v>0</v>
      </c>
      <c r="Z1457" s="24">
        <v>0</v>
      </c>
      <c r="AA1457" s="24"/>
      <c r="AB1457" s="24">
        <v>0</v>
      </c>
      <c r="AC1457" s="24">
        <v>0</v>
      </c>
      <c r="AD1457" s="24">
        <v>0</v>
      </c>
      <c r="AE1457" s="24">
        <v>0</v>
      </c>
      <c r="AF1457" s="24">
        <v>0</v>
      </c>
      <c r="AG1457" s="24">
        <v>0</v>
      </c>
      <c r="AH1457" s="24"/>
      <c r="AI1457" s="24">
        <v>0</v>
      </c>
      <c r="AJ1457" s="24">
        <v>0</v>
      </c>
      <c r="AK1457" s="24"/>
      <c r="AL1457" s="24">
        <v>0</v>
      </c>
      <c r="AM1457" s="24">
        <v>0</v>
      </c>
      <c r="AN1457" s="24">
        <v>0</v>
      </c>
      <c r="AO1457" s="24">
        <v>0</v>
      </c>
      <c r="AP1457" s="24">
        <v>0</v>
      </c>
      <c r="AQ1457" s="24">
        <v>0</v>
      </c>
      <c r="AR1457" s="24">
        <v>0</v>
      </c>
      <c r="AS1457" s="24">
        <v>0</v>
      </c>
      <c r="AT1457" s="24">
        <v>0</v>
      </c>
      <c r="AU1457" s="24">
        <v>0</v>
      </c>
      <c r="AV1457" s="24">
        <v>0</v>
      </c>
      <c r="AW1457" s="24">
        <v>0</v>
      </c>
      <c r="AX1457" s="24">
        <v>0</v>
      </c>
      <c r="AY1457" s="24">
        <v>0</v>
      </c>
      <c r="AZ1457" s="24">
        <v>0</v>
      </c>
      <c r="BA1457" s="24">
        <v>0</v>
      </c>
      <c r="BB1457" s="24">
        <v>0</v>
      </c>
      <c r="BC1457" s="24">
        <v>0</v>
      </c>
      <c r="BD1457" s="24">
        <f t="shared" si="580"/>
        <v>0</v>
      </c>
      <c r="BE1457" s="25"/>
    </row>
    <row r="1458" spans="1:57" ht="25.5" customHeight="1" x14ac:dyDescent="0.25">
      <c r="A1458" s="22">
        <v>29</v>
      </c>
      <c r="B1458" s="78"/>
      <c r="C1458" s="76"/>
      <c r="D1458" s="76"/>
      <c r="E1458" s="76"/>
      <c r="F1458" s="24">
        <v>0</v>
      </c>
      <c r="G1458" s="24">
        <v>0</v>
      </c>
      <c r="H1458" s="24">
        <v>0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0</v>
      </c>
      <c r="V1458" s="24"/>
      <c r="W1458" s="24">
        <v>0</v>
      </c>
      <c r="X1458" s="24"/>
      <c r="Y1458" s="24">
        <v>0</v>
      </c>
      <c r="Z1458" s="24">
        <v>0</v>
      </c>
      <c r="AA1458" s="24"/>
      <c r="AB1458" s="24">
        <v>0</v>
      </c>
      <c r="AC1458" s="24">
        <v>0</v>
      </c>
      <c r="AD1458" s="24">
        <v>0</v>
      </c>
      <c r="AE1458" s="24">
        <v>0</v>
      </c>
      <c r="AF1458" s="24">
        <v>0</v>
      </c>
      <c r="AG1458" s="24">
        <v>0</v>
      </c>
      <c r="AH1458" s="24"/>
      <c r="AI1458" s="24">
        <v>0</v>
      </c>
      <c r="AJ1458" s="24">
        <v>0</v>
      </c>
      <c r="AK1458" s="24"/>
      <c r="AL1458" s="24">
        <v>0</v>
      </c>
      <c r="AM1458" s="24">
        <v>0</v>
      </c>
      <c r="AN1458" s="24">
        <v>0</v>
      </c>
      <c r="AO1458" s="24">
        <v>0</v>
      </c>
      <c r="AP1458" s="24">
        <v>0</v>
      </c>
      <c r="AQ1458" s="24">
        <v>0</v>
      </c>
      <c r="AR1458" s="24">
        <v>0</v>
      </c>
      <c r="AS1458" s="24">
        <v>0</v>
      </c>
      <c r="AT1458" s="24">
        <v>0</v>
      </c>
      <c r="AU1458" s="24">
        <v>0</v>
      </c>
      <c r="AV1458" s="24">
        <v>0</v>
      </c>
      <c r="AW1458" s="24">
        <v>0</v>
      </c>
      <c r="AX1458" s="24">
        <v>0</v>
      </c>
      <c r="AY1458" s="24">
        <v>0</v>
      </c>
      <c r="AZ1458" s="24">
        <v>0</v>
      </c>
      <c r="BA1458" s="24">
        <v>0</v>
      </c>
      <c r="BB1458" s="24">
        <v>0</v>
      </c>
      <c r="BC1458" s="24">
        <v>0</v>
      </c>
      <c r="BD1458" s="24">
        <f t="shared" si="580"/>
        <v>0</v>
      </c>
      <c r="BE1458" s="25"/>
    </row>
    <row r="1459" spans="1:57" ht="25.5" customHeight="1" x14ac:dyDescent="0.25">
      <c r="A1459" s="22">
        <v>29</v>
      </c>
      <c r="B1459" s="78"/>
      <c r="C1459" s="91"/>
      <c r="D1459" s="91"/>
      <c r="E1459" s="91"/>
      <c r="F1459" s="24">
        <v>0</v>
      </c>
      <c r="G1459" s="24">
        <v>0</v>
      </c>
      <c r="H1459" s="24">
        <v>0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0</v>
      </c>
      <c r="V1459" s="24"/>
      <c r="W1459" s="24">
        <v>0</v>
      </c>
      <c r="X1459" s="24"/>
      <c r="Y1459" s="24">
        <v>0</v>
      </c>
      <c r="Z1459" s="24">
        <v>0</v>
      </c>
      <c r="AA1459" s="24"/>
      <c r="AB1459" s="24">
        <v>0</v>
      </c>
      <c r="AC1459" s="24">
        <v>0</v>
      </c>
      <c r="AD1459" s="24">
        <v>0</v>
      </c>
      <c r="AE1459" s="24">
        <v>0</v>
      </c>
      <c r="AF1459" s="24">
        <v>0</v>
      </c>
      <c r="AG1459" s="24">
        <v>0</v>
      </c>
      <c r="AH1459" s="24"/>
      <c r="AI1459" s="24">
        <v>0</v>
      </c>
      <c r="AJ1459" s="24">
        <v>0</v>
      </c>
      <c r="AK1459" s="24"/>
      <c r="AL1459" s="24">
        <v>0</v>
      </c>
      <c r="AM1459" s="24">
        <v>0</v>
      </c>
      <c r="AN1459" s="24">
        <v>0</v>
      </c>
      <c r="AO1459" s="24">
        <v>0</v>
      </c>
      <c r="AP1459" s="24">
        <v>0</v>
      </c>
      <c r="AQ1459" s="24">
        <v>0</v>
      </c>
      <c r="AR1459" s="24">
        <v>0</v>
      </c>
      <c r="AS1459" s="24">
        <v>0</v>
      </c>
      <c r="AT1459" s="24">
        <v>0</v>
      </c>
      <c r="AU1459" s="24">
        <v>0</v>
      </c>
      <c r="AV1459" s="24">
        <v>0</v>
      </c>
      <c r="AW1459" s="24">
        <v>0</v>
      </c>
      <c r="AX1459" s="24">
        <v>0</v>
      </c>
      <c r="AY1459" s="24">
        <v>0</v>
      </c>
      <c r="AZ1459" s="24">
        <v>0</v>
      </c>
      <c r="BA1459" s="24">
        <v>0</v>
      </c>
      <c r="BB1459" s="24">
        <v>0</v>
      </c>
      <c r="BC1459" s="24">
        <v>0</v>
      </c>
      <c r="BD1459" s="24">
        <f t="shared" si="580"/>
        <v>0</v>
      </c>
      <c r="BE1459" s="25"/>
    </row>
    <row r="1460" spans="1:57" ht="25.5" customHeight="1" x14ac:dyDescent="0.25">
      <c r="A1460" s="22">
        <v>29</v>
      </c>
      <c r="B1460" s="78"/>
      <c r="C1460" s="91"/>
      <c r="D1460" s="91"/>
      <c r="E1460" s="91"/>
      <c r="F1460" s="24">
        <v>0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0</v>
      </c>
      <c r="V1460" s="24"/>
      <c r="W1460" s="24">
        <v>0</v>
      </c>
      <c r="X1460" s="24"/>
      <c r="Y1460" s="24">
        <v>0</v>
      </c>
      <c r="Z1460" s="24">
        <v>0</v>
      </c>
      <c r="AA1460" s="24"/>
      <c r="AB1460" s="24">
        <v>0</v>
      </c>
      <c r="AC1460" s="24">
        <v>0</v>
      </c>
      <c r="AD1460" s="24">
        <v>0</v>
      </c>
      <c r="AE1460" s="24">
        <v>0</v>
      </c>
      <c r="AF1460" s="24">
        <v>0</v>
      </c>
      <c r="AG1460" s="24">
        <v>0</v>
      </c>
      <c r="AH1460" s="24"/>
      <c r="AI1460" s="24">
        <v>0</v>
      </c>
      <c r="AJ1460" s="24">
        <v>0</v>
      </c>
      <c r="AK1460" s="24"/>
      <c r="AL1460" s="24">
        <v>0</v>
      </c>
      <c r="AM1460" s="24">
        <v>0</v>
      </c>
      <c r="AN1460" s="24">
        <v>0</v>
      </c>
      <c r="AO1460" s="24">
        <v>0</v>
      </c>
      <c r="AP1460" s="24">
        <v>0</v>
      </c>
      <c r="AQ1460" s="24">
        <v>0</v>
      </c>
      <c r="AR1460" s="24">
        <v>0</v>
      </c>
      <c r="AS1460" s="24">
        <v>0</v>
      </c>
      <c r="AT1460" s="24">
        <v>0</v>
      </c>
      <c r="AU1460" s="24">
        <v>0</v>
      </c>
      <c r="AV1460" s="24">
        <v>0</v>
      </c>
      <c r="AW1460" s="24">
        <v>0</v>
      </c>
      <c r="AX1460" s="24">
        <v>0</v>
      </c>
      <c r="AY1460" s="24">
        <v>0</v>
      </c>
      <c r="AZ1460" s="24">
        <v>0</v>
      </c>
      <c r="BA1460" s="24">
        <v>0</v>
      </c>
      <c r="BB1460" s="24">
        <v>0</v>
      </c>
      <c r="BC1460" s="24">
        <v>0</v>
      </c>
      <c r="BD1460" s="24">
        <f t="shared" si="580"/>
        <v>0</v>
      </c>
      <c r="BE1460" s="25"/>
    </row>
    <row r="1461" spans="1:57" ht="25.5" customHeight="1" x14ac:dyDescent="0.25">
      <c r="A1461" s="22">
        <v>29</v>
      </c>
      <c r="B1461" s="78"/>
      <c r="C1461" s="76"/>
      <c r="D1461" s="76"/>
      <c r="E1461" s="76"/>
      <c r="F1461" s="24">
        <v>0</v>
      </c>
      <c r="G1461" s="24">
        <v>0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0</v>
      </c>
      <c r="V1461" s="24"/>
      <c r="W1461" s="24">
        <v>0</v>
      </c>
      <c r="X1461" s="24"/>
      <c r="Y1461" s="24">
        <v>0</v>
      </c>
      <c r="Z1461" s="24">
        <v>0</v>
      </c>
      <c r="AA1461" s="24"/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/>
      <c r="AI1461" s="24">
        <v>0</v>
      </c>
      <c r="AJ1461" s="24">
        <v>0</v>
      </c>
      <c r="AK1461" s="24"/>
      <c r="AL1461" s="24">
        <v>0</v>
      </c>
      <c r="AM1461" s="24">
        <v>0</v>
      </c>
      <c r="AN1461" s="24">
        <v>0</v>
      </c>
      <c r="AO1461" s="24">
        <v>0</v>
      </c>
      <c r="AP1461" s="24">
        <v>0</v>
      </c>
      <c r="AQ1461" s="24">
        <v>0</v>
      </c>
      <c r="AR1461" s="24">
        <v>0</v>
      </c>
      <c r="AS1461" s="24">
        <v>0</v>
      </c>
      <c r="AT1461" s="24">
        <v>0</v>
      </c>
      <c r="AU1461" s="24">
        <v>0</v>
      </c>
      <c r="AV1461" s="24">
        <v>0</v>
      </c>
      <c r="AW1461" s="24">
        <v>0</v>
      </c>
      <c r="AX1461" s="24">
        <v>0</v>
      </c>
      <c r="AY1461" s="24">
        <v>0</v>
      </c>
      <c r="AZ1461" s="24">
        <v>0</v>
      </c>
      <c r="BA1461" s="24">
        <v>0</v>
      </c>
      <c r="BB1461" s="24">
        <v>0</v>
      </c>
      <c r="BC1461" s="24">
        <v>0</v>
      </c>
      <c r="BD1461" s="24">
        <f t="shared" si="580"/>
        <v>0</v>
      </c>
      <c r="BE1461" s="25"/>
    </row>
    <row r="1462" spans="1:57" ht="25.5" customHeight="1" x14ac:dyDescent="0.25">
      <c r="A1462" s="22">
        <v>29</v>
      </c>
      <c r="B1462" s="78"/>
      <c r="C1462" s="76"/>
      <c r="D1462" s="76"/>
      <c r="E1462" s="76"/>
      <c r="F1462" s="24">
        <v>0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4"/>
      <c r="W1462" s="24">
        <v>0</v>
      </c>
      <c r="X1462" s="24"/>
      <c r="Y1462" s="24">
        <v>0</v>
      </c>
      <c r="Z1462" s="24">
        <v>0</v>
      </c>
      <c r="AA1462" s="24"/>
      <c r="AB1462" s="24">
        <v>0</v>
      </c>
      <c r="AC1462" s="24">
        <v>0</v>
      </c>
      <c r="AD1462" s="24">
        <v>0</v>
      </c>
      <c r="AE1462" s="24">
        <v>0</v>
      </c>
      <c r="AF1462" s="24">
        <v>0</v>
      </c>
      <c r="AG1462" s="24">
        <v>0</v>
      </c>
      <c r="AH1462" s="24"/>
      <c r="AI1462" s="24">
        <v>0</v>
      </c>
      <c r="AJ1462" s="24">
        <v>0</v>
      </c>
      <c r="AK1462" s="24"/>
      <c r="AL1462" s="24">
        <v>0</v>
      </c>
      <c r="AM1462" s="24">
        <v>0</v>
      </c>
      <c r="AN1462" s="24">
        <v>0</v>
      </c>
      <c r="AO1462" s="24">
        <v>0</v>
      </c>
      <c r="AP1462" s="24">
        <v>0</v>
      </c>
      <c r="AQ1462" s="24">
        <v>0</v>
      </c>
      <c r="AR1462" s="24">
        <v>0</v>
      </c>
      <c r="AS1462" s="24">
        <v>0</v>
      </c>
      <c r="AT1462" s="24">
        <v>0</v>
      </c>
      <c r="AU1462" s="24">
        <v>0</v>
      </c>
      <c r="AV1462" s="24">
        <v>0</v>
      </c>
      <c r="AW1462" s="24">
        <v>0</v>
      </c>
      <c r="AX1462" s="24">
        <v>0</v>
      </c>
      <c r="AY1462" s="24">
        <v>0</v>
      </c>
      <c r="AZ1462" s="24">
        <v>0</v>
      </c>
      <c r="BA1462" s="24">
        <v>0</v>
      </c>
      <c r="BB1462" s="24">
        <v>0</v>
      </c>
      <c r="BC1462" s="24">
        <v>0</v>
      </c>
      <c r="BD1462" s="24">
        <f t="shared" si="580"/>
        <v>0</v>
      </c>
      <c r="BE1462" s="25"/>
    </row>
    <row r="1463" spans="1:57" ht="25.5" customHeight="1" x14ac:dyDescent="0.25">
      <c r="A1463" s="22">
        <v>29</v>
      </c>
      <c r="B1463" s="78"/>
      <c r="C1463" s="76"/>
      <c r="D1463" s="76"/>
      <c r="E1463" s="76"/>
      <c r="F1463" s="24">
        <v>0</v>
      </c>
      <c r="G1463" s="24">
        <v>0</v>
      </c>
      <c r="H1463" s="24">
        <v>0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0</v>
      </c>
      <c r="V1463" s="24"/>
      <c r="W1463" s="24">
        <v>0</v>
      </c>
      <c r="X1463" s="24"/>
      <c r="Y1463" s="24">
        <v>0</v>
      </c>
      <c r="Z1463" s="24">
        <v>0</v>
      </c>
      <c r="AA1463" s="24"/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/>
      <c r="AI1463" s="24">
        <v>0</v>
      </c>
      <c r="AJ1463" s="24">
        <v>0</v>
      </c>
      <c r="AK1463" s="24"/>
      <c r="AL1463" s="24">
        <v>0</v>
      </c>
      <c r="AM1463" s="24">
        <v>0</v>
      </c>
      <c r="AN1463" s="24">
        <v>0</v>
      </c>
      <c r="AO1463" s="24">
        <v>0</v>
      </c>
      <c r="AP1463" s="24">
        <v>0</v>
      </c>
      <c r="AQ1463" s="24">
        <v>0</v>
      </c>
      <c r="AR1463" s="24">
        <v>0</v>
      </c>
      <c r="AS1463" s="24">
        <v>0</v>
      </c>
      <c r="AT1463" s="24">
        <v>0</v>
      </c>
      <c r="AU1463" s="24">
        <v>0</v>
      </c>
      <c r="AV1463" s="24">
        <v>0</v>
      </c>
      <c r="AW1463" s="24">
        <v>0</v>
      </c>
      <c r="AX1463" s="24">
        <v>0</v>
      </c>
      <c r="AY1463" s="24">
        <v>0</v>
      </c>
      <c r="AZ1463" s="24">
        <v>0</v>
      </c>
      <c r="BA1463" s="24">
        <v>0</v>
      </c>
      <c r="BB1463" s="24">
        <v>0</v>
      </c>
      <c r="BC1463" s="24">
        <v>0</v>
      </c>
      <c r="BD1463" s="24">
        <f t="shared" si="580"/>
        <v>0</v>
      </c>
      <c r="BE1463" s="25"/>
    </row>
    <row r="1464" spans="1:57" ht="25.5" customHeight="1" x14ac:dyDescent="0.25">
      <c r="A1464" s="22">
        <v>29</v>
      </c>
      <c r="B1464" s="78"/>
      <c r="C1464" s="76"/>
      <c r="D1464" s="76"/>
      <c r="E1464" s="76"/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0</v>
      </c>
      <c r="V1464" s="24"/>
      <c r="W1464" s="24">
        <v>0</v>
      </c>
      <c r="X1464" s="24"/>
      <c r="Y1464" s="24">
        <v>0</v>
      </c>
      <c r="Z1464" s="24">
        <v>0</v>
      </c>
      <c r="AA1464" s="24"/>
      <c r="AB1464" s="24">
        <v>0</v>
      </c>
      <c r="AC1464" s="24">
        <v>0</v>
      </c>
      <c r="AD1464" s="24">
        <v>0</v>
      </c>
      <c r="AE1464" s="24">
        <v>0</v>
      </c>
      <c r="AF1464" s="24">
        <v>0</v>
      </c>
      <c r="AG1464" s="24">
        <v>0</v>
      </c>
      <c r="AH1464" s="24"/>
      <c r="AI1464" s="24">
        <v>0</v>
      </c>
      <c r="AJ1464" s="24">
        <v>0</v>
      </c>
      <c r="AK1464" s="24"/>
      <c r="AL1464" s="24">
        <v>0</v>
      </c>
      <c r="AM1464" s="24">
        <v>0</v>
      </c>
      <c r="AN1464" s="24">
        <v>0</v>
      </c>
      <c r="AO1464" s="24">
        <v>0</v>
      </c>
      <c r="AP1464" s="24">
        <v>0</v>
      </c>
      <c r="AQ1464" s="24">
        <v>0</v>
      </c>
      <c r="AR1464" s="24">
        <v>0</v>
      </c>
      <c r="AS1464" s="24">
        <v>0</v>
      </c>
      <c r="AT1464" s="24">
        <v>0</v>
      </c>
      <c r="AU1464" s="24">
        <v>0</v>
      </c>
      <c r="AV1464" s="24">
        <v>0</v>
      </c>
      <c r="AW1464" s="24">
        <v>0</v>
      </c>
      <c r="AX1464" s="24">
        <v>0</v>
      </c>
      <c r="AY1464" s="24">
        <v>0</v>
      </c>
      <c r="AZ1464" s="24">
        <v>0</v>
      </c>
      <c r="BA1464" s="24">
        <v>0</v>
      </c>
      <c r="BB1464" s="24">
        <v>0</v>
      </c>
      <c r="BC1464" s="24">
        <v>0</v>
      </c>
      <c r="BD1464" s="24">
        <f t="shared" si="580"/>
        <v>0</v>
      </c>
      <c r="BE1464" s="25"/>
    </row>
    <row r="1465" spans="1:57" ht="25.5" customHeight="1" x14ac:dyDescent="0.25">
      <c r="A1465" s="22">
        <v>29</v>
      </c>
      <c r="B1465" s="78"/>
      <c r="C1465" s="76"/>
      <c r="D1465" s="76"/>
      <c r="E1465" s="76"/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0</v>
      </c>
      <c r="V1465" s="24"/>
      <c r="W1465" s="24">
        <v>0</v>
      </c>
      <c r="X1465" s="24"/>
      <c r="Y1465" s="24">
        <v>0</v>
      </c>
      <c r="Z1465" s="24">
        <v>0</v>
      </c>
      <c r="AA1465" s="24"/>
      <c r="AB1465" s="24">
        <v>0</v>
      </c>
      <c r="AC1465" s="24">
        <v>0</v>
      </c>
      <c r="AD1465" s="24">
        <v>0</v>
      </c>
      <c r="AE1465" s="24">
        <v>0</v>
      </c>
      <c r="AF1465" s="24">
        <v>0</v>
      </c>
      <c r="AG1465" s="24">
        <v>0</v>
      </c>
      <c r="AH1465" s="24"/>
      <c r="AI1465" s="24">
        <v>0</v>
      </c>
      <c r="AJ1465" s="24">
        <v>0</v>
      </c>
      <c r="AK1465" s="24"/>
      <c r="AL1465" s="24">
        <v>0</v>
      </c>
      <c r="AM1465" s="24">
        <v>0</v>
      </c>
      <c r="AN1465" s="24">
        <v>0</v>
      </c>
      <c r="AO1465" s="24">
        <v>0</v>
      </c>
      <c r="AP1465" s="24">
        <v>0</v>
      </c>
      <c r="AQ1465" s="24">
        <v>0</v>
      </c>
      <c r="AR1465" s="24">
        <v>0</v>
      </c>
      <c r="AS1465" s="24">
        <v>0</v>
      </c>
      <c r="AT1465" s="24">
        <v>0</v>
      </c>
      <c r="AU1465" s="24">
        <v>0</v>
      </c>
      <c r="AV1465" s="24">
        <v>0</v>
      </c>
      <c r="AW1465" s="24">
        <v>0</v>
      </c>
      <c r="AX1465" s="24">
        <v>0</v>
      </c>
      <c r="AY1465" s="24">
        <v>0</v>
      </c>
      <c r="AZ1465" s="24">
        <v>0</v>
      </c>
      <c r="BA1465" s="24">
        <v>0</v>
      </c>
      <c r="BB1465" s="24">
        <v>0</v>
      </c>
      <c r="BC1465" s="24">
        <v>0</v>
      </c>
      <c r="BD1465" s="24">
        <f t="shared" si="580"/>
        <v>0</v>
      </c>
      <c r="BE1465" s="25"/>
    </row>
    <row r="1466" spans="1:57" ht="25.5" customHeight="1" x14ac:dyDescent="0.25">
      <c r="A1466" s="22">
        <v>29</v>
      </c>
      <c r="B1466" s="78"/>
      <c r="C1466" s="78"/>
      <c r="D1466" s="89"/>
      <c r="E1466" s="89"/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/>
      <c r="W1466" s="24">
        <v>0</v>
      </c>
      <c r="X1466" s="24"/>
      <c r="Y1466" s="24">
        <v>0</v>
      </c>
      <c r="Z1466" s="24">
        <v>0</v>
      </c>
      <c r="AA1466" s="24"/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/>
      <c r="AI1466" s="24">
        <v>0</v>
      </c>
      <c r="AJ1466" s="24">
        <v>0</v>
      </c>
      <c r="AK1466" s="24"/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f t="shared" si="580"/>
        <v>0</v>
      </c>
      <c r="BE1466" s="25"/>
    </row>
    <row r="1467" spans="1:57" ht="25.5" customHeight="1" x14ac:dyDescent="0.25">
      <c r="A1467" s="22">
        <v>29</v>
      </c>
      <c r="B1467" s="78"/>
      <c r="C1467" s="76"/>
      <c r="D1467" s="76"/>
      <c r="E1467" s="76"/>
      <c r="F1467" s="24">
        <v>0</v>
      </c>
      <c r="G1467" s="24">
        <v>0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0</v>
      </c>
      <c r="V1467" s="24"/>
      <c r="W1467" s="24">
        <v>0</v>
      </c>
      <c r="X1467" s="24"/>
      <c r="Y1467" s="24">
        <v>0</v>
      </c>
      <c r="Z1467" s="24">
        <v>0</v>
      </c>
      <c r="AA1467" s="24"/>
      <c r="AB1467" s="24">
        <v>0</v>
      </c>
      <c r="AC1467" s="24">
        <v>0</v>
      </c>
      <c r="AD1467" s="24">
        <v>0</v>
      </c>
      <c r="AE1467" s="24">
        <v>0</v>
      </c>
      <c r="AF1467" s="24">
        <v>0</v>
      </c>
      <c r="AG1467" s="24">
        <v>0</v>
      </c>
      <c r="AH1467" s="24"/>
      <c r="AI1467" s="24">
        <v>0</v>
      </c>
      <c r="AJ1467" s="24">
        <v>0</v>
      </c>
      <c r="AK1467" s="24"/>
      <c r="AL1467" s="24">
        <v>0</v>
      </c>
      <c r="AM1467" s="24">
        <v>0</v>
      </c>
      <c r="AN1467" s="24">
        <v>0</v>
      </c>
      <c r="AO1467" s="24">
        <v>0</v>
      </c>
      <c r="AP1467" s="24">
        <v>0</v>
      </c>
      <c r="AQ1467" s="24">
        <v>0</v>
      </c>
      <c r="AR1467" s="24">
        <v>0</v>
      </c>
      <c r="AS1467" s="24">
        <v>0</v>
      </c>
      <c r="AT1467" s="24">
        <v>0</v>
      </c>
      <c r="AU1467" s="24">
        <v>0</v>
      </c>
      <c r="AV1467" s="24">
        <v>0</v>
      </c>
      <c r="AW1467" s="24">
        <v>0</v>
      </c>
      <c r="AX1467" s="24">
        <v>0</v>
      </c>
      <c r="AY1467" s="24">
        <v>0</v>
      </c>
      <c r="AZ1467" s="24">
        <v>0</v>
      </c>
      <c r="BA1467" s="24">
        <v>0</v>
      </c>
      <c r="BB1467" s="24">
        <v>0</v>
      </c>
      <c r="BC1467" s="24">
        <v>0</v>
      </c>
      <c r="BD1467" s="24">
        <f t="shared" si="580"/>
        <v>0</v>
      </c>
      <c r="BE1467" s="25"/>
    </row>
    <row r="1468" spans="1:57" ht="25.5" customHeight="1" x14ac:dyDescent="0.25">
      <c r="A1468" s="29"/>
      <c r="B1468" s="83"/>
      <c r="C1468" s="84"/>
      <c r="D1468" s="84"/>
      <c r="E1468" s="76" t="s">
        <v>116</v>
      </c>
      <c r="F1468" s="37">
        <f t="shared" ref="F1468:AK1468" si="581">SUM(F1428:F1467)</f>
        <v>0</v>
      </c>
      <c r="G1468" s="37">
        <f t="shared" si="581"/>
        <v>0</v>
      </c>
      <c r="H1468" s="37">
        <f t="shared" si="581"/>
        <v>0</v>
      </c>
      <c r="I1468" s="37">
        <f t="shared" si="581"/>
        <v>0</v>
      </c>
      <c r="J1468" s="37">
        <f t="shared" si="581"/>
        <v>0</v>
      </c>
      <c r="K1468" s="37">
        <f t="shared" si="581"/>
        <v>0</v>
      </c>
      <c r="L1468" s="37">
        <f t="shared" si="581"/>
        <v>0</v>
      </c>
      <c r="M1468" s="37">
        <f t="shared" si="581"/>
        <v>0</v>
      </c>
      <c r="N1468" s="37">
        <f t="shared" si="581"/>
        <v>0</v>
      </c>
      <c r="O1468" s="37">
        <f t="shared" si="581"/>
        <v>0</v>
      </c>
      <c r="P1468" s="37">
        <f t="shared" si="581"/>
        <v>0</v>
      </c>
      <c r="Q1468" s="37">
        <f t="shared" si="581"/>
        <v>0</v>
      </c>
      <c r="R1468" s="37">
        <f t="shared" si="581"/>
        <v>0</v>
      </c>
      <c r="S1468" s="37">
        <f t="shared" si="581"/>
        <v>0</v>
      </c>
      <c r="T1468" s="37">
        <f t="shared" si="581"/>
        <v>0</v>
      </c>
      <c r="U1468" s="37">
        <f t="shared" si="581"/>
        <v>0</v>
      </c>
      <c r="V1468" s="37"/>
      <c r="W1468" s="37">
        <f t="shared" si="581"/>
        <v>0</v>
      </c>
      <c r="X1468" s="37"/>
      <c r="Y1468" s="37">
        <f t="shared" si="581"/>
        <v>0</v>
      </c>
      <c r="Z1468" s="37">
        <f t="shared" si="581"/>
        <v>0</v>
      </c>
      <c r="AA1468" s="37"/>
      <c r="AB1468" s="37">
        <f t="shared" si="581"/>
        <v>0</v>
      </c>
      <c r="AC1468" s="37">
        <f t="shared" si="581"/>
        <v>0</v>
      </c>
      <c r="AD1468" s="37">
        <f t="shared" si="581"/>
        <v>0</v>
      </c>
      <c r="AE1468" s="37">
        <f t="shared" si="581"/>
        <v>0</v>
      </c>
      <c r="AF1468" s="37">
        <f t="shared" si="581"/>
        <v>0</v>
      </c>
      <c r="AG1468" s="37">
        <f t="shared" si="581"/>
        <v>0</v>
      </c>
      <c r="AH1468" s="37"/>
      <c r="AI1468" s="37">
        <f t="shared" si="581"/>
        <v>0</v>
      </c>
      <c r="AJ1468" s="37">
        <f t="shared" si="581"/>
        <v>0</v>
      </c>
      <c r="AK1468" s="37"/>
      <c r="AL1468" s="37">
        <f t="shared" ref="AL1468:BC1468" si="582">SUM(AL1428:AL1467)</f>
        <v>0</v>
      </c>
      <c r="AM1468" s="37">
        <f t="shared" si="582"/>
        <v>0</v>
      </c>
      <c r="AN1468" s="37">
        <f t="shared" si="582"/>
        <v>0</v>
      </c>
      <c r="AO1468" s="37">
        <f t="shared" si="582"/>
        <v>0</v>
      </c>
      <c r="AP1468" s="37">
        <f t="shared" si="582"/>
        <v>0</v>
      </c>
      <c r="AQ1468" s="37">
        <f t="shared" si="582"/>
        <v>0</v>
      </c>
      <c r="AR1468" s="37">
        <f t="shared" si="582"/>
        <v>0</v>
      </c>
      <c r="AS1468" s="37">
        <f t="shared" si="582"/>
        <v>0</v>
      </c>
      <c r="AT1468" s="37">
        <f t="shared" si="582"/>
        <v>0</v>
      </c>
      <c r="AU1468" s="37">
        <f t="shared" si="582"/>
        <v>0</v>
      </c>
      <c r="AV1468" s="37">
        <f t="shared" si="582"/>
        <v>0</v>
      </c>
      <c r="AW1468" s="37">
        <f t="shared" si="582"/>
        <v>0</v>
      </c>
      <c r="AX1468" s="37">
        <f t="shared" si="582"/>
        <v>0</v>
      </c>
      <c r="AY1468" s="37">
        <f t="shared" si="582"/>
        <v>0</v>
      </c>
      <c r="AZ1468" s="37">
        <f t="shared" si="582"/>
        <v>0</v>
      </c>
      <c r="BA1468" s="37">
        <f t="shared" si="582"/>
        <v>0</v>
      </c>
      <c r="BB1468" s="37">
        <f t="shared" si="582"/>
        <v>0</v>
      </c>
      <c r="BC1468" s="37">
        <f t="shared" si="582"/>
        <v>0</v>
      </c>
      <c r="BD1468" s="24">
        <f t="shared" si="580"/>
        <v>0</v>
      </c>
      <c r="BE1468" s="110"/>
    </row>
    <row r="1469" spans="1:57" ht="25.5" customHeight="1" x14ac:dyDescent="0.25">
      <c r="A1469" s="29"/>
      <c r="B1469" s="83"/>
      <c r="C1469" s="84"/>
      <c r="D1469" s="84"/>
      <c r="E1469" s="76" t="s">
        <v>117</v>
      </c>
      <c r="F1469" s="33">
        <f t="shared" ref="F1469:AK1469" si="583">COUNTA(F1428:F1467)</f>
        <v>40</v>
      </c>
      <c r="G1469" s="33">
        <f t="shared" si="583"/>
        <v>40</v>
      </c>
      <c r="H1469" s="33">
        <f t="shared" si="583"/>
        <v>40</v>
      </c>
      <c r="I1469" s="33">
        <f t="shared" si="583"/>
        <v>40</v>
      </c>
      <c r="J1469" s="33">
        <f t="shared" si="583"/>
        <v>40</v>
      </c>
      <c r="K1469" s="33">
        <f t="shared" si="583"/>
        <v>40</v>
      </c>
      <c r="L1469" s="33">
        <f t="shared" si="583"/>
        <v>40</v>
      </c>
      <c r="M1469" s="33">
        <f t="shared" si="583"/>
        <v>40</v>
      </c>
      <c r="N1469" s="33">
        <f t="shared" si="583"/>
        <v>40</v>
      </c>
      <c r="O1469" s="33">
        <f t="shared" si="583"/>
        <v>40</v>
      </c>
      <c r="P1469" s="33">
        <f t="shared" si="583"/>
        <v>40</v>
      </c>
      <c r="Q1469" s="33">
        <f t="shared" si="583"/>
        <v>40</v>
      </c>
      <c r="R1469" s="33">
        <f t="shared" si="583"/>
        <v>40</v>
      </c>
      <c r="S1469" s="33">
        <f t="shared" si="583"/>
        <v>40</v>
      </c>
      <c r="T1469" s="33">
        <f t="shared" si="583"/>
        <v>40</v>
      </c>
      <c r="U1469" s="33">
        <f t="shared" si="583"/>
        <v>40</v>
      </c>
      <c r="V1469" s="33"/>
      <c r="W1469" s="33">
        <f t="shared" si="583"/>
        <v>40</v>
      </c>
      <c r="X1469" s="33"/>
      <c r="Y1469" s="33">
        <f t="shared" si="583"/>
        <v>40</v>
      </c>
      <c r="Z1469" s="33">
        <f t="shared" si="583"/>
        <v>40</v>
      </c>
      <c r="AA1469" s="33"/>
      <c r="AB1469" s="33">
        <f t="shared" si="583"/>
        <v>40</v>
      </c>
      <c r="AC1469" s="33">
        <f t="shared" si="583"/>
        <v>40</v>
      </c>
      <c r="AD1469" s="33">
        <f t="shared" si="583"/>
        <v>40</v>
      </c>
      <c r="AE1469" s="33">
        <f t="shared" si="583"/>
        <v>40</v>
      </c>
      <c r="AF1469" s="33">
        <f t="shared" si="583"/>
        <v>40</v>
      </c>
      <c r="AG1469" s="33">
        <f t="shared" si="583"/>
        <v>40</v>
      </c>
      <c r="AH1469" s="33"/>
      <c r="AI1469" s="33">
        <f t="shared" si="583"/>
        <v>40</v>
      </c>
      <c r="AJ1469" s="33">
        <f t="shared" si="583"/>
        <v>40</v>
      </c>
      <c r="AK1469" s="33"/>
      <c r="AL1469" s="33">
        <f t="shared" ref="AL1469:BC1469" si="584">COUNTA(AL1428:AL1467)</f>
        <v>40</v>
      </c>
      <c r="AM1469" s="33">
        <f t="shared" si="584"/>
        <v>40</v>
      </c>
      <c r="AN1469" s="33">
        <f t="shared" si="584"/>
        <v>40</v>
      </c>
      <c r="AO1469" s="33">
        <f t="shared" si="584"/>
        <v>40</v>
      </c>
      <c r="AP1469" s="33">
        <f t="shared" si="584"/>
        <v>40</v>
      </c>
      <c r="AQ1469" s="33">
        <f t="shared" si="584"/>
        <v>40</v>
      </c>
      <c r="AR1469" s="33">
        <f t="shared" si="584"/>
        <v>40</v>
      </c>
      <c r="AS1469" s="33">
        <f t="shared" si="584"/>
        <v>40</v>
      </c>
      <c r="AT1469" s="33">
        <f t="shared" si="584"/>
        <v>40</v>
      </c>
      <c r="AU1469" s="33">
        <f t="shared" si="584"/>
        <v>40</v>
      </c>
      <c r="AV1469" s="33">
        <f t="shared" si="584"/>
        <v>40</v>
      </c>
      <c r="AW1469" s="33">
        <f t="shared" si="584"/>
        <v>40</v>
      </c>
      <c r="AX1469" s="33">
        <f t="shared" si="584"/>
        <v>40</v>
      </c>
      <c r="AY1469" s="33">
        <f t="shared" si="584"/>
        <v>40</v>
      </c>
      <c r="AZ1469" s="33">
        <f t="shared" si="584"/>
        <v>40</v>
      </c>
      <c r="BA1469" s="33">
        <f t="shared" si="584"/>
        <v>40</v>
      </c>
      <c r="BB1469" s="33">
        <f t="shared" si="584"/>
        <v>40</v>
      </c>
      <c r="BC1469" s="33">
        <f t="shared" si="584"/>
        <v>40</v>
      </c>
      <c r="BD1469" s="33">
        <f t="shared" si="580"/>
        <v>1800</v>
      </c>
      <c r="BE1469" s="110"/>
    </row>
    <row r="1470" spans="1:57" ht="25.5" customHeight="1" x14ac:dyDescent="0.25">
      <c r="A1470" s="29"/>
      <c r="B1470" s="83"/>
      <c r="C1470" s="84"/>
      <c r="D1470" s="84"/>
      <c r="E1470" s="76" t="s">
        <v>64</v>
      </c>
      <c r="F1470" s="34">
        <f t="shared" ref="F1470:AK1470" si="585">COUNTIF(F1428:F1467,"NS")</f>
        <v>0</v>
      </c>
      <c r="G1470" s="34">
        <f t="shared" si="585"/>
        <v>0</v>
      </c>
      <c r="H1470" s="34">
        <f t="shared" si="585"/>
        <v>0</v>
      </c>
      <c r="I1470" s="34">
        <f t="shared" si="585"/>
        <v>0</v>
      </c>
      <c r="J1470" s="34">
        <f t="shared" si="585"/>
        <v>0</v>
      </c>
      <c r="K1470" s="34">
        <f t="shared" si="585"/>
        <v>0</v>
      </c>
      <c r="L1470" s="34">
        <f t="shared" si="585"/>
        <v>0</v>
      </c>
      <c r="M1470" s="34">
        <f t="shared" si="585"/>
        <v>0</v>
      </c>
      <c r="N1470" s="34">
        <f t="shared" si="585"/>
        <v>0</v>
      </c>
      <c r="O1470" s="34">
        <f t="shared" si="585"/>
        <v>0</v>
      </c>
      <c r="P1470" s="34">
        <f t="shared" si="585"/>
        <v>0</v>
      </c>
      <c r="Q1470" s="34">
        <f t="shared" si="585"/>
        <v>0</v>
      </c>
      <c r="R1470" s="34">
        <f t="shared" si="585"/>
        <v>0</v>
      </c>
      <c r="S1470" s="34">
        <f t="shared" si="585"/>
        <v>0</v>
      </c>
      <c r="T1470" s="34">
        <f t="shared" si="585"/>
        <v>0</v>
      </c>
      <c r="U1470" s="34">
        <f t="shared" si="585"/>
        <v>0</v>
      </c>
      <c r="V1470" s="34"/>
      <c r="W1470" s="34">
        <f t="shared" si="585"/>
        <v>0</v>
      </c>
      <c r="X1470" s="34"/>
      <c r="Y1470" s="34">
        <f t="shared" si="585"/>
        <v>0</v>
      </c>
      <c r="Z1470" s="34">
        <f t="shared" si="585"/>
        <v>0</v>
      </c>
      <c r="AA1470" s="34"/>
      <c r="AB1470" s="34">
        <f t="shared" si="585"/>
        <v>0</v>
      </c>
      <c r="AC1470" s="34">
        <f t="shared" si="585"/>
        <v>0</v>
      </c>
      <c r="AD1470" s="34">
        <f t="shared" si="585"/>
        <v>0</v>
      </c>
      <c r="AE1470" s="34">
        <f t="shared" si="585"/>
        <v>0</v>
      </c>
      <c r="AF1470" s="34">
        <f t="shared" si="585"/>
        <v>0</v>
      </c>
      <c r="AG1470" s="34">
        <f t="shared" si="585"/>
        <v>0</v>
      </c>
      <c r="AH1470" s="34"/>
      <c r="AI1470" s="34">
        <f t="shared" si="585"/>
        <v>0</v>
      </c>
      <c r="AJ1470" s="34">
        <f t="shared" si="585"/>
        <v>0</v>
      </c>
      <c r="AK1470" s="34"/>
      <c r="AL1470" s="34">
        <f t="shared" ref="AL1470:BC1470" si="586">COUNTIF(AL1428:AL1467,"NS")</f>
        <v>0</v>
      </c>
      <c r="AM1470" s="34">
        <f t="shared" si="586"/>
        <v>0</v>
      </c>
      <c r="AN1470" s="34">
        <f t="shared" si="586"/>
        <v>0</v>
      </c>
      <c r="AO1470" s="34">
        <f t="shared" si="586"/>
        <v>0</v>
      </c>
      <c r="AP1470" s="34">
        <f t="shared" si="586"/>
        <v>0</v>
      </c>
      <c r="AQ1470" s="34">
        <f t="shared" si="586"/>
        <v>0</v>
      </c>
      <c r="AR1470" s="34">
        <f t="shared" si="586"/>
        <v>0</v>
      </c>
      <c r="AS1470" s="34">
        <f t="shared" si="586"/>
        <v>0</v>
      </c>
      <c r="AT1470" s="34">
        <f t="shared" si="586"/>
        <v>0</v>
      </c>
      <c r="AU1470" s="34">
        <f t="shared" si="586"/>
        <v>0</v>
      </c>
      <c r="AV1470" s="34">
        <f t="shared" si="586"/>
        <v>0</v>
      </c>
      <c r="AW1470" s="34">
        <f t="shared" si="586"/>
        <v>0</v>
      </c>
      <c r="AX1470" s="34">
        <f t="shared" si="586"/>
        <v>0</v>
      </c>
      <c r="AY1470" s="34">
        <f t="shared" si="586"/>
        <v>0</v>
      </c>
      <c r="AZ1470" s="34">
        <f t="shared" si="586"/>
        <v>0</v>
      </c>
      <c r="BA1470" s="34">
        <f t="shared" si="586"/>
        <v>0</v>
      </c>
      <c r="BB1470" s="34">
        <f t="shared" si="586"/>
        <v>0</v>
      </c>
      <c r="BC1470" s="34">
        <f t="shared" si="586"/>
        <v>0</v>
      </c>
      <c r="BD1470" s="33">
        <f t="shared" si="580"/>
        <v>0</v>
      </c>
      <c r="BE1470" s="110"/>
    </row>
    <row r="1471" spans="1:57" ht="25.5" customHeight="1" x14ac:dyDescent="0.25">
      <c r="A1471" s="29"/>
      <c r="B1471" s="83"/>
      <c r="C1471" s="84"/>
      <c r="D1471" s="84"/>
      <c r="E1471" s="76" t="s">
        <v>59</v>
      </c>
      <c r="F1471" s="34">
        <f t="shared" ref="F1471:AK1471" si="587">COUNTIF(F1428:F1467,"NC")</f>
        <v>0</v>
      </c>
      <c r="G1471" s="34">
        <f t="shared" si="587"/>
        <v>0</v>
      </c>
      <c r="H1471" s="34">
        <f t="shared" si="587"/>
        <v>0</v>
      </c>
      <c r="I1471" s="34">
        <f t="shared" si="587"/>
        <v>0</v>
      </c>
      <c r="J1471" s="34">
        <f t="shared" si="587"/>
        <v>0</v>
      </c>
      <c r="K1471" s="34">
        <f t="shared" si="587"/>
        <v>0</v>
      </c>
      <c r="L1471" s="34">
        <f t="shared" si="587"/>
        <v>0</v>
      </c>
      <c r="M1471" s="34">
        <f t="shared" si="587"/>
        <v>0</v>
      </c>
      <c r="N1471" s="34">
        <f t="shared" si="587"/>
        <v>0</v>
      </c>
      <c r="O1471" s="34">
        <f t="shared" si="587"/>
        <v>0</v>
      </c>
      <c r="P1471" s="34">
        <f t="shared" si="587"/>
        <v>0</v>
      </c>
      <c r="Q1471" s="34">
        <f t="shared" si="587"/>
        <v>0</v>
      </c>
      <c r="R1471" s="34">
        <f t="shared" si="587"/>
        <v>0</v>
      </c>
      <c r="S1471" s="34">
        <f t="shared" si="587"/>
        <v>0</v>
      </c>
      <c r="T1471" s="34">
        <f t="shared" si="587"/>
        <v>0</v>
      </c>
      <c r="U1471" s="34">
        <f t="shared" si="587"/>
        <v>0</v>
      </c>
      <c r="V1471" s="34"/>
      <c r="W1471" s="34">
        <f t="shared" si="587"/>
        <v>0</v>
      </c>
      <c r="X1471" s="34"/>
      <c r="Y1471" s="34">
        <f t="shared" si="587"/>
        <v>0</v>
      </c>
      <c r="Z1471" s="34">
        <f t="shared" si="587"/>
        <v>0</v>
      </c>
      <c r="AA1471" s="34"/>
      <c r="AB1471" s="34">
        <f t="shared" si="587"/>
        <v>0</v>
      </c>
      <c r="AC1471" s="34">
        <f t="shared" si="587"/>
        <v>0</v>
      </c>
      <c r="AD1471" s="34">
        <f t="shared" si="587"/>
        <v>0</v>
      </c>
      <c r="AE1471" s="34">
        <f t="shared" si="587"/>
        <v>0</v>
      </c>
      <c r="AF1471" s="34">
        <f t="shared" si="587"/>
        <v>0</v>
      </c>
      <c r="AG1471" s="34">
        <f t="shared" si="587"/>
        <v>0</v>
      </c>
      <c r="AH1471" s="34"/>
      <c r="AI1471" s="34">
        <f t="shared" si="587"/>
        <v>0</v>
      </c>
      <c r="AJ1471" s="34">
        <f t="shared" si="587"/>
        <v>0</v>
      </c>
      <c r="AK1471" s="34"/>
      <c r="AL1471" s="34">
        <f t="shared" ref="AL1471:BC1471" si="588">COUNTIF(AL1428:AL1467,"NC")</f>
        <v>0</v>
      </c>
      <c r="AM1471" s="34">
        <f t="shared" si="588"/>
        <v>0</v>
      </c>
      <c r="AN1471" s="34">
        <f t="shared" si="588"/>
        <v>0</v>
      </c>
      <c r="AO1471" s="34">
        <f t="shared" si="588"/>
        <v>0</v>
      </c>
      <c r="AP1471" s="34">
        <f t="shared" si="588"/>
        <v>0</v>
      </c>
      <c r="AQ1471" s="34">
        <f t="shared" si="588"/>
        <v>0</v>
      </c>
      <c r="AR1471" s="34">
        <f t="shared" si="588"/>
        <v>0</v>
      </c>
      <c r="AS1471" s="34">
        <f t="shared" si="588"/>
        <v>0</v>
      </c>
      <c r="AT1471" s="34">
        <f t="shared" si="588"/>
        <v>0</v>
      </c>
      <c r="AU1471" s="34">
        <f t="shared" si="588"/>
        <v>0</v>
      </c>
      <c r="AV1471" s="34">
        <f t="shared" si="588"/>
        <v>0</v>
      </c>
      <c r="AW1471" s="34">
        <f t="shared" si="588"/>
        <v>0</v>
      </c>
      <c r="AX1471" s="34">
        <f t="shared" si="588"/>
        <v>0</v>
      </c>
      <c r="AY1471" s="34">
        <f t="shared" si="588"/>
        <v>0</v>
      </c>
      <c r="AZ1471" s="34">
        <f t="shared" si="588"/>
        <v>0</v>
      </c>
      <c r="BA1471" s="34">
        <f t="shared" si="588"/>
        <v>0</v>
      </c>
      <c r="BB1471" s="34">
        <f t="shared" si="588"/>
        <v>0</v>
      </c>
      <c r="BC1471" s="34">
        <f t="shared" si="588"/>
        <v>0</v>
      </c>
      <c r="BD1471" s="33">
        <f t="shared" si="580"/>
        <v>0</v>
      </c>
      <c r="BE1471" s="110"/>
    </row>
    <row r="1472" spans="1:57" ht="25.5" customHeight="1" x14ac:dyDescent="0.25">
      <c r="A1472" s="29"/>
      <c r="B1472" s="83"/>
      <c r="C1472" s="84"/>
      <c r="D1472" s="84"/>
      <c r="E1472" s="76" t="s">
        <v>118</v>
      </c>
      <c r="F1472" s="35">
        <f t="shared" ref="F1472:AK1472" si="589">1-F1471/(F1469-F1470)</f>
        <v>1</v>
      </c>
      <c r="G1472" s="35">
        <f t="shared" si="589"/>
        <v>1</v>
      </c>
      <c r="H1472" s="35">
        <f t="shared" si="589"/>
        <v>1</v>
      </c>
      <c r="I1472" s="35">
        <f t="shared" si="589"/>
        <v>1</v>
      </c>
      <c r="J1472" s="35">
        <f t="shared" si="589"/>
        <v>1</v>
      </c>
      <c r="K1472" s="35">
        <f t="shared" si="589"/>
        <v>1</v>
      </c>
      <c r="L1472" s="35">
        <f t="shared" si="589"/>
        <v>1</v>
      </c>
      <c r="M1472" s="35">
        <f t="shared" si="589"/>
        <v>1</v>
      </c>
      <c r="N1472" s="35">
        <f t="shared" si="589"/>
        <v>1</v>
      </c>
      <c r="O1472" s="35">
        <f t="shared" si="589"/>
        <v>1</v>
      </c>
      <c r="P1472" s="35">
        <f t="shared" si="589"/>
        <v>1</v>
      </c>
      <c r="Q1472" s="35">
        <f t="shared" si="589"/>
        <v>1</v>
      </c>
      <c r="R1472" s="35">
        <f t="shared" si="589"/>
        <v>1</v>
      </c>
      <c r="S1472" s="35">
        <f t="shared" si="589"/>
        <v>1</v>
      </c>
      <c r="T1472" s="35">
        <f t="shared" si="589"/>
        <v>1</v>
      </c>
      <c r="U1472" s="35">
        <f t="shared" si="589"/>
        <v>1</v>
      </c>
      <c r="V1472" s="35"/>
      <c r="W1472" s="35">
        <f t="shared" si="589"/>
        <v>1</v>
      </c>
      <c r="X1472" s="35"/>
      <c r="Y1472" s="35">
        <f t="shared" si="589"/>
        <v>1</v>
      </c>
      <c r="Z1472" s="35">
        <f t="shared" si="589"/>
        <v>1</v>
      </c>
      <c r="AA1472" s="35"/>
      <c r="AB1472" s="35">
        <f t="shared" si="589"/>
        <v>1</v>
      </c>
      <c r="AC1472" s="35">
        <f t="shared" si="589"/>
        <v>1</v>
      </c>
      <c r="AD1472" s="35">
        <f t="shared" si="589"/>
        <v>1</v>
      </c>
      <c r="AE1472" s="35">
        <f t="shared" si="589"/>
        <v>1</v>
      </c>
      <c r="AF1472" s="35">
        <f t="shared" si="589"/>
        <v>1</v>
      </c>
      <c r="AG1472" s="35">
        <f t="shared" si="589"/>
        <v>1</v>
      </c>
      <c r="AH1472" s="35"/>
      <c r="AI1472" s="35">
        <f t="shared" si="589"/>
        <v>1</v>
      </c>
      <c r="AJ1472" s="35">
        <f t="shared" si="589"/>
        <v>1</v>
      </c>
      <c r="AK1472" s="35"/>
      <c r="AL1472" s="35">
        <f t="shared" ref="AL1472:BD1472" si="590">1-AL1471/(AL1469-AL1470)</f>
        <v>1</v>
      </c>
      <c r="AM1472" s="35">
        <f t="shared" si="590"/>
        <v>1</v>
      </c>
      <c r="AN1472" s="35">
        <f t="shared" si="590"/>
        <v>1</v>
      </c>
      <c r="AO1472" s="35">
        <f t="shared" si="590"/>
        <v>1</v>
      </c>
      <c r="AP1472" s="35">
        <f t="shared" si="590"/>
        <v>1</v>
      </c>
      <c r="AQ1472" s="35">
        <f t="shared" si="590"/>
        <v>1</v>
      </c>
      <c r="AR1472" s="35">
        <f t="shared" si="590"/>
        <v>1</v>
      </c>
      <c r="AS1472" s="35">
        <f t="shared" si="590"/>
        <v>1</v>
      </c>
      <c r="AT1472" s="35">
        <f t="shared" si="590"/>
        <v>1</v>
      </c>
      <c r="AU1472" s="35">
        <f t="shared" si="590"/>
        <v>1</v>
      </c>
      <c r="AV1472" s="35">
        <f t="shared" si="590"/>
        <v>1</v>
      </c>
      <c r="AW1472" s="35">
        <f t="shared" si="590"/>
        <v>1</v>
      </c>
      <c r="AX1472" s="35">
        <f t="shared" si="590"/>
        <v>1</v>
      </c>
      <c r="AY1472" s="35">
        <f t="shared" si="590"/>
        <v>1</v>
      </c>
      <c r="AZ1472" s="35">
        <f t="shared" si="590"/>
        <v>1</v>
      </c>
      <c r="BA1472" s="35">
        <f t="shared" si="590"/>
        <v>1</v>
      </c>
      <c r="BB1472" s="35">
        <f t="shared" si="590"/>
        <v>1</v>
      </c>
      <c r="BC1472" s="35">
        <f t="shared" si="590"/>
        <v>1</v>
      </c>
      <c r="BD1472" s="35">
        <f t="shared" si="590"/>
        <v>1</v>
      </c>
      <c r="BE1472" s="110"/>
    </row>
    <row r="1473" spans="1:57" ht="25.5" customHeight="1" x14ac:dyDescent="0.25">
      <c r="A1473" s="29"/>
      <c r="B1473" s="83"/>
      <c r="C1473" s="84"/>
      <c r="D1473" s="84"/>
      <c r="E1473" s="76" t="s">
        <v>152</v>
      </c>
      <c r="F1473" s="34">
        <f t="shared" ref="F1473:AK1473" si="591">F1469+F1422</f>
        <v>1159</v>
      </c>
      <c r="G1473" s="34">
        <f t="shared" si="591"/>
        <v>1160</v>
      </c>
      <c r="H1473" s="34">
        <f t="shared" si="591"/>
        <v>1160</v>
      </c>
      <c r="I1473" s="34">
        <f t="shared" si="591"/>
        <v>1160</v>
      </c>
      <c r="J1473" s="34">
        <f t="shared" si="591"/>
        <v>1160</v>
      </c>
      <c r="K1473" s="34">
        <f t="shared" si="591"/>
        <v>1158</v>
      </c>
      <c r="L1473" s="34">
        <f t="shared" si="591"/>
        <v>1158</v>
      </c>
      <c r="M1473" s="34">
        <f t="shared" si="591"/>
        <v>1159</v>
      </c>
      <c r="N1473" s="34">
        <f t="shared" si="591"/>
        <v>1159</v>
      </c>
      <c r="O1473" s="34">
        <f t="shared" si="591"/>
        <v>1158</v>
      </c>
      <c r="P1473" s="34">
        <f t="shared" si="591"/>
        <v>1160</v>
      </c>
      <c r="Q1473" s="34">
        <f t="shared" si="591"/>
        <v>1160</v>
      </c>
      <c r="R1473" s="34">
        <f t="shared" si="591"/>
        <v>1143</v>
      </c>
      <c r="S1473" s="34">
        <f t="shared" si="591"/>
        <v>1159</v>
      </c>
      <c r="T1473" s="34">
        <f t="shared" si="591"/>
        <v>1160</v>
      </c>
      <c r="U1473" s="34">
        <f t="shared" si="591"/>
        <v>1148</v>
      </c>
      <c r="V1473" s="34"/>
      <c r="W1473" s="34">
        <f t="shared" si="591"/>
        <v>1155</v>
      </c>
      <c r="X1473" s="34"/>
      <c r="Y1473" s="34">
        <f t="shared" si="591"/>
        <v>1159</v>
      </c>
      <c r="Z1473" s="34">
        <f t="shared" si="591"/>
        <v>1160</v>
      </c>
      <c r="AA1473" s="34"/>
      <c r="AB1473" s="34">
        <f t="shared" si="591"/>
        <v>1160</v>
      </c>
      <c r="AC1473" s="34">
        <f t="shared" si="591"/>
        <v>1160</v>
      </c>
      <c r="AD1473" s="34">
        <f t="shared" si="591"/>
        <v>1160</v>
      </c>
      <c r="AE1473" s="34">
        <f t="shared" si="591"/>
        <v>1160</v>
      </c>
      <c r="AF1473" s="34">
        <f t="shared" si="591"/>
        <v>1159</v>
      </c>
      <c r="AG1473" s="34">
        <f t="shared" si="591"/>
        <v>1159</v>
      </c>
      <c r="AH1473" s="34"/>
      <c r="AI1473" s="34">
        <f t="shared" si="591"/>
        <v>1160</v>
      </c>
      <c r="AJ1473" s="34">
        <f t="shared" si="591"/>
        <v>1156</v>
      </c>
      <c r="AK1473" s="34"/>
      <c r="AL1473" s="34">
        <f t="shared" ref="AL1473:BD1473" si="592">AL1469+AL1422</f>
        <v>1156</v>
      </c>
      <c r="AM1473" s="34">
        <f t="shared" si="592"/>
        <v>1159</v>
      </c>
      <c r="AN1473" s="34">
        <f t="shared" si="592"/>
        <v>1159</v>
      </c>
      <c r="AO1473" s="34">
        <f t="shared" si="592"/>
        <v>1159</v>
      </c>
      <c r="AP1473" s="34">
        <f t="shared" si="592"/>
        <v>1160</v>
      </c>
      <c r="AQ1473" s="34">
        <f t="shared" si="592"/>
        <v>1157</v>
      </c>
      <c r="AR1473" s="34">
        <f t="shared" si="592"/>
        <v>1158</v>
      </c>
      <c r="AS1473" s="34">
        <f t="shared" si="592"/>
        <v>1160</v>
      </c>
      <c r="AT1473" s="34">
        <f t="shared" si="592"/>
        <v>1159</v>
      </c>
      <c r="AU1473" s="34">
        <f t="shared" si="592"/>
        <v>1160</v>
      </c>
      <c r="AV1473" s="34">
        <f t="shared" si="592"/>
        <v>1160</v>
      </c>
      <c r="AW1473" s="34">
        <f t="shared" si="592"/>
        <v>1152</v>
      </c>
      <c r="AX1473" s="34">
        <f t="shared" si="592"/>
        <v>1159</v>
      </c>
      <c r="AY1473" s="34">
        <f t="shared" si="592"/>
        <v>1157</v>
      </c>
      <c r="AZ1473" s="34">
        <f t="shared" si="592"/>
        <v>1159</v>
      </c>
      <c r="BA1473" s="34">
        <f t="shared" si="592"/>
        <v>1160</v>
      </c>
      <c r="BB1473" s="34">
        <f t="shared" si="592"/>
        <v>1160</v>
      </c>
      <c r="BC1473" s="34">
        <f t="shared" si="592"/>
        <v>1160</v>
      </c>
      <c r="BD1473" s="34">
        <f t="shared" si="592"/>
        <v>52123</v>
      </c>
      <c r="BE1473" s="110"/>
    </row>
    <row r="1474" spans="1:57" ht="25.5" customHeight="1" x14ac:dyDescent="0.25">
      <c r="A1474" s="29"/>
      <c r="B1474" s="83"/>
      <c r="C1474" s="84"/>
      <c r="D1474" s="84"/>
      <c r="E1474" s="76" t="s">
        <v>153</v>
      </c>
      <c r="F1474" s="34">
        <f t="shared" ref="F1474:AK1474" si="593">F1470+F1423</f>
        <v>94</v>
      </c>
      <c r="G1474" s="34">
        <f t="shared" si="593"/>
        <v>142</v>
      </c>
      <c r="H1474" s="34">
        <f t="shared" si="593"/>
        <v>91</v>
      </c>
      <c r="I1474" s="34">
        <f t="shared" si="593"/>
        <v>146</v>
      </c>
      <c r="J1474" s="34">
        <f t="shared" si="593"/>
        <v>151</v>
      </c>
      <c r="K1474" s="34">
        <f t="shared" si="593"/>
        <v>145</v>
      </c>
      <c r="L1474" s="34">
        <f t="shared" si="593"/>
        <v>192</v>
      </c>
      <c r="M1474" s="34">
        <f t="shared" si="593"/>
        <v>175</v>
      </c>
      <c r="N1474" s="34">
        <f t="shared" si="593"/>
        <v>159</v>
      </c>
      <c r="O1474" s="34">
        <f t="shared" si="593"/>
        <v>158</v>
      </c>
      <c r="P1474" s="34">
        <f t="shared" si="593"/>
        <v>148</v>
      </c>
      <c r="Q1474" s="34">
        <f t="shared" si="593"/>
        <v>192</v>
      </c>
      <c r="R1474" s="34">
        <f t="shared" si="593"/>
        <v>131</v>
      </c>
      <c r="S1474" s="34">
        <f t="shared" si="593"/>
        <v>185</v>
      </c>
      <c r="T1474" s="34">
        <f t="shared" si="593"/>
        <v>145</v>
      </c>
      <c r="U1474" s="34">
        <f t="shared" si="593"/>
        <v>140</v>
      </c>
      <c r="V1474" s="34"/>
      <c r="W1474" s="34">
        <f t="shared" si="593"/>
        <v>157</v>
      </c>
      <c r="X1474" s="34"/>
      <c r="Y1474" s="34">
        <f t="shared" si="593"/>
        <v>150</v>
      </c>
      <c r="Z1474" s="34">
        <f t="shared" si="593"/>
        <v>146</v>
      </c>
      <c r="AA1474" s="34"/>
      <c r="AB1474" s="34">
        <f t="shared" si="593"/>
        <v>133</v>
      </c>
      <c r="AC1474" s="34">
        <f t="shared" si="593"/>
        <v>149</v>
      </c>
      <c r="AD1474" s="34">
        <f t="shared" si="593"/>
        <v>154</v>
      </c>
      <c r="AE1474" s="34">
        <f t="shared" si="593"/>
        <v>157</v>
      </c>
      <c r="AF1474" s="34">
        <f t="shared" si="593"/>
        <v>166</v>
      </c>
      <c r="AG1474" s="34">
        <f t="shared" si="593"/>
        <v>116</v>
      </c>
      <c r="AH1474" s="34"/>
      <c r="AI1474" s="34">
        <f t="shared" si="593"/>
        <v>184</v>
      </c>
      <c r="AJ1474" s="34">
        <f t="shared" si="593"/>
        <v>148</v>
      </c>
      <c r="AK1474" s="34"/>
      <c r="AL1474" s="34">
        <f t="shared" ref="AL1474:BD1474" si="594">AL1470+AL1423</f>
        <v>145</v>
      </c>
      <c r="AM1474" s="34">
        <f t="shared" si="594"/>
        <v>147</v>
      </c>
      <c r="AN1474" s="34">
        <f t="shared" si="594"/>
        <v>176</v>
      </c>
      <c r="AO1474" s="34">
        <f t="shared" si="594"/>
        <v>144</v>
      </c>
      <c r="AP1474" s="34">
        <f t="shared" si="594"/>
        <v>184</v>
      </c>
      <c r="AQ1474" s="34">
        <f t="shared" si="594"/>
        <v>147</v>
      </c>
      <c r="AR1474" s="34">
        <f t="shared" si="594"/>
        <v>130</v>
      </c>
      <c r="AS1474" s="34">
        <f t="shared" si="594"/>
        <v>217</v>
      </c>
      <c r="AT1474" s="34">
        <f t="shared" si="594"/>
        <v>144</v>
      </c>
      <c r="AU1474" s="34">
        <f t="shared" si="594"/>
        <v>189</v>
      </c>
      <c r="AV1474" s="34">
        <f t="shared" si="594"/>
        <v>0</v>
      </c>
      <c r="AW1474" s="34">
        <f t="shared" si="594"/>
        <v>154</v>
      </c>
      <c r="AX1474" s="34">
        <f t="shared" si="594"/>
        <v>128</v>
      </c>
      <c r="AY1474" s="34">
        <f t="shared" si="594"/>
        <v>196</v>
      </c>
      <c r="AZ1474" s="34">
        <f t="shared" si="594"/>
        <v>131</v>
      </c>
      <c r="BA1474" s="34">
        <f t="shared" si="594"/>
        <v>137</v>
      </c>
      <c r="BB1474" s="34">
        <f t="shared" si="594"/>
        <v>0</v>
      </c>
      <c r="BC1474" s="34">
        <f t="shared" si="594"/>
        <v>0</v>
      </c>
      <c r="BD1474" s="34">
        <f t="shared" si="594"/>
        <v>6423</v>
      </c>
      <c r="BE1474" s="110"/>
    </row>
    <row r="1475" spans="1:57" ht="25.5" customHeight="1" x14ac:dyDescent="0.25">
      <c r="A1475" s="29"/>
      <c r="B1475" s="83"/>
      <c r="C1475" s="84"/>
      <c r="D1475" s="84"/>
      <c r="E1475" s="76" t="s">
        <v>154</v>
      </c>
      <c r="F1475" s="34">
        <f t="shared" ref="F1475:AK1475" si="595">F1471+F1424</f>
        <v>5</v>
      </c>
      <c r="G1475" s="34">
        <f t="shared" si="595"/>
        <v>27</v>
      </c>
      <c r="H1475" s="34">
        <f t="shared" si="595"/>
        <v>89</v>
      </c>
      <c r="I1475" s="34">
        <f t="shared" si="595"/>
        <v>71</v>
      </c>
      <c r="J1475" s="34">
        <f t="shared" si="595"/>
        <v>81</v>
      </c>
      <c r="K1475" s="34">
        <f t="shared" si="595"/>
        <v>22</v>
      </c>
      <c r="L1475" s="34">
        <f t="shared" si="595"/>
        <v>51</v>
      </c>
      <c r="M1475" s="34">
        <f t="shared" si="595"/>
        <v>134</v>
      </c>
      <c r="N1475" s="34">
        <f t="shared" si="595"/>
        <v>107</v>
      </c>
      <c r="O1475" s="34">
        <f t="shared" si="595"/>
        <v>72</v>
      </c>
      <c r="P1475" s="34">
        <f t="shared" si="595"/>
        <v>29</v>
      </c>
      <c r="Q1475" s="34">
        <f t="shared" si="595"/>
        <v>71</v>
      </c>
      <c r="R1475" s="34">
        <f t="shared" si="595"/>
        <v>96</v>
      </c>
      <c r="S1475" s="34">
        <f t="shared" si="595"/>
        <v>24</v>
      </c>
      <c r="T1475" s="34">
        <f t="shared" si="595"/>
        <v>101</v>
      </c>
      <c r="U1475" s="34">
        <f t="shared" si="595"/>
        <v>78</v>
      </c>
      <c r="V1475" s="34"/>
      <c r="W1475" s="34">
        <f t="shared" si="595"/>
        <v>147</v>
      </c>
      <c r="X1475" s="34"/>
      <c r="Y1475" s="34">
        <f t="shared" si="595"/>
        <v>58</v>
      </c>
      <c r="Z1475" s="34">
        <f t="shared" si="595"/>
        <v>74</v>
      </c>
      <c r="AA1475" s="34"/>
      <c r="AB1475" s="34">
        <f t="shared" si="595"/>
        <v>4</v>
      </c>
      <c r="AC1475" s="34">
        <f t="shared" si="595"/>
        <v>59</v>
      </c>
      <c r="AD1475" s="34">
        <f t="shared" si="595"/>
        <v>25</v>
      </c>
      <c r="AE1475" s="34">
        <f t="shared" si="595"/>
        <v>21</v>
      </c>
      <c r="AF1475" s="34">
        <f t="shared" si="595"/>
        <v>105</v>
      </c>
      <c r="AG1475" s="34">
        <f t="shared" si="595"/>
        <v>40</v>
      </c>
      <c r="AH1475" s="34"/>
      <c r="AI1475" s="34">
        <f t="shared" si="595"/>
        <v>58</v>
      </c>
      <c r="AJ1475" s="34">
        <f t="shared" si="595"/>
        <v>39</v>
      </c>
      <c r="AK1475" s="34"/>
      <c r="AL1475" s="34">
        <f t="shared" ref="AL1475:BD1475" si="596">AL1471+AL1424</f>
        <v>37</v>
      </c>
      <c r="AM1475" s="34">
        <f t="shared" si="596"/>
        <v>15</v>
      </c>
      <c r="AN1475" s="34">
        <f t="shared" si="596"/>
        <v>38</v>
      </c>
      <c r="AO1475" s="34">
        <f t="shared" si="596"/>
        <v>93</v>
      </c>
      <c r="AP1475" s="34">
        <f t="shared" si="596"/>
        <v>15</v>
      </c>
      <c r="AQ1475" s="34">
        <f t="shared" si="596"/>
        <v>141</v>
      </c>
      <c r="AR1475" s="34">
        <f t="shared" si="596"/>
        <v>101</v>
      </c>
      <c r="AS1475" s="34">
        <f t="shared" si="596"/>
        <v>87</v>
      </c>
      <c r="AT1475" s="34">
        <f t="shared" si="596"/>
        <v>89</v>
      </c>
      <c r="AU1475" s="34">
        <f t="shared" si="596"/>
        <v>158</v>
      </c>
      <c r="AV1475" s="34">
        <f t="shared" si="596"/>
        <v>0</v>
      </c>
      <c r="AW1475" s="34">
        <f t="shared" si="596"/>
        <v>183</v>
      </c>
      <c r="AX1475" s="34">
        <f t="shared" si="596"/>
        <v>64</v>
      </c>
      <c r="AY1475" s="34">
        <f t="shared" si="596"/>
        <v>3</v>
      </c>
      <c r="AZ1475" s="34">
        <f t="shared" si="596"/>
        <v>33</v>
      </c>
      <c r="BA1475" s="34">
        <f t="shared" si="596"/>
        <v>1</v>
      </c>
      <c r="BB1475" s="34">
        <f t="shared" si="596"/>
        <v>0</v>
      </c>
      <c r="BC1475" s="34">
        <f t="shared" si="596"/>
        <v>0</v>
      </c>
      <c r="BD1475" s="34">
        <f t="shared" si="596"/>
        <v>2746</v>
      </c>
      <c r="BE1475" s="110"/>
    </row>
    <row r="1476" spans="1:57" ht="25.5" customHeight="1" x14ac:dyDescent="0.25">
      <c r="A1476" s="29"/>
      <c r="B1476" s="83"/>
      <c r="C1476" s="84"/>
      <c r="D1476" s="84"/>
      <c r="E1476" s="76" t="s">
        <v>155</v>
      </c>
      <c r="F1476" s="35">
        <f t="shared" ref="F1476:AK1476" si="597">1-F1475/(F1473-F1474)</f>
        <v>0.99530516431924887</v>
      </c>
      <c r="G1476" s="35">
        <f t="shared" si="597"/>
        <v>0.97347740667976423</v>
      </c>
      <c r="H1476" s="35">
        <f t="shared" si="597"/>
        <v>0.91674462114125355</v>
      </c>
      <c r="I1476" s="35">
        <f t="shared" si="597"/>
        <v>0.92998027613412226</v>
      </c>
      <c r="J1476" s="35">
        <f t="shared" si="597"/>
        <v>0.91972249752229929</v>
      </c>
      <c r="K1476" s="35">
        <f t="shared" si="597"/>
        <v>0.97828232971372164</v>
      </c>
      <c r="L1476" s="35">
        <f t="shared" si="597"/>
        <v>0.94720496894409933</v>
      </c>
      <c r="M1476" s="35">
        <f t="shared" si="597"/>
        <v>0.86382113821138207</v>
      </c>
      <c r="N1476" s="35">
        <f t="shared" si="597"/>
        <v>0.89300000000000002</v>
      </c>
      <c r="O1476" s="35">
        <f t="shared" si="597"/>
        <v>0.92800000000000005</v>
      </c>
      <c r="P1476" s="35">
        <f t="shared" si="597"/>
        <v>0.97134387351778662</v>
      </c>
      <c r="Q1476" s="35">
        <f t="shared" si="597"/>
        <v>0.92665289256198347</v>
      </c>
      <c r="R1476" s="35">
        <f t="shared" si="597"/>
        <v>0.90513833992094861</v>
      </c>
      <c r="S1476" s="35">
        <f t="shared" si="597"/>
        <v>0.97535934291581106</v>
      </c>
      <c r="T1476" s="35">
        <f t="shared" si="597"/>
        <v>0.90049261083743848</v>
      </c>
      <c r="U1476" s="35">
        <f t="shared" si="597"/>
        <v>0.92261904761904767</v>
      </c>
      <c r="V1476" s="35"/>
      <c r="W1476" s="35">
        <f t="shared" si="597"/>
        <v>0.85270541082164331</v>
      </c>
      <c r="X1476" s="35"/>
      <c r="Y1476" s="35">
        <f t="shared" si="597"/>
        <v>0.94251734390485631</v>
      </c>
      <c r="Z1476" s="35">
        <f t="shared" si="597"/>
        <v>0.92702169625246544</v>
      </c>
      <c r="AA1476" s="35"/>
      <c r="AB1476" s="35">
        <f t="shared" si="597"/>
        <v>0.99610516066212274</v>
      </c>
      <c r="AC1476" s="35">
        <f t="shared" si="597"/>
        <v>0.94164193867457957</v>
      </c>
      <c r="AD1476" s="35">
        <f t="shared" si="597"/>
        <v>0.9751491053677932</v>
      </c>
      <c r="AE1476" s="35">
        <f t="shared" si="597"/>
        <v>0.97906281156530406</v>
      </c>
      <c r="AF1476" s="35">
        <f t="shared" si="597"/>
        <v>0.89425981873111782</v>
      </c>
      <c r="AG1476" s="35">
        <f t="shared" si="597"/>
        <v>0.96164908916586767</v>
      </c>
      <c r="AH1476" s="35"/>
      <c r="AI1476" s="35">
        <f t="shared" si="597"/>
        <v>0.94057377049180324</v>
      </c>
      <c r="AJ1476" s="35">
        <f t="shared" si="597"/>
        <v>0.96130952380952384</v>
      </c>
      <c r="AK1476" s="35"/>
      <c r="AL1476" s="35">
        <f t="shared" ref="AL1476:BD1476" si="598">1-AL1475/(AL1473-AL1474)</f>
        <v>0.96340257171117705</v>
      </c>
      <c r="AM1476" s="35">
        <f t="shared" si="598"/>
        <v>0.9851778656126482</v>
      </c>
      <c r="AN1476" s="35">
        <f t="shared" si="598"/>
        <v>0.9613428280773143</v>
      </c>
      <c r="AO1476" s="35">
        <f t="shared" si="598"/>
        <v>0.90837438423645323</v>
      </c>
      <c r="AP1476" s="35">
        <f t="shared" si="598"/>
        <v>0.98463114754098358</v>
      </c>
      <c r="AQ1476" s="35">
        <f t="shared" si="598"/>
        <v>0.86039603960396038</v>
      </c>
      <c r="AR1476" s="35">
        <f t="shared" si="598"/>
        <v>0.90175097276264593</v>
      </c>
      <c r="AS1476" s="35">
        <f t="shared" si="598"/>
        <v>0.90774125132555672</v>
      </c>
      <c r="AT1476" s="35">
        <f t="shared" si="598"/>
        <v>0.91231527093596054</v>
      </c>
      <c r="AU1476" s="35">
        <f t="shared" si="598"/>
        <v>0.8372811534500515</v>
      </c>
      <c r="AV1476" s="35">
        <f t="shared" si="598"/>
        <v>1</v>
      </c>
      <c r="AW1476" s="35">
        <f t="shared" si="598"/>
        <v>0.81663326653306612</v>
      </c>
      <c r="AX1476" s="35">
        <f t="shared" si="598"/>
        <v>0.93792434529582924</v>
      </c>
      <c r="AY1476" s="35">
        <f t="shared" si="598"/>
        <v>0.99687825182101975</v>
      </c>
      <c r="AZ1476" s="35">
        <f t="shared" si="598"/>
        <v>0.96789883268482491</v>
      </c>
      <c r="BA1476" s="35">
        <f t="shared" si="598"/>
        <v>0.99902248289345064</v>
      </c>
      <c r="BB1476" s="35">
        <f t="shared" si="598"/>
        <v>1</v>
      </c>
      <c r="BC1476" s="35">
        <f t="shared" si="598"/>
        <v>1</v>
      </c>
      <c r="BD1476" s="35">
        <f t="shared" si="598"/>
        <v>0.93991247264770239</v>
      </c>
      <c r="BE1476" s="110"/>
    </row>
    <row r="1477" spans="1:57" ht="25.5" customHeight="1" x14ac:dyDescent="0.25">
      <c r="A1477" s="19" t="s">
        <v>44</v>
      </c>
      <c r="B1477" s="85" t="s">
        <v>45</v>
      </c>
      <c r="C1477" s="86">
        <v>43673</v>
      </c>
      <c r="D1477" s="85">
        <v>29</v>
      </c>
      <c r="E1477" s="85" t="s">
        <v>46</v>
      </c>
      <c r="F1477" s="19">
        <f t="shared" ref="F1477:AK1477" si="599">F1426</f>
        <v>14</v>
      </c>
      <c r="G1477" s="19">
        <f t="shared" si="599"/>
        <v>23</v>
      </c>
      <c r="H1477" s="19">
        <f t="shared" si="599"/>
        <v>42</v>
      </c>
      <c r="I1477" s="19">
        <f t="shared" si="599"/>
        <v>47</v>
      </c>
      <c r="J1477" s="19">
        <f t="shared" si="599"/>
        <v>48</v>
      </c>
      <c r="K1477" s="19">
        <f t="shared" si="599"/>
        <v>59</v>
      </c>
      <c r="L1477" s="19">
        <f t="shared" si="599"/>
        <v>64</v>
      </c>
      <c r="M1477" s="19">
        <f t="shared" si="599"/>
        <v>65</v>
      </c>
      <c r="N1477" s="19">
        <f t="shared" si="599"/>
        <v>66</v>
      </c>
      <c r="O1477" s="19">
        <f t="shared" si="599"/>
        <v>72</v>
      </c>
      <c r="P1477" s="19">
        <f t="shared" si="599"/>
        <v>76</v>
      </c>
      <c r="Q1477" s="19">
        <f t="shared" si="599"/>
        <v>78</v>
      </c>
      <c r="R1477" s="19">
        <f t="shared" si="599"/>
        <v>79</v>
      </c>
      <c r="S1477" s="19">
        <f t="shared" si="599"/>
        <v>83</v>
      </c>
      <c r="T1477" s="19">
        <f t="shared" si="599"/>
        <v>84</v>
      </c>
      <c r="U1477" s="19">
        <f t="shared" si="599"/>
        <v>86</v>
      </c>
      <c r="V1477" s="19"/>
      <c r="W1477" s="19">
        <f t="shared" si="599"/>
        <v>411</v>
      </c>
      <c r="X1477" s="19"/>
      <c r="Y1477" s="19">
        <f t="shared" si="599"/>
        <v>413</v>
      </c>
      <c r="Z1477" s="19">
        <f t="shared" si="599"/>
        <v>415</v>
      </c>
      <c r="AA1477" s="19"/>
      <c r="AB1477" s="19">
        <f t="shared" si="599"/>
        <v>417</v>
      </c>
      <c r="AC1477" s="19">
        <f t="shared" si="599"/>
        <v>418</v>
      </c>
      <c r="AD1477" s="19">
        <f t="shared" si="599"/>
        <v>419</v>
      </c>
      <c r="AE1477" s="19">
        <f t="shared" si="599"/>
        <v>420</v>
      </c>
      <c r="AF1477" s="19">
        <f t="shared" si="599"/>
        <v>421</v>
      </c>
      <c r="AG1477" s="19">
        <f t="shared" si="599"/>
        <v>422</v>
      </c>
      <c r="AH1477" s="19"/>
      <c r="AI1477" s="19">
        <f t="shared" si="599"/>
        <v>425</v>
      </c>
      <c r="AJ1477" s="19">
        <f t="shared" si="599"/>
        <v>426</v>
      </c>
      <c r="AK1477" s="19"/>
      <c r="AL1477" s="19">
        <f t="shared" ref="AL1477:BD1477" si="600">AL1426</f>
        <v>430</v>
      </c>
      <c r="AM1477" s="19">
        <f t="shared" si="600"/>
        <v>431</v>
      </c>
      <c r="AN1477" s="19">
        <f t="shared" si="600"/>
        <v>433</v>
      </c>
      <c r="AO1477" s="19">
        <f t="shared" si="600"/>
        <v>446</v>
      </c>
      <c r="AP1477" s="19">
        <f t="shared" si="600"/>
        <v>449</v>
      </c>
      <c r="AQ1477" s="19">
        <f t="shared" si="600"/>
        <v>450</v>
      </c>
      <c r="AR1477" s="19">
        <f t="shared" si="600"/>
        <v>451</v>
      </c>
      <c r="AS1477" s="19">
        <f t="shared" si="600"/>
        <v>453</v>
      </c>
      <c r="AT1477" s="19">
        <f t="shared" si="600"/>
        <v>454</v>
      </c>
      <c r="AU1477" s="19">
        <f t="shared" si="600"/>
        <v>455</v>
      </c>
      <c r="AV1477" s="19">
        <f t="shared" si="600"/>
        <v>0</v>
      </c>
      <c r="AW1477" s="19">
        <f t="shared" si="600"/>
        <v>457</v>
      </c>
      <c r="AX1477" s="19">
        <f t="shared" si="600"/>
        <v>458</v>
      </c>
      <c r="AY1477" s="19">
        <f t="shared" si="600"/>
        <v>460</v>
      </c>
      <c r="AZ1477" s="19">
        <f t="shared" si="600"/>
        <v>461</v>
      </c>
      <c r="BA1477" s="19">
        <f t="shared" si="600"/>
        <v>463</v>
      </c>
      <c r="BB1477" s="19">
        <f t="shared" si="600"/>
        <v>0</v>
      </c>
      <c r="BC1477" s="19">
        <f t="shared" si="600"/>
        <v>0</v>
      </c>
      <c r="BD1477" s="19" t="str">
        <f t="shared" si="600"/>
        <v>TOTALS</v>
      </c>
      <c r="BE1477" s="19" t="s">
        <v>47</v>
      </c>
    </row>
    <row r="1478" spans="1:57" ht="25.5" customHeight="1" x14ac:dyDescent="0.25">
      <c r="A1478" s="19" t="s">
        <v>48</v>
      </c>
      <c r="B1478" s="85"/>
      <c r="C1478" s="87" t="s">
        <v>49</v>
      </c>
      <c r="D1478" s="87" t="s">
        <v>50</v>
      </c>
      <c r="E1478" s="87" t="s">
        <v>51</v>
      </c>
      <c r="F1478" s="19" t="s">
        <v>52</v>
      </c>
      <c r="G1478" s="19" t="s">
        <v>52</v>
      </c>
      <c r="H1478" s="19" t="s">
        <v>52</v>
      </c>
      <c r="I1478" s="19" t="s">
        <v>52</v>
      </c>
      <c r="J1478" s="19" t="s">
        <v>52</v>
      </c>
      <c r="K1478" s="19" t="s">
        <v>52</v>
      </c>
      <c r="L1478" s="19" t="s">
        <v>52</v>
      </c>
      <c r="M1478" s="19" t="s">
        <v>52</v>
      </c>
      <c r="N1478" s="19" t="s">
        <v>52</v>
      </c>
      <c r="O1478" s="19" t="s">
        <v>52</v>
      </c>
      <c r="P1478" s="19" t="s">
        <v>52</v>
      </c>
      <c r="Q1478" s="19" t="s">
        <v>52</v>
      </c>
      <c r="R1478" s="19" t="s">
        <v>52</v>
      </c>
      <c r="S1478" s="19" t="s">
        <v>52</v>
      </c>
      <c r="T1478" s="19" t="s">
        <v>52</v>
      </c>
      <c r="U1478" s="19" t="s">
        <v>52</v>
      </c>
      <c r="V1478" s="19"/>
      <c r="W1478" s="19" t="s">
        <v>52</v>
      </c>
      <c r="X1478" s="19"/>
      <c r="Y1478" s="19" t="s">
        <v>52</v>
      </c>
      <c r="Z1478" s="19" t="s">
        <v>52</v>
      </c>
      <c r="AA1478" s="19"/>
      <c r="AB1478" s="19" t="s">
        <v>52</v>
      </c>
      <c r="AC1478" s="19" t="s">
        <v>52</v>
      </c>
      <c r="AD1478" s="19" t="s">
        <v>52</v>
      </c>
      <c r="AE1478" s="19" t="s">
        <v>52</v>
      </c>
      <c r="AF1478" s="19" t="s">
        <v>52</v>
      </c>
      <c r="AG1478" s="19" t="s">
        <v>52</v>
      </c>
      <c r="AH1478" s="19"/>
      <c r="AI1478" s="19" t="s">
        <v>52</v>
      </c>
      <c r="AJ1478" s="19" t="s">
        <v>52</v>
      </c>
      <c r="AK1478" s="19"/>
      <c r="AL1478" s="19" t="s">
        <v>52</v>
      </c>
      <c r="AM1478" s="19" t="s">
        <v>52</v>
      </c>
      <c r="AN1478" s="19" t="s">
        <v>52</v>
      </c>
      <c r="AO1478" s="19" t="s">
        <v>52</v>
      </c>
      <c r="AP1478" s="19" t="s">
        <v>52</v>
      </c>
      <c r="AQ1478" s="19" t="s">
        <v>52</v>
      </c>
      <c r="AR1478" s="19" t="s">
        <v>52</v>
      </c>
      <c r="AS1478" s="19" t="s">
        <v>52</v>
      </c>
      <c r="AT1478" s="19" t="s">
        <v>52</v>
      </c>
      <c r="AU1478" s="19" t="s">
        <v>52</v>
      </c>
      <c r="AV1478" s="19" t="s">
        <v>52</v>
      </c>
      <c r="AW1478" s="19" t="s">
        <v>52</v>
      </c>
      <c r="AX1478" s="19" t="s">
        <v>52</v>
      </c>
      <c r="AY1478" s="19" t="s">
        <v>52</v>
      </c>
      <c r="AZ1478" s="19" t="s">
        <v>52</v>
      </c>
      <c r="BA1478" s="19" t="s">
        <v>52</v>
      </c>
      <c r="BB1478" s="19" t="s">
        <v>52</v>
      </c>
      <c r="BC1478" s="19" t="s">
        <v>52</v>
      </c>
      <c r="BD1478" s="19" t="s">
        <v>52</v>
      </c>
      <c r="BE1478" s="19" t="s">
        <v>53</v>
      </c>
    </row>
    <row r="1479" spans="1:57" ht="25.5" customHeight="1" x14ac:dyDescent="0.25">
      <c r="A1479" s="22">
        <v>30</v>
      </c>
      <c r="B1479" s="76" t="s">
        <v>54</v>
      </c>
      <c r="C1479" s="76">
        <v>25</v>
      </c>
      <c r="D1479" s="76" t="s">
        <v>55</v>
      </c>
      <c r="E1479" s="76" t="s">
        <v>56</v>
      </c>
      <c r="F1479" s="24">
        <v>0</v>
      </c>
      <c r="G1479" s="24">
        <v>0</v>
      </c>
      <c r="H1479" s="24">
        <v>0</v>
      </c>
      <c r="I1479" s="24">
        <v>0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0</v>
      </c>
      <c r="V1479" s="24"/>
      <c r="W1479" s="24">
        <v>0</v>
      </c>
      <c r="X1479" s="24"/>
      <c r="Y1479" s="24">
        <v>0</v>
      </c>
      <c r="Z1479" s="24">
        <v>0</v>
      </c>
      <c r="AA1479" s="24"/>
      <c r="AB1479" s="24">
        <v>0</v>
      </c>
      <c r="AC1479" s="24">
        <v>0</v>
      </c>
      <c r="AD1479" s="24">
        <v>0</v>
      </c>
      <c r="AE1479" s="24">
        <v>0</v>
      </c>
      <c r="AF1479" s="24">
        <v>0</v>
      </c>
      <c r="AG1479" s="24">
        <v>0</v>
      </c>
      <c r="AH1479" s="24"/>
      <c r="AI1479" s="24">
        <v>0</v>
      </c>
      <c r="AJ1479" s="24">
        <v>0</v>
      </c>
      <c r="AK1479" s="24"/>
      <c r="AL1479" s="24">
        <v>0</v>
      </c>
      <c r="AM1479" s="24">
        <v>0</v>
      </c>
      <c r="AN1479" s="24">
        <v>0</v>
      </c>
      <c r="AO1479" s="24">
        <v>0</v>
      </c>
      <c r="AP1479" s="24">
        <v>0</v>
      </c>
      <c r="AQ1479" s="24">
        <v>0</v>
      </c>
      <c r="AR1479" s="24">
        <v>0</v>
      </c>
      <c r="AS1479" s="24">
        <v>0</v>
      </c>
      <c r="AT1479" s="24">
        <v>0</v>
      </c>
      <c r="AU1479" s="24">
        <v>0</v>
      </c>
      <c r="AV1479" s="24">
        <v>0</v>
      </c>
      <c r="AW1479" s="24">
        <v>0</v>
      </c>
      <c r="AX1479" s="24">
        <v>0</v>
      </c>
      <c r="AY1479" s="24">
        <v>0</v>
      </c>
      <c r="AZ1479" s="24">
        <v>0</v>
      </c>
      <c r="BA1479" s="24">
        <v>0</v>
      </c>
      <c r="BB1479" s="24">
        <v>0</v>
      </c>
      <c r="BC1479" s="24">
        <v>0</v>
      </c>
      <c r="BD1479" s="24">
        <f t="shared" ref="BD1479:BD1522" si="601">SUM(F1479:BC1479)</f>
        <v>0</v>
      </c>
      <c r="BE1479" s="25"/>
    </row>
    <row r="1480" spans="1:57" ht="25.5" customHeight="1" x14ac:dyDescent="0.25">
      <c r="A1480" s="22">
        <v>30</v>
      </c>
      <c r="B1480" s="76" t="s">
        <v>54</v>
      </c>
      <c r="C1480" s="76">
        <v>66</v>
      </c>
      <c r="D1480" s="76" t="s">
        <v>55</v>
      </c>
      <c r="E1480" s="77" t="s">
        <v>57</v>
      </c>
      <c r="F1480" s="24">
        <v>0</v>
      </c>
      <c r="G1480" s="24">
        <v>0</v>
      </c>
      <c r="H1480" s="24">
        <v>0</v>
      </c>
      <c r="I1480" s="24">
        <v>0</v>
      </c>
      <c r="J1480" s="24">
        <v>0</v>
      </c>
      <c r="K1480" s="24">
        <v>0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0</v>
      </c>
      <c r="V1480" s="24"/>
      <c r="W1480" s="24">
        <v>0</v>
      </c>
      <c r="X1480" s="24"/>
      <c r="Y1480" s="24">
        <v>0</v>
      </c>
      <c r="Z1480" s="24">
        <v>0</v>
      </c>
      <c r="AA1480" s="24"/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/>
      <c r="AI1480" s="24">
        <v>0</v>
      </c>
      <c r="AJ1480" s="24">
        <v>0</v>
      </c>
      <c r="AK1480" s="24"/>
      <c r="AL1480" s="24">
        <v>0</v>
      </c>
      <c r="AM1480" s="24">
        <v>0</v>
      </c>
      <c r="AN1480" s="24">
        <v>0</v>
      </c>
      <c r="AO1480" s="24">
        <v>0</v>
      </c>
      <c r="AP1480" s="24">
        <v>0</v>
      </c>
      <c r="AQ1480" s="24">
        <v>0</v>
      </c>
      <c r="AR1480" s="24">
        <v>0</v>
      </c>
      <c r="AS1480" s="24">
        <v>0</v>
      </c>
      <c r="AT1480" s="24">
        <v>0</v>
      </c>
      <c r="AU1480" s="24">
        <v>0</v>
      </c>
      <c r="AV1480" s="24">
        <v>0</v>
      </c>
      <c r="AW1480" s="24">
        <v>0</v>
      </c>
      <c r="AX1480" s="24">
        <v>0</v>
      </c>
      <c r="AY1480" s="24">
        <v>0</v>
      </c>
      <c r="AZ1480" s="24">
        <v>0</v>
      </c>
      <c r="BA1480" s="24">
        <v>0</v>
      </c>
      <c r="BB1480" s="24">
        <v>0</v>
      </c>
      <c r="BC1480" s="24">
        <v>0</v>
      </c>
      <c r="BD1480" s="24">
        <f t="shared" si="601"/>
        <v>0</v>
      </c>
      <c r="BE1480" s="25"/>
    </row>
    <row r="1481" spans="1:57" ht="25.5" customHeight="1" x14ac:dyDescent="0.25">
      <c r="A1481" s="22">
        <v>30</v>
      </c>
      <c r="B1481" s="76" t="s">
        <v>54</v>
      </c>
      <c r="C1481" s="76">
        <v>27</v>
      </c>
      <c r="D1481" s="76">
        <v>269</v>
      </c>
      <c r="E1481" s="76" t="s">
        <v>61</v>
      </c>
      <c r="F1481" s="24">
        <v>0</v>
      </c>
      <c r="G1481" s="24">
        <v>0</v>
      </c>
      <c r="H1481" s="24">
        <v>0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0</v>
      </c>
      <c r="V1481" s="24"/>
      <c r="W1481" s="24">
        <v>0</v>
      </c>
      <c r="X1481" s="24"/>
      <c r="Y1481" s="24">
        <v>0</v>
      </c>
      <c r="Z1481" s="24">
        <v>0</v>
      </c>
      <c r="AA1481" s="24"/>
      <c r="AB1481" s="24">
        <v>0</v>
      </c>
      <c r="AC1481" s="24">
        <v>0</v>
      </c>
      <c r="AD1481" s="24">
        <v>0</v>
      </c>
      <c r="AE1481" s="24">
        <v>0</v>
      </c>
      <c r="AF1481" s="24">
        <v>0</v>
      </c>
      <c r="AG1481" s="24">
        <v>0</v>
      </c>
      <c r="AH1481" s="24"/>
      <c r="AI1481" s="24">
        <v>0</v>
      </c>
      <c r="AJ1481" s="24">
        <v>0</v>
      </c>
      <c r="AK1481" s="24"/>
      <c r="AL1481" s="24">
        <v>0</v>
      </c>
      <c r="AM1481" s="24">
        <v>0</v>
      </c>
      <c r="AN1481" s="24">
        <v>0</v>
      </c>
      <c r="AO1481" s="24">
        <v>0</v>
      </c>
      <c r="AP1481" s="24">
        <v>0</v>
      </c>
      <c r="AQ1481" s="24">
        <v>0</v>
      </c>
      <c r="AR1481" s="24">
        <v>0</v>
      </c>
      <c r="AS1481" s="24">
        <v>0</v>
      </c>
      <c r="AT1481" s="24">
        <v>0</v>
      </c>
      <c r="AU1481" s="24">
        <v>0</v>
      </c>
      <c r="AV1481" s="24">
        <v>0</v>
      </c>
      <c r="AW1481" s="24">
        <v>0</v>
      </c>
      <c r="AX1481" s="24">
        <v>0</v>
      </c>
      <c r="AY1481" s="24">
        <v>0</v>
      </c>
      <c r="AZ1481" s="24">
        <v>0</v>
      </c>
      <c r="BA1481" s="24">
        <v>0</v>
      </c>
      <c r="BB1481" s="24">
        <v>0</v>
      </c>
      <c r="BC1481" s="24">
        <v>0</v>
      </c>
      <c r="BD1481" s="24">
        <f t="shared" si="601"/>
        <v>0</v>
      </c>
      <c r="BE1481" s="25"/>
    </row>
    <row r="1482" spans="1:57" ht="25.5" customHeight="1" x14ac:dyDescent="0.25">
      <c r="A1482" s="22">
        <v>30</v>
      </c>
      <c r="B1482" s="76" t="s">
        <v>54</v>
      </c>
      <c r="C1482" s="76">
        <v>27</v>
      </c>
      <c r="D1482" s="76">
        <v>273</v>
      </c>
      <c r="E1482" s="76" t="s">
        <v>65</v>
      </c>
      <c r="F1482" s="24">
        <v>0</v>
      </c>
      <c r="G1482" s="24">
        <v>0</v>
      </c>
      <c r="H1482" s="24">
        <v>0</v>
      </c>
      <c r="I1482" s="24">
        <v>0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0</v>
      </c>
      <c r="V1482" s="24"/>
      <c r="W1482" s="24">
        <v>0</v>
      </c>
      <c r="X1482" s="24"/>
      <c r="Y1482" s="24">
        <v>0</v>
      </c>
      <c r="Z1482" s="24">
        <v>0</v>
      </c>
      <c r="AA1482" s="24"/>
      <c r="AB1482" s="24">
        <v>0</v>
      </c>
      <c r="AC1482" s="24">
        <v>0</v>
      </c>
      <c r="AD1482" s="24">
        <v>0</v>
      </c>
      <c r="AE1482" s="24">
        <v>0</v>
      </c>
      <c r="AF1482" s="24">
        <v>0</v>
      </c>
      <c r="AG1482" s="24">
        <v>0</v>
      </c>
      <c r="AH1482" s="24"/>
      <c r="AI1482" s="24">
        <v>0</v>
      </c>
      <c r="AJ1482" s="24">
        <v>0</v>
      </c>
      <c r="AK1482" s="24"/>
      <c r="AL1482" s="24">
        <v>0</v>
      </c>
      <c r="AM1482" s="24">
        <v>0</v>
      </c>
      <c r="AN1482" s="24">
        <v>0</v>
      </c>
      <c r="AO1482" s="24">
        <v>0</v>
      </c>
      <c r="AP1482" s="24">
        <v>0</v>
      </c>
      <c r="AQ1482" s="24">
        <v>0</v>
      </c>
      <c r="AR1482" s="24">
        <v>0</v>
      </c>
      <c r="AS1482" s="24">
        <v>0</v>
      </c>
      <c r="AT1482" s="24">
        <v>0</v>
      </c>
      <c r="AU1482" s="24">
        <v>0</v>
      </c>
      <c r="AV1482" s="24">
        <v>0</v>
      </c>
      <c r="AW1482" s="24">
        <v>0</v>
      </c>
      <c r="AX1482" s="24">
        <v>0</v>
      </c>
      <c r="AY1482" s="24">
        <v>0</v>
      </c>
      <c r="AZ1482" s="24">
        <v>0</v>
      </c>
      <c r="BA1482" s="24">
        <v>0</v>
      </c>
      <c r="BB1482" s="24">
        <v>0</v>
      </c>
      <c r="BC1482" s="24">
        <v>0</v>
      </c>
      <c r="BD1482" s="24">
        <f t="shared" si="601"/>
        <v>0</v>
      </c>
      <c r="BE1482" s="25"/>
    </row>
    <row r="1483" spans="1:57" ht="25.5" customHeight="1" x14ac:dyDescent="0.25">
      <c r="A1483" s="22">
        <v>30</v>
      </c>
      <c r="B1483" s="76" t="s">
        <v>54</v>
      </c>
      <c r="C1483" s="76">
        <v>27</v>
      </c>
      <c r="D1483" s="76">
        <v>274</v>
      </c>
      <c r="E1483" s="76" t="s">
        <v>66</v>
      </c>
      <c r="F1483" s="24">
        <v>0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4"/>
      <c r="W1483" s="24">
        <v>0</v>
      </c>
      <c r="X1483" s="24"/>
      <c r="Y1483" s="24">
        <v>0</v>
      </c>
      <c r="Z1483" s="24">
        <v>0</v>
      </c>
      <c r="AA1483" s="24"/>
      <c r="AB1483" s="24">
        <v>0</v>
      </c>
      <c r="AC1483" s="24">
        <v>0</v>
      </c>
      <c r="AD1483" s="24">
        <v>0</v>
      </c>
      <c r="AE1483" s="24">
        <v>0</v>
      </c>
      <c r="AF1483" s="24">
        <v>0</v>
      </c>
      <c r="AG1483" s="24">
        <v>0</v>
      </c>
      <c r="AH1483" s="24"/>
      <c r="AI1483" s="24">
        <v>0</v>
      </c>
      <c r="AJ1483" s="24">
        <v>0</v>
      </c>
      <c r="AK1483" s="24"/>
      <c r="AL1483" s="24">
        <v>0</v>
      </c>
      <c r="AM1483" s="24">
        <v>0</v>
      </c>
      <c r="AN1483" s="24">
        <v>0</v>
      </c>
      <c r="AO1483" s="24">
        <v>0</v>
      </c>
      <c r="AP1483" s="24">
        <v>0</v>
      </c>
      <c r="AQ1483" s="24">
        <v>0</v>
      </c>
      <c r="AR1483" s="24">
        <v>0</v>
      </c>
      <c r="AS1483" s="24">
        <v>0</v>
      </c>
      <c r="AT1483" s="24">
        <v>0</v>
      </c>
      <c r="AU1483" s="24">
        <v>0</v>
      </c>
      <c r="AV1483" s="24">
        <v>0</v>
      </c>
      <c r="AW1483" s="24">
        <v>0</v>
      </c>
      <c r="AX1483" s="24">
        <v>0</v>
      </c>
      <c r="AY1483" s="24">
        <v>0</v>
      </c>
      <c r="AZ1483" s="24">
        <v>0</v>
      </c>
      <c r="BA1483" s="24">
        <v>0</v>
      </c>
      <c r="BB1483" s="24">
        <v>0</v>
      </c>
      <c r="BC1483" s="24">
        <v>0</v>
      </c>
      <c r="BD1483" s="24">
        <f t="shared" si="601"/>
        <v>0</v>
      </c>
      <c r="BE1483" s="25" t="s">
        <v>48</v>
      </c>
    </row>
    <row r="1484" spans="1:57" ht="25.5" customHeight="1" x14ac:dyDescent="0.25">
      <c r="A1484" s="22">
        <v>30</v>
      </c>
      <c r="B1484" s="76" t="s">
        <v>54</v>
      </c>
      <c r="C1484" s="76">
        <v>23</v>
      </c>
      <c r="D1484" s="76">
        <v>243</v>
      </c>
      <c r="E1484" s="76" t="s">
        <v>67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0</v>
      </c>
      <c r="V1484" s="24"/>
      <c r="W1484" s="24">
        <v>0</v>
      </c>
      <c r="X1484" s="24"/>
      <c r="Y1484" s="24">
        <v>0</v>
      </c>
      <c r="Z1484" s="24">
        <v>0</v>
      </c>
      <c r="AA1484" s="24"/>
      <c r="AB1484" s="24">
        <v>0</v>
      </c>
      <c r="AC1484" s="24">
        <v>0</v>
      </c>
      <c r="AD1484" s="24">
        <v>0</v>
      </c>
      <c r="AE1484" s="24">
        <v>0</v>
      </c>
      <c r="AF1484" s="24">
        <v>0</v>
      </c>
      <c r="AG1484" s="24">
        <v>0</v>
      </c>
      <c r="AH1484" s="24"/>
      <c r="AI1484" s="24">
        <v>0</v>
      </c>
      <c r="AJ1484" s="24">
        <v>0</v>
      </c>
      <c r="AK1484" s="24"/>
      <c r="AL1484" s="24">
        <v>0</v>
      </c>
      <c r="AM1484" s="24">
        <v>0</v>
      </c>
      <c r="AN1484" s="24">
        <v>0</v>
      </c>
      <c r="AO1484" s="24">
        <v>0</v>
      </c>
      <c r="AP1484" s="24">
        <v>0</v>
      </c>
      <c r="AQ1484" s="24">
        <v>0</v>
      </c>
      <c r="AR1484" s="24">
        <v>0</v>
      </c>
      <c r="AS1484" s="24">
        <v>0</v>
      </c>
      <c r="AT1484" s="24">
        <v>0</v>
      </c>
      <c r="AU1484" s="24">
        <v>0</v>
      </c>
      <c r="AV1484" s="24">
        <v>0</v>
      </c>
      <c r="AW1484" s="24">
        <v>0</v>
      </c>
      <c r="AX1484" s="24">
        <v>0</v>
      </c>
      <c r="AY1484" s="24">
        <v>0</v>
      </c>
      <c r="AZ1484" s="24">
        <v>0</v>
      </c>
      <c r="BA1484" s="24">
        <v>0</v>
      </c>
      <c r="BB1484" s="24">
        <v>0</v>
      </c>
      <c r="BC1484" s="24">
        <v>0</v>
      </c>
      <c r="BD1484" s="24">
        <f t="shared" si="601"/>
        <v>0</v>
      </c>
      <c r="BE1484" s="25" t="s">
        <v>48</v>
      </c>
    </row>
    <row r="1485" spans="1:57" ht="25.5" customHeight="1" x14ac:dyDescent="0.25">
      <c r="A1485" s="22">
        <v>30</v>
      </c>
      <c r="B1485" s="76" t="s">
        <v>54</v>
      </c>
      <c r="C1485" s="76">
        <v>23</v>
      </c>
      <c r="D1485" s="76">
        <v>332</v>
      </c>
      <c r="E1485" s="76" t="s">
        <v>68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0</v>
      </c>
      <c r="V1485" s="24"/>
      <c r="W1485" s="24">
        <v>0</v>
      </c>
      <c r="X1485" s="24"/>
      <c r="Y1485" s="24">
        <v>0</v>
      </c>
      <c r="Z1485" s="24">
        <v>0</v>
      </c>
      <c r="AA1485" s="24"/>
      <c r="AB1485" s="24">
        <v>0</v>
      </c>
      <c r="AC1485" s="24">
        <v>0</v>
      </c>
      <c r="AD1485" s="24">
        <v>0</v>
      </c>
      <c r="AE1485" s="24">
        <v>0</v>
      </c>
      <c r="AF1485" s="24">
        <v>0</v>
      </c>
      <c r="AG1485" s="24">
        <v>0</v>
      </c>
      <c r="AH1485" s="24"/>
      <c r="AI1485" s="24">
        <v>0</v>
      </c>
      <c r="AJ1485" s="24">
        <v>0</v>
      </c>
      <c r="AK1485" s="24"/>
      <c r="AL1485" s="24">
        <v>0</v>
      </c>
      <c r="AM1485" s="24">
        <v>0</v>
      </c>
      <c r="AN1485" s="24">
        <v>0</v>
      </c>
      <c r="AO1485" s="24">
        <v>0</v>
      </c>
      <c r="AP1485" s="24">
        <v>0</v>
      </c>
      <c r="AQ1485" s="24">
        <v>0</v>
      </c>
      <c r="AR1485" s="24">
        <v>0</v>
      </c>
      <c r="AS1485" s="24">
        <v>0</v>
      </c>
      <c r="AT1485" s="24">
        <v>0</v>
      </c>
      <c r="AU1485" s="24">
        <v>0</v>
      </c>
      <c r="AV1485" s="24">
        <v>0</v>
      </c>
      <c r="AW1485" s="24">
        <v>0</v>
      </c>
      <c r="AX1485" s="24">
        <v>0</v>
      </c>
      <c r="AY1485" s="24">
        <v>0</v>
      </c>
      <c r="AZ1485" s="24">
        <v>0</v>
      </c>
      <c r="BA1485" s="24">
        <v>0</v>
      </c>
      <c r="BB1485" s="24">
        <v>0</v>
      </c>
      <c r="BC1485" s="24">
        <v>0</v>
      </c>
      <c r="BD1485" s="24">
        <f t="shared" si="601"/>
        <v>0</v>
      </c>
      <c r="BE1485" s="25" t="s">
        <v>48</v>
      </c>
    </row>
    <row r="1486" spans="1:57" ht="25.5" customHeight="1" x14ac:dyDescent="0.25">
      <c r="A1486" s="22">
        <v>30</v>
      </c>
      <c r="B1486" s="76" t="s">
        <v>54</v>
      </c>
      <c r="C1486" s="76">
        <v>22</v>
      </c>
      <c r="D1486" s="76">
        <v>175</v>
      </c>
      <c r="E1486" s="76" t="s">
        <v>69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/>
      <c r="W1486" s="24">
        <v>0</v>
      </c>
      <c r="X1486" s="24"/>
      <c r="Y1486" s="24">
        <v>0</v>
      </c>
      <c r="Z1486" s="24">
        <v>0</v>
      </c>
      <c r="AA1486" s="24"/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/>
      <c r="AI1486" s="24">
        <v>0</v>
      </c>
      <c r="AJ1486" s="24">
        <v>0</v>
      </c>
      <c r="AK1486" s="24"/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f t="shared" si="601"/>
        <v>0</v>
      </c>
      <c r="BE1486" s="25" t="s">
        <v>48</v>
      </c>
    </row>
    <row r="1487" spans="1:57" ht="25.5" customHeight="1" x14ac:dyDescent="0.25">
      <c r="A1487" s="22">
        <v>30</v>
      </c>
      <c r="B1487" s="76" t="s">
        <v>54</v>
      </c>
      <c r="C1487" s="76">
        <v>22</v>
      </c>
      <c r="D1487" s="76">
        <v>347</v>
      </c>
      <c r="E1487" s="76" t="s">
        <v>70</v>
      </c>
      <c r="F1487" s="24">
        <v>0</v>
      </c>
      <c r="G1487" s="24">
        <v>0</v>
      </c>
      <c r="H1487" s="24">
        <v>0</v>
      </c>
      <c r="I1487" s="24">
        <v>0</v>
      </c>
      <c r="J1487" s="24">
        <v>0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0</v>
      </c>
      <c r="V1487" s="24"/>
      <c r="W1487" s="24">
        <v>0</v>
      </c>
      <c r="X1487" s="24"/>
      <c r="Y1487" s="24">
        <v>0</v>
      </c>
      <c r="Z1487" s="24">
        <v>0</v>
      </c>
      <c r="AA1487" s="24"/>
      <c r="AB1487" s="24">
        <v>0</v>
      </c>
      <c r="AC1487" s="24">
        <v>0</v>
      </c>
      <c r="AD1487" s="24">
        <v>0</v>
      </c>
      <c r="AE1487" s="24">
        <v>0</v>
      </c>
      <c r="AF1487" s="24">
        <v>0</v>
      </c>
      <c r="AG1487" s="24">
        <v>0</v>
      </c>
      <c r="AH1487" s="24"/>
      <c r="AI1487" s="24">
        <v>0</v>
      </c>
      <c r="AJ1487" s="24">
        <v>0</v>
      </c>
      <c r="AK1487" s="24"/>
      <c r="AL1487" s="24">
        <v>0</v>
      </c>
      <c r="AM1487" s="24">
        <v>0</v>
      </c>
      <c r="AN1487" s="24">
        <v>0</v>
      </c>
      <c r="AO1487" s="24">
        <v>0</v>
      </c>
      <c r="AP1487" s="24">
        <v>0</v>
      </c>
      <c r="AQ1487" s="24">
        <v>0</v>
      </c>
      <c r="AR1487" s="24">
        <v>0</v>
      </c>
      <c r="AS1487" s="24">
        <v>0</v>
      </c>
      <c r="AT1487" s="24">
        <v>0</v>
      </c>
      <c r="AU1487" s="24">
        <v>0</v>
      </c>
      <c r="AV1487" s="24">
        <v>0</v>
      </c>
      <c r="AW1487" s="24">
        <v>0</v>
      </c>
      <c r="AX1487" s="24">
        <v>0</v>
      </c>
      <c r="AY1487" s="24">
        <v>0</v>
      </c>
      <c r="AZ1487" s="24">
        <v>0</v>
      </c>
      <c r="BA1487" s="24">
        <v>0</v>
      </c>
      <c r="BB1487" s="24">
        <v>0</v>
      </c>
      <c r="BC1487" s="24">
        <v>0</v>
      </c>
      <c r="BD1487" s="24">
        <f t="shared" si="601"/>
        <v>0</v>
      </c>
      <c r="BE1487" s="25" t="s">
        <v>48</v>
      </c>
    </row>
    <row r="1488" spans="1:57" ht="25.5" customHeight="1" x14ac:dyDescent="0.25">
      <c r="A1488" s="40">
        <v>30</v>
      </c>
      <c r="B1488" s="76" t="s">
        <v>54</v>
      </c>
      <c r="C1488" s="76">
        <v>12</v>
      </c>
      <c r="D1488" s="76" t="s">
        <v>71</v>
      </c>
      <c r="E1488" s="76" t="s">
        <v>72</v>
      </c>
      <c r="F1488" s="24">
        <v>0</v>
      </c>
      <c r="G1488" s="24">
        <v>0</v>
      </c>
      <c r="H1488" s="24">
        <v>0</v>
      </c>
      <c r="I1488" s="24">
        <v>0</v>
      </c>
      <c r="J1488" s="24">
        <v>0</v>
      </c>
      <c r="K1488" s="24">
        <v>0</v>
      </c>
      <c r="L1488" s="24">
        <v>0</v>
      </c>
      <c r="M1488" s="24">
        <v>0</v>
      </c>
      <c r="N1488" s="24">
        <v>0</v>
      </c>
      <c r="O1488" s="24">
        <v>0</v>
      </c>
      <c r="P1488" s="24">
        <v>0</v>
      </c>
      <c r="Q1488" s="24">
        <v>0</v>
      </c>
      <c r="R1488" s="24">
        <v>0</v>
      </c>
      <c r="S1488" s="24">
        <v>0</v>
      </c>
      <c r="T1488" s="24">
        <v>0</v>
      </c>
      <c r="U1488" s="24">
        <v>0</v>
      </c>
      <c r="V1488" s="24"/>
      <c r="W1488" s="24">
        <v>0</v>
      </c>
      <c r="X1488" s="24"/>
      <c r="Y1488" s="24">
        <v>0</v>
      </c>
      <c r="Z1488" s="24">
        <v>0</v>
      </c>
      <c r="AA1488" s="24"/>
      <c r="AB1488" s="24">
        <v>0</v>
      </c>
      <c r="AC1488" s="24">
        <v>0</v>
      </c>
      <c r="AD1488" s="24">
        <v>0</v>
      </c>
      <c r="AE1488" s="24">
        <v>0</v>
      </c>
      <c r="AF1488" s="24">
        <v>0</v>
      </c>
      <c r="AG1488" s="24">
        <v>0</v>
      </c>
      <c r="AH1488" s="24"/>
      <c r="AI1488" s="24">
        <v>0</v>
      </c>
      <c r="AJ1488" s="24">
        <v>0</v>
      </c>
      <c r="AK1488" s="24"/>
      <c r="AL1488" s="24">
        <v>0</v>
      </c>
      <c r="AM1488" s="24">
        <v>0</v>
      </c>
      <c r="AN1488" s="24">
        <v>0</v>
      </c>
      <c r="AO1488" s="24">
        <v>0</v>
      </c>
      <c r="AP1488" s="24">
        <v>0</v>
      </c>
      <c r="AQ1488" s="24">
        <v>0</v>
      </c>
      <c r="AR1488" s="24">
        <v>0</v>
      </c>
      <c r="AS1488" s="24">
        <v>0</v>
      </c>
      <c r="AT1488" s="24">
        <v>0</v>
      </c>
      <c r="AU1488" s="24">
        <v>0</v>
      </c>
      <c r="AV1488" s="24">
        <v>0</v>
      </c>
      <c r="AW1488" s="24">
        <v>0</v>
      </c>
      <c r="AX1488" s="24">
        <v>0</v>
      </c>
      <c r="AY1488" s="24">
        <v>0</v>
      </c>
      <c r="AZ1488" s="24">
        <v>0</v>
      </c>
      <c r="BA1488" s="24">
        <v>0</v>
      </c>
      <c r="BB1488" s="24">
        <v>0</v>
      </c>
      <c r="BC1488" s="24">
        <v>0</v>
      </c>
      <c r="BD1488" s="24">
        <f t="shared" si="601"/>
        <v>0</v>
      </c>
      <c r="BE1488" s="25"/>
    </row>
    <row r="1489" spans="1:57" ht="25.5" customHeight="1" x14ac:dyDescent="0.25">
      <c r="A1489" s="40">
        <v>30</v>
      </c>
      <c r="B1489" s="76" t="s">
        <v>54</v>
      </c>
      <c r="C1489" s="76">
        <v>22</v>
      </c>
      <c r="D1489" s="76" t="s">
        <v>55</v>
      </c>
      <c r="E1489" s="76" t="s">
        <v>73</v>
      </c>
      <c r="F1489" s="24">
        <v>0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4"/>
      <c r="W1489" s="24">
        <v>0</v>
      </c>
      <c r="X1489" s="24"/>
      <c r="Y1489" s="24">
        <v>0</v>
      </c>
      <c r="Z1489" s="24">
        <v>0</v>
      </c>
      <c r="AA1489" s="24"/>
      <c r="AB1489" s="24">
        <v>0</v>
      </c>
      <c r="AC1489" s="24">
        <v>0</v>
      </c>
      <c r="AD1489" s="24">
        <v>0</v>
      </c>
      <c r="AE1489" s="24">
        <v>0</v>
      </c>
      <c r="AF1489" s="24">
        <v>0</v>
      </c>
      <c r="AG1489" s="24">
        <v>0</v>
      </c>
      <c r="AH1489" s="24"/>
      <c r="AI1489" s="24">
        <v>0</v>
      </c>
      <c r="AJ1489" s="24">
        <v>0</v>
      </c>
      <c r="AK1489" s="24"/>
      <c r="AL1489" s="24">
        <v>0</v>
      </c>
      <c r="AM1489" s="24">
        <v>0</v>
      </c>
      <c r="AN1489" s="24">
        <v>0</v>
      </c>
      <c r="AO1489" s="24">
        <v>0</v>
      </c>
      <c r="AP1489" s="24">
        <v>0</v>
      </c>
      <c r="AQ1489" s="24">
        <v>0</v>
      </c>
      <c r="AR1489" s="24">
        <v>0</v>
      </c>
      <c r="AS1489" s="24">
        <v>0</v>
      </c>
      <c r="AT1489" s="24">
        <v>0</v>
      </c>
      <c r="AU1489" s="24">
        <v>0</v>
      </c>
      <c r="AV1489" s="24">
        <v>0</v>
      </c>
      <c r="AW1489" s="24">
        <v>0</v>
      </c>
      <c r="AX1489" s="24">
        <v>0</v>
      </c>
      <c r="AY1489" s="24">
        <v>0</v>
      </c>
      <c r="AZ1489" s="24">
        <v>0</v>
      </c>
      <c r="BA1489" s="24">
        <v>0</v>
      </c>
      <c r="BB1489" s="24">
        <v>0</v>
      </c>
      <c r="BC1489" s="24">
        <v>0</v>
      </c>
      <c r="BD1489" s="24">
        <f t="shared" si="601"/>
        <v>0</v>
      </c>
      <c r="BE1489" s="25"/>
    </row>
    <row r="1490" spans="1:57" ht="25.5" customHeight="1" x14ac:dyDescent="0.25">
      <c r="A1490" s="22">
        <v>30</v>
      </c>
      <c r="B1490" s="78" t="s">
        <v>74</v>
      </c>
      <c r="C1490" s="76">
        <v>22</v>
      </c>
      <c r="D1490" s="76">
        <v>35</v>
      </c>
      <c r="E1490" s="76" t="s">
        <v>75</v>
      </c>
      <c r="F1490" s="24">
        <v>0</v>
      </c>
      <c r="G1490" s="24">
        <v>0</v>
      </c>
      <c r="H1490" s="24">
        <v>0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0</v>
      </c>
      <c r="V1490" s="24"/>
      <c r="W1490" s="24">
        <v>0</v>
      </c>
      <c r="X1490" s="24"/>
      <c r="Y1490" s="24">
        <v>0</v>
      </c>
      <c r="Z1490" s="24">
        <v>0</v>
      </c>
      <c r="AA1490" s="24"/>
      <c r="AB1490" s="24">
        <v>0</v>
      </c>
      <c r="AC1490" s="24">
        <v>0</v>
      </c>
      <c r="AD1490" s="24">
        <v>0</v>
      </c>
      <c r="AE1490" s="24">
        <v>0</v>
      </c>
      <c r="AF1490" s="24">
        <v>0</v>
      </c>
      <c r="AG1490" s="24">
        <v>0</v>
      </c>
      <c r="AH1490" s="24"/>
      <c r="AI1490" s="24">
        <v>0</v>
      </c>
      <c r="AJ1490" s="24">
        <v>0</v>
      </c>
      <c r="AK1490" s="24"/>
      <c r="AL1490" s="24">
        <v>0</v>
      </c>
      <c r="AM1490" s="24">
        <v>0</v>
      </c>
      <c r="AN1490" s="24">
        <v>0</v>
      </c>
      <c r="AO1490" s="24">
        <v>0</v>
      </c>
      <c r="AP1490" s="24">
        <v>0</v>
      </c>
      <c r="AQ1490" s="24">
        <v>0</v>
      </c>
      <c r="AR1490" s="24">
        <v>0</v>
      </c>
      <c r="AS1490" s="24">
        <v>0</v>
      </c>
      <c r="AT1490" s="24">
        <v>0</v>
      </c>
      <c r="AU1490" s="24">
        <v>0</v>
      </c>
      <c r="AV1490" s="24">
        <v>0</v>
      </c>
      <c r="AW1490" s="24">
        <v>0</v>
      </c>
      <c r="AX1490" s="24">
        <v>0</v>
      </c>
      <c r="AY1490" s="24">
        <v>0</v>
      </c>
      <c r="AZ1490" s="24">
        <v>0</v>
      </c>
      <c r="BA1490" s="24">
        <v>0</v>
      </c>
      <c r="BB1490" s="24">
        <v>0</v>
      </c>
      <c r="BC1490" s="24">
        <v>0</v>
      </c>
      <c r="BD1490" s="24">
        <f t="shared" si="601"/>
        <v>0</v>
      </c>
      <c r="BE1490" s="25" t="s">
        <v>48</v>
      </c>
    </row>
    <row r="1491" spans="1:57" ht="25.5" customHeight="1" x14ac:dyDescent="0.25">
      <c r="A1491" s="22">
        <v>30</v>
      </c>
      <c r="B1491" s="78" t="s">
        <v>74</v>
      </c>
      <c r="C1491" s="76">
        <v>22</v>
      </c>
      <c r="D1491" s="76">
        <v>342</v>
      </c>
      <c r="E1491" s="76" t="s">
        <v>76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0</v>
      </c>
      <c r="V1491" s="24"/>
      <c r="W1491" s="24">
        <v>0</v>
      </c>
      <c r="X1491" s="24"/>
      <c r="Y1491" s="24">
        <v>0</v>
      </c>
      <c r="Z1491" s="24">
        <v>0</v>
      </c>
      <c r="AA1491" s="24"/>
      <c r="AB1491" s="24">
        <v>0</v>
      </c>
      <c r="AC1491" s="24">
        <v>0</v>
      </c>
      <c r="AD1491" s="24">
        <v>0</v>
      </c>
      <c r="AE1491" s="24">
        <v>0</v>
      </c>
      <c r="AF1491" s="24">
        <v>0</v>
      </c>
      <c r="AG1491" s="24">
        <v>0</v>
      </c>
      <c r="AH1491" s="24"/>
      <c r="AI1491" s="24">
        <v>0</v>
      </c>
      <c r="AJ1491" s="24">
        <v>0</v>
      </c>
      <c r="AK1491" s="24"/>
      <c r="AL1491" s="24">
        <v>0</v>
      </c>
      <c r="AM1491" s="24">
        <v>0</v>
      </c>
      <c r="AN1491" s="24">
        <v>0</v>
      </c>
      <c r="AO1491" s="24">
        <v>0</v>
      </c>
      <c r="AP1491" s="24">
        <v>0</v>
      </c>
      <c r="AQ1491" s="24">
        <v>0</v>
      </c>
      <c r="AR1491" s="24">
        <v>0</v>
      </c>
      <c r="AS1491" s="24">
        <v>0</v>
      </c>
      <c r="AT1491" s="24">
        <v>0</v>
      </c>
      <c r="AU1491" s="24">
        <v>0</v>
      </c>
      <c r="AV1491" s="24">
        <v>0</v>
      </c>
      <c r="AW1491" s="24">
        <v>0</v>
      </c>
      <c r="AX1491" s="24">
        <v>0</v>
      </c>
      <c r="AY1491" s="24">
        <v>0</v>
      </c>
      <c r="AZ1491" s="24">
        <v>0</v>
      </c>
      <c r="BA1491" s="24">
        <v>0</v>
      </c>
      <c r="BB1491" s="24">
        <v>0</v>
      </c>
      <c r="BC1491" s="24">
        <v>0</v>
      </c>
      <c r="BD1491" s="24">
        <f t="shared" si="601"/>
        <v>0</v>
      </c>
      <c r="BE1491" s="25" t="s">
        <v>48</v>
      </c>
    </row>
    <row r="1492" spans="1:57" ht="25.5" customHeight="1" x14ac:dyDescent="0.25">
      <c r="A1492" s="22">
        <v>30</v>
      </c>
      <c r="B1492" s="78" t="s">
        <v>74</v>
      </c>
      <c r="C1492" s="76">
        <v>22</v>
      </c>
      <c r="D1492" s="76">
        <v>343</v>
      </c>
      <c r="E1492" s="76" t="s">
        <v>77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0</v>
      </c>
      <c r="V1492" s="24"/>
      <c r="W1492" s="24">
        <v>0</v>
      </c>
      <c r="X1492" s="24"/>
      <c r="Y1492" s="24">
        <v>0</v>
      </c>
      <c r="Z1492" s="24">
        <v>0</v>
      </c>
      <c r="AA1492" s="24"/>
      <c r="AB1492" s="24">
        <v>0</v>
      </c>
      <c r="AC1492" s="24">
        <v>0</v>
      </c>
      <c r="AD1492" s="24">
        <v>0</v>
      </c>
      <c r="AE1492" s="24">
        <v>0</v>
      </c>
      <c r="AF1492" s="24">
        <v>0</v>
      </c>
      <c r="AG1492" s="24">
        <v>0</v>
      </c>
      <c r="AH1492" s="24"/>
      <c r="AI1492" s="24">
        <v>0</v>
      </c>
      <c r="AJ1492" s="24">
        <v>0</v>
      </c>
      <c r="AK1492" s="24"/>
      <c r="AL1492" s="24">
        <v>0</v>
      </c>
      <c r="AM1492" s="24">
        <v>0</v>
      </c>
      <c r="AN1492" s="24">
        <v>0</v>
      </c>
      <c r="AO1492" s="24">
        <v>0</v>
      </c>
      <c r="AP1492" s="24">
        <v>0</v>
      </c>
      <c r="AQ1492" s="24">
        <v>0</v>
      </c>
      <c r="AR1492" s="24">
        <v>0</v>
      </c>
      <c r="AS1492" s="24">
        <v>0</v>
      </c>
      <c r="AT1492" s="24">
        <v>0</v>
      </c>
      <c r="AU1492" s="24">
        <v>0</v>
      </c>
      <c r="AV1492" s="24">
        <v>0</v>
      </c>
      <c r="AW1492" s="24">
        <v>0</v>
      </c>
      <c r="AX1492" s="24">
        <v>0</v>
      </c>
      <c r="AY1492" s="24">
        <v>0</v>
      </c>
      <c r="AZ1492" s="24">
        <v>0</v>
      </c>
      <c r="BA1492" s="24">
        <v>0</v>
      </c>
      <c r="BB1492" s="24">
        <v>0</v>
      </c>
      <c r="BC1492" s="24">
        <v>0</v>
      </c>
      <c r="BD1492" s="24">
        <f t="shared" si="601"/>
        <v>0</v>
      </c>
      <c r="BE1492" s="25" t="s">
        <v>48</v>
      </c>
    </row>
    <row r="1493" spans="1:57" ht="25.5" customHeight="1" x14ac:dyDescent="0.25">
      <c r="A1493" s="22">
        <v>30</v>
      </c>
      <c r="B1493" s="78" t="s">
        <v>74</v>
      </c>
      <c r="C1493" s="76">
        <v>22</v>
      </c>
      <c r="D1493" s="76">
        <v>344</v>
      </c>
      <c r="E1493" s="76" t="s">
        <v>79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0</v>
      </c>
      <c r="V1493" s="24"/>
      <c r="W1493" s="24">
        <v>0</v>
      </c>
      <c r="X1493" s="24"/>
      <c r="Y1493" s="24">
        <v>0</v>
      </c>
      <c r="Z1493" s="24">
        <v>0</v>
      </c>
      <c r="AA1493" s="24"/>
      <c r="AB1493" s="24">
        <v>0</v>
      </c>
      <c r="AC1493" s="24">
        <v>0</v>
      </c>
      <c r="AD1493" s="24">
        <v>0</v>
      </c>
      <c r="AE1493" s="24">
        <v>0</v>
      </c>
      <c r="AF1493" s="24">
        <v>0</v>
      </c>
      <c r="AG1493" s="24">
        <v>0</v>
      </c>
      <c r="AH1493" s="24"/>
      <c r="AI1493" s="24">
        <v>0</v>
      </c>
      <c r="AJ1493" s="24">
        <v>0</v>
      </c>
      <c r="AK1493" s="24"/>
      <c r="AL1493" s="24">
        <v>0</v>
      </c>
      <c r="AM1493" s="24">
        <v>0</v>
      </c>
      <c r="AN1493" s="24">
        <v>0</v>
      </c>
      <c r="AO1493" s="24">
        <v>0</v>
      </c>
      <c r="AP1493" s="24">
        <v>0</v>
      </c>
      <c r="AQ1493" s="24">
        <v>0</v>
      </c>
      <c r="AR1493" s="24">
        <v>0</v>
      </c>
      <c r="AS1493" s="24">
        <v>0</v>
      </c>
      <c r="AT1493" s="24">
        <v>0</v>
      </c>
      <c r="AU1493" s="24">
        <v>0</v>
      </c>
      <c r="AV1493" s="24">
        <v>0</v>
      </c>
      <c r="AW1493" s="24">
        <v>0</v>
      </c>
      <c r="AX1493" s="24">
        <v>0</v>
      </c>
      <c r="AY1493" s="24">
        <v>0</v>
      </c>
      <c r="AZ1493" s="24">
        <v>0</v>
      </c>
      <c r="BA1493" s="24">
        <v>0</v>
      </c>
      <c r="BB1493" s="24">
        <v>0</v>
      </c>
      <c r="BC1493" s="24">
        <v>0</v>
      </c>
      <c r="BD1493" s="24">
        <f t="shared" si="601"/>
        <v>0</v>
      </c>
      <c r="BE1493" s="25"/>
    </row>
    <row r="1494" spans="1:57" ht="25.5" customHeight="1" x14ac:dyDescent="0.25">
      <c r="A1494" s="22">
        <v>30</v>
      </c>
      <c r="B1494" s="78" t="s">
        <v>74</v>
      </c>
      <c r="C1494" s="76">
        <v>22</v>
      </c>
      <c r="D1494" s="76">
        <v>345</v>
      </c>
      <c r="E1494" s="76" t="s">
        <v>80</v>
      </c>
      <c r="F1494" s="24">
        <v>0</v>
      </c>
      <c r="G1494" s="24">
        <v>0</v>
      </c>
      <c r="H1494" s="24">
        <v>0</v>
      </c>
      <c r="I1494" s="24">
        <v>0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0</v>
      </c>
      <c r="V1494" s="24"/>
      <c r="W1494" s="24">
        <v>0</v>
      </c>
      <c r="X1494" s="24"/>
      <c r="Y1494" s="24">
        <v>0</v>
      </c>
      <c r="Z1494" s="24">
        <v>0</v>
      </c>
      <c r="AA1494" s="24"/>
      <c r="AB1494" s="24">
        <v>0</v>
      </c>
      <c r="AC1494" s="24">
        <v>0</v>
      </c>
      <c r="AD1494" s="24">
        <v>0</v>
      </c>
      <c r="AE1494" s="24">
        <v>0</v>
      </c>
      <c r="AF1494" s="24">
        <v>0</v>
      </c>
      <c r="AG1494" s="24">
        <v>0</v>
      </c>
      <c r="AH1494" s="24"/>
      <c r="AI1494" s="24">
        <v>0</v>
      </c>
      <c r="AJ1494" s="24">
        <v>0</v>
      </c>
      <c r="AK1494" s="24"/>
      <c r="AL1494" s="24">
        <v>0</v>
      </c>
      <c r="AM1494" s="24">
        <v>0</v>
      </c>
      <c r="AN1494" s="24">
        <v>0</v>
      </c>
      <c r="AO1494" s="24">
        <v>0</v>
      </c>
      <c r="AP1494" s="24">
        <v>0</v>
      </c>
      <c r="AQ1494" s="24">
        <v>0</v>
      </c>
      <c r="AR1494" s="24">
        <v>0</v>
      </c>
      <c r="AS1494" s="24">
        <v>0</v>
      </c>
      <c r="AT1494" s="24">
        <v>0</v>
      </c>
      <c r="AU1494" s="24">
        <v>0</v>
      </c>
      <c r="AV1494" s="24">
        <v>0</v>
      </c>
      <c r="AW1494" s="24">
        <v>0</v>
      </c>
      <c r="AX1494" s="24">
        <v>0</v>
      </c>
      <c r="AY1494" s="24">
        <v>0</v>
      </c>
      <c r="AZ1494" s="24">
        <v>0</v>
      </c>
      <c r="BA1494" s="24">
        <v>0</v>
      </c>
      <c r="BB1494" s="24">
        <v>0</v>
      </c>
      <c r="BC1494" s="24">
        <v>0</v>
      </c>
      <c r="BD1494" s="24">
        <f t="shared" si="601"/>
        <v>0</v>
      </c>
      <c r="BE1494" s="25"/>
    </row>
    <row r="1495" spans="1:57" ht="25.5" customHeight="1" x14ac:dyDescent="0.25">
      <c r="A1495" s="22">
        <v>30</v>
      </c>
      <c r="B1495" s="78" t="s">
        <v>74</v>
      </c>
      <c r="C1495" s="76">
        <v>22</v>
      </c>
      <c r="D1495" s="76">
        <v>352</v>
      </c>
      <c r="E1495" s="76" t="s">
        <v>81</v>
      </c>
      <c r="F1495" s="24">
        <v>0</v>
      </c>
      <c r="G1495" s="24">
        <v>0</v>
      </c>
      <c r="H1495" s="24">
        <v>0</v>
      </c>
      <c r="I1495" s="24">
        <v>0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0</v>
      </c>
      <c r="V1495" s="24"/>
      <c r="W1495" s="24">
        <v>0</v>
      </c>
      <c r="X1495" s="24"/>
      <c r="Y1495" s="24">
        <v>0</v>
      </c>
      <c r="Z1495" s="24">
        <v>0</v>
      </c>
      <c r="AA1495" s="24"/>
      <c r="AB1495" s="24">
        <v>0</v>
      </c>
      <c r="AC1495" s="24">
        <v>0</v>
      </c>
      <c r="AD1495" s="24">
        <v>0</v>
      </c>
      <c r="AE1495" s="24">
        <v>0</v>
      </c>
      <c r="AF1495" s="24">
        <v>0</v>
      </c>
      <c r="AG1495" s="24">
        <v>0</v>
      </c>
      <c r="AH1495" s="24"/>
      <c r="AI1495" s="24">
        <v>0</v>
      </c>
      <c r="AJ1495" s="24">
        <v>0</v>
      </c>
      <c r="AK1495" s="24"/>
      <c r="AL1495" s="24">
        <v>0</v>
      </c>
      <c r="AM1495" s="24">
        <v>0</v>
      </c>
      <c r="AN1495" s="24">
        <v>0</v>
      </c>
      <c r="AO1495" s="24">
        <v>0</v>
      </c>
      <c r="AP1495" s="24">
        <v>0</v>
      </c>
      <c r="AQ1495" s="24">
        <v>0</v>
      </c>
      <c r="AR1495" s="24">
        <v>0</v>
      </c>
      <c r="AS1495" s="24">
        <v>0</v>
      </c>
      <c r="AT1495" s="24">
        <v>0</v>
      </c>
      <c r="AU1495" s="24">
        <v>0</v>
      </c>
      <c r="AV1495" s="24">
        <v>0</v>
      </c>
      <c r="AW1495" s="24">
        <v>0</v>
      </c>
      <c r="AX1495" s="24">
        <v>0</v>
      </c>
      <c r="AY1495" s="24">
        <v>0</v>
      </c>
      <c r="AZ1495" s="24">
        <v>0</v>
      </c>
      <c r="BA1495" s="24">
        <v>0</v>
      </c>
      <c r="BB1495" s="24">
        <v>0</v>
      </c>
      <c r="BC1495" s="24">
        <v>0</v>
      </c>
      <c r="BD1495" s="24">
        <f t="shared" si="601"/>
        <v>0</v>
      </c>
      <c r="BE1495" s="25"/>
    </row>
    <row r="1496" spans="1:57" ht="25.5" customHeight="1" x14ac:dyDescent="0.25">
      <c r="A1496" s="22">
        <v>30</v>
      </c>
      <c r="B1496" s="78" t="s">
        <v>74</v>
      </c>
      <c r="C1496" s="76">
        <v>12</v>
      </c>
      <c r="D1496" s="76">
        <v>144</v>
      </c>
      <c r="E1496" s="76" t="s">
        <v>82</v>
      </c>
      <c r="F1496" s="24">
        <v>0</v>
      </c>
      <c r="G1496" s="24">
        <v>0</v>
      </c>
      <c r="H1496" s="24">
        <v>0</v>
      </c>
      <c r="I1496" s="24">
        <v>0</v>
      </c>
      <c r="J1496" s="24">
        <v>0</v>
      </c>
      <c r="K1496" s="24">
        <v>0</v>
      </c>
      <c r="L1496" s="24">
        <v>0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0</v>
      </c>
      <c r="U1496" s="24">
        <v>0</v>
      </c>
      <c r="V1496" s="24"/>
      <c r="W1496" s="24">
        <v>0</v>
      </c>
      <c r="X1496" s="24"/>
      <c r="Y1496" s="24">
        <v>0</v>
      </c>
      <c r="Z1496" s="24">
        <v>0</v>
      </c>
      <c r="AA1496" s="24"/>
      <c r="AB1496" s="24">
        <v>0</v>
      </c>
      <c r="AC1496" s="24">
        <v>0</v>
      </c>
      <c r="AD1496" s="24">
        <v>0</v>
      </c>
      <c r="AE1496" s="24">
        <v>0</v>
      </c>
      <c r="AF1496" s="24">
        <v>0</v>
      </c>
      <c r="AG1496" s="24">
        <v>0</v>
      </c>
      <c r="AH1496" s="24"/>
      <c r="AI1496" s="24">
        <v>0</v>
      </c>
      <c r="AJ1496" s="24">
        <v>0</v>
      </c>
      <c r="AK1496" s="24"/>
      <c r="AL1496" s="24">
        <v>0</v>
      </c>
      <c r="AM1496" s="24">
        <v>0</v>
      </c>
      <c r="AN1496" s="24">
        <v>0</v>
      </c>
      <c r="AO1496" s="24">
        <v>0</v>
      </c>
      <c r="AP1496" s="24">
        <v>0</v>
      </c>
      <c r="AQ1496" s="24">
        <v>0</v>
      </c>
      <c r="AR1496" s="24">
        <v>0</v>
      </c>
      <c r="AS1496" s="24">
        <v>0</v>
      </c>
      <c r="AT1496" s="24">
        <v>0</v>
      </c>
      <c r="AU1496" s="24">
        <v>0</v>
      </c>
      <c r="AV1496" s="24">
        <v>0</v>
      </c>
      <c r="AW1496" s="24">
        <v>0</v>
      </c>
      <c r="AX1496" s="24">
        <v>0</v>
      </c>
      <c r="AY1496" s="24">
        <v>0</v>
      </c>
      <c r="AZ1496" s="24">
        <v>0</v>
      </c>
      <c r="BA1496" s="24">
        <v>0</v>
      </c>
      <c r="BB1496" s="24">
        <v>0</v>
      </c>
      <c r="BC1496" s="24">
        <v>0</v>
      </c>
      <c r="BD1496" s="24">
        <f t="shared" si="601"/>
        <v>0</v>
      </c>
      <c r="BE1496" s="25"/>
    </row>
    <row r="1497" spans="1:57" ht="25.5" customHeight="1" x14ac:dyDescent="0.25">
      <c r="A1497" s="22">
        <v>30</v>
      </c>
      <c r="B1497" s="78" t="s">
        <v>74</v>
      </c>
      <c r="C1497" s="76">
        <v>22</v>
      </c>
      <c r="D1497" s="76">
        <v>357</v>
      </c>
      <c r="E1497" s="76" t="s">
        <v>83</v>
      </c>
      <c r="F1497" s="24">
        <v>0</v>
      </c>
      <c r="G1497" s="24">
        <v>0</v>
      </c>
      <c r="H1497" s="24">
        <v>0</v>
      </c>
      <c r="I1497" s="24">
        <v>0</v>
      </c>
      <c r="J1497" s="24">
        <v>0</v>
      </c>
      <c r="K1497" s="24">
        <v>0</v>
      </c>
      <c r="L1497" s="24">
        <v>0</v>
      </c>
      <c r="M1497" s="24">
        <v>0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0</v>
      </c>
      <c r="V1497" s="24"/>
      <c r="W1497" s="24">
        <v>0</v>
      </c>
      <c r="X1497" s="24"/>
      <c r="Y1497" s="24">
        <v>0</v>
      </c>
      <c r="Z1497" s="24">
        <v>0</v>
      </c>
      <c r="AA1497" s="24"/>
      <c r="AB1497" s="24">
        <v>0</v>
      </c>
      <c r="AC1497" s="24">
        <v>0</v>
      </c>
      <c r="AD1497" s="24">
        <v>0</v>
      </c>
      <c r="AE1497" s="24">
        <v>0</v>
      </c>
      <c r="AF1497" s="24">
        <v>0</v>
      </c>
      <c r="AG1497" s="24">
        <v>0</v>
      </c>
      <c r="AH1497" s="24"/>
      <c r="AI1497" s="24">
        <v>0</v>
      </c>
      <c r="AJ1497" s="24">
        <v>0</v>
      </c>
      <c r="AK1497" s="24"/>
      <c r="AL1497" s="24">
        <v>0</v>
      </c>
      <c r="AM1497" s="24">
        <v>0</v>
      </c>
      <c r="AN1497" s="24">
        <v>0</v>
      </c>
      <c r="AO1497" s="24">
        <v>0</v>
      </c>
      <c r="AP1497" s="24">
        <v>0</v>
      </c>
      <c r="AQ1497" s="24">
        <v>0</v>
      </c>
      <c r="AR1497" s="24">
        <v>0</v>
      </c>
      <c r="AS1497" s="24">
        <v>0</v>
      </c>
      <c r="AT1497" s="24">
        <v>0</v>
      </c>
      <c r="AU1497" s="24">
        <v>0</v>
      </c>
      <c r="AV1497" s="24">
        <v>0</v>
      </c>
      <c r="AW1497" s="24">
        <v>0</v>
      </c>
      <c r="AX1497" s="24">
        <v>0</v>
      </c>
      <c r="AY1497" s="24">
        <v>0</v>
      </c>
      <c r="AZ1497" s="24">
        <v>0</v>
      </c>
      <c r="BA1497" s="24">
        <v>0</v>
      </c>
      <c r="BB1497" s="24">
        <v>0</v>
      </c>
      <c r="BC1497" s="24">
        <v>0</v>
      </c>
      <c r="BD1497" s="24">
        <f t="shared" si="601"/>
        <v>0</v>
      </c>
      <c r="BE1497" s="25"/>
    </row>
    <row r="1498" spans="1:57" ht="25.5" customHeight="1" x14ac:dyDescent="0.25">
      <c r="A1498" s="22">
        <v>30</v>
      </c>
      <c r="B1498" s="79" t="s">
        <v>91</v>
      </c>
      <c r="C1498" s="80">
        <v>15</v>
      </c>
      <c r="D1498" s="80">
        <v>177</v>
      </c>
      <c r="E1498" s="80" t="s">
        <v>392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/>
      <c r="W1498" s="24">
        <v>0</v>
      </c>
      <c r="X1498" s="24"/>
      <c r="Y1498" s="24">
        <v>0</v>
      </c>
      <c r="Z1498" s="24">
        <v>0</v>
      </c>
      <c r="AA1498" s="24"/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/>
      <c r="AI1498" s="24">
        <v>0</v>
      </c>
      <c r="AJ1498" s="24">
        <v>0</v>
      </c>
      <c r="AK1498" s="24"/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f t="shared" si="601"/>
        <v>0</v>
      </c>
      <c r="BE1498" s="25"/>
    </row>
    <row r="1499" spans="1:57" ht="25.5" customHeight="1" x14ac:dyDescent="0.25">
      <c r="A1499" s="22">
        <v>30</v>
      </c>
      <c r="B1499" s="79" t="s">
        <v>91</v>
      </c>
      <c r="C1499" s="80">
        <v>60</v>
      </c>
      <c r="D1499" s="80">
        <v>78</v>
      </c>
      <c r="E1499" s="80" t="s">
        <v>393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/>
      <c r="W1499" s="24">
        <v>0</v>
      </c>
      <c r="X1499" s="24"/>
      <c r="Y1499" s="24">
        <v>0</v>
      </c>
      <c r="Z1499" s="24">
        <v>0</v>
      </c>
      <c r="AA1499" s="24"/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/>
      <c r="AI1499" s="24">
        <v>0</v>
      </c>
      <c r="AJ1499" s="24">
        <v>0</v>
      </c>
      <c r="AK1499" s="24"/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f t="shared" si="601"/>
        <v>0</v>
      </c>
      <c r="BE1499" s="25"/>
    </row>
    <row r="1500" spans="1:57" ht="25.5" customHeight="1" x14ac:dyDescent="0.25">
      <c r="A1500" s="22">
        <v>30</v>
      </c>
      <c r="B1500" s="79" t="s">
        <v>91</v>
      </c>
      <c r="C1500" s="80">
        <v>26</v>
      </c>
      <c r="D1500" s="80">
        <v>125</v>
      </c>
      <c r="E1500" s="80" t="s">
        <v>287</v>
      </c>
      <c r="F1500" s="24">
        <v>0</v>
      </c>
      <c r="G1500" s="24">
        <v>0</v>
      </c>
      <c r="H1500" s="24">
        <v>0</v>
      </c>
      <c r="I1500" s="24">
        <v>0</v>
      </c>
      <c r="J1500" s="24">
        <v>0</v>
      </c>
      <c r="K1500" s="24">
        <v>0</v>
      </c>
      <c r="L1500" s="24">
        <v>0</v>
      </c>
      <c r="M1500" s="24">
        <v>0</v>
      </c>
      <c r="N1500" s="24">
        <v>0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0</v>
      </c>
      <c r="V1500" s="24"/>
      <c r="W1500" s="24">
        <v>0</v>
      </c>
      <c r="X1500" s="24"/>
      <c r="Y1500" s="24">
        <v>0</v>
      </c>
      <c r="Z1500" s="24">
        <v>0</v>
      </c>
      <c r="AA1500" s="24"/>
      <c r="AB1500" s="24">
        <v>0</v>
      </c>
      <c r="AC1500" s="24">
        <v>0</v>
      </c>
      <c r="AD1500" s="24">
        <v>0</v>
      </c>
      <c r="AE1500" s="24">
        <v>0</v>
      </c>
      <c r="AF1500" s="24">
        <v>0</v>
      </c>
      <c r="AG1500" s="24">
        <v>0</v>
      </c>
      <c r="AH1500" s="24"/>
      <c r="AI1500" s="24">
        <v>0</v>
      </c>
      <c r="AJ1500" s="24">
        <v>0</v>
      </c>
      <c r="AK1500" s="24"/>
      <c r="AL1500" s="24">
        <v>0</v>
      </c>
      <c r="AM1500" s="24">
        <v>0</v>
      </c>
      <c r="AN1500" s="24">
        <v>0</v>
      </c>
      <c r="AO1500" s="24">
        <v>0</v>
      </c>
      <c r="AP1500" s="24">
        <v>0</v>
      </c>
      <c r="AQ1500" s="24">
        <v>0</v>
      </c>
      <c r="AR1500" s="24">
        <v>0</v>
      </c>
      <c r="AS1500" s="24">
        <v>0</v>
      </c>
      <c r="AT1500" s="24">
        <v>0</v>
      </c>
      <c r="AU1500" s="24">
        <v>0</v>
      </c>
      <c r="AV1500" s="24">
        <v>0</v>
      </c>
      <c r="AW1500" s="24">
        <v>0</v>
      </c>
      <c r="AX1500" s="24">
        <v>0</v>
      </c>
      <c r="AY1500" s="24">
        <v>0</v>
      </c>
      <c r="AZ1500" s="24">
        <v>0</v>
      </c>
      <c r="BA1500" s="24">
        <v>0</v>
      </c>
      <c r="BB1500" s="24">
        <v>0</v>
      </c>
      <c r="BC1500" s="24">
        <v>0</v>
      </c>
      <c r="BD1500" s="24">
        <f t="shared" si="601"/>
        <v>0</v>
      </c>
      <c r="BE1500" s="25"/>
    </row>
    <row r="1501" spans="1:57" ht="25.5" customHeight="1" x14ac:dyDescent="0.25">
      <c r="A1501" s="42">
        <v>30</v>
      </c>
      <c r="B1501" s="79" t="s">
        <v>93</v>
      </c>
      <c r="C1501" s="80">
        <v>15</v>
      </c>
      <c r="D1501" s="80">
        <v>20</v>
      </c>
      <c r="E1501" s="80" t="s">
        <v>143</v>
      </c>
      <c r="F1501" s="24">
        <v>0</v>
      </c>
      <c r="G1501" s="24">
        <v>0</v>
      </c>
      <c r="H1501" s="24">
        <v>0</v>
      </c>
      <c r="I1501" s="24">
        <v>0</v>
      </c>
      <c r="J1501" s="24">
        <v>0</v>
      </c>
      <c r="K1501" s="24">
        <v>0</v>
      </c>
      <c r="L1501" s="24">
        <v>0</v>
      </c>
      <c r="M1501" s="24">
        <v>0</v>
      </c>
      <c r="N1501" s="24">
        <v>0</v>
      </c>
      <c r="O1501" s="24">
        <v>0</v>
      </c>
      <c r="P1501" s="24">
        <v>0</v>
      </c>
      <c r="Q1501" s="24">
        <v>0</v>
      </c>
      <c r="R1501" s="24">
        <v>0</v>
      </c>
      <c r="S1501" s="24">
        <v>0</v>
      </c>
      <c r="T1501" s="24">
        <v>0</v>
      </c>
      <c r="U1501" s="24">
        <v>0</v>
      </c>
      <c r="V1501" s="24"/>
      <c r="W1501" s="24">
        <v>0</v>
      </c>
      <c r="X1501" s="24"/>
      <c r="Y1501" s="24">
        <v>0</v>
      </c>
      <c r="Z1501" s="24">
        <v>0</v>
      </c>
      <c r="AA1501" s="24"/>
      <c r="AB1501" s="24">
        <v>0</v>
      </c>
      <c r="AC1501" s="24">
        <v>0</v>
      </c>
      <c r="AD1501" s="24">
        <v>0</v>
      </c>
      <c r="AE1501" s="24">
        <v>0</v>
      </c>
      <c r="AF1501" s="24">
        <v>0</v>
      </c>
      <c r="AG1501" s="24">
        <v>0</v>
      </c>
      <c r="AH1501" s="24"/>
      <c r="AI1501" s="24">
        <v>0</v>
      </c>
      <c r="AJ1501" s="24">
        <v>0</v>
      </c>
      <c r="AK1501" s="24"/>
      <c r="AL1501" s="24">
        <v>0</v>
      </c>
      <c r="AM1501" s="24">
        <v>0</v>
      </c>
      <c r="AN1501" s="24">
        <v>0</v>
      </c>
      <c r="AO1501" s="24">
        <v>0</v>
      </c>
      <c r="AP1501" s="24">
        <v>0</v>
      </c>
      <c r="AQ1501" s="24">
        <v>0</v>
      </c>
      <c r="AR1501" s="24">
        <v>0</v>
      </c>
      <c r="AS1501" s="24">
        <v>0</v>
      </c>
      <c r="AT1501" s="24">
        <v>0</v>
      </c>
      <c r="AU1501" s="24">
        <v>0</v>
      </c>
      <c r="AV1501" s="24">
        <v>0</v>
      </c>
      <c r="AW1501" s="24">
        <v>0</v>
      </c>
      <c r="AX1501" s="24">
        <v>0</v>
      </c>
      <c r="AY1501" s="24">
        <v>0</v>
      </c>
      <c r="AZ1501" s="24">
        <v>0</v>
      </c>
      <c r="BA1501" s="24">
        <v>0</v>
      </c>
      <c r="BB1501" s="24">
        <v>0</v>
      </c>
      <c r="BC1501" s="24">
        <v>0</v>
      </c>
      <c r="BD1501" s="24">
        <f t="shared" si="601"/>
        <v>0</v>
      </c>
      <c r="BE1501" s="25"/>
    </row>
    <row r="1502" spans="1:57" ht="25.5" customHeight="1" x14ac:dyDescent="0.25">
      <c r="A1502" s="22">
        <v>30</v>
      </c>
      <c r="B1502" s="79" t="s">
        <v>93</v>
      </c>
      <c r="C1502" s="80">
        <v>11</v>
      </c>
      <c r="D1502" s="80">
        <v>103</v>
      </c>
      <c r="E1502" s="80" t="s">
        <v>237</v>
      </c>
      <c r="F1502" s="24">
        <v>0</v>
      </c>
      <c r="G1502" s="24">
        <v>0</v>
      </c>
      <c r="H1502" s="24">
        <v>0</v>
      </c>
      <c r="I1502" s="24">
        <v>0</v>
      </c>
      <c r="J1502" s="24">
        <v>0</v>
      </c>
      <c r="K1502" s="24">
        <v>0</v>
      </c>
      <c r="L1502" s="24">
        <v>0</v>
      </c>
      <c r="M1502" s="24">
        <v>0</v>
      </c>
      <c r="N1502" s="24">
        <v>0</v>
      </c>
      <c r="O1502" s="24">
        <v>0</v>
      </c>
      <c r="P1502" s="24">
        <v>0</v>
      </c>
      <c r="Q1502" s="24">
        <v>0</v>
      </c>
      <c r="R1502" s="24">
        <v>0</v>
      </c>
      <c r="S1502" s="24">
        <v>0</v>
      </c>
      <c r="T1502" s="24">
        <v>0</v>
      </c>
      <c r="U1502" s="24">
        <v>0</v>
      </c>
      <c r="V1502" s="24"/>
      <c r="W1502" s="24">
        <v>0</v>
      </c>
      <c r="X1502" s="24"/>
      <c r="Y1502" s="24">
        <v>0</v>
      </c>
      <c r="Z1502" s="24">
        <v>0</v>
      </c>
      <c r="AA1502" s="24"/>
      <c r="AB1502" s="24">
        <v>0</v>
      </c>
      <c r="AC1502" s="24">
        <v>0</v>
      </c>
      <c r="AD1502" s="24">
        <v>0</v>
      </c>
      <c r="AE1502" s="24">
        <v>0</v>
      </c>
      <c r="AF1502" s="24">
        <v>0</v>
      </c>
      <c r="AG1502" s="24">
        <v>0</v>
      </c>
      <c r="AH1502" s="24"/>
      <c r="AI1502" s="24">
        <v>0</v>
      </c>
      <c r="AJ1502" s="24">
        <v>0</v>
      </c>
      <c r="AK1502" s="24"/>
      <c r="AL1502" s="24">
        <v>0</v>
      </c>
      <c r="AM1502" s="24">
        <v>0</v>
      </c>
      <c r="AN1502" s="24">
        <v>0</v>
      </c>
      <c r="AO1502" s="24">
        <v>0</v>
      </c>
      <c r="AP1502" s="24">
        <v>0</v>
      </c>
      <c r="AQ1502" s="24">
        <v>0</v>
      </c>
      <c r="AR1502" s="24">
        <v>0</v>
      </c>
      <c r="AS1502" s="24">
        <v>0</v>
      </c>
      <c r="AT1502" s="24">
        <v>0</v>
      </c>
      <c r="AU1502" s="24">
        <v>0</v>
      </c>
      <c r="AV1502" s="24">
        <v>0</v>
      </c>
      <c r="AW1502" s="24">
        <v>0</v>
      </c>
      <c r="AX1502" s="24">
        <v>0</v>
      </c>
      <c r="AY1502" s="24">
        <v>0</v>
      </c>
      <c r="AZ1502" s="24">
        <v>0</v>
      </c>
      <c r="BA1502" s="24">
        <v>0</v>
      </c>
      <c r="BB1502" s="24">
        <v>0</v>
      </c>
      <c r="BC1502" s="24">
        <v>0</v>
      </c>
      <c r="BD1502" s="24">
        <f t="shared" si="601"/>
        <v>0</v>
      </c>
      <c r="BE1502" s="25"/>
    </row>
    <row r="1503" spans="1:57" ht="25.5" customHeight="1" x14ac:dyDescent="0.25">
      <c r="A1503" s="22">
        <v>30</v>
      </c>
      <c r="B1503" s="79" t="s">
        <v>93</v>
      </c>
      <c r="C1503" s="80">
        <v>19</v>
      </c>
      <c r="D1503" s="80">
        <v>232</v>
      </c>
      <c r="E1503" s="80" t="s">
        <v>294</v>
      </c>
      <c r="F1503" s="24">
        <v>0</v>
      </c>
      <c r="G1503" s="24">
        <v>0</v>
      </c>
      <c r="H1503" s="24">
        <v>0</v>
      </c>
      <c r="I1503" s="24">
        <v>0</v>
      </c>
      <c r="J1503" s="24">
        <v>0</v>
      </c>
      <c r="K1503" s="24">
        <v>0</v>
      </c>
      <c r="L1503" s="24">
        <v>0</v>
      </c>
      <c r="M1503" s="24">
        <v>0</v>
      </c>
      <c r="N1503" s="24">
        <v>0</v>
      </c>
      <c r="O1503" s="24">
        <v>0</v>
      </c>
      <c r="P1503" s="24">
        <v>0</v>
      </c>
      <c r="Q1503" s="24">
        <v>0</v>
      </c>
      <c r="R1503" s="24">
        <v>0</v>
      </c>
      <c r="S1503" s="24">
        <v>0</v>
      </c>
      <c r="T1503" s="24">
        <v>0</v>
      </c>
      <c r="U1503" s="24">
        <v>0</v>
      </c>
      <c r="V1503" s="24"/>
      <c r="W1503" s="24">
        <v>0</v>
      </c>
      <c r="X1503" s="24"/>
      <c r="Y1503" s="24">
        <v>0</v>
      </c>
      <c r="Z1503" s="24">
        <v>0</v>
      </c>
      <c r="AA1503" s="24"/>
      <c r="AB1503" s="24">
        <v>0</v>
      </c>
      <c r="AC1503" s="24">
        <v>0</v>
      </c>
      <c r="AD1503" s="24">
        <v>0</v>
      </c>
      <c r="AE1503" s="24">
        <v>0</v>
      </c>
      <c r="AF1503" s="24">
        <v>0</v>
      </c>
      <c r="AG1503" s="24">
        <v>0</v>
      </c>
      <c r="AH1503" s="24"/>
      <c r="AI1503" s="24">
        <v>0</v>
      </c>
      <c r="AJ1503" s="24">
        <v>0</v>
      </c>
      <c r="AK1503" s="24"/>
      <c r="AL1503" s="24">
        <v>0</v>
      </c>
      <c r="AM1503" s="24">
        <v>0</v>
      </c>
      <c r="AN1503" s="24">
        <v>0</v>
      </c>
      <c r="AO1503" s="24">
        <v>0</v>
      </c>
      <c r="AP1503" s="24">
        <v>0</v>
      </c>
      <c r="AQ1503" s="24">
        <v>0</v>
      </c>
      <c r="AR1503" s="24">
        <v>0</v>
      </c>
      <c r="AS1503" s="24">
        <v>0</v>
      </c>
      <c r="AT1503" s="24">
        <v>0</v>
      </c>
      <c r="AU1503" s="24">
        <v>0</v>
      </c>
      <c r="AV1503" s="24">
        <v>0</v>
      </c>
      <c r="AW1503" s="24">
        <v>0</v>
      </c>
      <c r="AX1503" s="24">
        <v>0</v>
      </c>
      <c r="AY1503" s="24">
        <v>0</v>
      </c>
      <c r="AZ1503" s="24">
        <v>0</v>
      </c>
      <c r="BA1503" s="24">
        <v>0</v>
      </c>
      <c r="BB1503" s="24">
        <v>0</v>
      </c>
      <c r="BC1503" s="24">
        <v>0</v>
      </c>
      <c r="BD1503" s="24">
        <f t="shared" si="601"/>
        <v>0</v>
      </c>
      <c r="BE1503" s="25"/>
    </row>
    <row r="1504" spans="1:57" ht="25.5" customHeight="1" x14ac:dyDescent="0.25">
      <c r="A1504" s="22">
        <v>30</v>
      </c>
      <c r="B1504" s="79" t="s">
        <v>93</v>
      </c>
      <c r="C1504" s="80">
        <v>45</v>
      </c>
      <c r="D1504" s="80">
        <v>185</v>
      </c>
      <c r="E1504" s="80" t="s">
        <v>394</v>
      </c>
      <c r="F1504" s="24">
        <v>0</v>
      </c>
      <c r="G1504" s="24">
        <v>0</v>
      </c>
      <c r="H1504" s="24">
        <v>0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0</v>
      </c>
      <c r="V1504" s="24"/>
      <c r="W1504" s="24">
        <v>0</v>
      </c>
      <c r="X1504" s="24"/>
      <c r="Y1504" s="24">
        <v>0</v>
      </c>
      <c r="Z1504" s="24">
        <v>0</v>
      </c>
      <c r="AA1504" s="24"/>
      <c r="AB1504" s="24">
        <v>0</v>
      </c>
      <c r="AC1504" s="24">
        <v>0</v>
      </c>
      <c r="AD1504" s="24">
        <v>0</v>
      </c>
      <c r="AE1504" s="24">
        <v>0</v>
      </c>
      <c r="AF1504" s="24">
        <v>0</v>
      </c>
      <c r="AG1504" s="24">
        <v>0</v>
      </c>
      <c r="AH1504" s="24"/>
      <c r="AI1504" s="24">
        <v>0</v>
      </c>
      <c r="AJ1504" s="24">
        <v>0</v>
      </c>
      <c r="AK1504" s="24"/>
      <c r="AL1504" s="24">
        <v>0</v>
      </c>
      <c r="AM1504" s="24">
        <v>0</v>
      </c>
      <c r="AN1504" s="24">
        <v>0</v>
      </c>
      <c r="AO1504" s="24">
        <v>0</v>
      </c>
      <c r="AP1504" s="24">
        <v>0</v>
      </c>
      <c r="AQ1504" s="24">
        <v>0</v>
      </c>
      <c r="AR1504" s="24">
        <v>0</v>
      </c>
      <c r="AS1504" s="24">
        <v>0</v>
      </c>
      <c r="AT1504" s="24">
        <v>0</v>
      </c>
      <c r="AU1504" s="24">
        <v>0</v>
      </c>
      <c r="AV1504" s="24">
        <v>0</v>
      </c>
      <c r="AW1504" s="24">
        <v>0</v>
      </c>
      <c r="AX1504" s="24">
        <v>0</v>
      </c>
      <c r="AY1504" s="24">
        <v>0</v>
      </c>
      <c r="AZ1504" s="24">
        <v>0</v>
      </c>
      <c r="BA1504" s="24">
        <v>0</v>
      </c>
      <c r="BB1504" s="24">
        <v>0</v>
      </c>
      <c r="BC1504" s="24">
        <v>0</v>
      </c>
      <c r="BD1504" s="24">
        <f t="shared" si="601"/>
        <v>0</v>
      </c>
      <c r="BE1504" s="25"/>
    </row>
    <row r="1505" spans="1:57" ht="25.5" customHeight="1" x14ac:dyDescent="0.25">
      <c r="A1505" s="22">
        <v>30</v>
      </c>
      <c r="B1505" s="79" t="s">
        <v>100</v>
      </c>
      <c r="C1505" s="80">
        <v>24</v>
      </c>
      <c r="D1505" s="80">
        <v>211</v>
      </c>
      <c r="E1505" s="80" t="s">
        <v>243</v>
      </c>
      <c r="F1505" s="24">
        <v>0</v>
      </c>
      <c r="G1505" s="24">
        <v>0</v>
      </c>
      <c r="H1505" s="24">
        <v>0</v>
      </c>
      <c r="I1505" s="24">
        <v>0</v>
      </c>
      <c r="J1505" s="24">
        <v>0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0</v>
      </c>
      <c r="V1505" s="24"/>
      <c r="W1505" s="24">
        <v>0</v>
      </c>
      <c r="X1505" s="24"/>
      <c r="Y1505" s="24">
        <v>0</v>
      </c>
      <c r="Z1505" s="24">
        <v>0</v>
      </c>
      <c r="AA1505" s="24"/>
      <c r="AB1505" s="24">
        <v>0</v>
      </c>
      <c r="AC1505" s="24">
        <v>0</v>
      </c>
      <c r="AD1505" s="24">
        <v>0</v>
      </c>
      <c r="AE1505" s="24">
        <v>0</v>
      </c>
      <c r="AF1505" s="24">
        <v>0</v>
      </c>
      <c r="AG1505" s="24">
        <v>0</v>
      </c>
      <c r="AH1505" s="24"/>
      <c r="AI1505" s="24">
        <v>0</v>
      </c>
      <c r="AJ1505" s="24">
        <v>0</v>
      </c>
      <c r="AK1505" s="24"/>
      <c r="AL1505" s="24">
        <v>0</v>
      </c>
      <c r="AM1505" s="24">
        <v>0</v>
      </c>
      <c r="AN1505" s="24">
        <v>0</v>
      </c>
      <c r="AO1505" s="24">
        <v>0</v>
      </c>
      <c r="AP1505" s="24">
        <v>0</v>
      </c>
      <c r="AQ1505" s="24">
        <v>0</v>
      </c>
      <c r="AR1505" s="24">
        <v>0</v>
      </c>
      <c r="AS1505" s="24">
        <v>0</v>
      </c>
      <c r="AT1505" s="24">
        <v>0</v>
      </c>
      <c r="AU1505" s="24">
        <v>0</v>
      </c>
      <c r="AV1505" s="24">
        <v>0</v>
      </c>
      <c r="AW1505" s="24">
        <v>0</v>
      </c>
      <c r="AX1505" s="24">
        <v>0</v>
      </c>
      <c r="AY1505" s="24">
        <v>0</v>
      </c>
      <c r="AZ1505" s="24">
        <v>0</v>
      </c>
      <c r="BA1505" s="24">
        <v>0</v>
      </c>
      <c r="BB1505" s="24">
        <v>0</v>
      </c>
      <c r="BC1505" s="24">
        <v>0</v>
      </c>
      <c r="BD1505" s="24">
        <f t="shared" si="601"/>
        <v>0</v>
      </c>
      <c r="BE1505" s="25"/>
    </row>
    <row r="1506" spans="1:57" ht="25.5" customHeight="1" x14ac:dyDescent="0.25">
      <c r="A1506" s="22">
        <v>30</v>
      </c>
      <c r="B1506" s="79" t="s">
        <v>110</v>
      </c>
      <c r="C1506" s="80">
        <v>13</v>
      </c>
      <c r="D1506" s="80">
        <v>154</v>
      </c>
      <c r="E1506" s="80" t="s">
        <v>372</v>
      </c>
      <c r="F1506" s="24">
        <v>0</v>
      </c>
      <c r="G1506" s="24">
        <v>0</v>
      </c>
      <c r="H1506" s="24">
        <v>0</v>
      </c>
      <c r="I1506" s="24">
        <v>0</v>
      </c>
      <c r="J1506" s="24">
        <v>0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0</v>
      </c>
      <c r="V1506" s="24"/>
      <c r="W1506" s="24">
        <v>0</v>
      </c>
      <c r="X1506" s="24"/>
      <c r="Y1506" s="24">
        <v>0</v>
      </c>
      <c r="Z1506" s="24">
        <v>0</v>
      </c>
      <c r="AA1506" s="24"/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/>
      <c r="AI1506" s="24">
        <v>0</v>
      </c>
      <c r="AJ1506" s="24">
        <v>0</v>
      </c>
      <c r="AK1506" s="24"/>
      <c r="AL1506" s="24">
        <v>0</v>
      </c>
      <c r="AM1506" s="24">
        <v>0</v>
      </c>
      <c r="AN1506" s="24">
        <v>0</v>
      </c>
      <c r="AO1506" s="24">
        <v>0</v>
      </c>
      <c r="AP1506" s="24">
        <v>0</v>
      </c>
      <c r="AQ1506" s="24">
        <v>0</v>
      </c>
      <c r="AR1506" s="24">
        <v>0</v>
      </c>
      <c r="AS1506" s="24">
        <v>0</v>
      </c>
      <c r="AT1506" s="24">
        <v>0</v>
      </c>
      <c r="AU1506" s="24">
        <v>0</v>
      </c>
      <c r="AV1506" s="24">
        <v>0</v>
      </c>
      <c r="AW1506" s="24">
        <v>0</v>
      </c>
      <c r="AX1506" s="24">
        <v>0</v>
      </c>
      <c r="AY1506" s="24">
        <v>0</v>
      </c>
      <c r="AZ1506" s="24">
        <v>0</v>
      </c>
      <c r="BA1506" s="24">
        <v>0</v>
      </c>
      <c r="BB1506" s="24">
        <v>0</v>
      </c>
      <c r="BC1506" s="24">
        <v>0</v>
      </c>
      <c r="BD1506" s="24">
        <f t="shared" si="601"/>
        <v>0</v>
      </c>
      <c r="BE1506" s="25"/>
    </row>
    <row r="1507" spans="1:57" ht="25.5" customHeight="1" x14ac:dyDescent="0.25">
      <c r="A1507" s="22">
        <v>30</v>
      </c>
      <c r="B1507" s="79" t="s">
        <v>110</v>
      </c>
      <c r="C1507" s="80">
        <v>13</v>
      </c>
      <c r="D1507" s="80">
        <v>355</v>
      </c>
      <c r="E1507" s="80" t="s">
        <v>160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0</v>
      </c>
      <c r="V1507" s="24"/>
      <c r="W1507" s="24">
        <v>0</v>
      </c>
      <c r="X1507" s="24"/>
      <c r="Y1507" s="24">
        <v>0</v>
      </c>
      <c r="Z1507" s="24">
        <v>0</v>
      </c>
      <c r="AA1507" s="24"/>
      <c r="AB1507" s="24">
        <v>0</v>
      </c>
      <c r="AC1507" s="24">
        <v>0</v>
      </c>
      <c r="AD1507" s="24">
        <v>0</v>
      </c>
      <c r="AE1507" s="24">
        <v>0</v>
      </c>
      <c r="AF1507" s="24">
        <v>0</v>
      </c>
      <c r="AG1507" s="24">
        <v>0</v>
      </c>
      <c r="AH1507" s="24"/>
      <c r="AI1507" s="24">
        <v>0</v>
      </c>
      <c r="AJ1507" s="24">
        <v>0</v>
      </c>
      <c r="AK1507" s="24"/>
      <c r="AL1507" s="24">
        <v>0</v>
      </c>
      <c r="AM1507" s="24">
        <v>0</v>
      </c>
      <c r="AN1507" s="24">
        <v>0</v>
      </c>
      <c r="AO1507" s="24">
        <v>0</v>
      </c>
      <c r="AP1507" s="24">
        <v>0</v>
      </c>
      <c r="AQ1507" s="24">
        <v>0</v>
      </c>
      <c r="AR1507" s="24">
        <v>0</v>
      </c>
      <c r="AS1507" s="24">
        <v>0</v>
      </c>
      <c r="AT1507" s="24">
        <v>0</v>
      </c>
      <c r="AU1507" s="24">
        <v>0</v>
      </c>
      <c r="AV1507" s="24">
        <v>0</v>
      </c>
      <c r="AW1507" s="24">
        <v>0</v>
      </c>
      <c r="AX1507" s="24">
        <v>0</v>
      </c>
      <c r="AY1507" s="24">
        <v>0</v>
      </c>
      <c r="AZ1507" s="24">
        <v>0</v>
      </c>
      <c r="BA1507" s="24">
        <v>0</v>
      </c>
      <c r="BB1507" s="24">
        <v>0</v>
      </c>
      <c r="BC1507" s="24">
        <v>0</v>
      </c>
      <c r="BD1507" s="24">
        <f t="shared" si="601"/>
        <v>0</v>
      </c>
      <c r="BE1507" s="25"/>
    </row>
    <row r="1508" spans="1:57" ht="25.5" customHeight="1" x14ac:dyDescent="0.25">
      <c r="A1508" s="22">
        <v>30</v>
      </c>
      <c r="B1508" s="78"/>
      <c r="C1508" s="76"/>
      <c r="D1508" s="76"/>
      <c r="E1508" s="76"/>
      <c r="F1508" s="24">
        <v>0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4"/>
      <c r="W1508" s="24">
        <v>0</v>
      </c>
      <c r="X1508" s="24"/>
      <c r="Y1508" s="24">
        <v>0</v>
      </c>
      <c r="Z1508" s="24">
        <v>0</v>
      </c>
      <c r="AA1508" s="24"/>
      <c r="AB1508" s="24">
        <v>0</v>
      </c>
      <c r="AC1508" s="24">
        <v>0</v>
      </c>
      <c r="AD1508" s="24">
        <v>0</v>
      </c>
      <c r="AE1508" s="24">
        <v>0</v>
      </c>
      <c r="AF1508" s="24">
        <v>0</v>
      </c>
      <c r="AG1508" s="24">
        <v>0</v>
      </c>
      <c r="AH1508" s="24"/>
      <c r="AI1508" s="24">
        <v>0</v>
      </c>
      <c r="AJ1508" s="24">
        <v>0</v>
      </c>
      <c r="AK1508" s="24"/>
      <c r="AL1508" s="24">
        <v>0</v>
      </c>
      <c r="AM1508" s="24">
        <v>0</v>
      </c>
      <c r="AN1508" s="24">
        <v>0</v>
      </c>
      <c r="AO1508" s="24">
        <v>0</v>
      </c>
      <c r="AP1508" s="24">
        <v>0</v>
      </c>
      <c r="AQ1508" s="24">
        <v>0</v>
      </c>
      <c r="AR1508" s="24">
        <v>0</v>
      </c>
      <c r="AS1508" s="24">
        <v>0</v>
      </c>
      <c r="AT1508" s="24">
        <v>0</v>
      </c>
      <c r="AU1508" s="24">
        <v>0</v>
      </c>
      <c r="AV1508" s="24">
        <v>0</v>
      </c>
      <c r="AW1508" s="24">
        <v>0</v>
      </c>
      <c r="AX1508" s="24">
        <v>0</v>
      </c>
      <c r="AY1508" s="24">
        <v>0</v>
      </c>
      <c r="AZ1508" s="24">
        <v>0</v>
      </c>
      <c r="BA1508" s="24">
        <v>0</v>
      </c>
      <c r="BB1508" s="24">
        <v>0</v>
      </c>
      <c r="BC1508" s="24">
        <v>0</v>
      </c>
      <c r="BD1508" s="24">
        <f t="shared" si="601"/>
        <v>0</v>
      </c>
      <c r="BE1508" s="25"/>
    </row>
    <row r="1509" spans="1:57" ht="25.5" customHeight="1" x14ac:dyDescent="0.25">
      <c r="A1509" s="22">
        <v>30</v>
      </c>
      <c r="B1509" s="78"/>
      <c r="C1509" s="76"/>
      <c r="D1509" s="76"/>
      <c r="E1509" s="76"/>
      <c r="F1509" s="24">
        <v>0</v>
      </c>
      <c r="G1509" s="24">
        <v>0</v>
      </c>
      <c r="H1509" s="24">
        <v>0</v>
      </c>
      <c r="I1509" s="24">
        <v>0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0</v>
      </c>
      <c r="V1509" s="24"/>
      <c r="W1509" s="24">
        <v>0</v>
      </c>
      <c r="X1509" s="24"/>
      <c r="Y1509" s="24">
        <v>0</v>
      </c>
      <c r="Z1509" s="24">
        <v>0</v>
      </c>
      <c r="AA1509" s="24"/>
      <c r="AB1509" s="24">
        <v>0</v>
      </c>
      <c r="AC1509" s="24">
        <v>0</v>
      </c>
      <c r="AD1509" s="24">
        <v>0</v>
      </c>
      <c r="AE1509" s="24">
        <v>0</v>
      </c>
      <c r="AF1509" s="24">
        <v>0</v>
      </c>
      <c r="AG1509" s="24">
        <v>0</v>
      </c>
      <c r="AH1509" s="24"/>
      <c r="AI1509" s="24">
        <v>0</v>
      </c>
      <c r="AJ1509" s="24">
        <v>0</v>
      </c>
      <c r="AK1509" s="24"/>
      <c r="AL1509" s="24">
        <v>0</v>
      </c>
      <c r="AM1509" s="24">
        <v>0</v>
      </c>
      <c r="AN1509" s="24">
        <v>0</v>
      </c>
      <c r="AO1509" s="24">
        <v>0</v>
      </c>
      <c r="AP1509" s="24">
        <v>0</v>
      </c>
      <c r="AQ1509" s="24">
        <v>0</v>
      </c>
      <c r="AR1509" s="24">
        <v>0</v>
      </c>
      <c r="AS1509" s="24">
        <v>0</v>
      </c>
      <c r="AT1509" s="24">
        <v>0</v>
      </c>
      <c r="AU1509" s="24">
        <v>0</v>
      </c>
      <c r="AV1509" s="24">
        <v>0</v>
      </c>
      <c r="AW1509" s="24">
        <v>0</v>
      </c>
      <c r="AX1509" s="24">
        <v>0</v>
      </c>
      <c r="AY1509" s="24">
        <v>0</v>
      </c>
      <c r="AZ1509" s="24">
        <v>0</v>
      </c>
      <c r="BA1509" s="24">
        <v>0</v>
      </c>
      <c r="BB1509" s="24">
        <v>0</v>
      </c>
      <c r="BC1509" s="24">
        <v>0</v>
      </c>
      <c r="BD1509" s="24">
        <f t="shared" si="601"/>
        <v>0</v>
      </c>
      <c r="BE1509" s="25"/>
    </row>
    <row r="1510" spans="1:57" ht="25.5" customHeight="1" x14ac:dyDescent="0.25">
      <c r="A1510" s="22">
        <v>30</v>
      </c>
      <c r="B1510" s="78"/>
      <c r="C1510" s="76"/>
      <c r="D1510" s="76"/>
      <c r="E1510" s="76"/>
      <c r="F1510" s="24">
        <v>0</v>
      </c>
      <c r="G1510" s="24">
        <v>0</v>
      </c>
      <c r="H1510" s="24">
        <v>0</v>
      </c>
      <c r="I1510" s="24">
        <v>0</v>
      </c>
      <c r="J1510" s="24">
        <v>0</v>
      </c>
      <c r="K1510" s="24">
        <v>0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0</v>
      </c>
      <c r="V1510" s="24"/>
      <c r="W1510" s="24">
        <v>0</v>
      </c>
      <c r="X1510" s="24"/>
      <c r="Y1510" s="24">
        <v>0</v>
      </c>
      <c r="Z1510" s="24">
        <v>0</v>
      </c>
      <c r="AA1510" s="24"/>
      <c r="AB1510" s="24">
        <v>0</v>
      </c>
      <c r="AC1510" s="24">
        <v>0</v>
      </c>
      <c r="AD1510" s="24">
        <v>0</v>
      </c>
      <c r="AE1510" s="24">
        <v>0</v>
      </c>
      <c r="AF1510" s="24">
        <v>0</v>
      </c>
      <c r="AG1510" s="24">
        <v>0</v>
      </c>
      <c r="AH1510" s="24"/>
      <c r="AI1510" s="24">
        <v>0</v>
      </c>
      <c r="AJ1510" s="24">
        <v>0</v>
      </c>
      <c r="AK1510" s="24"/>
      <c r="AL1510" s="24">
        <v>0</v>
      </c>
      <c r="AM1510" s="24">
        <v>0</v>
      </c>
      <c r="AN1510" s="24">
        <v>0</v>
      </c>
      <c r="AO1510" s="24">
        <v>0</v>
      </c>
      <c r="AP1510" s="24">
        <v>0</v>
      </c>
      <c r="AQ1510" s="24">
        <v>0</v>
      </c>
      <c r="AR1510" s="24">
        <v>0</v>
      </c>
      <c r="AS1510" s="24">
        <v>0</v>
      </c>
      <c r="AT1510" s="24">
        <v>0</v>
      </c>
      <c r="AU1510" s="24">
        <v>0</v>
      </c>
      <c r="AV1510" s="24">
        <v>0</v>
      </c>
      <c r="AW1510" s="24">
        <v>0</v>
      </c>
      <c r="AX1510" s="24">
        <v>0</v>
      </c>
      <c r="AY1510" s="24">
        <v>0</v>
      </c>
      <c r="AZ1510" s="24">
        <v>0</v>
      </c>
      <c r="BA1510" s="24">
        <v>0</v>
      </c>
      <c r="BB1510" s="24">
        <v>0</v>
      </c>
      <c r="BC1510" s="24">
        <v>0</v>
      </c>
      <c r="BD1510" s="24">
        <f t="shared" si="601"/>
        <v>0</v>
      </c>
      <c r="BE1510" s="25"/>
    </row>
    <row r="1511" spans="1:57" ht="25.5" customHeight="1" x14ac:dyDescent="0.25">
      <c r="A1511" s="22">
        <v>30</v>
      </c>
      <c r="B1511" s="78"/>
      <c r="C1511" s="76"/>
      <c r="D1511" s="76"/>
      <c r="E1511" s="76"/>
      <c r="F1511" s="24">
        <v>0</v>
      </c>
      <c r="G1511" s="24">
        <v>0</v>
      </c>
      <c r="H1511" s="24">
        <v>0</v>
      </c>
      <c r="I1511" s="24">
        <v>0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0</v>
      </c>
      <c r="V1511" s="24"/>
      <c r="W1511" s="24">
        <v>0</v>
      </c>
      <c r="X1511" s="24"/>
      <c r="Y1511" s="24">
        <v>0</v>
      </c>
      <c r="Z1511" s="24">
        <v>0</v>
      </c>
      <c r="AA1511" s="24"/>
      <c r="AB1511" s="24">
        <v>0</v>
      </c>
      <c r="AC1511" s="24">
        <v>0</v>
      </c>
      <c r="AD1511" s="24">
        <v>0</v>
      </c>
      <c r="AE1511" s="24">
        <v>0</v>
      </c>
      <c r="AF1511" s="24">
        <v>0</v>
      </c>
      <c r="AG1511" s="24">
        <v>0</v>
      </c>
      <c r="AH1511" s="24"/>
      <c r="AI1511" s="24">
        <v>0</v>
      </c>
      <c r="AJ1511" s="24">
        <v>0</v>
      </c>
      <c r="AK1511" s="24"/>
      <c r="AL1511" s="24">
        <v>0</v>
      </c>
      <c r="AM1511" s="24">
        <v>0</v>
      </c>
      <c r="AN1511" s="24">
        <v>0</v>
      </c>
      <c r="AO1511" s="24">
        <v>0</v>
      </c>
      <c r="AP1511" s="24">
        <v>0</v>
      </c>
      <c r="AQ1511" s="24">
        <v>0</v>
      </c>
      <c r="AR1511" s="24">
        <v>0</v>
      </c>
      <c r="AS1511" s="24">
        <v>0</v>
      </c>
      <c r="AT1511" s="24">
        <v>0</v>
      </c>
      <c r="AU1511" s="24">
        <v>0</v>
      </c>
      <c r="AV1511" s="24">
        <v>0</v>
      </c>
      <c r="AW1511" s="24">
        <v>0</v>
      </c>
      <c r="AX1511" s="24">
        <v>0</v>
      </c>
      <c r="AY1511" s="24">
        <v>0</v>
      </c>
      <c r="AZ1511" s="24">
        <v>0</v>
      </c>
      <c r="BA1511" s="24">
        <v>0</v>
      </c>
      <c r="BB1511" s="24">
        <v>0</v>
      </c>
      <c r="BC1511" s="24">
        <v>0</v>
      </c>
      <c r="BD1511" s="24">
        <f t="shared" si="601"/>
        <v>0</v>
      </c>
      <c r="BE1511" s="25"/>
    </row>
    <row r="1512" spans="1:57" ht="25.5" customHeight="1" x14ac:dyDescent="0.25">
      <c r="A1512" s="22">
        <v>30</v>
      </c>
      <c r="B1512" s="78"/>
      <c r="C1512" s="76"/>
      <c r="D1512" s="76"/>
      <c r="E1512" s="76"/>
      <c r="F1512" s="24">
        <v>0</v>
      </c>
      <c r="G1512" s="24">
        <v>0</v>
      </c>
      <c r="H1512" s="24">
        <v>0</v>
      </c>
      <c r="I1512" s="24">
        <v>0</v>
      </c>
      <c r="J1512" s="24">
        <v>0</v>
      </c>
      <c r="K1512" s="24">
        <v>0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0</v>
      </c>
      <c r="V1512" s="24"/>
      <c r="W1512" s="24">
        <v>0</v>
      </c>
      <c r="X1512" s="24"/>
      <c r="Y1512" s="24">
        <v>0</v>
      </c>
      <c r="Z1512" s="24">
        <v>0</v>
      </c>
      <c r="AA1512" s="24"/>
      <c r="AB1512" s="24">
        <v>0</v>
      </c>
      <c r="AC1512" s="24">
        <v>0</v>
      </c>
      <c r="AD1512" s="24">
        <v>0</v>
      </c>
      <c r="AE1512" s="24">
        <v>0</v>
      </c>
      <c r="AF1512" s="24">
        <v>0</v>
      </c>
      <c r="AG1512" s="24">
        <v>0</v>
      </c>
      <c r="AH1512" s="24"/>
      <c r="AI1512" s="24">
        <v>0</v>
      </c>
      <c r="AJ1512" s="24">
        <v>0</v>
      </c>
      <c r="AK1512" s="24"/>
      <c r="AL1512" s="24">
        <v>0</v>
      </c>
      <c r="AM1512" s="24">
        <v>0</v>
      </c>
      <c r="AN1512" s="24">
        <v>0</v>
      </c>
      <c r="AO1512" s="24">
        <v>0</v>
      </c>
      <c r="AP1512" s="24">
        <v>0</v>
      </c>
      <c r="AQ1512" s="24">
        <v>0</v>
      </c>
      <c r="AR1512" s="24">
        <v>0</v>
      </c>
      <c r="AS1512" s="24">
        <v>0</v>
      </c>
      <c r="AT1512" s="24">
        <v>0</v>
      </c>
      <c r="AU1512" s="24">
        <v>0</v>
      </c>
      <c r="AV1512" s="24">
        <v>0</v>
      </c>
      <c r="AW1512" s="24">
        <v>0</v>
      </c>
      <c r="AX1512" s="24">
        <v>0</v>
      </c>
      <c r="AY1512" s="24">
        <v>0</v>
      </c>
      <c r="AZ1512" s="24">
        <v>0</v>
      </c>
      <c r="BA1512" s="24">
        <v>0</v>
      </c>
      <c r="BB1512" s="24">
        <v>0</v>
      </c>
      <c r="BC1512" s="24">
        <v>0</v>
      </c>
      <c r="BD1512" s="24">
        <f t="shared" si="601"/>
        <v>0</v>
      </c>
      <c r="BE1512" s="25"/>
    </row>
    <row r="1513" spans="1:57" ht="25.5" customHeight="1" x14ac:dyDescent="0.25">
      <c r="A1513" s="22">
        <v>30</v>
      </c>
      <c r="B1513" s="78"/>
      <c r="C1513" s="76"/>
      <c r="D1513" s="76"/>
      <c r="E1513" s="76"/>
      <c r="F1513" s="24">
        <v>0</v>
      </c>
      <c r="G1513" s="24">
        <v>0</v>
      </c>
      <c r="H1513" s="24">
        <v>0</v>
      </c>
      <c r="I1513" s="24">
        <v>0</v>
      </c>
      <c r="J1513" s="24">
        <v>0</v>
      </c>
      <c r="K1513" s="24">
        <v>0</v>
      </c>
      <c r="L1513" s="24">
        <v>0</v>
      </c>
      <c r="M1513" s="24">
        <v>0</v>
      </c>
      <c r="N1513" s="24">
        <v>0</v>
      </c>
      <c r="O1513" s="24">
        <v>0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0</v>
      </c>
      <c r="V1513" s="24"/>
      <c r="W1513" s="24">
        <v>0</v>
      </c>
      <c r="X1513" s="24"/>
      <c r="Y1513" s="24">
        <v>0</v>
      </c>
      <c r="Z1513" s="24">
        <v>0</v>
      </c>
      <c r="AA1513" s="24"/>
      <c r="AB1513" s="24">
        <v>0</v>
      </c>
      <c r="AC1513" s="24">
        <v>0</v>
      </c>
      <c r="AD1513" s="24">
        <v>0</v>
      </c>
      <c r="AE1513" s="24">
        <v>0</v>
      </c>
      <c r="AF1513" s="24">
        <v>0</v>
      </c>
      <c r="AG1513" s="24">
        <v>0</v>
      </c>
      <c r="AH1513" s="24"/>
      <c r="AI1513" s="24">
        <v>0</v>
      </c>
      <c r="AJ1513" s="24">
        <v>0</v>
      </c>
      <c r="AK1513" s="24"/>
      <c r="AL1513" s="24">
        <v>0</v>
      </c>
      <c r="AM1513" s="24">
        <v>0</v>
      </c>
      <c r="AN1513" s="24">
        <v>0</v>
      </c>
      <c r="AO1513" s="24">
        <v>0</v>
      </c>
      <c r="AP1513" s="24">
        <v>0</v>
      </c>
      <c r="AQ1513" s="24">
        <v>0</v>
      </c>
      <c r="AR1513" s="24">
        <v>0</v>
      </c>
      <c r="AS1513" s="24">
        <v>0</v>
      </c>
      <c r="AT1513" s="24">
        <v>0</v>
      </c>
      <c r="AU1513" s="24">
        <v>0</v>
      </c>
      <c r="AV1513" s="24">
        <v>0</v>
      </c>
      <c r="AW1513" s="24">
        <v>0</v>
      </c>
      <c r="AX1513" s="24">
        <v>0</v>
      </c>
      <c r="AY1513" s="24">
        <v>0</v>
      </c>
      <c r="AZ1513" s="24">
        <v>0</v>
      </c>
      <c r="BA1513" s="24">
        <v>0</v>
      </c>
      <c r="BB1513" s="24">
        <v>0</v>
      </c>
      <c r="BC1513" s="24">
        <v>0</v>
      </c>
      <c r="BD1513" s="24">
        <f t="shared" si="601"/>
        <v>0</v>
      </c>
      <c r="BE1513" s="25"/>
    </row>
    <row r="1514" spans="1:57" ht="25.5" customHeight="1" x14ac:dyDescent="0.25">
      <c r="A1514" s="22">
        <v>30</v>
      </c>
      <c r="B1514" s="78"/>
      <c r="C1514" s="76"/>
      <c r="D1514" s="76"/>
      <c r="E1514" s="76"/>
      <c r="F1514" s="24">
        <v>0</v>
      </c>
      <c r="G1514" s="24">
        <v>0</v>
      </c>
      <c r="H1514" s="24">
        <v>0</v>
      </c>
      <c r="I1514" s="24">
        <v>0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0</v>
      </c>
      <c r="V1514" s="24"/>
      <c r="W1514" s="24">
        <v>0</v>
      </c>
      <c r="X1514" s="24"/>
      <c r="Y1514" s="24">
        <v>0</v>
      </c>
      <c r="Z1514" s="24">
        <v>0</v>
      </c>
      <c r="AA1514" s="24"/>
      <c r="AB1514" s="24">
        <v>0</v>
      </c>
      <c r="AC1514" s="24">
        <v>0</v>
      </c>
      <c r="AD1514" s="24">
        <v>0</v>
      </c>
      <c r="AE1514" s="24">
        <v>0</v>
      </c>
      <c r="AF1514" s="24">
        <v>0</v>
      </c>
      <c r="AG1514" s="24">
        <v>0</v>
      </c>
      <c r="AH1514" s="24"/>
      <c r="AI1514" s="24">
        <v>0</v>
      </c>
      <c r="AJ1514" s="24">
        <v>0</v>
      </c>
      <c r="AK1514" s="24"/>
      <c r="AL1514" s="24">
        <v>0</v>
      </c>
      <c r="AM1514" s="24">
        <v>0</v>
      </c>
      <c r="AN1514" s="24">
        <v>0</v>
      </c>
      <c r="AO1514" s="24">
        <v>0</v>
      </c>
      <c r="AP1514" s="24">
        <v>0</v>
      </c>
      <c r="AQ1514" s="24">
        <v>0</v>
      </c>
      <c r="AR1514" s="24">
        <v>0</v>
      </c>
      <c r="AS1514" s="24">
        <v>0</v>
      </c>
      <c r="AT1514" s="24">
        <v>0</v>
      </c>
      <c r="AU1514" s="24">
        <v>0</v>
      </c>
      <c r="AV1514" s="24">
        <v>0</v>
      </c>
      <c r="AW1514" s="24">
        <v>0</v>
      </c>
      <c r="AX1514" s="24">
        <v>0</v>
      </c>
      <c r="AY1514" s="24">
        <v>0</v>
      </c>
      <c r="AZ1514" s="24">
        <v>0</v>
      </c>
      <c r="BA1514" s="24">
        <v>0</v>
      </c>
      <c r="BB1514" s="24">
        <v>0</v>
      </c>
      <c r="BC1514" s="24">
        <v>0</v>
      </c>
      <c r="BD1514" s="24">
        <f t="shared" si="601"/>
        <v>0</v>
      </c>
      <c r="BE1514" s="25"/>
    </row>
    <row r="1515" spans="1:57" ht="25.5" customHeight="1" x14ac:dyDescent="0.25">
      <c r="A1515" s="22">
        <v>30</v>
      </c>
      <c r="B1515" s="78"/>
      <c r="C1515" s="76"/>
      <c r="D1515" s="76"/>
      <c r="E1515" s="76"/>
      <c r="F1515" s="24">
        <v>0</v>
      </c>
      <c r="G1515" s="24">
        <v>0</v>
      </c>
      <c r="H1515" s="24">
        <v>0</v>
      </c>
      <c r="I1515" s="24">
        <v>0</v>
      </c>
      <c r="J1515" s="24">
        <v>0</v>
      </c>
      <c r="K1515" s="24">
        <v>0</v>
      </c>
      <c r="L1515" s="24">
        <v>0</v>
      </c>
      <c r="M1515" s="24">
        <v>0</v>
      </c>
      <c r="N1515" s="24">
        <v>0</v>
      </c>
      <c r="O1515" s="24">
        <v>0</v>
      </c>
      <c r="P1515" s="24">
        <v>0</v>
      </c>
      <c r="Q1515" s="24">
        <v>0</v>
      </c>
      <c r="R1515" s="24">
        <v>0</v>
      </c>
      <c r="S1515" s="24">
        <v>0</v>
      </c>
      <c r="T1515" s="24">
        <v>0</v>
      </c>
      <c r="U1515" s="24">
        <v>0</v>
      </c>
      <c r="V1515" s="24"/>
      <c r="W1515" s="24">
        <v>0</v>
      </c>
      <c r="X1515" s="24"/>
      <c r="Y1515" s="24">
        <v>0</v>
      </c>
      <c r="Z1515" s="24">
        <v>0</v>
      </c>
      <c r="AA1515" s="24"/>
      <c r="AB1515" s="24">
        <v>0</v>
      </c>
      <c r="AC1515" s="24">
        <v>0</v>
      </c>
      <c r="AD1515" s="24">
        <v>0</v>
      </c>
      <c r="AE1515" s="24">
        <v>0</v>
      </c>
      <c r="AF1515" s="24">
        <v>0</v>
      </c>
      <c r="AG1515" s="24">
        <v>0</v>
      </c>
      <c r="AH1515" s="24"/>
      <c r="AI1515" s="24">
        <v>0</v>
      </c>
      <c r="AJ1515" s="24">
        <v>0</v>
      </c>
      <c r="AK1515" s="24"/>
      <c r="AL1515" s="24">
        <v>0</v>
      </c>
      <c r="AM1515" s="24">
        <v>0</v>
      </c>
      <c r="AN1515" s="24">
        <v>0</v>
      </c>
      <c r="AO1515" s="24">
        <v>0</v>
      </c>
      <c r="AP1515" s="24">
        <v>0</v>
      </c>
      <c r="AQ1515" s="24">
        <v>0</v>
      </c>
      <c r="AR1515" s="24">
        <v>0</v>
      </c>
      <c r="AS1515" s="24">
        <v>0</v>
      </c>
      <c r="AT1515" s="24">
        <v>0</v>
      </c>
      <c r="AU1515" s="24">
        <v>0</v>
      </c>
      <c r="AV1515" s="24">
        <v>0</v>
      </c>
      <c r="AW1515" s="24">
        <v>0</v>
      </c>
      <c r="AX1515" s="24">
        <v>0</v>
      </c>
      <c r="AY1515" s="24">
        <v>0</v>
      </c>
      <c r="AZ1515" s="24">
        <v>0</v>
      </c>
      <c r="BA1515" s="24">
        <v>0</v>
      </c>
      <c r="BB1515" s="24">
        <v>0</v>
      </c>
      <c r="BC1515" s="24">
        <v>0</v>
      </c>
      <c r="BD1515" s="24">
        <f t="shared" si="601"/>
        <v>0</v>
      </c>
      <c r="BE1515" s="25"/>
    </row>
    <row r="1516" spans="1:57" ht="25.5" customHeight="1" x14ac:dyDescent="0.25">
      <c r="A1516" s="22">
        <v>30</v>
      </c>
      <c r="B1516" s="78"/>
      <c r="C1516" s="76"/>
      <c r="D1516" s="76"/>
      <c r="E1516" s="76"/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4">
        <v>0</v>
      </c>
      <c r="Q1516" s="24">
        <v>0</v>
      </c>
      <c r="R1516" s="24">
        <v>0</v>
      </c>
      <c r="S1516" s="24">
        <v>0</v>
      </c>
      <c r="T1516" s="24">
        <v>0</v>
      </c>
      <c r="U1516" s="24">
        <v>0</v>
      </c>
      <c r="V1516" s="24"/>
      <c r="W1516" s="24">
        <v>0</v>
      </c>
      <c r="X1516" s="24"/>
      <c r="Y1516" s="24">
        <v>0</v>
      </c>
      <c r="Z1516" s="24">
        <v>0</v>
      </c>
      <c r="AA1516" s="24"/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/>
      <c r="AI1516" s="24">
        <v>0</v>
      </c>
      <c r="AJ1516" s="24">
        <v>0</v>
      </c>
      <c r="AK1516" s="24"/>
      <c r="AL1516" s="24">
        <v>0</v>
      </c>
      <c r="AM1516" s="24">
        <v>0</v>
      </c>
      <c r="AN1516" s="24">
        <v>0</v>
      </c>
      <c r="AO1516" s="24">
        <v>0</v>
      </c>
      <c r="AP1516" s="24">
        <v>0</v>
      </c>
      <c r="AQ1516" s="24">
        <v>0</v>
      </c>
      <c r="AR1516" s="24">
        <v>0</v>
      </c>
      <c r="AS1516" s="24">
        <v>0</v>
      </c>
      <c r="AT1516" s="24">
        <v>0</v>
      </c>
      <c r="AU1516" s="24">
        <v>0</v>
      </c>
      <c r="AV1516" s="24">
        <v>0</v>
      </c>
      <c r="AW1516" s="24">
        <v>0</v>
      </c>
      <c r="AX1516" s="24">
        <v>0</v>
      </c>
      <c r="AY1516" s="24">
        <v>0</v>
      </c>
      <c r="AZ1516" s="24">
        <v>0</v>
      </c>
      <c r="BA1516" s="24">
        <v>0</v>
      </c>
      <c r="BB1516" s="24">
        <v>0</v>
      </c>
      <c r="BC1516" s="24">
        <v>0</v>
      </c>
      <c r="BD1516" s="24">
        <f t="shared" si="601"/>
        <v>0</v>
      </c>
      <c r="BE1516" s="25"/>
    </row>
    <row r="1517" spans="1:57" ht="25.5" customHeight="1" x14ac:dyDescent="0.25">
      <c r="A1517" s="22">
        <v>30</v>
      </c>
      <c r="B1517" s="78"/>
      <c r="C1517" s="76"/>
      <c r="D1517" s="76"/>
      <c r="E1517" s="76"/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4">
        <v>0</v>
      </c>
      <c r="Q1517" s="24">
        <v>0</v>
      </c>
      <c r="R1517" s="24">
        <v>0</v>
      </c>
      <c r="S1517" s="24">
        <v>0</v>
      </c>
      <c r="T1517" s="24">
        <v>0</v>
      </c>
      <c r="U1517" s="24">
        <v>0</v>
      </c>
      <c r="V1517" s="24"/>
      <c r="W1517" s="24">
        <v>0</v>
      </c>
      <c r="X1517" s="24"/>
      <c r="Y1517" s="24">
        <v>0</v>
      </c>
      <c r="Z1517" s="24">
        <v>0</v>
      </c>
      <c r="AA1517" s="24"/>
      <c r="AB1517" s="24">
        <v>0</v>
      </c>
      <c r="AC1517" s="24">
        <v>0</v>
      </c>
      <c r="AD1517" s="24">
        <v>0</v>
      </c>
      <c r="AE1517" s="24">
        <v>0</v>
      </c>
      <c r="AF1517" s="24">
        <v>0</v>
      </c>
      <c r="AG1517" s="24">
        <v>0</v>
      </c>
      <c r="AH1517" s="24"/>
      <c r="AI1517" s="24">
        <v>0</v>
      </c>
      <c r="AJ1517" s="24">
        <v>0</v>
      </c>
      <c r="AK1517" s="24"/>
      <c r="AL1517" s="24">
        <v>0</v>
      </c>
      <c r="AM1517" s="24">
        <v>0</v>
      </c>
      <c r="AN1517" s="24">
        <v>0</v>
      </c>
      <c r="AO1517" s="24">
        <v>0</v>
      </c>
      <c r="AP1517" s="24">
        <v>0</v>
      </c>
      <c r="AQ1517" s="24">
        <v>0</v>
      </c>
      <c r="AR1517" s="24">
        <v>0</v>
      </c>
      <c r="AS1517" s="24">
        <v>0</v>
      </c>
      <c r="AT1517" s="24">
        <v>0</v>
      </c>
      <c r="AU1517" s="24">
        <v>0</v>
      </c>
      <c r="AV1517" s="24">
        <v>0</v>
      </c>
      <c r="AW1517" s="24">
        <v>0</v>
      </c>
      <c r="AX1517" s="24">
        <v>0</v>
      </c>
      <c r="AY1517" s="24">
        <v>0</v>
      </c>
      <c r="AZ1517" s="24">
        <v>0</v>
      </c>
      <c r="BA1517" s="24">
        <v>0</v>
      </c>
      <c r="BB1517" s="24">
        <v>0</v>
      </c>
      <c r="BC1517" s="24">
        <v>0</v>
      </c>
      <c r="BD1517" s="24">
        <f t="shared" si="601"/>
        <v>0</v>
      </c>
      <c r="BE1517" s="25"/>
    </row>
    <row r="1518" spans="1:57" ht="25.5" customHeight="1" x14ac:dyDescent="0.25">
      <c r="A1518" s="22">
        <v>30</v>
      </c>
      <c r="B1518" s="78"/>
      <c r="C1518" s="76"/>
      <c r="D1518" s="76"/>
      <c r="E1518" s="76"/>
      <c r="F1518" s="24">
        <v>0</v>
      </c>
      <c r="G1518" s="24">
        <v>0</v>
      </c>
      <c r="H1518" s="24">
        <v>0</v>
      </c>
      <c r="I1518" s="24">
        <v>0</v>
      </c>
      <c r="J1518" s="24">
        <v>0</v>
      </c>
      <c r="K1518" s="24">
        <v>0</v>
      </c>
      <c r="L1518" s="24">
        <v>0</v>
      </c>
      <c r="M1518" s="24">
        <v>0</v>
      </c>
      <c r="N1518" s="24">
        <v>0</v>
      </c>
      <c r="O1518" s="24">
        <v>0</v>
      </c>
      <c r="P1518" s="24">
        <v>0</v>
      </c>
      <c r="Q1518" s="24">
        <v>0</v>
      </c>
      <c r="R1518" s="24">
        <v>0</v>
      </c>
      <c r="S1518" s="24">
        <v>0</v>
      </c>
      <c r="T1518" s="24">
        <v>0</v>
      </c>
      <c r="U1518" s="24">
        <v>0</v>
      </c>
      <c r="V1518" s="24"/>
      <c r="W1518" s="24">
        <v>0</v>
      </c>
      <c r="X1518" s="24"/>
      <c r="Y1518" s="24">
        <v>0</v>
      </c>
      <c r="Z1518" s="24">
        <v>0</v>
      </c>
      <c r="AA1518" s="24"/>
      <c r="AB1518" s="24">
        <v>0</v>
      </c>
      <c r="AC1518" s="24">
        <v>0</v>
      </c>
      <c r="AD1518" s="24">
        <v>0</v>
      </c>
      <c r="AE1518" s="24">
        <v>0</v>
      </c>
      <c r="AF1518" s="24">
        <v>0</v>
      </c>
      <c r="AG1518" s="24">
        <v>0</v>
      </c>
      <c r="AH1518" s="24"/>
      <c r="AI1518" s="24">
        <v>0</v>
      </c>
      <c r="AJ1518" s="24">
        <v>0</v>
      </c>
      <c r="AK1518" s="24"/>
      <c r="AL1518" s="24">
        <v>0</v>
      </c>
      <c r="AM1518" s="24">
        <v>0</v>
      </c>
      <c r="AN1518" s="24">
        <v>0</v>
      </c>
      <c r="AO1518" s="24">
        <v>0</v>
      </c>
      <c r="AP1518" s="24">
        <v>0</v>
      </c>
      <c r="AQ1518" s="24">
        <v>0</v>
      </c>
      <c r="AR1518" s="24">
        <v>0</v>
      </c>
      <c r="AS1518" s="24">
        <v>0</v>
      </c>
      <c r="AT1518" s="24">
        <v>0</v>
      </c>
      <c r="AU1518" s="24">
        <v>0</v>
      </c>
      <c r="AV1518" s="24">
        <v>0</v>
      </c>
      <c r="AW1518" s="24">
        <v>0</v>
      </c>
      <c r="AX1518" s="24">
        <v>0</v>
      </c>
      <c r="AY1518" s="24">
        <v>0</v>
      </c>
      <c r="AZ1518" s="24">
        <v>0</v>
      </c>
      <c r="BA1518" s="24">
        <v>0</v>
      </c>
      <c r="BB1518" s="24">
        <v>0</v>
      </c>
      <c r="BC1518" s="24">
        <v>0</v>
      </c>
      <c r="BD1518" s="24">
        <f t="shared" si="601"/>
        <v>0</v>
      </c>
      <c r="BE1518" s="25"/>
    </row>
    <row r="1519" spans="1:57" ht="25.5" customHeight="1" x14ac:dyDescent="0.25">
      <c r="A1519" s="29"/>
      <c r="B1519" s="83"/>
      <c r="C1519" s="84"/>
      <c r="D1519" s="84"/>
      <c r="E1519" s="76" t="s">
        <v>116</v>
      </c>
      <c r="F1519" s="37">
        <f t="shared" ref="F1519:AK1519" si="602">SUM(F1479:F1518)</f>
        <v>0</v>
      </c>
      <c r="G1519" s="37">
        <f t="shared" si="602"/>
        <v>0</v>
      </c>
      <c r="H1519" s="37">
        <f t="shared" si="602"/>
        <v>0</v>
      </c>
      <c r="I1519" s="37">
        <f t="shared" si="602"/>
        <v>0</v>
      </c>
      <c r="J1519" s="37">
        <f t="shared" si="602"/>
        <v>0</v>
      </c>
      <c r="K1519" s="37">
        <f t="shared" si="602"/>
        <v>0</v>
      </c>
      <c r="L1519" s="37">
        <f t="shared" si="602"/>
        <v>0</v>
      </c>
      <c r="M1519" s="37">
        <f t="shared" si="602"/>
        <v>0</v>
      </c>
      <c r="N1519" s="37">
        <f t="shared" si="602"/>
        <v>0</v>
      </c>
      <c r="O1519" s="37">
        <f t="shared" si="602"/>
        <v>0</v>
      </c>
      <c r="P1519" s="37">
        <f t="shared" si="602"/>
        <v>0</v>
      </c>
      <c r="Q1519" s="37">
        <f t="shared" si="602"/>
        <v>0</v>
      </c>
      <c r="R1519" s="37">
        <f t="shared" si="602"/>
        <v>0</v>
      </c>
      <c r="S1519" s="37">
        <f t="shared" si="602"/>
        <v>0</v>
      </c>
      <c r="T1519" s="37">
        <f t="shared" si="602"/>
        <v>0</v>
      </c>
      <c r="U1519" s="37">
        <f t="shared" si="602"/>
        <v>0</v>
      </c>
      <c r="V1519" s="37"/>
      <c r="W1519" s="37">
        <f t="shared" si="602"/>
        <v>0</v>
      </c>
      <c r="X1519" s="37"/>
      <c r="Y1519" s="37">
        <f t="shared" si="602"/>
        <v>0</v>
      </c>
      <c r="Z1519" s="37">
        <f t="shared" si="602"/>
        <v>0</v>
      </c>
      <c r="AA1519" s="37"/>
      <c r="AB1519" s="37">
        <f t="shared" si="602"/>
        <v>0</v>
      </c>
      <c r="AC1519" s="37">
        <f t="shared" si="602"/>
        <v>0</v>
      </c>
      <c r="AD1519" s="37">
        <f t="shared" si="602"/>
        <v>0</v>
      </c>
      <c r="AE1519" s="37">
        <f t="shared" si="602"/>
        <v>0</v>
      </c>
      <c r="AF1519" s="37">
        <f t="shared" si="602"/>
        <v>0</v>
      </c>
      <c r="AG1519" s="37">
        <f t="shared" si="602"/>
        <v>0</v>
      </c>
      <c r="AH1519" s="37"/>
      <c r="AI1519" s="37">
        <f t="shared" si="602"/>
        <v>0</v>
      </c>
      <c r="AJ1519" s="37">
        <f t="shared" si="602"/>
        <v>0</v>
      </c>
      <c r="AK1519" s="37"/>
      <c r="AL1519" s="37">
        <f t="shared" ref="AL1519:BC1519" si="603">SUM(AL1479:AL1518)</f>
        <v>0</v>
      </c>
      <c r="AM1519" s="37">
        <f t="shared" si="603"/>
        <v>0</v>
      </c>
      <c r="AN1519" s="37">
        <f t="shared" si="603"/>
        <v>0</v>
      </c>
      <c r="AO1519" s="37">
        <f t="shared" si="603"/>
        <v>0</v>
      </c>
      <c r="AP1519" s="37">
        <f t="shared" si="603"/>
        <v>0</v>
      </c>
      <c r="AQ1519" s="37">
        <f t="shared" si="603"/>
        <v>0</v>
      </c>
      <c r="AR1519" s="37">
        <f t="shared" si="603"/>
        <v>0</v>
      </c>
      <c r="AS1519" s="37">
        <f t="shared" si="603"/>
        <v>0</v>
      </c>
      <c r="AT1519" s="37">
        <f t="shared" si="603"/>
        <v>0</v>
      </c>
      <c r="AU1519" s="37">
        <f t="shared" si="603"/>
        <v>0</v>
      </c>
      <c r="AV1519" s="37">
        <f t="shared" si="603"/>
        <v>0</v>
      </c>
      <c r="AW1519" s="37">
        <f t="shared" si="603"/>
        <v>0</v>
      </c>
      <c r="AX1519" s="37">
        <f t="shared" si="603"/>
        <v>0</v>
      </c>
      <c r="AY1519" s="37">
        <f t="shared" si="603"/>
        <v>0</v>
      </c>
      <c r="AZ1519" s="37">
        <f t="shared" si="603"/>
        <v>0</v>
      </c>
      <c r="BA1519" s="37">
        <f t="shared" si="603"/>
        <v>0</v>
      </c>
      <c r="BB1519" s="37">
        <f t="shared" si="603"/>
        <v>0</v>
      </c>
      <c r="BC1519" s="37">
        <f t="shared" si="603"/>
        <v>0</v>
      </c>
      <c r="BD1519" s="24">
        <f t="shared" si="601"/>
        <v>0</v>
      </c>
      <c r="BE1519" s="110"/>
    </row>
    <row r="1520" spans="1:57" ht="25.5" customHeight="1" x14ac:dyDescent="0.25">
      <c r="A1520" s="29"/>
      <c r="B1520" s="83"/>
      <c r="C1520" s="84"/>
      <c r="D1520" s="84"/>
      <c r="E1520" s="76" t="s">
        <v>117</v>
      </c>
      <c r="F1520" s="33">
        <f t="shared" ref="F1520:AK1520" si="604">COUNTA(F1479:F1518)</f>
        <v>40</v>
      </c>
      <c r="G1520" s="33">
        <f t="shared" si="604"/>
        <v>40</v>
      </c>
      <c r="H1520" s="33">
        <f t="shared" si="604"/>
        <v>40</v>
      </c>
      <c r="I1520" s="33">
        <f t="shared" si="604"/>
        <v>40</v>
      </c>
      <c r="J1520" s="33">
        <f t="shared" si="604"/>
        <v>40</v>
      </c>
      <c r="K1520" s="33">
        <f t="shared" si="604"/>
        <v>40</v>
      </c>
      <c r="L1520" s="33">
        <f t="shared" si="604"/>
        <v>40</v>
      </c>
      <c r="M1520" s="33">
        <f t="shared" si="604"/>
        <v>40</v>
      </c>
      <c r="N1520" s="33">
        <f t="shared" si="604"/>
        <v>40</v>
      </c>
      <c r="O1520" s="33">
        <f t="shared" si="604"/>
        <v>40</v>
      </c>
      <c r="P1520" s="33">
        <f t="shared" si="604"/>
        <v>40</v>
      </c>
      <c r="Q1520" s="33">
        <f t="shared" si="604"/>
        <v>40</v>
      </c>
      <c r="R1520" s="33">
        <f t="shared" si="604"/>
        <v>40</v>
      </c>
      <c r="S1520" s="33">
        <f t="shared" si="604"/>
        <v>40</v>
      </c>
      <c r="T1520" s="33">
        <f t="shared" si="604"/>
        <v>40</v>
      </c>
      <c r="U1520" s="33">
        <f t="shared" si="604"/>
        <v>40</v>
      </c>
      <c r="V1520" s="33"/>
      <c r="W1520" s="33">
        <f t="shared" si="604"/>
        <v>40</v>
      </c>
      <c r="X1520" s="33"/>
      <c r="Y1520" s="33">
        <f t="shared" si="604"/>
        <v>40</v>
      </c>
      <c r="Z1520" s="33">
        <f t="shared" si="604"/>
        <v>40</v>
      </c>
      <c r="AA1520" s="33"/>
      <c r="AB1520" s="33">
        <f t="shared" si="604"/>
        <v>40</v>
      </c>
      <c r="AC1520" s="33">
        <f t="shared" si="604"/>
        <v>40</v>
      </c>
      <c r="AD1520" s="33">
        <f t="shared" si="604"/>
        <v>40</v>
      </c>
      <c r="AE1520" s="33">
        <f t="shared" si="604"/>
        <v>40</v>
      </c>
      <c r="AF1520" s="33">
        <f t="shared" si="604"/>
        <v>40</v>
      </c>
      <c r="AG1520" s="33">
        <f t="shared" si="604"/>
        <v>40</v>
      </c>
      <c r="AH1520" s="33"/>
      <c r="AI1520" s="33">
        <f t="shared" si="604"/>
        <v>40</v>
      </c>
      <c r="AJ1520" s="33">
        <f t="shared" si="604"/>
        <v>40</v>
      </c>
      <c r="AK1520" s="33"/>
      <c r="AL1520" s="33">
        <f t="shared" ref="AL1520:BC1520" si="605">COUNTA(AL1479:AL1518)</f>
        <v>40</v>
      </c>
      <c r="AM1520" s="33">
        <f t="shared" si="605"/>
        <v>40</v>
      </c>
      <c r="AN1520" s="33">
        <f t="shared" si="605"/>
        <v>40</v>
      </c>
      <c r="AO1520" s="33">
        <f t="shared" si="605"/>
        <v>40</v>
      </c>
      <c r="AP1520" s="33">
        <f t="shared" si="605"/>
        <v>40</v>
      </c>
      <c r="AQ1520" s="33">
        <f t="shared" si="605"/>
        <v>40</v>
      </c>
      <c r="AR1520" s="33">
        <f t="shared" si="605"/>
        <v>40</v>
      </c>
      <c r="AS1520" s="33">
        <f t="shared" si="605"/>
        <v>40</v>
      </c>
      <c r="AT1520" s="33">
        <f t="shared" si="605"/>
        <v>40</v>
      </c>
      <c r="AU1520" s="33">
        <f t="shared" si="605"/>
        <v>40</v>
      </c>
      <c r="AV1520" s="33">
        <f t="shared" si="605"/>
        <v>40</v>
      </c>
      <c r="AW1520" s="33">
        <f t="shared" si="605"/>
        <v>40</v>
      </c>
      <c r="AX1520" s="33">
        <f t="shared" si="605"/>
        <v>40</v>
      </c>
      <c r="AY1520" s="33">
        <f t="shared" si="605"/>
        <v>40</v>
      </c>
      <c r="AZ1520" s="33">
        <f t="shared" si="605"/>
        <v>40</v>
      </c>
      <c r="BA1520" s="33">
        <f t="shared" si="605"/>
        <v>40</v>
      </c>
      <c r="BB1520" s="33">
        <f t="shared" si="605"/>
        <v>40</v>
      </c>
      <c r="BC1520" s="33">
        <f t="shared" si="605"/>
        <v>40</v>
      </c>
      <c r="BD1520" s="33">
        <f t="shared" si="601"/>
        <v>1800</v>
      </c>
      <c r="BE1520" s="110"/>
    </row>
    <row r="1521" spans="1:57" ht="25.5" customHeight="1" x14ac:dyDescent="0.25">
      <c r="A1521" s="29"/>
      <c r="B1521" s="83"/>
      <c r="C1521" s="84"/>
      <c r="D1521" s="84"/>
      <c r="E1521" s="76" t="s">
        <v>64</v>
      </c>
      <c r="F1521" s="34">
        <f t="shared" ref="F1521:AK1521" si="606">COUNTIF(F1479:F1518,"NS")</f>
        <v>0</v>
      </c>
      <c r="G1521" s="34">
        <f t="shared" si="606"/>
        <v>0</v>
      </c>
      <c r="H1521" s="34">
        <f t="shared" si="606"/>
        <v>0</v>
      </c>
      <c r="I1521" s="34">
        <f t="shared" si="606"/>
        <v>0</v>
      </c>
      <c r="J1521" s="34">
        <f t="shared" si="606"/>
        <v>0</v>
      </c>
      <c r="K1521" s="34">
        <f t="shared" si="606"/>
        <v>0</v>
      </c>
      <c r="L1521" s="34">
        <f t="shared" si="606"/>
        <v>0</v>
      </c>
      <c r="M1521" s="34">
        <f t="shared" si="606"/>
        <v>0</v>
      </c>
      <c r="N1521" s="34">
        <f t="shared" si="606"/>
        <v>0</v>
      </c>
      <c r="O1521" s="34">
        <f t="shared" si="606"/>
        <v>0</v>
      </c>
      <c r="P1521" s="34">
        <f t="shared" si="606"/>
        <v>0</v>
      </c>
      <c r="Q1521" s="34">
        <f t="shared" si="606"/>
        <v>0</v>
      </c>
      <c r="R1521" s="34">
        <f t="shared" si="606"/>
        <v>0</v>
      </c>
      <c r="S1521" s="34">
        <f t="shared" si="606"/>
        <v>0</v>
      </c>
      <c r="T1521" s="34">
        <f t="shared" si="606"/>
        <v>0</v>
      </c>
      <c r="U1521" s="34">
        <f t="shared" si="606"/>
        <v>0</v>
      </c>
      <c r="V1521" s="34"/>
      <c r="W1521" s="34">
        <f t="shared" si="606"/>
        <v>0</v>
      </c>
      <c r="X1521" s="34"/>
      <c r="Y1521" s="34">
        <f t="shared" si="606"/>
        <v>0</v>
      </c>
      <c r="Z1521" s="34">
        <f t="shared" si="606"/>
        <v>0</v>
      </c>
      <c r="AA1521" s="34"/>
      <c r="AB1521" s="34">
        <f t="shared" si="606"/>
        <v>0</v>
      </c>
      <c r="AC1521" s="34">
        <f t="shared" si="606"/>
        <v>0</v>
      </c>
      <c r="AD1521" s="34">
        <f t="shared" si="606"/>
        <v>0</v>
      </c>
      <c r="AE1521" s="34">
        <f t="shared" si="606"/>
        <v>0</v>
      </c>
      <c r="AF1521" s="34">
        <f t="shared" si="606"/>
        <v>0</v>
      </c>
      <c r="AG1521" s="34">
        <f t="shared" si="606"/>
        <v>0</v>
      </c>
      <c r="AH1521" s="34"/>
      <c r="AI1521" s="34">
        <f t="shared" si="606"/>
        <v>0</v>
      </c>
      <c r="AJ1521" s="34">
        <f t="shared" si="606"/>
        <v>0</v>
      </c>
      <c r="AK1521" s="34"/>
      <c r="AL1521" s="34">
        <f t="shared" ref="AL1521:BC1521" si="607">COUNTIF(AL1479:AL1518,"NS")</f>
        <v>0</v>
      </c>
      <c r="AM1521" s="34">
        <f t="shared" si="607"/>
        <v>0</v>
      </c>
      <c r="AN1521" s="34">
        <f t="shared" si="607"/>
        <v>0</v>
      </c>
      <c r="AO1521" s="34">
        <f t="shared" si="607"/>
        <v>0</v>
      </c>
      <c r="AP1521" s="34">
        <f t="shared" si="607"/>
        <v>0</v>
      </c>
      <c r="AQ1521" s="34">
        <f t="shared" si="607"/>
        <v>0</v>
      </c>
      <c r="AR1521" s="34">
        <f t="shared" si="607"/>
        <v>0</v>
      </c>
      <c r="AS1521" s="34">
        <f t="shared" si="607"/>
        <v>0</v>
      </c>
      <c r="AT1521" s="34">
        <f t="shared" si="607"/>
        <v>0</v>
      </c>
      <c r="AU1521" s="34">
        <f t="shared" si="607"/>
        <v>0</v>
      </c>
      <c r="AV1521" s="34">
        <f t="shared" si="607"/>
        <v>0</v>
      </c>
      <c r="AW1521" s="34">
        <f t="shared" si="607"/>
        <v>0</v>
      </c>
      <c r="AX1521" s="34">
        <f t="shared" si="607"/>
        <v>0</v>
      </c>
      <c r="AY1521" s="34">
        <f t="shared" si="607"/>
        <v>0</v>
      </c>
      <c r="AZ1521" s="34">
        <f t="shared" si="607"/>
        <v>0</v>
      </c>
      <c r="BA1521" s="34">
        <f t="shared" si="607"/>
        <v>0</v>
      </c>
      <c r="BB1521" s="34">
        <f t="shared" si="607"/>
        <v>0</v>
      </c>
      <c r="BC1521" s="34">
        <f t="shared" si="607"/>
        <v>0</v>
      </c>
      <c r="BD1521" s="33">
        <f t="shared" si="601"/>
        <v>0</v>
      </c>
      <c r="BE1521" s="110"/>
    </row>
    <row r="1522" spans="1:57" ht="25.5" customHeight="1" x14ac:dyDescent="0.25">
      <c r="A1522" s="29"/>
      <c r="B1522" s="83"/>
      <c r="C1522" s="84"/>
      <c r="D1522" s="84"/>
      <c r="E1522" s="76" t="s">
        <v>59</v>
      </c>
      <c r="F1522" s="34">
        <f t="shared" ref="F1522:AK1522" si="608">COUNTIF(F1479:F1518,"NC")</f>
        <v>0</v>
      </c>
      <c r="G1522" s="34">
        <f t="shared" si="608"/>
        <v>0</v>
      </c>
      <c r="H1522" s="34">
        <f t="shared" si="608"/>
        <v>0</v>
      </c>
      <c r="I1522" s="34">
        <f t="shared" si="608"/>
        <v>0</v>
      </c>
      <c r="J1522" s="34">
        <f t="shared" si="608"/>
        <v>0</v>
      </c>
      <c r="K1522" s="34">
        <f t="shared" si="608"/>
        <v>0</v>
      </c>
      <c r="L1522" s="34">
        <f t="shared" si="608"/>
        <v>0</v>
      </c>
      <c r="M1522" s="34">
        <f t="shared" si="608"/>
        <v>0</v>
      </c>
      <c r="N1522" s="34">
        <f t="shared" si="608"/>
        <v>0</v>
      </c>
      <c r="O1522" s="34">
        <f t="shared" si="608"/>
        <v>0</v>
      </c>
      <c r="P1522" s="34">
        <f t="shared" si="608"/>
        <v>0</v>
      </c>
      <c r="Q1522" s="34">
        <f t="shared" si="608"/>
        <v>0</v>
      </c>
      <c r="R1522" s="34">
        <f t="shared" si="608"/>
        <v>0</v>
      </c>
      <c r="S1522" s="34">
        <f t="shared" si="608"/>
        <v>0</v>
      </c>
      <c r="T1522" s="34">
        <f t="shared" si="608"/>
        <v>0</v>
      </c>
      <c r="U1522" s="34">
        <f t="shared" si="608"/>
        <v>0</v>
      </c>
      <c r="V1522" s="34"/>
      <c r="W1522" s="34">
        <f t="shared" si="608"/>
        <v>0</v>
      </c>
      <c r="X1522" s="34"/>
      <c r="Y1522" s="34">
        <f t="shared" si="608"/>
        <v>0</v>
      </c>
      <c r="Z1522" s="34">
        <f t="shared" si="608"/>
        <v>0</v>
      </c>
      <c r="AA1522" s="34"/>
      <c r="AB1522" s="34">
        <f t="shared" si="608"/>
        <v>0</v>
      </c>
      <c r="AC1522" s="34">
        <f t="shared" si="608"/>
        <v>0</v>
      </c>
      <c r="AD1522" s="34">
        <f t="shared" si="608"/>
        <v>0</v>
      </c>
      <c r="AE1522" s="34">
        <f t="shared" si="608"/>
        <v>0</v>
      </c>
      <c r="AF1522" s="34">
        <f t="shared" si="608"/>
        <v>0</v>
      </c>
      <c r="AG1522" s="34">
        <f t="shared" si="608"/>
        <v>0</v>
      </c>
      <c r="AH1522" s="34"/>
      <c r="AI1522" s="34">
        <f t="shared" si="608"/>
        <v>0</v>
      </c>
      <c r="AJ1522" s="34">
        <f t="shared" si="608"/>
        <v>0</v>
      </c>
      <c r="AK1522" s="34"/>
      <c r="AL1522" s="34">
        <f t="shared" ref="AL1522:BC1522" si="609">COUNTIF(AL1479:AL1518,"NC")</f>
        <v>0</v>
      </c>
      <c r="AM1522" s="34">
        <f t="shared" si="609"/>
        <v>0</v>
      </c>
      <c r="AN1522" s="34">
        <f t="shared" si="609"/>
        <v>0</v>
      </c>
      <c r="AO1522" s="34">
        <f t="shared" si="609"/>
        <v>0</v>
      </c>
      <c r="AP1522" s="34">
        <f t="shared" si="609"/>
        <v>0</v>
      </c>
      <c r="AQ1522" s="34">
        <f t="shared" si="609"/>
        <v>0</v>
      </c>
      <c r="AR1522" s="34">
        <f t="shared" si="609"/>
        <v>0</v>
      </c>
      <c r="AS1522" s="34">
        <f t="shared" si="609"/>
        <v>0</v>
      </c>
      <c r="AT1522" s="34">
        <f t="shared" si="609"/>
        <v>0</v>
      </c>
      <c r="AU1522" s="34">
        <f t="shared" si="609"/>
        <v>0</v>
      </c>
      <c r="AV1522" s="34">
        <f t="shared" si="609"/>
        <v>0</v>
      </c>
      <c r="AW1522" s="34">
        <f t="shared" si="609"/>
        <v>0</v>
      </c>
      <c r="AX1522" s="34">
        <f t="shared" si="609"/>
        <v>0</v>
      </c>
      <c r="AY1522" s="34">
        <f t="shared" si="609"/>
        <v>0</v>
      </c>
      <c r="AZ1522" s="34">
        <f t="shared" si="609"/>
        <v>0</v>
      </c>
      <c r="BA1522" s="34">
        <f t="shared" si="609"/>
        <v>0</v>
      </c>
      <c r="BB1522" s="34">
        <f t="shared" si="609"/>
        <v>0</v>
      </c>
      <c r="BC1522" s="34">
        <f t="shared" si="609"/>
        <v>0</v>
      </c>
      <c r="BD1522" s="33">
        <f t="shared" si="601"/>
        <v>0</v>
      </c>
      <c r="BE1522" s="110"/>
    </row>
    <row r="1523" spans="1:57" ht="25.5" customHeight="1" x14ac:dyDescent="0.25">
      <c r="A1523" s="29"/>
      <c r="B1523" s="83"/>
      <c r="C1523" s="84"/>
      <c r="D1523" s="84"/>
      <c r="E1523" s="76" t="s">
        <v>118</v>
      </c>
      <c r="F1523" s="35">
        <f t="shared" ref="F1523:AK1523" si="610">1-F1522/(F1520-F1521)</f>
        <v>1</v>
      </c>
      <c r="G1523" s="35">
        <f t="shared" si="610"/>
        <v>1</v>
      </c>
      <c r="H1523" s="35">
        <f t="shared" si="610"/>
        <v>1</v>
      </c>
      <c r="I1523" s="35">
        <f t="shared" si="610"/>
        <v>1</v>
      </c>
      <c r="J1523" s="35">
        <f t="shared" si="610"/>
        <v>1</v>
      </c>
      <c r="K1523" s="35">
        <f t="shared" si="610"/>
        <v>1</v>
      </c>
      <c r="L1523" s="35">
        <f t="shared" si="610"/>
        <v>1</v>
      </c>
      <c r="M1523" s="35">
        <f t="shared" si="610"/>
        <v>1</v>
      </c>
      <c r="N1523" s="35">
        <f t="shared" si="610"/>
        <v>1</v>
      </c>
      <c r="O1523" s="35">
        <f t="shared" si="610"/>
        <v>1</v>
      </c>
      <c r="P1523" s="35">
        <f t="shared" si="610"/>
        <v>1</v>
      </c>
      <c r="Q1523" s="35">
        <f t="shared" si="610"/>
        <v>1</v>
      </c>
      <c r="R1523" s="35">
        <f t="shared" si="610"/>
        <v>1</v>
      </c>
      <c r="S1523" s="35">
        <f t="shared" si="610"/>
        <v>1</v>
      </c>
      <c r="T1523" s="35">
        <f t="shared" si="610"/>
        <v>1</v>
      </c>
      <c r="U1523" s="35">
        <f t="shared" si="610"/>
        <v>1</v>
      </c>
      <c r="V1523" s="35"/>
      <c r="W1523" s="35">
        <f t="shared" si="610"/>
        <v>1</v>
      </c>
      <c r="X1523" s="35"/>
      <c r="Y1523" s="35">
        <f t="shared" si="610"/>
        <v>1</v>
      </c>
      <c r="Z1523" s="35">
        <f t="shared" si="610"/>
        <v>1</v>
      </c>
      <c r="AA1523" s="35"/>
      <c r="AB1523" s="35">
        <f t="shared" si="610"/>
        <v>1</v>
      </c>
      <c r="AC1523" s="35">
        <f t="shared" si="610"/>
        <v>1</v>
      </c>
      <c r="AD1523" s="35">
        <f t="shared" si="610"/>
        <v>1</v>
      </c>
      <c r="AE1523" s="35">
        <f t="shared" si="610"/>
        <v>1</v>
      </c>
      <c r="AF1523" s="35">
        <f t="shared" si="610"/>
        <v>1</v>
      </c>
      <c r="AG1523" s="35">
        <f t="shared" si="610"/>
        <v>1</v>
      </c>
      <c r="AH1523" s="35"/>
      <c r="AI1523" s="35">
        <f t="shared" si="610"/>
        <v>1</v>
      </c>
      <c r="AJ1523" s="35">
        <f t="shared" si="610"/>
        <v>1</v>
      </c>
      <c r="AK1523" s="35"/>
      <c r="AL1523" s="35">
        <f t="shared" ref="AL1523:BD1523" si="611">1-AL1522/(AL1520-AL1521)</f>
        <v>1</v>
      </c>
      <c r="AM1523" s="35">
        <f t="shared" si="611"/>
        <v>1</v>
      </c>
      <c r="AN1523" s="35">
        <f t="shared" si="611"/>
        <v>1</v>
      </c>
      <c r="AO1523" s="35">
        <f t="shared" si="611"/>
        <v>1</v>
      </c>
      <c r="AP1523" s="35">
        <f t="shared" si="611"/>
        <v>1</v>
      </c>
      <c r="AQ1523" s="35">
        <f t="shared" si="611"/>
        <v>1</v>
      </c>
      <c r="AR1523" s="35">
        <f t="shared" si="611"/>
        <v>1</v>
      </c>
      <c r="AS1523" s="35">
        <f t="shared" si="611"/>
        <v>1</v>
      </c>
      <c r="AT1523" s="35">
        <f t="shared" si="611"/>
        <v>1</v>
      </c>
      <c r="AU1523" s="35">
        <f t="shared" si="611"/>
        <v>1</v>
      </c>
      <c r="AV1523" s="35">
        <f t="shared" si="611"/>
        <v>1</v>
      </c>
      <c r="AW1523" s="35">
        <f t="shared" si="611"/>
        <v>1</v>
      </c>
      <c r="AX1523" s="35">
        <f t="shared" si="611"/>
        <v>1</v>
      </c>
      <c r="AY1523" s="35">
        <f t="shared" si="611"/>
        <v>1</v>
      </c>
      <c r="AZ1523" s="35">
        <f t="shared" si="611"/>
        <v>1</v>
      </c>
      <c r="BA1523" s="35">
        <f t="shared" si="611"/>
        <v>1</v>
      </c>
      <c r="BB1523" s="35">
        <f t="shared" si="611"/>
        <v>1</v>
      </c>
      <c r="BC1523" s="35">
        <f t="shared" si="611"/>
        <v>1</v>
      </c>
      <c r="BD1523" s="35">
        <f t="shared" si="611"/>
        <v>1</v>
      </c>
      <c r="BE1523" s="110"/>
    </row>
    <row r="1524" spans="1:57" ht="25.5" customHeight="1" x14ac:dyDescent="0.25">
      <c r="A1524" s="29"/>
      <c r="B1524" s="83"/>
      <c r="C1524" s="84"/>
      <c r="D1524" s="84"/>
      <c r="E1524" s="76" t="s">
        <v>152</v>
      </c>
      <c r="F1524" s="34">
        <f t="shared" ref="F1524:AK1524" si="612">F1520+F1473</f>
        <v>1199</v>
      </c>
      <c r="G1524" s="34">
        <f t="shared" si="612"/>
        <v>1200</v>
      </c>
      <c r="H1524" s="34">
        <f t="shared" si="612"/>
        <v>1200</v>
      </c>
      <c r="I1524" s="34">
        <f t="shared" si="612"/>
        <v>1200</v>
      </c>
      <c r="J1524" s="34">
        <f t="shared" si="612"/>
        <v>1200</v>
      </c>
      <c r="K1524" s="34">
        <f t="shared" si="612"/>
        <v>1198</v>
      </c>
      <c r="L1524" s="34">
        <f t="shared" si="612"/>
        <v>1198</v>
      </c>
      <c r="M1524" s="34">
        <f t="shared" si="612"/>
        <v>1199</v>
      </c>
      <c r="N1524" s="34">
        <f t="shared" si="612"/>
        <v>1199</v>
      </c>
      <c r="O1524" s="34">
        <f t="shared" si="612"/>
        <v>1198</v>
      </c>
      <c r="P1524" s="34">
        <f t="shared" si="612"/>
        <v>1200</v>
      </c>
      <c r="Q1524" s="34">
        <f t="shared" si="612"/>
        <v>1200</v>
      </c>
      <c r="R1524" s="34">
        <f t="shared" si="612"/>
        <v>1183</v>
      </c>
      <c r="S1524" s="34">
        <f t="shared" si="612"/>
        <v>1199</v>
      </c>
      <c r="T1524" s="34">
        <f t="shared" si="612"/>
        <v>1200</v>
      </c>
      <c r="U1524" s="34">
        <f t="shared" si="612"/>
        <v>1188</v>
      </c>
      <c r="V1524" s="34"/>
      <c r="W1524" s="34">
        <f t="shared" si="612"/>
        <v>1195</v>
      </c>
      <c r="X1524" s="34"/>
      <c r="Y1524" s="34">
        <f t="shared" si="612"/>
        <v>1199</v>
      </c>
      <c r="Z1524" s="34">
        <f t="shared" si="612"/>
        <v>1200</v>
      </c>
      <c r="AA1524" s="34"/>
      <c r="AB1524" s="34">
        <f t="shared" si="612"/>
        <v>1200</v>
      </c>
      <c r="AC1524" s="34">
        <f t="shared" si="612"/>
        <v>1200</v>
      </c>
      <c r="AD1524" s="34">
        <f t="shared" si="612"/>
        <v>1200</v>
      </c>
      <c r="AE1524" s="34">
        <f t="shared" si="612"/>
        <v>1200</v>
      </c>
      <c r="AF1524" s="34">
        <f t="shared" si="612"/>
        <v>1199</v>
      </c>
      <c r="AG1524" s="34">
        <f t="shared" si="612"/>
        <v>1199</v>
      </c>
      <c r="AH1524" s="34"/>
      <c r="AI1524" s="34">
        <f t="shared" si="612"/>
        <v>1200</v>
      </c>
      <c r="AJ1524" s="34">
        <f t="shared" si="612"/>
        <v>1196</v>
      </c>
      <c r="AK1524" s="34"/>
      <c r="AL1524" s="34">
        <f t="shared" ref="AL1524:BD1524" si="613">AL1520+AL1473</f>
        <v>1196</v>
      </c>
      <c r="AM1524" s="34">
        <f t="shared" si="613"/>
        <v>1199</v>
      </c>
      <c r="AN1524" s="34">
        <f t="shared" si="613"/>
        <v>1199</v>
      </c>
      <c r="AO1524" s="34">
        <f t="shared" si="613"/>
        <v>1199</v>
      </c>
      <c r="AP1524" s="34">
        <f t="shared" si="613"/>
        <v>1200</v>
      </c>
      <c r="AQ1524" s="34">
        <f t="shared" si="613"/>
        <v>1197</v>
      </c>
      <c r="AR1524" s="34">
        <f t="shared" si="613"/>
        <v>1198</v>
      </c>
      <c r="AS1524" s="34">
        <f t="shared" si="613"/>
        <v>1200</v>
      </c>
      <c r="AT1524" s="34">
        <f t="shared" si="613"/>
        <v>1199</v>
      </c>
      <c r="AU1524" s="34">
        <f t="shared" si="613"/>
        <v>1200</v>
      </c>
      <c r="AV1524" s="34">
        <f t="shared" si="613"/>
        <v>1200</v>
      </c>
      <c r="AW1524" s="34">
        <f t="shared" si="613"/>
        <v>1192</v>
      </c>
      <c r="AX1524" s="34">
        <f t="shared" si="613"/>
        <v>1199</v>
      </c>
      <c r="AY1524" s="34">
        <f t="shared" si="613"/>
        <v>1197</v>
      </c>
      <c r="AZ1524" s="34">
        <f t="shared" si="613"/>
        <v>1199</v>
      </c>
      <c r="BA1524" s="34">
        <f t="shared" si="613"/>
        <v>1200</v>
      </c>
      <c r="BB1524" s="34">
        <f t="shared" si="613"/>
        <v>1200</v>
      </c>
      <c r="BC1524" s="34">
        <f t="shared" si="613"/>
        <v>1200</v>
      </c>
      <c r="BD1524" s="34">
        <f t="shared" si="613"/>
        <v>53923</v>
      </c>
      <c r="BE1524" s="110"/>
    </row>
    <row r="1525" spans="1:57" ht="25.5" customHeight="1" x14ac:dyDescent="0.25">
      <c r="A1525" s="29"/>
      <c r="B1525" s="83"/>
      <c r="C1525" s="84"/>
      <c r="D1525" s="84"/>
      <c r="E1525" s="76" t="s">
        <v>153</v>
      </c>
      <c r="F1525" s="34">
        <f t="shared" ref="F1525:AK1525" si="614">F1521+F1474</f>
        <v>94</v>
      </c>
      <c r="G1525" s="34">
        <f t="shared" si="614"/>
        <v>142</v>
      </c>
      <c r="H1525" s="34">
        <f t="shared" si="614"/>
        <v>91</v>
      </c>
      <c r="I1525" s="34">
        <f t="shared" si="614"/>
        <v>146</v>
      </c>
      <c r="J1525" s="34">
        <f t="shared" si="614"/>
        <v>151</v>
      </c>
      <c r="K1525" s="34">
        <f t="shared" si="614"/>
        <v>145</v>
      </c>
      <c r="L1525" s="34">
        <f t="shared" si="614"/>
        <v>192</v>
      </c>
      <c r="M1525" s="34">
        <f t="shared" si="614"/>
        <v>175</v>
      </c>
      <c r="N1525" s="34">
        <f t="shared" si="614"/>
        <v>159</v>
      </c>
      <c r="O1525" s="34">
        <f t="shared" si="614"/>
        <v>158</v>
      </c>
      <c r="P1525" s="34">
        <f t="shared" si="614"/>
        <v>148</v>
      </c>
      <c r="Q1525" s="34">
        <f t="shared" si="614"/>
        <v>192</v>
      </c>
      <c r="R1525" s="34">
        <f t="shared" si="614"/>
        <v>131</v>
      </c>
      <c r="S1525" s="34">
        <f t="shared" si="614"/>
        <v>185</v>
      </c>
      <c r="T1525" s="34">
        <f t="shared" si="614"/>
        <v>145</v>
      </c>
      <c r="U1525" s="34">
        <f t="shared" si="614"/>
        <v>140</v>
      </c>
      <c r="V1525" s="34"/>
      <c r="W1525" s="34">
        <f t="shared" si="614"/>
        <v>157</v>
      </c>
      <c r="X1525" s="34"/>
      <c r="Y1525" s="34">
        <f t="shared" si="614"/>
        <v>150</v>
      </c>
      <c r="Z1525" s="34">
        <f t="shared" si="614"/>
        <v>146</v>
      </c>
      <c r="AA1525" s="34"/>
      <c r="AB1525" s="34">
        <f t="shared" si="614"/>
        <v>133</v>
      </c>
      <c r="AC1525" s="34">
        <f t="shared" si="614"/>
        <v>149</v>
      </c>
      <c r="AD1525" s="34">
        <f t="shared" si="614"/>
        <v>154</v>
      </c>
      <c r="AE1525" s="34">
        <f t="shared" si="614"/>
        <v>157</v>
      </c>
      <c r="AF1525" s="34">
        <f t="shared" si="614"/>
        <v>166</v>
      </c>
      <c r="AG1525" s="34">
        <f t="shared" si="614"/>
        <v>116</v>
      </c>
      <c r="AH1525" s="34"/>
      <c r="AI1525" s="34">
        <f t="shared" si="614"/>
        <v>184</v>
      </c>
      <c r="AJ1525" s="34">
        <f t="shared" si="614"/>
        <v>148</v>
      </c>
      <c r="AK1525" s="34"/>
      <c r="AL1525" s="34">
        <f t="shared" ref="AL1525:BD1525" si="615">AL1521+AL1474</f>
        <v>145</v>
      </c>
      <c r="AM1525" s="34">
        <f t="shared" si="615"/>
        <v>147</v>
      </c>
      <c r="AN1525" s="34">
        <f t="shared" si="615"/>
        <v>176</v>
      </c>
      <c r="AO1525" s="34">
        <f t="shared" si="615"/>
        <v>144</v>
      </c>
      <c r="AP1525" s="34">
        <f t="shared" si="615"/>
        <v>184</v>
      </c>
      <c r="AQ1525" s="34">
        <f t="shared" si="615"/>
        <v>147</v>
      </c>
      <c r="AR1525" s="34">
        <f t="shared" si="615"/>
        <v>130</v>
      </c>
      <c r="AS1525" s="34">
        <f t="shared" si="615"/>
        <v>217</v>
      </c>
      <c r="AT1525" s="34">
        <f t="shared" si="615"/>
        <v>144</v>
      </c>
      <c r="AU1525" s="34">
        <f t="shared" si="615"/>
        <v>189</v>
      </c>
      <c r="AV1525" s="34">
        <f t="shared" si="615"/>
        <v>0</v>
      </c>
      <c r="AW1525" s="34">
        <f t="shared" si="615"/>
        <v>154</v>
      </c>
      <c r="AX1525" s="34">
        <f t="shared" si="615"/>
        <v>128</v>
      </c>
      <c r="AY1525" s="34">
        <f t="shared" si="615"/>
        <v>196</v>
      </c>
      <c r="AZ1525" s="34">
        <f t="shared" si="615"/>
        <v>131</v>
      </c>
      <c r="BA1525" s="34">
        <f t="shared" si="615"/>
        <v>137</v>
      </c>
      <c r="BB1525" s="34">
        <f t="shared" si="615"/>
        <v>0</v>
      </c>
      <c r="BC1525" s="34">
        <f t="shared" si="615"/>
        <v>0</v>
      </c>
      <c r="BD1525" s="34">
        <f t="shared" si="615"/>
        <v>6423</v>
      </c>
      <c r="BE1525" s="110"/>
    </row>
    <row r="1526" spans="1:57" ht="25.5" customHeight="1" x14ac:dyDescent="0.25">
      <c r="A1526" s="29"/>
      <c r="B1526" s="83"/>
      <c r="C1526" s="84"/>
      <c r="D1526" s="84"/>
      <c r="E1526" s="76" t="s">
        <v>154</v>
      </c>
      <c r="F1526" s="34">
        <f t="shared" ref="F1526:AK1526" si="616">F1522+F1475</f>
        <v>5</v>
      </c>
      <c r="G1526" s="34">
        <f t="shared" si="616"/>
        <v>27</v>
      </c>
      <c r="H1526" s="34">
        <f t="shared" si="616"/>
        <v>89</v>
      </c>
      <c r="I1526" s="34">
        <f t="shared" si="616"/>
        <v>71</v>
      </c>
      <c r="J1526" s="34">
        <f t="shared" si="616"/>
        <v>81</v>
      </c>
      <c r="K1526" s="34">
        <f t="shared" si="616"/>
        <v>22</v>
      </c>
      <c r="L1526" s="34">
        <f t="shared" si="616"/>
        <v>51</v>
      </c>
      <c r="M1526" s="34">
        <f t="shared" si="616"/>
        <v>134</v>
      </c>
      <c r="N1526" s="34">
        <f t="shared" si="616"/>
        <v>107</v>
      </c>
      <c r="O1526" s="34">
        <f t="shared" si="616"/>
        <v>72</v>
      </c>
      <c r="P1526" s="34">
        <f t="shared" si="616"/>
        <v>29</v>
      </c>
      <c r="Q1526" s="34">
        <f t="shared" si="616"/>
        <v>71</v>
      </c>
      <c r="R1526" s="34">
        <f t="shared" si="616"/>
        <v>96</v>
      </c>
      <c r="S1526" s="34">
        <f t="shared" si="616"/>
        <v>24</v>
      </c>
      <c r="T1526" s="34">
        <f t="shared" si="616"/>
        <v>101</v>
      </c>
      <c r="U1526" s="34">
        <f t="shared" si="616"/>
        <v>78</v>
      </c>
      <c r="V1526" s="34"/>
      <c r="W1526" s="34">
        <f t="shared" si="616"/>
        <v>147</v>
      </c>
      <c r="X1526" s="34"/>
      <c r="Y1526" s="34">
        <f t="shared" si="616"/>
        <v>58</v>
      </c>
      <c r="Z1526" s="34">
        <f t="shared" si="616"/>
        <v>74</v>
      </c>
      <c r="AA1526" s="34"/>
      <c r="AB1526" s="34">
        <f t="shared" si="616"/>
        <v>4</v>
      </c>
      <c r="AC1526" s="34">
        <f t="shared" si="616"/>
        <v>59</v>
      </c>
      <c r="AD1526" s="34">
        <f t="shared" si="616"/>
        <v>25</v>
      </c>
      <c r="AE1526" s="34">
        <f t="shared" si="616"/>
        <v>21</v>
      </c>
      <c r="AF1526" s="34">
        <f t="shared" si="616"/>
        <v>105</v>
      </c>
      <c r="AG1526" s="34">
        <f t="shared" si="616"/>
        <v>40</v>
      </c>
      <c r="AH1526" s="34"/>
      <c r="AI1526" s="34">
        <f t="shared" si="616"/>
        <v>58</v>
      </c>
      <c r="AJ1526" s="34">
        <f t="shared" si="616"/>
        <v>39</v>
      </c>
      <c r="AK1526" s="34"/>
      <c r="AL1526" s="34">
        <f t="shared" ref="AL1526:BD1526" si="617">AL1522+AL1475</f>
        <v>37</v>
      </c>
      <c r="AM1526" s="34">
        <f t="shared" si="617"/>
        <v>15</v>
      </c>
      <c r="AN1526" s="34">
        <f t="shared" si="617"/>
        <v>38</v>
      </c>
      <c r="AO1526" s="34">
        <f t="shared" si="617"/>
        <v>93</v>
      </c>
      <c r="AP1526" s="34">
        <f t="shared" si="617"/>
        <v>15</v>
      </c>
      <c r="AQ1526" s="34">
        <f t="shared" si="617"/>
        <v>141</v>
      </c>
      <c r="AR1526" s="34">
        <f t="shared" si="617"/>
        <v>101</v>
      </c>
      <c r="AS1526" s="34">
        <f t="shared" si="617"/>
        <v>87</v>
      </c>
      <c r="AT1526" s="34">
        <f t="shared" si="617"/>
        <v>89</v>
      </c>
      <c r="AU1526" s="34">
        <f t="shared" si="617"/>
        <v>158</v>
      </c>
      <c r="AV1526" s="34">
        <f t="shared" si="617"/>
        <v>0</v>
      </c>
      <c r="AW1526" s="34">
        <f t="shared" si="617"/>
        <v>183</v>
      </c>
      <c r="AX1526" s="34">
        <f t="shared" si="617"/>
        <v>64</v>
      </c>
      <c r="AY1526" s="34">
        <f t="shared" si="617"/>
        <v>3</v>
      </c>
      <c r="AZ1526" s="34">
        <f t="shared" si="617"/>
        <v>33</v>
      </c>
      <c r="BA1526" s="34">
        <f t="shared" si="617"/>
        <v>1</v>
      </c>
      <c r="BB1526" s="34">
        <f t="shared" si="617"/>
        <v>0</v>
      </c>
      <c r="BC1526" s="34">
        <f t="shared" si="617"/>
        <v>0</v>
      </c>
      <c r="BD1526" s="34">
        <f t="shared" si="617"/>
        <v>2746</v>
      </c>
      <c r="BE1526" s="110"/>
    </row>
    <row r="1527" spans="1:57" ht="25.5" customHeight="1" x14ac:dyDescent="0.25">
      <c r="A1527" s="29"/>
      <c r="B1527" s="83"/>
      <c r="C1527" s="84"/>
      <c r="D1527" s="84"/>
      <c r="E1527" s="76" t="s">
        <v>155</v>
      </c>
      <c r="F1527" s="35">
        <f t="shared" ref="F1527:AK1527" si="618">1-F1526/(F1524-F1525)</f>
        <v>0.99547511312217196</v>
      </c>
      <c r="G1527" s="35">
        <f t="shared" si="618"/>
        <v>0.97448015122873344</v>
      </c>
      <c r="H1527" s="35">
        <f t="shared" si="618"/>
        <v>0.91974752028854823</v>
      </c>
      <c r="I1527" s="35">
        <f t="shared" si="618"/>
        <v>0.93263757115749524</v>
      </c>
      <c r="J1527" s="35">
        <f t="shared" si="618"/>
        <v>0.92278360343183985</v>
      </c>
      <c r="K1527" s="35">
        <f t="shared" si="618"/>
        <v>0.97910731244064575</v>
      </c>
      <c r="L1527" s="35">
        <f t="shared" si="618"/>
        <v>0.94930417495029817</v>
      </c>
      <c r="M1527" s="35">
        <f t="shared" si="618"/>
        <v>0.869140625</v>
      </c>
      <c r="N1527" s="35">
        <f t="shared" si="618"/>
        <v>0.89711538461538465</v>
      </c>
      <c r="O1527" s="35">
        <f t="shared" si="618"/>
        <v>0.93076923076923079</v>
      </c>
      <c r="P1527" s="35">
        <f t="shared" si="618"/>
        <v>0.97243346007604559</v>
      </c>
      <c r="Q1527" s="35">
        <f t="shared" si="618"/>
        <v>0.92956349206349209</v>
      </c>
      <c r="R1527" s="35">
        <f t="shared" si="618"/>
        <v>0.90874524714828897</v>
      </c>
      <c r="S1527" s="35">
        <f t="shared" si="618"/>
        <v>0.97633136094674555</v>
      </c>
      <c r="T1527" s="35">
        <f t="shared" si="618"/>
        <v>0.90426540284360191</v>
      </c>
      <c r="U1527" s="35">
        <f t="shared" si="618"/>
        <v>0.92557251908396942</v>
      </c>
      <c r="V1527" s="35"/>
      <c r="W1527" s="35">
        <f t="shared" si="618"/>
        <v>0.85838150289017334</v>
      </c>
      <c r="X1527" s="35"/>
      <c r="Y1527" s="35">
        <f t="shared" si="618"/>
        <v>0.94470924690181124</v>
      </c>
      <c r="Z1527" s="35">
        <f t="shared" si="618"/>
        <v>0.92979127134724859</v>
      </c>
      <c r="AA1527" s="35"/>
      <c r="AB1527" s="35">
        <f t="shared" si="618"/>
        <v>0.99625117150890352</v>
      </c>
      <c r="AC1527" s="35">
        <f t="shared" si="618"/>
        <v>0.94386298763082777</v>
      </c>
      <c r="AD1527" s="35">
        <f t="shared" si="618"/>
        <v>0.97609942638623326</v>
      </c>
      <c r="AE1527" s="35">
        <f t="shared" si="618"/>
        <v>0.97986577181208057</v>
      </c>
      <c r="AF1527" s="35">
        <f t="shared" si="618"/>
        <v>0.89835430784123915</v>
      </c>
      <c r="AG1527" s="35">
        <f t="shared" si="618"/>
        <v>0.96306555863342569</v>
      </c>
      <c r="AH1527" s="35"/>
      <c r="AI1527" s="35">
        <f t="shared" si="618"/>
        <v>0.94291338582677164</v>
      </c>
      <c r="AJ1527" s="35">
        <f t="shared" si="618"/>
        <v>0.96278625954198471</v>
      </c>
      <c r="AK1527" s="35"/>
      <c r="AL1527" s="35">
        <f t="shared" ref="AL1527:BD1527" si="619">1-AL1526/(AL1524-AL1525)</f>
        <v>0.96479543292102754</v>
      </c>
      <c r="AM1527" s="35">
        <f t="shared" si="619"/>
        <v>0.98574144486692017</v>
      </c>
      <c r="AN1527" s="35">
        <f t="shared" si="619"/>
        <v>0.96285434995112418</v>
      </c>
      <c r="AO1527" s="35">
        <f t="shared" si="619"/>
        <v>0.91184834123222747</v>
      </c>
      <c r="AP1527" s="35">
        <f t="shared" si="619"/>
        <v>0.98523622047244097</v>
      </c>
      <c r="AQ1527" s="35">
        <f t="shared" si="619"/>
        <v>0.86571428571428566</v>
      </c>
      <c r="AR1527" s="35">
        <f t="shared" si="619"/>
        <v>0.90543071161048694</v>
      </c>
      <c r="AS1527" s="35">
        <f t="shared" si="619"/>
        <v>0.91149542217700918</v>
      </c>
      <c r="AT1527" s="35">
        <f t="shared" si="619"/>
        <v>0.9156398104265403</v>
      </c>
      <c r="AU1527" s="35">
        <f t="shared" si="619"/>
        <v>0.8437190900098912</v>
      </c>
      <c r="AV1527" s="35">
        <f t="shared" si="619"/>
        <v>1</v>
      </c>
      <c r="AW1527" s="35">
        <f t="shared" si="619"/>
        <v>0.82369942196531798</v>
      </c>
      <c r="AX1527" s="35">
        <f t="shared" si="619"/>
        <v>0.94024276377217553</v>
      </c>
      <c r="AY1527" s="35">
        <f t="shared" si="619"/>
        <v>0.99700299700299699</v>
      </c>
      <c r="AZ1527" s="35">
        <f t="shared" si="619"/>
        <v>0.9691011235955056</v>
      </c>
      <c r="BA1527" s="35">
        <f t="shared" si="619"/>
        <v>0.99905926622765762</v>
      </c>
      <c r="BB1527" s="35">
        <f t="shared" si="619"/>
        <v>1</v>
      </c>
      <c r="BC1527" s="35">
        <f t="shared" si="619"/>
        <v>1</v>
      </c>
      <c r="BD1527" s="35">
        <f t="shared" si="619"/>
        <v>0.94218947368421058</v>
      </c>
      <c r="BE1527" s="110"/>
    </row>
    <row r="1528" spans="1:57" ht="25.5" customHeight="1" x14ac:dyDescent="0.25">
      <c r="A1528" s="19" t="s">
        <v>44</v>
      </c>
      <c r="B1528" s="85" t="s">
        <v>45</v>
      </c>
      <c r="C1528" s="86">
        <v>43680</v>
      </c>
      <c r="D1528" s="85">
        <v>30</v>
      </c>
      <c r="E1528" s="85" t="s">
        <v>46</v>
      </c>
      <c r="F1528" s="19">
        <f t="shared" ref="F1528:AK1528" si="620">F1477</f>
        <v>14</v>
      </c>
      <c r="G1528" s="19">
        <f t="shared" si="620"/>
        <v>23</v>
      </c>
      <c r="H1528" s="19">
        <f t="shared" si="620"/>
        <v>42</v>
      </c>
      <c r="I1528" s="19">
        <f t="shared" si="620"/>
        <v>47</v>
      </c>
      <c r="J1528" s="19">
        <f t="shared" si="620"/>
        <v>48</v>
      </c>
      <c r="K1528" s="19">
        <f t="shared" si="620"/>
        <v>59</v>
      </c>
      <c r="L1528" s="19">
        <f t="shared" si="620"/>
        <v>64</v>
      </c>
      <c r="M1528" s="19">
        <f t="shared" si="620"/>
        <v>65</v>
      </c>
      <c r="N1528" s="19">
        <f t="shared" si="620"/>
        <v>66</v>
      </c>
      <c r="O1528" s="19">
        <f t="shared" si="620"/>
        <v>72</v>
      </c>
      <c r="P1528" s="19">
        <f t="shared" si="620"/>
        <v>76</v>
      </c>
      <c r="Q1528" s="19">
        <f t="shared" si="620"/>
        <v>78</v>
      </c>
      <c r="R1528" s="19">
        <f t="shared" si="620"/>
        <v>79</v>
      </c>
      <c r="S1528" s="19">
        <f t="shared" si="620"/>
        <v>83</v>
      </c>
      <c r="T1528" s="19">
        <f t="shared" si="620"/>
        <v>84</v>
      </c>
      <c r="U1528" s="19">
        <f t="shared" si="620"/>
        <v>86</v>
      </c>
      <c r="V1528" s="19"/>
      <c r="W1528" s="19">
        <f t="shared" si="620"/>
        <v>411</v>
      </c>
      <c r="X1528" s="19"/>
      <c r="Y1528" s="19">
        <f t="shared" si="620"/>
        <v>413</v>
      </c>
      <c r="Z1528" s="19">
        <f t="shared" si="620"/>
        <v>415</v>
      </c>
      <c r="AA1528" s="19"/>
      <c r="AB1528" s="19">
        <f t="shared" si="620"/>
        <v>417</v>
      </c>
      <c r="AC1528" s="19">
        <f t="shared" si="620"/>
        <v>418</v>
      </c>
      <c r="AD1528" s="19">
        <f t="shared" si="620"/>
        <v>419</v>
      </c>
      <c r="AE1528" s="19">
        <f t="shared" si="620"/>
        <v>420</v>
      </c>
      <c r="AF1528" s="19">
        <f t="shared" si="620"/>
        <v>421</v>
      </c>
      <c r="AG1528" s="19">
        <f t="shared" si="620"/>
        <v>422</v>
      </c>
      <c r="AH1528" s="19"/>
      <c r="AI1528" s="19">
        <f t="shared" si="620"/>
        <v>425</v>
      </c>
      <c r="AJ1528" s="19">
        <f t="shared" si="620"/>
        <v>426</v>
      </c>
      <c r="AK1528" s="19"/>
      <c r="AL1528" s="19">
        <f t="shared" ref="AL1528:BD1528" si="621">AL1477</f>
        <v>430</v>
      </c>
      <c r="AM1528" s="19">
        <f t="shared" si="621"/>
        <v>431</v>
      </c>
      <c r="AN1528" s="19">
        <f t="shared" si="621"/>
        <v>433</v>
      </c>
      <c r="AO1528" s="19">
        <f t="shared" si="621"/>
        <v>446</v>
      </c>
      <c r="AP1528" s="19">
        <f t="shared" si="621"/>
        <v>449</v>
      </c>
      <c r="AQ1528" s="19">
        <f t="shared" si="621"/>
        <v>450</v>
      </c>
      <c r="AR1528" s="19">
        <f t="shared" si="621"/>
        <v>451</v>
      </c>
      <c r="AS1528" s="19">
        <f t="shared" si="621"/>
        <v>453</v>
      </c>
      <c r="AT1528" s="19">
        <f t="shared" si="621"/>
        <v>454</v>
      </c>
      <c r="AU1528" s="19">
        <f t="shared" si="621"/>
        <v>455</v>
      </c>
      <c r="AV1528" s="19">
        <f t="shared" si="621"/>
        <v>0</v>
      </c>
      <c r="AW1528" s="19">
        <f t="shared" si="621"/>
        <v>457</v>
      </c>
      <c r="AX1528" s="19">
        <f t="shared" si="621"/>
        <v>458</v>
      </c>
      <c r="AY1528" s="19">
        <f t="shared" si="621"/>
        <v>460</v>
      </c>
      <c r="AZ1528" s="19">
        <f t="shared" si="621"/>
        <v>461</v>
      </c>
      <c r="BA1528" s="19">
        <f t="shared" si="621"/>
        <v>463</v>
      </c>
      <c r="BB1528" s="19">
        <f t="shared" si="621"/>
        <v>0</v>
      </c>
      <c r="BC1528" s="19">
        <f t="shared" si="621"/>
        <v>0</v>
      </c>
      <c r="BD1528" s="19" t="str">
        <f t="shared" si="621"/>
        <v>TOTALS</v>
      </c>
      <c r="BE1528" s="19" t="s">
        <v>47</v>
      </c>
    </row>
    <row r="1529" spans="1:57" ht="25.5" customHeight="1" x14ac:dyDescent="0.25">
      <c r="A1529" s="19" t="s">
        <v>48</v>
      </c>
      <c r="B1529" s="85"/>
      <c r="C1529" s="87" t="s">
        <v>49</v>
      </c>
      <c r="D1529" s="87" t="s">
        <v>50</v>
      </c>
      <c r="E1529" s="87" t="s">
        <v>51</v>
      </c>
      <c r="F1529" s="19" t="s">
        <v>52</v>
      </c>
      <c r="G1529" s="19" t="s">
        <v>52</v>
      </c>
      <c r="H1529" s="19" t="s">
        <v>52</v>
      </c>
      <c r="I1529" s="19" t="s">
        <v>52</v>
      </c>
      <c r="J1529" s="19" t="s">
        <v>52</v>
      </c>
      <c r="K1529" s="19" t="s">
        <v>52</v>
      </c>
      <c r="L1529" s="19" t="s">
        <v>52</v>
      </c>
      <c r="M1529" s="19" t="s">
        <v>52</v>
      </c>
      <c r="N1529" s="19" t="s">
        <v>52</v>
      </c>
      <c r="O1529" s="19" t="s">
        <v>52</v>
      </c>
      <c r="P1529" s="19" t="s">
        <v>52</v>
      </c>
      <c r="Q1529" s="19" t="s">
        <v>52</v>
      </c>
      <c r="R1529" s="19" t="s">
        <v>52</v>
      </c>
      <c r="S1529" s="19" t="s">
        <v>52</v>
      </c>
      <c r="T1529" s="19" t="s">
        <v>52</v>
      </c>
      <c r="U1529" s="19" t="s">
        <v>52</v>
      </c>
      <c r="V1529" s="19"/>
      <c r="W1529" s="19" t="s">
        <v>52</v>
      </c>
      <c r="X1529" s="19"/>
      <c r="Y1529" s="19" t="s">
        <v>52</v>
      </c>
      <c r="Z1529" s="19" t="s">
        <v>52</v>
      </c>
      <c r="AA1529" s="19"/>
      <c r="AB1529" s="19" t="s">
        <v>52</v>
      </c>
      <c r="AC1529" s="19" t="s">
        <v>52</v>
      </c>
      <c r="AD1529" s="19" t="s">
        <v>52</v>
      </c>
      <c r="AE1529" s="19" t="s">
        <v>52</v>
      </c>
      <c r="AF1529" s="19" t="s">
        <v>52</v>
      </c>
      <c r="AG1529" s="19" t="s">
        <v>52</v>
      </c>
      <c r="AH1529" s="19"/>
      <c r="AI1529" s="19" t="s">
        <v>52</v>
      </c>
      <c r="AJ1529" s="19" t="s">
        <v>52</v>
      </c>
      <c r="AK1529" s="19"/>
      <c r="AL1529" s="19" t="s">
        <v>52</v>
      </c>
      <c r="AM1529" s="19" t="s">
        <v>52</v>
      </c>
      <c r="AN1529" s="19" t="s">
        <v>52</v>
      </c>
      <c r="AO1529" s="19" t="s">
        <v>52</v>
      </c>
      <c r="AP1529" s="19" t="s">
        <v>52</v>
      </c>
      <c r="AQ1529" s="19" t="s">
        <v>52</v>
      </c>
      <c r="AR1529" s="19" t="s">
        <v>52</v>
      </c>
      <c r="AS1529" s="19" t="s">
        <v>52</v>
      </c>
      <c r="AT1529" s="19" t="s">
        <v>52</v>
      </c>
      <c r="AU1529" s="19" t="s">
        <v>52</v>
      </c>
      <c r="AV1529" s="19" t="s">
        <v>52</v>
      </c>
      <c r="AW1529" s="19" t="s">
        <v>52</v>
      </c>
      <c r="AX1529" s="19" t="s">
        <v>52</v>
      </c>
      <c r="AY1529" s="19" t="s">
        <v>52</v>
      </c>
      <c r="AZ1529" s="19" t="s">
        <v>52</v>
      </c>
      <c r="BA1529" s="19" t="s">
        <v>52</v>
      </c>
      <c r="BB1529" s="19" t="s">
        <v>52</v>
      </c>
      <c r="BC1529" s="19" t="s">
        <v>52</v>
      </c>
      <c r="BD1529" s="19" t="s">
        <v>52</v>
      </c>
      <c r="BE1529" s="19" t="s">
        <v>53</v>
      </c>
    </row>
    <row r="1530" spans="1:57" ht="25.5" customHeight="1" x14ac:dyDescent="0.25">
      <c r="A1530" s="22">
        <v>31</v>
      </c>
      <c r="B1530" s="76" t="s">
        <v>54</v>
      </c>
      <c r="C1530" s="76">
        <v>25</v>
      </c>
      <c r="D1530" s="76" t="s">
        <v>55</v>
      </c>
      <c r="E1530" s="76" t="s">
        <v>56</v>
      </c>
      <c r="F1530" s="24">
        <v>0</v>
      </c>
      <c r="G1530" s="24">
        <v>0</v>
      </c>
      <c r="H1530" s="24">
        <v>0</v>
      </c>
      <c r="I1530" s="24">
        <v>0</v>
      </c>
      <c r="J1530" s="24">
        <v>0</v>
      </c>
      <c r="K1530" s="24">
        <v>0</v>
      </c>
      <c r="L1530" s="24">
        <v>0</v>
      </c>
      <c r="M1530" s="24">
        <v>0</v>
      </c>
      <c r="N1530" s="24">
        <v>0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0</v>
      </c>
      <c r="V1530" s="24"/>
      <c r="W1530" s="24">
        <v>0</v>
      </c>
      <c r="X1530" s="24"/>
      <c r="Y1530" s="24">
        <v>0</v>
      </c>
      <c r="Z1530" s="24">
        <v>0</v>
      </c>
      <c r="AA1530" s="24"/>
      <c r="AB1530" s="24">
        <v>0</v>
      </c>
      <c r="AC1530" s="24">
        <v>0</v>
      </c>
      <c r="AD1530" s="24">
        <v>0</v>
      </c>
      <c r="AE1530" s="24">
        <v>0</v>
      </c>
      <c r="AF1530" s="24">
        <v>0</v>
      </c>
      <c r="AG1530" s="24">
        <v>0</v>
      </c>
      <c r="AH1530" s="24"/>
      <c r="AI1530" s="24">
        <v>0</v>
      </c>
      <c r="AJ1530" s="24">
        <v>0</v>
      </c>
      <c r="AK1530" s="24"/>
      <c r="AL1530" s="24">
        <v>0</v>
      </c>
      <c r="AM1530" s="24">
        <v>0</v>
      </c>
      <c r="AN1530" s="24">
        <v>0</v>
      </c>
      <c r="AO1530" s="24">
        <v>0</v>
      </c>
      <c r="AP1530" s="24">
        <v>0</v>
      </c>
      <c r="AQ1530" s="24">
        <v>0</v>
      </c>
      <c r="AR1530" s="24">
        <v>0</v>
      </c>
      <c r="AS1530" s="24">
        <v>0</v>
      </c>
      <c r="AT1530" s="24">
        <v>0</v>
      </c>
      <c r="AU1530" s="24">
        <v>0</v>
      </c>
      <c r="AV1530" s="24">
        <v>0</v>
      </c>
      <c r="AW1530" s="24">
        <v>0</v>
      </c>
      <c r="AX1530" s="24">
        <v>0</v>
      </c>
      <c r="AY1530" s="24">
        <v>0</v>
      </c>
      <c r="AZ1530" s="24">
        <v>0</v>
      </c>
      <c r="BA1530" s="24">
        <v>0</v>
      </c>
      <c r="BB1530" s="24">
        <v>0</v>
      </c>
      <c r="BC1530" s="24">
        <v>0</v>
      </c>
      <c r="BD1530" s="24">
        <f t="shared" ref="BD1530:BD1573" si="622">SUM(F1530:BC1530)</f>
        <v>0</v>
      </c>
      <c r="BE1530" s="25"/>
    </row>
    <row r="1531" spans="1:57" ht="25.5" customHeight="1" x14ac:dyDescent="0.25">
      <c r="A1531" s="22">
        <v>31</v>
      </c>
      <c r="B1531" s="76" t="s">
        <v>54</v>
      </c>
      <c r="C1531" s="76">
        <v>66</v>
      </c>
      <c r="D1531" s="76" t="s">
        <v>55</v>
      </c>
      <c r="E1531" s="77" t="s">
        <v>57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0</v>
      </c>
      <c r="V1531" s="24"/>
      <c r="W1531" s="24">
        <v>0</v>
      </c>
      <c r="X1531" s="24"/>
      <c r="Y1531" s="24">
        <v>0</v>
      </c>
      <c r="Z1531" s="24">
        <v>0</v>
      </c>
      <c r="AA1531" s="24"/>
      <c r="AB1531" s="24">
        <v>0</v>
      </c>
      <c r="AC1531" s="24">
        <v>0</v>
      </c>
      <c r="AD1531" s="24">
        <v>0</v>
      </c>
      <c r="AE1531" s="24">
        <v>0</v>
      </c>
      <c r="AF1531" s="24">
        <v>0</v>
      </c>
      <c r="AG1531" s="24">
        <v>0</v>
      </c>
      <c r="AH1531" s="24"/>
      <c r="AI1531" s="24">
        <v>0</v>
      </c>
      <c r="AJ1531" s="24">
        <v>0</v>
      </c>
      <c r="AK1531" s="24"/>
      <c r="AL1531" s="24">
        <v>0</v>
      </c>
      <c r="AM1531" s="24">
        <v>0</v>
      </c>
      <c r="AN1531" s="24">
        <v>0</v>
      </c>
      <c r="AO1531" s="24">
        <v>0</v>
      </c>
      <c r="AP1531" s="24">
        <v>0</v>
      </c>
      <c r="AQ1531" s="24">
        <v>0</v>
      </c>
      <c r="AR1531" s="24">
        <v>0</v>
      </c>
      <c r="AS1531" s="24">
        <v>0</v>
      </c>
      <c r="AT1531" s="24">
        <v>0</v>
      </c>
      <c r="AU1531" s="24">
        <v>0</v>
      </c>
      <c r="AV1531" s="24">
        <v>0</v>
      </c>
      <c r="AW1531" s="24">
        <v>0</v>
      </c>
      <c r="AX1531" s="24">
        <v>0</v>
      </c>
      <c r="AY1531" s="24">
        <v>0</v>
      </c>
      <c r="AZ1531" s="24">
        <v>0</v>
      </c>
      <c r="BA1531" s="24">
        <v>0</v>
      </c>
      <c r="BB1531" s="24">
        <v>0</v>
      </c>
      <c r="BC1531" s="24">
        <v>0</v>
      </c>
      <c r="BD1531" s="24">
        <f t="shared" si="622"/>
        <v>0</v>
      </c>
      <c r="BE1531" s="25"/>
    </row>
    <row r="1532" spans="1:57" ht="25.5" customHeight="1" x14ac:dyDescent="0.25">
      <c r="A1532" s="22">
        <v>31</v>
      </c>
      <c r="B1532" s="76" t="s">
        <v>54</v>
      </c>
      <c r="C1532" s="76">
        <v>27</v>
      </c>
      <c r="D1532" s="76">
        <v>269</v>
      </c>
      <c r="E1532" s="76" t="s">
        <v>61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0</v>
      </c>
      <c r="V1532" s="24"/>
      <c r="W1532" s="24">
        <v>0</v>
      </c>
      <c r="X1532" s="24"/>
      <c r="Y1532" s="24">
        <v>0</v>
      </c>
      <c r="Z1532" s="24">
        <v>0</v>
      </c>
      <c r="AA1532" s="24"/>
      <c r="AB1532" s="24">
        <v>0</v>
      </c>
      <c r="AC1532" s="24">
        <v>0</v>
      </c>
      <c r="AD1532" s="24">
        <v>0</v>
      </c>
      <c r="AE1532" s="24">
        <v>0</v>
      </c>
      <c r="AF1532" s="24">
        <v>0</v>
      </c>
      <c r="AG1532" s="24">
        <v>0</v>
      </c>
      <c r="AH1532" s="24"/>
      <c r="AI1532" s="24">
        <v>0</v>
      </c>
      <c r="AJ1532" s="24">
        <v>0</v>
      </c>
      <c r="AK1532" s="24"/>
      <c r="AL1532" s="24">
        <v>0</v>
      </c>
      <c r="AM1532" s="24">
        <v>0</v>
      </c>
      <c r="AN1532" s="24">
        <v>0</v>
      </c>
      <c r="AO1532" s="24">
        <v>0</v>
      </c>
      <c r="AP1532" s="24">
        <v>0</v>
      </c>
      <c r="AQ1532" s="24">
        <v>0</v>
      </c>
      <c r="AR1532" s="24">
        <v>0</v>
      </c>
      <c r="AS1532" s="24">
        <v>0</v>
      </c>
      <c r="AT1532" s="24">
        <v>0</v>
      </c>
      <c r="AU1532" s="24">
        <v>0</v>
      </c>
      <c r="AV1532" s="24">
        <v>0</v>
      </c>
      <c r="AW1532" s="24">
        <v>0</v>
      </c>
      <c r="AX1532" s="24">
        <v>0</v>
      </c>
      <c r="AY1532" s="24">
        <v>0</v>
      </c>
      <c r="AZ1532" s="24">
        <v>0</v>
      </c>
      <c r="BA1532" s="24">
        <v>0</v>
      </c>
      <c r="BB1532" s="24">
        <v>0</v>
      </c>
      <c r="BC1532" s="24">
        <v>0</v>
      </c>
      <c r="BD1532" s="24">
        <f t="shared" si="622"/>
        <v>0</v>
      </c>
      <c r="BE1532" s="25"/>
    </row>
    <row r="1533" spans="1:57" ht="25.5" customHeight="1" x14ac:dyDescent="0.25">
      <c r="A1533" s="22">
        <v>31</v>
      </c>
      <c r="B1533" s="76" t="s">
        <v>54</v>
      </c>
      <c r="C1533" s="76">
        <v>27</v>
      </c>
      <c r="D1533" s="76">
        <v>273</v>
      </c>
      <c r="E1533" s="76" t="s">
        <v>65</v>
      </c>
      <c r="F1533" s="24">
        <v>0</v>
      </c>
      <c r="G1533" s="24">
        <v>0</v>
      </c>
      <c r="H1533" s="24">
        <v>0</v>
      </c>
      <c r="I1533" s="24">
        <v>0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0</v>
      </c>
      <c r="V1533" s="24"/>
      <c r="W1533" s="24">
        <v>0</v>
      </c>
      <c r="X1533" s="24"/>
      <c r="Y1533" s="24">
        <v>0</v>
      </c>
      <c r="Z1533" s="24">
        <v>0</v>
      </c>
      <c r="AA1533" s="24"/>
      <c r="AB1533" s="24">
        <v>0</v>
      </c>
      <c r="AC1533" s="24">
        <v>0</v>
      </c>
      <c r="AD1533" s="24">
        <v>0</v>
      </c>
      <c r="AE1533" s="24">
        <v>0</v>
      </c>
      <c r="AF1533" s="24">
        <v>0</v>
      </c>
      <c r="AG1533" s="24">
        <v>0</v>
      </c>
      <c r="AH1533" s="24"/>
      <c r="AI1533" s="24">
        <v>0</v>
      </c>
      <c r="AJ1533" s="24">
        <v>0</v>
      </c>
      <c r="AK1533" s="24"/>
      <c r="AL1533" s="24">
        <v>0</v>
      </c>
      <c r="AM1533" s="24">
        <v>0</v>
      </c>
      <c r="AN1533" s="24">
        <v>0</v>
      </c>
      <c r="AO1533" s="24">
        <v>0</v>
      </c>
      <c r="AP1533" s="24">
        <v>0</v>
      </c>
      <c r="AQ1533" s="24">
        <v>0</v>
      </c>
      <c r="AR1533" s="24">
        <v>0</v>
      </c>
      <c r="AS1533" s="24">
        <v>0</v>
      </c>
      <c r="AT1533" s="24">
        <v>0</v>
      </c>
      <c r="AU1533" s="24">
        <v>0</v>
      </c>
      <c r="AV1533" s="24">
        <v>0</v>
      </c>
      <c r="AW1533" s="24">
        <v>0</v>
      </c>
      <c r="AX1533" s="24">
        <v>0</v>
      </c>
      <c r="AY1533" s="24">
        <v>0</v>
      </c>
      <c r="AZ1533" s="24">
        <v>0</v>
      </c>
      <c r="BA1533" s="24">
        <v>0</v>
      </c>
      <c r="BB1533" s="24">
        <v>0</v>
      </c>
      <c r="BC1533" s="24">
        <v>0</v>
      </c>
      <c r="BD1533" s="24">
        <f t="shared" si="622"/>
        <v>0</v>
      </c>
      <c r="BE1533" s="25"/>
    </row>
    <row r="1534" spans="1:57" ht="25.5" customHeight="1" x14ac:dyDescent="0.25">
      <c r="A1534" s="22">
        <v>31</v>
      </c>
      <c r="B1534" s="76" t="s">
        <v>54</v>
      </c>
      <c r="C1534" s="76">
        <v>27</v>
      </c>
      <c r="D1534" s="76">
        <v>274</v>
      </c>
      <c r="E1534" s="76" t="s">
        <v>66</v>
      </c>
      <c r="F1534" s="24">
        <v>0</v>
      </c>
      <c r="G1534" s="24">
        <v>0</v>
      </c>
      <c r="H1534" s="24">
        <v>0</v>
      </c>
      <c r="I1534" s="24">
        <v>0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0</v>
      </c>
      <c r="V1534" s="24"/>
      <c r="W1534" s="24">
        <v>0</v>
      </c>
      <c r="X1534" s="24"/>
      <c r="Y1534" s="24">
        <v>0</v>
      </c>
      <c r="Z1534" s="24">
        <v>0</v>
      </c>
      <c r="AA1534" s="24"/>
      <c r="AB1534" s="24">
        <v>0</v>
      </c>
      <c r="AC1534" s="24">
        <v>0</v>
      </c>
      <c r="AD1534" s="24">
        <v>0</v>
      </c>
      <c r="AE1534" s="24">
        <v>0</v>
      </c>
      <c r="AF1534" s="24">
        <v>0</v>
      </c>
      <c r="AG1534" s="24">
        <v>0</v>
      </c>
      <c r="AH1534" s="24"/>
      <c r="AI1534" s="24">
        <v>0</v>
      </c>
      <c r="AJ1534" s="24">
        <v>0</v>
      </c>
      <c r="AK1534" s="24"/>
      <c r="AL1534" s="24">
        <v>0</v>
      </c>
      <c r="AM1534" s="24">
        <v>0</v>
      </c>
      <c r="AN1534" s="24">
        <v>0</v>
      </c>
      <c r="AO1534" s="24">
        <v>0</v>
      </c>
      <c r="AP1534" s="24">
        <v>0</v>
      </c>
      <c r="AQ1534" s="24">
        <v>0</v>
      </c>
      <c r="AR1534" s="24">
        <v>0</v>
      </c>
      <c r="AS1534" s="24">
        <v>0</v>
      </c>
      <c r="AT1534" s="24">
        <v>0</v>
      </c>
      <c r="AU1534" s="24">
        <v>0</v>
      </c>
      <c r="AV1534" s="24">
        <v>0</v>
      </c>
      <c r="AW1534" s="24">
        <v>0</v>
      </c>
      <c r="AX1534" s="24">
        <v>0</v>
      </c>
      <c r="AY1534" s="24">
        <v>0</v>
      </c>
      <c r="AZ1534" s="24">
        <v>0</v>
      </c>
      <c r="BA1534" s="24">
        <v>0</v>
      </c>
      <c r="BB1534" s="24">
        <v>0</v>
      </c>
      <c r="BC1534" s="24">
        <v>0</v>
      </c>
      <c r="BD1534" s="24">
        <f t="shared" si="622"/>
        <v>0</v>
      </c>
      <c r="BE1534" s="25" t="s">
        <v>48</v>
      </c>
    </row>
    <row r="1535" spans="1:57" ht="25.5" customHeight="1" x14ac:dyDescent="0.25">
      <c r="A1535" s="22">
        <v>31</v>
      </c>
      <c r="B1535" s="76" t="s">
        <v>54</v>
      </c>
      <c r="C1535" s="76">
        <v>23</v>
      </c>
      <c r="D1535" s="76">
        <v>243</v>
      </c>
      <c r="E1535" s="76" t="s">
        <v>67</v>
      </c>
      <c r="F1535" s="24">
        <v>0</v>
      </c>
      <c r="G1535" s="24">
        <v>0</v>
      </c>
      <c r="H1535" s="24">
        <v>0</v>
      </c>
      <c r="I1535" s="24">
        <v>0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0</v>
      </c>
      <c r="V1535" s="24"/>
      <c r="W1535" s="24">
        <v>0</v>
      </c>
      <c r="X1535" s="24"/>
      <c r="Y1535" s="24">
        <v>0</v>
      </c>
      <c r="Z1535" s="24">
        <v>0</v>
      </c>
      <c r="AA1535" s="24"/>
      <c r="AB1535" s="24">
        <v>0</v>
      </c>
      <c r="AC1535" s="24">
        <v>0</v>
      </c>
      <c r="AD1535" s="24">
        <v>0</v>
      </c>
      <c r="AE1535" s="24">
        <v>0</v>
      </c>
      <c r="AF1535" s="24">
        <v>0</v>
      </c>
      <c r="AG1535" s="24">
        <v>0</v>
      </c>
      <c r="AH1535" s="24"/>
      <c r="AI1535" s="24">
        <v>0</v>
      </c>
      <c r="AJ1535" s="24">
        <v>0</v>
      </c>
      <c r="AK1535" s="24"/>
      <c r="AL1535" s="24">
        <v>0</v>
      </c>
      <c r="AM1535" s="24">
        <v>0</v>
      </c>
      <c r="AN1535" s="24">
        <v>0</v>
      </c>
      <c r="AO1535" s="24">
        <v>0</v>
      </c>
      <c r="AP1535" s="24">
        <v>0</v>
      </c>
      <c r="AQ1535" s="24">
        <v>0</v>
      </c>
      <c r="AR1535" s="24">
        <v>0</v>
      </c>
      <c r="AS1535" s="24">
        <v>0</v>
      </c>
      <c r="AT1535" s="24">
        <v>0</v>
      </c>
      <c r="AU1535" s="24">
        <v>0</v>
      </c>
      <c r="AV1535" s="24">
        <v>0</v>
      </c>
      <c r="AW1535" s="24">
        <v>0</v>
      </c>
      <c r="AX1535" s="24">
        <v>0</v>
      </c>
      <c r="AY1535" s="24">
        <v>0</v>
      </c>
      <c r="AZ1535" s="24">
        <v>0</v>
      </c>
      <c r="BA1535" s="24">
        <v>0</v>
      </c>
      <c r="BB1535" s="24">
        <v>0</v>
      </c>
      <c r="BC1535" s="24">
        <v>0</v>
      </c>
      <c r="BD1535" s="24">
        <f t="shared" si="622"/>
        <v>0</v>
      </c>
      <c r="BE1535" s="25" t="s">
        <v>48</v>
      </c>
    </row>
    <row r="1536" spans="1:57" ht="25.5" customHeight="1" x14ac:dyDescent="0.25">
      <c r="A1536" s="22">
        <v>31</v>
      </c>
      <c r="B1536" s="76" t="s">
        <v>54</v>
      </c>
      <c r="C1536" s="76">
        <v>23</v>
      </c>
      <c r="D1536" s="76">
        <v>332</v>
      </c>
      <c r="E1536" s="76" t="s">
        <v>68</v>
      </c>
      <c r="F1536" s="24">
        <v>0</v>
      </c>
      <c r="G1536" s="24">
        <v>0</v>
      </c>
      <c r="H1536" s="24">
        <v>0</v>
      </c>
      <c r="I1536" s="24">
        <v>0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0</v>
      </c>
      <c r="V1536" s="24"/>
      <c r="W1536" s="24">
        <v>0</v>
      </c>
      <c r="X1536" s="24"/>
      <c r="Y1536" s="24">
        <v>0</v>
      </c>
      <c r="Z1536" s="24">
        <v>0</v>
      </c>
      <c r="AA1536" s="24"/>
      <c r="AB1536" s="24">
        <v>0</v>
      </c>
      <c r="AC1536" s="24">
        <v>0</v>
      </c>
      <c r="AD1536" s="24">
        <v>0</v>
      </c>
      <c r="AE1536" s="24">
        <v>0</v>
      </c>
      <c r="AF1536" s="24">
        <v>0</v>
      </c>
      <c r="AG1536" s="24">
        <v>0</v>
      </c>
      <c r="AH1536" s="24"/>
      <c r="AI1536" s="24">
        <v>0</v>
      </c>
      <c r="AJ1536" s="24">
        <v>0</v>
      </c>
      <c r="AK1536" s="24"/>
      <c r="AL1536" s="24">
        <v>0</v>
      </c>
      <c r="AM1536" s="24">
        <v>0</v>
      </c>
      <c r="AN1536" s="24">
        <v>0</v>
      </c>
      <c r="AO1536" s="24">
        <v>0</v>
      </c>
      <c r="AP1536" s="24">
        <v>0</v>
      </c>
      <c r="AQ1536" s="24">
        <v>0</v>
      </c>
      <c r="AR1536" s="24">
        <v>0</v>
      </c>
      <c r="AS1536" s="24">
        <v>0</v>
      </c>
      <c r="AT1536" s="24">
        <v>0</v>
      </c>
      <c r="AU1536" s="24">
        <v>0</v>
      </c>
      <c r="AV1536" s="24">
        <v>0</v>
      </c>
      <c r="AW1536" s="24">
        <v>0</v>
      </c>
      <c r="AX1536" s="24">
        <v>0</v>
      </c>
      <c r="AY1536" s="24">
        <v>0</v>
      </c>
      <c r="AZ1536" s="24">
        <v>0</v>
      </c>
      <c r="BA1536" s="24">
        <v>0</v>
      </c>
      <c r="BB1536" s="24">
        <v>0</v>
      </c>
      <c r="BC1536" s="24">
        <v>0</v>
      </c>
      <c r="BD1536" s="24">
        <f t="shared" si="622"/>
        <v>0</v>
      </c>
      <c r="BE1536" s="25" t="s">
        <v>48</v>
      </c>
    </row>
    <row r="1537" spans="1:57" ht="25.5" customHeight="1" x14ac:dyDescent="0.25">
      <c r="A1537" s="22">
        <v>31</v>
      </c>
      <c r="B1537" s="76" t="s">
        <v>54</v>
      </c>
      <c r="C1537" s="76">
        <v>22</v>
      </c>
      <c r="D1537" s="76">
        <v>175</v>
      </c>
      <c r="E1537" s="76" t="s">
        <v>69</v>
      </c>
      <c r="F1537" s="24">
        <v>0</v>
      </c>
      <c r="G1537" s="24">
        <v>0</v>
      </c>
      <c r="H1537" s="24">
        <v>0</v>
      </c>
      <c r="I1537" s="24">
        <v>0</v>
      </c>
      <c r="J1537" s="24">
        <v>0</v>
      </c>
      <c r="K1537" s="24">
        <v>0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0</v>
      </c>
      <c r="V1537" s="24"/>
      <c r="W1537" s="24">
        <v>0</v>
      </c>
      <c r="X1537" s="24"/>
      <c r="Y1537" s="24">
        <v>0</v>
      </c>
      <c r="Z1537" s="24">
        <v>0</v>
      </c>
      <c r="AA1537" s="24"/>
      <c r="AB1537" s="24">
        <v>0</v>
      </c>
      <c r="AC1537" s="24">
        <v>0</v>
      </c>
      <c r="AD1537" s="24">
        <v>0</v>
      </c>
      <c r="AE1537" s="24">
        <v>0</v>
      </c>
      <c r="AF1537" s="24">
        <v>0</v>
      </c>
      <c r="AG1537" s="24">
        <v>0</v>
      </c>
      <c r="AH1537" s="24"/>
      <c r="AI1537" s="24">
        <v>0</v>
      </c>
      <c r="AJ1537" s="24">
        <v>0</v>
      </c>
      <c r="AK1537" s="24"/>
      <c r="AL1537" s="24">
        <v>0</v>
      </c>
      <c r="AM1537" s="24">
        <v>0</v>
      </c>
      <c r="AN1537" s="24">
        <v>0</v>
      </c>
      <c r="AO1537" s="24">
        <v>0</v>
      </c>
      <c r="AP1537" s="24">
        <v>0</v>
      </c>
      <c r="AQ1537" s="24">
        <v>0</v>
      </c>
      <c r="AR1537" s="24">
        <v>0</v>
      </c>
      <c r="AS1537" s="24">
        <v>0</v>
      </c>
      <c r="AT1537" s="24">
        <v>0</v>
      </c>
      <c r="AU1537" s="24">
        <v>0</v>
      </c>
      <c r="AV1537" s="24">
        <v>0</v>
      </c>
      <c r="AW1537" s="24">
        <v>0</v>
      </c>
      <c r="AX1537" s="24">
        <v>0</v>
      </c>
      <c r="AY1537" s="24">
        <v>0</v>
      </c>
      <c r="AZ1537" s="24">
        <v>0</v>
      </c>
      <c r="BA1537" s="24">
        <v>0</v>
      </c>
      <c r="BB1537" s="24">
        <v>0</v>
      </c>
      <c r="BC1537" s="24">
        <v>0</v>
      </c>
      <c r="BD1537" s="24">
        <f t="shared" si="622"/>
        <v>0</v>
      </c>
      <c r="BE1537" s="25" t="s">
        <v>48</v>
      </c>
    </row>
    <row r="1538" spans="1:57" ht="25.5" customHeight="1" x14ac:dyDescent="0.25">
      <c r="A1538" s="22">
        <v>31</v>
      </c>
      <c r="B1538" s="76" t="s">
        <v>54</v>
      </c>
      <c r="C1538" s="76">
        <v>22</v>
      </c>
      <c r="D1538" s="76">
        <v>347</v>
      </c>
      <c r="E1538" s="76" t="s">
        <v>70</v>
      </c>
      <c r="F1538" s="24">
        <v>0</v>
      </c>
      <c r="G1538" s="24">
        <v>0</v>
      </c>
      <c r="H1538" s="24">
        <v>0</v>
      </c>
      <c r="I1538" s="24">
        <v>0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0</v>
      </c>
      <c r="V1538" s="24"/>
      <c r="W1538" s="24">
        <v>0</v>
      </c>
      <c r="X1538" s="24"/>
      <c r="Y1538" s="24">
        <v>0</v>
      </c>
      <c r="Z1538" s="24">
        <v>0</v>
      </c>
      <c r="AA1538" s="24"/>
      <c r="AB1538" s="24">
        <v>0</v>
      </c>
      <c r="AC1538" s="24">
        <v>0</v>
      </c>
      <c r="AD1538" s="24">
        <v>0</v>
      </c>
      <c r="AE1538" s="24">
        <v>0</v>
      </c>
      <c r="AF1538" s="24">
        <v>0</v>
      </c>
      <c r="AG1538" s="24">
        <v>0</v>
      </c>
      <c r="AH1538" s="24"/>
      <c r="AI1538" s="24">
        <v>0</v>
      </c>
      <c r="AJ1538" s="24">
        <v>0</v>
      </c>
      <c r="AK1538" s="24"/>
      <c r="AL1538" s="24">
        <v>0</v>
      </c>
      <c r="AM1538" s="24">
        <v>0</v>
      </c>
      <c r="AN1538" s="24">
        <v>0</v>
      </c>
      <c r="AO1538" s="24">
        <v>0</v>
      </c>
      <c r="AP1538" s="24">
        <v>0</v>
      </c>
      <c r="AQ1538" s="24">
        <v>0</v>
      </c>
      <c r="AR1538" s="24">
        <v>0</v>
      </c>
      <c r="AS1538" s="24">
        <v>0</v>
      </c>
      <c r="AT1538" s="24">
        <v>0</v>
      </c>
      <c r="AU1538" s="24">
        <v>0</v>
      </c>
      <c r="AV1538" s="24">
        <v>0</v>
      </c>
      <c r="AW1538" s="24">
        <v>0</v>
      </c>
      <c r="AX1538" s="24">
        <v>0</v>
      </c>
      <c r="AY1538" s="24">
        <v>0</v>
      </c>
      <c r="AZ1538" s="24">
        <v>0</v>
      </c>
      <c r="BA1538" s="24">
        <v>0</v>
      </c>
      <c r="BB1538" s="24">
        <v>0</v>
      </c>
      <c r="BC1538" s="24">
        <v>0</v>
      </c>
      <c r="BD1538" s="24">
        <f t="shared" si="622"/>
        <v>0</v>
      </c>
      <c r="BE1538" s="25" t="s">
        <v>48</v>
      </c>
    </row>
    <row r="1539" spans="1:57" ht="25.5" customHeight="1" x14ac:dyDescent="0.25">
      <c r="A1539" s="40">
        <v>31</v>
      </c>
      <c r="B1539" s="76" t="s">
        <v>54</v>
      </c>
      <c r="C1539" s="76">
        <v>12</v>
      </c>
      <c r="D1539" s="76" t="s">
        <v>71</v>
      </c>
      <c r="E1539" s="76" t="s">
        <v>72</v>
      </c>
      <c r="F1539" s="24">
        <v>0</v>
      </c>
      <c r="G1539" s="24">
        <v>0</v>
      </c>
      <c r="H1539" s="24">
        <v>0</v>
      </c>
      <c r="I1539" s="24">
        <v>0</v>
      </c>
      <c r="J1539" s="24">
        <v>0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0</v>
      </c>
      <c r="V1539" s="24"/>
      <c r="W1539" s="24">
        <v>0</v>
      </c>
      <c r="X1539" s="24"/>
      <c r="Y1539" s="24">
        <v>0</v>
      </c>
      <c r="Z1539" s="24">
        <v>0</v>
      </c>
      <c r="AA1539" s="24"/>
      <c r="AB1539" s="24">
        <v>0</v>
      </c>
      <c r="AC1539" s="24">
        <v>0</v>
      </c>
      <c r="AD1539" s="24">
        <v>0</v>
      </c>
      <c r="AE1539" s="24">
        <v>0</v>
      </c>
      <c r="AF1539" s="24">
        <v>0</v>
      </c>
      <c r="AG1539" s="24">
        <v>0</v>
      </c>
      <c r="AH1539" s="24"/>
      <c r="AI1539" s="24">
        <v>0</v>
      </c>
      <c r="AJ1539" s="24">
        <v>0</v>
      </c>
      <c r="AK1539" s="24"/>
      <c r="AL1539" s="24">
        <v>0</v>
      </c>
      <c r="AM1539" s="24">
        <v>0</v>
      </c>
      <c r="AN1539" s="24">
        <v>0</v>
      </c>
      <c r="AO1539" s="24">
        <v>0</v>
      </c>
      <c r="AP1539" s="24">
        <v>0</v>
      </c>
      <c r="AQ1539" s="24">
        <v>0</v>
      </c>
      <c r="AR1539" s="24">
        <v>0</v>
      </c>
      <c r="AS1539" s="24">
        <v>0</v>
      </c>
      <c r="AT1539" s="24">
        <v>0</v>
      </c>
      <c r="AU1539" s="24">
        <v>0</v>
      </c>
      <c r="AV1539" s="24">
        <v>0</v>
      </c>
      <c r="AW1539" s="24">
        <v>0</v>
      </c>
      <c r="AX1539" s="24">
        <v>0</v>
      </c>
      <c r="AY1539" s="24">
        <v>0</v>
      </c>
      <c r="AZ1539" s="24">
        <v>0</v>
      </c>
      <c r="BA1539" s="24">
        <v>0</v>
      </c>
      <c r="BB1539" s="24">
        <v>0</v>
      </c>
      <c r="BC1539" s="24">
        <v>0</v>
      </c>
      <c r="BD1539" s="24">
        <f t="shared" si="622"/>
        <v>0</v>
      </c>
      <c r="BE1539" s="25"/>
    </row>
    <row r="1540" spans="1:57" ht="25.5" customHeight="1" x14ac:dyDescent="0.25">
      <c r="A1540" s="40">
        <v>31</v>
      </c>
      <c r="B1540" s="76" t="s">
        <v>54</v>
      </c>
      <c r="C1540" s="76">
        <v>22</v>
      </c>
      <c r="D1540" s="76" t="s">
        <v>55</v>
      </c>
      <c r="E1540" s="76" t="s">
        <v>120</v>
      </c>
      <c r="F1540" s="24">
        <v>0</v>
      </c>
      <c r="G1540" s="24">
        <v>0</v>
      </c>
      <c r="H1540" s="24">
        <v>0</v>
      </c>
      <c r="I1540" s="24">
        <v>0</v>
      </c>
      <c r="J1540" s="24">
        <v>0</v>
      </c>
      <c r="K1540" s="24">
        <v>0</v>
      </c>
      <c r="L1540" s="24">
        <v>0</v>
      </c>
      <c r="M1540" s="24">
        <v>0</v>
      </c>
      <c r="N1540" s="24">
        <v>0</v>
      </c>
      <c r="O1540" s="24">
        <v>0</v>
      </c>
      <c r="P1540" s="24">
        <v>0</v>
      </c>
      <c r="Q1540" s="24">
        <v>0</v>
      </c>
      <c r="R1540" s="24">
        <v>0</v>
      </c>
      <c r="S1540" s="24">
        <v>0</v>
      </c>
      <c r="T1540" s="24">
        <v>0</v>
      </c>
      <c r="U1540" s="24">
        <v>0</v>
      </c>
      <c r="V1540" s="24"/>
      <c r="W1540" s="24">
        <v>0</v>
      </c>
      <c r="X1540" s="24"/>
      <c r="Y1540" s="24">
        <v>0</v>
      </c>
      <c r="Z1540" s="24">
        <v>0</v>
      </c>
      <c r="AA1540" s="24"/>
      <c r="AB1540" s="24">
        <v>0</v>
      </c>
      <c r="AC1540" s="24">
        <v>0</v>
      </c>
      <c r="AD1540" s="24">
        <v>0</v>
      </c>
      <c r="AE1540" s="24">
        <v>0</v>
      </c>
      <c r="AF1540" s="24">
        <v>0</v>
      </c>
      <c r="AG1540" s="24">
        <v>0</v>
      </c>
      <c r="AH1540" s="24"/>
      <c r="AI1540" s="24">
        <v>0</v>
      </c>
      <c r="AJ1540" s="24">
        <v>0</v>
      </c>
      <c r="AK1540" s="24"/>
      <c r="AL1540" s="24">
        <v>0</v>
      </c>
      <c r="AM1540" s="24">
        <v>0</v>
      </c>
      <c r="AN1540" s="24">
        <v>0</v>
      </c>
      <c r="AO1540" s="24">
        <v>0</v>
      </c>
      <c r="AP1540" s="24">
        <v>0</v>
      </c>
      <c r="AQ1540" s="24">
        <v>0</v>
      </c>
      <c r="AR1540" s="24">
        <v>0</v>
      </c>
      <c r="AS1540" s="24">
        <v>0</v>
      </c>
      <c r="AT1540" s="24">
        <v>0</v>
      </c>
      <c r="AU1540" s="24">
        <v>0</v>
      </c>
      <c r="AV1540" s="24">
        <v>0</v>
      </c>
      <c r="AW1540" s="24">
        <v>0</v>
      </c>
      <c r="AX1540" s="24">
        <v>0</v>
      </c>
      <c r="AY1540" s="24">
        <v>0</v>
      </c>
      <c r="AZ1540" s="24">
        <v>0</v>
      </c>
      <c r="BA1540" s="24">
        <v>0</v>
      </c>
      <c r="BB1540" s="24">
        <v>0</v>
      </c>
      <c r="BC1540" s="24">
        <v>0</v>
      </c>
      <c r="BD1540" s="24">
        <f t="shared" si="622"/>
        <v>0</v>
      </c>
      <c r="BE1540" s="25"/>
    </row>
    <row r="1541" spans="1:57" ht="25.5" customHeight="1" x14ac:dyDescent="0.25">
      <c r="A1541" s="22">
        <v>31</v>
      </c>
      <c r="B1541" s="78" t="s">
        <v>74</v>
      </c>
      <c r="C1541" s="76">
        <v>22</v>
      </c>
      <c r="D1541" s="76">
        <v>176</v>
      </c>
      <c r="E1541" s="76" t="s">
        <v>121</v>
      </c>
      <c r="F1541" s="24">
        <v>0</v>
      </c>
      <c r="G1541" s="24">
        <v>0</v>
      </c>
      <c r="H1541" s="24">
        <v>0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0</v>
      </c>
      <c r="V1541" s="24"/>
      <c r="W1541" s="24">
        <v>0</v>
      </c>
      <c r="X1541" s="24"/>
      <c r="Y1541" s="24">
        <v>0</v>
      </c>
      <c r="Z1541" s="24">
        <v>0</v>
      </c>
      <c r="AA1541" s="24"/>
      <c r="AB1541" s="24">
        <v>0</v>
      </c>
      <c r="AC1541" s="24">
        <v>0</v>
      </c>
      <c r="AD1541" s="24">
        <v>0</v>
      </c>
      <c r="AE1541" s="24">
        <v>0</v>
      </c>
      <c r="AF1541" s="24">
        <v>0</v>
      </c>
      <c r="AG1541" s="24">
        <v>0</v>
      </c>
      <c r="AH1541" s="24"/>
      <c r="AI1541" s="24">
        <v>0</v>
      </c>
      <c r="AJ1541" s="24">
        <v>0</v>
      </c>
      <c r="AK1541" s="24"/>
      <c r="AL1541" s="24">
        <v>0</v>
      </c>
      <c r="AM1541" s="24">
        <v>0</v>
      </c>
      <c r="AN1541" s="24">
        <v>0</v>
      </c>
      <c r="AO1541" s="24">
        <v>0</v>
      </c>
      <c r="AP1541" s="24">
        <v>0</v>
      </c>
      <c r="AQ1541" s="24">
        <v>0</v>
      </c>
      <c r="AR1541" s="24">
        <v>0</v>
      </c>
      <c r="AS1541" s="24">
        <v>0</v>
      </c>
      <c r="AT1541" s="24">
        <v>0</v>
      </c>
      <c r="AU1541" s="24">
        <v>0</v>
      </c>
      <c r="AV1541" s="24">
        <v>0</v>
      </c>
      <c r="AW1541" s="24">
        <v>0</v>
      </c>
      <c r="AX1541" s="24">
        <v>0</v>
      </c>
      <c r="AY1541" s="24">
        <v>0</v>
      </c>
      <c r="AZ1541" s="24">
        <v>0</v>
      </c>
      <c r="BA1541" s="24">
        <v>0</v>
      </c>
      <c r="BB1541" s="24">
        <v>0</v>
      </c>
      <c r="BC1541" s="24">
        <v>0</v>
      </c>
      <c r="BD1541" s="24">
        <f t="shared" si="622"/>
        <v>0</v>
      </c>
      <c r="BE1541" s="25" t="s">
        <v>48</v>
      </c>
    </row>
    <row r="1542" spans="1:57" ht="25.5" customHeight="1" x14ac:dyDescent="0.25">
      <c r="A1542" s="22">
        <v>31</v>
      </c>
      <c r="B1542" s="78" t="s">
        <v>74</v>
      </c>
      <c r="C1542" s="76">
        <v>22</v>
      </c>
      <c r="D1542" s="76">
        <v>346</v>
      </c>
      <c r="E1542" s="76" t="s">
        <v>122</v>
      </c>
      <c r="F1542" s="24">
        <v>0</v>
      </c>
      <c r="G1542" s="24">
        <v>0</v>
      </c>
      <c r="H1542" s="24">
        <v>0</v>
      </c>
      <c r="I1542" s="24">
        <v>0</v>
      </c>
      <c r="J1542" s="24">
        <v>0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0</v>
      </c>
      <c r="V1542" s="24"/>
      <c r="W1542" s="24">
        <v>0</v>
      </c>
      <c r="X1542" s="24"/>
      <c r="Y1542" s="24">
        <v>0</v>
      </c>
      <c r="Z1542" s="24">
        <v>0</v>
      </c>
      <c r="AA1542" s="24"/>
      <c r="AB1542" s="24">
        <v>0</v>
      </c>
      <c r="AC1542" s="24">
        <v>0</v>
      </c>
      <c r="AD1542" s="24">
        <v>0</v>
      </c>
      <c r="AE1542" s="24">
        <v>0</v>
      </c>
      <c r="AF1542" s="24">
        <v>0</v>
      </c>
      <c r="AG1542" s="24">
        <v>0</v>
      </c>
      <c r="AH1542" s="24"/>
      <c r="AI1542" s="24">
        <v>0</v>
      </c>
      <c r="AJ1542" s="24">
        <v>0</v>
      </c>
      <c r="AK1542" s="24"/>
      <c r="AL1542" s="24">
        <v>0</v>
      </c>
      <c r="AM1542" s="24">
        <v>0</v>
      </c>
      <c r="AN1542" s="24">
        <v>0</v>
      </c>
      <c r="AO1542" s="24">
        <v>0</v>
      </c>
      <c r="AP1542" s="24">
        <v>0</v>
      </c>
      <c r="AQ1542" s="24">
        <v>0</v>
      </c>
      <c r="AR1542" s="24">
        <v>0</v>
      </c>
      <c r="AS1542" s="24">
        <v>0</v>
      </c>
      <c r="AT1542" s="24">
        <v>0</v>
      </c>
      <c r="AU1542" s="24">
        <v>0</v>
      </c>
      <c r="AV1542" s="24">
        <v>0</v>
      </c>
      <c r="AW1542" s="24">
        <v>0</v>
      </c>
      <c r="AX1542" s="24">
        <v>0</v>
      </c>
      <c r="AY1542" s="24">
        <v>0</v>
      </c>
      <c r="AZ1542" s="24">
        <v>0</v>
      </c>
      <c r="BA1542" s="24">
        <v>0</v>
      </c>
      <c r="BB1542" s="24">
        <v>0</v>
      </c>
      <c r="BC1542" s="24">
        <v>0</v>
      </c>
      <c r="BD1542" s="24">
        <f t="shared" si="622"/>
        <v>0</v>
      </c>
      <c r="BE1542" s="25" t="s">
        <v>48</v>
      </c>
    </row>
    <row r="1543" spans="1:57" ht="25.5" customHeight="1" x14ac:dyDescent="0.25">
      <c r="A1543" s="22">
        <v>31</v>
      </c>
      <c r="B1543" s="78" t="s">
        <v>74</v>
      </c>
      <c r="C1543" s="76">
        <v>22</v>
      </c>
      <c r="D1543" s="76">
        <v>348</v>
      </c>
      <c r="E1543" s="76" t="s">
        <v>123</v>
      </c>
      <c r="F1543" s="24">
        <v>0</v>
      </c>
      <c r="G1543" s="24">
        <v>0</v>
      </c>
      <c r="H1543" s="24">
        <v>0</v>
      </c>
      <c r="I1543" s="24">
        <v>0</v>
      </c>
      <c r="J1543" s="24">
        <v>0</v>
      </c>
      <c r="K1543" s="24">
        <v>0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0</v>
      </c>
      <c r="V1543" s="24"/>
      <c r="W1543" s="24">
        <v>0</v>
      </c>
      <c r="X1543" s="24"/>
      <c r="Y1543" s="24">
        <v>0</v>
      </c>
      <c r="Z1543" s="24">
        <v>0</v>
      </c>
      <c r="AA1543" s="24"/>
      <c r="AB1543" s="24">
        <v>0</v>
      </c>
      <c r="AC1543" s="24">
        <v>0</v>
      </c>
      <c r="AD1543" s="24">
        <v>0</v>
      </c>
      <c r="AE1543" s="24">
        <v>0</v>
      </c>
      <c r="AF1543" s="24">
        <v>0</v>
      </c>
      <c r="AG1543" s="24">
        <v>0</v>
      </c>
      <c r="AH1543" s="24"/>
      <c r="AI1543" s="24">
        <v>0</v>
      </c>
      <c r="AJ1543" s="24">
        <v>0</v>
      </c>
      <c r="AK1543" s="24"/>
      <c r="AL1543" s="24">
        <v>0</v>
      </c>
      <c r="AM1543" s="24">
        <v>0</v>
      </c>
      <c r="AN1543" s="24">
        <v>0</v>
      </c>
      <c r="AO1543" s="24">
        <v>0</v>
      </c>
      <c r="AP1543" s="24">
        <v>0</v>
      </c>
      <c r="AQ1543" s="24">
        <v>0</v>
      </c>
      <c r="AR1543" s="24">
        <v>0</v>
      </c>
      <c r="AS1543" s="24">
        <v>0</v>
      </c>
      <c r="AT1543" s="24">
        <v>0</v>
      </c>
      <c r="AU1543" s="24">
        <v>0</v>
      </c>
      <c r="AV1543" s="24">
        <v>0</v>
      </c>
      <c r="AW1543" s="24">
        <v>0</v>
      </c>
      <c r="AX1543" s="24">
        <v>0</v>
      </c>
      <c r="AY1543" s="24">
        <v>0</v>
      </c>
      <c r="AZ1543" s="24">
        <v>0</v>
      </c>
      <c r="BA1543" s="24">
        <v>0</v>
      </c>
      <c r="BB1543" s="24">
        <v>0</v>
      </c>
      <c r="BC1543" s="24">
        <v>0</v>
      </c>
      <c r="BD1543" s="24">
        <f t="shared" si="622"/>
        <v>0</v>
      </c>
      <c r="BE1543" s="25" t="s">
        <v>48</v>
      </c>
    </row>
    <row r="1544" spans="1:57" ht="25.5" customHeight="1" x14ac:dyDescent="0.25">
      <c r="A1544" s="22">
        <v>31</v>
      </c>
      <c r="B1544" s="78" t="s">
        <v>74</v>
      </c>
      <c r="C1544" s="76">
        <v>22</v>
      </c>
      <c r="D1544" s="76">
        <v>349</v>
      </c>
      <c r="E1544" s="76" t="s">
        <v>125</v>
      </c>
      <c r="F1544" s="24">
        <v>0</v>
      </c>
      <c r="G1544" s="24">
        <v>0</v>
      </c>
      <c r="H1544" s="24">
        <v>0</v>
      </c>
      <c r="I1544" s="24">
        <v>0</v>
      </c>
      <c r="J1544" s="24">
        <v>0</v>
      </c>
      <c r="K1544" s="24">
        <v>0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0</v>
      </c>
      <c r="V1544" s="24"/>
      <c r="W1544" s="24">
        <v>0</v>
      </c>
      <c r="X1544" s="24"/>
      <c r="Y1544" s="24">
        <v>0</v>
      </c>
      <c r="Z1544" s="24">
        <v>0</v>
      </c>
      <c r="AA1544" s="24"/>
      <c r="AB1544" s="24">
        <v>0</v>
      </c>
      <c r="AC1544" s="24">
        <v>0</v>
      </c>
      <c r="AD1544" s="24">
        <v>0</v>
      </c>
      <c r="AE1544" s="24">
        <v>0</v>
      </c>
      <c r="AF1544" s="24">
        <v>0</v>
      </c>
      <c r="AG1544" s="24">
        <v>0</v>
      </c>
      <c r="AH1544" s="24"/>
      <c r="AI1544" s="24">
        <v>0</v>
      </c>
      <c r="AJ1544" s="24">
        <v>0</v>
      </c>
      <c r="AK1544" s="24"/>
      <c r="AL1544" s="24">
        <v>0</v>
      </c>
      <c r="AM1544" s="24">
        <v>0</v>
      </c>
      <c r="AN1544" s="24">
        <v>0</v>
      </c>
      <c r="AO1544" s="24">
        <v>0</v>
      </c>
      <c r="AP1544" s="24">
        <v>0</v>
      </c>
      <c r="AQ1544" s="24">
        <v>0</v>
      </c>
      <c r="AR1544" s="24">
        <v>0</v>
      </c>
      <c r="AS1544" s="24">
        <v>0</v>
      </c>
      <c r="AT1544" s="24">
        <v>0</v>
      </c>
      <c r="AU1544" s="24">
        <v>0</v>
      </c>
      <c r="AV1544" s="24">
        <v>0</v>
      </c>
      <c r="AW1544" s="24">
        <v>0</v>
      </c>
      <c r="AX1544" s="24">
        <v>0</v>
      </c>
      <c r="AY1544" s="24">
        <v>0</v>
      </c>
      <c r="AZ1544" s="24">
        <v>0</v>
      </c>
      <c r="BA1544" s="24">
        <v>0</v>
      </c>
      <c r="BB1544" s="24">
        <v>0</v>
      </c>
      <c r="BC1544" s="24">
        <v>0</v>
      </c>
      <c r="BD1544" s="24">
        <f t="shared" si="622"/>
        <v>0</v>
      </c>
      <c r="BE1544" s="25"/>
    </row>
    <row r="1545" spans="1:57" ht="25.5" customHeight="1" x14ac:dyDescent="0.25">
      <c r="A1545" s="22">
        <v>31</v>
      </c>
      <c r="B1545" s="78" t="s">
        <v>74</v>
      </c>
      <c r="C1545" s="76">
        <v>22</v>
      </c>
      <c r="D1545" s="76">
        <v>350</v>
      </c>
      <c r="E1545" s="76" t="s">
        <v>126</v>
      </c>
      <c r="F1545" s="24">
        <v>0</v>
      </c>
      <c r="G1545" s="24">
        <v>0</v>
      </c>
      <c r="H1545" s="24">
        <v>0</v>
      </c>
      <c r="I1545" s="24">
        <v>0</v>
      </c>
      <c r="J1545" s="24">
        <v>0</v>
      </c>
      <c r="K1545" s="24">
        <v>0</v>
      </c>
      <c r="L1545" s="24">
        <v>0</v>
      </c>
      <c r="M1545" s="24">
        <v>0</v>
      </c>
      <c r="N1545" s="24">
        <v>0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0</v>
      </c>
      <c r="V1545" s="24"/>
      <c r="W1545" s="24">
        <v>0</v>
      </c>
      <c r="X1545" s="24"/>
      <c r="Y1545" s="24">
        <v>0</v>
      </c>
      <c r="Z1545" s="24">
        <v>0</v>
      </c>
      <c r="AA1545" s="24"/>
      <c r="AB1545" s="24">
        <v>0</v>
      </c>
      <c r="AC1545" s="24">
        <v>0</v>
      </c>
      <c r="AD1545" s="24">
        <v>0</v>
      </c>
      <c r="AE1545" s="24">
        <v>0</v>
      </c>
      <c r="AF1545" s="24">
        <v>0</v>
      </c>
      <c r="AG1545" s="24">
        <v>0</v>
      </c>
      <c r="AH1545" s="24"/>
      <c r="AI1545" s="24">
        <v>0</v>
      </c>
      <c r="AJ1545" s="24">
        <v>0</v>
      </c>
      <c r="AK1545" s="24"/>
      <c r="AL1545" s="24">
        <v>0</v>
      </c>
      <c r="AM1545" s="24">
        <v>0</v>
      </c>
      <c r="AN1545" s="24">
        <v>0</v>
      </c>
      <c r="AO1545" s="24">
        <v>0</v>
      </c>
      <c r="AP1545" s="24">
        <v>0</v>
      </c>
      <c r="AQ1545" s="24">
        <v>0</v>
      </c>
      <c r="AR1545" s="24">
        <v>0</v>
      </c>
      <c r="AS1545" s="24">
        <v>0</v>
      </c>
      <c r="AT1545" s="24">
        <v>0</v>
      </c>
      <c r="AU1545" s="24">
        <v>0</v>
      </c>
      <c r="AV1545" s="24">
        <v>0</v>
      </c>
      <c r="AW1545" s="24">
        <v>0</v>
      </c>
      <c r="AX1545" s="24">
        <v>0</v>
      </c>
      <c r="AY1545" s="24">
        <v>0</v>
      </c>
      <c r="AZ1545" s="24">
        <v>0</v>
      </c>
      <c r="BA1545" s="24">
        <v>0</v>
      </c>
      <c r="BB1545" s="24">
        <v>0</v>
      </c>
      <c r="BC1545" s="24">
        <v>0</v>
      </c>
      <c r="BD1545" s="24">
        <f t="shared" si="622"/>
        <v>0</v>
      </c>
      <c r="BE1545" s="25"/>
    </row>
    <row r="1546" spans="1:57" ht="25.5" customHeight="1" x14ac:dyDescent="0.25">
      <c r="A1546" s="22">
        <v>31</v>
      </c>
      <c r="B1546" s="78" t="s">
        <v>74</v>
      </c>
      <c r="C1546" s="76">
        <v>22</v>
      </c>
      <c r="D1546" s="76">
        <v>351</v>
      </c>
      <c r="E1546" s="76" t="s">
        <v>127</v>
      </c>
      <c r="F1546" s="24">
        <v>0</v>
      </c>
      <c r="G1546" s="24">
        <v>0</v>
      </c>
      <c r="H1546" s="24">
        <v>0</v>
      </c>
      <c r="I1546" s="24">
        <v>0</v>
      </c>
      <c r="J1546" s="24">
        <v>0</v>
      </c>
      <c r="K1546" s="24">
        <v>0</v>
      </c>
      <c r="L1546" s="24">
        <v>0</v>
      </c>
      <c r="M1546" s="24">
        <v>0</v>
      </c>
      <c r="N1546" s="24">
        <v>0</v>
      </c>
      <c r="O1546" s="24">
        <v>0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0</v>
      </c>
      <c r="V1546" s="24"/>
      <c r="W1546" s="24">
        <v>0</v>
      </c>
      <c r="X1546" s="24"/>
      <c r="Y1546" s="24">
        <v>0</v>
      </c>
      <c r="Z1546" s="24">
        <v>0</v>
      </c>
      <c r="AA1546" s="24"/>
      <c r="AB1546" s="24">
        <v>0</v>
      </c>
      <c r="AC1546" s="24">
        <v>0</v>
      </c>
      <c r="AD1546" s="24">
        <v>0</v>
      </c>
      <c r="AE1546" s="24">
        <v>0</v>
      </c>
      <c r="AF1546" s="24">
        <v>0</v>
      </c>
      <c r="AG1546" s="24">
        <v>0</v>
      </c>
      <c r="AH1546" s="24"/>
      <c r="AI1546" s="24">
        <v>0</v>
      </c>
      <c r="AJ1546" s="24">
        <v>0</v>
      </c>
      <c r="AK1546" s="24"/>
      <c r="AL1546" s="24">
        <v>0</v>
      </c>
      <c r="AM1546" s="24">
        <v>0</v>
      </c>
      <c r="AN1546" s="24">
        <v>0</v>
      </c>
      <c r="AO1546" s="24">
        <v>0</v>
      </c>
      <c r="AP1546" s="24">
        <v>0</v>
      </c>
      <c r="AQ1546" s="24">
        <v>0</v>
      </c>
      <c r="AR1546" s="24">
        <v>0</v>
      </c>
      <c r="AS1546" s="24">
        <v>0</v>
      </c>
      <c r="AT1546" s="24">
        <v>0</v>
      </c>
      <c r="AU1546" s="24">
        <v>0</v>
      </c>
      <c r="AV1546" s="24">
        <v>0</v>
      </c>
      <c r="AW1546" s="24">
        <v>0</v>
      </c>
      <c r="AX1546" s="24">
        <v>0</v>
      </c>
      <c r="AY1546" s="24">
        <v>0</v>
      </c>
      <c r="AZ1546" s="24">
        <v>0</v>
      </c>
      <c r="BA1546" s="24">
        <v>0</v>
      </c>
      <c r="BB1546" s="24">
        <v>0</v>
      </c>
      <c r="BC1546" s="24">
        <v>0</v>
      </c>
      <c r="BD1546" s="24">
        <f t="shared" si="622"/>
        <v>0</v>
      </c>
      <c r="BE1546" s="25"/>
    </row>
    <row r="1547" spans="1:57" ht="25.5" customHeight="1" x14ac:dyDescent="0.25">
      <c r="A1547" s="22">
        <v>31</v>
      </c>
      <c r="B1547" s="79" t="s">
        <v>91</v>
      </c>
      <c r="C1547" s="80">
        <v>18</v>
      </c>
      <c r="D1547" s="80">
        <v>113</v>
      </c>
      <c r="E1547" s="80" t="s">
        <v>187</v>
      </c>
      <c r="F1547" s="24">
        <v>0</v>
      </c>
      <c r="G1547" s="24">
        <v>0</v>
      </c>
      <c r="H1547" s="24">
        <v>0</v>
      </c>
      <c r="I1547" s="24">
        <v>0</v>
      </c>
      <c r="J1547" s="24">
        <v>0</v>
      </c>
      <c r="K1547" s="24">
        <v>0</v>
      </c>
      <c r="L1547" s="24">
        <v>0</v>
      </c>
      <c r="M1547" s="24">
        <v>0</v>
      </c>
      <c r="N1547" s="24">
        <v>0</v>
      </c>
      <c r="O1547" s="24">
        <v>0</v>
      </c>
      <c r="P1547" s="24">
        <v>0</v>
      </c>
      <c r="Q1547" s="24">
        <v>0</v>
      </c>
      <c r="R1547" s="24">
        <v>0</v>
      </c>
      <c r="S1547" s="24">
        <v>0</v>
      </c>
      <c r="T1547" s="24">
        <v>0</v>
      </c>
      <c r="U1547" s="24">
        <v>0</v>
      </c>
      <c r="V1547" s="24"/>
      <c r="W1547" s="24">
        <v>0</v>
      </c>
      <c r="X1547" s="24"/>
      <c r="Y1547" s="24">
        <v>0</v>
      </c>
      <c r="Z1547" s="24">
        <v>0</v>
      </c>
      <c r="AA1547" s="24"/>
      <c r="AB1547" s="24">
        <v>0</v>
      </c>
      <c r="AC1547" s="24">
        <v>0</v>
      </c>
      <c r="AD1547" s="24">
        <v>0</v>
      </c>
      <c r="AE1547" s="24">
        <v>0</v>
      </c>
      <c r="AF1547" s="24">
        <v>0</v>
      </c>
      <c r="AG1547" s="24">
        <v>0</v>
      </c>
      <c r="AH1547" s="24"/>
      <c r="AI1547" s="24">
        <v>0</v>
      </c>
      <c r="AJ1547" s="24">
        <v>0</v>
      </c>
      <c r="AK1547" s="24"/>
      <c r="AL1547" s="24">
        <v>0</v>
      </c>
      <c r="AM1547" s="24">
        <v>0</v>
      </c>
      <c r="AN1547" s="24">
        <v>0</v>
      </c>
      <c r="AO1547" s="24">
        <v>0</v>
      </c>
      <c r="AP1547" s="24">
        <v>0</v>
      </c>
      <c r="AQ1547" s="24">
        <v>0</v>
      </c>
      <c r="AR1547" s="24">
        <v>0</v>
      </c>
      <c r="AS1547" s="24">
        <v>0</v>
      </c>
      <c r="AT1547" s="24">
        <v>0</v>
      </c>
      <c r="AU1547" s="24">
        <v>0</v>
      </c>
      <c r="AV1547" s="24">
        <v>0</v>
      </c>
      <c r="AW1547" s="24">
        <v>0</v>
      </c>
      <c r="AX1547" s="24">
        <v>0</v>
      </c>
      <c r="AY1547" s="24">
        <v>0</v>
      </c>
      <c r="AZ1547" s="24">
        <v>0</v>
      </c>
      <c r="BA1547" s="24">
        <v>0</v>
      </c>
      <c r="BB1547" s="24">
        <v>0</v>
      </c>
      <c r="BC1547" s="24">
        <v>0</v>
      </c>
      <c r="BD1547" s="24">
        <f t="shared" si="622"/>
        <v>0</v>
      </c>
      <c r="BE1547" s="25"/>
    </row>
    <row r="1548" spans="1:57" ht="25.5" customHeight="1" x14ac:dyDescent="0.25">
      <c r="A1548" s="42">
        <v>31</v>
      </c>
      <c r="B1548" s="79" t="s">
        <v>91</v>
      </c>
      <c r="C1548" s="80">
        <v>60</v>
      </c>
      <c r="D1548" s="80">
        <v>80</v>
      </c>
      <c r="E1548" s="80" t="s">
        <v>395</v>
      </c>
      <c r="F1548" s="24">
        <v>0</v>
      </c>
      <c r="G1548" s="24">
        <v>0</v>
      </c>
      <c r="H1548" s="24">
        <v>0</v>
      </c>
      <c r="I1548" s="24">
        <v>0</v>
      </c>
      <c r="J1548" s="24">
        <v>0</v>
      </c>
      <c r="K1548" s="24">
        <v>0</v>
      </c>
      <c r="L1548" s="24">
        <v>0</v>
      </c>
      <c r="M1548" s="24">
        <v>0</v>
      </c>
      <c r="N1548" s="24">
        <v>0</v>
      </c>
      <c r="O1548" s="24">
        <v>0</v>
      </c>
      <c r="P1548" s="24">
        <v>0</v>
      </c>
      <c r="Q1548" s="24">
        <v>0</v>
      </c>
      <c r="R1548" s="24">
        <v>0</v>
      </c>
      <c r="S1548" s="24">
        <v>0</v>
      </c>
      <c r="T1548" s="24">
        <v>0</v>
      </c>
      <c r="U1548" s="24">
        <v>0</v>
      </c>
      <c r="V1548" s="24"/>
      <c r="W1548" s="24">
        <v>0</v>
      </c>
      <c r="X1548" s="24"/>
      <c r="Y1548" s="24">
        <v>0</v>
      </c>
      <c r="Z1548" s="24">
        <v>0</v>
      </c>
      <c r="AA1548" s="24"/>
      <c r="AB1548" s="24">
        <v>0</v>
      </c>
      <c r="AC1548" s="24">
        <v>0</v>
      </c>
      <c r="AD1548" s="24">
        <v>0</v>
      </c>
      <c r="AE1548" s="24">
        <v>0</v>
      </c>
      <c r="AF1548" s="24">
        <v>0</v>
      </c>
      <c r="AG1548" s="24">
        <v>0</v>
      </c>
      <c r="AH1548" s="24"/>
      <c r="AI1548" s="24">
        <v>0</v>
      </c>
      <c r="AJ1548" s="24">
        <v>0</v>
      </c>
      <c r="AK1548" s="24"/>
      <c r="AL1548" s="24">
        <v>0</v>
      </c>
      <c r="AM1548" s="24">
        <v>0</v>
      </c>
      <c r="AN1548" s="24">
        <v>0</v>
      </c>
      <c r="AO1548" s="24">
        <v>0</v>
      </c>
      <c r="AP1548" s="24">
        <v>0</v>
      </c>
      <c r="AQ1548" s="24">
        <v>0</v>
      </c>
      <c r="AR1548" s="24">
        <v>0</v>
      </c>
      <c r="AS1548" s="24">
        <v>0</v>
      </c>
      <c r="AT1548" s="24">
        <v>0</v>
      </c>
      <c r="AU1548" s="24">
        <v>0</v>
      </c>
      <c r="AV1548" s="24">
        <v>0</v>
      </c>
      <c r="AW1548" s="24">
        <v>0</v>
      </c>
      <c r="AX1548" s="24">
        <v>0</v>
      </c>
      <c r="AY1548" s="24">
        <v>0</v>
      </c>
      <c r="AZ1548" s="24">
        <v>0</v>
      </c>
      <c r="BA1548" s="24">
        <v>0</v>
      </c>
      <c r="BB1548" s="24">
        <v>0</v>
      </c>
      <c r="BC1548" s="24">
        <v>0</v>
      </c>
      <c r="BD1548" s="24">
        <f t="shared" si="622"/>
        <v>0</v>
      </c>
      <c r="BE1548" s="25"/>
    </row>
    <row r="1549" spans="1:57" ht="25.5" customHeight="1" x14ac:dyDescent="0.25">
      <c r="A1549" s="22">
        <v>31</v>
      </c>
      <c r="B1549" s="79" t="s">
        <v>91</v>
      </c>
      <c r="C1549" s="80">
        <v>26</v>
      </c>
      <c r="D1549" s="80">
        <v>126</v>
      </c>
      <c r="E1549" s="80" t="s">
        <v>137</v>
      </c>
      <c r="F1549" s="24">
        <v>0</v>
      </c>
      <c r="G1549" s="24">
        <v>0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0</v>
      </c>
      <c r="V1549" s="24"/>
      <c r="W1549" s="24">
        <v>0</v>
      </c>
      <c r="X1549" s="24"/>
      <c r="Y1549" s="24">
        <v>0</v>
      </c>
      <c r="Z1549" s="24">
        <v>0</v>
      </c>
      <c r="AA1549" s="24"/>
      <c r="AB1549" s="24">
        <v>0</v>
      </c>
      <c r="AC1549" s="24">
        <v>0</v>
      </c>
      <c r="AD1549" s="24">
        <v>0</v>
      </c>
      <c r="AE1549" s="24">
        <v>0</v>
      </c>
      <c r="AF1549" s="24">
        <v>0</v>
      </c>
      <c r="AG1549" s="24">
        <v>0</v>
      </c>
      <c r="AH1549" s="24"/>
      <c r="AI1549" s="24">
        <v>0</v>
      </c>
      <c r="AJ1549" s="24">
        <v>0</v>
      </c>
      <c r="AK1549" s="24"/>
      <c r="AL1549" s="24">
        <v>0</v>
      </c>
      <c r="AM1549" s="24">
        <v>0</v>
      </c>
      <c r="AN1549" s="24">
        <v>0</v>
      </c>
      <c r="AO1549" s="24">
        <v>0</v>
      </c>
      <c r="AP1549" s="24">
        <v>0</v>
      </c>
      <c r="AQ1549" s="24">
        <v>0</v>
      </c>
      <c r="AR1549" s="24">
        <v>0</v>
      </c>
      <c r="AS1549" s="24">
        <v>0</v>
      </c>
      <c r="AT1549" s="24">
        <v>0</v>
      </c>
      <c r="AU1549" s="24">
        <v>0</v>
      </c>
      <c r="AV1549" s="24">
        <v>0</v>
      </c>
      <c r="AW1549" s="24">
        <v>0</v>
      </c>
      <c r="AX1549" s="24">
        <v>0</v>
      </c>
      <c r="AY1549" s="24">
        <v>0</v>
      </c>
      <c r="AZ1549" s="24">
        <v>0</v>
      </c>
      <c r="BA1549" s="24">
        <v>0</v>
      </c>
      <c r="BB1549" s="24">
        <v>0</v>
      </c>
      <c r="BC1549" s="24">
        <v>0</v>
      </c>
      <c r="BD1549" s="24">
        <f t="shared" si="622"/>
        <v>0</v>
      </c>
      <c r="BE1549" s="25"/>
    </row>
    <row r="1550" spans="1:57" ht="25.5" customHeight="1" x14ac:dyDescent="0.25">
      <c r="A1550" s="22">
        <v>31</v>
      </c>
      <c r="B1550" s="79" t="s">
        <v>93</v>
      </c>
      <c r="C1550" s="80">
        <v>15</v>
      </c>
      <c r="D1550" s="80">
        <v>23</v>
      </c>
      <c r="E1550" s="80" t="s">
        <v>104</v>
      </c>
      <c r="F1550" s="24">
        <v>0</v>
      </c>
      <c r="G1550" s="24">
        <v>0</v>
      </c>
      <c r="H1550" s="24">
        <v>0</v>
      </c>
      <c r="I1550" s="24">
        <v>0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0</v>
      </c>
      <c r="V1550" s="24"/>
      <c r="W1550" s="24">
        <v>0</v>
      </c>
      <c r="X1550" s="24"/>
      <c r="Y1550" s="24">
        <v>0</v>
      </c>
      <c r="Z1550" s="24">
        <v>0</v>
      </c>
      <c r="AA1550" s="24"/>
      <c r="AB1550" s="24">
        <v>0</v>
      </c>
      <c r="AC1550" s="24">
        <v>0</v>
      </c>
      <c r="AD1550" s="24">
        <v>0</v>
      </c>
      <c r="AE1550" s="24">
        <v>0</v>
      </c>
      <c r="AF1550" s="24">
        <v>0</v>
      </c>
      <c r="AG1550" s="24">
        <v>0</v>
      </c>
      <c r="AH1550" s="24"/>
      <c r="AI1550" s="24">
        <v>0</v>
      </c>
      <c r="AJ1550" s="24">
        <v>0</v>
      </c>
      <c r="AK1550" s="24"/>
      <c r="AL1550" s="24">
        <v>0</v>
      </c>
      <c r="AM1550" s="24">
        <v>0</v>
      </c>
      <c r="AN1550" s="24">
        <v>0</v>
      </c>
      <c r="AO1550" s="24">
        <v>0</v>
      </c>
      <c r="AP1550" s="24">
        <v>0</v>
      </c>
      <c r="AQ1550" s="24">
        <v>0</v>
      </c>
      <c r="AR1550" s="24">
        <v>0</v>
      </c>
      <c r="AS1550" s="24">
        <v>0</v>
      </c>
      <c r="AT1550" s="24">
        <v>0</v>
      </c>
      <c r="AU1550" s="24">
        <v>0</v>
      </c>
      <c r="AV1550" s="24">
        <v>0</v>
      </c>
      <c r="AW1550" s="24">
        <v>0</v>
      </c>
      <c r="AX1550" s="24">
        <v>0</v>
      </c>
      <c r="AY1550" s="24">
        <v>0</v>
      </c>
      <c r="AZ1550" s="24">
        <v>0</v>
      </c>
      <c r="BA1550" s="24">
        <v>0</v>
      </c>
      <c r="BB1550" s="24">
        <v>0</v>
      </c>
      <c r="BC1550" s="24">
        <v>0</v>
      </c>
      <c r="BD1550" s="24">
        <f t="shared" si="622"/>
        <v>0</v>
      </c>
      <c r="BE1550" s="25"/>
    </row>
    <row r="1551" spans="1:57" ht="25.5" customHeight="1" x14ac:dyDescent="0.25">
      <c r="A1551" s="22">
        <v>31</v>
      </c>
      <c r="B1551" s="79" t="s">
        <v>93</v>
      </c>
      <c r="C1551" s="80">
        <v>11</v>
      </c>
      <c r="D1551" s="80">
        <v>106</v>
      </c>
      <c r="E1551" s="80" t="s">
        <v>255</v>
      </c>
      <c r="F1551" s="24">
        <v>0</v>
      </c>
      <c r="G1551" s="24">
        <v>0</v>
      </c>
      <c r="H1551" s="24">
        <v>0</v>
      </c>
      <c r="I1551" s="24">
        <v>0</v>
      </c>
      <c r="J1551" s="24">
        <v>0</v>
      </c>
      <c r="K1551" s="24">
        <v>0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0</v>
      </c>
      <c r="V1551" s="24"/>
      <c r="W1551" s="24">
        <v>0</v>
      </c>
      <c r="X1551" s="24"/>
      <c r="Y1551" s="24">
        <v>0</v>
      </c>
      <c r="Z1551" s="24">
        <v>0</v>
      </c>
      <c r="AA1551" s="24"/>
      <c r="AB1551" s="24">
        <v>0</v>
      </c>
      <c r="AC1551" s="24">
        <v>0</v>
      </c>
      <c r="AD1551" s="24">
        <v>0</v>
      </c>
      <c r="AE1551" s="24">
        <v>0</v>
      </c>
      <c r="AF1551" s="24">
        <v>0</v>
      </c>
      <c r="AG1551" s="24">
        <v>0</v>
      </c>
      <c r="AH1551" s="24"/>
      <c r="AI1551" s="24">
        <v>0</v>
      </c>
      <c r="AJ1551" s="24">
        <v>0</v>
      </c>
      <c r="AK1551" s="24"/>
      <c r="AL1551" s="24">
        <v>0</v>
      </c>
      <c r="AM1551" s="24">
        <v>0</v>
      </c>
      <c r="AN1551" s="24">
        <v>0</v>
      </c>
      <c r="AO1551" s="24">
        <v>0</v>
      </c>
      <c r="AP1551" s="24">
        <v>0</v>
      </c>
      <c r="AQ1551" s="24">
        <v>0</v>
      </c>
      <c r="AR1551" s="24">
        <v>0</v>
      </c>
      <c r="AS1551" s="24">
        <v>0</v>
      </c>
      <c r="AT1551" s="24">
        <v>0</v>
      </c>
      <c r="AU1551" s="24">
        <v>0</v>
      </c>
      <c r="AV1551" s="24">
        <v>0</v>
      </c>
      <c r="AW1551" s="24">
        <v>0</v>
      </c>
      <c r="AX1551" s="24">
        <v>0</v>
      </c>
      <c r="AY1551" s="24">
        <v>0</v>
      </c>
      <c r="AZ1551" s="24">
        <v>0</v>
      </c>
      <c r="BA1551" s="24">
        <v>0</v>
      </c>
      <c r="BB1551" s="24">
        <v>0</v>
      </c>
      <c r="BC1551" s="24">
        <v>0</v>
      </c>
      <c r="BD1551" s="24">
        <f t="shared" si="622"/>
        <v>0</v>
      </c>
      <c r="BE1551" s="25"/>
    </row>
    <row r="1552" spans="1:57" ht="25.5" customHeight="1" x14ac:dyDescent="0.25">
      <c r="A1552" s="22">
        <v>31</v>
      </c>
      <c r="B1552" s="79" t="s">
        <v>93</v>
      </c>
      <c r="C1552" s="88">
        <v>19</v>
      </c>
      <c r="D1552" s="88">
        <v>310</v>
      </c>
      <c r="E1552" s="88" t="s">
        <v>223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0</v>
      </c>
      <c r="V1552" s="24"/>
      <c r="W1552" s="24">
        <v>0</v>
      </c>
      <c r="X1552" s="24"/>
      <c r="Y1552" s="24">
        <v>0</v>
      </c>
      <c r="Z1552" s="24">
        <v>0</v>
      </c>
      <c r="AA1552" s="24"/>
      <c r="AB1552" s="24">
        <v>0</v>
      </c>
      <c r="AC1552" s="24">
        <v>0</v>
      </c>
      <c r="AD1552" s="24">
        <v>0</v>
      </c>
      <c r="AE1552" s="24">
        <v>0</v>
      </c>
      <c r="AF1552" s="24">
        <v>0</v>
      </c>
      <c r="AG1552" s="24">
        <v>0</v>
      </c>
      <c r="AH1552" s="24"/>
      <c r="AI1552" s="24">
        <v>0</v>
      </c>
      <c r="AJ1552" s="24">
        <v>0</v>
      </c>
      <c r="AK1552" s="24"/>
      <c r="AL1552" s="24">
        <v>0</v>
      </c>
      <c r="AM1552" s="24">
        <v>0</v>
      </c>
      <c r="AN1552" s="24">
        <v>0</v>
      </c>
      <c r="AO1552" s="24">
        <v>0</v>
      </c>
      <c r="AP1552" s="24">
        <v>0</v>
      </c>
      <c r="AQ1552" s="24">
        <v>0</v>
      </c>
      <c r="AR1552" s="24">
        <v>0</v>
      </c>
      <c r="AS1552" s="24">
        <v>0</v>
      </c>
      <c r="AT1552" s="24">
        <v>0</v>
      </c>
      <c r="AU1552" s="24">
        <v>0</v>
      </c>
      <c r="AV1552" s="24">
        <v>0</v>
      </c>
      <c r="AW1552" s="24">
        <v>0</v>
      </c>
      <c r="AX1552" s="24">
        <v>0</v>
      </c>
      <c r="AY1552" s="24">
        <v>0</v>
      </c>
      <c r="AZ1552" s="24">
        <v>0</v>
      </c>
      <c r="BA1552" s="24">
        <v>0</v>
      </c>
      <c r="BB1552" s="24">
        <v>0</v>
      </c>
      <c r="BC1552" s="24">
        <v>0</v>
      </c>
      <c r="BD1552" s="24">
        <f t="shared" si="622"/>
        <v>0</v>
      </c>
      <c r="BE1552" s="25"/>
    </row>
    <row r="1553" spans="1:57" ht="25.5" customHeight="1" x14ac:dyDescent="0.25">
      <c r="A1553" s="22">
        <v>31</v>
      </c>
      <c r="B1553" s="79" t="s">
        <v>93</v>
      </c>
      <c r="C1553" s="88">
        <v>45</v>
      </c>
      <c r="D1553" s="88">
        <v>186</v>
      </c>
      <c r="E1553" s="88" t="s">
        <v>289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4">
        <v>0</v>
      </c>
      <c r="Q1553" s="24">
        <v>0</v>
      </c>
      <c r="R1553" s="24">
        <v>0</v>
      </c>
      <c r="S1553" s="24">
        <v>0</v>
      </c>
      <c r="T1553" s="24">
        <v>0</v>
      </c>
      <c r="U1553" s="24">
        <v>0</v>
      </c>
      <c r="V1553" s="24"/>
      <c r="W1553" s="24">
        <v>0</v>
      </c>
      <c r="X1553" s="24"/>
      <c r="Y1553" s="24">
        <v>0</v>
      </c>
      <c r="Z1553" s="24">
        <v>0</v>
      </c>
      <c r="AA1553" s="24"/>
      <c r="AB1553" s="24">
        <v>0</v>
      </c>
      <c r="AC1553" s="24">
        <v>0</v>
      </c>
      <c r="AD1553" s="24">
        <v>0</v>
      </c>
      <c r="AE1553" s="24">
        <v>0</v>
      </c>
      <c r="AF1553" s="24">
        <v>0</v>
      </c>
      <c r="AG1553" s="24">
        <v>0</v>
      </c>
      <c r="AH1553" s="24"/>
      <c r="AI1553" s="24">
        <v>0</v>
      </c>
      <c r="AJ1553" s="24">
        <v>0</v>
      </c>
      <c r="AK1553" s="24"/>
      <c r="AL1553" s="24">
        <v>0</v>
      </c>
      <c r="AM1553" s="24">
        <v>0</v>
      </c>
      <c r="AN1553" s="24">
        <v>0</v>
      </c>
      <c r="AO1553" s="24">
        <v>0</v>
      </c>
      <c r="AP1553" s="24">
        <v>0</v>
      </c>
      <c r="AQ1553" s="24">
        <v>0</v>
      </c>
      <c r="AR1553" s="24">
        <v>0</v>
      </c>
      <c r="AS1553" s="24">
        <v>0</v>
      </c>
      <c r="AT1553" s="24">
        <v>0</v>
      </c>
      <c r="AU1553" s="24">
        <v>0</v>
      </c>
      <c r="AV1553" s="24">
        <v>0</v>
      </c>
      <c r="AW1553" s="24">
        <v>0</v>
      </c>
      <c r="AX1553" s="24">
        <v>0</v>
      </c>
      <c r="AY1553" s="24">
        <v>0</v>
      </c>
      <c r="AZ1553" s="24">
        <v>0</v>
      </c>
      <c r="BA1553" s="24">
        <v>0</v>
      </c>
      <c r="BB1553" s="24">
        <v>0</v>
      </c>
      <c r="BC1553" s="24">
        <v>0</v>
      </c>
      <c r="BD1553" s="24">
        <f t="shared" si="622"/>
        <v>0</v>
      </c>
      <c r="BE1553" s="25"/>
    </row>
    <row r="1554" spans="1:57" ht="25.5" customHeight="1" x14ac:dyDescent="0.25">
      <c r="A1554" s="22">
        <v>31</v>
      </c>
      <c r="B1554" s="79" t="s">
        <v>110</v>
      </c>
      <c r="C1554" s="80">
        <v>40</v>
      </c>
      <c r="D1554" s="80">
        <v>46</v>
      </c>
      <c r="E1554" s="80" t="s">
        <v>232</v>
      </c>
      <c r="F1554" s="24">
        <v>0</v>
      </c>
      <c r="G1554" s="24">
        <v>0</v>
      </c>
      <c r="H1554" s="24">
        <v>0</v>
      </c>
      <c r="I1554" s="24">
        <v>0</v>
      </c>
      <c r="J1554" s="24">
        <v>0</v>
      </c>
      <c r="K1554" s="24">
        <v>0</v>
      </c>
      <c r="L1554" s="24">
        <v>0</v>
      </c>
      <c r="M1554" s="24">
        <v>0</v>
      </c>
      <c r="N1554" s="24">
        <v>0</v>
      </c>
      <c r="O1554" s="24">
        <v>0</v>
      </c>
      <c r="P1554" s="24">
        <v>0</v>
      </c>
      <c r="Q1554" s="24">
        <v>0</v>
      </c>
      <c r="R1554" s="24">
        <v>0</v>
      </c>
      <c r="S1554" s="24">
        <v>0</v>
      </c>
      <c r="T1554" s="24">
        <v>0</v>
      </c>
      <c r="U1554" s="24">
        <v>0</v>
      </c>
      <c r="V1554" s="24"/>
      <c r="W1554" s="24">
        <v>0</v>
      </c>
      <c r="X1554" s="24"/>
      <c r="Y1554" s="24">
        <v>0</v>
      </c>
      <c r="Z1554" s="24">
        <v>0</v>
      </c>
      <c r="AA1554" s="24"/>
      <c r="AB1554" s="24">
        <v>0</v>
      </c>
      <c r="AC1554" s="24">
        <v>0</v>
      </c>
      <c r="AD1554" s="24">
        <v>0</v>
      </c>
      <c r="AE1554" s="24">
        <v>0</v>
      </c>
      <c r="AF1554" s="24">
        <v>0</v>
      </c>
      <c r="AG1554" s="24">
        <v>0</v>
      </c>
      <c r="AH1554" s="24"/>
      <c r="AI1554" s="24">
        <v>0</v>
      </c>
      <c r="AJ1554" s="24">
        <v>0</v>
      </c>
      <c r="AK1554" s="24"/>
      <c r="AL1554" s="24">
        <v>0</v>
      </c>
      <c r="AM1554" s="24">
        <v>0</v>
      </c>
      <c r="AN1554" s="24">
        <v>0</v>
      </c>
      <c r="AO1554" s="24">
        <v>0</v>
      </c>
      <c r="AP1554" s="24">
        <v>0</v>
      </c>
      <c r="AQ1554" s="24">
        <v>0</v>
      </c>
      <c r="AR1554" s="24">
        <v>0</v>
      </c>
      <c r="AS1554" s="24">
        <v>0</v>
      </c>
      <c r="AT1554" s="24">
        <v>0</v>
      </c>
      <c r="AU1554" s="24">
        <v>0</v>
      </c>
      <c r="AV1554" s="24">
        <v>0</v>
      </c>
      <c r="AW1554" s="24">
        <v>0</v>
      </c>
      <c r="AX1554" s="24">
        <v>0</v>
      </c>
      <c r="AY1554" s="24">
        <v>0</v>
      </c>
      <c r="AZ1554" s="24">
        <v>0</v>
      </c>
      <c r="BA1554" s="24">
        <v>0</v>
      </c>
      <c r="BB1554" s="24">
        <v>0</v>
      </c>
      <c r="BC1554" s="24">
        <v>0</v>
      </c>
      <c r="BD1554" s="24">
        <f t="shared" si="622"/>
        <v>0</v>
      </c>
      <c r="BE1554" s="25"/>
    </row>
    <row r="1555" spans="1:57" ht="25.5" customHeight="1" x14ac:dyDescent="0.25">
      <c r="A1555" s="22">
        <v>31</v>
      </c>
      <c r="B1555" s="79" t="s">
        <v>110</v>
      </c>
      <c r="C1555" s="80">
        <v>22</v>
      </c>
      <c r="D1555" s="80">
        <v>286</v>
      </c>
      <c r="E1555" s="80" t="s">
        <v>327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/>
      <c r="W1555" s="24">
        <v>0</v>
      </c>
      <c r="X1555" s="24"/>
      <c r="Y1555" s="24">
        <v>0</v>
      </c>
      <c r="Z1555" s="24">
        <v>0</v>
      </c>
      <c r="AA1555" s="24"/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/>
      <c r="AI1555" s="24">
        <v>0</v>
      </c>
      <c r="AJ1555" s="24">
        <v>0</v>
      </c>
      <c r="AK1555" s="24"/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f t="shared" si="622"/>
        <v>0</v>
      </c>
      <c r="BE1555" s="25"/>
    </row>
    <row r="1556" spans="1:57" ht="25.5" customHeight="1" x14ac:dyDescent="0.25">
      <c r="A1556" s="22">
        <v>31</v>
      </c>
      <c r="B1556" s="79" t="s">
        <v>110</v>
      </c>
      <c r="C1556" s="80">
        <v>10</v>
      </c>
      <c r="D1556" s="80">
        <v>169</v>
      </c>
      <c r="E1556" s="80" t="s">
        <v>182</v>
      </c>
      <c r="F1556" s="24">
        <v>0</v>
      </c>
      <c r="G1556" s="24">
        <v>0</v>
      </c>
      <c r="H1556" s="24">
        <v>0</v>
      </c>
      <c r="I1556" s="24">
        <v>0</v>
      </c>
      <c r="J1556" s="24">
        <v>0</v>
      </c>
      <c r="K1556" s="24">
        <v>0</v>
      </c>
      <c r="L1556" s="24">
        <v>0</v>
      </c>
      <c r="M1556" s="24">
        <v>0</v>
      </c>
      <c r="N1556" s="24">
        <v>0</v>
      </c>
      <c r="O1556" s="24">
        <v>0</v>
      </c>
      <c r="P1556" s="24">
        <v>0</v>
      </c>
      <c r="Q1556" s="24">
        <v>0</v>
      </c>
      <c r="R1556" s="24">
        <v>0</v>
      </c>
      <c r="S1556" s="24">
        <v>0</v>
      </c>
      <c r="T1556" s="24">
        <v>0</v>
      </c>
      <c r="U1556" s="24">
        <v>0</v>
      </c>
      <c r="V1556" s="24"/>
      <c r="W1556" s="24">
        <v>0</v>
      </c>
      <c r="X1556" s="24"/>
      <c r="Y1556" s="24">
        <v>0</v>
      </c>
      <c r="Z1556" s="24">
        <v>0</v>
      </c>
      <c r="AA1556" s="24"/>
      <c r="AB1556" s="24">
        <v>0</v>
      </c>
      <c r="AC1556" s="24">
        <v>0</v>
      </c>
      <c r="AD1556" s="24">
        <v>0</v>
      </c>
      <c r="AE1556" s="24">
        <v>0</v>
      </c>
      <c r="AF1556" s="24">
        <v>0</v>
      </c>
      <c r="AG1556" s="24">
        <v>0</v>
      </c>
      <c r="AH1556" s="24"/>
      <c r="AI1556" s="24">
        <v>0</v>
      </c>
      <c r="AJ1556" s="24">
        <v>0</v>
      </c>
      <c r="AK1556" s="24"/>
      <c r="AL1556" s="24">
        <v>0</v>
      </c>
      <c r="AM1556" s="24">
        <v>0</v>
      </c>
      <c r="AN1556" s="24">
        <v>0</v>
      </c>
      <c r="AO1556" s="24">
        <v>0</v>
      </c>
      <c r="AP1556" s="24">
        <v>0</v>
      </c>
      <c r="AQ1556" s="24">
        <v>0</v>
      </c>
      <c r="AR1556" s="24">
        <v>0</v>
      </c>
      <c r="AS1556" s="24">
        <v>0</v>
      </c>
      <c r="AT1556" s="24">
        <v>0</v>
      </c>
      <c r="AU1556" s="24">
        <v>0</v>
      </c>
      <c r="AV1556" s="24">
        <v>0</v>
      </c>
      <c r="AW1556" s="24">
        <v>0</v>
      </c>
      <c r="AX1556" s="24">
        <v>0</v>
      </c>
      <c r="AY1556" s="24">
        <v>0</v>
      </c>
      <c r="AZ1556" s="24">
        <v>0</v>
      </c>
      <c r="BA1556" s="24">
        <v>0</v>
      </c>
      <c r="BB1556" s="24">
        <v>0</v>
      </c>
      <c r="BC1556" s="24">
        <v>0</v>
      </c>
      <c r="BD1556" s="24">
        <f t="shared" si="622"/>
        <v>0</v>
      </c>
      <c r="BE1556" s="25"/>
    </row>
    <row r="1557" spans="1:57" ht="25.5" customHeight="1" x14ac:dyDescent="0.25">
      <c r="A1557" s="22">
        <v>31</v>
      </c>
      <c r="B1557" s="78"/>
      <c r="C1557" s="76"/>
      <c r="D1557" s="76"/>
      <c r="E1557" s="76"/>
      <c r="F1557" s="24">
        <v>0</v>
      </c>
      <c r="G1557" s="24">
        <v>0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0</v>
      </c>
      <c r="V1557" s="24"/>
      <c r="W1557" s="24">
        <v>0</v>
      </c>
      <c r="X1557" s="24"/>
      <c r="Y1557" s="24">
        <v>0</v>
      </c>
      <c r="Z1557" s="24">
        <v>0</v>
      </c>
      <c r="AA1557" s="24"/>
      <c r="AB1557" s="24">
        <v>0</v>
      </c>
      <c r="AC1557" s="24">
        <v>0</v>
      </c>
      <c r="AD1557" s="24">
        <v>0</v>
      </c>
      <c r="AE1557" s="24">
        <v>0</v>
      </c>
      <c r="AF1557" s="24">
        <v>0</v>
      </c>
      <c r="AG1557" s="24">
        <v>0</v>
      </c>
      <c r="AH1557" s="24"/>
      <c r="AI1557" s="24">
        <v>0</v>
      </c>
      <c r="AJ1557" s="24">
        <v>0</v>
      </c>
      <c r="AK1557" s="24"/>
      <c r="AL1557" s="24">
        <v>0</v>
      </c>
      <c r="AM1557" s="24">
        <v>0</v>
      </c>
      <c r="AN1557" s="24">
        <v>0</v>
      </c>
      <c r="AO1557" s="24">
        <v>0</v>
      </c>
      <c r="AP1557" s="24">
        <v>0</v>
      </c>
      <c r="AQ1557" s="24">
        <v>0</v>
      </c>
      <c r="AR1557" s="24">
        <v>0</v>
      </c>
      <c r="AS1557" s="24">
        <v>0</v>
      </c>
      <c r="AT1557" s="24">
        <v>0</v>
      </c>
      <c r="AU1557" s="24">
        <v>0</v>
      </c>
      <c r="AV1557" s="24">
        <v>0</v>
      </c>
      <c r="AW1557" s="24">
        <v>0</v>
      </c>
      <c r="AX1557" s="24">
        <v>0</v>
      </c>
      <c r="AY1557" s="24">
        <v>0</v>
      </c>
      <c r="AZ1557" s="24">
        <v>0</v>
      </c>
      <c r="BA1557" s="24">
        <v>0</v>
      </c>
      <c r="BB1557" s="24">
        <v>0</v>
      </c>
      <c r="BC1557" s="24">
        <v>0</v>
      </c>
      <c r="BD1557" s="24">
        <f t="shared" si="622"/>
        <v>0</v>
      </c>
      <c r="BE1557" s="25"/>
    </row>
    <row r="1558" spans="1:57" ht="25.5" customHeight="1" x14ac:dyDescent="0.25">
      <c r="A1558" s="22">
        <v>31</v>
      </c>
      <c r="B1558" s="78"/>
      <c r="C1558" s="76"/>
      <c r="D1558" s="76"/>
      <c r="E1558" s="76"/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/>
      <c r="W1558" s="24">
        <v>0</v>
      </c>
      <c r="X1558" s="24"/>
      <c r="Y1558" s="24">
        <v>0</v>
      </c>
      <c r="Z1558" s="24">
        <v>0</v>
      </c>
      <c r="AA1558" s="24"/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/>
      <c r="AI1558" s="24">
        <v>0</v>
      </c>
      <c r="AJ1558" s="24">
        <v>0</v>
      </c>
      <c r="AK1558" s="24"/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f t="shared" si="622"/>
        <v>0</v>
      </c>
      <c r="BE1558" s="25"/>
    </row>
    <row r="1559" spans="1:57" ht="25.5" customHeight="1" x14ac:dyDescent="0.25">
      <c r="A1559" s="22">
        <v>31</v>
      </c>
      <c r="B1559" s="78"/>
      <c r="C1559" s="76"/>
      <c r="D1559" s="76"/>
      <c r="E1559" s="76"/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/>
      <c r="W1559" s="24">
        <v>0</v>
      </c>
      <c r="X1559" s="24"/>
      <c r="Y1559" s="24">
        <v>0</v>
      </c>
      <c r="Z1559" s="24">
        <v>0</v>
      </c>
      <c r="AA1559" s="24"/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/>
      <c r="AI1559" s="24">
        <v>0</v>
      </c>
      <c r="AJ1559" s="24">
        <v>0</v>
      </c>
      <c r="AK1559" s="24"/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f t="shared" si="622"/>
        <v>0</v>
      </c>
      <c r="BE1559" s="25"/>
    </row>
    <row r="1560" spans="1:57" ht="25.5" customHeight="1" x14ac:dyDescent="0.25">
      <c r="A1560" s="22">
        <v>31</v>
      </c>
      <c r="B1560" s="78"/>
      <c r="C1560" s="76"/>
      <c r="D1560" s="76"/>
      <c r="E1560" s="76"/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/>
      <c r="W1560" s="24">
        <v>0</v>
      </c>
      <c r="X1560" s="24"/>
      <c r="Y1560" s="24">
        <v>0</v>
      </c>
      <c r="Z1560" s="24">
        <v>0</v>
      </c>
      <c r="AA1560" s="24"/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/>
      <c r="AI1560" s="24">
        <v>0</v>
      </c>
      <c r="AJ1560" s="24">
        <v>0</v>
      </c>
      <c r="AK1560" s="24"/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f t="shared" si="622"/>
        <v>0</v>
      </c>
      <c r="BE1560" s="25"/>
    </row>
    <row r="1561" spans="1:57" ht="25.5" customHeight="1" x14ac:dyDescent="0.25">
      <c r="A1561" s="22">
        <v>31</v>
      </c>
      <c r="B1561" s="78"/>
      <c r="C1561" s="76"/>
      <c r="D1561" s="76"/>
      <c r="E1561" s="76"/>
      <c r="F1561" s="24">
        <v>0</v>
      </c>
      <c r="G1561" s="24">
        <v>0</v>
      </c>
      <c r="H1561" s="24">
        <v>0</v>
      </c>
      <c r="I1561" s="24">
        <v>0</v>
      </c>
      <c r="J1561" s="24">
        <v>0</v>
      </c>
      <c r="K1561" s="24">
        <v>0</v>
      </c>
      <c r="L1561" s="24">
        <v>0</v>
      </c>
      <c r="M1561" s="24">
        <v>0</v>
      </c>
      <c r="N1561" s="24">
        <v>0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0</v>
      </c>
      <c r="V1561" s="24"/>
      <c r="W1561" s="24">
        <v>0</v>
      </c>
      <c r="X1561" s="24"/>
      <c r="Y1561" s="24">
        <v>0</v>
      </c>
      <c r="Z1561" s="24">
        <v>0</v>
      </c>
      <c r="AA1561" s="24"/>
      <c r="AB1561" s="24">
        <v>0</v>
      </c>
      <c r="AC1561" s="24">
        <v>0</v>
      </c>
      <c r="AD1561" s="24">
        <v>0</v>
      </c>
      <c r="AE1561" s="24">
        <v>0</v>
      </c>
      <c r="AF1561" s="24">
        <v>0</v>
      </c>
      <c r="AG1561" s="24">
        <v>0</v>
      </c>
      <c r="AH1561" s="24"/>
      <c r="AI1561" s="24">
        <v>0</v>
      </c>
      <c r="AJ1561" s="24">
        <v>0</v>
      </c>
      <c r="AK1561" s="24"/>
      <c r="AL1561" s="24">
        <v>0</v>
      </c>
      <c r="AM1561" s="24">
        <v>0</v>
      </c>
      <c r="AN1561" s="24">
        <v>0</v>
      </c>
      <c r="AO1561" s="24">
        <v>0</v>
      </c>
      <c r="AP1561" s="24">
        <v>0</v>
      </c>
      <c r="AQ1561" s="24">
        <v>0</v>
      </c>
      <c r="AR1561" s="24">
        <v>0</v>
      </c>
      <c r="AS1561" s="24">
        <v>0</v>
      </c>
      <c r="AT1561" s="24">
        <v>0</v>
      </c>
      <c r="AU1561" s="24">
        <v>0</v>
      </c>
      <c r="AV1561" s="24">
        <v>0</v>
      </c>
      <c r="AW1561" s="24">
        <v>0</v>
      </c>
      <c r="AX1561" s="24">
        <v>0</v>
      </c>
      <c r="AY1561" s="24">
        <v>0</v>
      </c>
      <c r="AZ1561" s="24">
        <v>0</v>
      </c>
      <c r="BA1561" s="24">
        <v>0</v>
      </c>
      <c r="BB1561" s="24">
        <v>0</v>
      </c>
      <c r="BC1561" s="24">
        <v>0</v>
      </c>
      <c r="BD1561" s="24">
        <f t="shared" si="622"/>
        <v>0</v>
      </c>
      <c r="BE1561" s="25"/>
    </row>
    <row r="1562" spans="1:57" ht="25.5" customHeight="1" x14ac:dyDescent="0.25">
      <c r="A1562" s="22">
        <v>31</v>
      </c>
      <c r="B1562" s="78"/>
      <c r="C1562" s="76"/>
      <c r="D1562" s="76"/>
      <c r="E1562" s="76"/>
      <c r="F1562" s="24">
        <v>0</v>
      </c>
      <c r="G1562" s="24">
        <v>0</v>
      </c>
      <c r="H1562" s="24">
        <v>0</v>
      </c>
      <c r="I1562" s="24">
        <v>0</v>
      </c>
      <c r="J1562" s="24">
        <v>0</v>
      </c>
      <c r="K1562" s="24">
        <v>0</v>
      </c>
      <c r="L1562" s="24">
        <v>0</v>
      </c>
      <c r="M1562" s="24">
        <v>0</v>
      </c>
      <c r="N1562" s="24">
        <v>0</v>
      </c>
      <c r="O1562" s="24">
        <v>0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0</v>
      </c>
      <c r="V1562" s="24"/>
      <c r="W1562" s="24">
        <v>0</v>
      </c>
      <c r="X1562" s="24"/>
      <c r="Y1562" s="24">
        <v>0</v>
      </c>
      <c r="Z1562" s="24">
        <v>0</v>
      </c>
      <c r="AA1562" s="24"/>
      <c r="AB1562" s="24">
        <v>0</v>
      </c>
      <c r="AC1562" s="24">
        <v>0</v>
      </c>
      <c r="AD1562" s="24">
        <v>0</v>
      </c>
      <c r="AE1562" s="24">
        <v>0</v>
      </c>
      <c r="AF1562" s="24">
        <v>0</v>
      </c>
      <c r="AG1562" s="24">
        <v>0</v>
      </c>
      <c r="AH1562" s="24"/>
      <c r="AI1562" s="24">
        <v>0</v>
      </c>
      <c r="AJ1562" s="24">
        <v>0</v>
      </c>
      <c r="AK1562" s="24"/>
      <c r="AL1562" s="24">
        <v>0</v>
      </c>
      <c r="AM1562" s="24">
        <v>0</v>
      </c>
      <c r="AN1562" s="24">
        <v>0</v>
      </c>
      <c r="AO1562" s="24">
        <v>0</v>
      </c>
      <c r="AP1562" s="24">
        <v>0</v>
      </c>
      <c r="AQ1562" s="24">
        <v>0</v>
      </c>
      <c r="AR1562" s="24">
        <v>0</v>
      </c>
      <c r="AS1562" s="24">
        <v>0</v>
      </c>
      <c r="AT1562" s="24">
        <v>0</v>
      </c>
      <c r="AU1562" s="24">
        <v>0</v>
      </c>
      <c r="AV1562" s="24">
        <v>0</v>
      </c>
      <c r="AW1562" s="24">
        <v>0</v>
      </c>
      <c r="AX1562" s="24">
        <v>0</v>
      </c>
      <c r="AY1562" s="24">
        <v>0</v>
      </c>
      <c r="AZ1562" s="24">
        <v>0</v>
      </c>
      <c r="BA1562" s="24">
        <v>0</v>
      </c>
      <c r="BB1562" s="24">
        <v>0</v>
      </c>
      <c r="BC1562" s="24">
        <v>0</v>
      </c>
      <c r="BD1562" s="24">
        <f t="shared" si="622"/>
        <v>0</v>
      </c>
      <c r="BE1562" s="25"/>
    </row>
    <row r="1563" spans="1:57" ht="25.5" customHeight="1" x14ac:dyDescent="0.25">
      <c r="A1563" s="22">
        <v>31</v>
      </c>
      <c r="B1563" s="78"/>
      <c r="C1563" s="76"/>
      <c r="D1563" s="76"/>
      <c r="E1563" s="76"/>
      <c r="F1563" s="24">
        <v>0</v>
      </c>
      <c r="G1563" s="24">
        <v>0</v>
      </c>
      <c r="H1563" s="24">
        <v>0</v>
      </c>
      <c r="I1563" s="24">
        <v>0</v>
      </c>
      <c r="J1563" s="24">
        <v>0</v>
      </c>
      <c r="K1563" s="24">
        <v>0</v>
      </c>
      <c r="L1563" s="24">
        <v>0</v>
      </c>
      <c r="M1563" s="24">
        <v>0</v>
      </c>
      <c r="N1563" s="24">
        <v>0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0</v>
      </c>
      <c r="V1563" s="24"/>
      <c r="W1563" s="24">
        <v>0</v>
      </c>
      <c r="X1563" s="24"/>
      <c r="Y1563" s="24">
        <v>0</v>
      </c>
      <c r="Z1563" s="24">
        <v>0</v>
      </c>
      <c r="AA1563" s="24"/>
      <c r="AB1563" s="24">
        <v>0</v>
      </c>
      <c r="AC1563" s="24">
        <v>0</v>
      </c>
      <c r="AD1563" s="24">
        <v>0</v>
      </c>
      <c r="AE1563" s="24">
        <v>0</v>
      </c>
      <c r="AF1563" s="24">
        <v>0</v>
      </c>
      <c r="AG1563" s="24">
        <v>0</v>
      </c>
      <c r="AH1563" s="24"/>
      <c r="AI1563" s="24">
        <v>0</v>
      </c>
      <c r="AJ1563" s="24">
        <v>0</v>
      </c>
      <c r="AK1563" s="24"/>
      <c r="AL1563" s="24">
        <v>0</v>
      </c>
      <c r="AM1563" s="24">
        <v>0</v>
      </c>
      <c r="AN1563" s="24">
        <v>0</v>
      </c>
      <c r="AO1563" s="24">
        <v>0</v>
      </c>
      <c r="AP1563" s="24">
        <v>0</v>
      </c>
      <c r="AQ1563" s="24">
        <v>0</v>
      </c>
      <c r="AR1563" s="24">
        <v>0</v>
      </c>
      <c r="AS1563" s="24">
        <v>0</v>
      </c>
      <c r="AT1563" s="24">
        <v>0</v>
      </c>
      <c r="AU1563" s="24">
        <v>0</v>
      </c>
      <c r="AV1563" s="24">
        <v>0</v>
      </c>
      <c r="AW1563" s="24">
        <v>0</v>
      </c>
      <c r="AX1563" s="24">
        <v>0</v>
      </c>
      <c r="AY1563" s="24">
        <v>0</v>
      </c>
      <c r="AZ1563" s="24">
        <v>0</v>
      </c>
      <c r="BA1563" s="24">
        <v>0</v>
      </c>
      <c r="BB1563" s="24">
        <v>0</v>
      </c>
      <c r="BC1563" s="24">
        <v>0</v>
      </c>
      <c r="BD1563" s="24">
        <f t="shared" si="622"/>
        <v>0</v>
      </c>
      <c r="BE1563" s="25"/>
    </row>
    <row r="1564" spans="1:57" ht="25.5" customHeight="1" x14ac:dyDescent="0.25">
      <c r="A1564" s="22">
        <v>31</v>
      </c>
      <c r="B1564" s="78"/>
      <c r="C1564" s="91"/>
      <c r="D1564" s="91"/>
      <c r="E1564" s="91"/>
      <c r="F1564" s="24">
        <v>0</v>
      </c>
      <c r="G1564" s="24">
        <v>0</v>
      </c>
      <c r="H1564" s="24">
        <v>0</v>
      </c>
      <c r="I1564" s="24">
        <v>0</v>
      </c>
      <c r="J1564" s="24">
        <v>0</v>
      </c>
      <c r="K1564" s="24">
        <v>0</v>
      </c>
      <c r="L1564" s="24">
        <v>0</v>
      </c>
      <c r="M1564" s="24">
        <v>0</v>
      </c>
      <c r="N1564" s="24">
        <v>0</v>
      </c>
      <c r="O1564" s="24">
        <v>0</v>
      </c>
      <c r="P1564" s="24">
        <v>0</v>
      </c>
      <c r="Q1564" s="24">
        <v>0</v>
      </c>
      <c r="R1564" s="24">
        <v>0</v>
      </c>
      <c r="S1564" s="24">
        <v>0</v>
      </c>
      <c r="T1564" s="24">
        <v>0</v>
      </c>
      <c r="U1564" s="24">
        <v>0</v>
      </c>
      <c r="V1564" s="24"/>
      <c r="W1564" s="24">
        <v>0</v>
      </c>
      <c r="X1564" s="24"/>
      <c r="Y1564" s="24">
        <v>0</v>
      </c>
      <c r="Z1564" s="24">
        <v>0</v>
      </c>
      <c r="AA1564" s="24"/>
      <c r="AB1564" s="24">
        <v>0</v>
      </c>
      <c r="AC1564" s="24">
        <v>0</v>
      </c>
      <c r="AD1564" s="24">
        <v>0</v>
      </c>
      <c r="AE1564" s="24">
        <v>0</v>
      </c>
      <c r="AF1564" s="24">
        <v>0</v>
      </c>
      <c r="AG1564" s="24">
        <v>0</v>
      </c>
      <c r="AH1564" s="24"/>
      <c r="AI1564" s="24">
        <v>0</v>
      </c>
      <c r="AJ1564" s="24">
        <v>0</v>
      </c>
      <c r="AK1564" s="24"/>
      <c r="AL1564" s="24">
        <v>0</v>
      </c>
      <c r="AM1564" s="24">
        <v>0</v>
      </c>
      <c r="AN1564" s="24">
        <v>0</v>
      </c>
      <c r="AO1564" s="24">
        <v>0</v>
      </c>
      <c r="AP1564" s="24">
        <v>0</v>
      </c>
      <c r="AQ1564" s="24">
        <v>0</v>
      </c>
      <c r="AR1564" s="24">
        <v>0</v>
      </c>
      <c r="AS1564" s="24">
        <v>0</v>
      </c>
      <c r="AT1564" s="24">
        <v>0</v>
      </c>
      <c r="AU1564" s="24">
        <v>0</v>
      </c>
      <c r="AV1564" s="24">
        <v>0</v>
      </c>
      <c r="AW1564" s="24">
        <v>0</v>
      </c>
      <c r="AX1564" s="24">
        <v>0</v>
      </c>
      <c r="AY1564" s="24">
        <v>0</v>
      </c>
      <c r="AZ1564" s="24">
        <v>0</v>
      </c>
      <c r="BA1564" s="24">
        <v>0</v>
      </c>
      <c r="BB1564" s="24">
        <v>0</v>
      </c>
      <c r="BC1564" s="24">
        <v>0</v>
      </c>
      <c r="BD1564" s="24">
        <f t="shared" si="622"/>
        <v>0</v>
      </c>
      <c r="BE1564" s="25"/>
    </row>
    <row r="1565" spans="1:57" ht="25.5" customHeight="1" x14ac:dyDescent="0.25">
      <c r="A1565" s="22">
        <v>31</v>
      </c>
      <c r="B1565" s="78"/>
      <c r="C1565" s="91"/>
      <c r="D1565" s="91"/>
      <c r="E1565" s="91"/>
      <c r="F1565" s="24">
        <v>0</v>
      </c>
      <c r="G1565" s="24">
        <v>0</v>
      </c>
      <c r="H1565" s="24">
        <v>0</v>
      </c>
      <c r="I1565" s="24">
        <v>0</v>
      </c>
      <c r="J1565" s="24">
        <v>0</v>
      </c>
      <c r="K1565" s="24">
        <v>0</v>
      </c>
      <c r="L1565" s="24">
        <v>0</v>
      </c>
      <c r="M1565" s="24">
        <v>0</v>
      </c>
      <c r="N1565" s="24">
        <v>0</v>
      </c>
      <c r="O1565" s="24">
        <v>0</v>
      </c>
      <c r="P1565" s="24">
        <v>0</v>
      </c>
      <c r="Q1565" s="24">
        <v>0</v>
      </c>
      <c r="R1565" s="24">
        <v>0</v>
      </c>
      <c r="S1565" s="24">
        <v>0</v>
      </c>
      <c r="T1565" s="24">
        <v>0</v>
      </c>
      <c r="U1565" s="24">
        <v>0</v>
      </c>
      <c r="V1565" s="24"/>
      <c r="W1565" s="24">
        <v>0</v>
      </c>
      <c r="X1565" s="24"/>
      <c r="Y1565" s="24">
        <v>0</v>
      </c>
      <c r="Z1565" s="24">
        <v>0</v>
      </c>
      <c r="AA1565" s="24"/>
      <c r="AB1565" s="24">
        <v>0</v>
      </c>
      <c r="AC1565" s="24">
        <v>0</v>
      </c>
      <c r="AD1565" s="24">
        <v>0</v>
      </c>
      <c r="AE1565" s="24">
        <v>0</v>
      </c>
      <c r="AF1565" s="24">
        <v>0</v>
      </c>
      <c r="AG1565" s="24">
        <v>0</v>
      </c>
      <c r="AH1565" s="24"/>
      <c r="AI1565" s="24">
        <v>0</v>
      </c>
      <c r="AJ1565" s="24">
        <v>0</v>
      </c>
      <c r="AK1565" s="24"/>
      <c r="AL1565" s="24">
        <v>0</v>
      </c>
      <c r="AM1565" s="24">
        <v>0</v>
      </c>
      <c r="AN1565" s="24">
        <v>0</v>
      </c>
      <c r="AO1565" s="24">
        <v>0</v>
      </c>
      <c r="AP1565" s="24">
        <v>0</v>
      </c>
      <c r="AQ1565" s="24">
        <v>0</v>
      </c>
      <c r="AR1565" s="24">
        <v>0</v>
      </c>
      <c r="AS1565" s="24">
        <v>0</v>
      </c>
      <c r="AT1565" s="24">
        <v>0</v>
      </c>
      <c r="AU1565" s="24">
        <v>0</v>
      </c>
      <c r="AV1565" s="24">
        <v>0</v>
      </c>
      <c r="AW1565" s="24">
        <v>0</v>
      </c>
      <c r="AX1565" s="24">
        <v>0</v>
      </c>
      <c r="AY1565" s="24">
        <v>0</v>
      </c>
      <c r="AZ1565" s="24">
        <v>0</v>
      </c>
      <c r="BA1565" s="24">
        <v>0</v>
      </c>
      <c r="BB1565" s="24">
        <v>0</v>
      </c>
      <c r="BC1565" s="24">
        <v>0</v>
      </c>
      <c r="BD1565" s="24">
        <f t="shared" si="622"/>
        <v>0</v>
      </c>
      <c r="BE1565" s="25"/>
    </row>
    <row r="1566" spans="1:57" ht="25.5" customHeight="1" x14ac:dyDescent="0.25">
      <c r="A1566" s="22">
        <v>31</v>
      </c>
      <c r="B1566" s="78"/>
      <c r="C1566" s="76"/>
      <c r="D1566" s="76"/>
      <c r="E1566" s="76"/>
      <c r="F1566" s="24">
        <v>0</v>
      </c>
      <c r="G1566" s="24">
        <v>0</v>
      </c>
      <c r="H1566" s="24">
        <v>0</v>
      </c>
      <c r="I1566" s="24">
        <v>0</v>
      </c>
      <c r="J1566" s="24">
        <v>0</v>
      </c>
      <c r="K1566" s="24">
        <v>0</v>
      </c>
      <c r="L1566" s="24">
        <v>0</v>
      </c>
      <c r="M1566" s="24">
        <v>0</v>
      </c>
      <c r="N1566" s="24">
        <v>0</v>
      </c>
      <c r="O1566" s="24">
        <v>0</v>
      </c>
      <c r="P1566" s="24">
        <v>0</v>
      </c>
      <c r="Q1566" s="24">
        <v>0</v>
      </c>
      <c r="R1566" s="24">
        <v>0</v>
      </c>
      <c r="S1566" s="24">
        <v>0</v>
      </c>
      <c r="T1566" s="24">
        <v>0</v>
      </c>
      <c r="U1566" s="24">
        <v>0</v>
      </c>
      <c r="V1566" s="24"/>
      <c r="W1566" s="24">
        <v>0</v>
      </c>
      <c r="X1566" s="24"/>
      <c r="Y1566" s="24">
        <v>0</v>
      </c>
      <c r="Z1566" s="24">
        <v>0</v>
      </c>
      <c r="AA1566" s="24"/>
      <c r="AB1566" s="24">
        <v>0</v>
      </c>
      <c r="AC1566" s="24">
        <v>0</v>
      </c>
      <c r="AD1566" s="24">
        <v>0</v>
      </c>
      <c r="AE1566" s="24">
        <v>0</v>
      </c>
      <c r="AF1566" s="24">
        <v>0</v>
      </c>
      <c r="AG1566" s="24">
        <v>0</v>
      </c>
      <c r="AH1566" s="24"/>
      <c r="AI1566" s="24">
        <v>0</v>
      </c>
      <c r="AJ1566" s="24">
        <v>0</v>
      </c>
      <c r="AK1566" s="24"/>
      <c r="AL1566" s="24">
        <v>0</v>
      </c>
      <c r="AM1566" s="24">
        <v>0</v>
      </c>
      <c r="AN1566" s="24">
        <v>0</v>
      </c>
      <c r="AO1566" s="24">
        <v>0</v>
      </c>
      <c r="AP1566" s="24">
        <v>0</v>
      </c>
      <c r="AQ1566" s="24">
        <v>0</v>
      </c>
      <c r="AR1566" s="24">
        <v>0</v>
      </c>
      <c r="AS1566" s="24">
        <v>0</v>
      </c>
      <c r="AT1566" s="24">
        <v>0</v>
      </c>
      <c r="AU1566" s="24">
        <v>0</v>
      </c>
      <c r="AV1566" s="24">
        <v>0</v>
      </c>
      <c r="AW1566" s="24">
        <v>0</v>
      </c>
      <c r="AX1566" s="24">
        <v>0</v>
      </c>
      <c r="AY1566" s="24">
        <v>0</v>
      </c>
      <c r="AZ1566" s="24">
        <v>0</v>
      </c>
      <c r="BA1566" s="24">
        <v>0</v>
      </c>
      <c r="BB1566" s="24">
        <v>0</v>
      </c>
      <c r="BC1566" s="24">
        <v>0</v>
      </c>
      <c r="BD1566" s="24">
        <f t="shared" si="622"/>
        <v>0</v>
      </c>
      <c r="BE1566" s="25"/>
    </row>
    <row r="1567" spans="1:57" ht="25.5" customHeight="1" x14ac:dyDescent="0.25">
      <c r="A1567" s="22">
        <v>31</v>
      </c>
      <c r="B1567" s="78"/>
      <c r="C1567" s="76"/>
      <c r="D1567" s="76"/>
      <c r="E1567" s="76"/>
      <c r="F1567" s="24">
        <v>0</v>
      </c>
      <c r="G1567" s="24">
        <v>0</v>
      </c>
      <c r="H1567" s="24">
        <v>0</v>
      </c>
      <c r="I1567" s="24">
        <v>0</v>
      </c>
      <c r="J1567" s="24">
        <v>0</v>
      </c>
      <c r="K1567" s="24">
        <v>0</v>
      </c>
      <c r="L1567" s="24">
        <v>0</v>
      </c>
      <c r="M1567" s="24">
        <v>0</v>
      </c>
      <c r="N1567" s="24">
        <v>0</v>
      </c>
      <c r="O1567" s="24">
        <v>0</v>
      </c>
      <c r="P1567" s="24">
        <v>0</v>
      </c>
      <c r="Q1567" s="24">
        <v>0</v>
      </c>
      <c r="R1567" s="24">
        <v>0</v>
      </c>
      <c r="S1567" s="24">
        <v>0</v>
      </c>
      <c r="T1567" s="24">
        <v>0</v>
      </c>
      <c r="U1567" s="24">
        <v>0</v>
      </c>
      <c r="V1567" s="24"/>
      <c r="W1567" s="24">
        <v>0</v>
      </c>
      <c r="X1567" s="24"/>
      <c r="Y1567" s="24">
        <v>0</v>
      </c>
      <c r="Z1567" s="24">
        <v>0</v>
      </c>
      <c r="AA1567" s="24"/>
      <c r="AB1567" s="24">
        <v>0</v>
      </c>
      <c r="AC1567" s="24">
        <v>0</v>
      </c>
      <c r="AD1567" s="24">
        <v>0</v>
      </c>
      <c r="AE1567" s="24">
        <v>0</v>
      </c>
      <c r="AF1567" s="24">
        <v>0</v>
      </c>
      <c r="AG1567" s="24">
        <v>0</v>
      </c>
      <c r="AH1567" s="24"/>
      <c r="AI1567" s="24">
        <v>0</v>
      </c>
      <c r="AJ1567" s="24">
        <v>0</v>
      </c>
      <c r="AK1567" s="24"/>
      <c r="AL1567" s="24">
        <v>0</v>
      </c>
      <c r="AM1567" s="24">
        <v>0</v>
      </c>
      <c r="AN1567" s="24">
        <v>0</v>
      </c>
      <c r="AO1567" s="24">
        <v>0</v>
      </c>
      <c r="AP1567" s="24">
        <v>0</v>
      </c>
      <c r="AQ1567" s="24">
        <v>0</v>
      </c>
      <c r="AR1567" s="24">
        <v>0</v>
      </c>
      <c r="AS1567" s="24">
        <v>0</v>
      </c>
      <c r="AT1567" s="24">
        <v>0</v>
      </c>
      <c r="AU1567" s="24">
        <v>0</v>
      </c>
      <c r="AV1567" s="24">
        <v>0</v>
      </c>
      <c r="AW1567" s="24">
        <v>0</v>
      </c>
      <c r="AX1567" s="24">
        <v>0</v>
      </c>
      <c r="AY1567" s="24">
        <v>0</v>
      </c>
      <c r="AZ1567" s="24">
        <v>0</v>
      </c>
      <c r="BA1567" s="24">
        <v>0</v>
      </c>
      <c r="BB1567" s="24">
        <v>0</v>
      </c>
      <c r="BC1567" s="24">
        <v>0</v>
      </c>
      <c r="BD1567" s="24">
        <f t="shared" si="622"/>
        <v>0</v>
      </c>
      <c r="BE1567" s="25"/>
    </row>
    <row r="1568" spans="1:57" ht="25.5" customHeight="1" x14ac:dyDescent="0.25">
      <c r="A1568" s="22">
        <v>31</v>
      </c>
      <c r="B1568" s="78"/>
      <c r="C1568" s="76"/>
      <c r="D1568" s="76"/>
      <c r="E1568" s="76"/>
      <c r="F1568" s="24">
        <v>0</v>
      </c>
      <c r="G1568" s="24">
        <v>0</v>
      </c>
      <c r="H1568" s="24">
        <v>0</v>
      </c>
      <c r="I1568" s="24">
        <v>0</v>
      </c>
      <c r="J1568" s="24">
        <v>0</v>
      </c>
      <c r="K1568" s="24">
        <v>0</v>
      </c>
      <c r="L1568" s="24">
        <v>0</v>
      </c>
      <c r="M1568" s="24">
        <v>0</v>
      </c>
      <c r="N1568" s="24">
        <v>0</v>
      </c>
      <c r="O1568" s="24">
        <v>0</v>
      </c>
      <c r="P1568" s="24">
        <v>0</v>
      </c>
      <c r="Q1568" s="24">
        <v>0</v>
      </c>
      <c r="R1568" s="24">
        <v>0</v>
      </c>
      <c r="S1568" s="24">
        <v>0</v>
      </c>
      <c r="T1568" s="24">
        <v>0</v>
      </c>
      <c r="U1568" s="24">
        <v>0</v>
      </c>
      <c r="V1568" s="24"/>
      <c r="W1568" s="24">
        <v>0</v>
      </c>
      <c r="X1568" s="24"/>
      <c r="Y1568" s="24">
        <v>0</v>
      </c>
      <c r="Z1568" s="24">
        <v>0</v>
      </c>
      <c r="AA1568" s="24"/>
      <c r="AB1568" s="24">
        <v>0</v>
      </c>
      <c r="AC1568" s="24">
        <v>0</v>
      </c>
      <c r="AD1568" s="24">
        <v>0</v>
      </c>
      <c r="AE1568" s="24">
        <v>0</v>
      </c>
      <c r="AF1568" s="24">
        <v>0</v>
      </c>
      <c r="AG1568" s="24">
        <v>0</v>
      </c>
      <c r="AH1568" s="24"/>
      <c r="AI1568" s="24">
        <v>0</v>
      </c>
      <c r="AJ1568" s="24">
        <v>0</v>
      </c>
      <c r="AK1568" s="24"/>
      <c r="AL1568" s="24">
        <v>0</v>
      </c>
      <c r="AM1568" s="24">
        <v>0</v>
      </c>
      <c r="AN1568" s="24">
        <v>0</v>
      </c>
      <c r="AO1568" s="24">
        <v>0</v>
      </c>
      <c r="AP1568" s="24">
        <v>0</v>
      </c>
      <c r="AQ1568" s="24">
        <v>0</v>
      </c>
      <c r="AR1568" s="24">
        <v>0</v>
      </c>
      <c r="AS1568" s="24">
        <v>0</v>
      </c>
      <c r="AT1568" s="24">
        <v>0</v>
      </c>
      <c r="AU1568" s="24">
        <v>0</v>
      </c>
      <c r="AV1568" s="24">
        <v>0</v>
      </c>
      <c r="AW1568" s="24">
        <v>0</v>
      </c>
      <c r="AX1568" s="24">
        <v>0</v>
      </c>
      <c r="AY1568" s="24">
        <v>0</v>
      </c>
      <c r="AZ1568" s="24">
        <v>0</v>
      </c>
      <c r="BA1568" s="24">
        <v>0</v>
      </c>
      <c r="BB1568" s="24">
        <v>0</v>
      </c>
      <c r="BC1568" s="24">
        <v>0</v>
      </c>
      <c r="BD1568" s="24">
        <f t="shared" si="622"/>
        <v>0</v>
      </c>
      <c r="BE1568" s="25"/>
    </row>
    <row r="1569" spans="1:57" ht="25.5" customHeight="1" x14ac:dyDescent="0.25">
      <c r="A1569" s="22">
        <v>31</v>
      </c>
      <c r="B1569" s="78"/>
      <c r="C1569" s="76"/>
      <c r="D1569" s="76"/>
      <c r="E1569" s="76"/>
      <c r="F1569" s="24">
        <v>0</v>
      </c>
      <c r="G1569" s="24">
        <v>0</v>
      </c>
      <c r="H1569" s="24">
        <v>0</v>
      </c>
      <c r="I1569" s="24">
        <v>0</v>
      </c>
      <c r="J1569" s="24">
        <v>0</v>
      </c>
      <c r="K1569" s="24">
        <v>0</v>
      </c>
      <c r="L1569" s="24">
        <v>0</v>
      </c>
      <c r="M1569" s="24">
        <v>0</v>
      </c>
      <c r="N1569" s="24">
        <v>0</v>
      </c>
      <c r="O1569" s="24">
        <v>0</v>
      </c>
      <c r="P1569" s="24">
        <v>0</v>
      </c>
      <c r="Q1569" s="24">
        <v>0</v>
      </c>
      <c r="R1569" s="24">
        <v>0</v>
      </c>
      <c r="S1569" s="24">
        <v>0</v>
      </c>
      <c r="T1569" s="24">
        <v>0</v>
      </c>
      <c r="U1569" s="24">
        <v>0</v>
      </c>
      <c r="V1569" s="24"/>
      <c r="W1569" s="24">
        <v>0</v>
      </c>
      <c r="X1569" s="24"/>
      <c r="Y1569" s="24">
        <v>0</v>
      </c>
      <c r="Z1569" s="24">
        <v>0</v>
      </c>
      <c r="AA1569" s="24"/>
      <c r="AB1569" s="24">
        <v>0</v>
      </c>
      <c r="AC1569" s="24">
        <v>0</v>
      </c>
      <c r="AD1569" s="24">
        <v>0</v>
      </c>
      <c r="AE1569" s="24">
        <v>0</v>
      </c>
      <c r="AF1569" s="24">
        <v>0</v>
      </c>
      <c r="AG1569" s="24">
        <v>0</v>
      </c>
      <c r="AH1569" s="24"/>
      <c r="AI1569" s="24">
        <v>0</v>
      </c>
      <c r="AJ1569" s="24">
        <v>0</v>
      </c>
      <c r="AK1569" s="24"/>
      <c r="AL1569" s="24">
        <v>0</v>
      </c>
      <c r="AM1569" s="24">
        <v>0</v>
      </c>
      <c r="AN1569" s="24">
        <v>0</v>
      </c>
      <c r="AO1569" s="24">
        <v>0</v>
      </c>
      <c r="AP1569" s="24">
        <v>0</v>
      </c>
      <c r="AQ1569" s="24">
        <v>0</v>
      </c>
      <c r="AR1569" s="24">
        <v>0</v>
      </c>
      <c r="AS1569" s="24">
        <v>0</v>
      </c>
      <c r="AT1569" s="24">
        <v>0</v>
      </c>
      <c r="AU1569" s="24">
        <v>0</v>
      </c>
      <c r="AV1569" s="24">
        <v>0</v>
      </c>
      <c r="AW1569" s="24">
        <v>0</v>
      </c>
      <c r="AX1569" s="24">
        <v>0</v>
      </c>
      <c r="AY1569" s="24">
        <v>0</v>
      </c>
      <c r="AZ1569" s="24">
        <v>0</v>
      </c>
      <c r="BA1569" s="24">
        <v>0</v>
      </c>
      <c r="BB1569" s="24">
        <v>0</v>
      </c>
      <c r="BC1569" s="24">
        <v>0</v>
      </c>
      <c r="BD1569" s="24">
        <f t="shared" si="622"/>
        <v>0</v>
      </c>
      <c r="BE1569" s="25"/>
    </row>
    <row r="1570" spans="1:57" ht="25.5" customHeight="1" x14ac:dyDescent="0.25">
      <c r="A1570" s="29"/>
      <c r="B1570" s="83"/>
      <c r="C1570" s="84"/>
      <c r="D1570" s="84"/>
      <c r="E1570" s="76" t="s">
        <v>116</v>
      </c>
      <c r="F1570" s="37">
        <f t="shared" ref="F1570:AK1570" si="623">SUM(F1530:F1569)</f>
        <v>0</v>
      </c>
      <c r="G1570" s="37">
        <f t="shared" si="623"/>
        <v>0</v>
      </c>
      <c r="H1570" s="37">
        <f t="shared" si="623"/>
        <v>0</v>
      </c>
      <c r="I1570" s="37">
        <f t="shared" si="623"/>
        <v>0</v>
      </c>
      <c r="J1570" s="37">
        <f t="shared" si="623"/>
        <v>0</v>
      </c>
      <c r="K1570" s="37">
        <f t="shared" si="623"/>
        <v>0</v>
      </c>
      <c r="L1570" s="37">
        <f t="shared" si="623"/>
        <v>0</v>
      </c>
      <c r="M1570" s="37">
        <f t="shared" si="623"/>
        <v>0</v>
      </c>
      <c r="N1570" s="37">
        <f t="shared" si="623"/>
        <v>0</v>
      </c>
      <c r="O1570" s="37">
        <f t="shared" si="623"/>
        <v>0</v>
      </c>
      <c r="P1570" s="37">
        <f t="shared" si="623"/>
        <v>0</v>
      </c>
      <c r="Q1570" s="37">
        <f t="shared" si="623"/>
        <v>0</v>
      </c>
      <c r="R1570" s="37">
        <f t="shared" si="623"/>
        <v>0</v>
      </c>
      <c r="S1570" s="37">
        <f t="shared" si="623"/>
        <v>0</v>
      </c>
      <c r="T1570" s="37">
        <f t="shared" si="623"/>
        <v>0</v>
      </c>
      <c r="U1570" s="37">
        <f t="shared" si="623"/>
        <v>0</v>
      </c>
      <c r="V1570" s="37"/>
      <c r="W1570" s="37">
        <f t="shared" si="623"/>
        <v>0</v>
      </c>
      <c r="X1570" s="37"/>
      <c r="Y1570" s="37">
        <f t="shared" si="623"/>
        <v>0</v>
      </c>
      <c r="Z1570" s="37">
        <f t="shared" si="623"/>
        <v>0</v>
      </c>
      <c r="AA1570" s="37"/>
      <c r="AB1570" s="37">
        <f t="shared" si="623"/>
        <v>0</v>
      </c>
      <c r="AC1570" s="37">
        <f t="shared" si="623"/>
        <v>0</v>
      </c>
      <c r="AD1570" s="37">
        <f t="shared" si="623"/>
        <v>0</v>
      </c>
      <c r="AE1570" s="37">
        <f t="shared" si="623"/>
        <v>0</v>
      </c>
      <c r="AF1570" s="37">
        <f t="shared" si="623"/>
        <v>0</v>
      </c>
      <c r="AG1570" s="37">
        <f t="shared" si="623"/>
        <v>0</v>
      </c>
      <c r="AH1570" s="37"/>
      <c r="AI1570" s="37">
        <f t="shared" si="623"/>
        <v>0</v>
      </c>
      <c r="AJ1570" s="37">
        <f t="shared" si="623"/>
        <v>0</v>
      </c>
      <c r="AK1570" s="37"/>
      <c r="AL1570" s="37">
        <f t="shared" ref="AL1570:BC1570" si="624">SUM(AL1530:AL1569)</f>
        <v>0</v>
      </c>
      <c r="AM1570" s="37">
        <f t="shared" si="624"/>
        <v>0</v>
      </c>
      <c r="AN1570" s="37">
        <f t="shared" si="624"/>
        <v>0</v>
      </c>
      <c r="AO1570" s="37">
        <f t="shared" si="624"/>
        <v>0</v>
      </c>
      <c r="AP1570" s="37">
        <f t="shared" si="624"/>
        <v>0</v>
      </c>
      <c r="AQ1570" s="37">
        <f t="shared" si="624"/>
        <v>0</v>
      </c>
      <c r="AR1570" s="37">
        <f t="shared" si="624"/>
        <v>0</v>
      </c>
      <c r="AS1570" s="37">
        <f t="shared" si="624"/>
        <v>0</v>
      </c>
      <c r="AT1570" s="37">
        <f t="shared" si="624"/>
        <v>0</v>
      </c>
      <c r="AU1570" s="37">
        <f t="shared" si="624"/>
        <v>0</v>
      </c>
      <c r="AV1570" s="37">
        <f t="shared" si="624"/>
        <v>0</v>
      </c>
      <c r="AW1570" s="37">
        <f t="shared" si="624"/>
        <v>0</v>
      </c>
      <c r="AX1570" s="37">
        <f t="shared" si="624"/>
        <v>0</v>
      </c>
      <c r="AY1570" s="37">
        <f t="shared" si="624"/>
        <v>0</v>
      </c>
      <c r="AZ1570" s="37">
        <f t="shared" si="624"/>
        <v>0</v>
      </c>
      <c r="BA1570" s="37">
        <f t="shared" si="624"/>
        <v>0</v>
      </c>
      <c r="BB1570" s="37">
        <f t="shared" si="624"/>
        <v>0</v>
      </c>
      <c r="BC1570" s="37">
        <f t="shared" si="624"/>
        <v>0</v>
      </c>
      <c r="BD1570" s="24">
        <f t="shared" si="622"/>
        <v>0</v>
      </c>
      <c r="BE1570" s="110"/>
    </row>
    <row r="1571" spans="1:57" ht="25.5" customHeight="1" x14ac:dyDescent="0.25">
      <c r="A1571" s="29"/>
      <c r="B1571" s="83"/>
      <c r="C1571" s="84"/>
      <c r="D1571" s="84"/>
      <c r="E1571" s="76" t="s">
        <v>117</v>
      </c>
      <c r="F1571" s="33">
        <f t="shared" ref="F1571:AK1571" si="625">COUNTA(F1530:F1569)</f>
        <v>40</v>
      </c>
      <c r="G1571" s="33">
        <f t="shared" si="625"/>
        <v>40</v>
      </c>
      <c r="H1571" s="33">
        <f t="shared" si="625"/>
        <v>40</v>
      </c>
      <c r="I1571" s="33">
        <f t="shared" si="625"/>
        <v>40</v>
      </c>
      <c r="J1571" s="33">
        <f t="shared" si="625"/>
        <v>40</v>
      </c>
      <c r="K1571" s="33">
        <f t="shared" si="625"/>
        <v>40</v>
      </c>
      <c r="L1571" s="33">
        <f t="shared" si="625"/>
        <v>40</v>
      </c>
      <c r="M1571" s="33">
        <f t="shared" si="625"/>
        <v>40</v>
      </c>
      <c r="N1571" s="33">
        <f t="shared" si="625"/>
        <v>40</v>
      </c>
      <c r="O1571" s="33">
        <f t="shared" si="625"/>
        <v>40</v>
      </c>
      <c r="P1571" s="33">
        <f t="shared" si="625"/>
        <v>40</v>
      </c>
      <c r="Q1571" s="33">
        <f t="shared" si="625"/>
        <v>40</v>
      </c>
      <c r="R1571" s="33">
        <f t="shared" si="625"/>
        <v>40</v>
      </c>
      <c r="S1571" s="33">
        <f t="shared" si="625"/>
        <v>40</v>
      </c>
      <c r="T1571" s="33">
        <f t="shared" si="625"/>
        <v>40</v>
      </c>
      <c r="U1571" s="33">
        <f t="shared" si="625"/>
        <v>40</v>
      </c>
      <c r="V1571" s="33"/>
      <c r="W1571" s="33">
        <f t="shared" si="625"/>
        <v>40</v>
      </c>
      <c r="X1571" s="33"/>
      <c r="Y1571" s="33">
        <f t="shared" si="625"/>
        <v>40</v>
      </c>
      <c r="Z1571" s="33">
        <f t="shared" si="625"/>
        <v>40</v>
      </c>
      <c r="AA1571" s="33"/>
      <c r="AB1571" s="33">
        <f t="shared" si="625"/>
        <v>40</v>
      </c>
      <c r="AC1571" s="33">
        <f t="shared" si="625"/>
        <v>40</v>
      </c>
      <c r="AD1571" s="33">
        <f t="shared" si="625"/>
        <v>40</v>
      </c>
      <c r="AE1571" s="33">
        <f t="shared" si="625"/>
        <v>40</v>
      </c>
      <c r="AF1571" s="33">
        <f t="shared" si="625"/>
        <v>40</v>
      </c>
      <c r="AG1571" s="33">
        <f t="shared" si="625"/>
        <v>40</v>
      </c>
      <c r="AH1571" s="33"/>
      <c r="AI1571" s="33">
        <f t="shared" si="625"/>
        <v>40</v>
      </c>
      <c r="AJ1571" s="33">
        <f t="shared" si="625"/>
        <v>40</v>
      </c>
      <c r="AK1571" s="33"/>
      <c r="AL1571" s="33">
        <f t="shared" ref="AL1571:BC1571" si="626">COUNTA(AL1530:AL1569)</f>
        <v>40</v>
      </c>
      <c r="AM1571" s="33">
        <f t="shared" si="626"/>
        <v>40</v>
      </c>
      <c r="AN1571" s="33">
        <f t="shared" si="626"/>
        <v>40</v>
      </c>
      <c r="AO1571" s="33">
        <f t="shared" si="626"/>
        <v>40</v>
      </c>
      <c r="AP1571" s="33">
        <f t="shared" si="626"/>
        <v>40</v>
      </c>
      <c r="AQ1571" s="33">
        <f t="shared" si="626"/>
        <v>40</v>
      </c>
      <c r="AR1571" s="33">
        <f t="shared" si="626"/>
        <v>40</v>
      </c>
      <c r="AS1571" s="33">
        <f t="shared" si="626"/>
        <v>40</v>
      </c>
      <c r="AT1571" s="33">
        <f t="shared" si="626"/>
        <v>40</v>
      </c>
      <c r="AU1571" s="33">
        <f t="shared" si="626"/>
        <v>40</v>
      </c>
      <c r="AV1571" s="33">
        <f t="shared" si="626"/>
        <v>40</v>
      </c>
      <c r="AW1571" s="33">
        <f t="shared" si="626"/>
        <v>40</v>
      </c>
      <c r="AX1571" s="33">
        <f t="shared" si="626"/>
        <v>40</v>
      </c>
      <c r="AY1571" s="33">
        <f t="shared" si="626"/>
        <v>40</v>
      </c>
      <c r="AZ1571" s="33">
        <f t="shared" si="626"/>
        <v>40</v>
      </c>
      <c r="BA1571" s="33">
        <f t="shared" si="626"/>
        <v>40</v>
      </c>
      <c r="BB1571" s="33">
        <f t="shared" si="626"/>
        <v>40</v>
      </c>
      <c r="BC1571" s="33">
        <f t="shared" si="626"/>
        <v>40</v>
      </c>
      <c r="BD1571" s="33">
        <f t="shared" si="622"/>
        <v>1800</v>
      </c>
      <c r="BE1571" s="110"/>
    </row>
    <row r="1572" spans="1:57" ht="25.5" customHeight="1" x14ac:dyDescent="0.25">
      <c r="A1572" s="29"/>
      <c r="B1572" s="83"/>
      <c r="C1572" s="84"/>
      <c r="D1572" s="84"/>
      <c r="E1572" s="76" t="s">
        <v>64</v>
      </c>
      <c r="F1572" s="34">
        <f t="shared" ref="F1572:AK1572" si="627">COUNTIF(F1530:F1569,"NS")</f>
        <v>0</v>
      </c>
      <c r="G1572" s="34">
        <f t="shared" si="627"/>
        <v>0</v>
      </c>
      <c r="H1572" s="34">
        <f t="shared" si="627"/>
        <v>0</v>
      </c>
      <c r="I1572" s="34">
        <f t="shared" si="627"/>
        <v>0</v>
      </c>
      <c r="J1572" s="34">
        <f t="shared" si="627"/>
        <v>0</v>
      </c>
      <c r="K1572" s="34">
        <f t="shared" si="627"/>
        <v>0</v>
      </c>
      <c r="L1572" s="34">
        <f t="shared" si="627"/>
        <v>0</v>
      </c>
      <c r="M1572" s="34">
        <f t="shared" si="627"/>
        <v>0</v>
      </c>
      <c r="N1572" s="34">
        <f t="shared" si="627"/>
        <v>0</v>
      </c>
      <c r="O1572" s="34">
        <f t="shared" si="627"/>
        <v>0</v>
      </c>
      <c r="P1572" s="34">
        <f t="shared" si="627"/>
        <v>0</v>
      </c>
      <c r="Q1572" s="34">
        <f t="shared" si="627"/>
        <v>0</v>
      </c>
      <c r="R1572" s="34">
        <f t="shared" si="627"/>
        <v>0</v>
      </c>
      <c r="S1572" s="34">
        <f t="shared" si="627"/>
        <v>0</v>
      </c>
      <c r="T1572" s="34">
        <f t="shared" si="627"/>
        <v>0</v>
      </c>
      <c r="U1572" s="34">
        <f t="shared" si="627"/>
        <v>0</v>
      </c>
      <c r="V1572" s="34"/>
      <c r="W1572" s="34">
        <f t="shared" si="627"/>
        <v>0</v>
      </c>
      <c r="X1572" s="34"/>
      <c r="Y1572" s="34">
        <f t="shared" si="627"/>
        <v>0</v>
      </c>
      <c r="Z1572" s="34">
        <f t="shared" si="627"/>
        <v>0</v>
      </c>
      <c r="AA1572" s="34"/>
      <c r="AB1572" s="34">
        <f t="shared" si="627"/>
        <v>0</v>
      </c>
      <c r="AC1572" s="34">
        <f t="shared" si="627"/>
        <v>0</v>
      </c>
      <c r="AD1572" s="34">
        <f t="shared" si="627"/>
        <v>0</v>
      </c>
      <c r="AE1572" s="34">
        <f t="shared" si="627"/>
        <v>0</v>
      </c>
      <c r="AF1572" s="34">
        <f t="shared" si="627"/>
        <v>0</v>
      </c>
      <c r="AG1572" s="34">
        <f t="shared" si="627"/>
        <v>0</v>
      </c>
      <c r="AH1572" s="34"/>
      <c r="AI1572" s="34">
        <f t="shared" si="627"/>
        <v>0</v>
      </c>
      <c r="AJ1572" s="34">
        <f t="shared" si="627"/>
        <v>0</v>
      </c>
      <c r="AK1572" s="34"/>
      <c r="AL1572" s="34">
        <f t="shared" ref="AL1572:BC1572" si="628">COUNTIF(AL1530:AL1569,"NS")</f>
        <v>0</v>
      </c>
      <c r="AM1572" s="34">
        <f t="shared" si="628"/>
        <v>0</v>
      </c>
      <c r="AN1572" s="34">
        <f t="shared" si="628"/>
        <v>0</v>
      </c>
      <c r="AO1572" s="34">
        <f t="shared" si="628"/>
        <v>0</v>
      </c>
      <c r="AP1572" s="34">
        <f t="shared" si="628"/>
        <v>0</v>
      </c>
      <c r="AQ1572" s="34">
        <f t="shared" si="628"/>
        <v>0</v>
      </c>
      <c r="AR1572" s="34">
        <f t="shared" si="628"/>
        <v>0</v>
      </c>
      <c r="AS1572" s="34">
        <f t="shared" si="628"/>
        <v>0</v>
      </c>
      <c r="AT1572" s="34">
        <f t="shared" si="628"/>
        <v>0</v>
      </c>
      <c r="AU1572" s="34">
        <f t="shared" si="628"/>
        <v>0</v>
      </c>
      <c r="AV1572" s="34">
        <f t="shared" si="628"/>
        <v>0</v>
      </c>
      <c r="AW1572" s="34">
        <f t="shared" si="628"/>
        <v>0</v>
      </c>
      <c r="AX1572" s="34">
        <f t="shared" si="628"/>
        <v>0</v>
      </c>
      <c r="AY1572" s="34">
        <f t="shared" si="628"/>
        <v>0</v>
      </c>
      <c r="AZ1572" s="34">
        <f t="shared" si="628"/>
        <v>0</v>
      </c>
      <c r="BA1572" s="34">
        <f t="shared" si="628"/>
        <v>0</v>
      </c>
      <c r="BB1572" s="34">
        <f t="shared" si="628"/>
        <v>0</v>
      </c>
      <c r="BC1572" s="34">
        <f t="shared" si="628"/>
        <v>0</v>
      </c>
      <c r="BD1572" s="33">
        <f t="shared" si="622"/>
        <v>0</v>
      </c>
      <c r="BE1572" s="110"/>
    </row>
    <row r="1573" spans="1:57" ht="25.5" customHeight="1" x14ac:dyDescent="0.25">
      <c r="A1573" s="29"/>
      <c r="B1573" s="83"/>
      <c r="C1573" s="84"/>
      <c r="D1573" s="84"/>
      <c r="E1573" s="76" t="s">
        <v>59</v>
      </c>
      <c r="F1573" s="34">
        <f t="shared" ref="F1573:AK1573" si="629">COUNTIF(F1530:F1569,"NC")</f>
        <v>0</v>
      </c>
      <c r="G1573" s="34">
        <f t="shared" si="629"/>
        <v>0</v>
      </c>
      <c r="H1573" s="34">
        <f t="shared" si="629"/>
        <v>0</v>
      </c>
      <c r="I1573" s="34">
        <f t="shared" si="629"/>
        <v>0</v>
      </c>
      <c r="J1573" s="34">
        <f t="shared" si="629"/>
        <v>0</v>
      </c>
      <c r="K1573" s="34">
        <f t="shared" si="629"/>
        <v>0</v>
      </c>
      <c r="L1573" s="34">
        <f t="shared" si="629"/>
        <v>0</v>
      </c>
      <c r="M1573" s="34">
        <f t="shared" si="629"/>
        <v>0</v>
      </c>
      <c r="N1573" s="34">
        <f t="shared" si="629"/>
        <v>0</v>
      </c>
      <c r="O1573" s="34">
        <f t="shared" si="629"/>
        <v>0</v>
      </c>
      <c r="P1573" s="34">
        <f t="shared" si="629"/>
        <v>0</v>
      </c>
      <c r="Q1573" s="34">
        <f t="shared" si="629"/>
        <v>0</v>
      </c>
      <c r="R1573" s="34">
        <f t="shared" si="629"/>
        <v>0</v>
      </c>
      <c r="S1573" s="34">
        <f t="shared" si="629"/>
        <v>0</v>
      </c>
      <c r="T1573" s="34">
        <f t="shared" si="629"/>
        <v>0</v>
      </c>
      <c r="U1573" s="34">
        <f t="shared" si="629"/>
        <v>0</v>
      </c>
      <c r="V1573" s="34"/>
      <c r="W1573" s="34">
        <f t="shared" si="629"/>
        <v>0</v>
      </c>
      <c r="X1573" s="34"/>
      <c r="Y1573" s="34">
        <f t="shared" si="629"/>
        <v>0</v>
      </c>
      <c r="Z1573" s="34">
        <f t="shared" si="629"/>
        <v>0</v>
      </c>
      <c r="AA1573" s="34"/>
      <c r="AB1573" s="34">
        <f t="shared" si="629"/>
        <v>0</v>
      </c>
      <c r="AC1573" s="34">
        <f t="shared" si="629"/>
        <v>0</v>
      </c>
      <c r="AD1573" s="34">
        <f t="shared" si="629"/>
        <v>0</v>
      </c>
      <c r="AE1573" s="34">
        <f t="shared" si="629"/>
        <v>0</v>
      </c>
      <c r="AF1573" s="34">
        <f t="shared" si="629"/>
        <v>0</v>
      </c>
      <c r="AG1573" s="34">
        <f t="shared" si="629"/>
        <v>0</v>
      </c>
      <c r="AH1573" s="34"/>
      <c r="AI1573" s="34">
        <f t="shared" si="629"/>
        <v>0</v>
      </c>
      <c r="AJ1573" s="34">
        <f t="shared" si="629"/>
        <v>0</v>
      </c>
      <c r="AK1573" s="34"/>
      <c r="AL1573" s="34">
        <f t="shared" ref="AL1573:BC1573" si="630">COUNTIF(AL1530:AL1569,"NC")</f>
        <v>0</v>
      </c>
      <c r="AM1573" s="34">
        <f t="shared" si="630"/>
        <v>0</v>
      </c>
      <c r="AN1573" s="34">
        <f t="shared" si="630"/>
        <v>0</v>
      </c>
      <c r="AO1573" s="34">
        <f t="shared" si="630"/>
        <v>0</v>
      </c>
      <c r="AP1573" s="34">
        <f t="shared" si="630"/>
        <v>0</v>
      </c>
      <c r="AQ1573" s="34">
        <f t="shared" si="630"/>
        <v>0</v>
      </c>
      <c r="AR1573" s="34">
        <f t="shared" si="630"/>
        <v>0</v>
      </c>
      <c r="AS1573" s="34">
        <f t="shared" si="630"/>
        <v>0</v>
      </c>
      <c r="AT1573" s="34">
        <f t="shared" si="630"/>
        <v>0</v>
      </c>
      <c r="AU1573" s="34">
        <f t="shared" si="630"/>
        <v>0</v>
      </c>
      <c r="AV1573" s="34">
        <f t="shared" si="630"/>
        <v>0</v>
      </c>
      <c r="AW1573" s="34">
        <f t="shared" si="630"/>
        <v>0</v>
      </c>
      <c r="AX1573" s="34">
        <f t="shared" si="630"/>
        <v>0</v>
      </c>
      <c r="AY1573" s="34">
        <f t="shared" si="630"/>
        <v>0</v>
      </c>
      <c r="AZ1573" s="34">
        <f t="shared" si="630"/>
        <v>0</v>
      </c>
      <c r="BA1573" s="34">
        <f t="shared" si="630"/>
        <v>0</v>
      </c>
      <c r="BB1573" s="34">
        <f t="shared" si="630"/>
        <v>0</v>
      </c>
      <c r="BC1573" s="34">
        <f t="shared" si="630"/>
        <v>0</v>
      </c>
      <c r="BD1573" s="33">
        <f t="shared" si="622"/>
        <v>0</v>
      </c>
      <c r="BE1573" s="110"/>
    </row>
    <row r="1574" spans="1:57" ht="25.5" customHeight="1" x14ac:dyDescent="0.25">
      <c r="A1574" s="29"/>
      <c r="B1574" s="83"/>
      <c r="C1574" s="84"/>
      <c r="D1574" s="84"/>
      <c r="E1574" s="76" t="s">
        <v>118</v>
      </c>
      <c r="F1574" s="35">
        <f t="shared" ref="F1574:AK1574" si="631">1-F1573/(F1571-F1572)</f>
        <v>1</v>
      </c>
      <c r="G1574" s="35">
        <f t="shared" si="631"/>
        <v>1</v>
      </c>
      <c r="H1574" s="35">
        <f t="shared" si="631"/>
        <v>1</v>
      </c>
      <c r="I1574" s="35">
        <f t="shared" si="631"/>
        <v>1</v>
      </c>
      <c r="J1574" s="35">
        <f t="shared" si="631"/>
        <v>1</v>
      </c>
      <c r="K1574" s="35">
        <f t="shared" si="631"/>
        <v>1</v>
      </c>
      <c r="L1574" s="35">
        <f t="shared" si="631"/>
        <v>1</v>
      </c>
      <c r="M1574" s="35">
        <f t="shared" si="631"/>
        <v>1</v>
      </c>
      <c r="N1574" s="35">
        <f t="shared" si="631"/>
        <v>1</v>
      </c>
      <c r="O1574" s="35">
        <f t="shared" si="631"/>
        <v>1</v>
      </c>
      <c r="P1574" s="35">
        <f t="shared" si="631"/>
        <v>1</v>
      </c>
      <c r="Q1574" s="35">
        <f t="shared" si="631"/>
        <v>1</v>
      </c>
      <c r="R1574" s="35">
        <f t="shared" si="631"/>
        <v>1</v>
      </c>
      <c r="S1574" s="35">
        <f t="shared" si="631"/>
        <v>1</v>
      </c>
      <c r="T1574" s="35">
        <f t="shared" si="631"/>
        <v>1</v>
      </c>
      <c r="U1574" s="35">
        <f t="shared" si="631"/>
        <v>1</v>
      </c>
      <c r="V1574" s="35"/>
      <c r="W1574" s="35">
        <f t="shared" si="631"/>
        <v>1</v>
      </c>
      <c r="X1574" s="35"/>
      <c r="Y1574" s="35">
        <f t="shared" si="631"/>
        <v>1</v>
      </c>
      <c r="Z1574" s="35">
        <f t="shared" si="631"/>
        <v>1</v>
      </c>
      <c r="AA1574" s="35"/>
      <c r="AB1574" s="35">
        <f t="shared" si="631"/>
        <v>1</v>
      </c>
      <c r="AC1574" s="35">
        <f t="shared" si="631"/>
        <v>1</v>
      </c>
      <c r="AD1574" s="35">
        <f t="shared" si="631"/>
        <v>1</v>
      </c>
      <c r="AE1574" s="35">
        <f t="shared" si="631"/>
        <v>1</v>
      </c>
      <c r="AF1574" s="35">
        <f t="shared" si="631"/>
        <v>1</v>
      </c>
      <c r="AG1574" s="35">
        <f t="shared" si="631"/>
        <v>1</v>
      </c>
      <c r="AH1574" s="35"/>
      <c r="AI1574" s="35">
        <f t="shared" si="631"/>
        <v>1</v>
      </c>
      <c r="AJ1574" s="35">
        <f t="shared" si="631"/>
        <v>1</v>
      </c>
      <c r="AK1574" s="35"/>
      <c r="AL1574" s="35">
        <f t="shared" ref="AL1574:BD1574" si="632">1-AL1573/(AL1571-AL1572)</f>
        <v>1</v>
      </c>
      <c r="AM1574" s="35">
        <f t="shared" si="632"/>
        <v>1</v>
      </c>
      <c r="AN1574" s="35">
        <f t="shared" si="632"/>
        <v>1</v>
      </c>
      <c r="AO1574" s="35">
        <f t="shared" si="632"/>
        <v>1</v>
      </c>
      <c r="AP1574" s="35">
        <f t="shared" si="632"/>
        <v>1</v>
      </c>
      <c r="AQ1574" s="35">
        <f t="shared" si="632"/>
        <v>1</v>
      </c>
      <c r="AR1574" s="35">
        <f t="shared" si="632"/>
        <v>1</v>
      </c>
      <c r="AS1574" s="35">
        <f t="shared" si="632"/>
        <v>1</v>
      </c>
      <c r="AT1574" s="35">
        <f t="shared" si="632"/>
        <v>1</v>
      </c>
      <c r="AU1574" s="35">
        <f t="shared" si="632"/>
        <v>1</v>
      </c>
      <c r="AV1574" s="35">
        <f t="shared" si="632"/>
        <v>1</v>
      </c>
      <c r="AW1574" s="35">
        <f t="shared" si="632"/>
        <v>1</v>
      </c>
      <c r="AX1574" s="35">
        <f t="shared" si="632"/>
        <v>1</v>
      </c>
      <c r="AY1574" s="35">
        <f t="shared" si="632"/>
        <v>1</v>
      </c>
      <c r="AZ1574" s="35">
        <f t="shared" si="632"/>
        <v>1</v>
      </c>
      <c r="BA1574" s="35">
        <f t="shared" si="632"/>
        <v>1</v>
      </c>
      <c r="BB1574" s="35">
        <f t="shared" si="632"/>
        <v>1</v>
      </c>
      <c r="BC1574" s="35">
        <f t="shared" si="632"/>
        <v>1</v>
      </c>
      <c r="BD1574" s="35">
        <f t="shared" si="632"/>
        <v>1</v>
      </c>
      <c r="BE1574" s="110"/>
    </row>
    <row r="1575" spans="1:57" ht="25.5" customHeight="1" x14ac:dyDescent="0.25">
      <c r="A1575" s="29"/>
      <c r="B1575" s="83"/>
      <c r="C1575" s="84"/>
      <c r="D1575" s="84"/>
      <c r="E1575" s="76" t="s">
        <v>152</v>
      </c>
      <c r="F1575" s="34">
        <f t="shared" ref="F1575:AK1575" si="633">F1571+F1524</f>
        <v>1239</v>
      </c>
      <c r="G1575" s="34">
        <f t="shared" si="633"/>
        <v>1240</v>
      </c>
      <c r="H1575" s="34">
        <f t="shared" si="633"/>
        <v>1240</v>
      </c>
      <c r="I1575" s="34">
        <f t="shared" si="633"/>
        <v>1240</v>
      </c>
      <c r="J1575" s="34">
        <f t="shared" si="633"/>
        <v>1240</v>
      </c>
      <c r="K1575" s="34">
        <f t="shared" si="633"/>
        <v>1238</v>
      </c>
      <c r="L1575" s="34">
        <f t="shared" si="633"/>
        <v>1238</v>
      </c>
      <c r="M1575" s="34">
        <f t="shared" si="633"/>
        <v>1239</v>
      </c>
      <c r="N1575" s="34">
        <f t="shared" si="633"/>
        <v>1239</v>
      </c>
      <c r="O1575" s="34">
        <f t="shared" si="633"/>
        <v>1238</v>
      </c>
      <c r="P1575" s="34">
        <f t="shared" si="633"/>
        <v>1240</v>
      </c>
      <c r="Q1575" s="34">
        <f t="shared" si="633"/>
        <v>1240</v>
      </c>
      <c r="R1575" s="34">
        <f t="shared" si="633"/>
        <v>1223</v>
      </c>
      <c r="S1575" s="34">
        <f t="shared" si="633"/>
        <v>1239</v>
      </c>
      <c r="T1575" s="34">
        <f t="shared" si="633"/>
        <v>1240</v>
      </c>
      <c r="U1575" s="34">
        <f t="shared" si="633"/>
        <v>1228</v>
      </c>
      <c r="V1575" s="34"/>
      <c r="W1575" s="34">
        <f t="shared" si="633"/>
        <v>1235</v>
      </c>
      <c r="X1575" s="34"/>
      <c r="Y1575" s="34">
        <f t="shared" si="633"/>
        <v>1239</v>
      </c>
      <c r="Z1575" s="34">
        <f t="shared" si="633"/>
        <v>1240</v>
      </c>
      <c r="AA1575" s="34"/>
      <c r="AB1575" s="34">
        <f t="shared" si="633"/>
        <v>1240</v>
      </c>
      <c r="AC1575" s="34">
        <f t="shared" si="633"/>
        <v>1240</v>
      </c>
      <c r="AD1575" s="34">
        <f t="shared" si="633"/>
        <v>1240</v>
      </c>
      <c r="AE1575" s="34">
        <f t="shared" si="633"/>
        <v>1240</v>
      </c>
      <c r="AF1575" s="34">
        <f t="shared" si="633"/>
        <v>1239</v>
      </c>
      <c r="AG1575" s="34">
        <f t="shared" si="633"/>
        <v>1239</v>
      </c>
      <c r="AH1575" s="34"/>
      <c r="AI1575" s="34">
        <f t="shared" si="633"/>
        <v>1240</v>
      </c>
      <c r="AJ1575" s="34">
        <f t="shared" si="633"/>
        <v>1236</v>
      </c>
      <c r="AK1575" s="34"/>
      <c r="AL1575" s="34">
        <f t="shared" ref="AL1575:BD1575" si="634">AL1571+AL1524</f>
        <v>1236</v>
      </c>
      <c r="AM1575" s="34">
        <f t="shared" si="634"/>
        <v>1239</v>
      </c>
      <c r="AN1575" s="34">
        <f t="shared" si="634"/>
        <v>1239</v>
      </c>
      <c r="AO1575" s="34">
        <f t="shared" si="634"/>
        <v>1239</v>
      </c>
      <c r="AP1575" s="34">
        <f t="shared" si="634"/>
        <v>1240</v>
      </c>
      <c r="AQ1575" s="34">
        <f t="shared" si="634"/>
        <v>1237</v>
      </c>
      <c r="AR1575" s="34">
        <f t="shared" si="634"/>
        <v>1238</v>
      </c>
      <c r="AS1575" s="34">
        <f t="shared" si="634"/>
        <v>1240</v>
      </c>
      <c r="AT1575" s="34">
        <f t="shared" si="634"/>
        <v>1239</v>
      </c>
      <c r="AU1575" s="34">
        <f t="shared" si="634"/>
        <v>1240</v>
      </c>
      <c r="AV1575" s="34">
        <f t="shared" si="634"/>
        <v>1240</v>
      </c>
      <c r="AW1575" s="34">
        <f t="shared" si="634"/>
        <v>1232</v>
      </c>
      <c r="AX1575" s="34">
        <f t="shared" si="634"/>
        <v>1239</v>
      </c>
      <c r="AY1575" s="34">
        <f t="shared" si="634"/>
        <v>1237</v>
      </c>
      <c r="AZ1575" s="34">
        <f t="shared" si="634"/>
        <v>1239</v>
      </c>
      <c r="BA1575" s="34">
        <f t="shared" si="634"/>
        <v>1240</v>
      </c>
      <c r="BB1575" s="34">
        <f t="shared" si="634"/>
        <v>1240</v>
      </c>
      <c r="BC1575" s="34">
        <f t="shared" si="634"/>
        <v>1240</v>
      </c>
      <c r="BD1575" s="34">
        <f t="shared" si="634"/>
        <v>55723</v>
      </c>
      <c r="BE1575" s="110"/>
    </row>
    <row r="1576" spans="1:57" ht="25.5" customHeight="1" x14ac:dyDescent="0.25">
      <c r="A1576" s="29"/>
      <c r="B1576" s="83"/>
      <c r="C1576" s="84"/>
      <c r="D1576" s="84"/>
      <c r="E1576" s="76" t="s">
        <v>153</v>
      </c>
      <c r="F1576" s="34">
        <f t="shared" ref="F1576:AK1576" si="635">F1572+F1525</f>
        <v>94</v>
      </c>
      <c r="G1576" s="34">
        <f t="shared" si="635"/>
        <v>142</v>
      </c>
      <c r="H1576" s="34">
        <f t="shared" si="635"/>
        <v>91</v>
      </c>
      <c r="I1576" s="34">
        <f t="shared" si="635"/>
        <v>146</v>
      </c>
      <c r="J1576" s="34">
        <f t="shared" si="635"/>
        <v>151</v>
      </c>
      <c r="K1576" s="34">
        <f t="shared" si="635"/>
        <v>145</v>
      </c>
      <c r="L1576" s="34">
        <f t="shared" si="635"/>
        <v>192</v>
      </c>
      <c r="M1576" s="34">
        <f t="shared" si="635"/>
        <v>175</v>
      </c>
      <c r="N1576" s="34">
        <f t="shared" si="635"/>
        <v>159</v>
      </c>
      <c r="O1576" s="34">
        <f t="shared" si="635"/>
        <v>158</v>
      </c>
      <c r="P1576" s="34">
        <f t="shared" si="635"/>
        <v>148</v>
      </c>
      <c r="Q1576" s="34">
        <f t="shared" si="635"/>
        <v>192</v>
      </c>
      <c r="R1576" s="34">
        <f t="shared" si="635"/>
        <v>131</v>
      </c>
      <c r="S1576" s="34">
        <f t="shared" si="635"/>
        <v>185</v>
      </c>
      <c r="T1576" s="34">
        <f t="shared" si="635"/>
        <v>145</v>
      </c>
      <c r="U1576" s="34">
        <f t="shared" si="635"/>
        <v>140</v>
      </c>
      <c r="V1576" s="34"/>
      <c r="W1576" s="34">
        <f t="shared" si="635"/>
        <v>157</v>
      </c>
      <c r="X1576" s="34"/>
      <c r="Y1576" s="34">
        <f t="shared" si="635"/>
        <v>150</v>
      </c>
      <c r="Z1576" s="34">
        <f t="shared" si="635"/>
        <v>146</v>
      </c>
      <c r="AA1576" s="34"/>
      <c r="AB1576" s="34">
        <f t="shared" si="635"/>
        <v>133</v>
      </c>
      <c r="AC1576" s="34">
        <f t="shared" si="635"/>
        <v>149</v>
      </c>
      <c r="AD1576" s="34">
        <f t="shared" si="635"/>
        <v>154</v>
      </c>
      <c r="AE1576" s="34">
        <f t="shared" si="635"/>
        <v>157</v>
      </c>
      <c r="AF1576" s="34">
        <f t="shared" si="635"/>
        <v>166</v>
      </c>
      <c r="AG1576" s="34">
        <f t="shared" si="635"/>
        <v>116</v>
      </c>
      <c r="AH1576" s="34"/>
      <c r="AI1576" s="34">
        <f t="shared" si="635"/>
        <v>184</v>
      </c>
      <c r="AJ1576" s="34">
        <f t="shared" si="635"/>
        <v>148</v>
      </c>
      <c r="AK1576" s="34"/>
      <c r="AL1576" s="34">
        <f t="shared" ref="AL1576:BD1576" si="636">AL1572+AL1525</f>
        <v>145</v>
      </c>
      <c r="AM1576" s="34">
        <f t="shared" si="636"/>
        <v>147</v>
      </c>
      <c r="AN1576" s="34">
        <f t="shared" si="636"/>
        <v>176</v>
      </c>
      <c r="AO1576" s="34">
        <f t="shared" si="636"/>
        <v>144</v>
      </c>
      <c r="AP1576" s="34">
        <f t="shared" si="636"/>
        <v>184</v>
      </c>
      <c r="AQ1576" s="34">
        <f t="shared" si="636"/>
        <v>147</v>
      </c>
      <c r="AR1576" s="34">
        <f t="shared" si="636"/>
        <v>130</v>
      </c>
      <c r="AS1576" s="34">
        <f t="shared" si="636"/>
        <v>217</v>
      </c>
      <c r="AT1576" s="34">
        <f t="shared" si="636"/>
        <v>144</v>
      </c>
      <c r="AU1576" s="34">
        <f t="shared" si="636"/>
        <v>189</v>
      </c>
      <c r="AV1576" s="34">
        <f t="shared" si="636"/>
        <v>0</v>
      </c>
      <c r="AW1576" s="34">
        <f t="shared" si="636"/>
        <v>154</v>
      </c>
      <c r="AX1576" s="34">
        <f t="shared" si="636"/>
        <v>128</v>
      </c>
      <c r="AY1576" s="34">
        <f t="shared" si="636"/>
        <v>196</v>
      </c>
      <c r="AZ1576" s="34">
        <f t="shared" si="636"/>
        <v>131</v>
      </c>
      <c r="BA1576" s="34">
        <f t="shared" si="636"/>
        <v>137</v>
      </c>
      <c r="BB1576" s="34">
        <f t="shared" si="636"/>
        <v>0</v>
      </c>
      <c r="BC1576" s="34">
        <f t="shared" si="636"/>
        <v>0</v>
      </c>
      <c r="BD1576" s="34">
        <f t="shared" si="636"/>
        <v>6423</v>
      </c>
      <c r="BE1576" s="110"/>
    </row>
    <row r="1577" spans="1:57" ht="25.5" customHeight="1" x14ac:dyDescent="0.25">
      <c r="A1577" s="29"/>
      <c r="B1577" s="83"/>
      <c r="C1577" s="84"/>
      <c r="D1577" s="84"/>
      <c r="E1577" s="76" t="s">
        <v>154</v>
      </c>
      <c r="F1577" s="34">
        <f t="shared" ref="F1577:AK1577" si="637">F1573+F1526</f>
        <v>5</v>
      </c>
      <c r="G1577" s="34">
        <f t="shared" si="637"/>
        <v>27</v>
      </c>
      <c r="H1577" s="34">
        <f t="shared" si="637"/>
        <v>89</v>
      </c>
      <c r="I1577" s="34">
        <f t="shared" si="637"/>
        <v>71</v>
      </c>
      <c r="J1577" s="34">
        <f t="shared" si="637"/>
        <v>81</v>
      </c>
      <c r="K1577" s="34">
        <f t="shared" si="637"/>
        <v>22</v>
      </c>
      <c r="L1577" s="34">
        <f t="shared" si="637"/>
        <v>51</v>
      </c>
      <c r="M1577" s="34">
        <f t="shared" si="637"/>
        <v>134</v>
      </c>
      <c r="N1577" s="34">
        <f t="shared" si="637"/>
        <v>107</v>
      </c>
      <c r="O1577" s="34">
        <f t="shared" si="637"/>
        <v>72</v>
      </c>
      <c r="P1577" s="34">
        <f t="shared" si="637"/>
        <v>29</v>
      </c>
      <c r="Q1577" s="34">
        <f t="shared" si="637"/>
        <v>71</v>
      </c>
      <c r="R1577" s="34">
        <f t="shared" si="637"/>
        <v>96</v>
      </c>
      <c r="S1577" s="34">
        <f t="shared" si="637"/>
        <v>24</v>
      </c>
      <c r="T1577" s="34">
        <f t="shared" si="637"/>
        <v>101</v>
      </c>
      <c r="U1577" s="34">
        <f t="shared" si="637"/>
        <v>78</v>
      </c>
      <c r="V1577" s="34"/>
      <c r="W1577" s="34">
        <f t="shared" si="637"/>
        <v>147</v>
      </c>
      <c r="X1577" s="34"/>
      <c r="Y1577" s="34">
        <f t="shared" si="637"/>
        <v>58</v>
      </c>
      <c r="Z1577" s="34">
        <f t="shared" si="637"/>
        <v>74</v>
      </c>
      <c r="AA1577" s="34"/>
      <c r="AB1577" s="34">
        <f t="shared" si="637"/>
        <v>4</v>
      </c>
      <c r="AC1577" s="34">
        <f t="shared" si="637"/>
        <v>59</v>
      </c>
      <c r="AD1577" s="34">
        <f t="shared" si="637"/>
        <v>25</v>
      </c>
      <c r="AE1577" s="34">
        <f t="shared" si="637"/>
        <v>21</v>
      </c>
      <c r="AF1577" s="34">
        <f t="shared" si="637"/>
        <v>105</v>
      </c>
      <c r="AG1577" s="34">
        <f t="shared" si="637"/>
        <v>40</v>
      </c>
      <c r="AH1577" s="34"/>
      <c r="AI1577" s="34">
        <f t="shared" si="637"/>
        <v>58</v>
      </c>
      <c r="AJ1577" s="34">
        <f t="shared" si="637"/>
        <v>39</v>
      </c>
      <c r="AK1577" s="34"/>
      <c r="AL1577" s="34">
        <f t="shared" ref="AL1577:BD1577" si="638">AL1573+AL1526</f>
        <v>37</v>
      </c>
      <c r="AM1577" s="34">
        <f t="shared" si="638"/>
        <v>15</v>
      </c>
      <c r="AN1577" s="34">
        <f t="shared" si="638"/>
        <v>38</v>
      </c>
      <c r="AO1577" s="34">
        <f t="shared" si="638"/>
        <v>93</v>
      </c>
      <c r="AP1577" s="34">
        <f t="shared" si="638"/>
        <v>15</v>
      </c>
      <c r="AQ1577" s="34">
        <f t="shared" si="638"/>
        <v>141</v>
      </c>
      <c r="AR1577" s="34">
        <f t="shared" si="638"/>
        <v>101</v>
      </c>
      <c r="AS1577" s="34">
        <f t="shared" si="638"/>
        <v>87</v>
      </c>
      <c r="AT1577" s="34">
        <f t="shared" si="638"/>
        <v>89</v>
      </c>
      <c r="AU1577" s="34">
        <f t="shared" si="638"/>
        <v>158</v>
      </c>
      <c r="AV1577" s="34">
        <f t="shared" si="638"/>
        <v>0</v>
      </c>
      <c r="AW1577" s="34">
        <f t="shared" si="638"/>
        <v>183</v>
      </c>
      <c r="AX1577" s="34">
        <f t="shared" si="638"/>
        <v>64</v>
      </c>
      <c r="AY1577" s="34">
        <f t="shared" si="638"/>
        <v>3</v>
      </c>
      <c r="AZ1577" s="34">
        <f t="shared" si="638"/>
        <v>33</v>
      </c>
      <c r="BA1577" s="34">
        <f t="shared" si="638"/>
        <v>1</v>
      </c>
      <c r="BB1577" s="34">
        <f t="shared" si="638"/>
        <v>0</v>
      </c>
      <c r="BC1577" s="34">
        <f t="shared" si="638"/>
        <v>0</v>
      </c>
      <c r="BD1577" s="34">
        <f t="shared" si="638"/>
        <v>2746</v>
      </c>
      <c r="BE1577" s="110"/>
    </row>
    <row r="1578" spans="1:57" ht="25.5" customHeight="1" x14ac:dyDescent="0.25">
      <c r="A1578" s="29"/>
      <c r="B1578" s="83"/>
      <c r="C1578" s="84"/>
      <c r="D1578" s="84"/>
      <c r="E1578" s="76" t="s">
        <v>155</v>
      </c>
      <c r="F1578" s="35">
        <f t="shared" ref="F1578:AK1578" si="639">1-F1577/(F1575-F1576)</f>
        <v>0.99563318777292575</v>
      </c>
      <c r="G1578" s="35">
        <f t="shared" si="639"/>
        <v>0.97540983606557374</v>
      </c>
      <c r="H1578" s="35">
        <f t="shared" si="639"/>
        <v>0.92254134029590951</v>
      </c>
      <c r="I1578" s="35">
        <f t="shared" si="639"/>
        <v>0.93510054844606949</v>
      </c>
      <c r="J1578" s="35">
        <f t="shared" si="639"/>
        <v>0.92561983471074383</v>
      </c>
      <c r="K1578" s="35">
        <f t="shared" si="639"/>
        <v>0.97987191216834402</v>
      </c>
      <c r="L1578" s="35">
        <f t="shared" si="639"/>
        <v>0.95124282982791586</v>
      </c>
      <c r="M1578" s="35">
        <f t="shared" si="639"/>
        <v>0.87406015037593987</v>
      </c>
      <c r="N1578" s="35">
        <f t="shared" si="639"/>
        <v>0.90092592592592591</v>
      </c>
      <c r="O1578" s="35">
        <f t="shared" si="639"/>
        <v>0.93333333333333335</v>
      </c>
      <c r="P1578" s="35">
        <f t="shared" si="639"/>
        <v>0.97344322344322343</v>
      </c>
      <c r="Q1578" s="35">
        <f t="shared" si="639"/>
        <v>0.9322519083969466</v>
      </c>
      <c r="R1578" s="35">
        <f t="shared" si="639"/>
        <v>0.91208791208791207</v>
      </c>
      <c r="S1578" s="35">
        <f t="shared" si="639"/>
        <v>0.97722960151802651</v>
      </c>
      <c r="T1578" s="35">
        <f t="shared" si="639"/>
        <v>0.90776255707762554</v>
      </c>
      <c r="U1578" s="35">
        <f t="shared" si="639"/>
        <v>0.9283088235294118</v>
      </c>
      <c r="V1578" s="35"/>
      <c r="W1578" s="35">
        <f t="shared" si="639"/>
        <v>0.86363636363636365</v>
      </c>
      <c r="X1578" s="35"/>
      <c r="Y1578" s="35">
        <f t="shared" si="639"/>
        <v>0.94674012855831036</v>
      </c>
      <c r="Z1578" s="35">
        <f t="shared" si="639"/>
        <v>0.93235831809872027</v>
      </c>
      <c r="AA1578" s="35"/>
      <c r="AB1578" s="35">
        <f t="shared" si="639"/>
        <v>0.99638663053297205</v>
      </c>
      <c r="AC1578" s="35">
        <f t="shared" si="639"/>
        <v>0.94592117323556368</v>
      </c>
      <c r="AD1578" s="35">
        <f t="shared" si="639"/>
        <v>0.97697974217311234</v>
      </c>
      <c r="AE1578" s="35">
        <f t="shared" si="639"/>
        <v>0.98060941828254844</v>
      </c>
      <c r="AF1578" s="35">
        <f t="shared" si="639"/>
        <v>0.902143522833178</v>
      </c>
      <c r="AG1578" s="35">
        <f t="shared" si="639"/>
        <v>0.9643811219946572</v>
      </c>
      <c r="AH1578" s="35"/>
      <c r="AI1578" s="35">
        <f t="shared" si="639"/>
        <v>0.94507575757575757</v>
      </c>
      <c r="AJ1578" s="35">
        <f t="shared" si="639"/>
        <v>0.96415441176470584</v>
      </c>
      <c r="AK1578" s="35"/>
      <c r="AL1578" s="35">
        <f t="shared" ref="AL1578:BD1578" si="640">1-AL1577/(AL1575-AL1576)</f>
        <v>0.96608615948670939</v>
      </c>
      <c r="AM1578" s="35">
        <f t="shared" si="640"/>
        <v>0.98626373626373631</v>
      </c>
      <c r="AN1578" s="35">
        <f t="shared" si="640"/>
        <v>0.96425211665098776</v>
      </c>
      <c r="AO1578" s="35">
        <f t="shared" si="640"/>
        <v>0.91506849315068495</v>
      </c>
      <c r="AP1578" s="35">
        <f t="shared" si="640"/>
        <v>0.98579545454545459</v>
      </c>
      <c r="AQ1578" s="35">
        <f t="shared" si="640"/>
        <v>0.87064220183486241</v>
      </c>
      <c r="AR1578" s="35">
        <f t="shared" si="640"/>
        <v>0.90884476534296033</v>
      </c>
      <c r="AS1578" s="35">
        <f t="shared" si="640"/>
        <v>0.91495601173020524</v>
      </c>
      <c r="AT1578" s="35">
        <f t="shared" si="640"/>
        <v>0.91872146118721465</v>
      </c>
      <c r="AU1578" s="35">
        <f t="shared" si="640"/>
        <v>0.84966698382492867</v>
      </c>
      <c r="AV1578" s="35">
        <f t="shared" si="640"/>
        <v>1</v>
      </c>
      <c r="AW1578" s="35">
        <f t="shared" si="640"/>
        <v>0.83024118738404451</v>
      </c>
      <c r="AX1578" s="35">
        <f t="shared" si="640"/>
        <v>0.9423942394239424</v>
      </c>
      <c r="AY1578" s="35">
        <f t="shared" si="640"/>
        <v>0.99711815561959649</v>
      </c>
      <c r="AZ1578" s="35">
        <f t="shared" si="640"/>
        <v>0.97021660649819497</v>
      </c>
      <c r="BA1578" s="35">
        <f t="shared" si="640"/>
        <v>0.99909338168631001</v>
      </c>
      <c r="BB1578" s="35">
        <f t="shared" si="640"/>
        <v>1</v>
      </c>
      <c r="BC1578" s="35">
        <f t="shared" si="640"/>
        <v>1</v>
      </c>
      <c r="BD1578" s="35">
        <f t="shared" si="640"/>
        <v>0.94430020283975658</v>
      </c>
      <c r="BE1578" s="110"/>
    </row>
    <row r="1579" spans="1:57" ht="25.5" customHeight="1" x14ac:dyDescent="0.25">
      <c r="A1579" s="19" t="s">
        <v>44</v>
      </c>
      <c r="B1579" s="85" t="s">
        <v>45</v>
      </c>
      <c r="C1579" s="86">
        <v>43687</v>
      </c>
      <c r="D1579" s="85">
        <v>31</v>
      </c>
      <c r="E1579" s="85" t="s">
        <v>46</v>
      </c>
      <c r="F1579" s="19">
        <f t="shared" ref="F1579:AK1579" si="641">F1528</f>
        <v>14</v>
      </c>
      <c r="G1579" s="19">
        <f t="shared" si="641"/>
        <v>23</v>
      </c>
      <c r="H1579" s="19">
        <f t="shared" si="641"/>
        <v>42</v>
      </c>
      <c r="I1579" s="19">
        <f t="shared" si="641"/>
        <v>47</v>
      </c>
      <c r="J1579" s="19">
        <f t="shared" si="641"/>
        <v>48</v>
      </c>
      <c r="K1579" s="19">
        <f t="shared" si="641"/>
        <v>59</v>
      </c>
      <c r="L1579" s="19">
        <f t="shared" si="641"/>
        <v>64</v>
      </c>
      <c r="M1579" s="19">
        <f t="shared" si="641"/>
        <v>65</v>
      </c>
      <c r="N1579" s="19">
        <f t="shared" si="641"/>
        <v>66</v>
      </c>
      <c r="O1579" s="19">
        <f t="shared" si="641"/>
        <v>72</v>
      </c>
      <c r="P1579" s="19">
        <f t="shared" si="641"/>
        <v>76</v>
      </c>
      <c r="Q1579" s="19">
        <f t="shared" si="641"/>
        <v>78</v>
      </c>
      <c r="R1579" s="19">
        <f t="shared" si="641"/>
        <v>79</v>
      </c>
      <c r="S1579" s="19">
        <f t="shared" si="641"/>
        <v>83</v>
      </c>
      <c r="T1579" s="19">
        <f t="shared" si="641"/>
        <v>84</v>
      </c>
      <c r="U1579" s="19">
        <f t="shared" si="641"/>
        <v>86</v>
      </c>
      <c r="V1579" s="19"/>
      <c r="W1579" s="19">
        <f t="shared" si="641"/>
        <v>411</v>
      </c>
      <c r="X1579" s="19"/>
      <c r="Y1579" s="19">
        <f t="shared" si="641"/>
        <v>413</v>
      </c>
      <c r="Z1579" s="19">
        <f t="shared" si="641"/>
        <v>415</v>
      </c>
      <c r="AA1579" s="19"/>
      <c r="AB1579" s="19">
        <f t="shared" si="641"/>
        <v>417</v>
      </c>
      <c r="AC1579" s="19">
        <f t="shared" si="641"/>
        <v>418</v>
      </c>
      <c r="AD1579" s="19">
        <f t="shared" si="641"/>
        <v>419</v>
      </c>
      <c r="AE1579" s="19">
        <f t="shared" si="641"/>
        <v>420</v>
      </c>
      <c r="AF1579" s="19">
        <f t="shared" si="641"/>
        <v>421</v>
      </c>
      <c r="AG1579" s="19">
        <f t="shared" si="641"/>
        <v>422</v>
      </c>
      <c r="AH1579" s="19"/>
      <c r="AI1579" s="19">
        <f t="shared" si="641"/>
        <v>425</v>
      </c>
      <c r="AJ1579" s="19">
        <f t="shared" si="641"/>
        <v>426</v>
      </c>
      <c r="AK1579" s="19"/>
      <c r="AL1579" s="19">
        <f t="shared" ref="AL1579:BD1579" si="642">AL1528</f>
        <v>430</v>
      </c>
      <c r="AM1579" s="19">
        <f t="shared" si="642"/>
        <v>431</v>
      </c>
      <c r="AN1579" s="19">
        <f t="shared" si="642"/>
        <v>433</v>
      </c>
      <c r="AO1579" s="19">
        <f t="shared" si="642"/>
        <v>446</v>
      </c>
      <c r="AP1579" s="19">
        <f t="shared" si="642"/>
        <v>449</v>
      </c>
      <c r="AQ1579" s="19">
        <f t="shared" si="642"/>
        <v>450</v>
      </c>
      <c r="AR1579" s="19">
        <f t="shared" si="642"/>
        <v>451</v>
      </c>
      <c r="AS1579" s="19">
        <f t="shared" si="642"/>
        <v>453</v>
      </c>
      <c r="AT1579" s="19">
        <f t="shared" si="642"/>
        <v>454</v>
      </c>
      <c r="AU1579" s="19">
        <f t="shared" si="642"/>
        <v>455</v>
      </c>
      <c r="AV1579" s="19">
        <f t="shared" si="642"/>
        <v>0</v>
      </c>
      <c r="AW1579" s="19">
        <f t="shared" si="642"/>
        <v>457</v>
      </c>
      <c r="AX1579" s="19">
        <f t="shared" si="642"/>
        <v>458</v>
      </c>
      <c r="AY1579" s="19">
        <f t="shared" si="642"/>
        <v>460</v>
      </c>
      <c r="AZ1579" s="19">
        <f t="shared" si="642"/>
        <v>461</v>
      </c>
      <c r="BA1579" s="19">
        <f t="shared" si="642"/>
        <v>463</v>
      </c>
      <c r="BB1579" s="19">
        <f t="shared" si="642"/>
        <v>0</v>
      </c>
      <c r="BC1579" s="19">
        <f t="shared" si="642"/>
        <v>0</v>
      </c>
      <c r="BD1579" s="19" t="str">
        <f t="shared" si="642"/>
        <v>TOTALS</v>
      </c>
      <c r="BE1579" s="19" t="s">
        <v>47</v>
      </c>
    </row>
    <row r="1580" spans="1:57" ht="25.5" customHeight="1" x14ac:dyDescent="0.25">
      <c r="A1580" s="19" t="s">
        <v>48</v>
      </c>
      <c r="B1580" s="85"/>
      <c r="C1580" s="87" t="s">
        <v>49</v>
      </c>
      <c r="D1580" s="87" t="s">
        <v>50</v>
      </c>
      <c r="E1580" s="87" t="s">
        <v>51</v>
      </c>
      <c r="F1580" s="19" t="s">
        <v>52</v>
      </c>
      <c r="G1580" s="19" t="s">
        <v>52</v>
      </c>
      <c r="H1580" s="19" t="s">
        <v>52</v>
      </c>
      <c r="I1580" s="19" t="s">
        <v>52</v>
      </c>
      <c r="J1580" s="19" t="s">
        <v>52</v>
      </c>
      <c r="K1580" s="19" t="s">
        <v>52</v>
      </c>
      <c r="L1580" s="19" t="s">
        <v>52</v>
      </c>
      <c r="M1580" s="19" t="s">
        <v>52</v>
      </c>
      <c r="N1580" s="19" t="s">
        <v>52</v>
      </c>
      <c r="O1580" s="19" t="s">
        <v>52</v>
      </c>
      <c r="P1580" s="19" t="s">
        <v>52</v>
      </c>
      <c r="Q1580" s="19" t="s">
        <v>52</v>
      </c>
      <c r="R1580" s="19" t="s">
        <v>52</v>
      </c>
      <c r="S1580" s="19" t="s">
        <v>52</v>
      </c>
      <c r="T1580" s="19" t="s">
        <v>52</v>
      </c>
      <c r="U1580" s="19" t="s">
        <v>52</v>
      </c>
      <c r="V1580" s="19"/>
      <c r="W1580" s="19" t="s">
        <v>52</v>
      </c>
      <c r="X1580" s="19"/>
      <c r="Y1580" s="19" t="s">
        <v>52</v>
      </c>
      <c r="Z1580" s="19" t="s">
        <v>52</v>
      </c>
      <c r="AA1580" s="19"/>
      <c r="AB1580" s="19" t="s">
        <v>52</v>
      </c>
      <c r="AC1580" s="19" t="s">
        <v>52</v>
      </c>
      <c r="AD1580" s="19" t="s">
        <v>52</v>
      </c>
      <c r="AE1580" s="19" t="s">
        <v>52</v>
      </c>
      <c r="AF1580" s="19" t="s">
        <v>52</v>
      </c>
      <c r="AG1580" s="19" t="s">
        <v>52</v>
      </c>
      <c r="AH1580" s="19"/>
      <c r="AI1580" s="19" t="s">
        <v>52</v>
      </c>
      <c r="AJ1580" s="19" t="s">
        <v>52</v>
      </c>
      <c r="AK1580" s="19"/>
      <c r="AL1580" s="19" t="s">
        <v>52</v>
      </c>
      <c r="AM1580" s="19" t="s">
        <v>52</v>
      </c>
      <c r="AN1580" s="19" t="s">
        <v>52</v>
      </c>
      <c r="AO1580" s="19" t="s">
        <v>52</v>
      </c>
      <c r="AP1580" s="19" t="s">
        <v>52</v>
      </c>
      <c r="AQ1580" s="19" t="s">
        <v>52</v>
      </c>
      <c r="AR1580" s="19" t="s">
        <v>52</v>
      </c>
      <c r="AS1580" s="19" t="s">
        <v>52</v>
      </c>
      <c r="AT1580" s="19" t="s">
        <v>52</v>
      </c>
      <c r="AU1580" s="19" t="s">
        <v>52</v>
      </c>
      <c r="AV1580" s="19" t="s">
        <v>52</v>
      </c>
      <c r="AW1580" s="19" t="s">
        <v>52</v>
      </c>
      <c r="AX1580" s="19" t="s">
        <v>52</v>
      </c>
      <c r="AY1580" s="19" t="s">
        <v>52</v>
      </c>
      <c r="AZ1580" s="19" t="s">
        <v>52</v>
      </c>
      <c r="BA1580" s="19" t="s">
        <v>52</v>
      </c>
      <c r="BB1580" s="19" t="s">
        <v>52</v>
      </c>
      <c r="BC1580" s="19" t="s">
        <v>52</v>
      </c>
      <c r="BD1580" s="19" t="s">
        <v>52</v>
      </c>
      <c r="BE1580" s="19" t="s">
        <v>53</v>
      </c>
    </row>
    <row r="1581" spans="1:57" ht="25.5" customHeight="1" x14ac:dyDescent="0.25">
      <c r="A1581" s="22">
        <v>32</v>
      </c>
      <c r="B1581" s="76" t="s">
        <v>54</v>
      </c>
      <c r="C1581" s="76">
        <v>25</v>
      </c>
      <c r="D1581" s="76" t="s">
        <v>55</v>
      </c>
      <c r="E1581" s="76" t="s">
        <v>56</v>
      </c>
      <c r="F1581" s="24">
        <v>0</v>
      </c>
      <c r="G1581" s="24">
        <v>0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0</v>
      </c>
      <c r="V1581" s="24"/>
      <c r="W1581" s="24">
        <v>0</v>
      </c>
      <c r="X1581" s="24"/>
      <c r="Y1581" s="24">
        <v>0</v>
      </c>
      <c r="Z1581" s="24">
        <v>0</v>
      </c>
      <c r="AA1581" s="24"/>
      <c r="AB1581" s="24">
        <v>0</v>
      </c>
      <c r="AC1581" s="24">
        <v>0</v>
      </c>
      <c r="AD1581" s="24">
        <v>0</v>
      </c>
      <c r="AE1581" s="24">
        <v>0</v>
      </c>
      <c r="AF1581" s="24">
        <v>0</v>
      </c>
      <c r="AG1581" s="24">
        <v>0</v>
      </c>
      <c r="AH1581" s="24"/>
      <c r="AI1581" s="24">
        <v>0</v>
      </c>
      <c r="AJ1581" s="24">
        <v>0</v>
      </c>
      <c r="AK1581" s="24"/>
      <c r="AL1581" s="24">
        <v>0</v>
      </c>
      <c r="AM1581" s="24">
        <v>0</v>
      </c>
      <c r="AN1581" s="24">
        <v>0</v>
      </c>
      <c r="AO1581" s="24">
        <v>0</v>
      </c>
      <c r="AP1581" s="24">
        <v>0</v>
      </c>
      <c r="AQ1581" s="24">
        <v>0</v>
      </c>
      <c r="AR1581" s="24">
        <v>0</v>
      </c>
      <c r="AS1581" s="24">
        <v>0</v>
      </c>
      <c r="AT1581" s="24">
        <v>0</v>
      </c>
      <c r="AU1581" s="24">
        <v>0</v>
      </c>
      <c r="AV1581" s="24">
        <v>0</v>
      </c>
      <c r="AW1581" s="24">
        <v>0</v>
      </c>
      <c r="AX1581" s="24">
        <v>0</v>
      </c>
      <c r="AY1581" s="24">
        <v>0</v>
      </c>
      <c r="AZ1581" s="24">
        <v>0</v>
      </c>
      <c r="BA1581" s="24">
        <v>0</v>
      </c>
      <c r="BB1581" s="24">
        <v>0</v>
      </c>
      <c r="BC1581" s="24">
        <v>0</v>
      </c>
      <c r="BD1581" s="24">
        <f t="shared" ref="BD1581:BD1624" si="643">SUM(F1581:BC1581)</f>
        <v>0</v>
      </c>
      <c r="BE1581" s="25"/>
    </row>
    <row r="1582" spans="1:57" ht="25.5" customHeight="1" x14ac:dyDescent="0.25">
      <c r="A1582" s="22">
        <v>32</v>
      </c>
      <c r="B1582" s="76" t="s">
        <v>54</v>
      </c>
      <c r="C1582" s="76">
        <v>66</v>
      </c>
      <c r="D1582" s="76" t="s">
        <v>55</v>
      </c>
      <c r="E1582" s="77" t="s">
        <v>57</v>
      </c>
      <c r="F1582" s="24">
        <v>0</v>
      </c>
      <c r="G1582" s="24">
        <v>0</v>
      </c>
      <c r="H1582" s="24">
        <v>0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0</v>
      </c>
      <c r="V1582" s="24"/>
      <c r="W1582" s="24">
        <v>0</v>
      </c>
      <c r="X1582" s="24"/>
      <c r="Y1582" s="24">
        <v>0</v>
      </c>
      <c r="Z1582" s="24">
        <v>0</v>
      </c>
      <c r="AA1582" s="24"/>
      <c r="AB1582" s="24">
        <v>0</v>
      </c>
      <c r="AC1582" s="24">
        <v>0</v>
      </c>
      <c r="AD1582" s="24">
        <v>0</v>
      </c>
      <c r="AE1582" s="24">
        <v>0</v>
      </c>
      <c r="AF1582" s="24">
        <v>0</v>
      </c>
      <c r="AG1582" s="24">
        <v>0</v>
      </c>
      <c r="AH1582" s="24"/>
      <c r="AI1582" s="24">
        <v>0</v>
      </c>
      <c r="AJ1582" s="24">
        <v>0</v>
      </c>
      <c r="AK1582" s="24"/>
      <c r="AL1582" s="24">
        <v>0</v>
      </c>
      <c r="AM1582" s="24">
        <v>0</v>
      </c>
      <c r="AN1582" s="24">
        <v>0</v>
      </c>
      <c r="AO1582" s="24">
        <v>0</v>
      </c>
      <c r="AP1582" s="24">
        <v>0</v>
      </c>
      <c r="AQ1582" s="24">
        <v>0</v>
      </c>
      <c r="AR1582" s="24">
        <v>0</v>
      </c>
      <c r="AS1582" s="24">
        <v>0</v>
      </c>
      <c r="AT1582" s="24">
        <v>0</v>
      </c>
      <c r="AU1582" s="24">
        <v>0</v>
      </c>
      <c r="AV1582" s="24">
        <v>0</v>
      </c>
      <c r="AW1582" s="24">
        <v>0</v>
      </c>
      <c r="AX1582" s="24">
        <v>0</v>
      </c>
      <c r="AY1582" s="24">
        <v>0</v>
      </c>
      <c r="AZ1582" s="24">
        <v>0</v>
      </c>
      <c r="BA1582" s="24">
        <v>0</v>
      </c>
      <c r="BB1582" s="24">
        <v>0</v>
      </c>
      <c r="BC1582" s="24">
        <v>0</v>
      </c>
      <c r="BD1582" s="24">
        <f t="shared" si="643"/>
        <v>0</v>
      </c>
      <c r="BE1582" s="25"/>
    </row>
    <row r="1583" spans="1:57" ht="25.5" customHeight="1" x14ac:dyDescent="0.25">
      <c r="A1583" s="22">
        <v>32</v>
      </c>
      <c r="B1583" s="76" t="s">
        <v>54</v>
      </c>
      <c r="C1583" s="76">
        <v>27</v>
      </c>
      <c r="D1583" s="76">
        <v>269</v>
      </c>
      <c r="E1583" s="76" t="s">
        <v>61</v>
      </c>
      <c r="F1583" s="24">
        <v>0</v>
      </c>
      <c r="G1583" s="24">
        <v>0</v>
      </c>
      <c r="H1583" s="24">
        <v>0</v>
      </c>
      <c r="I1583" s="24">
        <v>0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0</v>
      </c>
      <c r="V1583" s="24"/>
      <c r="W1583" s="24">
        <v>0</v>
      </c>
      <c r="X1583" s="24"/>
      <c r="Y1583" s="24">
        <v>0</v>
      </c>
      <c r="Z1583" s="24">
        <v>0</v>
      </c>
      <c r="AA1583" s="24"/>
      <c r="AB1583" s="24">
        <v>0</v>
      </c>
      <c r="AC1583" s="24">
        <v>0</v>
      </c>
      <c r="AD1583" s="24">
        <v>0</v>
      </c>
      <c r="AE1583" s="24">
        <v>0</v>
      </c>
      <c r="AF1583" s="24">
        <v>0</v>
      </c>
      <c r="AG1583" s="24">
        <v>0</v>
      </c>
      <c r="AH1583" s="24"/>
      <c r="AI1583" s="24">
        <v>0</v>
      </c>
      <c r="AJ1583" s="24">
        <v>0</v>
      </c>
      <c r="AK1583" s="24"/>
      <c r="AL1583" s="24">
        <v>0</v>
      </c>
      <c r="AM1583" s="24">
        <v>0</v>
      </c>
      <c r="AN1583" s="24">
        <v>0</v>
      </c>
      <c r="AO1583" s="24">
        <v>0</v>
      </c>
      <c r="AP1583" s="24">
        <v>0</v>
      </c>
      <c r="AQ1583" s="24">
        <v>0</v>
      </c>
      <c r="AR1583" s="24">
        <v>0</v>
      </c>
      <c r="AS1583" s="24">
        <v>0</v>
      </c>
      <c r="AT1583" s="24">
        <v>0</v>
      </c>
      <c r="AU1583" s="24">
        <v>0</v>
      </c>
      <c r="AV1583" s="24">
        <v>0</v>
      </c>
      <c r="AW1583" s="24">
        <v>0</v>
      </c>
      <c r="AX1583" s="24">
        <v>0</v>
      </c>
      <c r="AY1583" s="24">
        <v>0</v>
      </c>
      <c r="AZ1583" s="24">
        <v>0</v>
      </c>
      <c r="BA1583" s="24">
        <v>0</v>
      </c>
      <c r="BB1583" s="24">
        <v>0</v>
      </c>
      <c r="BC1583" s="24">
        <v>0</v>
      </c>
      <c r="BD1583" s="24">
        <f t="shared" si="643"/>
        <v>0</v>
      </c>
      <c r="BE1583" s="25"/>
    </row>
    <row r="1584" spans="1:57" ht="25.5" customHeight="1" x14ac:dyDescent="0.25">
      <c r="A1584" s="22">
        <v>32</v>
      </c>
      <c r="B1584" s="76" t="s">
        <v>54</v>
      </c>
      <c r="C1584" s="76">
        <v>27</v>
      </c>
      <c r="D1584" s="76">
        <v>273</v>
      </c>
      <c r="E1584" s="76" t="s">
        <v>65</v>
      </c>
      <c r="F1584" s="24">
        <v>0</v>
      </c>
      <c r="G1584" s="24">
        <v>0</v>
      </c>
      <c r="H1584" s="24">
        <v>0</v>
      </c>
      <c r="I1584" s="24">
        <v>0</v>
      </c>
      <c r="J1584" s="24">
        <v>0</v>
      </c>
      <c r="K1584" s="24">
        <v>0</v>
      </c>
      <c r="L1584" s="24">
        <v>0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0</v>
      </c>
      <c r="V1584" s="24"/>
      <c r="W1584" s="24">
        <v>0</v>
      </c>
      <c r="X1584" s="24"/>
      <c r="Y1584" s="24">
        <v>0</v>
      </c>
      <c r="Z1584" s="24">
        <v>0</v>
      </c>
      <c r="AA1584" s="24"/>
      <c r="AB1584" s="24">
        <v>0</v>
      </c>
      <c r="AC1584" s="24">
        <v>0</v>
      </c>
      <c r="AD1584" s="24">
        <v>0</v>
      </c>
      <c r="AE1584" s="24">
        <v>0</v>
      </c>
      <c r="AF1584" s="24">
        <v>0</v>
      </c>
      <c r="AG1584" s="24">
        <v>0</v>
      </c>
      <c r="AH1584" s="24"/>
      <c r="AI1584" s="24">
        <v>0</v>
      </c>
      <c r="AJ1584" s="24">
        <v>0</v>
      </c>
      <c r="AK1584" s="24"/>
      <c r="AL1584" s="24">
        <v>0</v>
      </c>
      <c r="AM1584" s="24">
        <v>0</v>
      </c>
      <c r="AN1584" s="24">
        <v>0</v>
      </c>
      <c r="AO1584" s="24">
        <v>0</v>
      </c>
      <c r="AP1584" s="24">
        <v>0</v>
      </c>
      <c r="AQ1584" s="24">
        <v>0</v>
      </c>
      <c r="AR1584" s="24">
        <v>0</v>
      </c>
      <c r="AS1584" s="24">
        <v>0</v>
      </c>
      <c r="AT1584" s="24">
        <v>0</v>
      </c>
      <c r="AU1584" s="24">
        <v>0</v>
      </c>
      <c r="AV1584" s="24">
        <v>0</v>
      </c>
      <c r="AW1584" s="24">
        <v>0</v>
      </c>
      <c r="AX1584" s="24">
        <v>0</v>
      </c>
      <c r="AY1584" s="24">
        <v>0</v>
      </c>
      <c r="AZ1584" s="24">
        <v>0</v>
      </c>
      <c r="BA1584" s="24">
        <v>0</v>
      </c>
      <c r="BB1584" s="24">
        <v>0</v>
      </c>
      <c r="BC1584" s="24">
        <v>0</v>
      </c>
      <c r="BD1584" s="24">
        <f t="shared" si="643"/>
        <v>0</v>
      </c>
      <c r="BE1584" s="25"/>
    </row>
    <row r="1585" spans="1:57" ht="25.5" customHeight="1" x14ac:dyDescent="0.25">
      <c r="A1585" s="22">
        <v>32</v>
      </c>
      <c r="B1585" s="76" t="s">
        <v>54</v>
      </c>
      <c r="C1585" s="76">
        <v>27</v>
      </c>
      <c r="D1585" s="76">
        <v>274</v>
      </c>
      <c r="E1585" s="76" t="s">
        <v>66</v>
      </c>
      <c r="F1585" s="24">
        <v>0</v>
      </c>
      <c r="G1585" s="24">
        <v>0</v>
      </c>
      <c r="H1585" s="24">
        <v>0</v>
      </c>
      <c r="I1585" s="24">
        <v>0</v>
      </c>
      <c r="J1585" s="24">
        <v>0</v>
      </c>
      <c r="K1585" s="24">
        <v>0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0</v>
      </c>
      <c r="V1585" s="24"/>
      <c r="W1585" s="24">
        <v>0</v>
      </c>
      <c r="X1585" s="24"/>
      <c r="Y1585" s="24">
        <v>0</v>
      </c>
      <c r="Z1585" s="24">
        <v>0</v>
      </c>
      <c r="AA1585" s="24"/>
      <c r="AB1585" s="24">
        <v>0</v>
      </c>
      <c r="AC1585" s="24">
        <v>0</v>
      </c>
      <c r="AD1585" s="24">
        <v>0</v>
      </c>
      <c r="AE1585" s="24">
        <v>0</v>
      </c>
      <c r="AF1585" s="24">
        <v>0</v>
      </c>
      <c r="AG1585" s="24">
        <v>0</v>
      </c>
      <c r="AH1585" s="24"/>
      <c r="AI1585" s="24">
        <v>0</v>
      </c>
      <c r="AJ1585" s="24">
        <v>0</v>
      </c>
      <c r="AK1585" s="24"/>
      <c r="AL1585" s="24">
        <v>0</v>
      </c>
      <c r="AM1585" s="24">
        <v>0</v>
      </c>
      <c r="AN1585" s="24">
        <v>0</v>
      </c>
      <c r="AO1585" s="24">
        <v>0</v>
      </c>
      <c r="AP1585" s="24">
        <v>0</v>
      </c>
      <c r="AQ1585" s="24">
        <v>0</v>
      </c>
      <c r="AR1585" s="24">
        <v>0</v>
      </c>
      <c r="AS1585" s="24">
        <v>0</v>
      </c>
      <c r="AT1585" s="24">
        <v>0</v>
      </c>
      <c r="AU1585" s="24">
        <v>0</v>
      </c>
      <c r="AV1585" s="24">
        <v>0</v>
      </c>
      <c r="AW1585" s="24">
        <v>0</v>
      </c>
      <c r="AX1585" s="24">
        <v>0</v>
      </c>
      <c r="AY1585" s="24">
        <v>0</v>
      </c>
      <c r="AZ1585" s="24">
        <v>0</v>
      </c>
      <c r="BA1585" s="24">
        <v>0</v>
      </c>
      <c r="BB1585" s="24">
        <v>0</v>
      </c>
      <c r="BC1585" s="24">
        <v>0</v>
      </c>
      <c r="BD1585" s="24">
        <f t="shared" si="643"/>
        <v>0</v>
      </c>
      <c r="BE1585" s="25" t="s">
        <v>48</v>
      </c>
    </row>
    <row r="1586" spans="1:57" ht="25.5" customHeight="1" x14ac:dyDescent="0.25">
      <c r="A1586" s="22">
        <v>32</v>
      </c>
      <c r="B1586" s="76" t="s">
        <v>54</v>
      </c>
      <c r="C1586" s="76">
        <v>23</v>
      </c>
      <c r="D1586" s="76">
        <v>243</v>
      </c>
      <c r="E1586" s="76" t="s">
        <v>67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/>
      <c r="W1586" s="24">
        <v>0</v>
      </c>
      <c r="X1586" s="24"/>
      <c r="Y1586" s="24">
        <v>0</v>
      </c>
      <c r="Z1586" s="24">
        <v>0</v>
      </c>
      <c r="AA1586" s="24"/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/>
      <c r="AI1586" s="24">
        <v>0</v>
      </c>
      <c r="AJ1586" s="24">
        <v>0</v>
      </c>
      <c r="AK1586" s="24"/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f t="shared" si="643"/>
        <v>0</v>
      </c>
      <c r="BE1586" s="25" t="s">
        <v>48</v>
      </c>
    </row>
    <row r="1587" spans="1:57" ht="25.5" customHeight="1" x14ac:dyDescent="0.25">
      <c r="A1587" s="22">
        <v>32</v>
      </c>
      <c r="B1587" s="76" t="s">
        <v>54</v>
      </c>
      <c r="C1587" s="76">
        <v>23</v>
      </c>
      <c r="D1587" s="76">
        <v>332</v>
      </c>
      <c r="E1587" s="76" t="s">
        <v>68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0</v>
      </c>
      <c r="V1587" s="24"/>
      <c r="W1587" s="24">
        <v>0</v>
      </c>
      <c r="X1587" s="24"/>
      <c r="Y1587" s="24">
        <v>0</v>
      </c>
      <c r="Z1587" s="24">
        <v>0</v>
      </c>
      <c r="AA1587" s="24"/>
      <c r="AB1587" s="24">
        <v>0</v>
      </c>
      <c r="AC1587" s="24">
        <v>0</v>
      </c>
      <c r="AD1587" s="24">
        <v>0</v>
      </c>
      <c r="AE1587" s="24">
        <v>0</v>
      </c>
      <c r="AF1587" s="24">
        <v>0</v>
      </c>
      <c r="AG1587" s="24">
        <v>0</v>
      </c>
      <c r="AH1587" s="24"/>
      <c r="AI1587" s="24">
        <v>0</v>
      </c>
      <c r="AJ1587" s="24">
        <v>0</v>
      </c>
      <c r="AK1587" s="24"/>
      <c r="AL1587" s="24">
        <v>0</v>
      </c>
      <c r="AM1587" s="24">
        <v>0</v>
      </c>
      <c r="AN1587" s="24">
        <v>0</v>
      </c>
      <c r="AO1587" s="24">
        <v>0</v>
      </c>
      <c r="AP1587" s="24">
        <v>0</v>
      </c>
      <c r="AQ1587" s="24">
        <v>0</v>
      </c>
      <c r="AR1587" s="24">
        <v>0</v>
      </c>
      <c r="AS1587" s="24">
        <v>0</v>
      </c>
      <c r="AT1587" s="24">
        <v>0</v>
      </c>
      <c r="AU1587" s="24">
        <v>0</v>
      </c>
      <c r="AV1587" s="24">
        <v>0</v>
      </c>
      <c r="AW1587" s="24">
        <v>0</v>
      </c>
      <c r="AX1587" s="24">
        <v>0</v>
      </c>
      <c r="AY1587" s="24">
        <v>0</v>
      </c>
      <c r="AZ1587" s="24">
        <v>0</v>
      </c>
      <c r="BA1587" s="24">
        <v>0</v>
      </c>
      <c r="BB1587" s="24">
        <v>0</v>
      </c>
      <c r="BC1587" s="24">
        <v>0</v>
      </c>
      <c r="BD1587" s="24">
        <f t="shared" si="643"/>
        <v>0</v>
      </c>
      <c r="BE1587" s="25" t="s">
        <v>48</v>
      </c>
    </row>
    <row r="1588" spans="1:57" ht="25.5" customHeight="1" x14ac:dyDescent="0.25">
      <c r="A1588" s="22">
        <v>32</v>
      </c>
      <c r="B1588" s="76" t="s">
        <v>54</v>
      </c>
      <c r="C1588" s="76">
        <v>22</v>
      </c>
      <c r="D1588" s="76">
        <v>175</v>
      </c>
      <c r="E1588" s="76" t="s">
        <v>69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/>
      <c r="W1588" s="24">
        <v>0</v>
      </c>
      <c r="X1588" s="24"/>
      <c r="Y1588" s="24">
        <v>0</v>
      </c>
      <c r="Z1588" s="24">
        <v>0</v>
      </c>
      <c r="AA1588" s="24"/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/>
      <c r="AI1588" s="24">
        <v>0</v>
      </c>
      <c r="AJ1588" s="24">
        <v>0</v>
      </c>
      <c r="AK1588" s="24"/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f t="shared" si="643"/>
        <v>0</v>
      </c>
      <c r="BE1588" s="25" t="s">
        <v>48</v>
      </c>
    </row>
    <row r="1589" spans="1:57" ht="25.5" customHeight="1" x14ac:dyDescent="0.25">
      <c r="A1589" s="22">
        <v>32</v>
      </c>
      <c r="B1589" s="76" t="s">
        <v>54</v>
      </c>
      <c r="C1589" s="76">
        <v>22</v>
      </c>
      <c r="D1589" s="76">
        <v>347</v>
      </c>
      <c r="E1589" s="76" t="s">
        <v>70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4"/>
      <c r="W1589" s="24">
        <v>0</v>
      </c>
      <c r="X1589" s="24"/>
      <c r="Y1589" s="24">
        <v>0</v>
      </c>
      <c r="Z1589" s="24">
        <v>0</v>
      </c>
      <c r="AA1589" s="24"/>
      <c r="AB1589" s="24">
        <v>0</v>
      </c>
      <c r="AC1589" s="24">
        <v>0</v>
      </c>
      <c r="AD1589" s="24">
        <v>0</v>
      </c>
      <c r="AE1589" s="24">
        <v>0</v>
      </c>
      <c r="AF1589" s="24">
        <v>0</v>
      </c>
      <c r="AG1589" s="24">
        <v>0</v>
      </c>
      <c r="AH1589" s="24"/>
      <c r="AI1589" s="24">
        <v>0</v>
      </c>
      <c r="AJ1589" s="24">
        <v>0</v>
      </c>
      <c r="AK1589" s="24"/>
      <c r="AL1589" s="24">
        <v>0</v>
      </c>
      <c r="AM1589" s="24">
        <v>0</v>
      </c>
      <c r="AN1589" s="24">
        <v>0</v>
      </c>
      <c r="AO1589" s="24">
        <v>0</v>
      </c>
      <c r="AP1589" s="24">
        <v>0</v>
      </c>
      <c r="AQ1589" s="24">
        <v>0</v>
      </c>
      <c r="AR1589" s="24">
        <v>0</v>
      </c>
      <c r="AS1589" s="24">
        <v>0</v>
      </c>
      <c r="AT1589" s="24">
        <v>0</v>
      </c>
      <c r="AU1589" s="24">
        <v>0</v>
      </c>
      <c r="AV1589" s="24">
        <v>0</v>
      </c>
      <c r="AW1589" s="24">
        <v>0</v>
      </c>
      <c r="AX1589" s="24">
        <v>0</v>
      </c>
      <c r="AY1589" s="24">
        <v>0</v>
      </c>
      <c r="AZ1589" s="24">
        <v>0</v>
      </c>
      <c r="BA1589" s="24">
        <v>0</v>
      </c>
      <c r="BB1589" s="24">
        <v>0</v>
      </c>
      <c r="BC1589" s="24">
        <v>0</v>
      </c>
      <c r="BD1589" s="24">
        <f t="shared" si="643"/>
        <v>0</v>
      </c>
      <c r="BE1589" s="25" t="s">
        <v>48</v>
      </c>
    </row>
    <row r="1590" spans="1:57" ht="25.5" customHeight="1" x14ac:dyDescent="0.25">
      <c r="A1590" s="40">
        <v>32</v>
      </c>
      <c r="B1590" s="76" t="s">
        <v>54</v>
      </c>
      <c r="C1590" s="76">
        <v>12</v>
      </c>
      <c r="D1590" s="76" t="s">
        <v>71</v>
      </c>
      <c r="E1590" s="76" t="s">
        <v>72</v>
      </c>
      <c r="F1590" s="24">
        <v>0</v>
      </c>
      <c r="G1590" s="24">
        <v>0</v>
      </c>
      <c r="H1590" s="24">
        <v>0</v>
      </c>
      <c r="I1590" s="24">
        <v>0</v>
      </c>
      <c r="J1590" s="24">
        <v>0</v>
      </c>
      <c r="K1590" s="24">
        <v>0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0</v>
      </c>
      <c r="V1590" s="24"/>
      <c r="W1590" s="24">
        <v>0</v>
      </c>
      <c r="X1590" s="24"/>
      <c r="Y1590" s="24">
        <v>0</v>
      </c>
      <c r="Z1590" s="24">
        <v>0</v>
      </c>
      <c r="AA1590" s="24"/>
      <c r="AB1590" s="24">
        <v>0</v>
      </c>
      <c r="AC1590" s="24">
        <v>0</v>
      </c>
      <c r="AD1590" s="24">
        <v>0</v>
      </c>
      <c r="AE1590" s="24">
        <v>0</v>
      </c>
      <c r="AF1590" s="24">
        <v>0</v>
      </c>
      <c r="AG1590" s="24">
        <v>0</v>
      </c>
      <c r="AH1590" s="24"/>
      <c r="AI1590" s="24">
        <v>0</v>
      </c>
      <c r="AJ1590" s="24">
        <v>0</v>
      </c>
      <c r="AK1590" s="24"/>
      <c r="AL1590" s="24">
        <v>0</v>
      </c>
      <c r="AM1590" s="24">
        <v>0</v>
      </c>
      <c r="AN1590" s="24">
        <v>0</v>
      </c>
      <c r="AO1590" s="24">
        <v>0</v>
      </c>
      <c r="AP1590" s="24">
        <v>0</v>
      </c>
      <c r="AQ1590" s="24">
        <v>0</v>
      </c>
      <c r="AR1590" s="24">
        <v>0</v>
      </c>
      <c r="AS1590" s="24">
        <v>0</v>
      </c>
      <c r="AT1590" s="24">
        <v>0</v>
      </c>
      <c r="AU1590" s="24">
        <v>0</v>
      </c>
      <c r="AV1590" s="24">
        <v>0</v>
      </c>
      <c r="AW1590" s="24">
        <v>0</v>
      </c>
      <c r="AX1590" s="24">
        <v>0</v>
      </c>
      <c r="AY1590" s="24">
        <v>0</v>
      </c>
      <c r="AZ1590" s="24">
        <v>0</v>
      </c>
      <c r="BA1590" s="24">
        <v>0</v>
      </c>
      <c r="BB1590" s="24">
        <v>0</v>
      </c>
      <c r="BC1590" s="24">
        <v>0</v>
      </c>
      <c r="BD1590" s="24">
        <f t="shared" si="643"/>
        <v>0</v>
      </c>
      <c r="BE1590" s="25"/>
    </row>
    <row r="1591" spans="1:57" ht="25.5" customHeight="1" x14ac:dyDescent="0.25">
      <c r="A1591" s="40">
        <v>32</v>
      </c>
      <c r="B1591" s="76" t="s">
        <v>54</v>
      </c>
      <c r="C1591" s="76">
        <v>22</v>
      </c>
      <c r="D1591" s="76" t="s">
        <v>55</v>
      </c>
      <c r="E1591" s="76" t="s">
        <v>73</v>
      </c>
      <c r="F1591" s="24">
        <v>0</v>
      </c>
      <c r="G1591" s="24">
        <v>0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0</v>
      </c>
      <c r="V1591" s="24"/>
      <c r="W1591" s="24">
        <v>0</v>
      </c>
      <c r="X1591" s="24"/>
      <c r="Y1591" s="24">
        <v>0</v>
      </c>
      <c r="Z1591" s="24">
        <v>0</v>
      </c>
      <c r="AA1591" s="24"/>
      <c r="AB1591" s="24">
        <v>0</v>
      </c>
      <c r="AC1591" s="24">
        <v>0</v>
      </c>
      <c r="AD1591" s="24">
        <v>0</v>
      </c>
      <c r="AE1591" s="24">
        <v>0</v>
      </c>
      <c r="AF1591" s="24">
        <v>0</v>
      </c>
      <c r="AG1591" s="24">
        <v>0</v>
      </c>
      <c r="AH1591" s="24"/>
      <c r="AI1591" s="24">
        <v>0</v>
      </c>
      <c r="AJ1591" s="24">
        <v>0</v>
      </c>
      <c r="AK1591" s="24"/>
      <c r="AL1591" s="24">
        <v>0</v>
      </c>
      <c r="AM1591" s="24">
        <v>0</v>
      </c>
      <c r="AN1591" s="24">
        <v>0</v>
      </c>
      <c r="AO1591" s="24">
        <v>0</v>
      </c>
      <c r="AP1591" s="24">
        <v>0</v>
      </c>
      <c r="AQ1591" s="24">
        <v>0</v>
      </c>
      <c r="AR1591" s="24">
        <v>0</v>
      </c>
      <c r="AS1591" s="24">
        <v>0</v>
      </c>
      <c r="AT1591" s="24">
        <v>0</v>
      </c>
      <c r="AU1591" s="24">
        <v>0</v>
      </c>
      <c r="AV1591" s="24">
        <v>0</v>
      </c>
      <c r="AW1591" s="24">
        <v>0</v>
      </c>
      <c r="AX1591" s="24">
        <v>0</v>
      </c>
      <c r="AY1591" s="24">
        <v>0</v>
      </c>
      <c r="AZ1591" s="24">
        <v>0</v>
      </c>
      <c r="BA1591" s="24">
        <v>0</v>
      </c>
      <c r="BB1591" s="24">
        <v>0</v>
      </c>
      <c r="BC1591" s="24">
        <v>0</v>
      </c>
      <c r="BD1591" s="24">
        <f t="shared" si="643"/>
        <v>0</v>
      </c>
      <c r="BE1591" s="25"/>
    </row>
    <row r="1592" spans="1:57" ht="25.5" customHeight="1" x14ac:dyDescent="0.25">
      <c r="A1592" s="22">
        <v>32</v>
      </c>
      <c r="B1592" s="78" t="s">
        <v>74</v>
      </c>
      <c r="C1592" s="76">
        <v>22</v>
      </c>
      <c r="D1592" s="76">
        <v>35</v>
      </c>
      <c r="E1592" s="76" t="s">
        <v>75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0</v>
      </c>
      <c r="V1592" s="24"/>
      <c r="W1592" s="24">
        <v>0</v>
      </c>
      <c r="X1592" s="24"/>
      <c r="Y1592" s="24">
        <v>0</v>
      </c>
      <c r="Z1592" s="24">
        <v>0</v>
      </c>
      <c r="AA1592" s="24"/>
      <c r="AB1592" s="24">
        <v>0</v>
      </c>
      <c r="AC1592" s="24">
        <v>0</v>
      </c>
      <c r="AD1592" s="24">
        <v>0</v>
      </c>
      <c r="AE1592" s="24">
        <v>0</v>
      </c>
      <c r="AF1592" s="24">
        <v>0</v>
      </c>
      <c r="AG1592" s="24">
        <v>0</v>
      </c>
      <c r="AH1592" s="24"/>
      <c r="AI1592" s="24">
        <v>0</v>
      </c>
      <c r="AJ1592" s="24">
        <v>0</v>
      </c>
      <c r="AK1592" s="24"/>
      <c r="AL1592" s="24">
        <v>0</v>
      </c>
      <c r="AM1592" s="24">
        <v>0</v>
      </c>
      <c r="AN1592" s="24">
        <v>0</v>
      </c>
      <c r="AO1592" s="24">
        <v>0</v>
      </c>
      <c r="AP1592" s="24">
        <v>0</v>
      </c>
      <c r="AQ1592" s="24">
        <v>0</v>
      </c>
      <c r="AR1592" s="24">
        <v>0</v>
      </c>
      <c r="AS1592" s="24">
        <v>0</v>
      </c>
      <c r="AT1592" s="24">
        <v>0</v>
      </c>
      <c r="AU1592" s="24">
        <v>0</v>
      </c>
      <c r="AV1592" s="24">
        <v>0</v>
      </c>
      <c r="AW1592" s="24">
        <v>0</v>
      </c>
      <c r="AX1592" s="24">
        <v>0</v>
      </c>
      <c r="AY1592" s="24">
        <v>0</v>
      </c>
      <c r="AZ1592" s="24">
        <v>0</v>
      </c>
      <c r="BA1592" s="24">
        <v>0</v>
      </c>
      <c r="BB1592" s="24">
        <v>0</v>
      </c>
      <c r="BC1592" s="24">
        <v>0</v>
      </c>
      <c r="BD1592" s="24">
        <f t="shared" si="643"/>
        <v>0</v>
      </c>
      <c r="BE1592" s="25" t="s">
        <v>48</v>
      </c>
    </row>
    <row r="1593" spans="1:57" ht="25.5" customHeight="1" x14ac:dyDescent="0.25">
      <c r="A1593" s="22">
        <v>32</v>
      </c>
      <c r="B1593" s="78" t="s">
        <v>74</v>
      </c>
      <c r="C1593" s="76">
        <v>22</v>
      </c>
      <c r="D1593" s="76">
        <v>342</v>
      </c>
      <c r="E1593" s="76" t="s">
        <v>76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0</v>
      </c>
      <c r="V1593" s="24"/>
      <c r="W1593" s="24">
        <v>0</v>
      </c>
      <c r="X1593" s="24"/>
      <c r="Y1593" s="24">
        <v>0</v>
      </c>
      <c r="Z1593" s="24">
        <v>0</v>
      </c>
      <c r="AA1593" s="24"/>
      <c r="AB1593" s="24">
        <v>0</v>
      </c>
      <c r="AC1593" s="24">
        <v>0</v>
      </c>
      <c r="AD1593" s="24">
        <v>0</v>
      </c>
      <c r="AE1593" s="24">
        <v>0</v>
      </c>
      <c r="AF1593" s="24">
        <v>0</v>
      </c>
      <c r="AG1593" s="24">
        <v>0</v>
      </c>
      <c r="AH1593" s="24"/>
      <c r="AI1593" s="24">
        <v>0</v>
      </c>
      <c r="AJ1593" s="24">
        <v>0</v>
      </c>
      <c r="AK1593" s="24"/>
      <c r="AL1593" s="24">
        <v>0</v>
      </c>
      <c r="AM1593" s="24">
        <v>0</v>
      </c>
      <c r="AN1593" s="24">
        <v>0</v>
      </c>
      <c r="AO1593" s="24">
        <v>0</v>
      </c>
      <c r="AP1593" s="24">
        <v>0</v>
      </c>
      <c r="AQ1593" s="24">
        <v>0</v>
      </c>
      <c r="AR1593" s="24">
        <v>0</v>
      </c>
      <c r="AS1593" s="24">
        <v>0</v>
      </c>
      <c r="AT1593" s="24">
        <v>0</v>
      </c>
      <c r="AU1593" s="24">
        <v>0</v>
      </c>
      <c r="AV1593" s="24">
        <v>0</v>
      </c>
      <c r="AW1593" s="24">
        <v>0</v>
      </c>
      <c r="AX1593" s="24">
        <v>0</v>
      </c>
      <c r="AY1593" s="24">
        <v>0</v>
      </c>
      <c r="AZ1593" s="24">
        <v>0</v>
      </c>
      <c r="BA1593" s="24">
        <v>0</v>
      </c>
      <c r="BB1593" s="24">
        <v>0</v>
      </c>
      <c r="BC1593" s="24">
        <v>0</v>
      </c>
      <c r="BD1593" s="24">
        <f t="shared" si="643"/>
        <v>0</v>
      </c>
      <c r="BE1593" s="25" t="s">
        <v>48</v>
      </c>
    </row>
    <row r="1594" spans="1:57" ht="25.5" customHeight="1" x14ac:dyDescent="0.25">
      <c r="A1594" s="22">
        <v>32</v>
      </c>
      <c r="B1594" s="78" t="s">
        <v>74</v>
      </c>
      <c r="C1594" s="76">
        <v>22</v>
      </c>
      <c r="D1594" s="76">
        <v>343</v>
      </c>
      <c r="E1594" s="76" t="s">
        <v>77</v>
      </c>
      <c r="F1594" s="24">
        <v>0</v>
      </c>
      <c r="G1594" s="24">
        <v>0</v>
      </c>
      <c r="H1594" s="24">
        <v>0</v>
      </c>
      <c r="I1594" s="24">
        <v>0</v>
      </c>
      <c r="J1594" s="24">
        <v>0</v>
      </c>
      <c r="K1594" s="24">
        <v>0</v>
      </c>
      <c r="L1594" s="24">
        <v>0</v>
      </c>
      <c r="M1594" s="24">
        <v>0</v>
      </c>
      <c r="N1594" s="24">
        <v>0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0</v>
      </c>
      <c r="U1594" s="24">
        <v>0</v>
      </c>
      <c r="V1594" s="24"/>
      <c r="W1594" s="24">
        <v>0</v>
      </c>
      <c r="X1594" s="24"/>
      <c r="Y1594" s="24">
        <v>0</v>
      </c>
      <c r="Z1594" s="24">
        <v>0</v>
      </c>
      <c r="AA1594" s="24"/>
      <c r="AB1594" s="24">
        <v>0</v>
      </c>
      <c r="AC1594" s="24">
        <v>0</v>
      </c>
      <c r="AD1594" s="24">
        <v>0</v>
      </c>
      <c r="AE1594" s="24">
        <v>0</v>
      </c>
      <c r="AF1594" s="24">
        <v>0</v>
      </c>
      <c r="AG1594" s="24">
        <v>0</v>
      </c>
      <c r="AH1594" s="24"/>
      <c r="AI1594" s="24">
        <v>0</v>
      </c>
      <c r="AJ1594" s="24">
        <v>0</v>
      </c>
      <c r="AK1594" s="24"/>
      <c r="AL1594" s="24">
        <v>0</v>
      </c>
      <c r="AM1594" s="24">
        <v>0</v>
      </c>
      <c r="AN1594" s="24">
        <v>0</v>
      </c>
      <c r="AO1594" s="24">
        <v>0</v>
      </c>
      <c r="AP1594" s="24">
        <v>0</v>
      </c>
      <c r="AQ1594" s="24">
        <v>0</v>
      </c>
      <c r="AR1594" s="24">
        <v>0</v>
      </c>
      <c r="AS1594" s="24">
        <v>0</v>
      </c>
      <c r="AT1594" s="24">
        <v>0</v>
      </c>
      <c r="AU1594" s="24">
        <v>0</v>
      </c>
      <c r="AV1594" s="24">
        <v>0</v>
      </c>
      <c r="AW1594" s="24">
        <v>0</v>
      </c>
      <c r="AX1594" s="24">
        <v>0</v>
      </c>
      <c r="AY1594" s="24">
        <v>0</v>
      </c>
      <c r="AZ1594" s="24">
        <v>0</v>
      </c>
      <c r="BA1594" s="24">
        <v>0</v>
      </c>
      <c r="BB1594" s="24">
        <v>0</v>
      </c>
      <c r="BC1594" s="24">
        <v>0</v>
      </c>
      <c r="BD1594" s="24">
        <f t="shared" si="643"/>
        <v>0</v>
      </c>
      <c r="BE1594" s="25" t="s">
        <v>48</v>
      </c>
    </row>
    <row r="1595" spans="1:57" ht="25.5" customHeight="1" x14ac:dyDescent="0.25">
      <c r="A1595" s="22">
        <v>32</v>
      </c>
      <c r="B1595" s="78" t="s">
        <v>74</v>
      </c>
      <c r="C1595" s="76">
        <v>22</v>
      </c>
      <c r="D1595" s="76">
        <v>344</v>
      </c>
      <c r="E1595" s="76" t="s">
        <v>79</v>
      </c>
      <c r="F1595" s="24">
        <v>0</v>
      </c>
      <c r="G1595" s="24">
        <v>0</v>
      </c>
      <c r="H1595" s="24">
        <v>0</v>
      </c>
      <c r="I1595" s="24">
        <v>0</v>
      </c>
      <c r="J1595" s="24">
        <v>0</v>
      </c>
      <c r="K1595" s="24">
        <v>0</v>
      </c>
      <c r="L1595" s="24">
        <v>0</v>
      </c>
      <c r="M1595" s="24">
        <v>0</v>
      </c>
      <c r="N1595" s="24">
        <v>0</v>
      </c>
      <c r="O1595" s="24">
        <v>0</v>
      </c>
      <c r="P1595" s="24">
        <v>0</v>
      </c>
      <c r="Q1595" s="24">
        <v>0</v>
      </c>
      <c r="R1595" s="24">
        <v>0</v>
      </c>
      <c r="S1595" s="24">
        <v>0</v>
      </c>
      <c r="T1595" s="24">
        <v>0</v>
      </c>
      <c r="U1595" s="24">
        <v>0</v>
      </c>
      <c r="V1595" s="24"/>
      <c r="W1595" s="24">
        <v>0</v>
      </c>
      <c r="X1595" s="24"/>
      <c r="Y1595" s="24">
        <v>0</v>
      </c>
      <c r="Z1595" s="24">
        <v>0</v>
      </c>
      <c r="AA1595" s="24"/>
      <c r="AB1595" s="24">
        <v>0</v>
      </c>
      <c r="AC1595" s="24">
        <v>0</v>
      </c>
      <c r="AD1595" s="24">
        <v>0</v>
      </c>
      <c r="AE1595" s="24">
        <v>0</v>
      </c>
      <c r="AF1595" s="24">
        <v>0</v>
      </c>
      <c r="AG1595" s="24">
        <v>0</v>
      </c>
      <c r="AH1595" s="24"/>
      <c r="AI1595" s="24">
        <v>0</v>
      </c>
      <c r="AJ1595" s="24">
        <v>0</v>
      </c>
      <c r="AK1595" s="24"/>
      <c r="AL1595" s="24">
        <v>0</v>
      </c>
      <c r="AM1595" s="24">
        <v>0</v>
      </c>
      <c r="AN1595" s="24">
        <v>0</v>
      </c>
      <c r="AO1595" s="24">
        <v>0</v>
      </c>
      <c r="AP1595" s="24">
        <v>0</v>
      </c>
      <c r="AQ1595" s="24">
        <v>0</v>
      </c>
      <c r="AR1595" s="24">
        <v>0</v>
      </c>
      <c r="AS1595" s="24">
        <v>0</v>
      </c>
      <c r="AT1595" s="24">
        <v>0</v>
      </c>
      <c r="AU1595" s="24">
        <v>0</v>
      </c>
      <c r="AV1595" s="24">
        <v>0</v>
      </c>
      <c r="AW1595" s="24">
        <v>0</v>
      </c>
      <c r="AX1595" s="24">
        <v>0</v>
      </c>
      <c r="AY1595" s="24">
        <v>0</v>
      </c>
      <c r="AZ1595" s="24">
        <v>0</v>
      </c>
      <c r="BA1595" s="24">
        <v>0</v>
      </c>
      <c r="BB1595" s="24">
        <v>0</v>
      </c>
      <c r="BC1595" s="24">
        <v>0</v>
      </c>
      <c r="BD1595" s="24">
        <f t="shared" si="643"/>
        <v>0</v>
      </c>
      <c r="BE1595" s="25"/>
    </row>
    <row r="1596" spans="1:57" ht="25.5" customHeight="1" x14ac:dyDescent="0.25">
      <c r="A1596" s="22">
        <v>32</v>
      </c>
      <c r="B1596" s="78" t="s">
        <v>74</v>
      </c>
      <c r="C1596" s="76">
        <v>22</v>
      </c>
      <c r="D1596" s="76">
        <v>345</v>
      </c>
      <c r="E1596" s="76" t="s">
        <v>80</v>
      </c>
      <c r="F1596" s="24">
        <v>0</v>
      </c>
      <c r="G1596" s="24">
        <v>0</v>
      </c>
      <c r="H1596" s="24">
        <v>0</v>
      </c>
      <c r="I1596" s="24">
        <v>0</v>
      </c>
      <c r="J1596" s="24">
        <v>0</v>
      </c>
      <c r="K1596" s="24">
        <v>0</v>
      </c>
      <c r="L1596" s="24">
        <v>0</v>
      </c>
      <c r="M1596" s="24">
        <v>0</v>
      </c>
      <c r="N1596" s="24">
        <v>0</v>
      </c>
      <c r="O1596" s="24">
        <v>0</v>
      </c>
      <c r="P1596" s="24">
        <v>0</v>
      </c>
      <c r="Q1596" s="24">
        <v>0</v>
      </c>
      <c r="R1596" s="24">
        <v>0</v>
      </c>
      <c r="S1596" s="24">
        <v>0</v>
      </c>
      <c r="T1596" s="24">
        <v>0</v>
      </c>
      <c r="U1596" s="24">
        <v>0</v>
      </c>
      <c r="V1596" s="24"/>
      <c r="W1596" s="24">
        <v>0</v>
      </c>
      <c r="X1596" s="24"/>
      <c r="Y1596" s="24">
        <v>0</v>
      </c>
      <c r="Z1596" s="24">
        <v>0</v>
      </c>
      <c r="AA1596" s="24"/>
      <c r="AB1596" s="24">
        <v>0</v>
      </c>
      <c r="AC1596" s="24">
        <v>0</v>
      </c>
      <c r="AD1596" s="24">
        <v>0</v>
      </c>
      <c r="AE1596" s="24">
        <v>0</v>
      </c>
      <c r="AF1596" s="24">
        <v>0</v>
      </c>
      <c r="AG1596" s="24">
        <v>0</v>
      </c>
      <c r="AH1596" s="24"/>
      <c r="AI1596" s="24">
        <v>0</v>
      </c>
      <c r="AJ1596" s="24">
        <v>0</v>
      </c>
      <c r="AK1596" s="24"/>
      <c r="AL1596" s="24">
        <v>0</v>
      </c>
      <c r="AM1596" s="24">
        <v>0</v>
      </c>
      <c r="AN1596" s="24">
        <v>0</v>
      </c>
      <c r="AO1596" s="24">
        <v>0</v>
      </c>
      <c r="AP1596" s="24">
        <v>0</v>
      </c>
      <c r="AQ1596" s="24">
        <v>0</v>
      </c>
      <c r="AR1596" s="24">
        <v>0</v>
      </c>
      <c r="AS1596" s="24">
        <v>0</v>
      </c>
      <c r="AT1596" s="24">
        <v>0</v>
      </c>
      <c r="AU1596" s="24">
        <v>0</v>
      </c>
      <c r="AV1596" s="24">
        <v>0</v>
      </c>
      <c r="AW1596" s="24">
        <v>0</v>
      </c>
      <c r="AX1596" s="24">
        <v>0</v>
      </c>
      <c r="AY1596" s="24">
        <v>0</v>
      </c>
      <c r="AZ1596" s="24">
        <v>0</v>
      </c>
      <c r="BA1596" s="24">
        <v>0</v>
      </c>
      <c r="BB1596" s="24">
        <v>0</v>
      </c>
      <c r="BC1596" s="24">
        <v>0</v>
      </c>
      <c r="BD1596" s="24">
        <f t="shared" si="643"/>
        <v>0</v>
      </c>
      <c r="BE1596" s="25"/>
    </row>
    <row r="1597" spans="1:57" ht="25.5" customHeight="1" x14ac:dyDescent="0.25">
      <c r="A1597" s="22">
        <v>32</v>
      </c>
      <c r="B1597" s="78" t="s">
        <v>74</v>
      </c>
      <c r="C1597" s="76">
        <v>22</v>
      </c>
      <c r="D1597" s="76">
        <v>352</v>
      </c>
      <c r="E1597" s="76" t="s">
        <v>81</v>
      </c>
      <c r="F1597" s="24">
        <v>0</v>
      </c>
      <c r="G1597" s="24">
        <v>0</v>
      </c>
      <c r="H1597" s="24">
        <v>0</v>
      </c>
      <c r="I1597" s="24">
        <v>0</v>
      </c>
      <c r="J1597" s="24">
        <v>0</v>
      </c>
      <c r="K1597" s="24">
        <v>0</v>
      </c>
      <c r="L1597" s="24">
        <v>0</v>
      </c>
      <c r="M1597" s="24">
        <v>0</v>
      </c>
      <c r="N1597" s="24">
        <v>0</v>
      </c>
      <c r="O1597" s="24">
        <v>0</v>
      </c>
      <c r="P1597" s="24">
        <v>0</v>
      </c>
      <c r="Q1597" s="24">
        <v>0</v>
      </c>
      <c r="R1597" s="24">
        <v>0</v>
      </c>
      <c r="S1597" s="24">
        <v>0</v>
      </c>
      <c r="T1597" s="24">
        <v>0</v>
      </c>
      <c r="U1597" s="24">
        <v>0</v>
      </c>
      <c r="V1597" s="24"/>
      <c r="W1597" s="24">
        <v>0</v>
      </c>
      <c r="X1597" s="24"/>
      <c r="Y1597" s="24">
        <v>0</v>
      </c>
      <c r="Z1597" s="24">
        <v>0</v>
      </c>
      <c r="AA1597" s="24"/>
      <c r="AB1597" s="24">
        <v>0</v>
      </c>
      <c r="AC1597" s="24">
        <v>0</v>
      </c>
      <c r="AD1597" s="24">
        <v>0</v>
      </c>
      <c r="AE1597" s="24">
        <v>0</v>
      </c>
      <c r="AF1597" s="24">
        <v>0</v>
      </c>
      <c r="AG1597" s="24">
        <v>0</v>
      </c>
      <c r="AH1597" s="24"/>
      <c r="AI1597" s="24">
        <v>0</v>
      </c>
      <c r="AJ1597" s="24">
        <v>0</v>
      </c>
      <c r="AK1597" s="24"/>
      <c r="AL1597" s="24">
        <v>0</v>
      </c>
      <c r="AM1597" s="24">
        <v>0</v>
      </c>
      <c r="AN1597" s="24">
        <v>0</v>
      </c>
      <c r="AO1597" s="24">
        <v>0</v>
      </c>
      <c r="AP1597" s="24">
        <v>0</v>
      </c>
      <c r="AQ1597" s="24">
        <v>0</v>
      </c>
      <c r="AR1597" s="24">
        <v>0</v>
      </c>
      <c r="AS1597" s="24">
        <v>0</v>
      </c>
      <c r="AT1597" s="24">
        <v>0</v>
      </c>
      <c r="AU1597" s="24">
        <v>0</v>
      </c>
      <c r="AV1597" s="24">
        <v>0</v>
      </c>
      <c r="AW1597" s="24">
        <v>0</v>
      </c>
      <c r="AX1597" s="24">
        <v>0</v>
      </c>
      <c r="AY1597" s="24">
        <v>0</v>
      </c>
      <c r="AZ1597" s="24">
        <v>0</v>
      </c>
      <c r="BA1597" s="24">
        <v>0</v>
      </c>
      <c r="BB1597" s="24">
        <v>0</v>
      </c>
      <c r="BC1597" s="24">
        <v>0</v>
      </c>
      <c r="BD1597" s="24">
        <f t="shared" si="643"/>
        <v>0</v>
      </c>
      <c r="BE1597" s="25"/>
    </row>
    <row r="1598" spans="1:57" ht="25.5" customHeight="1" x14ac:dyDescent="0.25">
      <c r="A1598" s="22">
        <v>32</v>
      </c>
      <c r="B1598" s="78" t="s">
        <v>74</v>
      </c>
      <c r="C1598" s="76">
        <v>12</v>
      </c>
      <c r="D1598" s="76">
        <v>31</v>
      </c>
      <c r="E1598" s="76" t="s">
        <v>158</v>
      </c>
      <c r="F1598" s="24">
        <v>0</v>
      </c>
      <c r="G1598" s="24">
        <v>0</v>
      </c>
      <c r="H1598" s="24">
        <v>0</v>
      </c>
      <c r="I1598" s="24">
        <v>0</v>
      </c>
      <c r="J1598" s="24">
        <v>0</v>
      </c>
      <c r="K1598" s="24">
        <v>0</v>
      </c>
      <c r="L1598" s="24">
        <v>0</v>
      </c>
      <c r="M1598" s="24">
        <v>0</v>
      </c>
      <c r="N1598" s="24">
        <v>0</v>
      </c>
      <c r="O1598" s="24">
        <v>0</v>
      </c>
      <c r="P1598" s="24">
        <v>0</v>
      </c>
      <c r="Q1598" s="24">
        <v>0</v>
      </c>
      <c r="R1598" s="24">
        <v>0</v>
      </c>
      <c r="S1598" s="24">
        <v>0</v>
      </c>
      <c r="T1598" s="24">
        <v>0</v>
      </c>
      <c r="U1598" s="24">
        <v>0</v>
      </c>
      <c r="V1598" s="24"/>
      <c r="W1598" s="24">
        <v>0</v>
      </c>
      <c r="X1598" s="24"/>
      <c r="Y1598" s="24">
        <v>0</v>
      </c>
      <c r="Z1598" s="24">
        <v>0</v>
      </c>
      <c r="AA1598" s="24"/>
      <c r="AB1598" s="24">
        <v>0</v>
      </c>
      <c r="AC1598" s="24">
        <v>0</v>
      </c>
      <c r="AD1598" s="24">
        <v>0</v>
      </c>
      <c r="AE1598" s="24">
        <v>0</v>
      </c>
      <c r="AF1598" s="24">
        <v>0</v>
      </c>
      <c r="AG1598" s="24">
        <v>0</v>
      </c>
      <c r="AH1598" s="24"/>
      <c r="AI1598" s="24">
        <v>0</v>
      </c>
      <c r="AJ1598" s="24">
        <v>0</v>
      </c>
      <c r="AK1598" s="24"/>
      <c r="AL1598" s="24">
        <v>0</v>
      </c>
      <c r="AM1598" s="24">
        <v>0</v>
      </c>
      <c r="AN1598" s="24">
        <v>0</v>
      </c>
      <c r="AO1598" s="24">
        <v>0</v>
      </c>
      <c r="AP1598" s="24">
        <v>0</v>
      </c>
      <c r="AQ1598" s="24">
        <v>0</v>
      </c>
      <c r="AR1598" s="24">
        <v>0</v>
      </c>
      <c r="AS1598" s="24">
        <v>0</v>
      </c>
      <c r="AT1598" s="24">
        <v>0</v>
      </c>
      <c r="AU1598" s="24">
        <v>0</v>
      </c>
      <c r="AV1598" s="24">
        <v>0</v>
      </c>
      <c r="AW1598" s="24">
        <v>0</v>
      </c>
      <c r="AX1598" s="24">
        <v>0</v>
      </c>
      <c r="AY1598" s="24">
        <v>0</v>
      </c>
      <c r="AZ1598" s="24">
        <v>0</v>
      </c>
      <c r="BA1598" s="24">
        <v>0</v>
      </c>
      <c r="BB1598" s="24">
        <v>0</v>
      </c>
      <c r="BC1598" s="24">
        <v>0</v>
      </c>
      <c r="BD1598" s="24">
        <f t="shared" si="643"/>
        <v>0</v>
      </c>
      <c r="BE1598" s="25"/>
    </row>
    <row r="1599" spans="1:57" ht="25.5" customHeight="1" x14ac:dyDescent="0.25">
      <c r="A1599" s="22">
        <v>32</v>
      </c>
      <c r="B1599" s="78" t="s">
        <v>74</v>
      </c>
      <c r="C1599" s="76">
        <v>22</v>
      </c>
      <c r="D1599" s="76">
        <v>357</v>
      </c>
      <c r="E1599" s="76" t="s">
        <v>83</v>
      </c>
      <c r="F1599" s="24">
        <v>0</v>
      </c>
      <c r="G1599" s="24">
        <v>0</v>
      </c>
      <c r="H1599" s="24">
        <v>0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0</v>
      </c>
      <c r="V1599" s="24"/>
      <c r="W1599" s="24">
        <v>0</v>
      </c>
      <c r="X1599" s="24"/>
      <c r="Y1599" s="24">
        <v>0</v>
      </c>
      <c r="Z1599" s="24">
        <v>0</v>
      </c>
      <c r="AA1599" s="24"/>
      <c r="AB1599" s="24">
        <v>0</v>
      </c>
      <c r="AC1599" s="24">
        <v>0</v>
      </c>
      <c r="AD1599" s="24">
        <v>0</v>
      </c>
      <c r="AE1599" s="24">
        <v>0</v>
      </c>
      <c r="AF1599" s="24">
        <v>0</v>
      </c>
      <c r="AG1599" s="24">
        <v>0</v>
      </c>
      <c r="AH1599" s="24"/>
      <c r="AI1599" s="24">
        <v>0</v>
      </c>
      <c r="AJ1599" s="24">
        <v>0</v>
      </c>
      <c r="AK1599" s="24"/>
      <c r="AL1599" s="24">
        <v>0</v>
      </c>
      <c r="AM1599" s="24">
        <v>0</v>
      </c>
      <c r="AN1599" s="24">
        <v>0</v>
      </c>
      <c r="AO1599" s="24">
        <v>0</v>
      </c>
      <c r="AP1599" s="24">
        <v>0</v>
      </c>
      <c r="AQ1599" s="24">
        <v>0</v>
      </c>
      <c r="AR1599" s="24">
        <v>0</v>
      </c>
      <c r="AS1599" s="24">
        <v>0</v>
      </c>
      <c r="AT1599" s="24">
        <v>0</v>
      </c>
      <c r="AU1599" s="24">
        <v>0</v>
      </c>
      <c r="AV1599" s="24">
        <v>0</v>
      </c>
      <c r="AW1599" s="24">
        <v>0</v>
      </c>
      <c r="AX1599" s="24">
        <v>0</v>
      </c>
      <c r="AY1599" s="24">
        <v>0</v>
      </c>
      <c r="AZ1599" s="24">
        <v>0</v>
      </c>
      <c r="BA1599" s="24">
        <v>0</v>
      </c>
      <c r="BB1599" s="24">
        <v>0</v>
      </c>
      <c r="BC1599" s="24">
        <v>0</v>
      </c>
      <c r="BD1599" s="24">
        <f t="shared" si="643"/>
        <v>0</v>
      </c>
      <c r="BE1599" s="25"/>
    </row>
    <row r="1600" spans="1:57" ht="25.5" customHeight="1" x14ac:dyDescent="0.25">
      <c r="A1600" s="22">
        <v>32</v>
      </c>
      <c r="B1600" s="79" t="s">
        <v>91</v>
      </c>
      <c r="C1600" s="80">
        <v>18</v>
      </c>
      <c r="D1600" s="80">
        <v>266</v>
      </c>
      <c r="E1600" s="80" t="s">
        <v>396</v>
      </c>
      <c r="F1600" s="24">
        <v>0</v>
      </c>
      <c r="G1600" s="24">
        <v>0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0</v>
      </c>
      <c r="V1600" s="24"/>
      <c r="W1600" s="24">
        <v>0</v>
      </c>
      <c r="X1600" s="24"/>
      <c r="Y1600" s="24">
        <v>0</v>
      </c>
      <c r="Z1600" s="24">
        <v>0</v>
      </c>
      <c r="AA1600" s="24"/>
      <c r="AB1600" s="24">
        <v>0</v>
      </c>
      <c r="AC1600" s="24">
        <v>0</v>
      </c>
      <c r="AD1600" s="24">
        <v>0</v>
      </c>
      <c r="AE1600" s="24">
        <v>0</v>
      </c>
      <c r="AF1600" s="24">
        <v>0</v>
      </c>
      <c r="AG1600" s="24">
        <v>0</v>
      </c>
      <c r="AH1600" s="24"/>
      <c r="AI1600" s="24">
        <v>0</v>
      </c>
      <c r="AJ1600" s="24">
        <v>0</v>
      </c>
      <c r="AK1600" s="24"/>
      <c r="AL1600" s="24">
        <v>0</v>
      </c>
      <c r="AM1600" s="24">
        <v>0</v>
      </c>
      <c r="AN1600" s="24">
        <v>0</v>
      </c>
      <c r="AO1600" s="24">
        <v>0</v>
      </c>
      <c r="AP1600" s="24">
        <v>0</v>
      </c>
      <c r="AQ1600" s="24">
        <v>0</v>
      </c>
      <c r="AR1600" s="24">
        <v>0</v>
      </c>
      <c r="AS1600" s="24">
        <v>0</v>
      </c>
      <c r="AT1600" s="24">
        <v>0</v>
      </c>
      <c r="AU1600" s="24">
        <v>0</v>
      </c>
      <c r="AV1600" s="24">
        <v>0</v>
      </c>
      <c r="AW1600" s="24">
        <v>0</v>
      </c>
      <c r="AX1600" s="24">
        <v>0</v>
      </c>
      <c r="AY1600" s="24">
        <v>0</v>
      </c>
      <c r="AZ1600" s="24">
        <v>0</v>
      </c>
      <c r="BA1600" s="24">
        <v>0</v>
      </c>
      <c r="BB1600" s="24">
        <v>0</v>
      </c>
      <c r="BC1600" s="24">
        <v>0</v>
      </c>
      <c r="BD1600" s="24">
        <f t="shared" si="643"/>
        <v>0</v>
      </c>
      <c r="BE1600" s="25"/>
    </row>
    <row r="1601" spans="1:57" ht="25.5" customHeight="1" x14ac:dyDescent="0.25">
      <c r="A1601" s="22">
        <v>32</v>
      </c>
      <c r="B1601" s="79" t="s">
        <v>91</v>
      </c>
      <c r="C1601" s="80">
        <v>60</v>
      </c>
      <c r="D1601" s="80">
        <v>88</v>
      </c>
      <c r="E1601" s="80" t="s">
        <v>397</v>
      </c>
      <c r="F1601" s="24">
        <v>0</v>
      </c>
      <c r="G1601" s="24">
        <v>0</v>
      </c>
      <c r="H1601" s="24">
        <v>0</v>
      </c>
      <c r="I1601" s="24">
        <v>0</v>
      </c>
      <c r="J1601" s="24">
        <v>0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0</v>
      </c>
      <c r="V1601" s="24"/>
      <c r="W1601" s="24">
        <v>0</v>
      </c>
      <c r="X1601" s="24"/>
      <c r="Y1601" s="24">
        <v>0</v>
      </c>
      <c r="Z1601" s="24">
        <v>0</v>
      </c>
      <c r="AA1601" s="24"/>
      <c r="AB1601" s="24">
        <v>0</v>
      </c>
      <c r="AC1601" s="24">
        <v>0</v>
      </c>
      <c r="AD1601" s="24">
        <v>0</v>
      </c>
      <c r="AE1601" s="24">
        <v>0</v>
      </c>
      <c r="AF1601" s="24">
        <v>0</v>
      </c>
      <c r="AG1601" s="24">
        <v>0</v>
      </c>
      <c r="AH1601" s="24"/>
      <c r="AI1601" s="24">
        <v>0</v>
      </c>
      <c r="AJ1601" s="24">
        <v>0</v>
      </c>
      <c r="AK1601" s="24"/>
      <c r="AL1601" s="24">
        <v>0</v>
      </c>
      <c r="AM1601" s="24">
        <v>0</v>
      </c>
      <c r="AN1601" s="24">
        <v>0</v>
      </c>
      <c r="AO1601" s="24">
        <v>0</v>
      </c>
      <c r="AP1601" s="24">
        <v>0</v>
      </c>
      <c r="AQ1601" s="24">
        <v>0</v>
      </c>
      <c r="AR1601" s="24">
        <v>0</v>
      </c>
      <c r="AS1601" s="24">
        <v>0</v>
      </c>
      <c r="AT1601" s="24">
        <v>0</v>
      </c>
      <c r="AU1601" s="24">
        <v>0</v>
      </c>
      <c r="AV1601" s="24">
        <v>0</v>
      </c>
      <c r="AW1601" s="24">
        <v>0</v>
      </c>
      <c r="AX1601" s="24">
        <v>0</v>
      </c>
      <c r="AY1601" s="24">
        <v>0</v>
      </c>
      <c r="AZ1601" s="24">
        <v>0</v>
      </c>
      <c r="BA1601" s="24">
        <v>0</v>
      </c>
      <c r="BB1601" s="24">
        <v>0</v>
      </c>
      <c r="BC1601" s="24">
        <v>0</v>
      </c>
      <c r="BD1601" s="24">
        <f t="shared" si="643"/>
        <v>0</v>
      </c>
      <c r="BE1601" s="25"/>
    </row>
    <row r="1602" spans="1:57" ht="25.5" customHeight="1" x14ac:dyDescent="0.25">
      <c r="A1602" s="22">
        <v>32</v>
      </c>
      <c r="B1602" s="79" t="s">
        <v>91</v>
      </c>
      <c r="C1602" s="80">
        <v>26</v>
      </c>
      <c r="D1602" s="80">
        <v>127</v>
      </c>
      <c r="E1602" s="80" t="s">
        <v>168</v>
      </c>
      <c r="F1602" s="24">
        <v>0</v>
      </c>
      <c r="G1602" s="24">
        <v>0</v>
      </c>
      <c r="H1602" s="24">
        <v>0</v>
      </c>
      <c r="I1602" s="24">
        <v>0</v>
      </c>
      <c r="J1602" s="24">
        <v>0</v>
      </c>
      <c r="K1602" s="24">
        <v>0</v>
      </c>
      <c r="L1602" s="24">
        <v>0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0</v>
      </c>
      <c r="V1602" s="24"/>
      <c r="W1602" s="24">
        <v>0</v>
      </c>
      <c r="X1602" s="24"/>
      <c r="Y1602" s="24">
        <v>0</v>
      </c>
      <c r="Z1602" s="24">
        <v>0</v>
      </c>
      <c r="AA1602" s="24"/>
      <c r="AB1602" s="24">
        <v>0</v>
      </c>
      <c r="AC1602" s="24">
        <v>0</v>
      </c>
      <c r="AD1602" s="24">
        <v>0</v>
      </c>
      <c r="AE1602" s="24">
        <v>0</v>
      </c>
      <c r="AF1602" s="24">
        <v>0</v>
      </c>
      <c r="AG1602" s="24">
        <v>0</v>
      </c>
      <c r="AH1602" s="24"/>
      <c r="AI1602" s="24">
        <v>0</v>
      </c>
      <c r="AJ1602" s="24">
        <v>0</v>
      </c>
      <c r="AK1602" s="24"/>
      <c r="AL1602" s="24">
        <v>0</v>
      </c>
      <c r="AM1602" s="24">
        <v>0</v>
      </c>
      <c r="AN1602" s="24">
        <v>0</v>
      </c>
      <c r="AO1602" s="24">
        <v>0</v>
      </c>
      <c r="AP1602" s="24">
        <v>0</v>
      </c>
      <c r="AQ1602" s="24">
        <v>0</v>
      </c>
      <c r="AR1602" s="24">
        <v>0</v>
      </c>
      <c r="AS1602" s="24">
        <v>0</v>
      </c>
      <c r="AT1602" s="24">
        <v>0</v>
      </c>
      <c r="AU1602" s="24">
        <v>0</v>
      </c>
      <c r="AV1602" s="24">
        <v>0</v>
      </c>
      <c r="AW1602" s="24">
        <v>0</v>
      </c>
      <c r="AX1602" s="24">
        <v>0</v>
      </c>
      <c r="AY1602" s="24">
        <v>0</v>
      </c>
      <c r="AZ1602" s="24">
        <v>0</v>
      </c>
      <c r="BA1602" s="24">
        <v>0</v>
      </c>
      <c r="BB1602" s="24">
        <v>0</v>
      </c>
      <c r="BC1602" s="24">
        <v>0</v>
      </c>
      <c r="BD1602" s="24">
        <f t="shared" si="643"/>
        <v>0</v>
      </c>
      <c r="BE1602" s="25"/>
    </row>
    <row r="1603" spans="1:57" ht="25.5" customHeight="1" x14ac:dyDescent="0.25">
      <c r="A1603" s="42">
        <v>32</v>
      </c>
      <c r="B1603" s="79" t="s">
        <v>93</v>
      </c>
      <c r="C1603" s="80">
        <v>17</v>
      </c>
      <c r="D1603" s="80">
        <v>122</v>
      </c>
      <c r="E1603" s="80" t="s">
        <v>145</v>
      </c>
      <c r="F1603" s="24">
        <v>0</v>
      </c>
      <c r="G1603" s="24">
        <v>0</v>
      </c>
      <c r="H1603" s="24">
        <v>0</v>
      </c>
      <c r="I1603" s="24">
        <v>0</v>
      </c>
      <c r="J1603" s="24">
        <v>0</v>
      </c>
      <c r="K1603" s="24">
        <v>0</v>
      </c>
      <c r="L1603" s="24">
        <v>0</v>
      </c>
      <c r="M1603" s="24">
        <v>0</v>
      </c>
      <c r="N1603" s="24">
        <v>0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0</v>
      </c>
      <c r="V1603" s="24"/>
      <c r="W1603" s="24">
        <v>0</v>
      </c>
      <c r="X1603" s="24"/>
      <c r="Y1603" s="24">
        <v>0</v>
      </c>
      <c r="Z1603" s="24">
        <v>0</v>
      </c>
      <c r="AA1603" s="24"/>
      <c r="AB1603" s="24">
        <v>0</v>
      </c>
      <c r="AC1603" s="24">
        <v>0</v>
      </c>
      <c r="AD1603" s="24">
        <v>0</v>
      </c>
      <c r="AE1603" s="24">
        <v>0</v>
      </c>
      <c r="AF1603" s="24">
        <v>0</v>
      </c>
      <c r="AG1603" s="24">
        <v>0</v>
      </c>
      <c r="AH1603" s="24"/>
      <c r="AI1603" s="24">
        <v>0</v>
      </c>
      <c r="AJ1603" s="24">
        <v>0</v>
      </c>
      <c r="AK1603" s="24"/>
      <c r="AL1603" s="24">
        <v>0</v>
      </c>
      <c r="AM1603" s="24">
        <v>0</v>
      </c>
      <c r="AN1603" s="24">
        <v>0</v>
      </c>
      <c r="AO1603" s="24">
        <v>0</v>
      </c>
      <c r="AP1603" s="24">
        <v>0</v>
      </c>
      <c r="AQ1603" s="24">
        <v>0</v>
      </c>
      <c r="AR1603" s="24">
        <v>0</v>
      </c>
      <c r="AS1603" s="24">
        <v>0</v>
      </c>
      <c r="AT1603" s="24">
        <v>0</v>
      </c>
      <c r="AU1603" s="24">
        <v>0</v>
      </c>
      <c r="AV1603" s="24">
        <v>0</v>
      </c>
      <c r="AW1603" s="24">
        <v>0</v>
      </c>
      <c r="AX1603" s="24">
        <v>0</v>
      </c>
      <c r="AY1603" s="24">
        <v>0</v>
      </c>
      <c r="AZ1603" s="24">
        <v>0</v>
      </c>
      <c r="BA1603" s="24">
        <v>0</v>
      </c>
      <c r="BB1603" s="24">
        <v>0</v>
      </c>
      <c r="BC1603" s="24">
        <v>0</v>
      </c>
      <c r="BD1603" s="24">
        <f t="shared" si="643"/>
        <v>0</v>
      </c>
      <c r="BE1603" s="25"/>
    </row>
    <row r="1604" spans="1:57" ht="25.5" customHeight="1" x14ac:dyDescent="0.25">
      <c r="A1604" s="22">
        <v>32</v>
      </c>
      <c r="B1604" s="79" t="s">
        <v>93</v>
      </c>
      <c r="C1604" s="80">
        <v>11</v>
      </c>
      <c r="D1604" s="80">
        <v>110</v>
      </c>
      <c r="E1604" s="80" t="s">
        <v>278</v>
      </c>
      <c r="F1604" s="24">
        <v>0</v>
      </c>
      <c r="G1604" s="24">
        <v>0</v>
      </c>
      <c r="H1604" s="24">
        <v>0</v>
      </c>
      <c r="I1604" s="24">
        <v>0</v>
      </c>
      <c r="J1604" s="24">
        <v>0</v>
      </c>
      <c r="K1604" s="24">
        <v>0</v>
      </c>
      <c r="L1604" s="24">
        <v>0</v>
      </c>
      <c r="M1604" s="24">
        <v>0</v>
      </c>
      <c r="N1604" s="24">
        <v>0</v>
      </c>
      <c r="O1604" s="24">
        <v>0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0</v>
      </c>
      <c r="V1604" s="24"/>
      <c r="W1604" s="24">
        <v>0</v>
      </c>
      <c r="X1604" s="24"/>
      <c r="Y1604" s="24">
        <v>0</v>
      </c>
      <c r="Z1604" s="24">
        <v>0</v>
      </c>
      <c r="AA1604" s="24"/>
      <c r="AB1604" s="24">
        <v>0</v>
      </c>
      <c r="AC1604" s="24">
        <v>0</v>
      </c>
      <c r="AD1604" s="24">
        <v>0</v>
      </c>
      <c r="AE1604" s="24">
        <v>0</v>
      </c>
      <c r="AF1604" s="24">
        <v>0</v>
      </c>
      <c r="AG1604" s="24">
        <v>0</v>
      </c>
      <c r="AH1604" s="24"/>
      <c r="AI1604" s="24">
        <v>0</v>
      </c>
      <c r="AJ1604" s="24">
        <v>0</v>
      </c>
      <c r="AK1604" s="24"/>
      <c r="AL1604" s="24">
        <v>0</v>
      </c>
      <c r="AM1604" s="24">
        <v>0</v>
      </c>
      <c r="AN1604" s="24">
        <v>0</v>
      </c>
      <c r="AO1604" s="24">
        <v>0</v>
      </c>
      <c r="AP1604" s="24">
        <v>0</v>
      </c>
      <c r="AQ1604" s="24">
        <v>0</v>
      </c>
      <c r="AR1604" s="24">
        <v>0</v>
      </c>
      <c r="AS1604" s="24">
        <v>0</v>
      </c>
      <c r="AT1604" s="24">
        <v>0</v>
      </c>
      <c r="AU1604" s="24">
        <v>0</v>
      </c>
      <c r="AV1604" s="24">
        <v>0</v>
      </c>
      <c r="AW1604" s="24">
        <v>0</v>
      </c>
      <c r="AX1604" s="24">
        <v>0</v>
      </c>
      <c r="AY1604" s="24">
        <v>0</v>
      </c>
      <c r="AZ1604" s="24">
        <v>0</v>
      </c>
      <c r="BA1604" s="24">
        <v>0</v>
      </c>
      <c r="BB1604" s="24">
        <v>0</v>
      </c>
      <c r="BC1604" s="24">
        <v>0</v>
      </c>
      <c r="BD1604" s="24">
        <f t="shared" si="643"/>
        <v>0</v>
      </c>
      <c r="BE1604" s="25"/>
    </row>
    <row r="1605" spans="1:57" ht="25.5" customHeight="1" x14ac:dyDescent="0.25">
      <c r="A1605" s="22">
        <v>32</v>
      </c>
      <c r="B1605" s="79" t="s">
        <v>93</v>
      </c>
      <c r="C1605" s="80">
        <v>20</v>
      </c>
      <c r="D1605" s="80">
        <v>37</v>
      </c>
      <c r="E1605" s="80" t="s">
        <v>196</v>
      </c>
      <c r="F1605" s="24">
        <v>0</v>
      </c>
      <c r="G1605" s="24">
        <v>0</v>
      </c>
      <c r="H1605" s="24">
        <v>0</v>
      </c>
      <c r="I1605" s="24">
        <v>0</v>
      </c>
      <c r="J1605" s="24">
        <v>0</v>
      </c>
      <c r="K1605" s="24">
        <v>0</v>
      </c>
      <c r="L1605" s="24">
        <v>0</v>
      </c>
      <c r="M1605" s="24">
        <v>0</v>
      </c>
      <c r="N1605" s="24">
        <v>0</v>
      </c>
      <c r="O1605" s="24">
        <v>0</v>
      </c>
      <c r="P1605" s="24">
        <v>0</v>
      </c>
      <c r="Q1605" s="24">
        <v>0</v>
      </c>
      <c r="R1605" s="24">
        <v>0</v>
      </c>
      <c r="S1605" s="24">
        <v>0</v>
      </c>
      <c r="T1605" s="24">
        <v>0</v>
      </c>
      <c r="U1605" s="24">
        <v>0</v>
      </c>
      <c r="V1605" s="24"/>
      <c r="W1605" s="24">
        <v>0</v>
      </c>
      <c r="X1605" s="24"/>
      <c r="Y1605" s="24">
        <v>0</v>
      </c>
      <c r="Z1605" s="24">
        <v>0</v>
      </c>
      <c r="AA1605" s="24"/>
      <c r="AB1605" s="24">
        <v>0</v>
      </c>
      <c r="AC1605" s="24">
        <v>0</v>
      </c>
      <c r="AD1605" s="24">
        <v>0</v>
      </c>
      <c r="AE1605" s="24">
        <v>0</v>
      </c>
      <c r="AF1605" s="24">
        <v>0</v>
      </c>
      <c r="AG1605" s="24">
        <v>0</v>
      </c>
      <c r="AH1605" s="24"/>
      <c r="AI1605" s="24">
        <v>0</v>
      </c>
      <c r="AJ1605" s="24">
        <v>0</v>
      </c>
      <c r="AK1605" s="24"/>
      <c r="AL1605" s="24">
        <v>0</v>
      </c>
      <c r="AM1605" s="24">
        <v>0</v>
      </c>
      <c r="AN1605" s="24">
        <v>0</v>
      </c>
      <c r="AO1605" s="24">
        <v>0</v>
      </c>
      <c r="AP1605" s="24">
        <v>0</v>
      </c>
      <c r="AQ1605" s="24">
        <v>0</v>
      </c>
      <c r="AR1605" s="24">
        <v>0</v>
      </c>
      <c r="AS1605" s="24">
        <v>0</v>
      </c>
      <c r="AT1605" s="24">
        <v>0</v>
      </c>
      <c r="AU1605" s="24">
        <v>0</v>
      </c>
      <c r="AV1605" s="24">
        <v>0</v>
      </c>
      <c r="AW1605" s="24">
        <v>0</v>
      </c>
      <c r="AX1605" s="24">
        <v>0</v>
      </c>
      <c r="AY1605" s="24">
        <v>0</v>
      </c>
      <c r="AZ1605" s="24">
        <v>0</v>
      </c>
      <c r="BA1605" s="24">
        <v>0</v>
      </c>
      <c r="BB1605" s="24">
        <v>0</v>
      </c>
      <c r="BC1605" s="24">
        <v>0</v>
      </c>
      <c r="BD1605" s="24">
        <f t="shared" si="643"/>
        <v>0</v>
      </c>
      <c r="BE1605" s="25"/>
    </row>
    <row r="1606" spans="1:57" ht="25.5" customHeight="1" x14ac:dyDescent="0.25">
      <c r="A1606" s="22">
        <v>32</v>
      </c>
      <c r="B1606" s="79" t="s">
        <v>93</v>
      </c>
      <c r="C1606" s="88">
        <v>45</v>
      </c>
      <c r="D1606" s="88">
        <v>188</v>
      </c>
      <c r="E1606" s="88" t="s">
        <v>290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/>
      <c r="W1606" s="24">
        <v>0</v>
      </c>
      <c r="X1606" s="24"/>
      <c r="Y1606" s="24">
        <v>0</v>
      </c>
      <c r="Z1606" s="24">
        <v>0</v>
      </c>
      <c r="AA1606" s="24"/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/>
      <c r="AI1606" s="24">
        <v>0</v>
      </c>
      <c r="AJ1606" s="24">
        <v>0</v>
      </c>
      <c r="AK1606" s="24"/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f t="shared" si="643"/>
        <v>0</v>
      </c>
      <c r="BE1606" s="25"/>
    </row>
    <row r="1607" spans="1:57" ht="25.5" customHeight="1" x14ac:dyDescent="0.25">
      <c r="A1607" s="22">
        <v>32</v>
      </c>
      <c r="B1607" s="79" t="s">
        <v>110</v>
      </c>
      <c r="C1607" s="80">
        <v>40</v>
      </c>
      <c r="D1607" s="80">
        <v>47</v>
      </c>
      <c r="E1607" s="80" t="s">
        <v>178</v>
      </c>
      <c r="F1607" s="24">
        <v>0</v>
      </c>
      <c r="G1607" s="24">
        <v>0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0</v>
      </c>
      <c r="V1607" s="24"/>
      <c r="W1607" s="24">
        <v>0</v>
      </c>
      <c r="X1607" s="24"/>
      <c r="Y1607" s="24">
        <v>0</v>
      </c>
      <c r="Z1607" s="24">
        <v>0</v>
      </c>
      <c r="AA1607" s="24"/>
      <c r="AB1607" s="24">
        <v>0</v>
      </c>
      <c r="AC1607" s="24">
        <v>0</v>
      </c>
      <c r="AD1607" s="24">
        <v>0</v>
      </c>
      <c r="AE1607" s="24">
        <v>0</v>
      </c>
      <c r="AF1607" s="24">
        <v>0</v>
      </c>
      <c r="AG1607" s="24">
        <v>0</v>
      </c>
      <c r="AH1607" s="24"/>
      <c r="AI1607" s="24">
        <v>0</v>
      </c>
      <c r="AJ1607" s="24">
        <v>0</v>
      </c>
      <c r="AK1607" s="24"/>
      <c r="AL1607" s="24">
        <v>0</v>
      </c>
      <c r="AM1607" s="24">
        <v>0</v>
      </c>
      <c r="AN1607" s="24">
        <v>0</v>
      </c>
      <c r="AO1607" s="24">
        <v>0</v>
      </c>
      <c r="AP1607" s="24">
        <v>0</v>
      </c>
      <c r="AQ1607" s="24">
        <v>0</v>
      </c>
      <c r="AR1607" s="24">
        <v>0</v>
      </c>
      <c r="AS1607" s="24">
        <v>0</v>
      </c>
      <c r="AT1607" s="24">
        <v>0</v>
      </c>
      <c r="AU1607" s="24">
        <v>0</v>
      </c>
      <c r="AV1607" s="24">
        <v>0</v>
      </c>
      <c r="AW1607" s="24">
        <v>0</v>
      </c>
      <c r="AX1607" s="24">
        <v>0</v>
      </c>
      <c r="AY1607" s="24">
        <v>0</v>
      </c>
      <c r="AZ1607" s="24">
        <v>0</v>
      </c>
      <c r="BA1607" s="24">
        <v>0</v>
      </c>
      <c r="BB1607" s="24">
        <v>0</v>
      </c>
      <c r="BC1607" s="24">
        <v>0</v>
      </c>
      <c r="BD1607" s="24">
        <f t="shared" si="643"/>
        <v>0</v>
      </c>
      <c r="BE1607" s="25"/>
    </row>
    <row r="1608" spans="1:57" ht="25.5" customHeight="1" x14ac:dyDescent="0.25">
      <c r="A1608" s="22">
        <v>32</v>
      </c>
      <c r="B1608" s="79" t="s">
        <v>110</v>
      </c>
      <c r="C1608" s="80">
        <v>12</v>
      </c>
      <c r="D1608" s="80">
        <v>283</v>
      </c>
      <c r="E1608" s="80" t="s">
        <v>185</v>
      </c>
      <c r="F1608" s="24">
        <v>0</v>
      </c>
      <c r="G1608" s="24">
        <v>0</v>
      </c>
      <c r="H1608" s="24">
        <v>0</v>
      </c>
      <c r="I1608" s="24">
        <v>0</v>
      </c>
      <c r="J1608" s="24">
        <v>0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0</v>
      </c>
      <c r="V1608" s="24"/>
      <c r="W1608" s="24">
        <v>0</v>
      </c>
      <c r="X1608" s="24"/>
      <c r="Y1608" s="24">
        <v>0</v>
      </c>
      <c r="Z1608" s="24">
        <v>0</v>
      </c>
      <c r="AA1608" s="24"/>
      <c r="AB1608" s="24">
        <v>0</v>
      </c>
      <c r="AC1608" s="24">
        <v>0</v>
      </c>
      <c r="AD1608" s="24">
        <v>0</v>
      </c>
      <c r="AE1608" s="24">
        <v>0</v>
      </c>
      <c r="AF1608" s="24">
        <v>0</v>
      </c>
      <c r="AG1608" s="24">
        <v>0</v>
      </c>
      <c r="AH1608" s="24"/>
      <c r="AI1608" s="24">
        <v>0</v>
      </c>
      <c r="AJ1608" s="24">
        <v>0</v>
      </c>
      <c r="AK1608" s="24"/>
      <c r="AL1608" s="24">
        <v>0</v>
      </c>
      <c r="AM1608" s="24">
        <v>0</v>
      </c>
      <c r="AN1608" s="24">
        <v>0</v>
      </c>
      <c r="AO1608" s="24">
        <v>0</v>
      </c>
      <c r="AP1608" s="24">
        <v>0</v>
      </c>
      <c r="AQ1608" s="24">
        <v>0</v>
      </c>
      <c r="AR1608" s="24">
        <v>0</v>
      </c>
      <c r="AS1608" s="24">
        <v>0</v>
      </c>
      <c r="AT1608" s="24">
        <v>0</v>
      </c>
      <c r="AU1608" s="24">
        <v>0</v>
      </c>
      <c r="AV1608" s="24">
        <v>0</v>
      </c>
      <c r="AW1608" s="24">
        <v>0</v>
      </c>
      <c r="AX1608" s="24">
        <v>0</v>
      </c>
      <c r="AY1608" s="24">
        <v>0</v>
      </c>
      <c r="AZ1608" s="24">
        <v>0</v>
      </c>
      <c r="BA1608" s="24">
        <v>0</v>
      </c>
      <c r="BB1608" s="24">
        <v>0</v>
      </c>
      <c r="BC1608" s="24">
        <v>0</v>
      </c>
      <c r="BD1608" s="24">
        <f t="shared" si="643"/>
        <v>0</v>
      </c>
      <c r="BE1608" s="25"/>
    </row>
    <row r="1609" spans="1:57" ht="25.5" customHeight="1" x14ac:dyDescent="0.25">
      <c r="A1609" s="22">
        <v>32</v>
      </c>
      <c r="B1609" s="79" t="s">
        <v>110</v>
      </c>
      <c r="C1609" s="80">
        <v>13</v>
      </c>
      <c r="D1609" s="80">
        <v>33</v>
      </c>
      <c r="E1609" s="80" t="s">
        <v>343</v>
      </c>
      <c r="F1609" s="24">
        <v>0</v>
      </c>
      <c r="G1609" s="24">
        <v>0</v>
      </c>
      <c r="H1609" s="24">
        <v>0</v>
      </c>
      <c r="I1609" s="24">
        <v>0</v>
      </c>
      <c r="J1609" s="24">
        <v>0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0</v>
      </c>
      <c r="V1609" s="24"/>
      <c r="W1609" s="24">
        <v>0</v>
      </c>
      <c r="X1609" s="24"/>
      <c r="Y1609" s="24">
        <v>0</v>
      </c>
      <c r="Z1609" s="24">
        <v>0</v>
      </c>
      <c r="AA1609" s="24"/>
      <c r="AB1609" s="24">
        <v>0</v>
      </c>
      <c r="AC1609" s="24">
        <v>0</v>
      </c>
      <c r="AD1609" s="24">
        <v>0</v>
      </c>
      <c r="AE1609" s="24">
        <v>0</v>
      </c>
      <c r="AF1609" s="24">
        <v>0</v>
      </c>
      <c r="AG1609" s="24">
        <v>0</v>
      </c>
      <c r="AH1609" s="24"/>
      <c r="AI1609" s="24">
        <v>0</v>
      </c>
      <c r="AJ1609" s="24">
        <v>0</v>
      </c>
      <c r="AK1609" s="24"/>
      <c r="AL1609" s="24">
        <v>0</v>
      </c>
      <c r="AM1609" s="24">
        <v>0</v>
      </c>
      <c r="AN1609" s="24">
        <v>0</v>
      </c>
      <c r="AO1609" s="24">
        <v>0</v>
      </c>
      <c r="AP1609" s="24">
        <v>0</v>
      </c>
      <c r="AQ1609" s="24">
        <v>0</v>
      </c>
      <c r="AR1609" s="24">
        <v>0</v>
      </c>
      <c r="AS1609" s="24">
        <v>0</v>
      </c>
      <c r="AT1609" s="24">
        <v>0</v>
      </c>
      <c r="AU1609" s="24">
        <v>0</v>
      </c>
      <c r="AV1609" s="24">
        <v>0</v>
      </c>
      <c r="AW1609" s="24">
        <v>0</v>
      </c>
      <c r="AX1609" s="24">
        <v>0</v>
      </c>
      <c r="AY1609" s="24">
        <v>0</v>
      </c>
      <c r="AZ1609" s="24">
        <v>0</v>
      </c>
      <c r="BA1609" s="24">
        <v>0</v>
      </c>
      <c r="BB1609" s="24">
        <v>0</v>
      </c>
      <c r="BC1609" s="24">
        <v>0</v>
      </c>
      <c r="BD1609" s="24">
        <f t="shared" si="643"/>
        <v>0</v>
      </c>
      <c r="BE1609" s="25"/>
    </row>
    <row r="1610" spans="1:57" ht="25.5" customHeight="1" x14ac:dyDescent="0.25">
      <c r="A1610" s="22">
        <v>32</v>
      </c>
      <c r="B1610" s="78"/>
      <c r="C1610" s="76"/>
      <c r="D1610" s="76"/>
      <c r="E1610" s="76"/>
      <c r="F1610" s="24">
        <v>0</v>
      </c>
      <c r="G1610" s="24">
        <v>0</v>
      </c>
      <c r="H1610" s="24">
        <v>0</v>
      </c>
      <c r="I1610" s="24">
        <v>0</v>
      </c>
      <c r="J1610" s="24">
        <v>0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0</v>
      </c>
      <c r="V1610" s="24"/>
      <c r="W1610" s="24">
        <v>0</v>
      </c>
      <c r="X1610" s="24"/>
      <c r="Y1610" s="24">
        <v>0</v>
      </c>
      <c r="Z1610" s="24">
        <v>0</v>
      </c>
      <c r="AA1610" s="24"/>
      <c r="AB1610" s="24">
        <v>0</v>
      </c>
      <c r="AC1610" s="24">
        <v>0</v>
      </c>
      <c r="AD1610" s="24">
        <v>0</v>
      </c>
      <c r="AE1610" s="24">
        <v>0</v>
      </c>
      <c r="AF1610" s="24">
        <v>0</v>
      </c>
      <c r="AG1610" s="24">
        <v>0</v>
      </c>
      <c r="AH1610" s="24"/>
      <c r="AI1610" s="24">
        <v>0</v>
      </c>
      <c r="AJ1610" s="24">
        <v>0</v>
      </c>
      <c r="AK1610" s="24"/>
      <c r="AL1610" s="24">
        <v>0</v>
      </c>
      <c r="AM1610" s="24">
        <v>0</v>
      </c>
      <c r="AN1610" s="24">
        <v>0</v>
      </c>
      <c r="AO1610" s="24">
        <v>0</v>
      </c>
      <c r="AP1610" s="24">
        <v>0</v>
      </c>
      <c r="AQ1610" s="24">
        <v>0</v>
      </c>
      <c r="AR1610" s="24">
        <v>0</v>
      </c>
      <c r="AS1610" s="24">
        <v>0</v>
      </c>
      <c r="AT1610" s="24">
        <v>0</v>
      </c>
      <c r="AU1610" s="24">
        <v>0</v>
      </c>
      <c r="AV1610" s="24">
        <v>0</v>
      </c>
      <c r="AW1610" s="24">
        <v>0</v>
      </c>
      <c r="AX1610" s="24">
        <v>0</v>
      </c>
      <c r="AY1610" s="24">
        <v>0</v>
      </c>
      <c r="AZ1610" s="24">
        <v>0</v>
      </c>
      <c r="BA1610" s="24">
        <v>0</v>
      </c>
      <c r="BB1610" s="24">
        <v>0</v>
      </c>
      <c r="BC1610" s="24">
        <v>0</v>
      </c>
      <c r="BD1610" s="24">
        <f t="shared" si="643"/>
        <v>0</v>
      </c>
      <c r="BE1610" s="25"/>
    </row>
    <row r="1611" spans="1:57" ht="25.5" customHeight="1" x14ac:dyDescent="0.25">
      <c r="A1611" s="22">
        <v>32</v>
      </c>
      <c r="B1611" s="78"/>
      <c r="C1611" s="76"/>
      <c r="D1611" s="76"/>
      <c r="E1611" s="76"/>
      <c r="F1611" s="24">
        <v>0</v>
      </c>
      <c r="G1611" s="24">
        <v>0</v>
      </c>
      <c r="H1611" s="24">
        <v>0</v>
      </c>
      <c r="I1611" s="24">
        <v>0</v>
      </c>
      <c r="J1611" s="24">
        <v>0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0</v>
      </c>
      <c r="V1611" s="24"/>
      <c r="W1611" s="24">
        <v>0</v>
      </c>
      <c r="X1611" s="24"/>
      <c r="Y1611" s="24">
        <v>0</v>
      </c>
      <c r="Z1611" s="24">
        <v>0</v>
      </c>
      <c r="AA1611" s="24"/>
      <c r="AB1611" s="24">
        <v>0</v>
      </c>
      <c r="AC1611" s="24">
        <v>0</v>
      </c>
      <c r="AD1611" s="24">
        <v>0</v>
      </c>
      <c r="AE1611" s="24">
        <v>0</v>
      </c>
      <c r="AF1611" s="24">
        <v>0</v>
      </c>
      <c r="AG1611" s="24">
        <v>0</v>
      </c>
      <c r="AH1611" s="24"/>
      <c r="AI1611" s="24">
        <v>0</v>
      </c>
      <c r="AJ1611" s="24">
        <v>0</v>
      </c>
      <c r="AK1611" s="24"/>
      <c r="AL1611" s="24">
        <v>0</v>
      </c>
      <c r="AM1611" s="24">
        <v>0</v>
      </c>
      <c r="AN1611" s="24">
        <v>0</v>
      </c>
      <c r="AO1611" s="24">
        <v>0</v>
      </c>
      <c r="AP1611" s="24">
        <v>0</v>
      </c>
      <c r="AQ1611" s="24">
        <v>0</v>
      </c>
      <c r="AR1611" s="24">
        <v>0</v>
      </c>
      <c r="AS1611" s="24">
        <v>0</v>
      </c>
      <c r="AT1611" s="24">
        <v>0</v>
      </c>
      <c r="AU1611" s="24">
        <v>0</v>
      </c>
      <c r="AV1611" s="24">
        <v>0</v>
      </c>
      <c r="AW1611" s="24">
        <v>0</v>
      </c>
      <c r="AX1611" s="24">
        <v>0</v>
      </c>
      <c r="AY1611" s="24">
        <v>0</v>
      </c>
      <c r="AZ1611" s="24">
        <v>0</v>
      </c>
      <c r="BA1611" s="24">
        <v>0</v>
      </c>
      <c r="BB1611" s="24">
        <v>0</v>
      </c>
      <c r="BC1611" s="24">
        <v>0</v>
      </c>
      <c r="BD1611" s="24">
        <f t="shared" si="643"/>
        <v>0</v>
      </c>
      <c r="BE1611" s="25"/>
    </row>
    <row r="1612" spans="1:57" ht="25.5" customHeight="1" x14ac:dyDescent="0.25">
      <c r="A1612" s="22">
        <v>32</v>
      </c>
      <c r="B1612" s="78"/>
      <c r="C1612" s="76"/>
      <c r="D1612" s="76"/>
      <c r="E1612" s="76"/>
      <c r="F1612" s="24">
        <v>0</v>
      </c>
      <c r="G1612" s="24">
        <v>0</v>
      </c>
      <c r="H1612" s="24">
        <v>0</v>
      </c>
      <c r="I1612" s="24">
        <v>0</v>
      </c>
      <c r="J1612" s="24">
        <v>0</v>
      </c>
      <c r="K1612" s="24">
        <v>0</v>
      </c>
      <c r="L1612" s="24">
        <v>0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0</v>
      </c>
      <c r="V1612" s="24"/>
      <c r="W1612" s="24">
        <v>0</v>
      </c>
      <c r="X1612" s="24"/>
      <c r="Y1612" s="24">
        <v>0</v>
      </c>
      <c r="Z1612" s="24">
        <v>0</v>
      </c>
      <c r="AA1612" s="24"/>
      <c r="AB1612" s="24">
        <v>0</v>
      </c>
      <c r="AC1612" s="24">
        <v>0</v>
      </c>
      <c r="AD1612" s="24">
        <v>0</v>
      </c>
      <c r="AE1612" s="24">
        <v>0</v>
      </c>
      <c r="AF1612" s="24">
        <v>0</v>
      </c>
      <c r="AG1612" s="24">
        <v>0</v>
      </c>
      <c r="AH1612" s="24"/>
      <c r="AI1612" s="24">
        <v>0</v>
      </c>
      <c r="AJ1612" s="24">
        <v>0</v>
      </c>
      <c r="AK1612" s="24"/>
      <c r="AL1612" s="24">
        <v>0</v>
      </c>
      <c r="AM1612" s="24">
        <v>0</v>
      </c>
      <c r="AN1612" s="24">
        <v>0</v>
      </c>
      <c r="AO1612" s="24">
        <v>0</v>
      </c>
      <c r="AP1612" s="24">
        <v>0</v>
      </c>
      <c r="AQ1612" s="24">
        <v>0</v>
      </c>
      <c r="AR1612" s="24">
        <v>0</v>
      </c>
      <c r="AS1612" s="24">
        <v>0</v>
      </c>
      <c r="AT1612" s="24">
        <v>0</v>
      </c>
      <c r="AU1612" s="24">
        <v>0</v>
      </c>
      <c r="AV1612" s="24">
        <v>0</v>
      </c>
      <c r="AW1612" s="24">
        <v>0</v>
      </c>
      <c r="AX1612" s="24">
        <v>0</v>
      </c>
      <c r="AY1612" s="24">
        <v>0</v>
      </c>
      <c r="AZ1612" s="24">
        <v>0</v>
      </c>
      <c r="BA1612" s="24">
        <v>0</v>
      </c>
      <c r="BB1612" s="24">
        <v>0</v>
      </c>
      <c r="BC1612" s="24">
        <v>0</v>
      </c>
      <c r="BD1612" s="24">
        <f t="shared" si="643"/>
        <v>0</v>
      </c>
      <c r="BE1612" s="25"/>
    </row>
    <row r="1613" spans="1:57" ht="25.5" customHeight="1" x14ac:dyDescent="0.25">
      <c r="A1613" s="22">
        <v>32</v>
      </c>
      <c r="B1613" s="78"/>
      <c r="C1613" s="76"/>
      <c r="D1613" s="76"/>
      <c r="E1613" s="76"/>
      <c r="F1613" s="24">
        <v>0</v>
      </c>
      <c r="G1613" s="24">
        <v>0</v>
      </c>
      <c r="H1613" s="24">
        <v>0</v>
      </c>
      <c r="I1613" s="24">
        <v>0</v>
      </c>
      <c r="J1613" s="24">
        <v>0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0</v>
      </c>
      <c r="V1613" s="24"/>
      <c r="W1613" s="24">
        <v>0</v>
      </c>
      <c r="X1613" s="24"/>
      <c r="Y1613" s="24">
        <v>0</v>
      </c>
      <c r="Z1613" s="24">
        <v>0</v>
      </c>
      <c r="AA1613" s="24"/>
      <c r="AB1613" s="24">
        <v>0</v>
      </c>
      <c r="AC1613" s="24">
        <v>0</v>
      </c>
      <c r="AD1613" s="24">
        <v>0</v>
      </c>
      <c r="AE1613" s="24">
        <v>0</v>
      </c>
      <c r="AF1613" s="24">
        <v>0</v>
      </c>
      <c r="AG1613" s="24">
        <v>0</v>
      </c>
      <c r="AH1613" s="24"/>
      <c r="AI1613" s="24">
        <v>0</v>
      </c>
      <c r="AJ1613" s="24">
        <v>0</v>
      </c>
      <c r="AK1613" s="24"/>
      <c r="AL1613" s="24">
        <v>0</v>
      </c>
      <c r="AM1613" s="24">
        <v>0</v>
      </c>
      <c r="AN1613" s="24">
        <v>0</v>
      </c>
      <c r="AO1613" s="24">
        <v>0</v>
      </c>
      <c r="AP1613" s="24">
        <v>0</v>
      </c>
      <c r="AQ1613" s="24">
        <v>0</v>
      </c>
      <c r="AR1613" s="24">
        <v>0</v>
      </c>
      <c r="AS1613" s="24">
        <v>0</v>
      </c>
      <c r="AT1613" s="24">
        <v>0</v>
      </c>
      <c r="AU1613" s="24">
        <v>0</v>
      </c>
      <c r="AV1613" s="24">
        <v>0</v>
      </c>
      <c r="AW1613" s="24">
        <v>0</v>
      </c>
      <c r="AX1613" s="24">
        <v>0</v>
      </c>
      <c r="AY1613" s="24">
        <v>0</v>
      </c>
      <c r="AZ1613" s="24">
        <v>0</v>
      </c>
      <c r="BA1613" s="24">
        <v>0</v>
      </c>
      <c r="BB1613" s="24">
        <v>0</v>
      </c>
      <c r="BC1613" s="24">
        <v>0</v>
      </c>
      <c r="BD1613" s="24">
        <f t="shared" si="643"/>
        <v>0</v>
      </c>
      <c r="BE1613" s="25"/>
    </row>
    <row r="1614" spans="1:57" ht="25.5" customHeight="1" x14ac:dyDescent="0.25">
      <c r="A1614" s="22">
        <v>32</v>
      </c>
      <c r="B1614" s="78"/>
      <c r="C1614" s="91"/>
      <c r="D1614" s="91"/>
      <c r="E1614" s="91"/>
      <c r="F1614" s="24">
        <v>0</v>
      </c>
      <c r="G1614" s="24">
        <v>0</v>
      </c>
      <c r="H1614" s="24">
        <v>0</v>
      </c>
      <c r="I1614" s="24">
        <v>0</v>
      </c>
      <c r="J1614" s="24">
        <v>0</v>
      </c>
      <c r="K1614" s="24">
        <v>0</v>
      </c>
      <c r="L1614" s="24">
        <v>0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0</v>
      </c>
      <c r="V1614" s="24"/>
      <c r="W1614" s="24">
        <v>0</v>
      </c>
      <c r="X1614" s="24"/>
      <c r="Y1614" s="24">
        <v>0</v>
      </c>
      <c r="Z1614" s="24">
        <v>0</v>
      </c>
      <c r="AA1614" s="24"/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/>
      <c r="AI1614" s="24">
        <v>0</v>
      </c>
      <c r="AJ1614" s="24">
        <v>0</v>
      </c>
      <c r="AK1614" s="24"/>
      <c r="AL1614" s="24">
        <v>0</v>
      </c>
      <c r="AM1614" s="24">
        <v>0</v>
      </c>
      <c r="AN1614" s="24">
        <v>0</v>
      </c>
      <c r="AO1614" s="24">
        <v>0</v>
      </c>
      <c r="AP1614" s="24">
        <v>0</v>
      </c>
      <c r="AQ1614" s="24">
        <v>0</v>
      </c>
      <c r="AR1614" s="24">
        <v>0</v>
      </c>
      <c r="AS1614" s="24">
        <v>0</v>
      </c>
      <c r="AT1614" s="24">
        <v>0</v>
      </c>
      <c r="AU1614" s="24">
        <v>0</v>
      </c>
      <c r="AV1614" s="24">
        <v>0</v>
      </c>
      <c r="AW1614" s="24">
        <v>0</v>
      </c>
      <c r="AX1614" s="24">
        <v>0</v>
      </c>
      <c r="AY1614" s="24">
        <v>0</v>
      </c>
      <c r="AZ1614" s="24">
        <v>0</v>
      </c>
      <c r="BA1614" s="24">
        <v>0</v>
      </c>
      <c r="BB1614" s="24">
        <v>0</v>
      </c>
      <c r="BC1614" s="24">
        <v>0</v>
      </c>
      <c r="BD1614" s="24">
        <f t="shared" si="643"/>
        <v>0</v>
      </c>
      <c r="BE1614" s="25"/>
    </row>
    <row r="1615" spans="1:57" ht="25.5" customHeight="1" x14ac:dyDescent="0.25">
      <c r="A1615" s="22">
        <v>32</v>
      </c>
      <c r="B1615" s="78"/>
      <c r="C1615" s="91"/>
      <c r="D1615" s="91"/>
      <c r="E1615" s="91"/>
      <c r="F1615" s="24">
        <v>0</v>
      </c>
      <c r="G1615" s="24">
        <v>0</v>
      </c>
      <c r="H1615" s="24">
        <v>0</v>
      </c>
      <c r="I1615" s="24">
        <v>0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0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0</v>
      </c>
      <c r="V1615" s="24"/>
      <c r="W1615" s="24">
        <v>0</v>
      </c>
      <c r="X1615" s="24"/>
      <c r="Y1615" s="24">
        <v>0</v>
      </c>
      <c r="Z1615" s="24">
        <v>0</v>
      </c>
      <c r="AA1615" s="24"/>
      <c r="AB1615" s="24">
        <v>0</v>
      </c>
      <c r="AC1615" s="24">
        <v>0</v>
      </c>
      <c r="AD1615" s="24">
        <v>0</v>
      </c>
      <c r="AE1615" s="24">
        <v>0</v>
      </c>
      <c r="AF1615" s="24">
        <v>0</v>
      </c>
      <c r="AG1615" s="24">
        <v>0</v>
      </c>
      <c r="AH1615" s="24"/>
      <c r="AI1615" s="24">
        <v>0</v>
      </c>
      <c r="AJ1615" s="24">
        <v>0</v>
      </c>
      <c r="AK1615" s="24"/>
      <c r="AL1615" s="24">
        <v>0</v>
      </c>
      <c r="AM1615" s="24">
        <v>0</v>
      </c>
      <c r="AN1615" s="24">
        <v>0</v>
      </c>
      <c r="AO1615" s="24">
        <v>0</v>
      </c>
      <c r="AP1615" s="24">
        <v>0</v>
      </c>
      <c r="AQ1615" s="24">
        <v>0</v>
      </c>
      <c r="AR1615" s="24">
        <v>0</v>
      </c>
      <c r="AS1615" s="24">
        <v>0</v>
      </c>
      <c r="AT1615" s="24">
        <v>0</v>
      </c>
      <c r="AU1615" s="24">
        <v>0</v>
      </c>
      <c r="AV1615" s="24">
        <v>0</v>
      </c>
      <c r="AW1615" s="24">
        <v>0</v>
      </c>
      <c r="AX1615" s="24">
        <v>0</v>
      </c>
      <c r="AY1615" s="24">
        <v>0</v>
      </c>
      <c r="AZ1615" s="24">
        <v>0</v>
      </c>
      <c r="BA1615" s="24">
        <v>0</v>
      </c>
      <c r="BB1615" s="24">
        <v>0</v>
      </c>
      <c r="BC1615" s="24">
        <v>0</v>
      </c>
      <c r="BD1615" s="24">
        <f t="shared" si="643"/>
        <v>0</v>
      </c>
      <c r="BE1615" s="25"/>
    </row>
    <row r="1616" spans="1:57" ht="25.5" customHeight="1" x14ac:dyDescent="0.25">
      <c r="A1616" s="22">
        <v>32</v>
      </c>
      <c r="B1616" s="78"/>
      <c r="C1616" s="76"/>
      <c r="D1616" s="76"/>
      <c r="E1616" s="76"/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0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0</v>
      </c>
      <c r="V1616" s="24"/>
      <c r="W1616" s="24">
        <v>0</v>
      </c>
      <c r="X1616" s="24"/>
      <c r="Y1616" s="24">
        <v>0</v>
      </c>
      <c r="Z1616" s="24">
        <v>0</v>
      </c>
      <c r="AA1616" s="24"/>
      <c r="AB1616" s="24">
        <v>0</v>
      </c>
      <c r="AC1616" s="24">
        <v>0</v>
      </c>
      <c r="AD1616" s="24">
        <v>0</v>
      </c>
      <c r="AE1616" s="24">
        <v>0</v>
      </c>
      <c r="AF1616" s="24">
        <v>0</v>
      </c>
      <c r="AG1616" s="24">
        <v>0</v>
      </c>
      <c r="AH1616" s="24"/>
      <c r="AI1616" s="24">
        <v>0</v>
      </c>
      <c r="AJ1616" s="24">
        <v>0</v>
      </c>
      <c r="AK1616" s="24"/>
      <c r="AL1616" s="24">
        <v>0</v>
      </c>
      <c r="AM1616" s="24">
        <v>0</v>
      </c>
      <c r="AN1616" s="24">
        <v>0</v>
      </c>
      <c r="AO1616" s="24">
        <v>0</v>
      </c>
      <c r="AP1616" s="24">
        <v>0</v>
      </c>
      <c r="AQ1616" s="24">
        <v>0</v>
      </c>
      <c r="AR1616" s="24">
        <v>0</v>
      </c>
      <c r="AS1616" s="24">
        <v>0</v>
      </c>
      <c r="AT1616" s="24">
        <v>0</v>
      </c>
      <c r="AU1616" s="24">
        <v>0</v>
      </c>
      <c r="AV1616" s="24">
        <v>0</v>
      </c>
      <c r="AW1616" s="24">
        <v>0</v>
      </c>
      <c r="AX1616" s="24">
        <v>0</v>
      </c>
      <c r="AY1616" s="24">
        <v>0</v>
      </c>
      <c r="AZ1616" s="24">
        <v>0</v>
      </c>
      <c r="BA1616" s="24">
        <v>0</v>
      </c>
      <c r="BB1616" s="24">
        <v>0</v>
      </c>
      <c r="BC1616" s="24">
        <v>0</v>
      </c>
      <c r="BD1616" s="24">
        <f t="shared" si="643"/>
        <v>0</v>
      </c>
      <c r="BE1616" s="25"/>
    </row>
    <row r="1617" spans="1:57" ht="25.5" customHeight="1" x14ac:dyDescent="0.25">
      <c r="A1617" s="22">
        <v>32</v>
      </c>
      <c r="B1617" s="78"/>
      <c r="C1617" s="76"/>
      <c r="D1617" s="76"/>
      <c r="E1617" s="76"/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0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0</v>
      </c>
      <c r="V1617" s="24"/>
      <c r="W1617" s="24">
        <v>0</v>
      </c>
      <c r="X1617" s="24"/>
      <c r="Y1617" s="24">
        <v>0</v>
      </c>
      <c r="Z1617" s="24">
        <v>0</v>
      </c>
      <c r="AA1617" s="24"/>
      <c r="AB1617" s="24">
        <v>0</v>
      </c>
      <c r="AC1617" s="24">
        <v>0</v>
      </c>
      <c r="AD1617" s="24">
        <v>0</v>
      </c>
      <c r="AE1617" s="24">
        <v>0</v>
      </c>
      <c r="AF1617" s="24">
        <v>0</v>
      </c>
      <c r="AG1617" s="24">
        <v>0</v>
      </c>
      <c r="AH1617" s="24"/>
      <c r="AI1617" s="24">
        <v>0</v>
      </c>
      <c r="AJ1617" s="24">
        <v>0</v>
      </c>
      <c r="AK1617" s="24"/>
      <c r="AL1617" s="24">
        <v>0</v>
      </c>
      <c r="AM1617" s="24">
        <v>0</v>
      </c>
      <c r="AN1617" s="24">
        <v>0</v>
      </c>
      <c r="AO1617" s="24">
        <v>0</v>
      </c>
      <c r="AP1617" s="24">
        <v>0</v>
      </c>
      <c r="AQ1617" s="24">
        <v>0</v>
      </c>
      <c r="AR1617" s="24">
        <v>0</v>
      </c>
      <c r="AS1617" s="24">
        <v>0</v>
      </c>
      <c r="AT1617" s="24">
        <v>0</v>
      </c>
      <c r="AU1617" s="24">
        <v>0</v>
      </c>
      <c r="AV1617" s="24">
        <v>0</v>
      </c>
      <c r="AW1617" s="24">
        <v>0</v>
      </c>
      <c r="AX1617" s="24">
        <v>0</v>
      </c>
      <c r="AY1617" s="24">
        <v>0</v>
      </c>
      <c r="AZ1617" s="24">
        <v>0</v>
      </c>
      <c r="BA1617" s="24">
        <v>0</v>
      </c>
      <c r="BB1617" s="24">
        <v>0</v>
      </c>
      <c r="BC1617" s="24">
        <v>0</v>
      </c>
      <c r="BD1617" s="24">
        <f t="shared" si="643"/>
        <v>0</v>
      </c>
      <c r="BE1617" s="25"/>
    </row>
    <row r="1618" spans="1:57" ht="25.5" customHeight="1" x14ac:dyDescent="0.25">
      <c r="A1618" s="22">
        <v>32</v>
      </c>
      <c r="B1618" s="78"/>
      <c r="C1618" s="76"/>
      <c r="D1618" s="76"/>
      <c r="E1618" s="76"/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/>
      <c r="W1618" s="24">
        <v>0</v>
      </c>
      <c r="X1618" s="24"/>
      <c r="Y1618" s="24">
        <v>0</v>
      </c>
      <c r="Z1618" s="24">
        <v>0</v>
      </c>
      <c r="AA1618" s="24"/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/>
      <c r="AI1618" s="24">
        <v>0</v>
      </c>
      <c r="AJ1618" s="24">
        <v>0</v>
      </c>
      <c r="AK1618" s="24"/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f t="shared" si="643"/>
        <v>0</v>
      </c>
      <c r="BE1618" s="25"/>
    </row>
    <row r="1619" spans="1:57" ht="25.5" customHeight="1" x14ac:dyDescent="0.25">
      <c r="A1619" s="22">
        <v>32</v>
      </c>
      <c r="B1619" s="78"/>
      <c r="C1619" s="76"/>
      <c r="D1619" s="76"/>
      <c r="E1619" s="76"/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/>
      <c r="W1619" s="24">
        <v>0</v>
      </c>
      <c r="X1619" s="24"/>
      <c r="Y1619" s="24">
        <v>0</v>
      </c>
      <c r="Z1619" s="24">
        <v>0</v>
      </c>
      <c r="AA1619" s="24"/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/>
      <c r="AI1619" s="24">
        <v>0</v>
      </c>
      <c r="AJ1619" s="24">
        <v>0</v>
      </c>
      <c r="AK1619" s="24"/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f t="shared" si="643"/>
        <v>0</v>
      </c>
      <c r="BE1619" s="25"/>
    </row>
    <row r="1620" spans="1:57" ht="25.5" customHeight="1" x14ac:dyDescent="0.25">
      <c r="A1620" s="22">
        <v>32</v>
      </c>
      <c r="B1620" s="78"/>
      <c r="C1620" s="76"/>
      <c r="D1620" s="76"/>
      <c r="E1620" s="76"/>
      <c r="F1620" s="24">
        <v>0</v>
      </c>
      <c r="G1620" s="24">
        <v>0</v>
      </c>
      <c r="H1620" s="24">
        <v>0</v>
      </c>
      <c r="I1620" s="24">
        <v>0</v>
      </c>
      <c r="J1620" s="24">
        <v>0</v>
      </c>
      <c r="K1620" s="24">
        <v>0</v>
      </c>
      <c r="L1620" s="24">
        <v>0</v>
      </c>
      <c r="M1620" s="24">
        <v>0</v>
      </c>
      <c r="N1620" s="24">
        <v>0</v>
      </c>
      <c r="O1620" s="24">
        <v>0</v>
      </c>
      <c r="P1620" s="24">
        <v>0</v>
      </c>
      <c r="Q1620" s="24">
        <v>0</v>
      </c>
      <c r="R1620" s="24">
        <v>0</v>
      </c>
      <c r="S1620" s="24">
        <v>0</v>
      </c>
      <c r="T1620" s="24">
        <v>0</v>
      </c>
      <c r="U1620" s="24">
        <v>0</v>
      </c>
      <c r="V1620" s="24"/>
      <c r="W1620" s="24">
        <v>0</v>
      </c>
      <c r="X1620" s="24"/>
      <c r="Y1620" s="24">
        <v>0</v>
      </c>
      <c r="Z1620" s="24">
        <v>0</v>
      </c>
      <c r="AA1620" s="24"/>
      <c r="AB1620" s="24">
        <v>0</v>
      </c>
      <c r="AC1620" s="24">
        <v>0</v>
      </c>
      <c r="AD1620" s="24">
        <v>0</v>
      </c>
      <c r="AE1620" s="24">
        <v>0</v>
      </c>
      <c r="AF1620" s="24">
        <v>0</v>
      </c>
      <c r="AG1620" s="24">
        <v>0</v>
      </c>
      <c r="AH1620" s="24"/>
      <c r="AI1620" s="24">
        <v>0</v>
      </c>
      <c r="AJ1620" s="24">
        <v>0</v>
      </c>
      <c r="AK1620" s="24"/>
      <c r="AL1620" s="24">
        <v>0</v>
      </c>
      <c r="AM1620" s="24">
        <v>0</v>
      </c>
      <c r="AN1620" s="24">
        <v>0</v>
      </c>
      <c r="AO1620" s="24">
        <v>0</v>
      </c>
      <c r="AP1620" s="24">
        <v>0</v>
      </c>
      <c r="AQ1620" s="24">
        <v>0</v>
      </c>
      <c r="AR1620" s="24">
        <v>0</v>
      </c>
      <c r="AS1620" s="24">
        <v>0</v>
      </c>
      <c r="AT1620" s="24">
        <v>0</v>
      </c>
      <c r="AU1620" s="24">
        <v>0</v>
      </c>
      <c r="AV1620" s="24">
        <v>0</v>
      </c>
      <c r="AW1620" s="24">
        <v>0</v>
      </c>
      <c r="AX1620" s="24">
        <v>0</v>
      </c>
      <c r="AY1620" s="24">
        <v>0</v>
      </c>
      <c r="AZ1620" s="24">
        <v>0</v>
      </c>
      <c r="BA1620" s="24">
        <v>0</v>
      </c>
      <c r="BB1620" s="24">
        <v>0</v>
      </c>
      <c r="BC1620" s="24">
        <v>0</v>
      </c>
      <c r="BD1620" s="24">
        <f t="shared" si="643"/>
        <v>0</v>
      </c>
      <c r="BE1620" s="25"/>
    </row>
    <row r="1621" spans="1:57" ht="25.5" customHeight="1" x14ac:dyDescent="0.25">
      <c r="A1621" s="29"/>
      <c r="B1621" s="83"/>
      <c r="C1621" s="84"/>
      <c r="D1621" s="84"/>
      <c r="E1621" s="76" t="s">
        <v>116</v>
      </c>
      <c r="F1621" s="37">
        <f t="shared" ref="F1621:AK1621" si="644">SUM(F1581:F1620)</f>
        <v>0</v>
      </c>
      <c r="G1621" s="37">
        <f t="shared" si="644"/>
        <v>0</v>
      </c>
      <c r="H1621" s="37">
        <f t="shared" si="644"/>
        <v>0</v>
      </c>
      <c r="I1621" s="37">
        <f t="shared" si="644"/>
        <v>0</v>
      </c>
      <c r="J1621" s="37">
        <f t="shared" si="644"/>
        <v>0</v>
      </c>
      <c r="K1621" s="37">
        <f t="shared" si="644"/>
        <v>0</v>
      </c>
      <c r="L1621" s="37">
        <f t="shared" si="644"/>
        <v>0</v>
      </c>
      <c r="M1621" s="37">
        <f t="shared" si="644"/>
        <v>0</v>
      </c>
      <c r="N1621" s="37">
        <f t="shared" si="644"/>
        <v>0</v>
      </c>
      <c r="O1621" s="37">
        <f t="shared" si="644"/>
        <v>0</v>
      </c>
      <c r="P1621" s="37">
        <f t="shared" si="644"/>
        <v>0</v>
      </c>
      <c r="Q1621" s="37">
        <f t="shared" si="644"/>
        <v>0</v>
      </c>
      <c r="R1621" s="37">
        <f t="shared" si="644"/>
        <v>0</v>
      </c>
      <c r="S1621" s="37">
        <f t="shared" si="644"/>
        <v>0</v>
      </c>
      <c r="T1621" s="37">
        <f t="shared" si="644"/>
        <v>0</v>
      </c>
      <c r="U1621" s="37">
        <f t="shared" si="644"/>
        <v>0</v>
      </c>
      <c r="V1621" s="37"/>
      <c r="W1621" s="37">
        <f t="shared" si="644"/>
        <v>0</v>
      </c>
      <c r="X1621" s="37"/>
      <c r="Y1621" s="37">
        <f t="shared" si="644"/>
        <v>0</v>
      </c>
      <c r="Z1621" s="37">
        <f t="shared" si="644"/>
        <v>0</v>
      </c>
      <c r="AA1621" s="37"/>
      <c r="AB1621" s="37">
        <f t="shared" si="644"/>
        <v>0</v>
      </c>
      <c r="AC1621" s="37">
        <f t="shared" si="644"/>
        <v>0</v>
      </c>
      <c r="AD1621" s="37">
        <f t="shared" si="644"/>
        <v>0</v>
      </c>
      <c r="AE1621" s="37">
        <f t="shared" si="644"/>
        <v>0</v>
      </c>
      <c r="AF1621" s="37">
        <f t="shared" si="644"/>
        <v>0</v>
      </c>
      <c r="AG1621" s="37">
        <f t="shared" si="644"/>
        <v>0</v>
      </c>
      <c r="AH1621" s="37"/>
      <c r="AI1621" s="37">
        <f t="shared" si="644"/>
        <v>0</v>
      </c>
      <c r="AJ1621" s="37">
        <f t="shared" si="644"/>
        <v>0</v>
      </c>
      <c r="AK1621" s="37"/>
      <c r="AL1621" s="37">
        <f t="shared" ref="AL1621:BC1621" si="645">SUM(AL1581:AL1620)</f>
        <v>0</v>
      </c>
      <c r="AM1621" s="37">
        <f t="shared" si="645"/>
        <v>0</v>
      </c>
      <c r="AN1621" s="37">
        <f t="shared" si="645"/>
        <v>0</v>
      </c>
      <c r="AO1621" s="37">
        <f t="shared" si="645"/>
        <v>0</v>
      </c>
      <c r="AP1621" s="37">
        <f t="shared" si="645"/>
        <v>0</v>
      </c>
      <c r="AQ1621" s="37">
        <f t="shared" si="645"/>
        <v>0</v>
      </c>
      <c r="AR1621" s="37">
        <f t="shared" si="645"/>
        <v>0</v>
      </c>
      <c r="AS1621" s="37">
        <f t="shared" si="645"/>
        <v>0</v>
      </c>
      <c r="AT1621" s="37">
        <f t="shared" si="645"/>
        <v>0</v>
      </c>
      <c r="AU1621" s="37">
        <f t="shared" si="645"/>
        <v>0</v>
      </c>
      <c r="AV1621" s="37">
        <f t="shared" si="645"/>
        <v>0</v>
      </c>
      <c r="AW1621" s="37">
        <f t="shared" si="645"/>
        <v>0</v>
      </c>
      <c r="AX1621" s="37">
        <f t="shared" si="645"/>
        <v>0</v>
      </c>
      <c r="AY1621" s="37">
        <f t="shared" si="645"/>
        <v>0</v>
      </c>
      <c r="AZ1621" s="37">
        <f t="shared" si="645"/>
        <v>0</v>
      </c>
      <c r="BA1621" s="37">
        <f t="shared" si="645"/>
        <v>0</v>
      </c>
      <c r="BB1621" s="37">
        <f t="shared" si="645"/>
        <v>0</v>
      </c>
      <c r="BC1621" s="37">
        <f t="shared" si="645"/>
        <v>0</v>
      </c>
      <c r="BD1621" s="24">
        <f t="shared" si="643"/>
        <v>0</v>
      </c>
      <c r="BE1621" s="110"/>
    </row>
    <row r="1622" spans="1:57" ht="25.5" customHeight="1" x14ac:dyDescent="0.25">
      <c r="A1622" s="29"/>
      <c r="B1622" s="83"/>
      <c r="C1622" s="84"/>
      <c r="D1622" s="84"/>
      <c r="E1622" s="76" t="s">
        <v>117</v>
      </c>
      <c r="F1622" s="33">
        <f t="shared" ref="F1622:AK1622" si="646">COUNTA(F1581:F1620)</f>
        <v>40</v>
      </c>
      <c r="G1622" s="33">
        <f t="shared" si="646"/>
        <v>40</v>
      </c>
      <c r="H1622" s="33">
        <f t="shared" si="646"/>
        <v>40</v>
      </c>
      <c r="I1622" s="33">
        <f t="shared" si="646"/>
        <v>40</v>
      </c>
      <c r="J1622" s="33">
        <f t="shared" si="646"/>
        <v>40</v>
      </c>
      <c r="K1622" s="33">
        <f t="shared" si="646"/>
        <v>40</v>
      </c>
      <c r="L1622" s="33">
        <f t="shared" si="646"/>
        <v>40</v>
      </c>
      <c r="M1622" s="33">
        <f t="shared" si="646"/>
        <v>40</v>
      </c>
      <c r="N1622" s="33">
        <f t="shared" si="646"/>
        <v>40</v>
      </c>
      <c r="O1622" s="33">
        <f t="shared" si="646"/>
        <v>40</v>
      </c>
      <c r="P1622" s="33">
        <f t="shared" si="646"/>
        <v>40</v>
      </c>
      <c r="Q1622" s="33">
        <f t="shared" si="646"/>
        <v>40</v>
      </c>
      <c r="R1622" s="33">
        <f t="shared" si="646"/>
        <v>40</v>
      </c>
      <c r="S1622" s="33">
        <f t="shared" si="646"/>
        <v>40</v>
      </c>
      <c r="T1622" s="33">
        <f t="shared" si="646"/>
        <v>40</v>
      </c>
      <c r="U1622" s="33">
        <f t="shared" si="646"/>
        <v>40</v>
      </c>
      <c r="V1622" s="33"/>
      <c r="W1622" s="33">
        <f t="shared" si="646"/>
        <v>40</v>
      </c>
      <c r="X1622" s="33"/>
      <c r="Y1622" s="33">
        <f t="shared" si="646"/>
        <v>40</v>
      </c>
      <c r="Z1622" s="33">
        <f t="shared" si="646"/>
        <v>40</v>
      </c>
      <c r="AA1622" s="33"/>
      <c r="AB1622" s="33">
        <f t="shared" si="646"/>
        <v>40</v>
      </c>
      <c r="AC1622" s="33">
        <f t="shared" si="646"/>
        <v>40</v>
      </c>
      <c r="AD1622" s="33">
        <f t="shared" si="646"/>
        <v>40</v>
      </c>
      <c r="AE1622" s="33">
        <f t="shared" si="646"/>
        <v>40</v>
      </c>
      <c r="AF1622" s="33">
        <f t="shared" si="646"/>
        <v>40</v>
      </c>
      <c r="AG1622" s="33">
        <f t="shared" si="646"/>
        <v>40</v>
      </c>
      <c r="AH1622" s="33"/>
      <c r="AI1622" s="33">
        <f t="shared" si="646"/>
        <v>40</v>
      </c>
      <c r="AJ1622" s="33">
        <f t="shared" si="646"/>
        <v>40</v>
      </c>
      <c r="AK1622" s="33"/>
      <c r="AL1622" s="33">
        <f t="shared" ref="AL1622:BC1622" si="647">COUNTA(AL1581:AL1620)</f>
        <v>40</v>
      </c>
      <c r="AM1622" s="33">
        <f t="shared" si="647"/>
        <v>40</v>
      </c>
      <c r="AN1622" s="33">
        <f t="shared" si="647"/>
        <v>40</v>
      </c>
      <c r="AO1622" s="33">
        <f t="shared" si="647"/>
        <v>40</v>
      </c>
      <c r="AP1622" s="33">
        <f t="shared" si="647"/>
        <v>40</v>
      </c>
      <c r="AQ1622" s="33">
        <f t="shared" si="647"/>
        <v>40</v>
      </c>
      <c r="AR1622" s="33">
        <f t="shared" si="647"/>
        <v>40</v>
      </c>
      <c r="AS1622" s="33">
        <f t="shared" si="647"/>
        <v>40</v>
      </c>
      <c r="AT1622" s="33">
        <f t="shared" si="647"/>
        <v>40</v>
      </c>
      <c r="AU1622" s="33">
        <f t="shared" si="647"/>
        <v>40</v>
      </c>
      <c r="AV1622" s="33">
        <f t="shared" si="647"/>
        <v>40</v>
      </c>
      <c r="AW1622" s="33">
        <f t="shared" si="647"/>
        <v>40</v>
      </c>
      <c r="AX1622" s="33">
        <f t="shared" si="647"/>
        <v>40</v>
      </c>
      <c r="AY1622" s="33">
        <f t="shared" si="647"/>
        <v>40</v>
      </c>
      <c r="AZ1622" s="33">
        <f t="shared" si="647"/>
        <v>40</v>
      </c>
      <c r="BA1622" s="33">
        <f t="shared" si="647"/>
        <v>40</v>
      </c>
      <c r="BB1622" s="33">
        <f t="shared" si="647"/>
        <v>40</v>
      </c>
      <c r="BC1622" s="33">
        <f t="shared" si="647"/>
        <v>40</v>
      </c>
      <c r="BD1622" s="33">
        <f t="shared" si="643"/>
        <v>1800</v>
      </c>
      <c r="BE1622" s="110"/>
    </row>
    <row r="1623" spans="1:57" ht="25.5" customHeight="1" x14ac:dyDescent="0.25">
      <c r="A1623" s="29"/>
      <c r="B1623" s="83"/>
      <c r="C1623" s="84"/>
      <c r="D1623" s="84"/>
      <c r="E1623" s="76" t="s">
        <v>64</v>
      </c>
      <c r="F1623" s="34">
        <f t="shared" ref="F1623:AK1623" si="648">COUNTIF(F1581:F1620,"NS")</f>
        <v>0</v>
      </c>
      <c r="G1623" s="34">
        <f t="shared" si="648"/>
        <v>0</v>
      </c>
      <c r="H1623" s="34">
        <f t="shared" si="648"/>
        <v>0</v>
      </c>
      <c r="I1623" s="34">
        <f t="shared" si="648"/>
        <v>0</v>
      </c>
      <c r="J1623" s="34">
        <f t="shared" si="648"/>
        <v>0</v>
      </c>
      <c r="K1623" s="34">
        <f t="shared" si="648"/>
        <v>0</v>
      </c>
      <c r="L1623" s="34">
        <f t="shared" si="648"/>
        <v>0</v>
      </c>
      <c r="M1623" s="34">
        <f t="shared" si="648"/>
        <v>0</v>
      </c>
      <c r="N1623" s="34">
        <f t="shared" si="648"/>
        <v>0</v>
      </c>
      <c r="O1623" s="34">
        <f t="shared" si="648"/>
        <v>0</v>
      </c>
      <c r="P1623" s="34">
        <f t="shared" si="648"/>
        <v>0</v>
      </c>
      <c r="Q1623" s="34">
        <f t="shared" si="648"/>
        <v>0</v>
      </c>
      <c r="R1623" s="34">
        <f t="shared" si="648"/>
        <v>0</v>
      </c>
      <c r="S1623" s="34">
        <f t="shared" si="648"/>
        <v>0</v>
      </c>
      <c r="T1623" s="34">
        <f t="shared" si="648"/>
        <v>0</v>
      </c>
      <c r="U1623" s="34">
        <f t="shared" si="648"/>
        <v>0</v>
      </c>
      <c r="V1623" s="34"/>
      <c r="W1623" s="34">
        <f t="shared" si="648"/>
        <v>0</v>
      </c>
      <c r="X1623" s="34"/>
      <c r="Y1623" s="34">
        <f t="shared" si="648"/>
        <v>0</v>
      </c>
      <c r="Z1623" s="34">
        <f t="shared" si="648"/>
        <v>0</v>
      </c>
      <c r="AA1623" s="34"/>
      <c r="AB1623" s="34">
        <f t="shared" si="648"/>
        <v>0</v>
      </c>
      <c r="AC1623" s="34">
        <f t="shared" si="648"/>
        <v>0</v>
      </c>
      <c r="AD1623" s="34">
        <f t="shared" si="648"/>
        <v>0</v>
      </c>
      <c r="AE1623" s="34">
        <f t="shared" si="648"/>
        <v>0</v>
      </c>
      <c r="AF1623" s="34">
        <f t="shared" si="648"/>
        <v>0</v>
      </c>
      <c r="AG1623" s="34">
        <f t="shared" si="648"/>
        <v>0</v>
      </c>
      <c r="AH1623" s="34"/>
      <c r="AI1623" s="34">
        <f t="shared" si="648"/>
        <v>0</v>
      </c>
      <c r="AJ1623" s="34">
        <f t="shared" si="648"/>
        <v>0</v>
      </c>
      <c r="AK1623" s="34"/>
      <c r="AL1623" s="34">
        <f t="shared" ref="AL1623:BC1623" si="649">COUNTIF(AL1581:AL1620,"NS")</f>
        <v>0</v>
      </c>
      <c r="AM1623" s="34">
        <f t="shared" si="649"/>
        <v>0</v>
      </c>
      <c r="AN1623" s="34">
        <f t="shared" si="649"/>
        <v>0</v>
      </c>
      <c r="AO1623" s="34">
        <f t="shared" si="649"/>
        <v>0</v>
      </c>
      <c r="AP1623" s="34">
        <f t="shared" si="649"/>
        <v>0</v>
      </c>
      <c r="AQ1623" s="34">
        <f t="shared" si="649"/>
        <v>0</v>
      </c>
      <c r="AR1623" s="34">
        <f t="shared" si="649"/>
        <v>0</v>
      </c>
      <c r="AS1623" s="34">
        <f t="shared" si="649"/>
        <v>0</v>
      </c>
      <c r="AT1623" s="34">
        <f t="shared" si="649"/>
        <v>0</v>
      </c>
      <c r="AU1623" s="34">
        <f t="shared" si="649"/>
        <v>0</v>
      </c>
      <c r="AV1623" s="34">
        <f t="shared" si="649"/>
        <v>0</v>
      </c>
      <c r="AW1623" s="34">
        <f t="shared" si="649"/>
        <v>0</v>
      </c>
      <c r="AX1623" s="34">
        <f t="shared" si="649"/>
        <v>0</v>
      </c>
      <c r="AY1623" s="34">
        <f t="shared" si="649"/>
        <v>0</v>
      </c>
      <c r="AZ1623" s="34">
        <f t="shared" si="649"/>
        <v>0</v>
      </c>
      <c r="BA1623" s="34">
        <f t="shared" si="649"/>
        <v>0</v>
      </c>
      <c r="BB1623" s="34">
        <f t="shared" si="649"/>
        <v>0</v>
      </c>
      <c r="BC1623" s="34">
        <f t="shared" si="649"/>
        <v>0</v>
      </c>
      <c r="BD1623" s="33">
        <f t="shared" si="643"/>
        <v>0</v>
      </c>
      <c r="BE1623" s="110"/>
    </row>
    <row r="1624" spans="1:57" ht="25.5" customHeight="1" x14ac:dyDescent="0.25">
      <c r="A1624" s="29"/>
      <c r="B1624" s="83"/>
      <c r="C1624" s="84"/>
      <c r="D1624" s="84"/>
      <c r="E1624" s="76" t="s">
        <v>59</v>
      </c>
      <c r="F1624" s="34">
        <f t="shared" ref="F1624:AK1624" si="650">COUNTIF(F1581:F1620,"NC")</f>
        <v>0</v>
      </c>
      <c r="G1624" s="34">
        <f t="shared" si="650"/>
        <v>0</v>
      </c>
      <c r="H1624" s="34">
        <f t="shared" si="650"/>
        <v>0</v>
      </c>
      <c r="I1624" s="34">
        <f t="shared" si="650"/>
        <v>0</v>
      </c>
      <c r="J1624" s="34">
        <f t="shared" si="650"/>
        <v>0</v>
      </c>
      <c r="K1624" s="34">
        <f t="shared" si="650"/>
        <v>0</v>
      </c>
      <c r="L1624" s="34">
        <f t="shared" si="650"/>
        <v>0</v>
      </c>
      <c r="M1624" s="34">
        <f t="shared" si="650"/>
        <v>0</v>
      </c>
      <c r="N1624" s="34">
        <f t="shared" si="650"/>
        <v>0</v>
      </c>
      <c r="O1624" s="34">
        <f t="shared" si="650"/>
        <v>0</v>
      </c>
      <c r="P1624" s="34">
        <f t="shared" si="650"/>
        <v>0</v>
      </c>
      <c r="Q1624" s="34">
        <f t="shared" si="650"/>
        <v>0</v>
      </c>
      <c r="R1624" s="34">
        <f t="shared" si="650"/>
        <v>0</v>
      </c>
      <c r="S1624" s="34">
        <f t="shared" si="650"/>
        <v>0</v>
      </c>
      <c r="T1624" s="34">
        <f t="shared" si="650"/>
        <v>0</v>
      </c>
      <c r="U1624" s="34">
        <f t="shared" si="650"/>
        <v>0</v>
      </c>
      <c r="V1624" s="34"/>
      <c r="W1624" s="34">
        <f t="shared" si="650"/>
        <v>0</v>
      </c>
      <c r="X1624" s="34"/>
      <c r="Y1624" s="34">
        <f t="shared" si="650"/>
        <v>0</v>
      </c>
      <c r="Z1624" s="34">
        <f t="shared" si="650"/>
        <v>0</v>
      </c>
      <c r="AA1624" s="34"/>
      <c r="AB1624" s="34">
        <f t="shared" si="650"/>
        <v>0</v>
      </c>
      <c r="AC1624" s="34">
        <f t="shared" si="650"/>
        <v>0</v>
      </c>
      <c r="AD1624" s="34">
        <f t="shared" si="650"/>
        <v>0</v>
      </c>
      <c r="AE1624" s="34">
        <f t="shared" si="650"/>
        <v>0</v>
      </c>
      <c r="AF1624" s="34">
        <f t="shared" si="650"/>
        <v>0</v>
      </c>
      <c r="AG1624" s="34">
        <f t="shared" si="650"/>
        <v>0</v>
      </c>
      <c r="AH1624" s="34"/>
      <c r="AI1624" s="34">
        <f t="shared" si="650"/>
        <v>0</v>
      </c>
      <c r="AJ1624" s="34">
        <f t="shared" si="650"/>
        <v>0</v>
      </c>
      <c r="AK1624" s="34"/>
      <c r="AL1624" s="34">
        <f t="shared" ref="AL1624:BC1624" si="651">COUNTIF(AL1581:AL1620,"NC")</f>
        <v>0</v>
      </c>
      <c r="AM1624" s="34">
        <f t="shared" si="651"/>
        <v>0</v>
      </c>
      <c r="AN1624" s="34">
        <f t="shared" si="651"/>
        <v>0</v>
      </c>
      <c r="AO1624" s="34">
        <f t="shared" si="651"/>
        <v>0</v>
      </c>
      <c r="AP1624" s="34">
        <f t="shared" si="651"/>
        <v>0</v>
      </c>
      <c r="AQ1624" s="34">
        <f t="shared" si="651"/>
        <v>0</v>
      </c>
      <c r="AR1624" s="34">
        <f t="shared" si="651"/>
        <v>0</v>
      </c>
      <c r="AS1624" s="34">
        <f t="shared" si="651"/>
        <v>0</v>
      </c>
      <c r="AT1624" s="34">
        <f t="shared" si="651"/>
        <v>0</v>
      </c>
      <c r="AU1624" s="34">
        <f t="shared" si="651"/>
        <v>0</v>
      </c>
      <c r="AV1624" s="34">
        <f t="shared" si="651"/>
        <v>0</v>
      </c>
      <c r="AW1624" s="34">
        <f t="shared" si="651"/>
        <v>0</v>
      </c>
      <c r="AX1624" s="34">
        <f t="shared" si="651"/>
        <v>0</v>
      </c>
      <c r="AY1624" s="34">
        <f t="shared" si="651"/>
        <v>0</v>
      </c>
      <c r="AZ1624" s="34">
        <f t="shared" si="651"/>
        <v>0</v>
      </c>
      <c r="BA1624" s="34">
        <f t="shared" si="651"/>
        <v>0</v>
      </c>
      <c r="BB1624" s="34">
        <f t="shared" si="651"/>
        <v>0</v>
      </c>
      <c r="BC1624" s="34">
        <f t="shared" si="651"/>
        <v>0</v>
      </c>
      <c r="BD1624" s="33">
        <f t="shared" si="643"/>
        <v>0</v>
      </c>
      <c r="BE1624" s="110"/>
    </row>
    <row r="1625" spans="1:57" ht="25.5" customHeight="1" x14ac:dyDescent="0.25">
      <c r="A1625" s="29"/>
      <c r="B1625" s="83"/>
      <c r="C1625" s="84"/>
      <c r="D1625" s="84"/>
      <c r="E1625" s="76" t="s">
        <v>118</v>
      </c>
      <c r="F1625" s="35">
        <f t="shared" ref="F1625:AK1625" si="652">1-F1624/(F1622-F1623)</f>
        <v>1</v>
      </c>
      <c r="G1625" s="35">
        <f t="shared" si="652"/>
        <v>1</v>
      </c>
      <c r="H1625" s="35">
        <f t="shared" si="652"/>
        <v>1</v>
      </c>
      <c r="I1625" s="35">
        <f t="shared" si="652"/>
        <v>1</v>
      </c>
      <c r="J1625" s="35">
        <f t="shared" si="652"/>
        <v>1</v>
      </c>
      <c r="K1625" s="35">
        <f t="shared" si="652"/>
        <v>1</v>
      </c>
      <c r="L1625" s="35">
        <f t="shared" si="652"/>
        <v>1</v>
      </c>
      <c r="M1625" s="35">
        <f t="shared" si="652"/>
        <v>1</v>
      </c>
      <c r="N1625" s="35">
        <f t="shared" si="652"/>
        <v>1</v>
      </c>
      <c r="O1625" s="35">
        <f t="shared" si="652"/>
        <v>1</v>
      </c>
      <c r="P1625" s="35">
        <f t="shared" si="652"/>
        <v>1</v>
      </c>
      <c r="Q1625" s="35">
        <f t="shared" si="652"/>
        <v>1</v>
      </c>
      <c r="R1625" s="35">
        <f t="shared" si="652"/>
        <v>1</v>
      </c>
      <c r="S1625" s="35">
        <f t="shared" si="652"/>
        <v>1</v>
      </c>
      <c r="T1625" s="35">
        <f t="shared" si="652"/>
        <v>1</v>
      </c>
      <c r="U1625" s="35">
        <f t="shared" si="652"/>
        <v>1</v>
      </c>
      <c r="V1625" s="35"/>
      <c r="W1625" s="35">
        <f t="shared" si="652"/>
        <v>1</v>
      </c>
      <c r="X1625" s="35"/>
      <c r="Y1625" s="35">
        <f t="shared" si="652"/>
        <v>1</v>
      </c>
      <c r="Z1625" s="35">
        <f t="shared" si="652"/>
        <v>1</v>
      </c>
      <c r="AA1625" s="35"/>
      <c r="AB1625" s="35">
        <f t="shared" si="652"/>
        <v>1</v>
      </c>
      <c r="AC1625" s="35">
        <f t="shared" si="652"/>
        <v>1</v>
      </c>
      <c r="AD1625" s="35">
        <f t="shared" si="652"/>
        <v>1</v>
      </c>
      <c r="AE1625" s="35">
        <f t="shared" si="652"/>
        <v>1</v>
      </c>
      <c r="AF1625" s="35">
        <f t="shared" si="652"/>
        <v>1</v>
      </c>
      <c r="AG1625" s="35">
        <f t="shared" si="652"/>
        <v>1</v>
      </c>
      <c r="AH1625" s="35"/>
      <c r="AI1625" s="35">
        <f t="shared" si="652"/>
        <v>1</v>
      </c>
      <c r="AJ1625" s="35">
        <f t="shared" si="652"/>
        <v>1</v>
      </c>
      <c r="AK1625" s="35"/>
      <c r="AL1625" s="35">
        <f t="shared" ref="AL1625:BD1625" si="653">1-AL1624/(AL1622-AL1623)</f>
        <v>1</v>
      </c>
      <c r="AM1625" s="35">
        <f t="shared" si="653"/>
        <v>1</v>
      </c>
      <c r="AN1625" s="35">
        <f t="shared" si="653"/>
        <v>1</v>
      </c>
      <c r="AO1625" s="35">
        <f t="shared" si="653"/>
        <v>1</v>
      </c>
      <c r="AP1625" s="35">
        <f t="shared" si="653"/>
        <v>1</v>
      </c>
      <c r="AQ1625" s="35">
        <f t="shared" si="653"/>
        <v>1</v>
      </c>
      <c r="AR1625" s="35">
        <f t="shared" si="653"/>
        <v>1</v>
      </c>
      <c r="AS1625" s="35">
        <f t="shared" si="653"/>
        <v>1</v>
      </c>
      <c r="AT1625" s="35">
        <f t="shared" si="653"/>
        <v>1</v>
      </c>
      <c r="AU1625" s="35">
        <f t="shared" si="653"/>
        <v>1</v>
      </c>
      <c r="AV1625" s="35">
        <f t="shared" si="653"/>
        <v>1</v>
      </c>
      <c r="AW1625" s="35">
        <f t="shared" si="653"/>
        <v>1</v>
      </c>
      <c r="AX1625" s="35">
        <f t="shared" si="653"/>
        <v>1</v>
      </c>
      <c r="AY1625" s="35">
        <f t="shared" si="653"/>
        <v>1</v>
      </c>
      <c r="AZ1625" s="35">
        <f t="shared" si="653"/>
        <v>1</v>
      </c>
      <c r="BA1625" s="35">
        <f t="shared" si="653"/>
        <v>1</v>
      </c>
      <c r="BB1625" s="35">
        <f t="shared" si="653"/>
        <v>1</v>
      </c>
      <c r="BC1625" s="35">
        <f t="shared" si="653"/>
        <v>1</v>
      </c>
      <c r="BD1625" s="35">
        <f t="shared" si="653"/>
        <v>1</v>
      </c>
      <c r="BE1625" s="110"/>
    </row>
    <row r="1626" spans="1:57" ht="25.5" customHeight="1" x14ac:dyDescent="0.25">
      <c r="A1626" s="29"/>
      <c r="B1626" s="83"/>
      <c r="C1626" s="84"/>
      <c r="D1626" s="84"/>
      <c r="E1626" s="76" t="s">
        <v>152</v>
      </c>
      <c r="F1626" s="34">
        <f t="shared" ref="F1626:AK1626" si="654">F1622+F1575</f>
        <v>1279</v>
      </c>
      <c r="G1626" s="34">
        <f t="shared" si="654"/>
        <v>1280</v>
      </c>
      <c r="H1626" s="34">
        <f t="shared" si="654"/>
        <v>1280</v>
      </c>
      <c r="I1626" s="34">
        <f t="shared" si="654"/>
        <v>1280</v>
      </c>
      <c r="J1626" s="34">
        <f t="shared" si="654"/>
        <v>1280</v>
      </c>
      <c r="K1626" s="34">
        <f t="shared" si="654"/>
        <v>1278</v>
      </c>
      <c r="L1626" s="34">
        <f t="shared" si="654"/>
        <v>1278</v>
      </c>
      <c r="M1626" s="34">
        <f t="shared" si="654"/>
        <v>1279</v>
      </c>
      <c r="N1626" s="34">
        <f t="shared" si="654"/>
        <v>1279</v>
      </c>
      <c r="O1626" s="34">
        <f t="shared" si="654"/>
        <v>1278</v>
      </c>
      <c r="P1626" s="34">
        <f t="shared" si="654"/>
        <v>1280</v>
      </c>
      <c r="Q1626" s="34">
        <f t="shared" si="654"/>
        <v>1280</v>
      </c>
      <c r="R1626" s="34">
        <f t="shared" si="654"/>
        <v>1263</v>
      </c>
      <c r="S1626" s="34">
        <f t="shared" si="654"/>
        <v>1279</v>
      </c>
      <c r="T1626" s="34">
        <f t="shared" si="654"/>
        <v>1280</v>
      </c>
      <c r="U1626" s="34">
        <f t="shared" si="654"/>
        <v>1268</v>
      </c>
      <c r="V1626" s="34"/>
      <c r="W1626" s="34">
        <f t="shared" si="654"/>
        <v>1275</v>
      </c>
      <c r="X1626" s="34"/>
      <c r="Y1626" s="34">
        <f t="shared" si="654"/>
        <v>1279</v>
      </c>
      <c r="Z1626" s="34">
        <f t="shared" si="654"/>
        <v>1280</v>
      </c>
      <c r="AA1626" s="34"/>
      <c r="AB1626" s="34">
        <f t="shared" si="654"/>
        <v>1280</v>
      </c>
      <c r="AC1626" s="34">
        <f t="shared" si="654"/>
        <v>1280</v>
      </c>
      <c r="AD1626" s="34">
        <f t="shared" si="654"/>
        <v>1280</v>
      </c>
      <c r="AE1626" s="34">
        <f t="shared" si="654"/>
        <v>1280</v>
      </c>
      <c r="AF1626" s="34">
        <f t="shared" si="654"/>
        <v>1279</v>
      </c>
      <c r="AG1626" s="34">
        <f t="shared" si="654"/>
        <v>1279</v>
      </c>
      <c r="AH1626" s="34"/>
      <c r="AI1626" s="34">
        <f t="shared" si="654"/>
        <v>1280</v>
      </c>
      <c r="AJ1626" s="34">
        <f t="shared" si="654"/>
        <v>1276</v>
      </c>
      <c r="AK1626" s="34"/>
      <c r="AL1626" s="34">
        <f t="shared" ref="AL1626:BD1626" si="655">AL1622+AL1575</f>
        <v>1276</v>
      </c>
      <c r="AM1626" s="34">
        <f t="shared" si="655"/>
        <v>1279</v>
      </c>
      <c r="AN1626" s="34">
        <f t="shared" si="655"/>
        <v>1279</v>
      </c>
      <c r="AO1626" s="34">
        <f t="shared" si="655"/>
        <v>1279</v>
      </c>
      <c r="AP1626" s="34">
        <f t="shared" si="655"/>
        <v>1280</v>
      </c>
      <c r="AQ1626" s="34">
        <f t="shared" si="655"/>
        <v>1277</v>
      </c>
      <c r="AR1626" s="34">
        <f t="shared" si="655"/>
        <v>1278</v>
      </c>
      <c r="AS1626" s="34">
        <f t="shared" si="655"/>
        <v>1280</v>
      </c>
      <c r="AT1626" s="34">
        <f t="shared" si="655"/>
        <v>1279</v>
      </c>
      <c r="AU1626" s="34">
        <f t="shared" si="655"/>
        <v>1280</v>
      </c>
      <c r="AV1626" s="34">
        <f t="shared" si="655"/>
        <v>1280</v>
      </c>
      <c r="AW1626" s="34">
        <f t="shared" si="655"/>
        <v>1272</v>
      </c>
      <c r="AX1626" s="34">
        <f t="shared" si="655"/>
        <v>1279</v>
      </c>
      <c r="AY1626" s="34">
        <f t="shared" si="655"/>
        <v>1277</v>
      </c>
      <c r="AZ1626" s="34">
        <f t="shared" si="655"/>
        <v>1279</v>
      </c>
      <c r="BA1626" s="34">
        <f t="shared" si="655"/>
        <v>1280</v>
      </c>
      <c r="BB1626" s="34">
        <f t="shared" si="655"/>
        <v>1280</v>
      </c>
      <c r="BC1626" s="34">
        <f t="shared" si="655"/>
        <v>1280</v>
      </c>
      <c r="BD1626" s="34">
        <f t="shared" si="655"/>
        <v>57523</v>
      </c>
      <c r="BE1626" s="110"/>
    </row>
    <row r="1627" spans="1:57" ht="25.5" customHeight="1" x14ac:dyDescent="0.25">
      <c r="A1627" s="29"/>
      <c r="B1627" s="83"/>
      <c r="C1627" s="84"/>
      <c r="D1627" s="84"/>
      <c r="E1627" s="76" t="s">
        <v>153</v>
      </c>
      <c r="F1627" s="34">
        <f t="shared" ref="F1627:AK1627" si="656">F1623+F1576</f>
        <v>94</v>
      </c>
      <c r="G1627" s="34">
        <f t="shared" si="656"/>
        <v>142</v>
      </c>
      <c r="H1627" s="34">
        <f t="shared" si="656"/>
        <v>91</v>
      </c>
      <c r="I1627" s="34">
        <f t="shared" si="656"/>
        <v>146</v>
      </c>
      <c r="J1627" s="34">
        <f t="shared" si="656"/>
        <v>151</v>
      </c>
      <c r="K1627" s="34">
        <f t="shared" si="656"/>
        <v>145</v>
      </c>
      <c r="L1627" s="34">
        <f t="shared" si="656"/>
        <v>192</v>
      </c>
      <c r="M1627" s="34">
        <f t="shared" si="656"/>
        <v>175</v>
      </c>
      <c r="N1627" s="34">
        <f t="shared" si="656"/>
        <v>159</v>
      </c>
      <c r="O1627" s="34">
        <f t="shared" si="656"/>
        <v>158</v>
      </c>
      <c r="P1627" s="34">
        <f t="shared" si="656"/>
        <v>148</v>
      </c>
      <c r="Q1627" s="34">
        <f t="shared" si="656"/>
        <v>192</v>
      </c>
      <c r="R1627" s="34">
        <f t="shared" si="656"/>
        <v>131</v>
      </c>
      <c r="S1627" s="34">
        <f t="shared" si="656"/>
        <v>185</v>
      </c>
      <c r="T1627" s="34">
        <f t="shared" si="656"/>
        <v>145</v>
      </c>
      <c r="U1627" s="34">
        <f t="shared" si="656"/>
        <v>140</v>
      </c>
      <c r="V1627" s="34"/>
      <c r="W1627" s="34">
        <f t="shared" si="656"/>
        <v>157</v>
      </c>
      <c r="X1627" s="34"/>
      <c r="Y1627" s="34">
        <f t="shared" si="656"/>
        <v>150</v>
      </c>
      <c r="Z1627" s="34">
        <f t="shared" si="656"/>
        <v>146</v>
      </c>
      <c r="AA1627" s="34"/>
      <c r="AB1627" s="34">
        <f t="shared" si="656"/>
        <v>133</v>
      </c>
      <c r="AC1627" s="34">
        <f t="shared" si="656"/>
        <v>149</v>
      </c>
      <c r="AD1627" s="34">
        <f t="shared" si="656"/>
        <v>154</v>
      </c>
      <c r="AE1627" s="34">
        <f t="shared" si="656"/>
        <v>157</v>
      </c>
      <c r="AF1627" s="34">
        <f t="shared" si="656"/>
        <v>166</v>
      </c>
      <c r="AG1627" s="34">
        <f t="shared" si="656"/>
        <v>116</v>
      </c>
      <c r="AH1627" s="34"/>
      <c r="AI1627" s="34">
        <f t="shared" si="656"/>
        <v>184</v>
      </c>
      <c r="AJ1627" s="34">
        <f t="shared" si="656"/>
        <v>148</v>
      </c>
      <c r="AK1627" s="34"/>
      <c r="AL1627" s="34">
        <f t="shared" ref="AL1627:BD1627" si="657">AL1623+AL1576</f>
        <v>145</v>
      </c>
      <c r="AM1627" s="34">
        <f t="shared" si="657"/>
        <v>147</v>
      </c>
      <c r="AN1627" s="34">
        <f t="shared" si="657"/>
        <v>176</v>
      </c>
      <c r="AO1627" s="34">
        <f t="shared" si="657"/>
        <v>144</v>
      </c>
      <c r="AP1627" s="34">
        <f t="shared" si="657"/>
        <v>184</v>
      </c>
      <c r="AQ1627" s="34">
        <f t="shared" si="657"/>
        <v>147</v>
      </c>
      <c r="AR1627" s="34">
        <f t="shared" si="657"/>
        <v>130</v>
      </c>
      <c r="AS1627" s="34">
        <f t="shared" si="657"/>
        <v>217</v>
      </c>
      <c r="AT1627" s="34">
        <f t="shared" si="657"/>
        <v>144</v>
      </c>
      <c r="AU1627" s="34">
        <f t="shared" si="657"/>
        <v>189</v>
      </c>
      <c r="AV1627" s="34">
        <f t="shared" si="657"/>
        <v>0</v>
      </c>
      <c r="AW1627" s="34">
        <f t="shared" si="657"/>
        <v>154</v>
      </c>
      <c r="AX1627" s="34">
        <f t="shared" si="657"/>
        <v>128</v>
      </c>
      <c r="AY1627" s="34">
        <f t="shared" si="657"/>
        <v>196</v>
      </c>
      <c r="AZ1627" s="34">
        <f t="shared" si="657"/>
        <v>131</v>
      </c>
      <c r="BA1627" s="34">
        <f t="shared" si="657"/>
        <v>137</v>
      </c>
      <c r="BB1627" s="34">
        <f t="shared" si="657"/>
        <v>0</v>
      </c>
      <c r="BC1627" s="34">
        <f t="shared" si="657"/>
        <v>0</v>
      </c>
      <c r="BD1627" s="34">
        <f t="shared" si="657"/>
        <v>6423</v>
      </c>
      <c r="BE1627" s="110"/>
    </row>
    <row r="1628" spans="1:57" ht="25.5" customHeight="1" x14ac:dyDescent="0.25">
      <c r="A1628" s="29"/>
      <c r="B1628" s="83"/>
      <c r="C1628" s="84"/>
      <c r="D1628" s="84"/>
      <c r="E1628" s="76" t="s">
        <v>154</v>
      </c>
      <c r="F1628" s="34">
        <f t="shared" ref="F1628:AK1628" si="658">F1624+F1577</f>
        <v>5</v>
      </c>
      <c r="G1628" s="34">
        <f t="shared" si="658"/>
        <v>27</v>
      </c>
      <c r="H1628" s="34">
        <f t="shared" si="658"/>
        <v>89</v>
      </c>
      <c r="I1628" s="34">
        <f t="shared" si="658"/>
        <v>71</v>
      </c>
      <c r="J1628" s="34">
        <f t="shared" si="658"/>
        <v>81</v>
      </c>
      <c r="K1628" s="34">
        <f t="shared" si="658"/>
        <v>22</v>
      </c>
      <c r="L1628" s="34">
        <f t="shared" si="658"/>
        <v>51</v>
      </c>
      <c r="M1628" s="34">
        <f t="shared" si="658"/>
        <v>134</v>
      </c>
      <c r="N1628" s="34">
        <f t="shared" si="658"/>
        <v>107</v>
      </c>
      <c r="O1628" s="34">
        <f t="shared" si="658"/>
        <v>72</v>
      </c>
      <c r="P1628" s="34">
        <f t="shared" si="658"/>
        <v>29</v>
      </c>
      <c r="Q1628" s="34">
        <f t="shared" si="658"/>
        <v>71</v>
      </c>
      <c r="R1628" s="34">
        <f t="shared" si="658"/>
        <v>96</v>
      </c>
      <c r="S1628" s="34">
        <f t="shared" si="658"/>
        <v>24</v>
      </c>
      <c r="T1628" s="34">
        <f t="shared" si="658"/>
        <v>101</v>
      </c>
      <c r="U1628" s="34">
        <f t="shared" si="658"/>
        <v>78</v>
      </c>
      <c r="V1628" s="34"/>
      <c r="W1628" s="34">
        <f t="shared" si="658"/>
        <v>147</v>
      </c>
      <c r="X1628" s="34"/>
      <c r="Y1628" s="34">
        <f t="shared" si="658"/>
        <v>58</v>
      </c>
      <c r="Z1628" s="34">
        <f t="shared" si="658"/>
        <v>74</v>
      </c>
      <c r="AA1628" s="34"/>
      <c r="AB1628" s="34">
        <f t="shared" si="658"/>
        <v>4</v>
      </c>
      <c r="AC1628" s="34">
        <f t="shared" si="658"/>
        <v>59</v>
      </c>
      <c r="AD1628" s="34">
        <f t="shared" si="658"/>
        <v>25</v>
      </c>
      <c r="AE1628" s="34">
        <f t="shared" si="658"/>
        <v>21</v>
      </c>
      <c r="AF1628" s="34">
        <f t="shared" si="658"/>
        <v>105</v>
      </c>
      <c r="AG1628" s="34">
        <f t="shared" si="658"/>
        <v>40</v>
      </c>
      <c r="AH1628" s="34"/>
      <c r="AI1628" s="34">
        <f t="shared" si="658"/>
        <v>58</v>
      </c>
      <c r="AJ1628" s="34">
        <f t="shared" si="658"/>
        <v>39</v>
      </c>
      <c r="AK1628" s="34"/>
      <c r="AL1628" s="34">
        <f t="shared" ref="AL1628:BD1628" si="659">AL1624+AL1577</f>
        <v>37</v>
      </c>
      <c r="AM1628" s="34">
        <f t="shared" si="659"/>
        <v>15</v>
      </c>
      <c r="AN1628" s="34">
        <f t="shared" si="659"/>
        <v>38</v>
      </c>
      <c r="AO1628" s="34">
        <f t="shared" si="659"/>
        <v>93</v>
      </c>
      <c r="AP1628" s="34">
        <f t="shared" si="659"/>
        <v>15</v>
      </c>
      <c r="AQ1628" s="34">
        <f t="shared" si="659"/>
        <v>141</v>
      </c>
      <c r="AR1628" s="34">
        <f t="shared" si="659"/>
        <v>101</v>
      </c>
      <c r="AS1628" s="34">
        <f t="shared" si="659"/>
        <v>87</v>
      </c>
      <c r="AT1628" s="34">
        <f t="shared" si="659"/>
        <v>89</v>
      </c>
      <c r="AU1628" s="34">
        <f t="shared" si="659"/>
        <v>158</v>
      </c>
      <c r="AV1628" s="34">
        <f t="shared" si="659"/>
        <v>0</v>
      </c>
      <c r="AW1628" s="34">
        <f t="shared" si="659"/>
        <v>183</v>
      </c>
      <c r="AX1628" s="34">
        <f t="shared" si="659"/>
        <v>64</v>
      </c>
      <c r="AY1628" s="34">
        <f t="shared" si="659"/>
        <v>3</v>
      </c>
      <c r="AZ1628" s="34">
        <f t="shared" si="659"/>
        <v>33</v>
      </c>
      <c r="BA1628" s="34">
        <f t="shared" si="659"/>
        <v>1</v>
      </c>
      <c r="BB1628" s="34">
        <f t="shared" si="659"/>
        <v>0</v>
      </c>
      <c r="BC1628" s="34">
        <f t="shared" si="659"/>
        <v>0</v>
      </c>
      <c r="BD1628" s="34">
        <f t="shared" si="659"/>
        <v>2746</v>
      </c>
      <c r="BE1628" s="110"/>
    </row>
    <row r="1629" spans="1:57" ht="25.5" customHeight="1" x14ac:dyDescent="0.25">
      <c r="A1629" s="29"/>
      <c r="B1629" s="83"/>
      <c r="C1629" s="84"/>
      <c r="D1629" s="84"/>
      <c r="E1629" s="76" t="s">
        <v>155</v>
      </c>
      <c r="F1629" s="35">
        <f t="shared" ref="F1629:AK1629" si="660">1-F1628/(F1626-F1627)</f>
        <v>0.99578059071729963</v>
      </c>
      <c r="G1629" s="35">
        <f t="shared" si="660"/>
        <v>0.97627416520210897</v>
      </c>
      <c r="H1629" s="35">
        <f t="shared" si="660"/>
        <v>0.92514718250630779</v>
      </c>
      <c r="I1629" s="35">
        <f t="shared" si="660"/>
        <v>0.93738977072310403</v>
      </c>
      <c r="J1629" s="35">
        <f t="shared" si="660"/>
        <v>0.92825509300265718</v>
      </c>
      <c r="K1629" s="35">
        <f t="shared" si="660"/>
        <v>0.98058252427184467</v>
      </c>
      <c r="L1629" s="35">
        <f t="shared" si="660"/>
        <v>0.95303867403314912</v>
      </c>
      <c r="M1629" s="35">
        <f t="shared" si="660"/>
        <v>0.87862318840579712</v>
      </c>
      <c r="N1629" s="35">
        <f t="shared" si="660"/>
        <v>0.90446428571428572</v>
      </c>
      <c r="O1629" s="35">
        <f t="shared" si="660"/>
        <v>0.93571428571428572</v>
      </c>
      <c r="P1629" s="35">
        <f t="shared" si="660"/>
        <v>0.97438162544169615</v>
      </c>
      <c r="Q1629" s="35">
        <f t="shared" si="660"/>
        <v>0.93474264705882348</v>
      </c>
      <c r="R1629" s="35">
        <f t="shared" si="660"/>
        <v>0.9151943462897526</v>
      </c>
      <c r="S1629" s="35">
        <f t="shared" si="660"/>
        <v>0.9780621572212066</v>
      </c>
      <c r="T1629" s="35">
        <f t="shared" si="660"/>
        <v>0.91101321585903083</v>
      </c>
      <c r="U1629" s="35">
        <f t="shared" si="660"/>
        <v>0.93085106382978722</v>
      </c>
      <c r="V1629" s="35"/>
      <c r="W1629" s="35">
        <f t="shared" si="660"/>
        <v>0.86851520572450802</v>
      </c>
      <c r="X1629" s="35"/>
      <c r="Y1629" s="35">
        <f t="shared" si="660"/>
        <v>0.94862710363153235</v>
      </c>
      <c r="Z1629" s="35">
        <f t="shared" si="660"/>
        <v>0.93474426807760147</v>
      </c>
      <c r="AA1629" s="35"/>
      <c r="AB1629" s="35">
        <f t="shared" si="660"/>
        <v>0.99651264167393194</v>
      </c>
      <c r="AC1629" s="35">
        <f t="shared" si="660"/>
        <v>0.94783377541998237</v>
      </c>
      <c r="AD1629" s="35">
        <f t="shared" si="660"/>
        <v>0.97779751332149201</v>
      </c>
      <c r="AE1629" s="35">
        <f t="shared" si="660"/>
        <v>0.98130008904719501</v>
      </c>
      <c r="AF1629" s="35">
        <f t="shared" si="660"/>
        <v>0.90566037735849059</v>
      </c>
      <c r="AG1629" s="35">
        <f t="shared" si="660"/>
        <v>0.96560619088564059</v>
      </c>
      <c r="AH1629" s="35"/>
      <c r="AI1629" s="35">
        <f t="shared" si="660"/>
        <v>0.9470802919708029</v>
      </c>
      <c r="AJ1629" s="35">
        <f t="shared" si="660"/>
        <v>0.96542553191489366</v>
      </c>
      <c r="AK1629" s="35"/>
      <c r="AL1629" s="35">
        <f t="shared" ref="AL1629:BD1629" si="661">1-AL1628/(AL1626-AL1627)</f>
        <v>0.96728558797524311</v>
      </c>
      <c r="AM1629" s="35">
        <f t="shared" si="661"/>
        <v>0.98674911660777387</v>
      </c>
      <c r="AN1629" s="35">
        <f t="shared" si="661"/>
        <v>0.96554850407978243</v>
      </c>
      <c r="AO1629" s="35">
        <f t="shared" si="661"/>
        <v>0.91806167400881056</v>
      </c>
      <c r="AP1629" s="35">
        <f t="shared" si="661"/>
        <v>0.98631386861313863</v>
      </c>
      <c r="AQ1629" s="35">
        <f t="shared" si="661"/>
        <v>0.87522123893805315</v>
      </c>
      <c r="AR1629" s="35">
        <f t="shared" si="661"/>
        <v>0.91202090592334495</v>
      </c>
      <c r="AS1629" s="35">
        <f t="shared" si="661"/>
        <v>0.91815616180620885</v>
      </c>
      <c r="AT1629" s="35">
        <f t="shared" si="661"/>
        <v>0.92158590308370048</v>
      </c>
      <c r="AU1629" s="35">
        <f t="shared" si="661"/>
        <v>0.85517873510540787</v>
      </c>
      <c r="AV1629" s="35">
        <f t="shared" si="661"/>
        <v>1</v>
      </c>
      <c r="AW1629" s="35">
        <f t="shared" si="661"/>
        <v>0.8363148479427549</v>
      </c>
      <c r="AX1629" s="35">
        <f t="shared" si="661"/>
        <v>0.94439617723718505</v>
      </c>
      <c r="AY1629" s="35">
        <f t="shared" si="661"/>
        <v>0.9972247918593895</v>
      </c>
      <c r="AZ1629" s="35">
        <f t="shared" si="661"/>
        <v>0.97125435540069682</v>
      </c>
      <c r="BA1629" s="35">
        <f t="shared" si="661"/>
        <v>0.99912510936132981</v>
      </c>
      <c r="BB1629" s="35">
        <f t="shared" si="661"/>
        <v>1</v>
      </c>
      <c r="BC1629" s="35">
        <f t="shared" si="661"/>
        <v>1</v>
      </c>
      <c r="BD1629" s="35">
        <f t="shared" si="661"/>
        <v>0.94626223091976513</v>
      </c>
      <c r="BE1629" s="110"/>
    </row>
    <row r="1630" spans="1:57" ht="25.5" customHeight="1" x14ac:dyDescent="0.25">
      <c r="A1630" s="19" t="s">
        <v>44</v>
      </c>
      <c r="B1630" s="85" t="s">
        <v>45</v>
      </c>
      <c r="C1630" s="86">
        <v>43694</v>
      </c>
      <c r="D1630" s="85">
        <v>32</v>
      </c>
      <c r="E1630" s="85" t="s">
        <v>46</v>
      </c>
      <c r="F1630" s="19">
        <f t="shared" ref="F1630:AK1630" si="662">F1579</f>
        <v>14</v>
      </c>
      <c r="G1630" s="19">
        <f t="shared" si="662"/>
        <v>23</v>
      </c>
      <c r="H1630" s="19">
        <f t="shared" si="662"/>
        <v>42</v>
      </c>
      <c r="I1630" s="19">
        <f t="shared" si="662"/>
        <v>47</v>
      </c>
      <c r="J1630" s="19">
        <f t="shared" si="662"/>
        <v>48</v>
      </c>
      <c r="K1630" s="19">
        <f t="shared" si="662"/>
        <v>59</v>
      </c>
      <c r="L1630" s="19">
        <f t="shared" si="662"/>
        <v>64</v>
      </c>
      <c r="M1630" s="19">
        <f t="shared" si="662"/>
        <v>65</v>
      </c>
      <c r="N1630" s="19">
        <f t="shared" si="662"/>
        <v>66</v>
      </c>
      <c r="O1630" s="19">
        <f t="shared" si="662"/>
        <v>72</v>
      </c>
      <c r="P1630" s="19">
        <f t="shared" si="662"/>
        <v>76</v>
      </c>
      <c r="Q1630" s="19">
        <f t="shared" si="662"/>
        <v>78</v>
      </c>
      <c r="R1630" s="19">
        <f t="shared" si="662"/>
        <v>79</v>
      </c>
      <c r="S1630" s="19">
        <f t="shared" si="662"/>
        <v>83</v>
      </c>
      <c r="T1630" s="19">
        <f t="shared" si="662"/>
        <v>84</v>
      </c>
      <c r="U1630" s="19">
        <f t="shared" si="662"/>
        <v>86</v>
      </c>
      <c r="V1630" s="19"/>
      <c r="W1630" s="19">
        <f t="shared" si="662"/>
        <v>411</v>
      </c>
      <c r="X1630" s="19"/>
      <c r="Y1630" s="19">
        <f t="shared" si="662"/>
        <v>413</v>
      </c>
      <c r="Z1630" s="19">
        <f t="shared" si="662"/>
        <v>415</v>
      </c>
      <c r="AA1630" s="19"/>
      <c r="AB1630" s="19">
        <f t="shared" si="662"/>
        <v>417</v>
      </c>
      <c r="AC1630" s="19">
        <f t="shared" si="662"/>
        <v>418</v>
      </c>
      <c r="AD1630" s="19">
        <f t="shared" si="662"/>
        <v>419</v>
      </c>
      <c r="AE1630" s="19">
        <f t="shared" si="662"/>
        <v>420</v>
      </c>
      <c r="AF1630" s="19">
        <f t="shared" si="662"/>
        <v>421</v>
      </c>
      <c r="AG1630" s="19">
        <f t="shared" si="662"/>
        <v>422</v>
      </c>
      <c r="AH1630" s="19"/>
      <c r="AI1630" s="19">
        <f t="shared" si="662"/>
        <v>425</v>
      </c>
      <c r="AJ1630" s="19">
        <f t="shared" si="662"/>
        <v>426</v>
      </c>
      <c r="AK1630" s="19"/>
      <c r="AL1630" s="19">
        <f t="shared" ref="AL1630:BD1630" si="663">AL1579</f>
        <v>430</v>
      </c>
      <c r="AM1630" s="19">
        <f t="shared" si="663"/>
        <v>431</v>
      </c>
      <c r="AN1630" s="19">
        <f t="shared" si="663"/>
        <v>433</v>
      </c>
      <c r="AO1630" s="19">
        <f t="shared" si="663"/>
        <v>446</v>
      </c>
      <c r="AP1630" s="19">
        <f t="shared" si="663"/>
        <v>449</v>
      </c>
      <c r="AQ1630" s="19">
        <f t="shared" si="663"/>
        <v>450</v>
      </c>
      <c r="AR1630" s="19">
        <f t="shared" si="663"/>
        <v>451</v>
      </c>
      <c r="AS1630" s="19">
        <f t="shared" si="663"/>
        <v>453</v>
      </c>
      <c r="AT1630" s="19">
        <f t="shared" si="663"/>
        <v>454</v>
      </c>
      <c r="AU1630" s="19">
        <f t="shared" si="663"/>
        <v>455</v>
      </c>
      <c r="AV1630" s="19">
        <f t="shared" si="663"/>
        <v>0</v>
      </c>
      <c r="AW1630" s="19">
        <f t="shared" si="663"/>
        <v>457</v>
      </c>
      <c r="AX1630" s="19">
        <f t="shared" si="663"/>
        <v>458</v>
      </c>
      <c r="AY1630" s="19">
        <f t="shared" si="663"/>
        <v>460</v>
      </c>
      <c r="AZ1630" s="19">
        <f t="shared" si="663"/>
        <v>461</v>
      </c>
      <c r="BA1630" s="19">
        <f t="shared" si="663"/>
        <v>463</v>
      </c>
      <c r="BB1630" s="19">
        <f t="shared" si="663"/>
        <v>0</v>
      </c>
      <c r="BC1630" s="19">
        <f t="shared" si="663"/>
        <v>0</v>
      </c>
      <c r="BD1630" s="19" t="str">
        <f t="shared" si="663"/>
        <v>TOTALS</v>
      </c>
      <c r="BE1630" s="19" t="s">
        <v>47</v>
      </c>
    </row>
    <row r="1631" spans="1:57" ht="25.5" customHeight="1" x14ac:dyDescent="0.25">
      <c r="A1631" s="19" t="s">
        <v>48</v>
      </c>
      <c r="B1631" s="85"/>
      <c r="C1631" s="87" t="s">
        <v>49</v>
      </c>
      <c r="D1631" s="87" t="s">
        <v>50</v>
      </c>
      <c r="E1631" s="87" t="s">
        <v>51</v>
      </c>
      <c r="F1631" s="19" t="s">
        <v>52</v>
      </c>
      <c r="G1631" s="19" t="s">
        <v>52</v>
      </c>
      <c r="H1631" s="19" t="s">
        <v>52</v>
      </c>
      <c r="I1631" s="19" t="s">
        <v>52</v>
      </c>
      <c r="J1631" s="19" t="s">
        <v>52</v>
      </c>
      <c r="K1631" s="19" t="s">
        <v>52</v>
      </c>
      <c r="L1631" s="19" t="s">
        <v>52</v>
      </c>
      <c r="M1631" s="19" t="s">
        <v>52</v>
      </c>
      <c r="N1631" s="19" t="s">
        <v>52</v>
      </c>
      <c r="O1631" s="19" t="s">
        <v>52</v>
      </c>
      <c r="P1631" s="19" t="s">
        <v>52</v>
      </c>
      <c r="Q1631" s="19" t="s">
        <v>52</v>
      </c>
      <c r="R1631" s="19" t="s">
        <v>52</v>
      </c>
      <c r="S1631" s="19" t="s">
        <v>52</v>
      </c>
      <c r="T1631" s="19" t="s">
        <v>52</v>
      </c>
      <c r="U1631" s="19" t="s">
        <v>52</v>
      </c>
      <c r="V1631" s="19"/>
      <c r="W1631" s="19" t="s">
        <v>52</v>
      </c>
      <c r="X1631" s="19"/>
      <c r="Y1631" s="19" t="s">
        <v>52</v>
      </c>
      <c r="Z1631" s="19" t="s">
        <v>52</v>
      </c>
      <c r="AA1631" s="19"/>
      <c r="AB1631" s="19" t="s">
        <v>52</v>
      </c>
      <c r="AC1631" s="19" t="s">
        <v>52</v>
      </c>
      <c r="AD1631" s="19" t="s">
        <v>52</v>
      </c>
      <c r="AE1631" s="19" t="s">
        <v>52</v>
      </c>
      <c r="AF1631" s="19" t="s">
        <v>52</v>
      </c>
      <c r="AG1631" s="19" t="s">
        <v>52</v>
      </c>
      <c r="AH1631" s="19"/>
      <c r="AI1631" s="19" t="s">
        <v>52</v>
      </c>
      <c r="AJ1631" s="19" t="s">
        <v>52</v>
      </c>
      <c r="AK1631" s="19"/>
      <c r="AL1631" s="19" t="s">
        <v>52</v>
      </c>
      <c r="AM1631" s="19" t="s">
        <v>52</v>
      </c>
      <c r="AN1631" s="19" t="s">
        <v>52</v>
      </c>
      <c r="AO1631" s="19" t="s">
        <v>52</v>
      </c>
      <c r="AP1631" s="19" t="s">
        <v>52</v>
      </c>
      <c r="AQ1631" s="19" t="s">
        <v>52</v>
      </c>
      <c r="AR1631" s="19" t="s">
        <v>52</v>
      </c>
      <c r="AS1631" s="19" t="s">
        <v>52</v>
      </c>
      <c r="AT1631" s="19" t="s">
        <v>52</v>
      </c>
      <c r="AU1631" s="19" t="s">
        <v>52</v>
      </c>
      <c r="AV1631" s="19" t="s">
        <v>52</v>
      </c>
      <c r="AW1631" s="19" t="s">
        <v>52</v>
      </c>
      <c r="AX1631" s="19" t="s">
        <v>52</v>
      </c>
      <c r="AY1631" s="19" t="s">
        <v>52</v>
      </c>
      <c r="AZ1631" s="19" t="s">
        <v>52</v>
      </c>
      <c r="BA1631" s="19" t="s">
        <v>52</v>
      </c>
      <c r="BB1631" s="19" t="s">
        <v>52</v>
      </c>
      <c r="BC1631" s="19" t="s">
        <v>52</v>
      </c>
      <c r="BD1631" s="19" t="s">
        <v>52</v>
      </c>
      <c r="BE1631" s="19" t="s">
        <v>53</v>
      </c>
    </row>
    <row r="1632" spans="1:57" ht="25.5" customHeight="1" x14ac:dyDescent="0.25">
      <c r="A1632" s="22">
        <v>33</v>
      </c>
      <c r="B1632" s="76" t="s">
        <v>54</v>
      </c>
      <c r="C1632" s="76">
        <v>25</v>
      </c>
      <c r="D1632" s="76" t="s">
        <v>55</v>
      </c>
      <c r="E1632" s="76" t="s">
        <v>56</v>
      </c>
      <c r="F1632" s="24">
        <v>0</v>
      </c>
      <c r="G1632" s="24">
        <v>0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0</v>
      </c>
      <c r="V1632" s="24"/>
      <c r="W1632" s="24">
        <v>0</v>
      </c>
      <c r="X1632" s="24"/>
      <c r="Y1632" s="24">
        <v>0</v>
      </c>
      <c r="Z1632" s="24">
        <v>0</v>
      </c>
      <c r="AA1632" s="24"/>
      <c r="AB1632" s="24">
        <v>0</v>
      </c>
      <c r="AC1632" s="24">
        <v>0</v>
      </c>
      <c r="AD1632" s="24">
        <v>0</v>
      </c>
      <c r="AE1632" s="24">
        <v>0</v>
      </c>
      <c r="AF1632" s="24">
        <v>0</v>
      </c>
      <c r="AG1632" s="24">
        <v>0</v>
      </c>
      <c r="AH1632" s="24"/>
      <c r="AI1632" s="24">
        <v>0</v>
      </c>
      <c r="AJ1632" s="24">
        <v>0</v>
      </c>
      <c r="AK1632" s="24"/>
      <c r="AL1632" s="24">
        <v>0</v>
      </c>
      <c r="AM1632" s="24">
        <v>0</v>
      </c>
      <c r="AN1632" s="24">
        <v>0</v>
      </c>
      <c r="AO1632" s="24">
        <v>0</v>
      </c>
      <c r="AP1632" s="24">
        <v>0</v>
      </c>
      <c r="AQ1632" s="24">
        <v>0</v>
      </c>
      <c r="AR1632" s="24">
        <v>0</v>
      </c>
      <c r="AS1632" s="24">
        <v>0</v>
      </c>
      <c r="AT1632" s="24">
        <v>0</v>
      </c>
      <c r="AU1632" s="24">
        <v>0</v>
      </c>
      <c r="AV1632" s="24">
        <v>0</v>
      </c>
      <c r="AW1632" s="24">
        <v>0</v>
      </c>
      <c r="AX1632" s="24">
        <v>0</v>
      </c>
      <c r="AY1632" s="24">
        <v>0</v>
      </c>
      <c r="AZ1632" s="24">
        <v>0</v>
      </c>
      <c r="BA1632" s="24">
        <v>0</v>
      </c>
      <c r="BB1632" s="24">
        <v>0</v>
      </c>
      <c r="BC1632" s="24">
        <v>0</v>
      </c>
      <c r="BD1632" s="24">
        <f t="shared" ref="BD1632:BD1675" si="664">SUM(F1632:BC1632)</f>
        <v>0</v>
      </c>
      <c r="BE1632" s="25"/>
    </row>
    <row r="1633" spans="1:57" ht="25.5" customHeight="1" x14ac:dyDescent="0.25">
      <c r="A1633" s="22">
        <v>33</v>
      </c>
      <c r="B1633" s="76" t="s">
        <v>54</v>
      </c>
      <c r="C1633" s="76">
        <v>66</v>
      </c>
      <c r="D1633" s="76" t="s">
        <v>55</v>
      </c>
      <c r="E1633" s="77" t="s">
        <v>57</v>
      </c>
      <c r="F1633" s="24">
        <v>0</v>
      </c>
      <c r="G1633" s="24">
        <v>0</v>
      </c>
      <c r="H1633" s="24">
        <v>0</v>
      </c>
      <c r="I1633" s="24">
        <v>0</v>
      </c>
      <c r="J1633" s="24">
        <v>0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0</v>
      </c>
      <c r="V1633" s="24"/>
      <c r="W1633" s="24">
        <v>0</v>
      </c>
      <c r="X1633" s="24"/>
      <c r="Y1633" s="24">
        <v>0</v>
      </c>
      <c r="Z1633" s="24">
        <v>0</v>
      </c>
      <c r="AA1633" s="24"/>
      <c r="AB1633" s="24">
        <v>0</v>
      </c>
      <c r="AC1633" s="24">
        <v>0</v>
      </c>
      <c r="AD1633" s="24">
        <v>0</v>
      </c>
      <c r="AE1633" s="24">
        <v>0</v>
      </c>
      <c r="AF1633" s="24">
        <v>0</v>
      </c>
      <c r="AG1633" s="24">
        <v>0</v>
      </c>
      <c r="AH1633" s="24"/>
      <c r="AI1633" s="24">
        <v>0</v>
      </c>
      <c r="AJ1633" s="24">
        <v>0</v>
      </c>
      <c r="AK1633" s="24"/>
      <c r="AL1633" s="24">
        <v>0</v>
      </c>
      <c r="AM1633" s="24">
        <v>0</v>
      </c>
      <c r="AN1633" s="24">
        <v>0</v>
      </c>
      <c r="AO1633" s="24">
        <v>0</v>
      </c>
      <c r="AP1633" s="24">
        <v>0</v>
      </c>
      <c r="AQ1633" s="24">
        <v>0</v>
      </c>
      <c r="AR1633" s="24">
        <v>0</v>
      </c>
      <c r="AS1633" s="24">
        <v>0</v>
      </c>
      <c r="AT1633" s="24">
        <v>0</v>
      </c>
      <c r="AU1633" s="24">
        <v>0</v>
      </c>
      <c r="AV1633" s="24">
        <v>0</v>
      </c>
      <c r="AW1633" s="24">
        <v>0</v>
      </c>
      <c r="AX1633" s="24">
        <v>0</v>
      </c>
      <c r="AY1633" s="24">
        <v>0</v>
      </c>
      <c r="AZ1633" s="24">
        <v>0</v>
      </c>
      <c r="BA1633" s="24">
        <v>0</v>
      </c>
      <c r="BB1633" s="24">
        <v>0</v>
      </c>
      <c r="BC1633" s="24">
        <v>0</v>
      </c>
      <c r="BD1633" s="24">
        <f t="shared" si="664"/>
        <v>0</v>
      </c>
      <c r="BE1633" s="25"/>
    </row>
    <row r="1634" spans="1:57" ht="25.5" customHeight="1" x14ac:dyDescent="0.25">
      <c r="A1634" s="22">
        <v>33</v>
      </c>
      <c r="B1634" s="76" t="s">
        <v>54</v>
      </c>
      <c r="C1634" s="76">
        <v>27</v>
      </c>
      <c r="D1634" s="76">
        <v>269</v>
      </c>
      <c r="E1634" s="76" t="s">
        <v>61</v>
      </c>
      <c r="F1634" s="24">
        <v>0</v>
      </c>
      <c r="G1634" s="24">
        <v>0</v>
      </c>
      <c r="H1634" s="24">
        <v>0</v>
      </c>
      <c r="I1634" s="24">
        <v>0</v>
      </c>
      <c r="J1634" s="24">
        <v>0</v>
      </c>
      <c r="K1634" s="24">
        <v>0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0</v>
      </c>
      <c r="V1634" s="24"/>
      <c r="W1634" s="24">
        <v>0</v>
      </c>
      <c r="X1634" s="24"/>
      <c r="Y1634" s="24">
        <v>0</v>
      </c>
      <c r="Z1634" s="24">
        <v>0</v>
      </c>
      <c r="AA1634" s="24"/>
      <c r="AB1634" s="24">
        <v>0</v>
      </c>
      <c r="AC1634" s="24">
        <v>0</v>
      </c>
      <c r="AD1634" s="24">
        <v>0</v>
      </c>
      <c r="AE1634" s="24">
        <v>0</v>
      </c>
      <c r="AF1634" s="24">
        <v>0</v>
      </c>
      <c r="AG1634" s="24">
        <v>0</v>
      </c>
      <c r="AH1634" s="24"/>
      <c r="AI1634" s="24">
        <v>0</v>
      </c>
      <c r="AJ1634" s="24">
        <v>0</v>
      </c>
      <c r="AK1634" s="24"/>
      <c r="AL1634" s="24">
        <v>0</v>
      </c>
      <c r="AM1634" s="24">
        <v>0</v>
      </c>
      <c r="AN1634" s="24">
        <v>0</v>
      </c>
      <c r="AO1634" s="24">
        <v>0</v>
      </c>
      <c r="AP1634" s="24">
        <v>0</v>
      </c>
      <c r="AQ1634" s="24">
        <v>0</v>
      </c>
      <c r="AR1634" s="24">
        <v>0</v>
      </c>
      <c r="AS1634" s="24">
        <v>0</v>
      </c>
      <c r="AT1634" s="24">
        <v>0</v>
      </c>
      <c r="AU1634" s="24">
        <v>0</v>
      </c>
      <c r="AV1634" s="24">
        <v>0</v>
      </c>
      <c r="AW1634" s="24">
        <v>0</v>
      </c>
      <c r="AX1634" s="24">
        <v>0</v>
      </c>
      <c r="AY1634" s="24">
        <v>0</v>
      </c>
      <c r="AZ1634" s="24">
        <v>0</v>
      </c>
      <c r="BA1634" s="24">
        <v>0</v>
      </c>
      <c r="BB1634" s="24">
        <v>0</v>
      </c>
      <c r="BC1634" s="24">
        <v>0</v>
      </c>
      <c r="BD1634" s="24">
        <f t="shared" si="664"/>
        <v>0</v>
      </c>
      <c r="BE1634" s="25"/>
    </row>
    <row r="1635" spans="1:57" ht="25.5" customHeight="1" x14ac:dyDescent="0.25">
      <c r="A1635" s="22">
        <v>33</v>
      </c>
      <c r="B1635" s="76" t="s">
        <v>54</v>
      </c>
      <c r="C1635" s="76">
        <v>27</v>
      </c>
      <c r="D1635" s="76">
        <v>273</v>
      </c>
      <c r="E1635" s="76" t="s">
        <v>65</v>
      </c>
      <c r="F1635" s="24">
        <v>0</v>
      </c>
      <c r="G1635" s="24">
        <v>0</v>
      </c>
      <c r="H1635" s="24">
        <v>0</v>
      </c>
      <c r="I1635" s="24">
        <v>0</v>
      </c>
      <c r="J1635" s="24">
        <v>0</v>
      </c>
      <c r="K1635" s="24">
        <v>0</v>
      </c>
      <c r="L1635" s="24">
        <v>0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0</v>
      </c>
      <c r="V1635" s="24"/>
      <c r="W1635" s="24">
        <v>0</v>
      </c>
      <c r="X1635" s="24"/>
      <c r="Y1635" s="24">
        <v>0</v>
      </c>
      <c r="Z1635" s="24">
        <v>0</v>
      </c>
      <c r="AA1635" s="24"/>
      <c r="AB1635" s="24">
        <v>0</v>
      </c>
      <c r="AC1635" s="24">
        <v>0</v>
      </c>
      <c r="AD1635" s="24">
        <v>0</v>
      </c>
      <c r="AE1635" s="24">
        <v>0</v>
      </c>
      <c r="AF1635" s="24">
        <v>0</v>
      </c>
      <c r="AG1635" s="24">
        <v>0</v>
      </c>
      <c r="AH1635" s="24"/>
      <c r="AI1635" s="24">
        <v>0</v>
      </c>
      <c r="AJ1635" s="24">
        <v>0</v>
      </c>
      <c r="AK1635" s="24"/>
      <c r="AL1635" s="24">
        <v>0</v>
      </c>
      <c r="AM1635" s="24">
        <v>0</v>
      </c>
      <c r="AN1635" s="24">
        <v>0</v>
      </c>
      <c r="AO1635" s="24">
        <v>0</v>
      </c>
      <c r="AP1635" s="24">
        <v>0</v>
      </c>
      <c r="AQ1635" s="24">
        <v>0</v>
      </c>
      <c r="AR1635" s="24">
        <v>0</v>
      </c>
      <c r="AS1635" s="24">
        <v>0</v>
      </c>
      <c r="AT1635" s="24">
        <v>0</v>
      </c>
      <c r="AU1635" s="24">
        <v>0</v>
      </c>
      <c r="AV1635" s="24">
        <v>0</v>
      </c>
      <c r="AW1635" s="24">
        <v>0</v>
      </c>
      <c r="AX1635" s="24">
        <v>0</v>
      </c>
      <c r="AY1635" s="24">
        <v>0</v>
      </c>
      <c r="AZ1635" s="24">
        <v>0</v>
      </c>
      <c r="BA1635" s="24">
        <v>0</v>
      </c>
      <c r="BB1635" s="24">
        <v>0</v>
      </c>
      <c r="BC1635" s="24">
        <v>0</v>
      </c>
      <c r="BD1635" s="24">
        <f t="shared" si="664"/>
        <v>0</v>
      </c>
      <c r="BE1635" s="25"/>
    </row>
    <row r="1636" spans="1:57" ht="25.5" customHeight="1" x14ac:dyDescent="0.25">
      <c r="A1636" s="22">
        <v>33</v>
      </c>
      <c r="B1636" s="76" t="s">
        <v>54</v>
      </c>
      <c r="C1636" s="76">
        <v>27</v>
      </c>
      <c r="D1636" s="76">
        <v>274</v>
      </c>
      <c r="E1636" s="76" t="s">
        <v>66</v>
      </c>
      <c r="F1636" s="24">
        <v>0</v>
      </c>
      <c r="G1636" s="24">
        <v>0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0</v>
      </c>
      <c r="V1636" s="24"/>
      <c r="W1636" s="24">
        <v>0</v>
      </c>
      <c r="X1636" s="24"/>
      <c r="Y1636" s="24">
        <v>0</v>
      </c>
      <c r="Z1636" s="24">
        <v>0</v>
      </c>
      <c r="AA1636" s="24"/>
      <c r="AB1636" s="24">
        <v>0</v>
      </c>
      <c r="AC1636" s="24">
        <v>0</v>
      </c>
      <c r="AD1636" s="24">
        <v>0</v>
      </c>
      <c r="AE1636" s="24">
        <v>0</v>
      </c>
      <c r="AF1636" s="24">
        <v>0</v>
      </c>
      <c r="AG1636" s="24">
        <v>0</v>
      </c>
      <c r="AH1636" s="24"/>
      <c r="AI1636" s="24">
        <v>0</v>
      </c>
      <c r="AJ1636" s="24">
        <v>0</v>
      </c>
      <c r="AK1636" s="24"/>
      <c r="AL1636" s="24">
        <v>0</v>
      </c>
      <c r="AM1636" s="24">
        <v>0</v>
      </c>
      <c r="AN1636" s="24">
        <v>0</v>
      </c>
      <c r="AO1636" s="24">
        <v>0</v>
      </c>
      <c r="AP1636" s="24">
        <v>0</v>
      </c>
      <c r="AQ1636" s="24">
        <v>0</v>
      </c>
      <c r="AR1636" s="24">
        <v>0</v>
      </c>
      <c r="AS1636" s="24">
        <v>0</v>
      </c>
      <c r="AT1636" s="24">
        <v>0</v>
      </c>
      <c r="AU1636" s="24">
        <v>0</v>
      </c>
      <c r="AV1636" s="24">
        <v>0</v>
      </c>
      <c r="AW1636" s="24">
        <v>0</v>
      </c>
      <c r="AX1636" s="24">
        <v>0</v>
      </c>
      <c r="AY1636" s="24">
        <v>0</v>
      </c>
      <c r="AZ1636" s="24">
        <v>0</v>
      </c>
      <c r="BA1636" s="24">
        <v>0</v>
      </c>
      <c r="BB1636" s="24">
        <v>0</v>
      </c>
      <c r="BC1636" s="24">
        <v>0</v>
      </c>
      <c r="BD1636" s="24">
        <f t="shared" si="664"/>
        <v>0</v>
      </c>
      <c r="BE1636" s="25" t="s">
        <v>48</v>
      </c>
    </row>
    <row r="1637" spans="1:57" ht="25.5" customHeight="1" x14ac:dyDescent="0.25">
      <c r="A1637" s="22">
        <v>33</v>
      </c>
      <c r="B1637" s="76" t="s">
        <v>54</v>
      </c>
      <c r="C1637" s="76">
        <v>23</v>
      </c>
      <c r="D1637" s="76">
        <v>243</v>
      </c>
      <c r="E1637" s="76" t="s">
        <v>67</v>
      </c>
      <c r="F1637" s="24">
        <v>0</v>
      </c>
      <c r="G1637" s="24">
        <v>0</v>
      </c>
      <c r="H1637" s="24">
        <v>0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0</v>
      </c>
      <c r="V1637" s="24"/>
      <c r="W1637" s="24">
        <v>0</v>
      </c>
      <c r="X1637" s="24"/>
      <c r="Y1637" s="24">
        <v>0</v>
      </c>
      <c r="Z1637" s="24">
        <v>0</v>
      </c>
      <c r="AA1637" s="24"/>
      <c r="AB1637" s="24">
        <v>0</v>
      </c>
      <c r="AC1637" s="24">
        <v>0</v>
      </c>
      <c r="AD1637" s="24">
        <v>0</v>
      </c>
      <c r="AE1637" s="24">
        <v>0</v>
      </c>
      <c r="AF1637" s="24">
        <v>0</v>
      </c>
      <c r="AG1637" s="24">
        <v>0</v>
      </c>
      <c r="AH1637" s="24"/>
      <c r="AI1637" s="24">
        <v>0</v>
      </c>
      <c r="AJ1637" s="24">
        <v>0</v>
      </c>
      <c r="AK1637" s="24"/>
      <c r="AL1637" s="24">
        <v>0</v>
      </c>
      <c r="AM1637" s="24">
        <v>0</v>
      </c>
      <c r="AN1637" s="24">
        <v>0</v>
      </c>
      <c r="AO1637" s="24">
        <v>0</v>
      </c>
      <c r="AP1637" s="24">
        <v>0</v>
      </c>
      <c r="AQ1637" s="24">
        <v>0</v>
      </c>
      <c r="AR1637" s="24">
        <v>0</v>
      </c>
      <c r="AS1637" s="24">
        <v>0</v>
      </c>
      <c r="AT1637" s="24">
        <v>0</v>
      </c>
      <c r="AU1637" s="24">
        <v>0</v>
      </c>
      <c r="AV1637" s="24">
        <v>0</v>
      </c>
      <c r="AW1637" s="24">
        <v>0</v>
      </c>
      <c r="AX1637" s="24">
        <v>0</v>
      </c>
      <c r="AY1637" s="24">
        <v>0</v>
      </c>
      <c r="AZ1637" s="24">
        <v>0</v>
      </c>
      <c r="BA1637" s="24">
        <v>0</v>
      </c>
      <c r="BB1637" s="24">
        <v>0</v>
      </c>
      <c r="BC1637" s="24">
        <v>0</v>
      </c>
      <c r="BD1637" s="24">
        <f t="shared" si="664"/>
        <v>0</v>
      </c>
      <c r="BE1637" s="25" t="s">
        <v>48</v>
      </c>
    </row>
    <row r="1638" spans="1:57" ht="25.5" customHeight="1" x14ac:dyDescent="0.25">
      <c r="A1638" s="22">
        <v>33</v>
      </c>
      <c r="B1638" s="76" t="s">
        <v>54</v>
      </c>
      <c r="C1638" s="76">
        <v>23</v>
      </c>
      <c r="D1638" s="76">
        <v>332</v>
      </c>
      <c r="E1638" s="76" t="s">
        <v>68</v>
      </c>
      <c r="F1638" s="24">
        <v>0</v>
      </c>
      <c r="G1638" s="24">
        <v>0</v>
      </c>
      <c r="H1638" s="24">
        <v>0</v>
      </c>
      <c r="I1638" s="24">
        <v>0</v>
      </c>
      <c r="J1638" s="24">
        <v>0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0</v>
      </c>
      <c r="V1638" s="24"/>
      <c r="W1638" s="24">
        <v>0</v>
      </c>
      <c r="X1638" s="24"/>
      <c r="Y1638" s="24">
        <v>0</v>
      </c>
      <c r="Z1638" s="24">
        <v>0</v>
      </c>
      <c r="AA1638" s="24"/>
      <c r="AB1638" s="24">
        <v>0</v>
      </c>
      <c r="AC1638" s="24">
        <v>0</v>
      </c>
      <c r="AD1638" s="24">
        <v>0</v>
      </c>
      <c r="AE1638" s="24">
        <v>0</v>
      </c>
      <c r="AF1638" s="24">
        <v>0</v>
      </c>
      <c r="AG1638" s="24">
        <v>0</v>
      </c>
      <c r="AH1638" s="24"/>
      <c r="AI1638" s="24">
        <v>0</v>
      </c>
      <c r="AJ1638" s="24">
        <v>0</v>
      </c>
      <c r="AK1638" s="24"/>
      <c r="AL1638" s="24">
        <v>0</v>
      </c>
      <c r="AM1638" s="24">
        <v>0</v>
      </c>
      <c r="AN1638" s="24">
        <v>0</v>
      </c>
      <c r="AO1638" s="24">
        <v>0</v>
      </c>
      <c r="AP1638" s="24">
        <v>0</v>
      </c>
      <c r="AQ1638" s="24">
        <v>0</v>
      </c>
      <c r="AR1638" s="24">
        <v>0</v>
      </c>
      <c r="AS1638" s="24">
        <v>0</v>
      </c>
      <c r="AT1638" s="24">
        <v>0</v>
      </c>
      <c r="AU1638" s="24">
        <v>0</v>
      </c>
      <c r="AV1638" s="24">
        <v>0</v>
      </c>
      <c r="AW1638" s="24">
        <v>0</v>
      </c>
      <c r="AX1638" s="24">
        <v>0</v>
      </c>
      <c r="AY1638" s="24">
        <v>0</v>
      </c>
      <c r="AZ1638" s="24">
        <v>0</v>
      </c>
      <c r="BA1638" s="24">
        <v>0</v>
      </c>
      <c r="BB1638" s="24">
        <v>0</v>
      </c>
      <c r="BC1638" s="24">
        <v>0</v>
      </c>
      <c r="BD1638" s="24">
        <f t="shared" si="664"/>
        <v>0</v>
      </c>
      <c r="BE1638" s="25" t="s">
        <v>48</v>
      </c>
    </row>
    <row r="1639" spans="1:57" ht="25.5" customHeight="1" x14ac:dyDescent="0.25">
      <c r="A1639" s="22">
        <v>33</v>
      </c>
      <c r="B1639" s="76" t="s">
        <v>54</v>
      </c>
      <c r="C1639" s="76">
        <v>22</v>
      </c>
      <c r="D1639" s="76">
        <v>175</v>
      </c>
      <c r="E1639" s="76" t="s">
        <v>69</v>
      </c>
      <c r="F1639" s="24">
        <v>0</v>
      </c>
      <c r="G1639" s="24">
        <v>0</v>
      </c>
      <c r="H1639" s="24">
        <v>0</v>
      </c>
      <c r="I1639" s="24">
        <v>0</v>
      </c>
      <c r="J1639" s="24">
        <v>0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0</v>
      </c>
      <c r="V1639" s="24"/>
      <c r="W1639" s="24">
        <v>0</v>
      </c>
      <c r="X1639" s="24"/>
      <c r="Y1639" s="24">
        <v>0</v>
      </c>
      <c r="Z1639" s="24">
        <v>0</v>
      </c>
      <c r="AA1639" s="24"/>
      <c r="AB1639" s="24">
        <v>0</v>
      </c>
      <c r="AC1639" s="24">
        <v>0</v>
      </c>
      <c r="AD1639" s="24">
        <v>0</v>
      </c>
      <c r="AE1639" s="24">
        <v>0</v>
      </c>
      <c r="AF1639" s="24">
        <v>0</v>
      </c>
      <c r="AG1639" s="24">
        <v>0</v>
      </c>
      <c r="AH1639" s="24"/>
      <c r="AI1639" s="24">
        <v>0</v>
      </c>
      <c r="AJ1639" s="24">
        <v>0</v>
      </c>
      <c r="AK1639" s="24"/>
      <c r="AL1639" s="24">
        <v>0</v>
      </c>
      <c r="AM1639" s="24">
        <v>0</v>
      </c>
      <c r="AN1639" s="24">
        <v>0</v>
      </c>
      <c r="AO1639" s="24">
        <v>0</v>
      </c>
      <c r="AP1639" s="24">
        <v>0</v>
      </c>
      <c r="AQ1639" s="24">
        <v>0</v>
      </c>
      <c r="AR1639" s="24">
        <v>0</v>
      </c>
      <c r="AS1639" s="24">
        <v>0</v>
      </c>
      <c r="AT1639" s="24">
        <v>0</v>
      </c>
      <c r="AU1639" s="24">
        <v>0</v>
      </c>
      <c r="AV1639" s="24">
        <v>0</v>
      </c>
      <c r="AW1639" s="24">
        <v>0</v>
      </c>
      <c r="AX1639" s="24">
        <v>0</v>
      </c>
      <c r="AY1639" s="24">
        <v>0</v>
      </c>
      <c r="AZ1639" s="24">
        <v>0</v>
      </c>
      <c r="BA1639" s="24">
        <v>0</v>
      </c>
      <c r="BB1639" s="24">
        <v>0</v>
      </c>
      <c r="BC1639" s="24">
        <v>0</v>
      </c>
      <c r="BD1639" s="24">
        <f t="shared" si="664"/>
        <v>0</v>
      </c>
      <c r="BE1639" s="25" t="s">
        <v>48</v>
      </c>
    </row>
    <row r="1640" spans="1:57" ht="25.5" customHeight="1" x14ac:dyDescent="0.25">
      <c r="A1640" s="22">
        <v>33</v>
      </c>
      <c r="B1640" s="76" t="s">
        <v>54</v>
      </c>
      <c r="C1640" s="76">
        <v>22</v>
      </c>
      <c r="D1640" s="76">
        <v>347</v>
      </c>
      <c r="E1640" s="76" t="s">
        <v>70</v>
      </c>
      <c r="F1640" s="24">
        <v>0</v>
      </c>
      <c r="G1640" s="24">
        <v>0</v>
      </c>
      <c r="H1640" s="24">
        <v>0</v>
      </c>
      <c r="I1640" s="24">
        <v>0</v>
      </c>
      <c r="J1640" s="24">
        <v>0</v>
      </c>
      <c r="K1640" s="24">
        <v>0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0</v>
      </c>
      <c r="V1640" s="24"/>
      <c r="W1640" s="24">
        <v>0</v>
      </c>
      <c r="X1640" s="24"/>
      <c r="Y1640" s="24">
        <v>0</v>
      </c>
      <c r="Z1640" s="24">
        <v>0</v>
      </c>
      <c r="AA1640" s="24"/>
      <c r="AB1640" s="24">
        <v>0</v>
      </c>
      <c r="AC1640" s="24">
        <v>0</v>
      </c>
      <c r="AD1640" s="24">
        <v>0</v>
      </c>
      <c r="AE1640" s="24">
        <v>0</v>
      </c>
      <c r="AF1640" s="24">
        <v>0</v>
      </c>
      <c r="AG1640" s="24">
        <v>0</v>
      </c>
      <c r="AH1640" s="24"/>
      <c r="AI1640" s="24">
        <v>0</v>
      </c>
      <c r="AJ1640" s="24">
        <v>0</v>
      </c>
      <c r="AK1640" s="24"/>
      <c r="AL1640" s="24">
        <v>0</v>
      </c>
      <c r="AM1640" s="24">
        <v>0</v>
      </c>
      <c r="AN1640" s="24">
        <v>0</v>
      </c>
      <c r="AO1640" s="24">
        <v>0</v>
      </c>
      <c r="AP1640" s="24">
        <v>0</v>
      </c>
      <c r="AQ1640" s="24">
        <v>0</v>
      </c>
      <c r="AR1640" s="24">
        <v>0</v>
      </c>
      <c r="AS1640" s="24">
        <v>0</v>
      </c>
      <c r="AT1640" s="24">
        <v>0</v>
      </c>
      <c r="AU1640" s="24">
        <v>0</v>
      </c>
      <c r="AV1640" s="24">
        <v>0</v>
      </c>
      <c r="AW1640" s="24">
        <v>0</v>
      </c>
      <c r="AX1640" s="24">
        <v>0</v>
      </c>
      <c r="AY1640" s="24">
        <v>0</v>
      </c>
      <c r="AZ1640" s="24">
        <v>0</v>
      </c>
      <c r="BA1640" s="24">
        <v>0</v>
      </c>
      <c r="BB1640" s="24">
        <v>0</v>
      </c>
      <c r="BC1640" s="24">
        <v>0</v>
      </c>
      <c r="BD1640" s="24">
        <f t="shared" si="664"/>
        <v>0</v>
      </c>
      <c r="BE1640" s="25" t="s">
        <v>48</v>
      </c>
    </row>
    <row r="1641" spans="1:57" ht="25.5" customHeight="1" x14ac:dyDescent="0.25">
      <c r="A1641" s="40">
        <v>33</v>
      </c>
      <c r="B1641" s="76" t="s">
        <v>54</v>
      </c>
      <c r="C1641" s="76">
        <v>12</v>
      </c>
      <c r="D1641" s="76" t="s">
        <v>71</v>
      </c>
      <c r="E1641" s="76" t="s">
        <v>72</v>
      </c>
      <c r="F1641" s="24">
        <v>0</v>
      </c>
      <c r="G1641" s="24">
        <v>0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0</v>
      </c>
      <c r="V1641" s="24"/>
      <c r="W1641" s="24">
        <v>0</v>
      </c>
      <c r="X1641" s="24"/>
      <c r="Y1641" s="24">
        <v>0</v>
      </c>
      <c r="Z1641" s="24">
        <v>0</v>
      </c>
      <c r="AA1641" s="24"/>
      <c r="AB1641" s="24">
        <v>0</v>
      </c>
      <c r="AC1641" s="24">
        <v>0</v>
      </c>
      <c r="AD1641" s="24">
        <v>0</v>
      </c>
      <c r="AE1641" s="24">
        <v>0</v>
      </c>
      <c r="AF1641" s="24">
        <v>0</v>
      </c>
      <c r="AG1641" s="24">
        <v>0</v>
      </c>
      <c r="AH1641" s="24"/>
      <c r="AI1641" s="24">
        <v>0</v>
      </c>
      <c r="AJ1641" s="24">
        <v>0</v>
      </c>
      <c r="AK1641" s="24"/>
      <c r="AL1641" s="24">
        <v>0</v>
      </c>
      <c r="AM1641" s="24">
        <v>0</v>
      </c>
      <c r="AN1641" s="24">
        <v>0</v>
      </c>
      <c r="AO1641" s="24">
        <v>0</v>
      </c>
      <c r="AP1641" s="24">
        <v>0</v>
      </c>
      <c r="AQ1641" s="24">
        <v>0</v>
      </c>
      <c r="AR1641" s="24">
        <v>0</v>
      </c>
      <c r="AS1641" s="24">
        <v>0</v>
      </c>
      <c r="AT1641" s="24">
        <v>0</v>
      </c>
      <c r="AU1641" s="24">
        <v>0</v>
      </c>
      <c r="AV1641" s="24">
        <v>0</v>
      </c>
      <c r="AW1641" s="24">
        <v>0</v>
      </c>
      <c r="AX1641" s="24">
        <v>0</v>
      </c>
      <c r="AY1641" s="24">
        <v>0</v>
      </c>
      <c r="AZ1641" s="24">
        <v>0</v>
      </c>
      <c r="BA1641" s="24">
        <v>0</v>
      </c>
      <c r="BB1641" s="24">
        <v>0</v>
      </c>
      <c r="BC1641" s="24">
        <v>0</v>
      </c>
      <c r="BD1641" s="24">
        <f t="shared" si="664"/>
        <v>0</v>
      </c>
      <c r="BE1641" s="25"/>
    </row>
    <row r="1642" spans="1:57" ht="25.5" customHeight="1" x14ac:dyDescent="0.25">
      <c r="A1642" s="40">
        <v>33</v>
      </c>
      <c r="B1642" s="76" t="s">
        <v>54</v>
      </c>
      <c r="C1642" s="76">
        <v>22</v>
      </c>
      <c r="D1642" s="76" t="s">
        <v>55</v>
      </c>
      <c r="E1642" s="76" t="s">
        <v>120</v>
      </c>
      <c r="F1642" s="24">
        <v>0</v>
      </c>
      <c r="G1642" s="24">
        <v>0</v>
      </c>
      <c r="H1642" s="24">
        <v>0</v>
      </c>
      <c r="I1642" s="24">
        <v>0</v>
      </c>
      <c r="J1642" s="24">
        <v>0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0</v>
      </c>
      <c r="V1642" s="24"/>
      <c r="W1642" s="24">
        <v>0</v>
      </c>
      <c r="X1642" s="24"/>
      <c r="Y1642" s="24">
        <v>0</v>
      </c>
      <c r="Z1642" s="24">
        <v>0</v>
      </c>
      <c r="AA1642" s="24"/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/>
      <c r="AI1642" s="24">
        <v>0</v>
      </c>
      <c r="AJ1642" s="24">
        <v>0</v>
      </c>
      <c r="AK1642" s="24"/>
      <c r="AL1642" s="24">
        <v>0</v>
      </c>
      <c r="AM1642" s="24">
        <v>0</v>
      </c>
      <c r="AN1642" s="24">
        <v>0</v>
      </c>
      <c r="AO1642" s="24">
        <v>0</v>
      </c>
      <c r="AP1642" s="24">
        <v>0</v>
      </c>
      <c r="AQ1642" s="24">
        <v>0</v>
      </c>
      <c r="AR1642" s="24">
        <v>0</v>
      </c>
      <c r="AS1642" s="24">
        <v>0</v>
      </c>
      <c r="AT1642" s="24">
        <v>0</v>
      </c>
      <c r="AU1642" s="24">
        <v>0</v>
      </c>
      <c r="AV1642" s="24">
        <v>0</v>
      </c>
      <c r="AW1642" s="24">
        <v>0</v>
      </c>
      <c r="AX1642" s="24">
        <v>0</v>
      </c>
      <c r="AY1642" s="24">
        <v>0</v>
      </c>
      <c r="AZ1642" s="24">
        <v>0</v>
      </c>
      <c r="BA1642" s="24">
        <v>0</v>
      </c>
      <c r="BB1642" s="24">
        <v>0</v>
      </c>
      <c r="BC1642" s="24">
        <v>0</v>
      </c>
      <c r="BD1642" s="24">
        <f t="shared" si="664"/>
        <v>0</v>
      </c>
      <c r="BE1642" s="25"/>
    </row>
    <row r="1643" spans="1:57" ht="25.5" customHeight="1" x14ac:dyDescent="0.25">
      <c r="A1643" s="22">
        <v>33</v>
      </c>
      <c r="B1643" s="78" t="s">
        <v>74</v>
      </c>
      <c r="C1643" s="76">
        <v>22</v>
      </c>
      <c r="D1643" s="76">
        <v>176</v>
      </c>
      <c r="E1643" s="76" t="s">
        <v>121</v>
      </c>
      <c r="F1643" s="24">
        <v>0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4"/>
      <c r="W1643" s="24">
        <v>0</v>
      </c>
      <c r="X1643" s="24"/>
      <c r="Y1643" s="24">
        <v>0</v>
      </c>
      <c r="Z1643" s="24">
        <v>0</v>
      </c>
      <c r="AA1643" s="24"/>
      <c r="AB1643" s="24">
        <v>0</v>
      </c>
      <c r="AC1643" s="24">
        <v>0</v>
      </c>
      <c r="AD1643" s="24">
        <v>0</v>
      </c>
      <c r="AE1643" s="24">
        <v>0</v>
      </c>
      <c r="AF1643" s="24">
        <v>0</v>
      </c>
      <c r="AG1643" s="24">
        <v>0</v>
      </c>
      <c r="AH1643" s="24"/>
      <c r="AI1643" s="24">
        <v>0</v>
      </c>
      <c r="AJ1643" s="24">
        <v>0</v>
      </c>
      <c r="AK1643" s="24"/>
      <c r="AL1643" s="24">
        <v>0</v>
      </c>
      <c r="AM1643" s="24">
        <v>0</v>
      </c>
      <c r="AN1643" s="24">
        <v>0</v>
      </c>
      <c r="AO1643" s="24">
        <v>0</v>
      </c>
      <c r="AP1643" s="24">
        <v>0</v>
      </c>
      <c r="AQ1643" s="24">
        <v>0</v>
      </c>
      <c r="AR1643" s="24">
        <v>0</v>
      </c>
      <c r="AS1643" s="24">
        <v>0</v>
      </c>
      <c r="AT1643" s="24">
        <v>0</v>
      </c>
      <c r="AU1643" s="24">
        <v>0</v>
      </c>
      <c r="AV1643" s="24">
        <v>0</v>
      </c>
      <c r="AW1643" s="24">
        <v>0</v>
      </c>
      <c r="AX1643" s="24">
        <v>0</v>
      </c>
      <c r="AY1643" s="24">
        <v>0</v>
      </c>
      <c r="AZ1643" s="24">
        <v>0</v>
      </c>
      <c r="BA1643" s="24">
        <v>0</v>
      </c>
      <c r="BB1643" s="24">
        <v>0</v>
      </c>
      <c r="BC1643" s="24">
        <v>0</v>
      </c>
      <c r="BD1643" s="24">
        <f t="shared" si="664"/>
        <v>0</v>
      </c>
      <c r="BE1643" s="25" t="s">
        <v>48</v>
      </c>
    </row>
    <row r="1644" spans="1:57" ht="25.5" customHeight="1" x14ac:dyDescent="0.25">
      <c r="A1644" s="22">
        <v>33</v>
      </c>
      <c r="B1644" s="78" t="s">
        <v>74</v>
      </c>
      <c r="C1644" s="76">
        <v>22</v>
      </c>
      <c r="D1644" s="76">
        <v>346</v>
      </c>
      <c r="E1644" s="76" t="s">
        <v>122</v>
      </c>
      <c r="F1644" s="24">
        <v>0</v>
      </c>
      <c r="G1644" s="24">
        <v>0</v>
      </c>
      <c r="H1644" s="24">
        <v>0</v>
      </c>
      <c r="I1644" s="24">
        <v>0</v>
      </c>
      <c r="J1644" s="24">
        <v>0</v>
      </c>
      <c r="K1644" s="24">
        <v>0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0</v>
      </c>
      <c r="V1644" s="24"/>
      <c r="W1644" s="24">
        <v>0</v>
      </c>
      <c r="X1644" s="24"/>
      <c r="Y1644" s="24">
        <v>0</v>
      </c>
      <c r="Z1644" s="24">
        <v>0</v>
      </c>
      <c r="AA1644" s="24"/>
      <c r="AB1644" s="24">
        <v>0</v>
      </c>
      <c r="AC1644" s="24">
        <v>0</v>
      </c>
      <c r="AD1644" s="24">
        <v>0</v>
      </c>
      <c r="AE1644" s="24">
        <v>0</v>
      </c>
      <c r="AF1644" s="24">
        <v>0</v>
      </c>
      <c r="AG1644" s="24">
        <v>0</v>
      </c>
      <c r="AH1644" s="24"/>
      <c r="AI1644" s="24">
        <v>0</v>
      </c>
      <c r="AJ1644" s="24">
        <v>0</v>
      </c>
      <c r="AK1644" s="24"/>
      <c r="AL1644" s="24">
        <v>0</v>
      </c>
      <c r="AM1644" s="24">
        <v>0</v>
      </c>
      <c r="AN1644" s="24">
        <v>0</v>
      </c>
      <c r="AO1644" s="24">
        <v>0</v>
      </c>
      <c r="AP1644" s="24">
        <v>0</v>
      </c>
      <c r="AQ1644" s="24">
        <v>0</v>
      </c>
      <c r="AR1644" s="24">
        <v>0</v>
      </c>
      <c r="AS1644" s="24">
        <v>0</v>
      </c>
      <c r="AT1644" s="24">
        <v>0</v>
      </c>
      <c r="AU1644" s="24">
        <v>0</v>
      </c>
      <c r="AV1644" s="24">
        <v>0</v>
      </c>
      <c r="AW1644" s="24">
        <v>0</v>
      </c>
      <c r="AX1644" s="24">
        <v>0</v>
      </c>
      <c r="AY1644" s="24">
        <v>0</v>
      </c>
      <c r="AZ1644" s="24">
        <v>0</v>
      </c>
      <c r="BA1644" s="24">
        <v>0</v>
      </c>
      <c r="BB1644" s="24">
        <v>0</v>
      </c>
      <c r="BC1644" s="24">
        <v>0</v>
      </c>
      <c r="BD1644" s="24">
        <f t="shared" si="664"/>
        <v>0</v>
      </c>
      <c r="BE1644" s="25" t="s">
        <v>48</v>
      </c>
    </row>
    <row r="1645" spans="1:57" ht="25.5" customHeight="1" x14ac:dyDescent="0.25">
      <c r="A1645" s="22">
        <v>33</v>
      </c>
      <c r="B1645" s="78" t="s">
        <v>74</v>
      </c>
      <c r="C1645" s="76">
        <v>22</v>
      </c>
      <c r="D1645" s="76">
        <v>348</v>
      </c>
      <c r="E1645" s="76" t="s">
        <v>123</v>
      </c>
      <c r="F1645" s="24">
        <v>0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0</v>
      </c>
      <c r="V1645" s="24"/>
      <c r="W1645" s="24">
        <v>0</v>
      </c>
      <c r="X1645" s="24"/>
      <c r="Y1645" s="24">
        <v>0</v>
      </c>
      <c r="Z1645" s="24">
        <v>0</v>
      </c>
      <c r="AA1645" s="24"/>
      <c r="AB1645" s="24">
        <v>0</v>
      </c>
      <c r="AC1645" s="24">
        <v>0</v>
      </c>
      <c r="AD1645" s="24">
        <v>0</v>
      </c>
      <c r="AE1645" s="24">
        <v>0</v>
      </c>
      <c r="AF1645" s="24">
        <v>0</v>
      </c>
      <c r="AG1645" s="24">
        <v>0</v>
      </c>
      <c r="AH1645" s="24"/>
      <c r="AI1645" s="24">
        <v>0</v>
      </c>
      <c r="AJ1645" s="24">
        <v>0</v>
      </c>
      <c r="AK1645" s="24"/>
      <c r="AL1645" s="24">
        <v>0</v>
      </c>
      <c r="AM1645" s="24">
        <v>0</v>
      </c>
      <c r="AN1645" s="24">
        <v>0</v>
      </c>
      <c r="AO1645" s="24">
        <v>0</v>
      </c>
      <c r="AP1645" s="24">
        <v>0</v>
      </c>
      <c r="AQ1645" s="24">
        <v>0</v>
      </c>
      <c r="AR1645" s="24">
        <v>0</v>
      </c>
      <c r="AS1645" s="24">
        <v>0</v>
      </c>
      <c r="AT1645" s="24">
        <v>0</v>
      </c>
      <c r="AU1645" s="24">
        <v>0</v>
      </c>
      <c r="AV1645" s="24">
        <v>0</v>
      </c>
      <c r="AW1645" s="24">
        <v>0</v>
      </c>
      <c r="AX1645" s="24">
        <v>0</v>
      </c>
      <c r="AY1645" s="24">
        <v>0</v>
      </c>
      <c r="AZ1645" s="24">
        <v>0</v>
      </c>
      <c r="BA1645" s="24">
        <v>0</v>
      </c>
      <c r="BB1645" s="24">
        <v>0</v>
      </c>
      <c r="BC1645" s="24">
        <v>0</v>
      </c>
      <c r="BD1645" s="24">
        <f t="shared" si="664"/>
        <v>0</v>
      </c>
      <c r="BE1645" s="25" t="s">
        <v>48</v>
      </c>
    </row>
    <row r="1646" spans="1:57" ht="25.5" customHeight="1" x14ac:dyDescent="0.25">
      <c r="A1646" s="22">
        <v>33</v>
      </c>
      <c r="B1646" s="78" t="s">
        <v>74</v>
      </c>
      <c r="C1646" s="76">
        <v>22</v>
      </c>
      <c r="D1646" s="76">
        <v>349</v>
      </c>
      <c r="E1646" s="76" t="s">
        <v>125</v>
      </c>
      <c r="F1646" s="24">
        <v>0</v>
      </c>
      <c r="G1646" s="24">
        <v>0</v>
      </c>
      <c r="H1646" s="24">
        <v>0</v>
      </c>
      <c r="I1646" s="24">
        <v>0</v>
      </c>
      <c r="J1646" s="24">
        <v>0</v>
      </c>
      <c r="K1646" s="24">
        <v>0</v>
      </c>
      <c r="L1646" s="24">
        <v>0</v>
      </c>
      <c r="M1646" s="24">
        <v>0</v>
      </c>
      <c r="N1646" s="24">
        <v>0</v>
      </c>
      <c r="O1646" s="24">
        <v>0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0</v>
      </c>
      <c r="V1646" s="24"/>
      <c r="W1646" s="24">
        <v>0</v>
      </c>
      <c r="X1646" s="24"/>
      <c r="Y1646" s="24">
        <v>0</v>
      </c>
      <c r="Z1646" s="24">
        <v>0</v>
      </c>
      <c r="AA1646" s="24"/>
      <c r="AB1646" s="24">
        <v>0</v>
      </c>
      <c r="AC1646" s="24">
        <v>0</v>
      </c>
      <c r="AD1646" s="24">
        <v>0</v>
      </c>
      <c r="AE1646" s="24">
        <v>0</v>
      </c>
      <c r="AF1646" s="24">
        <v>0</v>
      </c>
      <c r="AG1646" s="24">
        <v>0</v>
      </c>
      <c r="AH1646" s="24"/>
      <c r="AI1646" s="24">
        <v>0</v>
      </c>
      <c r="AJ1646" s="24">
        <v>0</v>
      </c>
      <c r="AK1646" s="24"/>
      <c r="AL1646" s="24">
        <v>0</v>
      </c>
      <c r="AM1646" s="24">
        <v>0</v>
      </c>
      <c r="AN1646" s="24">
        <v>0</v>
      </c>
      <c r="AO1646" s="24">
        <v>0</v>
      </c>
      <c r="AP1646" s="24">
        <v>0</v>
      </c>
      <c r="AQ1646" s="24">
        <v>0</v>
      </c>
      <c r="AR1646" s="24">
        <v>0</v>
      </c>
      <c r="AS1646" s="24">
        <v>0</v>
      </c>
      <c r="AT1646" s="24">
        <v>0</v>
      </c>
      <c r="AU1646" s="24">
        <v>0</v>
      </c>
      <c r="AV1646" s="24">
        <v>0</v>
      </c>
      <c r="AW1646" s="24">
        <v>0</v>
      </c>
      <c r="AX1646" s="24">
        <v>0</v>
      </c>
      <c r="AY1646" s="24">
        <v>0</v>
      </c>
      <c r="AZ1646" s="24">
        <v>0</v>
      </c>
      <c r="BA1646" s="24">
        <v>0</v>
      </c>
      <c r="BB1646" s="24">
        <v>0</v>
      </c>
      <c r="BC1646" s="24">
        <v>0</v>
      </c>
      <c r="BD1646" s="24">
        <f t="shared" si="664"/>
        <v>0</v>
      </c>
      <c r="BE1646" s="25"/>
    </row>
    <row r="1647" spans="1:57" ht="25.5" customHeight="1" x14ac:dyDescent="0.25">
      <c r="A1647" s="22">
        <v>33</v>
      </c>
      <c r="B1647" s="78" t="s">
        <v>74</v>
      </c>
      <c r="C1647" s="76">
        <v>22</v>
      </c>
      <c r="D1647" s="76">
        <v>350</v>
      </c>
      <c r="E1647" s="76" t="s">
        <v>126</v>
      </c>
      <c r="F1647" s="24">
        <v>0</v>
      </c>
      <c r="G1647" s="24">
        <v>0</v>
      </c>
      <c r="H1647" s="24">
        <v>0</v>
      </c>
      <c r="I1647" s="24">
        <v>0</v>
      </c>
      <c r="J1647" s="24">
        <v>0</v>
      </c>
      <c r="K1647" s="24">
        <v>0</v>
      </c>
      <c r="L1647" s="24">
        <v>0</v>
      </c>
      <c r="M1647" s="24">
        <v>0</v>
      </c>
      <c r="N1647" s="24">
        <v>0</v>
      </c>
      <c r="O1647" s="24">
        <v>0</v>
      </c>
      <c r="P1647" s="24">
        <v>0</v>
      </c>
      <c r="Q1647" s="24">
        <v>0</v>
      </c>
      <c r="R1647" s="24">
        <v>0</v>
      </c>
      <c r="S1647" s="24">
        <v>0</v>
      </c>
      <c r="T1647" s="24">
        <v>0</v>
      </c>
      <c r="U1647" s="24">
        <v>0</v>
      </c>
      <c r="V1647" s="24"/>
      <c r="W1647" s="24">
        <v>0</v>
      </c>
      <c r="X1647" s="24"/>
      <c r="Y1647" s="24">
        <v>0</v>
      </c>
      <c r="Z1647" s="24">
        <v>0</v>
      </c>
      <c r="AA1647" s="24"/>
      <c r="AB1647" s="24">
        <v>0</v>
      </c>
      <c r="AC1647" s="24">
        <v>0</v>
      </c>
      <c r="AD1647" s="24">
        <v>0</v>
      </c>
      <c r="AE1647" s="24">
        <v>0</v>
      </c>
      <c r="AF1647" s="24">
        <v>0</v>
      </c>
      <c r="AG1647" s="24">
        <v>0</v>
      </c>
      <c r="AH1647" s="24"/>
      <c r="AI1647" s="24">
        <v>0</v>
      </c>
      <c r="AJ1647" s="24">
        <v>0</v>
      </c>
      <c r="AK1647" s="24"/>
      <c r="AL1647" s="24">
        <v>0</v>
      </c>
      <c r="AM1647" s="24">
        <v>0</v>
      </c>
      <c r="AN1647" s="24">
        <v>0</v>
      </c>
      <c r="AO1647" s="24">
        <v>0</v>
      </c>
      <c r="AP1647" s="24">
        <v>0</v>
      </c>
      <c r="AQ1647" s="24">
        <v>0</v>
      </c>
      <c r="AR1647" s="24">
        <v>0</v>
      </c>
      <c r="AS1647" s="24">
        <v>0</v>
      </c>
      <c r="AT1647" s="24">
        <v>0</v>
      </c>
      <c r="AU1647" s="24">
        <v>0</v>
      </c>
      <c r="AV1647" s="24">
        <v>0</v>
      </c>
      <c r="AW1647" s="24">
        <v>0</v>
      </c>
      <c r="AX1647" s="24">
        <v>0</v>
      </c>
      <c r="AY1647" s="24">
        <v>0</v>
      </c>
      <c r="AZ1647" s="24">
        <v>0</v>
      </c>
      <c r="BA1647" s="24">
        <v>0</v>
      </c>
      <c r="BB1647" s="24">
        <v>0</v>
      </c>
      <c r="BC1647" s="24">
        <v>0</v>
      </c>
      <c r="BD1647" s="24">
        <f t="shared" si="664"/>
        <v>0</v>
      </c>
      <c r="BE1647" s="25"/>
    </row>
    <row r="1648" spans="1:57" ht="25.5" customHeight="1" x14ac:dyDescent="0.25">
      <c r="A1648" s="22">
        <v>33</v>
      </c>
      <c r="B1648" s="78" t="s">
        <v>74</v>
      </c>
      <c r="C1648" s="76">
        <v>22</v>
      </c>
      <c r="D1648" s="76">
        <v>351</v>
      </c>
      <c r="E1648" s="76" t="s">
        <v>127</v>
      </c>
      <c r="F1648" s="24">
        <v>0</v>
      </c>
      <c r="G1648" s="24">
        <v>0</v>
      </c>
      <c r="H1648" s="24">
        <v>0</v>
      </c>
      <c r="I1648" s="24">
        <v>0</v>
      </c>
      <c r="J1648" s="24">
        <v>0</v>
      </c>
      <c r="K1648" s="24">
        <v>0</v>
      </c>
      <c r="L1648" s="24">
        <v>0</v>
      </c>
      <c r="M1648" s="24">
        <v>0</v>
      </c>
      <c r="N1648" s="24">
        <v>0</v>
      </c>
      <c r="O1648" s="24">
        <v>0</v>
      </c>
      <c r="P1648" s="24">
        <v>0</v>
      </c>
      <c r="Q1648" s="24">
        <v>0</v>
      </c>
      <c r="R1648" s="24">
        <v>0</v>
      </c>
      <c r="S1648" s="24">
        <v>0</v>
      </c>
      <c r="T1648" s="24">
        <v>0</v>
      </c>
      <c r="U1648" s="24">
        <v>0</v>
      </c>
      <c r="V1648" s="24"/>
      <c r="W1648" s="24">
        <v>0</v>
      </c>
      <c r="X1648" s="24"/>
      <c r="Y1648" s="24">
        <v>0</v>
      </c>
      <c r="Z1648" s="24">
        <v>0</v>
      </c>
      <c r="AA1648" s="24"/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/>
      <c r="AI1648" s="24">
        <v>0</v>
      </c>
      <c r="AJ1648" s="24">
        <v>0</v>
      </c>
      <c r="AK1648" s="24"/>
      <c r="AL1648" s="24">
        <v>0</v>
      </c>
      <c r="AM1648" s="24">
        <v>0</v>
      </c>
      <c r="AN1648" s="24">
        <v>0</v>
      </c>
      <c r="AO1648" s="24">
        <v>0</v>
      </c>
      <c r="AP1648" s="24">
        <v>0</v>
      </c>
      <c r="AQ1648" s="24">
        <v>0</v>
      </c>
      <c r="AR1648" s="24">
        <v>0</v>
      </c>
      <c r="AS1648" s="24">
        <v>0</v>
      </c>
      <c r="AT1648" s="24">
        <v>0</v>
      </c>
      <c r="AU1648" s="24">
        <v>0</v>
      </c>
      <c r="AV1648" s="24">
        <v>0</v>
      </c>
      <c r="AW1648" s="24">
        <v>0</v>
      </c>
      <c r="AX1648" s="24">
        <v>0</v>
      </c>
      <c r="AY1648" s="24">
        <v>0</v>
      </c>
      <c r="AZ1648" s="24">
        <v>0</v>
      </c>
      <c r="BA1648" s="24">
        <v>0</v>
      </c>
      <c r="BB1648" s="24">
        <v>0</v>
      </c>
      <c r="BC1648" s="24">
        <v>0</v>
      </c>
      <c r="BD1648" s="24">
        <f t="shared" si="664"/>
        <v>0</v>
      </c>
      <c r="BE1648" s="25"/>
    </row>
    <row r="1649" spans="1:57" ht="25.5" customHeight="1" x14ac:dyDescent="0.25">
      <c r="A1649" s="22">
        <v>33</v>
      </c>
      <c r="B1649" s="79" t="s">
        <v>91</v>
      </c>
      <c r="C1649" s="80">
        <v>18</v>
      </c>
      <c r="D1649" s="80">
        <v>267</v>
      </c>
      <c r="E1649" s="80" t="s">
        <v>398</v>
      </c>
      <c r="F1649" s="24">
        <v>0</v>
      </c>
      <c r="G1649" s="24">
        <v>0</v>
      </c>
      <c r="H1649" s="24">
        <v>0</v>
      </c>
      <c r="I1649" s="24">
        <v>0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0</v>
      </c>
      <c r="P1649" s="24">
        <v>0</v>
      </c>
      <c r="Q1649" s="24">
        <v>0</v>
      </c>
      <c r="R1649" s="24">
        <v>0</v>
      </c>
      <c r="S1649" s="24">
        <v>0</v>
      </c>
      <c r="T1649" s="24">
        <v>0</v>
      </c>
      <c r="U1649" s="24">
        <v>0</v>
      </c>
      <c r="V1649" s="24"/>
      <c r="W1649" s="24">
        <v>0</v>
      </c>
      <c r="X1649" s="24"/>
      <c r="Y1649" s="24">
        <v>0</v>
      </c>
      <c r="Z1649" s="24">
        <v>0</v>
      </c>
      <c r="AA1649" s="24"/>
      <c r="AB1649" s="24">
        <v>0</v>
      </c>
      <c r="AC1649" s="24">
        <v>0</v>
      </c>
      <c r="AD1649" s="24">
        <v>0</v>
      </c>
      <c r="AE1649" s="24">
        <v>0</v>
      </c>
      <c r="AF1649" s="24">
        <v>0</v>
      </c>
      <c r="AG1649" s="24">
        <v>0</v>
      </c>
      <c r="AH1649" s="24"/>
      <c r="AI1649" s="24">
        <v>0</v>
      </c>
      <c r="AJ1649" s="24">
        <v>0</v>
      </c>
      <c r="AK1649" s="24"/>
      <c r="AL1649" s="24">
        <v>0</v>
      </c>
      <c r="AM1649" s="24">
        <v>0</v>
      </c>
      <c r="AN1649" s="24">
        <v>0</v>
      </c>
      <c r="AO1649" s="24">
        <v>0</v>
      </c>
      <c r="AP1649" s="24">
        <v>0</v>
      </c>
      <c r="AQ1649" s="24">
        <v>0</v>
      </c>
      <c r="AR1649" s="24">
        <v>0</v>
      </c>
      <c r="AS1649" s="24">
        <v>0</v>
      </c>
      <c r="AT1649" s="24">
        <v>0</v>
      </c>
      <c r="AU1649" s="24">
        <v>0</v>
      </c>
      <c r="AV1649" s="24">
        <v>0</v>
      </c>
      <c r="AW1649" s="24">
        <v>0</v>
      </c>
      <c r="AX1649" s="24">
        <v>0</v>
      </c>
      <c r="AY1649" s="24">
        <v>0</v>
      </c>
      <c r="AZ1649" s="24">
        <v>0</v>
      </c>
      <c r="BA1649" s="24">
        <v>0</v>
      </c>
      <c r="BB1649" s="24">
        <v>0</v>
      </c>
      <c r="BC1649" s="24">
        <v>0</v>
      </c>
      <c r="BD1649" s="24">
        <f t="shared" si="664"/>
        <v>0</v>
      </c>
      <c r="BE1649" s="25"/>
    </row>
    <row r="1650" spans="1:57" ht="25.5" customHeight="1" x14ac:dyDescent="0.25">
      <c r="A1650" s="42">
        <v>33</v>
      </c>
      <c r="B1650" s="79" t="s">
        <v>91</v>
      </c>
      <c r="C1650" s="80">
        <v>60</v>
      </c>
      <c r="D1650" s="80">
        <v>93</v>
      </c>
      <c r="E1650" s="80" t="s">
        <v>399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0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0</v>
      </c>
      <c r="T1650" s="24">
        <v>0</v>
      </c>
      <c r="U1650" s="24">
        <v>0</v>
      </c>
      <c r="V1650" s="24"/>
      <c r="W1650" s="24">
        <v>0</v>
      </c>
      <c r="X1650" s="24"/>
      <c r="Y1650" s="24">
        <v>0</v>
      </c>
      <c r="Z1650" s="24">
        <v>0</v>
      </c>
      <c r="AA1650" s="24"/>
      <c r="AB1650" s="24">
        <v>0</v>
      </c>
      <c r="AC1650" s="24">
        <v>0</v>
      </c>
      <c r="AD1650" s="24">
        <v>0</v>
      </c>
      <c r="AE1650" s="24">
        <v>0</v>
      </c>
      <c r="AF1650" s="24">
        <v>0</v>
      </c>
      <c r="AG1650" s="24">
        <v>0</v>
      </c>
      <c r="AH1650" s="24"/>
      <c r="AI1650" s="24">
        <v>0</v>
      </c>
      <c r="AJ1650" s="24">
        <v>0</v>
      </c>
      <c r="AK1650" s="24"/>
      <c r="AL1650" s="24">
        <v>0</v>
      </c>
      <c r="AM1650" s="24">
        <v>0</v>
      </c>
      <c r="AN1650" s="24">
        <v>0</v>
      </c>
      <c r="AO1650" s="24">
        <v>0</v>
      </c>
      <c r="AP1650" s="24">
        <v>0</v>
      </c>
      <c r="AQ1650" s="24">
        <v>0</v>
      </c>
      <c r="AR1650" s="24">
        <v>0</v>
      </c>
      <c r="AS1650" s="24">
        <v>0</v>
      </c>
      <c r="AT1650" s="24">
        <v>0</v>
      </c>
      <c r="AU1650" s="24">
        <v>0</v>
      </c>
      <c r="AV1650" s="24">
        <v>0</v>
      </c>
      <c r="AW1650" s="24">
        <v>0</v>
      </c>
      <c r="AX1650" s="24">
        <v>0</v>
      </c>
      <c r="AY1650" s="24">
        <v>0</v>
      </c>
      <c r="AZ1650" s="24">
        <v>0</v>
      </c>
      <c r="BA1650" s="24">
        <v>0</v>
      </c>
      <c r="BB1650" s="24">
        <v>0</v>
      </c>
      <c r="BC1650" s="24">
        <v>0</v>
      </c>
      <c r="BD1650" s="24">
        <f t="shared" si="664"/>
        <v>0</v>
      </c>
      <c r="BE1650" s="25"/>
    </row>
    <row r="1651" spans="1:57" ht="25.5" customHeight="1" x14ac:dyDescent="0.25">
      <c r="A1651" s="22">
        <v>33</v>
      </c>
      <c r="B1651" s="79" t="s">
        <v>91</v>
      </c>
      <c r="C1651" s="80">
        <v>26</v>
      </c>
      <c r="D1651" s="80">
        <v>131</v>
      </c>
      <c r="E1651" s="80" t="s">
        <v>190</v>
      </c>
      <c r="F1651" s="24">
        <v>0</v>
      </c>
      <c r="G1651" s="24">
        <v>0</v>
      </c>
      <c r="H1651" s="24">
        <v>0</v>
      </c>
      <c r="I1651" s="24">
        <v>0</v>
      </c>
      <c r="J1651" s="24">
        <v>0</v>
      </c>
      <c r="K1651" s="24">
        <v>0</v>
      </c>
      <c r="L1651" s="24">
        <v>0</v>
      </c>
      <c r="M1651" s="24">
        <v>0</v>
      </c>
      <c r="N1651" s="24">
        <v>0</v>
      </c>
      <c r="O1651" s="24">
        <v>0</v>
      </c>
      <c r="P1651" s="24">
        <v>0</v>
      </c>
      <c r="Q1651" s="24">
        <v>0</v>
      </c>
      <c r="R1651" s="24">
        <v>0</v>
      </c>
      <c r="S1651" s="24">
        <v>0</v>
      </c>
      <c r="T1651" s="24">
        <v>0</v>
      </c>
      <c r="U1651" s="24">
        <v>0</v>
      </c>
      <c r="V1651" s="24"/>
      <c r="W1651" s="24">
        <v>0</v>
      </c>
      <c r="X1651" s="24"/>
      <c r="Y1651" s="24">
        <v>0</v>
      </c>
      <c r="Z1651" s="24">
        <v>0</v>
      </c>
      <c r="AA1651" s="24"/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/>
      <c r="AI1651" s="24">
        <v>0</v>
      </c>
      <c r="AJ1651" s="24">
        <v>0</v>
      </c>
      <c r="AK1651" s="24"/>
      <c r="AL1651" s="24">
        <v>0</v>
      </c>
      <c r="AM1651" s="24">
        <v>0</v>
      </c>
      <c r="AN1651" s="24">
        <v>0</v>
      </c>
      <c r="AO1651" s="24">
        <v>0</v>
      </c>
      <c r="AP1651" s="24">
        <v>0</v>
      </c>
      <c r="AQ1651" s="24">
        <v>0</v>
      </c>
      <c r="AR1651" s="24">
        <v>0</v>
      </c>
      <c r="AS1651" s="24">
        <v>0</v>
      </c>
      <c r="AT1651" s="24">
        <v>0</v>
      </c>
      <c r="AU1651" s="24">
        <v>0</v>
      </c>
      <c r="AV1651" s="24">
        <v>0</v>
      </c>
      <c r="AW1651" s="24">
        <v>0</v>
      </c>
      <c r="AX1651" s="24">
        <v>0</v>
      </c>
      <c r="AY1651" s="24">
        <v>0</v>
      </c>
      <c r="AZ1651" s="24">
        <v>0</v>
      </c>
      <c r="BA1651" s="24">
        <v>0</v>
      </c>
      <c r="BB1651" s="24">
        <v>0</v>
      </c>
      <c r="BC1651" s="24">
        <v>0</v>
      </c>
      <c r="BD1651" s="24">
        <f t="shared" si="664"/>
        <v>0</v>
      </c>
      <c r="BE1651" s="25"/>
    </row>
    <row r="1652" spans="1:57" ht="25.5" customHeight="1" x14ac:dyDescent="0.25">
      <c r="A1652" s="22">
        <v>33</v>
      </c>
      <c r="B1652" s="79" t="s">
        <v>93</v>
      </c>
      <c r="C1652" s="80">
        <v>17</v>
      </c>
      <c r="D1652" s="80">
        <v>123</v>
      </c>
      <c r="E1652" s="80" t="s">
        <v>177</v>
      </c>
      <c r="F1652" s="24">
        <v>0</v>
      </c>
      <c r="G1652" s="24">
        <v>0</v>
      </c>
      <c r="H1652" s="24">
        <v>0</v>
      </c>
      <c r="I1652" s="24">
        <v>0</v>
      </c>
      <c r="J1652" s="24">
        <v>0</v>
      </c>
      <c r="K1652" s="24">
        <v>0</v>
      </c>
      <c r="L1652" s="24">
        <v>0</v>
      </c>
      <c r="M1652" s="24">
        <v>0</v>
      </c>
      <c r="N1652" s="24">
        <v>0</v>
      </c>
      <c r="O1652" s="24">
        <v>0</v>
      </c>
      <c r="P1652" s="24">
        <v>0</v>
      </c>
      <c r="Q1652" s="24">
        <v>0</v>
      </c>
      <c r="R1652" s="24">
        <v>0</v>
      </c>
      <c r="S1652" s="24">
        <v>0</v>
      </c>
      <c r="T1652" s="24">
        <v>0</v>
      </c>
      <c r="U1652" s="24">
        <v>0</v>
      </c>
      <c r="V1652" s="24"/>
      <c r="W1652" s="24">
        <v>0</v>
      </c>
      <c r="X1652" s="24"/>
      <c r="Y1652" s="24">
        <v>0</v>
      </c>
      <c r="Z1652" s="24">
        <v>0</v>
      </c>
      <c r="AA1652" s="24"/>
      <c r="AB1652" s="24">
        <v>0</v>
      </c>
      <c r="AC1652" s="24">
        <v>0</v>
      </c>
      <c r="AD1652" s="24">
        <v>0</v>
      </c>
      <c r="AE1652" s="24">
        <v>0</v>
      </c>
      <c r="AF1652" s="24">
        <v>0</v>
      </c>
      <c r="AG1652" s="24">
        <v>0</v>
      </c>
      <c r="AH1652" s="24"/>
      <c r="AI1652" s="24">
        <v>0</v>
      </c>
      <c r="AJ1652" s="24">
        <v>0</v>
      </c>
      <c r="AK1652" s="24"/>
      <c r="AL1652" s="24">
        <v>0</v>
      </c>
      <c r="AM1652" s="24">
        <v>0</v>
      </c>
      <c r="AN1652" s="24">
        <v>0</v>
      </c>
      <c r="AO1652" s="24">
        <v>0</v>
      </c>
      <c r="AP1652" s="24">
        <v>0</v>
      </c>
      <c r="AQ1652" s="24">
        <v>0</v>
      </c>
      <c r="AR1652" s="24">
        <v>0</v>
      </c>
      <c r="AS1652" s="24">
        <v>0</v>
      </c>
      <c r="AT1652" s="24">
        <v>0</v>
      </c>
      <c r="AU1652" s="24">
        <v>0</v>
      </c>
      <c r="AV1652" s="24">
        <v>0</v>
      </c>
      <c r="AW1652" s="24">
        <v>0</v>
      </c>
      <c r="AX1652" s="24">
        <v>0</v>
      </c>
      <c r="AY1652" s="24">
        <v>0</v>
      </c>
      <c r="AZ1652" s="24">
        <v>0</v>
      </c>
      <c r="BA1652" s="24">
        <v>0</v>
      </c>
      <c r="BB1652" s="24">
        <v>0</v>
      </c>
      <c r="BC1652" s="24">
        <v>0</v>
      </c>
      <c r="BD1652" s="24">
        <f t="shared" si="664"/>
        <v>0</v>
      </c>
      <c r="BE1652" s="25"/>
    </row>
    <row r="1653" spans="1:57" ht="25.5" customHeight="1" x14ac:dyDescent="0.25">
      <c r="A1653" s="22">
        <v>33</v>
      </c>
      <c r="B1653" s="79" t="s">
        <v>93</v>
      </c>
      <c r="C1653" s="80">
        <v>11</v>
      </c>
      <c r="D1653" s="80">
        <v>111</v>
      </c>
      <c r="E1653" s="80" t="s">
        <v>293</v>
      </c>
      <c r="F1653" s="24">
        <v>0</v>
      </c>
      <c r="G1653" s="24">
        <v>0</v>
      </c>
      <c r="H1653" s="24">
        <v>0</v>
      </c>
      <c r="I1653" s="24">
        <v>0</v>
      </c>
      <c r="J1653" s="24">
        <v>0</v>
      </c>
      <c r="K1653" s="24">
        <v>0</v>
      </c>
      <c r="L1653" s="24">
        <v>0</v>
      </c>
      <c r="M1653" s="24">
        <v>0</v>
      </c>
      <c r="N1653" s="24">
        <v>0</v>
      </c>
      <c r="O1653" s="24">
        <v>0</v>
      </c>
      <c r="P1653" s="24">
        <v>0</v>
      </c>
      <c r="Q1653" s="24">
        <v>0</v>
      </c>
      <c r="R1653" s="24">
        <v>0</v>
      </c>
      <c r="S1653" s="24">
        <v>0</v>
      </c>
      <c r="T1653" s="24">
        <v>0</v>
      </c>
      <c r="U1653" s="24">
        <v>0</v>
      </c>
      <c r="V1653" s="24"/>
      <c r="W1653" s="24">
        <v>0</v>
      </c>
      <c r="X1653" s="24"/>
      <c r="Y1653" s="24">
        <v>0</v>
      </c>
      <c r="Z1653" s="24">
        <v>0</v>
      </c>
      <c r="AA1653" s="24"/>
      <c r="AB1653" s="24">
        <v>0</v>
      </c>
      <c r="AC1653" s="24">
        <v>0</v>
      </c>
      <c r="AD1653" s="24">
        <v>0</v>
      </c>
      <c r="AE1653" s="24">
        <v>0</v>
      </c>
      <c r="AF1653" s="24">
        <v>0</v>
      </c>
      <c r="AG1653" s="24">
        <v>0</v>
      </c>
      <c r="AH1653" s="24"/>
      <c r="AI1653" s="24">
        <v>0</v>
      </c>
      <c r="AJ1653" s="24">
        <v>0</v>
      </c>
      <c r="AK1653" s="24"/>
      <c r="AL1653" s="24">
        <v>0</v>
      </c>
      <c r="AM1653" s="24">
        <v>0</v>
      </c>
      <c r="AN1653" s="24">
        <v>0</v>
      </c>
      <c r="AO1653" s="24">
        <v>0</v>
      </c>
      <c r="AP1653" s="24">
        <v>0</v>
      </c>
      <c r="AQ1653" s="24">
        <v>0</v>
      </c>
      <c r="AR1653" s="24">
        <v>0</v>
      </c>
      <c r="AS1653" s="24">
        <v>0</v>
      </c>
      <c r="AT1653" s="24">
        <v>0</v>
      </c>
      <c r="AU1653" s="24">
        <v>0</v>
      </c>
      <c r="AV1653" s="24">
        <v>0</v>
      </c>
      <c r="AW1653" s="24">
        <v>0</v>
      </c>
      <c r="AX1653" s="24">
        <v>0</v>
      </c>
      <c r="AY1653" s="24">
        <v>0</v>
      </c>
      <c r="AZ1653" s="24">
        <v>0</v>
      </c>
      <c r="BA1653" s="24">
        <v>0</v>
      </c>
      <c r="BB1653" s="24">
        <v>0</v>
      </c>
      <c r="BC1653" s="24">
        <v>0</v>
      </c>
      <c r="BD1653" s="24">
        <f t="shared" si="664"/>
        <v>0</v>
      </c>
      <c r="BE1653" s="25"/>
    </row>
    <row r="1654" spans="1:57" ht="25.5" customHeight="1" x14ac:dyDescent="0.25">
      <c r="A1654" s="22">
        <v>33</v>
      </c>
      <c r="B1654" s="79" t="s">
        <v>93</v>
      </c>
      <c r="C1654" s="80">
        <v>20</v>
      </c>
      <c r="D1654" s="80">
        <v>38</v>
      </c>
      <c r="E1654" s="80" t="s">
        <v>277</v>
      </c>
      <c r="F1654" s="24">
        <v>0</v>
      </c>
      <c r="G1654" s="24">
        <v>0</v>
      </c>
      <c r="H1654" s="24">
        <v>0</v>
      </c>
      <c r="I1654" s="24">
        <v>0</v>
      </c>
      <c r="J1654" s="24">
        <v>0</v>
      </c>
      <c r="K1654" s="24">
        <v>0</v>
      </c>
      <c r="L1654" s="24">
        <v>0</v>
      </c>
      <c r="M1654" s="24">
        <v>0</v>
      </c>
      <c r="N1654" s="24">
        <v>0</v>
      </c>
      <c r="O1654" s="24">
        <v>0</v>
      </c>
      <c r="P1654" s="24">
        <v>0</v>
      </c>
      <c r="Q1654" s="24">
        <v>0</v>
      </c>
      <c r="R1654" s="24">
        <v>0</v>
      </c>
      <c r="S1654" s="24">
        <v>0</v>
      </c>
      <c r="T1654" s="24">
        <v>0</v>
      </c>
      <c r="U1654" s="24">
        <v>0</v>
      </c>
      <c r="V1654" s="24"/>
      <c r="W1654" s="24">
        <v>0</v>
      </c>
      <c r="X1654" s="24"/>
      <c r="Y1654" s="24">
        <v>0</v>
      </c>
      <c r="Z1654" s="24">
        <v>0</v>
      </c>
      <c r="AA1654" s="24"/>
      <c r="AB1654" s="24">
        <v>0</v>
      </c>
      <c r="AC1654" s="24">
        <v>0</v>
      </c>
      <c r="AD1654" s="24">
        <v>0</v>
      </c>
      <c r="AE1654" s="24">
        <v>0</v>
      </c>
      <c r="AF1654" s="24">
        <v>0</v>
      </c>
      <c r="AG1654" s="24">
        <v>0</v>
      </c>
      <c r="AH1654" s="24"/>
      <c r="AI1654" s="24">
        <v>0</v>
      </c>
      <c r="AJ1654" s="24">
        <v>0</v>
      </c>
      <c r="AK1654" s="24"/>
      <c r="AL1654" s="24">
        <v>0</v>
      </c>
      <c r="AM1654" s="24">
        <v>0</v>
      </c>
      <c r="AN1654" s="24">
        <v>0</v>
      </c>
      <c r="AO1654" s="24">
        <v>0</v>
      </c>
      <c r="AP1654" s="24">
        <v>0</v>
      </c>
      <c r="AQ1654" s="24">
        <v>0</v>
      </c>
      <c r="AR1654" s="24">
        <v>0</v>
      </c>
      <c r="AS1654" s="24">
        <v>0</v>
      </c>
      <c r="AT1654" s="24">
        <v>0</v>
      </c>
      <c r="AU1654" s="24">
        <v>0</v>
      </c>
      <c r="AV1654" s="24">
        <v>0</v>
      </c>
      <c r="AW1654" s="24">
        <v>0</v>
      </c>
      <c r="AX1654" s="24">
        <v>0</v>
      </c>
      <c r="AY1654" s="24">
        <v>0</v>
      </c>
      <c r="AZ1654" s="24">
        <v>0</v>
      </c>
      <c r="BA1654" s="24">
        <v>0</v>
      </c>
      <c r="BB1654" s="24">
        <v>0</v>
      </c>
      <c r="BC1654" s="24">
        <v>0</v>
      </c>
      <c r="BD1654" s="24">
        <f t="shared" si="664"/>
        <v>0</v>
      </c>
      <c r="BE1654" s="25"/>
    </row>
    <row r="1655" spans="1:57" ht="25.5" customHeight="1" x14ac:dyDescent="0.25">
      <c r="A1655" s="22">
        <v>33</v>
      </c>
      <c r="B1655" s="79" t="s">
        <v>93</v>
      </c>
      <c r="C1655" s="88">
        <v>45</v>
      </c>
      <c r="D1655" s="88">
        <v>189</v>
      </c>
      <c r="E1655" s="88" t="s">
        <v>304</v>
      </c>
      <c r="F1655" s="24">
        <v>0</v>
      </c>
      <c r="G1655" s="24">
        <v>0</v>
      </c>
      <c r="H1655" s="24">
        <v>0</v>
      </c>
      <c r="I1655" s="24">
        <v>0</v>
      </c>
      <c r="J1655" s="24">
        <v>0</v>
      </c>
      <c r="K1655" s="24">
        <v>0</v>
      </c>
      <c r="L1655" s="24">
        <v>0</v>
      </c>
      <c r="M1655" s="24">
        <v>0</v>
      </c>
      <c r="N1655" s="24">
        <v>0</v>
      </c>
      <c r="O1655" s="24">
        <v>0</v>
      </c>
      <c r="P1655" s="24">
        <v>0</v>
      </c>
      <c r="Q1655" s="24">
        <v>0</v>
      </c>
      <c r="R1655" s="24">
        <v>0</v>
      </c>
      <c r="S1655" s="24">
        <v>0</v>
      </c>
      <c r="T1655" s="24">
        <v>0</v>
      </c>
      <c r="U1655" s="24">
        <v>0</v>
      </c>
      <c r="V1655" s="24"/>
      <c r="W1655" s="24">
        <v>0</v>
      </c>
      <c r="X1655" s="24"/>
      <c r="Y1655" s="24">
        <v>0</v>
      </c>
      <c r="Z1655" s="24">
        <v>0</v>
      </c>
      <c r="AA1655" s="24"/>
      <c r="AB1655" s="24">
        <v>0</v>
      </c>
      <c r="AC1655" s="24">
        <v>0</v>
      </c>
      <c r="AD1655" s="24">
        <v>0</v>
      </c>
      <c r="AE1655" s="24">
        <v>0</v>
      </c>
      <c r="AF1655" s="24">
        <v>0</v>
      </c>
      <c r="AG1655" s="24">
        <v>0</v>
      </c>
      <c r="AH1655" s="24"/>
      <c r="AI1655" s="24">
        <v>0</v>
      </c>
      <c r="AJ1655" s="24">
        <v>0</v>
      </c>
      <c r="AK1655" s="24"/>
      <c r="AL1655" s="24">
        <v>0</v>
      </c>
      <c r="AM1655" s="24">
        <v>0</v>
      </c>
      <c r="AN1655" s="24">
        <v>0</v>
      </c>
      <c r="AO1655" s="24">
        <v>0</v>
      </c>
      <c r="AP1655" s="24">
        <v>0</v>
      </c>
      <c r="AQ1655" s="24">
        <v>0</v>
      </c>
      <c r="AR1655" s="24">
        <v>0</v>
      </c>
      <c r="AS1655" s="24">
        <v>0</v>
      </c>
      <c r="AT1655" s="24">
        <v>0</v>
      </c>
      <c r="AU1655" s="24">
        <v>0</v>
      </c>
      <c r="AV1655" s="24">
        <v>0</v>
      </c>
      <c r="AW1655" s="24">
        <v>0</v>
      </c>
      <c r="AX1655" s="24">
        <v>0</v>
      </c>
      <c r="AY1655" s="24">
        <v>0</v>
      </c>
      <c r="AZ1655" s="24">
        <v>0</v>
      </c>
      <c r="BA1655" s="24">
        <v>0</v>
      </c>
      <c r="BB1655" s="24">
        <v>0</v>
      </c>
      <c r="BC1655" s="24">
        <v>0</v>
      </c>
      <c r="BD1655" s="24">
        <f t="shared" si="664"/>
        <v>0</v>
      </c>
      <c r="BE1655" s="25"/>
    </row>
    <row r="1656" spans="1:57" ht="25.5" customHeight="1" x14ac:dyDescent="0.25">
      <c r="A1656" s="22">
        <v>33</v>
      </c>
      <c r="B1656" s="79" t="s">
        <v>110</v>
      </c>
      <c r="C1656" s="80">
        <v>17</v>
      </c>
      <c r="D1656" s="80">
        <v>44</v>
      </c>
      <c r="E1656" s="80" t="s">
        <v>151</v>
      </c>
      <c r="F1656" s="24">
        <v>0</v>
      </c>
      <c r="G1656" s="24">
        <v>0</v>
      </c>
      <c r="H1656" s="24">
        <v>0</v>
      </c>
      <c r="I1656" s="24">
        <v>0</v>
      </c>
      <c r="J1656" s="24">
        <v>0</v>
      </c>
      <c r="K1656" s="24">
        <v>0</v>
      </c>
      <c r="L1656" s="24">
        <v>0</v>
      </c>
      <c r="M1656" s="24">
        <v>0</v>
      </c>
      <c r="N1656" s="24">
        <v>0</v>
      </c>
      <c r="O1656" s="24">
        <v>0</v>
      </c>
      <c r="P1656" s="24">
        <v>0</v>
      </c>
      <c r="Q1656" s="24">
        <v>0</v>
      </c>
      <c r="R1656" s="24">
        <v>0</v>
      </c>
      <c r="S1656" s="24">
        <v>0</v>
      </c>
      <c r="T1656" s="24">
        <v>0</v>
      </c>
      <c r="U1656" s="24">
        <v>0</v>
      </c>
      <c r="V1656" s="24"/>
      <c r="W1656" s="24">
        <v>0</v>
      </c>
      <c r="X1656" s="24"/>
      <c r="Y1656" s="24">
        <v>0</v>
      </c>
      <c r="Z1656" s="24">
        <v>0</v>
      </c>
      <c r="AA1656" s="24"/>
      <c r="AB1656" s="24">
        <v>0</v>
      </c>
      <c r="AC1656" s="24">
        <v>0</v>
      </c>
      <c r="AD1656" s="24">
        <v>0</v>
      </c>
      <c r="AE1656" s="24">
        <v>0</v>
      </c>
      <c r="AF1656" s="24">
        <v>0</v>
      </c>
      <c r="AG1656" s="24">
        <v>0</v>
      </c>
      <c r="AH1656" s="24"/>
      <c r="AI1656" s="24">
        <v>0</v>
      </c>
      <c r="AJ1656" s="24">
        <v>0</v>
      </c>
      <c r="AK1656" s="24"/>
      <c r="AL1656" s="24">
        <v>0</v>
      </c>
      <c r="AM1656" s="24">
        <v>0</v>
      </c>
      <c r="AN1656" s="24">
        <v>0</v>
      </c>
      <c r="AO1656" s="24">
        <v>0</v>
      </c>
      <c r="AP1656" s="24">
        <v>0</v>
      </c>
      <c r="AQ1656" s="24">
        <v>0</v>
      </c>
      <c r="AR1656" s="24">
        <v>0</v>
      </c>
      <c r="AS1656" s="24">
        <v>0</v>
      </c>
      <c r="AT1656" s="24">
        <v>0</v>
      </c>
      <c r="AU1656" s="24">
        <v>0</v>
      </c>
      <c r="AV1656" s="24">
        <v>0</v>
      </c>
      <c r="AW1656" s="24">
        <v>0</v>
      </c>
      <c r="AX1656" s="24">
        <v>0</v>
      </c>
      <c r="AY1656" s="24">
        <v>0</v>
      </c>
      <c r="AZ1656" s="24">
        <v>0</v>
      </c>
      <c r="BA1656" s="24">
        <v>0</v>
      </c>
      <c r="BB1656" s="24">
        <v>0</v>
      </c>
      <c r="BC1656" s="24">
        <v>0</v>
      </c>
      <c r="BD1656" s="24">
        <f t="shared" si="664"/>
        <v>0</v>
      </c>
      <c r="BE1656" s="25"/>
    </row>
    <row r="1657" spans="1:57" ht="25.5" customHeight="1" x14ac:dyDescent="0.25">
      <c r="A1657" s="22">
        <v>33</v>
      </c>
      <c r="B1657" s="79" t="s">
        <v>110</v>
      </c>
      <c r="C1657" s="80">
        <v>13</v>
      </c>
      <c r="D1657" s="80">
        <v>147</v>
      </c>
      <c r="E1657" s="80" t="s">
        <v>348</v>
      </c>
      <c r="F1657" s="24">
        <v>0</v>
      </c>
      <c r="G1657" s="24">
        <v>0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0</v>
      </c>
      <c r="V1657" s="24"/>
      <c r="W1657" s="24">
        <v>0</v>
      </c>
      <c r="X1657" s="24"/>
      <c r="Y1657" s="24">
        <v>0</v>
      </c>
      <c r="Z1657" s="24">
        <v>0</v>
      </c>
      <c r="AA1657" s="24"/>
      <c r="AB1657" s="24">
        <v>0</v>
      </c>
      <c r="AC1657" s="24">
        <v>0</v>
      </c>
      <c r="AD1657" s="24">
        <v>0</v>
      </c>
      <c r="AE1657" s="24">
        <v>0</v>
      </c>
      <c r="AF1657" s="24">
        <v>0</v>
      </c>
      <c r="AG1657" s="24">
        <v>0</v>
      </c>
      <c r="AH1657" s="24"/>
      <c r="AI1657" s="24">
        <v>0</v>
      </c>
      <c r="AJ1657" s="24">
        <v>0</v>
      </c>
      <c r="AK1657" s="24"/>
      <c r="AL1657" s="24">
        <v>0</v>
      </c>
      <c r="AM1657" s="24">
        <v>0</v>
      </c>
      <c r="AN1657" s="24">
        <v>0</v>
      </c>
      <c r="AO1657" s="24">
        <v>0</v>
      </c>
      <c r="AP1657" s="24">
        <v>0</v>
      </c>
      <c r="AQ1657" s="24">
        <v>0</v>
      </c>
      <c r="AR1657" s="24">
        <v>0</v>
      </c>
      <c r="AS1657" s="24">
        <v>0</v>
      </c>
      <c r="AT1657" s="24">
        <v>0</v>
      </c>
      <c r="AU1657" s="24">
        <v>0</v>
      </c>
      <c r="AV1657" s="24">
        <v>0</v>
      </c>
      <c r="AW1657" s="24">
        <v>0</v>
      </c>
      <c r="AX1657" s="24">
        <v>0</v>
      </c>
      <c r="AY1657" s="24">
        <v>0</v>
      </c>
      <c r="AZ1657" s="24">
        <v>0</v>
      </c>
      <c r="BA1657" s="24">
        <v>0</v>
      </c>
      <c r="BB1657" s="24">
        <v>0</v>
      </c>
      <c r="BC1657" s="24">
        <v>0</v>
      </c>
      <c r="BD1657" s="24">
        <f t="shared" si="664"/>
        <v>0</v>
      </c>
      <c r="BE1657" s="25"/>
    </row>
    <row r="1658" spans="1:57" ht="25.5" customHeight="1" x14ac:dyDescent="0.25">
      <c r="A1658" s="22">
        <v>33</v>
      </c>
      <c r="B1658" s="79" t="s">
        <v>110</v>
      </c>
      <c r="C1658" s="80">
        <v>22</v>
      </c>
      <c r="D1658" s="80">
        <v>181</v>
      </c>
      <c r="E1658" s="80" t="s">
        <v>349</v>
      </c>
      <c r="F1658" s="24">
        <v>0</v>
      </c>
      <c r="G1658" s="24">
        <v>0</v>
      </c>
      <c r="H1658" s="24">
        <v>0</v>
      </c>
      <c r="I1658" s="24">
        <v>0</v>
      </c>
      <c r="J1658" s="24">
        <v>0</v>
      </c>
      <c r="K1658" s="24">
        <v>0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0</v>
      </c>
      <c r="V1658" s="24"/>
      <c r="W1658" s="24">
        <v>0</v>
      </c>
      <c r="X1658" s="24"/>
      <c r="Y1658" s="24">
        <v>0</v>
      </c>
      <c r="Z1658" s="24">
        <v>0</v>
      </c>
      <c r="AA1658" s="24"/>
      <c r="AB1658" s="24">
        <v>0</v>
      </c>
      <c r="AC1658" s="24">
        <v>0</v>
      </c>
      <c r="AD1658" s="24">
        <v>0</v>
      </c>
      <c r="AE1658" s="24">
        <v>0</v>
      </c>
      <c r="AF1658" s="24">
        <v>0</v>
      </c>
      <c r="AG1658" s="24">
        <v>0</v>
      </c>
      <c r="AH1658" s="24"/>
      <c r="AI1658" s="24">
        <v>0</v>
      </c>
      <c r="AJ1658" s="24">
        <v>0</v>
      </c>
      <c r="AK1658" s="24"/>
      <c r="AL1658" s="24">
        <v>0</v>
      </c>
      <c r="AM1658" s="24">
        <v>0</v>
      </c>
      <c r="AN1658" s="24">
        <v>0</v>
      </c>
      <c r="AO1658" s="24">
        <v>0</v>
      </c>
      <c r="AP1658" s="24">
        <v>0</v>
      </c>
      <c r="AQ1658" s="24">
        <v>0</v>
      </c>
      <c r="AR1658" s="24">
        <v>0</v>
      </c>
      <c r="AS1658" s="24">
        <v>0</v>
      </c>
      <c r="AT1658" s="24">
        <v>0</v>
      </c>
      <c r="AU1658" s="24">
        <v>0</v>
      </c>
      <c r="AV1658" s="24">
        <v>0</v>
      </c>
      <c r="AW1658" s="24">
        <v>0</v>
      </c>
      <c r="AX1658" s="24">
        <v>0</v>
      </c>
      <c r="AY1658" s="24">
        <v>0</v>
      </c>
      <c r="AZ1658" s="24">
        <v>0</v>
      </c>
      <c r="BA1658" s="24">
        <v>0</v>
      </c>
      <c r="BB1658" s="24">
        <v>0</v>
      </c>
      <c r="BC1658" s="24">
        <v>0</v>
      </c>
      <c r="BD1658" s="24">
        <f t="shared" si="664"/>
        <v>0</v>
      </c>
      <c r="BE1658" s="25"/>
    </row>
    <row r="1659" spans="1:57" ht="25.5" customHeight="1" x14ac:dyDescent="0.25">
      <c r="A1659" s="22">
        <v>33</v>
      </c>
      <c r="B1659" s="79"/>
      <c r="C1659" s="80"/>
      <c r="D1659" s="80"/>
      <c r="E1659" s="80"/>
      <c r="F1659" s="24">
        <v>0</v>
      </c>
      <c r="G1659" s="24">
        <v>0</v>
      </c>
      <c r="H1659" s="24">
        <v>0</v>
      </c>
      <c r="I1659" s="24">
        <v>0</v>
      </c>
      <c r="J1659" s="24">
        <v>0</v>
      </c>
      <c r="K1659" s="24">
        <v>0</v>
      </c>
      <c r="L1659" s="24">
        <v>0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0</v>
      </c>
      <c r="V1659" s="24"/>
      <c r="W1659" s="24">
        <v>0</v>
      </c>
      <c r="X1659" s="24"/>
      <c r="Y1659" s="24">
        <v>0</v>
      </c>
      <c r="Z1659" s="24">
        <v>0</v>
      </c>
      <c r="AA1659" s="24"/>
      <c r="AB1659" s="24">
        <v>0</v>
      </c>
      <c r="AC1659" s="24">
        <v>0</v>
      </c>
      <c r="AD1659" s="24">
        <v>0</v>
      </c>
      <c r="AE1659" s="24">
        <v>0</v>
      </c>
      <c r="AF1659" s="24">
        <v>0</v>
      </c>
      <c r="AG1659" s="24">
        <v>0</v>
      </c>
      <c r="AH1659" s="24"/>
      <c r="AI1659" s="24">
        <v>0</v>
      </c>
      <c r="AJ1659" s="24">
        <v>0</v>
      </c>
      <c r="AK1659" s="24"/>
      <c r="AL1659" s="24">
        <v>0</v>
      </c>
      <c r="AM1659" s="24">
        <v>0</v>
      </c>
      <c r="AN1659" s="24">
        <v>0</v>
      </c>
      <c r="AO1659" s="24">
        <v>0</v>
      </c>
      <c r="AP1659" s="24">
        <v>0</v>
      </c>
      <c r="AQ1659" s="24">
        <v>0</v>
      </c>
      <c r="AR1659" s="24">
        <v>0</v>
      </c>
      <c r="AS1659" s="24">
        <v>0</v>
      </c>
      <c r="AT1659" s="24">
        <v>0</v>
      </c>
      <c r="AU1659" s="24">
        <v>0</v>
      </c>
      <c r="AV1659" s="24">
        <v>0</v>
      </c>
      <c r="AW1659" s="24">
        <v>0</v>
      </c>
      <c r="AX1659" s="24">
        <v>0</v>
      </c>
      <c r="AY1659" s="24">
        <v>0</v>
      </c>
      <c r="AZ1659" s="24">
        <v>0</v>
      </c>
      <c r="BA1659" s="24">
        <v>0</v>
      </c>
      <c r="BB1659" s="24">
        <v>0</v>
      </c>
      <c r="BC1659" s="24">
        <v>0</v>
      </c>
      <c r="BD1659" s="24">
        <f t="shared" si="664"/>
        <v>0</v>
      </c>
      <c r="BE1659" s="25"/>
    </row>
    <row r="1660" spans="1:57" ht="25.5" customHeight="1" x14ac:dyDescent="0.25">
      <c r="A1660" s="22">
        <v>33</v>
      </c>
      <c r="B1660" s="78"/>
      <c r="C1660" s="76"/>
      <c r="D1660" s="76"/>
      <c r="E1660" s="76"/>
      <c r="F1660" s="24">
        <v>0</v>
      </c>
      <c r="G1660" s="24">
        <v>0</v>
      </c>
      <c r="H1660" s="24">
        <v>0</v>
      </c>
      <c r="I1660" s="24">
        <v>0</v>
      </c>
      <c r="J1660" s="24">
        <v>0</v>
      </c>
      <c r="K1660" s="24">
        <v>0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0</v>
      </c>
      <c r="V1660" s="24"/>
      <c r="W1660" s="24">
        <v>0</v>
      </c>
      <c r="X1660" s="24"/>
      <c r="Y1660" s="24">
        <v>0</v>
      </c>
      <c r="Z1660" s="24">
        <v>0</v>
      </c>
      <c r="AA1660" s="24"/>
      <c r="AB1660" s="24">
        <v>0</v>
      </c>
      <c r="AC1660" s="24">
        <v>0</v>
      </c>
      <c r="AD1660" s="24">
        <v>0</v>
      </c>
      <c r="AE1660" s="24">
        <v>0</v>
      </c>
      <c r="AF1660" s="24">
        <v>0</v>
      </c>
      <c r="AG1660" s="24">
        <v>0</v>
      </c>
      <c r="AH1660" s="24"/>
      <c r="AI1660" s="24">
        <v>0</v>
      </c>
      <c r="AJ1660" s="24">
        <v>0</v>
      </c>
      <c r="AK1660" s="24"/>
      <c r="AL1660" s="24">
        <v>0</v>
      </c>
      <c r="AM1660" s="24">
        <v>0</v>
      </c>
      <c r="AN1660" s="24">
        <v>0</v>
      </c>
      <c r="AO1660" s="24">
        <v>0</v>
      </c>
      <c r="AP1660" s="24">
        <v>0</v>
      </c>
      <c r="AQ1660" s="24">
        <v>0</v>
      </c>
      <c r="AR1660" s="24">
        <v>0</v>
      </c>
      <c r="AS1660" s="24">
        <v>0</v>
      </c>
      <c r="AT1660" s="24">
        <v>0</v>
      </c>
      <c r="AU1660" s="24">
        <v>0</v>
      </c>
      <c r="AV1660" s="24">
        <v>0</v>
      </c>
      <c r="AW1660" s="24">
        <v>0</v>
      </c>
      <c r="AX1660" s="24">
        <v>0</v>
      </c>
      <c r="AY1660" s="24">
        <v>0</v>
      </c>
      <c r="AZ1660" s="24">
        <v>0</v>
      </c>
      <c r="BA1660" s="24">
        <v>0</v>
      </c>
      <c r="BB1660" s="24">
        <v>0</v>
      </c>
      <c r="BC1660" s="24">
        <v>0</v>
      </c>
      <c r="BD1660" s="24">
        <f t="shared" si="664"/>
        <v>0</v>
      </c>
      <c r="BE1660" s="25"/>
    </row>
    <row r="1661" spans="1:57" ht="25.5" customHeight="1" x14ac:dyDescent="0.25">
      <c r="A1661" s="22">
        <v>33</v>
      </c>
      <c r="B1661" s="78"/>
      <c r="C1661" s="76"/>
      <c r="D1661" s="76"/>
      <c r="E1661" s="76"/>
      <c r="F1661" s="24">
        <v>0</v>
      </c>
      <c r="G1661" s="24">
        <v>0</v>
      </c>
      <c r="H1661" s="24">
        <v>0</v>
      </c>
      <c r="I1661" s="24">
        <v>0</v>
      </c>
      <c r="J1661" s="24">
        <v>0</v>
      </c>
      <c r="K1661" s="24">
        <v>0</v>
      </c>
      <c r="L1661" s="24">
        <v>0</v>
      </c>
      <c r="M1661" s="24">
        <v>0</v>
      </c>
      <c r="N1661" s="24">
        <v>0</v>
      </c>
      <c r="O1661" s="24">
        <v>0</v>
      </c>
      <c r="P1661" s="24">
        <v>0</v>
      </c>
      <c r="Q1661" s="24">
        <v>0</v>
      </c>
      <c r="R1661" s="24">
        <v>0</v>
      </c>
      <c r="S1661" s="24">
        <v>0</v>
      </c>
      <c r="T1661" s="24">
        <v>0</v>
      </c>
      <c r="U1661" s="24">
        <v>0</v>
      </c>
      <c r="V1661" s="24"/>
      <c r="W1661" s="24">
        <v>0</v>
      </c>
      <c r="X1661" s="24"/>
      <c r="Y1661" s="24">
        <v>0</v>
      </c>
      <c r="Z1661" s="24">
        <v>0</v>
      </c>
      <c r="AA1661" s="24"/>
      <c r="AB1661" s="24">
        <v>0</v>
      </c>
      <c r="AC1661" s="24">
        <v>0</v>
      </c>
      <c r="AD1661" s="24">
        <v>0</v>
      </c>
      <c r="AE1661" s="24">
        <v>0</v>
      </c>
      <c r="AF1661" s="24">
        <v>0</v>
      </c>
      <c r="AG1661" s="24">
        <v>0</v>
      </c>
      <c r="AH1661" s="24"/>
      <c r="AI1661" s="24">
        <v>0</v>
      </c>
      <c r="AJ1661" s="24">
        <v>0</v>
      </c>
      <c r="AK1661" s="24"/>
      <c r="AL1661" s="24">
        <v>0</v>
      </c>
      <c r="AM1661" s="24">
        <v>0</v>
      </c>
      <c r="AN1661" s="24">
        <v>0</v>
      </c>
      <c r="AO1661" s="24">
        <v>0</v>
      </c>
      <c r="AP1661" s="24">
        <v>0</v>
      </c>
      <c r="AQ1661" s="24">
        <v>0</v>
      </c>
      <c r="AR1661" s="24">
        <v>0</v>
      </c>
      <c r="AS1661" s="24">
        <v>0</v>
      </c>
      <c r="AT1661" s="24">
        <v>0</v>
      </c>
      <c r="AU1661" s="24">
        <v>0</v>
      </c>
      <c r="AV1661" s="24">
        <v>0</v>
      </c>
      <c r="AW1661" s="24">
        <v>0</v>
      </c>
      <c r="AX1661" s="24">
        <v>0</v>
      </c>
      <c r="AY1661" s="24">
        <v>0</v>
      </c>
      <c r="AZ1661" s="24">
        <v>0</v>
      </c>
      <c r="BA1661" s="24">
        <v>0</v>
      </c>
      <c r="BB1661" s="24">
        <v>0</v>
      </c>
      <c r="BC1661" s="24">
        <v>0</v>
      </c>
      <c r="BD1661" s="24">
        <f t="shared" si="664"/>
        <v>0</v>
      </c>
      <c r="BE1661" s="25"/>
    </row>
    <row r="1662" spans="1:57" ht="25.5" customHeight="1" x14ac:dyDescent="0.25">
      <c r="A1662" s="22">
        <v>33</v>
      </c>
      <c r="B1662" s="78"/>
      <c r="C1662" s="76"/>
      <c r="D1662" s="76"/>
      <c r="E1662" s="76"/>
      <c r="F1662" s="24">
        <v>0</v>
      </c>
      <c r="G1662" s="24">
        <v>0</v>
      </c>
      <c r="H1662" s="24">
        <v>0</v>
      </c>
      <c r="I1662" s="24">
        <v>0</v>
      </c>
      <c r="J1662" s="24">
        <v>0</v>
      </c>
      <c r="K1662" s="24">
        <v>0</v>
      </c>
      <c r="L1662" s="24">
        <v>0</v>
      </c>
      <c r="M1662" s="24">
        <v>0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0</v>
      </c>
      <c r="U1662" s="24">
        <v>0</v>
      </c>
      <c r="V1662" s="24"/>
      <c r="W1662" s="24">
        <v>0</v>
      </c>
      <c r="X1662" s="24"/>
      <c r="Y1662" s="24">
        <v>0</v>
      </c>
      <c r="Z1662" s="24">
        <v>0</v>
      </c>
      <c r="AA1662" s="24"/>
      <c r="AB1662" s="24">
        <v>0</v>
      </c>
      <c r="AC1662" s="24">
        <v>0</v>
      </c>
      <c r="AD1662" s="24">
        <v>0</v>
      </c>
      <c r="AE1662" s="24">
        <v>0</v>
      </c>
      <c r="AF1662" s="24">
        <v>0</v>
      </c>
      <c r="AG1662" s="24">
        <v>0</v>
      </c>
      <c r="AH1662" s="24"/>
      <c r="AI1662" s="24">
        <v>0</v>
      </c>
      <c r="AJ1662" s="24">
        <v>0</v>
      </c>
      <c r="AK1662" s="24"/>
      <c r="AL1662" s="24">
        <v>0</v>
      </c>
      <c r="AM1662" s="24">
        <v>0</v>
      </c>
      <c r="AN1662" s="24">
        <v>0</v>
      </c>
      <c r="AO1662" s="24">
        <v>0</v>
      </c>
      <c r="AP1662" s="24">
        <v>0</v>
      </c>
      <c r="AQ1662" s="24">
        <v>0</v>
      </c>
      <c r="AR1662" s="24">
        <v>0</v>
      </c>
      <c r="AS1662" s="24">
        <v>0</v>
      </c>
      <c r="AT1662" s="24">
        <v>0</v>
      </c>
      <c r="AU1662" s="24">
        <v>0</v>
      </c>
      <c r="AV1662" s="24">
        <v>0</v>
      </c>
      <c r="AW1662" s="24">
        <v>0</v>
      </c>
      <c r="AX1662" s="24">
        <v>0</v>
      </c>
      <c r="AY1662" s="24">
        <v>0</v>
      </c>
      <c r="AZ1662" s="24">
        <v>0</v>
      </c>
      <c r="BA1662" s="24">
        <v>0</v>
      </c>
      <c r="BB1662" s="24">
        <v>0</v>
      </c>
      <c r="BC1662" s="24">
        <v>0</v>
      </c>
      <c r="BD1662" s="24">
        <f t="shared" si="664"/>
        <v>0</v>
      </c>
      <c r="BE1662" s="25"/>
    </row>
    <row r="1663" spans="1:57" ht="25.5" customHeight="1" x14ac:dyDescent="0.25">
      <c r="A1663" s="22">
        <v>33</v>
      </c>
      <c r="B1663" s="78"/>
      <c r="C1663" s="76"/>
      <c r="D1663" s="76"/>
      <c r="E1663" s="76"/>
      <c r="F1663" s="24">
        <v>0</v>
      </c>
      <c r="G1663" s="24">
        <v>0</v>
      </c>
      <c r="H1663" s="24">
        <v>0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0</v>
      </c>
      <c r="V1663" s="24"/>
      <c r="W1663" s="24">
        <v>0</v>
      </c>
      <c r="X1663" s="24"/>
      <c r="Y1663" s="24">
        <v>0</v>
      </c>
      <c r="Z1663" s="24">
        <v>0</v>
      </c>
      <c r="AA1663" s="24"/>
      <c r="AB1663" s="24">
        <v>0</v>
      </c>
      <c r="AC1663" s="24">
        <v>0</v>
      </c>
      <c r="AD1663" s="24">
        <v>0</v>
      </c>
      <c r="AE1663" s="24">
        <v>0</v>
      </c>
      <c r="AF1663" s="24">
        <v>0</v>
      </c>
      <c r="AG1663" s="24">
        <v>0</v>
      </c>
      <c r="AH1663" s="24"/>
      <c r="AI1663" s="24">
        <v>0</v>
      </c>
      <c r="AJ1663" s="24">
        <v>0</v>
      </c>
      <c r="AK1663" s="24"/>
      <c r="AL1663" s="24">
        <v>0</v>
      </c>
      <c r="AM1663" s="24">
        <v>0</v>
      </c>
      <c r="AN1663" s="24">
        <v>0</v>
      </c>
      <c r="AO1663" s="24">
        <v>0</v>
      </c>
      <c r="AP1663" s="24">
        <v>0</v>
      </c>
      <c r="AQ1663" s="24">
        <v>0</v>
      </c>
      <c r="AR1663" s="24">
        <v>0</v>
      </c>
      <c r="AS1663" s="24">
        <v>0</v>
      </c>
      <c r="AT1663" s="24">
        <v>0</v>
      </c>
      <c r="AU1663" s="24">
        <v>0</v>
      </c>
      <c r="AV1663" s="24">
        <v>0</v>
      </c>
      <c r="AW1663" s="24">
        <v>0</v>
      </c>
      <c r="AX1663" s="24">
        <v>0</v>
      </c>
      <c r="AY1663" s="24">
        <v>0</v>
      </c>
      <c r="AZ1663" s="24">
        <v>0</v>
      </c>
      <c r="BA1663" s="24">
        <v>0</v>
      </c>
      <c r="BB1663" s="24">
        <v>0</v>
      </c>
      <c r="BC1663" s="24">
        <v>0</v>
      </c>
      <c r="BD1663" s="24">
        <f t="shared" si="664"/>
        <v>0</v>
      </c>
      <c r="BE1663" s="25"/>
    </row>
    <row r="1664" spans="1:57" ht="25.5" customHeight="1" x14ac:dyDescent="0.25">
      <c r="A1664" s="22">
        <v>33</v>
      </c>
      <c r="B1664" s="78"/>
      <c r="C1664" s="76"/>
      <c r="D1664" s="76"/>
      <c r="E1664" s="76"/>
      <c r="F1664" s="24">
        <v>0</v>
      </c>
      <c r="G1664" s="24">
        <v>0</v>
      </c>
      <c r="H1664" s="24">
        <v>0</v>
      </c>
      <c r="I1664" s="24">
        <v>0</v>
      </c>
      <c r="J1664" s="24">
        <v>0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0</v>
      </c>
      <c r="V1664" s="24"/>
      <c r="W1664" s="24">
        <v>0</v>
      </c>
      <c r="X1664" s="24"/>
      <c r="Y1664" s="24">
        <v>0</v>
      </c>
      <c r="Z1664" s="24">
        <v>0</v>
      </c>
      <c r="AA1664" s="24"/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/>
      <c r="AI1664" s="24">
        <v>0</v>
      </c>
      <c r="AJ1664" s="24">
        <v>0</v>
      </c>
      <c r="AK1664" s="24"/>
      <c r="AL1664" s="24">
        <v>0</v>
      </c>
      <c r="AM1664" s="24">
        <v>0</v>
      </c>
      <c r="AN1664" s="24">
        <v>0</v>
      </c>
      <c r="AO1664" s="24">
        <v>0</v>
      </c>
      <c r="AP1664" s="24">
        <v>0</v>
      </c>
      <c r="AQ1664" s="24">
        <v>0</v>
      </c>
      <c r="AR1664" s="24">
        <v>0</v>
      </c>
      <c r="AS1664" s="24">
        <v>0</v>
      </c>
      <c r="AT1664" s="24">
        <v>0</v>
      </c>
      <c r="AU1664" s="24">
        <v>0</v>
      </c>
      <c r="AV1664" s="24">
        <v>0</v>
      </c>
      <c r="AW1664" s="24">
        <v>0</v>
      </c>
      <c r="AX1664" s="24">
        <v>0</v>
      </c>
      <c r="AY1664" s="24">
        <v>0</v>
      </c>
      <c r="AZ1664" s="24">
        <v>0</v>
      </c>
      <c r="BA1664" s="24">
        <v>0</v>
      </c>
      <c r="BB1664" s="24">
        <v>0</v>
      </c>
      <c r="BC1664" s="24">
        <v>0</v>
      </c>
      <c r="BD1664" s="24">
        <f t="shared" si="664"/>
        <v>0</v>
      </c>
      <c r="BE1664" s="25"/>
    </row>
    <row r="1665" spans="1:57" ht="25.5" customHeight="1" x14ac:dyDescent="0.25">
      <c r="A1665" s="22">
        <v>33</v>
      </c>
      <c r="B1665" s="78"/>
      <c r="C1665" s="91"/>
      <c r="D1665" s="91"/>
      <c r="E1665" s="91"/>
      <c r="F1665" s="24">
        <v>0</v>
      </c>
      <c r="G1665" s="24">
        <v>0</v>
      </c>
      <c r="H1665" s="24">
        <v>0</v>
      </c>
      <c r="I1665" s="24">
        <v>0</v>
      </c>
      <c r="J1665" s="24">
        <v>0</v>
      </c>
      <c r="K1665" s="24">
        <v>0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0</v>
      </c>
      <c r="V1665" s="24"/>
      <c r="W1665" s="24">
        <v>0</v>
      </c>
      <c r="X1665" s="24"/>
      <c r="Y1665" s="24">
        <v>0</v>
      </c>
      <c r="Z1665" s="24">
        <v>0</v>
      </c>
      <c r="AA1665" s="24"/>
      <c r="AB1665" s="24">
        <v>0</v>
      </c>
      <c r="AC1665" s="24">
        <v>0</v>
      </c>
      <c r="AD1665" s="24">
        <v>0</v>
      </c>
      <c r="AE1665" s="24">
        <v>0</v>
      </c>
      <c r="AF1665" s="24">
        <v>0</v>
      </c>
      <c r="AG1665" s="24">
        <v>0</v>
      </c>
      <c r="AH1665" s="24"/>
      <c r="AI1665" s="24">
        <v>0</v>
      </c>
      <c r="AJ1665" s="24">
        <v>0</v>
      </c>
      <c r="AK1665" s="24"/>
      <c r="AL1665" s="24">
        <v>0</v>
      </c>
      <c r="AM1665" s="24">
        <v>0</v>
      </c>
      <c r="AN1665" s="24">
        <v>0</v>
      </c>
      <c r="AO1665" s="24">
        <v>0</v>
      </c>
      <c r="AP1665" s="24">
        <v>0</v>
      </c>
      <c r="AQ1665" s="24">
        <v>0</v>
      </c>
      <c r="AR1665" s="24">
        <v>0</v>
      </c>
      <c r="AS1665" s="24">
        <v>0</v>
      </c>
      <c r="AT1665" s="24">
        <v>0</v>
      </c>
      <c r="AU1665" s="24">
        <v>0</v>
      </c>
      <c r="AV1665" s="24">
        <v>0</v>
      </c>
      <c r="AW1665" s="24">
        <v>0</v>
      </c>
      <c r="AX1665" s="24">
        <v>0</v>
      </c>
      <c r="AY1665" s="24">
        <v>0</v>
      </c>
      <c r="AZ1665" s="24">
        <v>0</v>
      </c>
      <c r="BA1665" s="24">
        <v>0</v>
      </c>
      <c r="BB1665" s="24">
        <v>0</v>
      </c>
      <c r="BC1665" s="24">
        <v>0</v>
      </c>
      <c r="BD1665" s="24">
        <f t="shared" si="664"/>
        <v>0</v>
      </c>
      <c r="BE1665" s="25"/>
    </row>
    <row r="1666" spans="1:57" ht="25.5" customHeight="1" x14ac:dyDescent="0.25">
      <c r="A1666" s="22">
        <v>33</v>
      </c>
      <c r="B1666" s="78"/>
      <c r="C1666" s="91"/>
      <c r="D1666" s="91"/>
      <c r="E1666" s="91"/>
      <c r="F1666" s="24">
        <v>0</v>
      </c>
      <c r="G1666" s="24">
        <v>0</v>
      </c>
      <c r="H1666" s="24">
        <v>0</v>
      </c>
      <c r="I1666" s="24">
        <v>0</v>
      </c>
      <c r="J1666" s="24">
        <v>0</v>
      </c>
      <c r="K1666" s="24">
        <v>0</v>
      </c>
      <c r="L1666" s="24">
        <v>0</v>
      </c>
      <c r="M1666" s="24">
        <v>0</v>
      </c>
      <c r="N1666" s="24">
        <v>0</v>
      </c>
      <c r="O1666" s="24">
        <v>0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0</v>
      </c>
      <c r="V1666" s="24"/>
      <c r="W1666" s="24">
        <v>0</v>
      </c>
      <c r="X1666" s="24"/>
      <c r="Y1666" s="24">
        <v>0</v>
      </c>
      <c r="Z1666" s="24">
        <v>0</v>
      </c>
      <c r="AA1666" s="24"/>
      <c r="AB1666" s="24">
        <v>0</v>
      </c>
      <c r="AC1666" s="24">
        <v>0</v>
      </c>
      <c r="AD1666" s="24">
        <v>0</v>
      </c>
      <c r="AE1666" s="24">
        <v>0</v>
      </c>
      <c r="AF1666" s="24">
        <v>0</v>
      </c>
      <c r="AG1666" s="24">
        <v>0</v>
      </c>
      <c r="AH1666" s="24"/>
      <c r="AI1666" s="24">
        <v>0</v>
      </c>
      <c r="AJ1666" s="24">
        <v>0</v>
      </c>
      <c r="AK1666" s="24"/>
      <c r="AL1666" s="24">
        <v>0</v>
      </c>
      <c r="AM1666" s="24">
        <v>0</v>
      </c>
      <c r="AN1666" s="24">
        <v>0</v>
      </c>
      <c r="AO1666" s="24">
        <v>0</v>
      </c>
      <c r="AP1666" s="24">
        <v>0</v>
      </c>
      <c r="AQ1666" s="24">
        <v>0</v>
      </c>
      <c r="AR1666" s="24">
        <v>0</v>
      </c>
      <c r="AS1666" s="24">
        <v>0</v>
      </c>
      <c r="AT1666" s="24">
        <v>0</v>
      </c>
      <c r="AU1666" s="24">
        <v>0</v>
      </c>
      <c r="AV1666" s="24">
        <v>0</v>
      </c>
      <c r="AW1666" s="24">
        <v>0</v>
      </c>
      <c r="AX1666" s="24">
        <v>0</v>
      </c>
      <c r="AY1666" s="24">
        <v>0</v>
      </c>
      <c r="AZ1666" s="24">
        <v>0</v>
      </c>
      <c r="BA1666" s="24">
        <v>0</v>
      </c>
      <c r="BB1666" s="24">
        <v>0</v>
      </c>
      <c r="BC1666" s="24">
        <v>0</v>
      </c>
      <c r="BD1666" s="24">
        <f t="shared" si="664"/>
        <v>0</v>
      </c>
      <c r="BE1666" s="25"/>
    </row>
    <row r="1667" spans="1:57" ht="25.5" customHeight="1" x14ac:dyDescent="0.25">
      <c r="A1667" s="22">
        <v>33</v>
      </c>
      <c r="B1667" s="78"/>
      <c r="C1667" s="76"/>
      <c r="D1667" s="76"/>
      <c r="E1667" s="76"/>
      <c r="F1667" s="24">
        <v>0</v>
      </c>
      <c r="G1667" s="24">
        <v>0</v>
      </c>
      <c r="H1667" s="24">
        <v>0</v>
      </c>
      <c r="I1667" s="24">
        <v>0</v>
      </c>
      <c r="J1667" s="24">
        <v>0</v>
      </c>
      <c r="K1667" s="24">
        <v>0</v>
      </c>
      <c r="L1667" s="24">
        <v>0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0</v>
      </c>
      <c r="V1667" s="24"/>
      <c r="W1667" s="24">
        <v>0</v>
      </c>
      <c r="X1667" s="24"/>
      <c r="Y1667" s="24">
        <v>0</v>
      </c>
      <c r="Z1667" s="24">
        <v>0</v>
      </c>
      <c r="AA1667" s="24"/>
      <c r="AB1667" s="24">
        <v>0</v>
      </c>
      <c r="AC1667" s="24">
        <v>0</v>
      </c>
      <c r="AD1667" s="24">
        <v>0</v>
      </c>
      <c r="AE1667" s="24">
        <v>0</v>
      </c>
      <c r="AF1667" s="24">
        <v>0</v>
      </c>
      <c r="AG1667" s="24">
        <v>0</v>
      </c>
      <c r="AH1667" s="24"/>
      <c r="AI1667" s="24">
        <v>0</v>
      </c>
      <c r="AJ1667" s="24">
        <v>0</v>
      </c>
      <c r="AK1667" s="24"/>
      <c r="AL1667" s="24">
        <v>0</v>
      </c>
      <c r="AM1667" s="24">
        <v>0</v>
      </c>
      <c r="AN1667" s="24">
        <v>0</v>
      </c>
      <c r="AO1667" s="24">
        <v>0</v>
      </c>
      <c r="AP1667" s="24">
        <v>0</v>
      </c>
      <c r="AQ1667" s="24">
        <v>0</v>
      </c>
      <c r="AR1667" s="24">
        <v>0</v>
      </c>
      <c r="AS1667" s="24">
        <v>0</v>
      </c>
      <c r="AT1667" s="24">
        <v>0</v>
      </c>
      <c r="AU1667" s="24">
        <v>0</v>
      </c>
      <c r="AV1667" s="24">
        <v>0</v>
      </c>
      <c r="AW1667" s="24">
        <v>0</v>
      </c>
      <c r="AX1667" s="24">
        <v>0</v>
      </c>
      <c r="AY1667" s="24">
        <v>0</v>
      </c>
      <c r="AZ1667" s="24">
        <v>0</v>
      </c>
      <c r="BA1667" s="24">
        <v>0</v>
      </c>
      <c r="BB1667" s="24">
        <v>0</v>
      </c>
      <c r="BC1667" s="24">
        <v>0</v>
      </c>
      <c r="BD1667" s="24">
        <f t="shared" si="664"/>
        <v>0</v>
      </c>
      <c r="BE1667" s="25"/>
    </row>
    <row r="1668" spans="1:57" ht="25.5" customHeight="1" x14ac:dyDescent="0.25">
      <c r="A1668" s="22">
        <v>33</v>
      </c>
      <c r="B1668" s="78"/>
      <c r="C1668" s="76"/>
      <c r="D1668" s="76"/>
      <c r="E1668" s="76"/>
      <c r="F1668" s="24">
        <v>0</v>
      </c>
      <c r="G1668" s="24">
        <v>0</v>
      </c>
      <c r="H1668" s="24">
        <v>0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0</v>
      </c>
      <c r="V1668" s="24"/>
      <c r="W1668" s="24">
        <v>0</v>
      </c>
      <c r="X1668" s="24"/>
      <c r="Y1668" s="24">
        <v>0</v>
      </c>
      <c r="Z1668" s="24">
        <v>0</v>
      </c>
      <c r="AA1668" s="24"/>
      <c r="AB1668" s="24">
        <v>0</v>
      </c>
      <c r="AC1668" s="24">
        <v>0</v>
      </c>
      <c r="AD1668" s="24">
        <v>0</v>
      </c>
      <c r="AE1668" s="24">
        <v>0</v>
      </c>
      <c r="AF1668" s="24">
        <v>0</v>
      </c>
      <c r="AG1668" s="24">
        <v>0</v>
      </c>
      <c r="AH1668" s="24"/>
      <c r="AI1668" s="24">
        <v>0</v>
      </c>
      <c r="AJ1668" s="24">
        <v>0</v>
      </c>
      <c r="AK1668" s="24"/>
      <c r="AL1668" s="24">
        <v>0</v>
      </c>
      <c r="AM1668" s="24">
        <v>0</v>
      </c>
      <c r="AN1668" s="24">
        <v>0</v>
      </c>
      <c r="AO1668" s="24">
        <v>0</v>
      </c>
      <c r="AP1668" s="24">
        <v>0</v>
      </c>
      <c r="AQ1668" s="24">
        <v>0</v>
      </c>
      <c r="AR1668" s="24">
        <v>0</v>
      </c>
      <c r="AS1668" s="24">
        <v>0</v>
      </c>
      <c r="AT1668" s="24">
        <v>0</v>
      </c>
      <c r="AU1668" s="24">
        <v>0</v>
      </c>
      <c r="AV1668" s="24">
        <v>0</v>
      </c>
      <c r="AW1668" s="24">
        <v>0</v>
      </c>
      <c r="AX1668" s="24">
        <v>0</v>
      </c>
      <c r="AY1668" s="24">
        <v>0</v>
      </c>
      <c r="AZ1668" s="24">
        <v>0</v>
      </c>
      <c r="BA1668" s="24">
        <v>0</v>
      </c>
      <c r="BB1668" s="24">
        <v>0</v>
      </c>
      <c r="BC1668" s="24">
        <v>0</v>
      </c>
      <c r="BD1668" s="24">
        <f t="shared" si="664"/>
        <v>0</v>
      </c>
      <c r="BE1668" s="25"/>
    </row>
    <row r="1669" spans="1:57" ht="25.5" customHeight="1" x14ac:dyDescent="0.25">
      <c r="A1669" s="22">
        <v>33</v>
      </c>
      <c r="B1669" s="78"/>
      <c r="C1669" s="76"/>
      <c r="D1669" s="76"/>
      <c r="E1669" s="76"/>
      <c r="F1669" s="24">
        <v>0</v>
      </c>
      <c r="G1669" s="24">
        <v>0</v>
      </c>
      <c r="H1669" s="24">
        <v>0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0</v>
      </c>
      <c r="V1669" s="24"/>
      <c r="W1669" s="24">
        <v>0</v>
      </c>
      <c r="X1669" s="24"/>
      <c r="Y1669" s="24">
        <v>0</v>
      </c>
      <c r="Z1669" s="24">
        <v>0</v>
      </c>
      <c r="AA1669" s="24"/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/>
      <c r="AI1669" s="24">
        <v>0</v>
      </c>
      <c r="AJ1669" s="24">
        <v>0</v>
      </c>
      <c r="AK1669" s="24"/>
      <c r="AL1669" s="24">
        <v>0</v>
      </c>
      <c r="AM1669" s="24">
        <v>0</v>
      </c>
      <c r="AN1669" s="24">
        <v>0</v>
      </c>
      <c r="AO1669" s="24">
        <v>0</v>
      </c>
      <c r="AP1669" s="24">
        <v>0</v>
      </c>
      <c r="AQ1669" s="24">
        <v>0</v>
      </c>
      <c r="AR1669" s="24">
        <v>0</v>
      </c>
      <c r="AS1669" s="24">
        <v>0</v>
      </c>
      <c r="AT1669" s="24">
        <v>0</v>
      </c>
      <c r="AU1669" s="24">
        <v>0</v>
      </c>
      <c r="AV1669" s="24">
        <v>0</v>
      </c>
      <c r="AW1669" s="24">
        <v>0</v>
      </c>
      <c r="AX1669" s="24">
        <v>0</v>
      </c>
      <c r="AY1669" s="24">
        <v>0</v>
      </c>
      <c r="AZ1669" s="24">
        <v>0</v>
      </c>
      <c r="BA1669" s="24">
        <v>0</v>
      </c>
      <c r="BB1669" s="24">
        <v>0</v>
      </c>
      <c r="BC1669" s="24">
        <v>0</v>
      </c>
      <c r="BD1669" s="24">
        <f t="shared" si="664"/>
        <v>0</v>
      </c>
      <c r="BE1669" s="25"/>
    </row>
    <row r="1670" spans="1:57" ht="25.5" customHeight="1" x14ac:dyDescent="0.25">
      <c r="A1670" s="22">
        <v>33</v>
      </c>
      <c r="B1670" s="78"/>
      <c r="C1670" s="76"/>
      <c r="D1670" s="76"/>
      <c r="E1670" s="76"/>
      <c r="F1670" s="24">
        <v>0</v>
      </c>
      <c r="G1670" s="24">
        <v>0</v>
      </c>
      <c r="H1670" s="24">
        <v>0</v>
      </c>
      <c r="I1670" s="24">
        <v>0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0</v>
      </c>
      <c r="V1670" s="24"/>
      <c r="W1670" s="24">
        <v>0</v>
      </c>
      <c r="X1670" s="24"/>
      <c r="Y1670" s="24">
        <v>0</v>
      </c>
      <c r="Z1670" s="24">
        <v>0</v>
      </c>
      <c r="AA1670" s="24"/>
      <c r="AB1670" s="24">
        <v>0</v>
      </c>
      <c r="AC1670" s="24">
        <v>0</v>
      </c>
      <c r="AD1670" s="24">
        <v>0</v>
      </c>
      <c r="AE1670" s="24">
        <v>0</v>
      </c>
      <c r="AF1670" s="24">
        <v>0</v>
      </c>
      <c r="AG1670" s="24">
        <v>0</v>
      </c>
      <c r="AH1670" s="24"/>
      <c r="AI1670" s="24">
        <v>0</v>
      </c>
      <c r="AJ1670" s="24">
        <v>0</v>
      </c>
      <c r="AK1670" s="24"/>
      <c r="AL1670" s="24">
        <v>0</v>
      </c>
      <c r="AM1670" s="24">
        <v>0</v>
      </c>
      <c r="AN1670" s="24">
        <v>0</v>
      </c>
      <c r="AO1670" s="24">
        <v>0</v>
      </c>
      <c r="AP1670" s="24">
        <v>0</v>
      </c>
      <c r="AQ1670" s="24">
        <v>0</v>
      </c>
      <c r="AR1670" s="24">
        <v>0</v>
      </c>
      <c r="AS1670" s="24">
        <v>0</v>
      </c>
      <c r="AT1670" s="24">
        <v>0</v>
      </c>
      <c r="AU1670" s="24">
        <v>0</v>
      </c>
      <c r="AV1670" s="24">
        <v>0</v>
      </c>
      <c r="AW1670" s="24">
        <v>0</v>
      </c>
      <c r="AX1670" s="24">
        <v>0</v>
      </c>
      <c r="AY1670" s="24">
        <v>0</v>
      </c>
      <c r="AZ1670" s="24">
        <v>0</v>
      </c>
      <c r="BA1670" s="24">
        <v>0</v>
      </c>
      <c r="BB1670" s="24">
        <v>0</v>
      </c>
      <c r="BC1670" s="24">
        <v>0</v>
      </c>
      <c r="BD1670" s="24">
        <f t="shared" si="664"/>
        <v>0</v>
      </c>
      <c r="BE1670" s="25"/>
    </row>
    <row r="1671" spans="1:57" ht="25.5" customHeight="1" x14ac:dyDescent="0.25">
      <c r="A1671" s="22">
        <v>33</v>
      </c>
      <c r="B1671" s="78"/>
      <c r="C1671" s="76"/>
      <c r="D1671" s="76"/>
      <c r="E1671" s="76"/>
      <c r="F1671" s="24">
        <v>0</v>
      </c>
      <c r="G1671" s="24">
        <v>0</v>
      </c>
      <c r="H1671" s="24">
        <v>0</v>
      </c>
      <c r="I1671" s="24">
        <v>0</v>
      </c>
      <c r="J1671" s="24">
        <v>0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0</v>
      </c>
      <c r="V1671" s="24"/>
      <c r="W1671" s="24">
        <v>0</v>
      </c>
      <c r="X1671" s="24"/>
      <c r="Y1671" s="24">
        <v>0</v>
      </c>
      <c r="Z1671" s="24">
        <v>0</v>
      </c>
      <c r="AA1671" s="24"/>
      <c r="AB1671" s="24">
        <v>0</v>
      </c>
      <c r="AC1671" s="24">
        <v>0</v>
      </c>
      <c r="AD1671" s="24">
        <v>0</v>
      </c>
      <c r="AE1671" s="24">
        <v>0</v>
      </c>
      <c r="AF1671" s="24">
        <v>0</v>
      </c>
      <c r="AG1671" s="24">
        <v>0</v>
      </c>
      <c r="AH1671" s="24"/>
      <c r="AI1671" s="24">
        <v>0</v>
      </c>
      <c r="AJ1671" s="24">
        <v>0</v>
      </c>
      <c r="AK1671" s="24"/>
      <c r="AL1671" s="24">
        <v>0</v>
      </c>
      <c r="AM1671" s="24">
        <v>0</v>
      </c>
      <c r="AN1671" s="24">
        <v>0</v>
      </c>
      <c r="AO1671" s="24">
        <v>0</v>
      </c>
      <c r="AP1671" s="24">
        <v>0</v>
      </c>
      <c r="AQ1671" s="24">
        <v>0</v>
      </c>
      <c r="AR1671" s="24">
        <v>0</v>
      </c>
      <c r="AS1671" s="24">
        <v>0</v>
      </c>
      <c r="AT1671" s="24">
        <v>0</v>
      </c>
      <c r="AU1671" s="24">
        <v>0</v>
      </c>
      <c r="AV1671" s="24">
        <v>0</v>
      </c>
      <c r="AW1671" s="24">
        <v>0</v>
      </c>
      <c r="AX1671" s="24">
        <v>0</v>
      </c>
      <c r="AY1671" s="24">
        <v>0</v>
      </c>
      <c r="AZ1671" s="24">
        <v>0</v>
      </c>
      <c r="BA1671" s="24">
        <v>0</v>
      </c>
      <c r="BB1671" s="24">
        <v>0</v>
      </c>
      <c r="BC1671" s="24">
        <v>0</v>
      </c>
      <c r="BD1671" s="24">
        <f t="shared" si="664"/>
        <v>0</v>
      </c>
      <c r="BE1671" s="25"/>
    </row>
    <row r="1672" spans="1:57" ht="25.5" customHeight="1" x14ac:dyDescent="0.25">
      <c r="A1672" s="29"/>
      <c r="B1672" s="83"/>
      <c r="C1672" s="84"/>
      <c r="D1672" s="84"/>
      <c r="E1672" s="76" t="s">
        <v>116</v>
      </c>
      <c r="F1672" s="37">
        <f t="shared" ref="F1672:AK1672" si="665">SUM(F1632:F1671)</f>
        <v>0</v>
      </c>
      <c r="G1672" s="37">
        <f t="shared" si="665"/>
        <v>0</v>
      </c>
      <c r="H1672" s="37">
        <f t="shared" si="665"/>
        <v>0</v>
      </c>
      <c r="I1672" s="37">
        <f t="shared" si="665"/>
        <v>0</v>
      </c>
      <c r="J1672" s="37">
        <f t="shared" si="665"/>
        <v>0</v>
      </c>
      <c r="K1672" s="37">
        <f t="shared" si="665"/>
        <v>0</v>
      </c>
      <c r="L1672" s="37">
        <f t="shared" si="665"/>
        <v>0</v>
      </c>
      <c r="M1672" s="37">
        <f t="shared" si="665"/>
        <v>0</v>
      </c>
      <c r="N1672" s="37">
        <f t="shared" si="665"/>
        <v>0</v>
      </c>
      <c r="O1672" s="37">
        <f t="shared" si="665"/>
        <v>0</v>
      </c>
      <c r="P1672" s="37">
        <f t="shared" si="665"/>
        <v>0</v>
      </c>
      <c r="Q1672" s="37">
        <f t="shared" si="665"/>
        <v>0</v>
      </c>
      <c r="R1672" s="37">
        <f t="shared" si="665"/>
        <v>0</v>
      </c>
      <c r="S1672" s="37">
        <f t="shared" si="665"/>
        <v>0</v>
      </c>
      <c r="T1672" s="37">
        <f t="shared" si="665"/>
        <v>0</v>
      </c>
      <c r="U1672" s="37">
        <f t="shared" si="665"/>
        <v>0</v>
      </c>
      <c r="V1672" s="37"/>
      <c r="W1672" s="37">
        <f t="shared" si="665"/>
        <v>0</v>
      </c>
      <c r="X1672" s="37"/>
      <c r="Y1672" s="37">
        <f t="shared" si="665"/>
        <v>0</v>
      </c>
      <c r="Z1672" s="37">
        <f t="shared" si="665"/>
        <v>0</v>
      </c>
      <c r="AA1672" s="37"/>
      <c r="AB1672" s="37">
        <f t="shared" si="665"/>
        <v>0</v>
      </c>
      <c r="AC1672" s="37">
        <f t="shared" si="665"/>
        <v>0</v>
      </c>
      <c r="AD1672" s="37">
        <f t="shared" si="665"/>
        <v>0</v>
      </c>
      <c r="AE1672" s="37">
        <f t="shared" si="665"/>
        <v>0</v>
      </c>
      <c r="AF1672" s="37">
        <f t="shared" si="665"/>
        <v>0</v>
      </c>
      <c r="AG1672" s="37">
        <f t="shared" si="665"/>
        <v>0</v>
      </c>
      <c r="AH1672" s="37"/>
      <c r="AI1672" s="37">
        <f t="shared" si="665"/>
        <v>0</v>
      </c>
      <c r="AJ1672" s="37">
        <f t="shared" si="665"/>
        <v>0</v>
      </c>
      <c r="AK1672" s="37"/>
      <c r="AL1672" s="37">
        <f t="shared" ref="AL1672:BC1672" si="666">SUM(AL1632:AL1671)</f>
        <v>0</v>
      </c>
      <c r="AM1672" s="37">
        <f t="shared" si="666"/>
        <v>0</v>
      </c>
      <c r="AN1672" s="37">
        <f t="shared" si="666"/>
        <v>0</v>
      </c>
      <c r="AO1672" s="37">
        <f t="shared" si="666"/>
        <v>0</v>
      </c>
      <c r="AP1672" s="37">
        <f t="shared" si="666"/>
        <v>0</v>
      </c>
      <c r="AQ1672" s="37">
        <f t="shared" si="666"/>
        <v>0</v>
      </c>
      <c r="AR1672" s="37">
        <f t="shared" si="666"/>
        <v>0</v>
      </c>
      <c r="AS1672" s="37">
        <f t="shared" si="666"/>
        <v>0</v>
      </c>
      <c r="AT1672" s="37">
        <f t="shared" si="666"/>
        <v>0</v>
      </c>
      <c r="AU1672" s="37">
        <f t="shared" si="666"/>
        <v>0</v>
      </c>
      <c r="AV1672" s="37">
        <f t="shared" si="666"/>
        <v>0</v>
      </c>
      <c r="AW1672" s="37">
        <f t="shared" si="666"/>
        <v>0</v>
      </c>
      <c r="AX1672" s="37">
        <f t="shared" si="666"/>
        <v>0</v>
      </c>
      <c r="AY1672" s="37">
        <f t="shared" si="666"/>
        <v>0</v>
      </c>
      <c r="AZ1672" s="37">
        <f t="shared" si="666"/>
        <v>0</v>
      </c>
      <c r="BA1672" s="37">
        <f t="shared" si="666"/>
        <v>0</v>
      </c>
      <c r="BB1672" s="37">
        <f t="shared" si="666"/>
        <v>0</v>
      </c>
      <c r="BC1672" s="37">
        <f t="shared" si="666"/>
        <v>0</v>
      </c>
      <c r="BD1672" s="24">
        <f t="shared" si="664"/>
        <v>0</v>
      </c>
      <c r="BE1672" s="110"/>
    </row>
    <row r="1673" spans="1:57" ht="25.5" customHeight="1" x14ac:dyDescent="0.25">
      <c r="A1673" s="29"/>
      <c r="B1673" s="83"/>
      <c r="C1673" s="84"/>
      <c r="D1673" s="84"/>
      <c r="E1673" s="76" t="s">
        <v>117</v>
      </c>
      <c r="F1673" s="33">
        <f t="shared" ref="F1673:AK1673" si="667">COUNTA(F1632:F1671)</f>
        <v>40</v>
      </c>
      <c r="G1673" s="33">
        <f t="shared" si="667"/>
        <v>40</v>
      </c>
      <c r="H1673" s="33">
        <f t="shared" si="667"/>
        <v>40</v>
      </c>
      <c r="I1673" s="33">
        <f t="shared" si="667"/>
        <v>40</v>
      </c>
      <c r="J1673" s="33">
        <f t="shared" si="667"/>
        <v>40</v>
      </c>
      <c r="K1673" s="33">
        <f t="shared" si="667"/>
        <v>40</v>
      </c>
      <c r="L1673" s="33">
        <f t="shared" si="667"/>
        <v>40</v>
      </c>
      <c r="M1673" s="33">
        <f t="shared" si="667"/>
        <v>40</v>
      </c>
      <c r="N1673" s="33">
        <f t="shared" si="667"/>
        <v>40</v>
      </c>
      <c r="O1673" s="33">
        <f t="shared" si="667"/>
        <v>40</v>
      </c>
      <c r="P1673" s="33">
        <f t="shared" si="667"/>
        <v>40</v>
      </c>
      <c r="Q1673" s="33">
        <f t="shared" si="667"/>
        <v>40</v>
      </c>
      <c r="R1673" s="33">
        <f t="shared" si="667"/>
        <v>40</v>
      </c>
      <c r="S1673" s="33">
        <f t="shared" si="667"/>
        <v>40</v>
      </c>
      <c r="T1673" s="33">
        <f t="shared" si="667"/>
        <v>40</v>
      </c>
      <c r="U1673" s="33">
        <f t="shared" si="667"/>
        <v>40</v>
      </c>
      <c r="V1673" s="33"/>
      <c r="W1673" s="33">
        <f t="shared" si="667"/>
        <v>40</v>
      </c>
      <c r="X1673" s="33"/>
      <c r="Y1673" s="33">
        <f t="shared" si="667"/>
        <v>40</v>
      </c>
      <c r="Z1673" s="33">
        <f t="shared" si="667"/>
        <v>40</v>
      </c>
      <c r="AA1673" s="33"/>
      <c r="AB1673" s="33">
        <f t="shared" si="667"/>
        <v>40</v>
      </c>
      <c r="AC1673" s="33">
        <f t="shared" si="667"/>
        <v>40</v>
      </c>
      <c r="AD1673" s="33">
        <f t="shared" si="667"/>
        <v>40</v>
      </c>
      <c r="AE1673" s="33">
        <f t="shared" si="667"/>
        <v>40</v>
      </c>
      <c r="AF1673" s="33">
        <f t="shared" si="667"/>
        <v>40</v>
      </c>
      <c r="AG1673" s="33">
        <f t="shared" si="667"/>
        <v>40</v>
      </c>
      <c r="AH1673" s="33"/>
      <c r="AI1673" s="33">
        <f t="shared" si="667"/>
        <v>40</v>
      </c>
      <c r="AJ1673" s="33">
        <f t="shared" si="667"/>
        <v>40</v>
      </c>
      <c r="AK1673" s="33"/>
      <c r="AL1673" s="33">
        <f t="shared" ref="AL1673:BC1673" si="668">COUNTA(AL1632:AL1671)</f>
        <v>40</v>
      </c>
      <c r="AM1673" s="33">
        <f t="shared" si="668"/>
        <v>40</v>
      </c>
      <c r="AN1673" s="33">
        <f t="shared" si="668"/>
        <v>40</v>
      </c>
      <c r="AO1673" s="33">
        <f t="shared" si="668"/>
        <v>40</v>
      </c>
      <c r="AP1673" s="33">
        <f t="shared" si="668"/>
        <v>40</v>
      </c>
      <c r="AQ1673" s="33">
        <f t="shared" si="668"/>
        <v>40</v>
      </c>
      <c r="AR1673" s="33">
        <f t="shared" si="668"/>
        <v>40</v>
      </c>
      <c r="AS1673" s="33">
        <f t="shared" si="668"/>
        <v>40</v>
      </c>
      <c r="AT1673" s="33">
        <f t="shared" si="668"/>
        <v>40</v>
      </c>
      <c r="AU1673" s="33">
        <f t="shared" si="668"/>
        <v>40</v>
      </c>
      <c r="AV1673" s="33">
        <f t="shared" si="668"/>
        <v>40</v>
      </c>
      <c r="AW1673" s="33">
        <f t="shared" si="668"/>
        <v>40</v>
      </c>
      <c r="AX1673" s="33">
        <f t="shared" si="668"/>
        <v>40</v>
      </c>
      <c r="AY1673" s="33">
        <f t="shared" si="668"/>
        <v>40</v>
      </c>
      <c r="AZ1673" s="33">
        <f t="shared" si="668"/>
        <v>40</v>
      </c>
      <c r="BA1673" s="33">
        <f t="shared" si="668"/>
        <v>40</v>
      </c>
      <c r="BB1673" s="33">
        <f t="shared" si="668"/>
        <v>40</v>
      </c>
      <c r="BC1673" s="33">
        <f t="shared" si="668"/>
        <v>40</v>
      </c>
      <c r="BD1673" s="33">
        <f t="shared" si="664"/>
        <v>1800</v>
      </c>
      <c r="BE1673" s="110"/>
    </row>
    <row r="1674" spans="1:57" ht="25.5" customHeight="1" x14ac:dyDescent="0.25">
      <c r="A1674" s="29"/>
      <c r="B1674" s="83"/>
      <c r="C1674" s="84"/>
      <c r="D1674" s="84"/>
      <c r="E1674" s="76" t="s">
        <v>64</v>
      </c>
      <c r="F1674" s="34">
        <f t="shared" ref="F1674:AK1674" si="669">COUNTIF(F1632:F1671,"NS")</f>
        <v>0</v>
      </c>
      <c r="G1674" s="34">
        <f t="shared" si="669"/>
        <v>0</v>
      </c>
      <c r="H1674" s="34">
        <f t="shared" si="669"/>
        <v>0</v>
      </c>
      <c r="I1674" s="34">
        <f t="shared" si="669"/>
        <v>0</v>
      </c>
      <c r="J1674" s="34">
        <f t="shared" si="669"/>
        <v>0</v>
      </c>
      <c r="K1674" s="34">
        <f t="shared" si="669"/>
        <v>0</v>
      </c>
      <c r="L1674" s="34">
        <f t="shared" si="669"/>
        <v>0</v>
      </c>
      <c r="M1674" s="34">
        <f t="shared" si="669"/>
        <v>0</v>
      </c>
      <c r="N1674" s="34">
        <f t="shared" si="669"/>
        <v>0</v>
      </c>
      <c r="O1674" s="34">
        <f t="shared" si="669"/>
        <v>0</v>
      </c>
      <c r="P1674" s="34">
        <f t="shared" si="669"/>
        <v>0</v>
      </c>
      <c r="Q1674" s="34">
        <f t="shared" si="669"/>
        <v>0</v>
      </c>
      <c r="R1674" s="34">
        <f t="shared" si="669"/>
        <v>0</v>
      </c>
      <c r="S1674" s="34">
        <f t="shared" si="669"/>
        <v>0</v>
      </c>
      <c r="T1674" s="34">
        <f t="shared" si="669"/>
        <v>0</v>
      </c>
      <c r="U1674" s="34">
        <f t="shared" si="669"/>
        <v>0</v>
      </c>
      <c r="V1674" s="34"/>
      <c r="W1674" s="34">
        <f t="shared" si="669"/>
        <v>0</v>
      </c>
      <c r="X1674" s="34"/>
      <c r="Y1674" s="34">
        <f t="shared" si="669"/>
        <v>0</v>
      </c>
      <c r="Z1674" s="34">
        <f t="shared" si="669"/>
        <v>0</v>
      </c>
      <c r="AA1674" s="34"/>
      <c r="AB1674" s="34">
        <f t="shared" si="669"/>
        <v>0</v>
      </c>
      <c r="AC1674" s="34">
        <f t="shared" si="669"/>
        <v>0</v>
      </c>
      <c r="AD1674" s="34">
        <f t="shared" si="669"/>
        <v>0</v>
      </c>
      <c r="AE1674" s="34">
        <f t="shared" si="669"/>
        <v>0</v>
      </c>
      <c r="AF1674" s="34">
        <f t="shared" si="669"/>
        <v>0</v>
      </c>
      <c r="AG1674" s="34">
        <f t="shared" si="669"/>
        <v>0</v>
      </c>
      <c r="AH1674" s="34"/>
      <c r="AI1674" s="34">
        <f t="shared" si="669"/>
        <v>0</v>
      </c>
      <c r="AJ1674" s="34">
        <f t="shared" si="669"/>
        <v>0</v>
      </c>
      <c r="AK1674" s="34"/>
      <c r="AL1674" s="34">
        <f t="shared" ref="AL1674:BC1674" si="670">COUNTIF(AL1632:AL1671,"NS")</f>
        <v>0</v>
      </c>
      <c r="AM1674" s="34">
        <f t="shared" si="670"/>
        <v>0</v>
      </c>
      <c r="AN1674" s="34">
        <f t="shared" si="670"/>
        <v>0</v>
      </c>
      <c r="AO1674" s="34">
        <f t="shared" si="670"/>
        <v>0</v>
      </c>
      <c r="AP1674" s="34">
        <f t="shared" si="670"/>
        <v>0</v>
      </c>
      <c r="AQ1674" s="34">
        <f t="shared" si="670"/>
        <v>0</v>
      </c>
      <c r="AR1674" s="34">
        <f t="shared" si="670"/>
        <v>0</v>
      </c>
      <c r="AS1674" s="34">
        <f t="shared" si="670"/>
        <v>0</v>
      </c>
      <c r="AT1674" s="34">
        <f t="shared" si="670"/>
        <v>0</v>
      </c>
      <c r="AU1674" s="34">
        <f t="shared" si="670"/>
        <v>0</v>
      </c>
      <c r="AV1674" s="34">
        <f t="shared" si="670"/>
        <v>0</v>
      </c>
      <c r="AW1674" s="34">
        <f t="shared" si="670"/>
        <v>0</v>
      </c>
      <c r="AX1674" s="34">
        <f t="shared" si="670"/>
        <v>0</v>
      </c>
      <c r="AY1674" s="34">
        <f t="shared" si="670"/>
        <v>0</v>
      </c>
      <c r="AZ1674" s="34">
        <f t="shared" si="670"/>
        <v>0</v>
      </c>
      <c r="BA1674" s="34">
        <f t="shared" si="670"/>
        <v>0</v>
      </c>
      <c r="BB1674" s="34">
        <f t="shared" si="670"/>
        <v>0</v>
      </c>
      <c r="BC1674" s="34">
        <f t="shared" si="670"/>
        <v>0</v>
      </c>
      <c r="BD1674" s="33">
        <f t="shared" si="664"/>
        <v>0</v>
      </c>
      <c r="BE1674" s="110"/>
    </row>
    <row r="1675" spans="1:57" ht="25.5" customHeight="1" x14ac:dyDescent="0.25">
      <c r="A1675" s="29"/>
      <c r="B1675" s="83"/>
      <c r="C1675" s="84"/>
      <c r="D1675" s="84"/>
      <c r="E1675" s="76" t="s">
        <v>59</v>
      </c>
      <c r="F1675" s="34">
        <f t="shared" ref="F1675:AK1675" si="671">COUNTIF(F1632:F1671,"NC")</f>
        <v>0</v>
      </c>
      <c r="G1675" s="34">
        <f t="shared" si="671"/>
        <v>0</v>
      </c>
      <c r="H1675" s="34">
        <f t="shared" si="671"/>
        <v>0</v>
      </c>
      <c r="I1675" s="34">
        <f t="shared" si="671"/>
        <v>0</v>
      </c>
      <c r="J1675" s="34">
        <f t="shared" si="671"/>
        <v>0</v>
      </c>
      <c r="K1675" s="34">
        <f t="shared" si="671"/>
        <v>0</v>
      </c>
      <c r="L1675" s="34">
        <f t="shared" si="671"/>
        <v>0</v>
      </c>
      <c r="M1675" s="34">
        <f t="shared" si="671"/>
        <v>0</v>
      </c>
      <c r="N1675" s="34">
        <f t="shared" si="671"/>
        <v>0</v>
      </c>
      <c r="O1675" s="34">
        <f t="shared" si="671"/>
        <v>0</v>
      </c>
      <c r="P1675" s="34">
        <f t="shared" si="671"/>
        <v>0</v>
      </c>
      <c r="Q1675" s="34">
        <f t="shared" si="671"/>
        <v>0</v>
      </c>
      <c r="R1675" s="34">
        <f t="shared" si="671"/>
        <v>0</v>
      </c>
      <c r="S1675" s="34">
        <f t="shared" si="671"/>
        <v>0</v>
      </c>
      <c r="T1675" s="34">
        <f t="shared" si="671"/>
        <v>0</v>
      </c>
      <c r="U1675" s="34">
        <f t="shared" si="671"/>
        <v>0</v>
      </c>
      <c r="V1675" s="34"/>
      <c r="W1675" s="34">
        <f t="shared" si="671"/>
        <v>0</v>
      </c>
      <c r="X1675" s="34"/>
      <c r="Y1675" s="34">
        <f t="shared" si="671"/>
        <v>0</v>
      </c>
      <c r="Z1675" s="34">
        <f t="shared" si="671"/>
        <v>0</v>
      </c>
      <c r="AA1675" s="34"/>
      <c r="AB1675" s="34">
        <f t="shared" si="671"/>
        <v>0</v>
      </c>
      <c r="AC1675" s="34">
        <f t="shared" si="671"/>
        <v>0</v>
      </c>
      <c r="AD1675" s="34">
        <f t="shared" si="671"/>
        <v>0</v>
      </c>
      <c r="AE1675" s="34">
        <f t="shared" si="671"/>
        <v>0</v>
      </c>
      <c r="AF1675" s="34">
        <f t="shared" si="671"/>
        <v>0</v>
      </c>
      <c r="AG1675" s="34">
        <f t="shared" si="671"/>
        <v>0</v>
      </c>
      <c r="AH1675" s="34"/>
      <c r="AI1675" s="34">
        <f t="shared" si="671"/>
        <v>0</v>
      </c>
      <c r="AJ1675" s="34">
        <f t="shared" si="671"/>
        <v>0</v>
      </c>
      <c r="AK1675" s="34"/>
      <c r="AL1675" s="34">
        <f t="shared" ref="AL1675:BC1675" si="672">COUNTIF(AL1632:AL1671,"NC")</f>
        <v>0</v>
      </c>
      <c r="AM1675" s="34">
        <f t="shared" si="672"/>
        <v>0</v>
      </c>
      <c r="AN1675" s="34">
        <f t="shared" si="672"/>
        <v>0</v>
      </c>
      <c r="AO1675" s="34">
        <f t="shared" si="672"/>
        <v>0</v>
      </c>
      <c r="AP1675" s="34">
        <f t="shared" si="672"/>
        <v>0</v>
      </c>
      <c r="AQ1675" s="34">
        <f t="shared" si="672"/>
        <v>0</v>
      </c>
      <c r="AR1675" s="34">
        <f t="shared" si="672"/>
        <v>0</v>
      </c>
      <c r="AS1675" s="34">
        <f t="shared" si="672"/>
        <v>0</v>
      </c>
      <c r="AT1675" s="34">
        <f t="shared" si="672"/>
        <v>0</v>
      </c>
      <c r="AU1675" s="34">
        <f t="shared" si="672"/>
        <v>0</v>
      </c>
      <c r="AV1675" s="34">
        <f t="shared" si="672"/>
        <v>0</v>
      </c>
      <c r="AW1675" s="34">
        <f t="shared" si="672"/>
        <v>0</v>
      </c>
      <c r="AX1675" s="34">
        <f t="shared" si="672"/>
        <v>0</v>
      </c>
      <c r="AY1675" s="34">
        <f t="shared" si="672"/>
        <v>0</v>
      </c>
      <c r="AZ1675" s="34">
        <f t="shared" si="672"/>
        <v>0</v>
      </c>
      <c r="BA1675" s="34">
        <f t="shared" si="672"/>
        <v>0</v>
      </c>
      <c r="BB1675" s="34">
        <f t="shared" si="672"/>
        <v>0</v>
      </c>
      <c r="BC1675" s="34">
        <f t="shared" si="672"/>
        <v>0</v>
      </c>
      <c r="BD1675" s="33">
        <f t="shared" si="664"/>
        <v>0</v>
      </c>
      <c r="BE1675" s="110"/>
    </row>
    <row r="1676" spans="1:57" ht="25.5" customHeight="1" x14ac:dyDescent="0.25">
      <c r="A1676" s="29"/>
      <c r="B1676" s="83"/>
      <c r="C1676" s="84"/>
      <c r="D1676" s="84"/>
      <c r="E1676" s="76" t="s">
        <v>118</v>
      </c>
      <c r="F1676" s="35">
        <f t="shared" ref="F1676:AK1676" si="673">1-F1675/(F1673-F1674)</f>
        <v>1</v>
      </c>
      <c r="G1676" s="35">
        <f t="shared" si="673"/>
        <v>1</v>
      </c>
      <c r="H1676" s="35">
        <f t="shared" si="673"/>
        <v>1</v>
      </c>
      <c r="I1676" s="35">
        <f t="shared" si="673"/>
        <v>1</v>
      </c>
      <c r="J1676" s="35">
        <f t="shared" si="673"/>
        <v>1</v>
      </c>
      <c r="K1676" s="35">
        <f t="shared" si="673"/>
        <v>1</v>
      </c>
      <c r="L1676" s="35">
        <f t="shared" si="673"/>
        <v>1</v>
      </c>
      <c r="M1676" s="35">
        <f t="shared" si="673"/>
        <v>1</v>
      </c>
      <c r="N1676" s="35">
        <f t="shared" si="673"/>
        <v>1</v>
      </c>
      <c r="O1676" s="35">
        <f t="shared" si="673"/>
        <v>1</v>
      </c>
      <c r="P1676" s="35">
        <f t="shared" si="673"/>
        <v>1</v>
      </c>
      <c r="Q1676" s="35">
        <f t="shared" si="673"/>
        <v>1</v>
      </c>
      <c r="R1676" s="35">
        <f t="shared" si="673"/>
        <v>1</v>
      </c>
      <c r="S1676" s="35">
        <f t="shared" si="673"/>
        <v>1</v>
      </c>
      <c r="T1676" s="35">
        <f t="shared" si="673"/>
        <v>1</v>
      </c>
      <c r="U1676" s="35">
        <f t="shared" si="673"/>
        <v>1</v>
      </c>
      <c r="V1676" s="35"/>
      <c r="W1676" s="35">
        <f t="shared" si="673"/>
        <v>1</v>
      </c>
      <c r="X1676" s="35"/>
      <c r="Y1676" s="35">
        <f t="shared" si="673"/>
        <v>1</v>
      </c>
      <c r="Z1676" s="35">
        <f t="shared" si="673"/>
        <v>1</v>
      </c>
      <c r="AA1676" s="35"/>
      <c r="AB1676" s="35">
        <f t="shared" si="673"/>
        <v>1</v>
      </c>
      <c r="AC1676" s="35">
        <f t="shared" si="673"/>
        <v>1</v>
      </c>
      <c r="AD1676" s="35">
        <f t="shared" si="673"/>
        <v>1</v>
      </c>
      <c r="AE1676" s="35">
        <f t="shared" si="673"/>
        <v>1</v>
      </c>
      <c r="AF1676" s="35">
        <f t="shared" si="673"/>
        <v>1</v>
      </c>
      <c r="AG1676" s="35">
        <f t="shared" si="673"/>
        <v>1</v>
      </c>
      <c r="AH1676" s="35"/>
      <c r="AI1676" s="35">
        <f t="shared" si="673"/>
        <v>1</v>
      </c>
      <c r="AJ1676" s="35">
        <f t="shared" si="673"/>
        <v>1</v>
      </c>
      <c r="AK1676" s="35"/>
      <c r="AL1676" s="35">
        <f t="shared" ref="AL1676:BD1676" si="674">1-AL1675/(AL1673-AL1674)</f>
        <v>1</v>
      </c>
      <c r="AM1676" s="35">
        <f t="shared" si="674"/>
        <v>1</v>
      </c>
      <c r="AN1676" s="35">
        <f t="shared" si="674"/>
        <v>1</v>
      </c>
      <c r="AO1676" s="35">
        <f t="shared" si="674"/>
        <v>1</v>
      </c>
      <c r="AP1676" s="35">
        <f t="shared" si="674"/>
        <v>1</v>
      </c>
      <c r="AQ1676" s="35">
        <f t="shared" si="674"/>
        <v>1</v>
      </c>
      <c r="AR1676" s="35">
        <f t="shared" si="674"/>
        <v>1</v>
      </c>
      <c r="AS1676" s="35">
        <f t="shared" si="674"/>
        <v>1</v>
      </c>
      <c r="AT1676" s="35">
        <f t="shared" si="674"/>
        <v>1</v>
      </c>
      <c r="AU1676" s="35">
        <f t="shared" si="674"/>
        <v>1</v>
      </c>
      <c r="AV1676" s="35">
        <f t="shared" si="674"/>
        <v>1</v>
      </c>
      <c r="AW1676" s="35">
        <f t="shared" si="674"/>
        <v>1</v>
      </c>
      <c r="AX1676" s="35">
        <f t="shared" si="674"/>
        <v>1</v>
      </c>
      <c r="AY1676" s="35">
        <f t="shared" si="674"/>
        <v>1</v>
      </c>
      <c r="AZ1676" s="35">
        <f t="shared" si="674"/>
        <v>1</v>
      </c>
      <c r="BA1676" s="35">
        <f t="shared" si="674"/>
        <v>1</v>
      </c>
      <c r="BB1676" s="35">
        <f t="shared" si="674"/>
        <v>1</v>
      </c>
      <c r="BC1676" s="35">
        <f t="shared" si="674"/>
        <v>1</v>
      </c>
      <c r="BD1676" s="35">
        <f t="shared" si="674"/>
        <v>1</v>
      </c>
      <c r="BE1676" s="110"/>
    </row>
    <row r="1677" spans="1:57" ht="25.5" customHeight="1" x14ac:dyDescent="0.25">
      <c r="A1677" s="29"/>
      <c r="B1677" s="83"/>
      <c r="C1677" s="84"/>
      <c r="D1677" s="84"/>
      <c r="E1677" s="76" t="s">
        <v>152</v>
      </c>
      <c r="F1677" s="34">
        <f t="shared" ref="F1677:AK1677" si="675">F1673+F1626</f>
        <v>1319</v>
      </c>
      <c r="G1677" s="34">
        <f t="shared" si="675"/>
        <v>1320</v>
      </c>
      <c r="H1677" s="34">
        <f t="shared" si="675"/>
        <v>1320</v>
      </c>
      <c r="I1677" s="34">
        <f t="shared" si="675"/>
        <v>1320</v>
      </c>
      <c r="J1677" s="34">
        <f t="shared" si="675"/>
        <v>1320</v>
      </c>
      <c r="K1677" s="34">
        <f t="shared" si="675"/>
        <v>1318</v>
      </c>
      <c r="L1677" s="34">
        <f t="shared" si="675"/>
        <v>1318</v>
      </c>
      <c r="M1677" s="34">
        <f t="shared" si="675"/>
        <v>1319</v>
      </c>
      <c r="N1677" s="34">
        <f t="shared" si="675"/>
        <v>1319</v>
      </c>
      <c r="O1677" s="34">
        <f t="shared" si="675"/>
        <v>1318</v>
      </c>
      <c r="P1677" s="34">
        <f t="shared" si="675"/>
        <v>1320</v>
      </c>
      <c r="Q1677" s="34">
        <f t="shared" si="675"/>
        <v>1320</v>
      </c>
      <c r="R1677" s="34">
        <f t="shared" si="675"/>
        <v>1303</v>
      </c>
      <c r="S1677" s="34">
        <f t="shared" si="675"/>
        <v>1319</v>
      </c>
      <c r="T1677" s="34">
        <f t="shared" si="675"/>
        <v>1320</v>
      </c>
      <c r="U1677" s="34">
        <f t="shared" si="675"/>
        <v>1308</v>
      </c>
      <c r="V1677" s="34"/>
      <c r="W1677" s="34">
        <f t="shared" si="675"/>
        <v>1315</v>
      </c>
      <c r="X1677" s="34"/>
      <c r="Y1677" s="34">
        <f t="shared" si="675"/>
        <v>1319</v>
      </c>
      <c r="Z1677" s="34">
        <f t="shared" si="675"/>
        <v>1320</v>
      </c>
      <c r="AA1677" s="34"/>
      <c r="AB1677" s="34">
        <f t="shared" si="675"/>
        <v>1320</v>
      </c>
      <c r="AC1677" s="34">
        <f t="shared" si="675"/>
        <v>1320</v>
      </c>
      <c r="AD1677" s="34">
        <f t="shared" si="675"/>
        <v>1320</v>
      </c>
      <c r="AE1677" s="34">
        <f t="shared" si="675"/>
        <v>1320</v>
      </c>
      <c r="AF1677" s="34">
        <f t="shared" si="675"/>
        <v>1319</v>
      </c>
      <c r="AG1677" s="34">
        <f t="shared" si="675"/>
        <v>1319</v>
      </c>
      <c r="AH1677" s="34"/>
      <c r="AI1677" s="34">
        <f t="shared" si="675"/>
        <v>1320</v>
      </c>
      <c r="AJ1677" s="34">
        <f t="shared" si="675"/>
        <v>1316</v>
      </c>
      <c r="AK1677" s="34"/>
      <c r="AL1677" s="34">
        <f t="shared" ref="AL1677:BD1677" si="676">AL1673+AL1626</f>
        <v>1316</v>
      </c>
      <c r="AM1677" s="34">
        <f t="shared" si="676"/>
        <v>1319</v>
      </c>
      <c r="AN1677" s="34">
        <f t="shared" si="676"/>
        <v>1319</v>
      </c>
      <c r="AO1677" s="34">
        <f t="shared" si="676"/>
        <v>1319</v>
      </c>
      <c r="AP1677" s="34">
        <f t="shared" si="676"/>
        <v>1320</v>
      </c>
      <c r="AQ1677" s="34">
        <f t="shared" si="676"/>
        <v>1317</v>
      </c>
      <c r="AR1677" s="34">
        <f t="shared" si="676"/>
        <v>1318</v>
      </c>
      <c r="AS1677" s="34">
        <f t="shared" si="676"/>
        <v>1320</v>
      </c>
      <c r="AT1677" s="34">
        <f t="shared" si="676"/>
        <v>1319</v>
      </c>
      <c r="AU1677" s="34">
        <f t="shared" si="676"/>
        <v>1320</v>
      </c>
      <c r="AV1677" s="34">
        <f t="shared" si="676"/>
        <v>1320</v>
      </c>
      <c r="AW1677" s="34">
        <f t="shared" si="676"/>
        <v>1312</v>
      </c>
      <c r="AX1677" s="34">
        <f t="shared" si="676"/>
        <v>1319</v>
      </c>
      <c r="AY1677" s="34">
        <f t="shared" si="676"/>
        <v>1317</v>
      </c>
      <c r="AZ1677" s="34">
        <f t="shared" si="676"/>
        <v>1319</v>
      </c>
      <c r="BA1677" s="34">
        <f t="shared" si="676"/>
        <v>1320</v>
      </c>
      <c r="BB1677" s="34">
        <f t="shared" si="676"/>
        <v>1320</v>
      </c>
      <c r="BC1677" s="34">
        <f t="shared" si="676"/>
        <v>1320</v>
      </c>
      <c r="BD1677" s="34">
        <f t="shared" si="676"/>
        <v>59323</v>
      </c>
      <c r="BE1677" s="110"/>
    </row>
    <row r="1678" spans="1:57" ht="25.5" customHeight="1" x14ac:dyDescent="0.25">
      <c r="A1678" s="29"/>
      <c r="B1678" s="83"/>
      <c r="C1678" s="84"/>
      <c r="D1678" s="84"/>
      <c r="E1678" s="76" t="s">
        <v>153</v>
      </c>
      <c r="F1678" s="34">
        <f t="shared" ref="F1678:AK1678" si="677">F1674+F1627</f>
        <v>94</v>
      </c>
      <c r="G1678" s="34">
        <f t="shared" si="677"/>
        <v>142</v>
      </c>
      <c r="H1678" s="34">
        <f t="shared" si="677"/>
        <v>91</v>
      </c>
      <c r="I1678" s="34">
        <f t="shared" si="677"/>
        <v>146</v>
      </c>
      <c r="J1678" s="34">
        <f t="shared" si="677"/>
        <v>151</v>
      </c>
      <c r="K1678" s="34">
        <f t="shared" si="677"/>
        <v>145</v>
      </c>
      <c r="L1678" s="34">
        <f t="shared" si="677"/>
        <v>192</v>
      </c>
      <c r="M1678" s="34">
        <f t="shared" si="677"/>
        <v>175</v>
      </c>
      <c r="N1678" s="34">
        <f t="shared" si="677"/>
        <v>159</v>
      </c>
      <c r="O1678" s="34">
        <f t="shared" si="677"/>
        <v>158</v>
      </c>
      <c r="P1678" s="34">
        <f t="shared" si="677"/>
        <v>148</v>
      </c>
      <c r="Q1678" s="34">
        <f t="shared" si="677"/>
        <v>192</v>
      </c>
      <c r="R1678" s="34">
        <f t="shared" si="677"/>
        <v>131</v>
      </c>
      <c r="S1678" s="34">
        <f t="shared" si="677"/>
        <v>185</v>
      </c>
      <c r="T1678" s="34">
        <f t="shared" si="677"/>
        <v>145</v>
      </c>
      <c r="U1678" s="34">
        <f t="shared" si="677"/>
        <v>140</v>
      </c>
      <c r="V1678" s="34"/>
      <c r="W1678" s="34">
        <f t="shared" si="677"/>
        <v>157</v>
      </c>
      <c r="X1678" s="34"/>
      <c r="Y1678" s="34">
        <f t="shared" si="677"/>
        <v>150</v>
      </c>
      <c r="Z1678" s="34">
        <f t="shared" si="677"/>
        <v>146</v>
      </c>
      <c r="AA1678" s="34"/>
      <c r="AB1678" s="34">
        <f t="shared" si="677"/>
        <v>133</v>
      </c>
      <c r="AC1678" s="34">
        <f t="shared" si="677"/>
        <v>149</v>
      </c>
      <c r="AD1678" s="34">
        <f t="shared" si="677"/>
        <v>154</v>
      </c>
      <c r="AE1678" s="34">
        <f t="shared" si="677"/>
        <v>157</v>
      </c>
      <c r="AF1678" s="34">
        <f t="shared" si="677"/>
        <v>166</v>
      </c>
      <c r="AG1678" s="34">
        <f t="shared" si="677"/>
        <v>116</v>
      </c>
      <c r="AH1678" s="34"/>
      <c r="AI1678" s="34">
        <f t="shared" si="677"/>
        <v>184</v>
      </c>
      <c r="AJ1678" s="34">
        <f t="shared" si="677"/>
        <v>148</v>
      </c>
      <c r="AK1678" s="34"/>
      <c r="AL1678" s="34">
        <f t="shared" ref="AL1678:BD1678" si="678">AL1674+AL1627</f>
        <v>145</v>
      </c>
      <c r="AM1678" s="34">
        <f t="shared" si="678"/>
        <v>147</v>
      </c>
      <c r="AN1678" s="34">
        <f t="shared" si="678"/>
        <v>176</v>
      </c>
      <c r="AO1678" s="34">
        <f t="shared" si="678"/>
        <v>144</v>
      </c>
      <c r="AP1678" s="34">
        <f t="shared" si="678"/>
        <v>184</v>
      </c>
      <c r="AQ1678" s="34">
        <f t="shared" si="678"/>
        <v>147</v>
      </c>
      <c r="AR1678" s="34">
        <f t="shared" si="678"/>
        <v>130</v>
      </c>
      <c r="AS1678" s="34">
        <f t="shared" si="678"/>
        <v>217</v>
      </c>
      <c r="AT1678" s="34">
        <f t="shared" si="678"/>
        <v>144</v>
      </c>
      <c r="AU1678" s="34">
        <f t="shared" si="678"/>
        <v>189</v>
      </c>
      <c r="AV1678" s="34">
        <f t="shared" si="678"/>
        <v>0</v>
      </c>
      <c r="AW1678" s="34">
        <f t="shared" si="678"/>
        <v>154</v>
      </c>
      <c r="AX1678" s="34">
        <f t="shared" si="678"/>
        <v>128</v>
      </c>
      <c r="AY1678" s="34">
        <f t="shared" si="678"/>
        <v>196</v>
      </c>
      <c r="AZ1678" s="34">
        <f t="shared" si="678"/>
        <v>131</v>
      </c>
      <c r="BA1678" s="34">
        <f t="shared" si="678"/>
        <v>137</v>
      </c>
      <c r="BB1678" s="34">
        <f t="shared" si="678"/>
        <v>0</v>
      </c>
      <c r="BC1678" s="34">
        <f t="shared" si="678"/>
        <v>0</v>
      </c>
      <c r="BD1678" s="34">
        <f t="shared" si="678"/>
        <v>6423</v>
      </c>
      <c r="BE1678" s="110"/>
    </row>
    <row r="1679" spans="1:57" ht="25.5" customHeight="1" x14ac:dyDescent="0.25">
      <c r="A1679" s="29"/>
      <c r="B1679" s="83"/>
      <c r="C1679" s="84"/>
      <c r="D1679" s="84"/>
      <c r="E1679" s="76" t="s">
        <v>154</v>
      </c>
      <c r="F1679" s="34">
        <f t="shared" ref="F1679:AK1679" si="679">F1675+F1628</f>
        <v>5</v>
      </c>
      <c r="G1679" s="34">
        <f t="shared" si="679"/>
        <v>27</v>
      </c>
      <c r="H1679" s="34">
        <f t="shared" si="679"/>
        <v>89</v>
      </c>
      <c r="I1679" s="34">
        <f t="shared" si="679"/>
        <v>71</v>
      </c>
      <c r="J1679" s="34">
        <f t="shared" si="679"/>
        <v>81</v>
      </c>
      <c r="K1679" s="34">
        <f t="shared" si="679"/>
        <v>22</v>
      </c>
      <c r="L1679" s="34">
        <f t="shared" si="679"/>
        <v>51</v>
      </c>
      <c r="M1679" s="34">
        <f t="shared" si="679"/>
        <v>134</v>
      </c>
      <c r="N1679" s="34">
        <f t="shared" si="679"/>
        <v>107</v>
      </c>
      <c r="O1679" s="34">
        <f t="shared" si="679"/>
        <v>72</v>
      </c>
      <c r="P1679" s="34">
        <f t="shared" si="679"/>
        <v>29</v>
      </c>
      <c r="Q1679" s="34">
        <f t="shared" si="679"/>
        <v>71</v>
      </c>
      <c r="R1679" s="34">
        <f t="shared" si="679"/>
        <v>96</v>
      </c>
      <c r="S1679" s="34">
        <f t="shared" si="679"/>
        <v>24</v>
      </c>
      <c r="T1679" s="34">
        <f t="shared" si="679"/>
        <v>101</v>
      </c>
      <c r="U1679" s="34">
        <f t="shared" si="679"/>
        <v>78</v>
      </c>
      <c r="V1679" s="34"/>
      <c r="W1679" s="34">
        <f t="shared" si="679"/>
        <v>147</v>
      </c>
      <c r="X1679" s="34"/>
      <c r="Y1679" s="34">
        <f t="shared" si="679"/>
        <v>58</v>
      </c>
      <c r="Z1679" s="34">
        <f t="shared" si="679"/>
        <v>74</v>
      </c>
      <c r="AA1679" s="34"/>
      <c r="AB1679" s="34">
        <f t="shared" si="679"/>
        <v>4</v>
      </c>
      <c r="AC1679" s="34">
        <f t="shared" si="679"/>
        <v>59</v>
      </c>
      <c r="AD1679" s="34">
        <f t="shared" si="679"/>
        <v>25</v>
      </c>
      <c r="AE1679" s="34">
        <f t="shared" si="679"/>
        <v>21</v>
      </c>
      <c r="AF1679" s="34">
        <f t="shared" si="679"/>
        <v>105</v>
      </c>
      <c r="AG1679" s="34">
        <f t="shared" si="679"/>
        <v>40</v>
      </c>
      <c r="AH1679" s="34"/>
      <c r="AI1679" s="34">
        <f t="shared" si="679"/>
        <v>58</v>
      </c>
      <c r="AJ1679" s="34">
        <f t="shared" si="679"/>
        <v>39</v>
      </c>
      <c r="AK1679" s="34"/>
      <c r="AL1679" s="34">
        <f t="shared" ref="AL1679:BD1679" si="680">AL1675+AL1628</f>
        <v>37</v>
      </c>
      <c r="AM1679" s="34">
        <f t="shared" si="680"/>
        <v>15</v>
      </c>
      <c r="AN1679" s="34">
        <f t="shared" si="680"/>
        <v>38</v>
      </c>
      <c r="AO1679" s="34">
        <f t="shared" si="680"/>
        <v>93</v>
      </c>
      <c r="AP1679" s="34">
        <f t="shared" si="680"/>
        <v>15</v>
      </c>
      <c r="AQ1679" s="34">
        <f t="shared" si="680"/>
        <v>141</v>
      </c>
      <c r="AR1679" s="34">
        <f t="shared" si="680"/>
        <v>101</v>
      </c>
      <c r="AS1679" s="34">
        <f t="shared" si="680"/>
        <v>87</v>
      </c>
      <c r="AT1679" s="34">
        <f t="shared" si="680"/>
        <v>89</v>
      </c>
      <c r="AU1679" s="34">
        <f t="shared" si="680"/>
        <v>158</v>
      </c>
      <c r="AV1679" s="34">
        <f t="shared" si="680"/>
        <v>0</v>
      </c>
      <c r="AW1679" s="34">
        <f t="shared" si="680"/>
        <v>183</v>
      </c>
      <c r="AX1679" s="34">
        <f t="shared" si="680"/>
        <v>64</v>
      </c>
      <c r="AY1679" s="34">
        <f t="shared" si="680"/>
        <v>3</v>
      </c>
      <c r="AZ1679" s="34">
        <f t="shared" si="680"/>
        <v>33</v>
      </c>
      <c r="BA1679" s="34">
        <f t="shared" si="680"/>
        <v>1</v>
      </c>
      <c r="BB1679" s="34">
        <f t="shared" si="680"/>
        <v>0</v>
      </c>
      <c r="BC1679" s="34">
        <f t="shared" si="680"/>
        <v>0</v>
      </c>
      <c r="BD1679" s="34">
        <f t="shared" si="680"/>
        <v>2746</v>
      </c>
      <c r="BE1679" s="110"/>
    </row>
    <row r="1680" spans="1:57" ht="25.5" customHeight="1" x14ac:dyDescent="0.25">
      <c r="A1680" s="29"/>
      <c r="B1680" s="83"/>
      <c r="C1680" s="84"/>
      <c r="D1680" s="84"/>
      <c r="E1680" s="76" t="s">
        <v>155</v>
      </c>
      <c r="F1680" s="35">
        <f t="shared" ref="F1680:AK1680" si="681">1-F1679/(F1677-F1678)</f>
        <v>0.99591836734693873</v>
      </c>
      <c r="G1680" s="35">
        <f t="shared" si="681"/>
        <v>0.97707979626485564</v>
      </c>
      <c r="H1680" s="35">
        <f t="shared" si="681"/>
        <v>0.92758340113913751</v>
      </c>
      <c r="I1680" s="35">
        <f t="shared" si="681"/>
        <v>0.9395229982964225</v>
      </c>
      <c r="J1680" s="35">
        <f t="shared" si="681"/>
        <v>0.93071000855431996</v>
      </c>
      <c r="K1680" s="35">
        <f t="shared" si="681"/>
        <v>0.98124467178175623</v>
      </c>
      <c r="L1680" s="35">
        <f t="shared" si="681"/>
        <v>0.95470692717584371</v>
      </c>
      <c r="M1680" s="35">
        <f t="shared" si="681"/>
        <v>0.88286713286713292</v>
      </c>
      <c r="N1680" s="35">
        <f t="shared" si="681"/>
        <v>0.90775862068965518</v>
      </c>
      <c r="O1680" s="35">
        <f t="shared" si="681"/>
        <v>0.93793103448275861</v>
      </c>
      <c r="P1680" s="35">
        <f t="shared" si="681"/>
        <v>0.97525597269624575</v>
      </c>
      <c r="Q1680" s="35">
        <f t="shared" si="681"/>
        <v>0.93705673758865249</v>
      </c>
      <c r="R1680" s="35">
        <f t="shared" si="681"/>
        <v>0.91808873720136519</v>
      </c>
      <c r="S1680" s="35">
        <f t="shared" si="681"/>
        <v>0.97883597883597884</v>
      </c>
      <c r="T1680" s="35">
        <f t="shared" si="681"/>
        <v>0.9140425531914893</v>
      </c>
      <c r="U1680" s="35">
        <f t="shared" si="681"/>
        <v>0.93321917808219179</v>
      </c>
      <c r="V1680" s="35"/>
      <c r="W1680" s="35">
        <f t="shared" si="681"/>
        <v>0.87305699481865284</v>
      </c>
      <c r="X1680" s="35"/>
      <c r="Y1680" s="35">
        <f t="shared" si="681"/>
        <v>0.95038494439692045</v>
      </c>
      <c r="Z1680" s="35">
        <f t="shared" si="681"/>
        <v>0.9369676320272573</v>
      </c>
      <c r="AA1680" s="35"/>
      <c r="AB1680" s="35">
        <f t="shared" si="681"/>
        <v>0.9966301600673968</v>
      </c>
      <c r="AC1680" s="35">
        <f t="shared" si="681"/>
        <v>0.94961571306575576</v>
      </c>
      <c r="AD1680" s="35">
        <f t="shared" si="681"/>
        <v>0.97855917667238423</v>
      </c>
      <c r="AE1680" s="35">
        <f t="shared" si="681"/>
        <v>0.98194325021496132</v>
      </c>
      <c r="AF1680" s="35">
        <f t="shared" si="681"/>
        <v>0.90893321769297486</v>
      </c>
      <c r="AG1680" s="35">
        <f t="shared" si="681"/>
        <v>0.96674979218620116</v>
      </c>
      <c r="AH1680" s="35"/>
      <c r="AI1680" s="35">
        <f t="shared" si="681"/>
        <v>0.948943661971831</v>
      </c>
      <c r="AJ1680" s="35">
        <f t="shared" si="681"/>
        <v>0.96660958904109584</v>
      </c>
      <c r="AK1680" s="35"/>
      <c r="AL1680" s="35">
        <f t="shared" ref="AL1680:BD1680" si="682">1-AL1679/(AL1677-AL1678)</f>
        <v>0.9684030742954739</v>
      </c>
      <c r="AM1680" s="35">
        <f t="shared" si="682"/>
        <v>0.98720136518771329</v>
      </c>
      <c r="AN1680" s="35">
        <f t="shared" si="682"/>
        <v>0.96675415573053369</v>
      </c>
      <c r="AO1680" s="35">
        <f t="shared" si="682"/>
        <v>0.92085106382978721</v>
      </c>
      <c r="AP1680" s="35">
        <f t="shared" si="682"/>
        <v>0.98679577464788737</v>
      </c>
      <c r="AQ1680" s="35">
        <f t="shared" si="682"/>
        <v>0.87948717948717947</v>
      </c>
      <c r="AR1680" s="35">
        <f t="shared" si="682"/>
        <v>0.91498316498316501</v>
      </c>
      <c r="AS1680" s="35">
        <f t="shared" si="682"/>
        <v>0.92112420670897555</v>
      </c>
      <c r="AT1680" s="35">
        <f t="shared" si="682"/>
        <v>0.92425531914893622</v>
      </c>
      <c r="AU1680" s="35">
        <f t="shared" si="682"/>
        <v>0.8603006189213086</v>
      </c>
      <c r="AV1680" s="35">
        <f t="shared" si="682"/>
        <v>1</v>
      </c>
      <c r="AW1680" s="35">
        <f t="shared" si="682"/>
        <v>0.84196891191709844</v>
      </c>
      <c r="AX1680" s="35">
        <f t="shared" si="682"/>
        <v>0.94626364399664142</v>
      </c>
      <c r="AY1680" s="35">
        <f t="shared" si="682"/>
        <v>0.99732381801962533</v>
      </c>
      <c r="AZ1680" s="35">
        <f t="shared" si="682"/>
        <v>0.97222222222222221</v>
      </c>
      <c r="BA1680" s="35">
        <f t="shared" si="682"/>
        <v>0.99915469146238378</v>
      </c>
      <c r="BB1680" s="35">
        <f t="shared" si="682"/>
        <v>1</v>
      </c>
      <c r="BC1680" s="35">
        <f t="shared" si="682"/>
        <v>1</v>
      </c>
      <c r="BD1680" s="35">
        <f t="shared" si="682"/>
        <v>0.94809073724007564</v>
      </c>
      <c r="BE1680" s="110"/>
    </row>
    <row r="1681" spans="1:57" ht="25.5" customHeight="1" x14ac:dyDescent="0.25">
      <c r="A1681" s="19" t="s">
        <v>44</v>
      </c>
      <c r="B1681" s="85" t="s">
        <v>45</v>
      </c>
      <c r="C1681" s="86">
        <v>43701</v>
      </c>
      <c r="D1681" s="85">
        <v>33</v>
      </c>
      <c r="E1681" s="85" t="s">
        <v>46</v>
      </c>
      <c r="F1681" s="19">
        <f t="shared" ref="F1681:AK1681" si="683">F1630</f>
        <v>14</v>
      </c>
      <c r="G1681" s="19">
        <f t="shared" si="683"/>
        <v>23</v>
      </c>
      <c r="H1681" s="19">
        <f t="shared" si="683"/>
        <v>42</v>
      </c>
      <c r="I1681" s="19">
        <f t="shared" si="683"/>
        <v>47</v>
      </c>
      <c r="J1681" s="19">
        <f t="shared" si="683"/>
        <v>48</v>
      </c>
      <c r="K1681" s="19">
        <f t="shared" si="683"/>
        <v>59</v>
      </c>
      <c r="L1681" s="19">
        <f t="shared" si="683"/>
        <v>64</v>
      </c>
      <c r="M1681" s="19">
        <f t="shared" si="683"/>
        <v>65</v>
      </c>
      <c r="N1681" s="19">
        <f t="shared" si="683"/>
        <v>66</v>
      </c>
      <c r="O1681" s="19">
        <f t="shared" si="683"/>
        <v>72</v>
      </c>
      <c r="P1681" s="19">
        <f t="shared" si="683"/>
        <v>76</v>
      </c>
      <c r="Q1681" s="19">
        <f t="shared" si="683"/>
        <v>78</v>
      </c>
      <c r="R1681" s="19">
        <f t="shared" si="683"/>
        <v>79</v>
      </c>
      <c r="S1681" s="19">
        <f t="shared" si="683"/>
        <v>83</v>
      </c>
      <c r="T1681" s="19">
        <f t="shared" si="683"/>
        <v>84</v>
      </c>
      <c r="U1681" s="19">
        <f t="shared" si="683"/>
        <v>86</v>
      </c>
      <c r="V1681" s="19"/>
      <c r="W1681" s="19">
        <f t="shared" si="683"/>
        <v>411</v>
      </c>
      <c r="X1681" s="19"/>
      <c r="Y1681" s="19">
        <f t="shared" si="683"/>
        <v>413</v>
      </c>
      <c r="Z1681" s="19">
        <f t="shared" si="683"/>
        <v>415</v>
      </c>
      <c r="AA1681" s="19"/>
      <c r="AB1681" s="19">
        <f t="shared" si="683"/>
        <v>417</v>
      </c>
      <c r="AC1681" s="19">
        <f t="shared" si="683"/>
        <v>418</v>
      </c>
      <c r="AD1681" s="19">
        <f t="shared" si="683"/>
        <v>419</v>
      </c>
      <c r="AE1681" s="19">
        <f t="shared" si="683"/>
        <v>420</v>
      </c>
      <c r="AF1681" s="19">
        <f t="shared" si="683"/>
        <v>421</v>
      </c>
      <c r="AG1681" s="19">
        <f t="shared" si="683"/>
        <v>422</v>
      </c>
      <c r="AH1681" s="19"/>
      <c r="AI1681" s="19">
        <f t="shared" si="683"/>
        <v>425</v>
      </c>
      <c r="AJ1681" s="19">
        <f t="shared" si="683"/>
        <v>426</v>
      </c>
      <c r="AK1681" s="19"/>
      <c r="AL1681" s="19">
        <f t="shared" ref="AL1681:BD1681" si="684">AL1630</f>
        <v>430</v>
      </c>
      <c r="AM1681" s="19">
        <f t="shared" si="684"/>
        <v>431</v>
      </c>
      <c r="AN1681" s="19">
        <f t="shared" si="684"/>
        <v>433</v>
      </c>
      <c r="AO1681" s="19">
        <f t="shared" si="684"/>
        <v>446</v>
      </c>
      <c r="AP1681" s="19">
        <f t="shared" si="684"/>
        <v>449</v>
      </c>
      <c r="AQ1681" s="19">
        <f t="shared" si="684"/>
        <v>450</v>
      </c>
      <c r="AR1681" s="19">
        <f t="shared" si="684"/>
        <v>451</v>
      </c>
      <c r="AS1681" s="19">
        <f t="shared" si="684"/>
        <v>453</v>
      </c>
      <c r="AT1681" s="19">
        <f t="shared" si="684"/>
        <v>454</v>
      </c>
      <c r="AU1681" s="19">
        <f t="shared" si="684"/>
        <v>455</v>
      </c>
      <c r="AV1681" s="19">
        <f t="shared" si="684"/>
        <v>0</v>
      </c>
      <c r="AW1681" s="19">
        <f t="shared" si="684"/>
        <v>457</v>
      </c>
      <c r="AX1681" s="19">
        <f t="shared" si="684"/>
        <v>458</v>
      </c>
      <c r="AY1681" s="19">
        <f t="shared" si="684"/>
        <v>460</v>
      </c>
      <c r="AZ1681" s="19">
        <f t="shared" si="684"/>
        <v>461</v>
      </c>
      <c r="BA1681" s="19">
        <f t="shared" si="684"/>
        <v>463</v>
      </c>
      <c r="BB1681" s="19">
        <f t="shared" si="684"/>
        <v>0</v>
      </c>
      <c r="BC1681" s="19">
        <f t="shared" si="684"/>
        <v>0</v>
      </c>
      <c r="BD1681" s="19" t="str">
        <f t="shared" si="684"/>
        <v>TOTALS</v>
      </c>
      <c r="BE1681" s="19" t="s">
        <v>47</v>
      </c>
    </row>
    <row r="1682" spans="1:57" ht="25.5" customHeight="1" x14ac:dyDescent="0.25">
      <c r="A1682" s="19" t="s">
        <v>48</v>
      </c>
      <c r="B1682" s="85"/>
      <c r="C1682" s="87" t="s">
        <v>49</v>
      </c>
      <c r="D1682" s="87" t="s">
        <v>50</v>
      </c>
      <c r="E1682" s="87" t="s">
        <v>51</v>
      </c>
      <c r="F1682" s="19" t="s">
        <v>52</v>
      </c>
      <c r="G1682" s="19" t="s">
        <v>52</v>
      </c>
      <c r="H1682" s="19" t="s">
        <v>52</v>
      </c>
      <c r="I1682" s="19" t="s">
        <v>52</v>
      </c>
      <c r="J1682" s="19" t="s">
        <v>52</v>
      </c>
      <c r="K1682" s="19" t="s">
        <v>52</v>
      </c>
      <c r="L1682" s="19" t="s">
        <v>52</v>
      </c>
      <c r="M1682" s="19" t="s">
        <v>52</v>
      </c>
      <c r="N1682" s="19" t="s">
        <v>52</v>
      </c>
      <c r="O1682" s="19" t="s">
        <v>52</v>
      </c>
      <c r="P1682" s="19" t="s">
        <v>52</v>
      </c>
      <c r="Q1682" s="19" t="s">
        <v>52</v>
      </c>
      <c r="R1682" s="19" t="s">
        <v>52</v>
      </c>
      <c r="S1682" s="19" t="s">
        <v>52</v>
      </c>
      <c r="T1682" s="19" t="s">
        <v>52</v>
      </c>
      <c r="U1682" s="19" t="s">
        <v>52</v>
      </c>
      <c r="V1682" s="19"/>
      <c r="W1682" s="19" t="s">
        <v>52</v>
      </c>
      <c r="X1682" s="19"/>
      <c r="Y1682" s="19" t="s">
        <v>52</v>
      </c>
      <c r="Z1682" s="19" t="s">
        <v>52</v>
      </c>
      <c r="AA1682" s="19"/>
      <c r="AB1682" s="19" t="s">
        <v>52</v>
      </c>
      <c r="AC1682" s="19" t="s">
        <v>52</v>
      </c>
      <c r="AD1682" s="19" t="s">
        <v>52</v>
      </c>
      <c r="AE1682" s="19" t="s">
        <v>52</v>
      </c>
      <c r="AF1682" s="19" t="s">
        <v>52</v>
      </c>
      <c r="AG1682" s="19" t="s">
        <v>52</v>
      </c>
      <c r="AH1682" s="19"/>
      <c r="AI1682" s="19" t="s">
        <v>52</v>
      </c>
      <c r="AJ1682" s="19" t="s">
        <v>52</v>
      </c>
      <c r="AK1682" s="19"/>
      <c r="AL1682" s="19" t="s">
        <v>52</v>
      </c>
      <c r="AM1682" s="19" t="s">
        <v>52</v>
      </c>
      <c r="AN1682" s="19" t="s">
        <v>52</v>
      </c>
      <c r="AO1682" s="19" t="s">
        <v>52</v>
      </c>
      <c r="AP1682" s="19" t="s">
        <v>52</v>
      </c>
      <c r="AQ1682" s="19" t="s">
        <v>52</v>
      </c>
      <c r="AR1682" s="19" t="s">
        <v>52</v>
      </c>
      <c r="AS1682" s="19" t="s">
        <v>52</v>
      </c>
      <c r="AT1682" s="19" t="s">
        <v>52</v>
      </c>
      <c r="AU1682" s="19" t="s">
        <v>52</v>
      </c>
      <c r="AV1682" s="19" t="s">
        <v>52</v>
      </c>
      <c r="AW1682" s="19" t="s">
        <v>52</v>
      </c>
      <c r="AX1682" s="19" t="s">
        <v>52</v>
      </c>
      <c r="AY1682" s="19" t="s">
        <v>52</v>
      </c>
      <c r="AZ1682" s="19" t="s">
        <v>52</v>
      </c>
      <c r="BA1682" s="19" t="s">
        <v>52</v>
      </c>
      <c r="BB1682" s="19" t="s">
        <v>52</v>
      </c>
      <c r="BC1682" s="19" t="s">
        <v>52</v>
      </c>
      <c r="BD1682" s="19" t="s">
        <v>52</v>
      </c>
      <c r="BE1682" s="19" t="s">
        <v>53</v>
      </c>
    </row>
    <row r="1683" spans="1:57" ht="25.5" customHeight="1" x14ac:dyDescent="0.25">
      <c r="A1683" s="22">
        <v>34</v>
      </c>
      <c r="B1683" s="76" t="s">
        <v>54</v>
      </c>
      <c r="C1683" s="76">
        <v>25</v>
      </c>
      <c r="D1683" s="76" t="s">
        <v>55</v>
      </c>
      <c r="E1683" s="76" t="s">
        <v>56</v>
      </c>
      <c r="F1683" s="24">
        <v>0</v>
      </c>
      <c r="G1683" s="24">
        <v>0</v>
      </c>
      <c r="H1683" s="24">
        <v>0</v>
      </c>
      <c r="I1683" s="24">
        <v>0</v>
      </c>
      <c r="J1683" s="24">
        <v>0</v>
      </c>
      <c r="K1683" s="24">
        <v>0</v>
      </c>
      <c r="L1683" s="24">
        <v>0</v>
      </c>
      <c r="M1683" s="24">
        <v>0</v>
      </c>
      <c r="N1683" s="24">
        <v>0</v>
      </c>
      <c r="O1683" s="24">
        <v>0</v>
      </c>
      <c r="P1683" s="24">
        <v>0</v>
      </c>
      <c r="Q1683" s="24">
        <v>0</v>
      </c>
      <c r="R1683" s="24">
        <v>0</v>
      </c>
      <c r="S1683" s="24">
        <v>0</v>
      </c>
      <c r="T1683" s="24">
        <v>0</v>
      </c>
      <c r="U1683" s="24">
        <v>0</v>
      </c>
      <c r="V1683" s="24"/>
      <c r="W1683" s="24">
        <v>0</v>
      </c>
      <c r="X1683" s="24"/>
      <c r="Y1683" s="24">
        <v>0</v>
      </c>
      <c r="Z1683" s="24">
        <v>0</v>
      </c>
      <c r="AA1683" s="24"/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/>
      <c r="AI1683" s="24">
        <v>0</v>
      </c>
      <c r="AJ1683" s="24">
        <v>0</v>
      </c>
      <c r="AK1683" s="24"/>
      <c r="AL1683" s="24">
        <v>0</v>
      </c>
      <c r="AM1683" s="24">
        <v>0</v>
      </c>
      <c r="AN1683" s="24">
        <v>0</v>
      </c>
      <c r="AO1683" s="24">
        <v>0</v>
      </c>
      <c r="AP1683" s="24">
        <v>0</v>
      </c>
      <c r="AQ1683" s="24">
        <v>0</v>
      </c>
      <c r="AR1683" s="24">
        <v>0</v>
      </c>
      <c r="AS1683" s="24">
        <v>0</v>
      </c>
      <c r="AT1683" s="24">
        <v>0</v>
      </c>
      <c r="AU1683" s="24">
        <v>0</v>
      </c>
      <c r="AV1683" s="24">
        <v>0</v>
      </c>
      <c r="AW1683" s="24">
        <v>0</v>
      </c>
      <c r="AX1683" s="24">
        <v>0</v>
      </c>
      <c r="AY1683" s="24">
        <v>0</v>
      </c>
      <c r="AZ1683" s="24">
        <v>0</v>
      </c>
      <c r="BA1683" s="24">
        <v>0</v>
      </c>
      <c r="BB1683" s="24">
        <v>0</v>
      </c>
      <c r="BC1683" s="24">
        <v>0</v>
      </c>
      <c r="BD1683" s="24">
        <f t="shared" ref="BD1683:BD1726" si="685">SUM(F1683:BC1683)</f>
        <v>0</v>
      </c>
      <c r="BE1683" s="25"/>
    </row>
    <row r="1684" spans="1:57" ht="25.5" customHeight="1" x14ac:dyDescent="0.25">
      <c r="A1684" s="22">
        <v>34</v>
      </c>
      <c r="B1684" s="76" t="s">
        <v>54</v>
      </c>
      <c r="C1684" s="76">
        <v>66</v>
      </c>
      <c r="D1684" s="76" t="s">
        <v>55</v>
      </c>
      <c r="E1684" s="77" t="s">
        <v>57</v>
      </c>
      <c r="F1684" s="24">
        <v>0</v>
      </c>
      <c r="G1684" s="24">
        <v>0</v>
      </c>
      <c r="H1684" s="24">
        <v>0</v>
      </c>
      <c r="I1684" s="24">
        <v>0</v>
      </c>
      <c r="J1684" s="24">
        <v>0</v>
      </c>
      <c r="K1684" s="24">
        <v>0</v>
      </c>
      <c r="L1684" s="24">
        <v>0</v>
      </c>
      <c r="M1684" s="24">
        <v>0</v>
      </c>
      <c r="N1684" s="24">
        <v>0</v>
      </c>
      <c r="O1684" s="24">
        <v>0</v>
      </c>
      <c r="P1684" s="24">
        <v>0</v>
      </c>
      <c r="Q1684" s="24">
        <v>0</v>
      </c>
      <c r="R1684" s="24">
        <v>0</v>
      </c>
      <c r="S1684" s="24">
        <v>0</v>
      </c>
      <c r="T1684" s="24">
        <v>0</v>
      </c>
      <c r="U1684" s="24">
        <v>0</v>
      </c>
      <c r="V1684" s="24"/>
      <c r="W1684" s="24">
        <v>0</v>
      </c>
      <c r="X1684" s="24"/>
      <c r="Y1684" s="24">
        <v>0</v>
      </c>
      <c r="Z1684" s="24">
        <v>0</v>
      </c>
      <c r="AA1684" s="24"/>
      <c r="AB1684" s="24">
        <v>0</v>
      </c>
      <c r="AC1684" s="24">
        <v>0</v>
      </c>
      <c r="AD1684" s="24">
        <v>0</v>
      </c>
      <c r="AE1684" s="24">
        <v>0</v>
      </c>
      <c r="AF1684" s="24">
        <v>0</v>
      </c>
      <c r="AG1684" s="24">
        <v>0</v>
      </c>
      <c r="AH1684" s="24"/>
      <c r="AI1684" s="24">
        <v>0</v>
      </c>
      <c r="AJ1684" s="24">
        <v>0</v>
      </c>
      <c r="AK1684" s="24"/>
      <c r="AL1684" s="24">
        <v>0</v>
      </c>
      <c r="AM1684" s="24">
        <v>0</v>
      </c>
      <c r="AN1684" s="24">
        <v>0</v>
      </c>
      <c r="AO1684" s="24">
        <v>0</v>
      </c>
      <c r="AP1684" s="24">
        <v>0</v>
      </c>
      <c r="AQ1684" s="24">
        <v>0</v>
      </c>
      <c r="AR1684" s="24">
        <v>0</v>
      </c>
      <c r="AS1684" s="24">
        <v>0</v>
      </c>
      <c r="AT1684" s="24">
        <v>0</v>
      </c>
      <c r="AU1684" s="24">
        <v>0</v>
      </c>
      <c r="AV1684" s="24">
        <v>0</v>
      </c>
      <c r="AW1684" s="24">
        <v>0</v>
      </c>
      <c r="AX1684" s="24">
        <v>0</v>
      </c>
      <c r="AY1684" s="24">
        <v>0</v>
      </c>
      <c r="AZ1684" s="24">
        <v>0</v>
      </c>
      <c r="BA1684" s="24">
        <v>0</v>
      </c>
      <c r="BB1684" s="24">
        <v>0</v>
      </c>
      <c r="BC1684" s="24">
        <v>0</v>
      </c>
      <c r="BD1684" s="24">
        <f t="shared" si="685"/>
        <v>0</v>
      </c>
      <c r="BE1684" s="25"/>
    </row>
    <row r="1685" spans="1:57" ht="25.5" customHeight="1" x14ac:dyDescent="0.25">
      <c r="A1685" s="22">
        <v>34</v>
      </c>
      <c r="B1685" s="76" t="s">
        <v>54</v>
      </c>
      <c r="C1685" s="76">
        <v>27</v>
      </c>
      <c r="D1685" s="76">
        <v>269</v>
      </c>
      <c r="E1685" s="76" t="s">
        <v>61</v>
      </c>
      <c r="F1685" s="24">
        <v>0</v>
      </c>
      <c r="G1685" s="24">
        <v>0</v>
      </c>
      <c r="H1685" s="24">
        <v>0</v>
      </c>
      <c r="I1685" s="24">
        <v>0</v>
      </c>
      <c r="J1685" s="24">
        <v>0</v>
      </c>
      <c r="K1685" s="24">
        <v>0</v>
      </c>
      <c r="L1685" s="24">
        <v>0</v>
      </c>
      <c r="M1685" s="24">
        <v>0</v>
      </c>
      <c r="N1685" s="24">
        <v>0</v>
      </c>
      <c r="O1685" s="24">
        <v>0</v>
      </c>
      <c r="P1685" s="24">
        <v>0</v>
      </c>
      <c r="Q1685" s="24">
        <v>0</v>
      </c>
      <c r="R1685" s="24">
        <v>0</v>
      </c>
      <c r="S1685" s="24">
        <v>0</v>
      </c>
      <c r="T1685" s="24">
        <v>0</v>
      </c>
      <c r="U1685" s="24">
        <v>0</v>
      </c>
      <c r="V1685" s="24"/>
      <c r="W1685" s="24">
        <v>0</v>
      </c>
      <c r="X1685" s="24"/>
      <c r="Y1685" s="24">
        <v>0</v>
      </c>
      <c r="Z1685" s="24">
        <v>0</v>
      </c>
      <c r="AA1685" s="24"/>
      <c r="AB1685" s="24">
        <v>0</v>
      </c>
      <c r="AC1685" s="24">
        <v>0</v>
      </c>
      <c r="AD1685" s="24">
        <v>0</v>
      </c>
      <c r="AE1685" s="24">
        <v>0</v>
      </c>
      <c r="AF1685" s="24">
        <v>0</v>
      </c>
      <c r="AG1685" s="24">
        <v>0</v>
      </c>
      <c r="AH1685" s="24"/>
      <c r="AI1685" s="24">
        <v>0</v>
      </c>
      <c r="AJ1685" s="24">
        <v>0</v>
      </c>
      <c r="AK1685" s="24"/>
      <c r="AL1685" s="24">
        <v>0</v>
      </c>
      <c r="AM1685" s="24">
        <v>0</v>
      </c>
      <c r="AN1685" s="24">
        <v>0</v>
      </c>
      <c r="AO1685" s="24">
        <v>0</v>
      </c>
      <c r="AP1685" s="24">
        <v>0</v>
      </c>
      <c r="AQ1685" s="24">
        <v>0</v>
      </c>
      <c r="AR1685" s="24">
        <v>0</v>
      </c>
      <c r="AS1685" s="24">
        <v>0</v>
      </c>
      <c r="AT1685" s="24">
        <v>0</v>
      </c>
      <c r="AU1685" s="24">
        <v>0</v>
      </c>
      <c r="AV1685" s="24">
        <v>0</v>
      </c>
      <c r="AW1685" s="24">
        <v>0</v>
      </c>
      <c r="AX1685" s="24">
        <v>0</v>
      </c>
      <c r="AY1685" s="24">
        <v>0</v>
      </c>
      <c r="AZ1685" s="24">
        <v>0</v>
      </c>
      <c r="BA1685" s="24">
        <v>0</v>
      </c>
      <c r="BB1685" s="24">
        <v>0</v>
      </c>
      <c r="BC1685" s="24">
        <v>0</v>
      </c>
      <c r="BD1685" s="24">
        <f t="shared" si="685"/>
        <v>0</v>
      </c>
      <c r="BE1685" s="25"/>
    </row>
    <row r="1686" spans="1:57" ht="25.5" customHeight="1" x14ac:dyDescent="0.25">
      <c r="A1686" s="22">
        <v>34</v>
      </c>
      <c r="B1686" s="76" t="s">
        <v>54</v>
      </c>
      <c r="C1686" s="76">
        <v>27</v>
      </c>
      <c r="D1686" s="76">
        <v>273</v>
      </c>
      <c r="E1686" s="76" t="s">
        <v>65</v>
      </c>
      <c r="F1686" s="24">
        <v>0</v>
      </c>
      <c r="G1686" s="24">
        <v>0</v>
      </c>
      <c r="H1686" s="24">
        <v>0</v>
      </c>
      <c r="I1686" s="24">
        <v>0</v>
      </c>
      <c r="J1686" s="24">
        <v>0</v>
      </c>
      <c r="K1686" s="24">
        <v>0</v>
      </c>
      <c r="L1686" s="24">
        <v>0</v>
      </c>
      <c r="M1686" s="24">
        <v>0</v>
      </c>
      <c r="N1686" s="24">
        <v>0</v>
      </c>
      <c r="O1686" s="24">
        <v>0</v>
      </c>
      <c r="P1686" s="24">
        <v>0</v>
      </c>
      <c r="Q1686" s="24">
        <v>0</v>
      </c>
      <c r="R1686" s="24">
        <v>0</v>
      </c>
      <c r="S1686" s="24">
        <v>0</v>
      </c>
      <c r="T1686" s="24">
        <v>0</v>
      </c>
      <c r="U1686" s="24">
        <v>0</v>
      </c>
      <c r="V1686" s="24"/>
      <c r="W1686" s="24">
        <v>0</v>
      </c>
      <c r="X1686" s="24"/>
      <c r="Y1686" s="24">
        <v>0</v>
      </c>
      <c r="Z1686" s="24">
        <v>0</v>
      </c>
      <c r="AA1686" s="24"/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/>
      <c r="AI1686" s="24">
        <v>0</v>
      </c>
      <c r="AJ1686" s="24">
        <v>0</v>
      </c>
      <c r="AK1686" s="24"/>
      <c r="AL1686" s="24">
        <v>0</v>
      </c>
      <c r="AM1686" s="24">
        <v>0</v>
      </c>
      <c r="AN1686" s="24">
        <v>0</v>
      </c>
      <c r="AO1686" s="24">
        <v>0</v>
      </c>
      <c r="AP1686" s="24">
        <v>0</v>
      </c>
      <c r="AQ1686" s="24">
        <v>0</v>
      </c>
      <c r="AR1686" s="24">
        <v>0</v>
      </c>
      <c r="AS1686" s="24">
        <v>0</v>
      </c>
      <c r="AT1686" s="24">
        <v>0</v>
      </c>
      <c r="AU1686" s="24">
        <v>0</v>
      </c>
      <c r="AV1686" s="24">
        <v>0</v>
      </c>
      <c r="AW1686" s="24">
        <v>0</v>
      </c>
      <c r="AX1686" s="24">
        <v>0</v>
      </c>
      <c r="AY1686" s="24">
        <v>0</v>
      </c>
      <c r="AZ1686" s="24">
        <v>0</v>
      </c>
      <c r="BA1686" s="24">
        <v>0</v>
      </c>
      <c r="BB1686" s="24">
        <v>0</v>
      </c>
      <c r="BC1686" s="24">
        <v>0</v>
      </c>
      <c r="BD1686" s="24">
        <f t="shared" si="685"/>
        <v>0</v>
      </c>
      <c r="BE1686" s="25"/>
    </row>
    <row r="1687" spans="1:57" ht="25.5" customHeight="1" x14ac:dyDescent="0.25">
      <c r="A1687" s="22">
        <v>34</v>
      </c>
      <c r="B1687" s="76" t="s">
        <v>54</v>
      </c>
      <c r="C1687" s="76">
        <v>27</v>
      </c>
      <c r="D1687" s="76">
        <v>274</v>
      </c>
      <c r="E1687" s="76" t="s">
        <v>66</v>
      </c>
      <c r="F1687" s="24">
        <v>0</v>
      </c>
      <c r="G1687" s="24">
        <v>0</v>
      </c>
      <c r="H1687" s="24">
        <v>0</v>
      </c>
      <c r="I1687" s="24">
        <v>0</v>
      </c>
      <c r="J1687" s="24">
        <v>0</v>
      </c>
      <c r="K1687" s="24">
        <v>0</v>
      </c>
      <c r="L1687" s="24">
        <v>0</v>
      </c>
      <c r="M1687" s="24">
        <v>0</v>
      </c>
      <c r="N1687" s="24">
        <v>0</v>
      </c>
      <c r="O1687" s="24">
        <v>0</v>
      </c>
      <c r="P1687" s="24">
        <v>0</v>
      </c>
      <c r="Q1687" s="24">
        <v>0</v>
      </c>
      <c r="R1687" s="24">
        <v>0</v>
      </c>
      <c r="S1687" s="24">
        <v>0</v>
      </c>
      <c r="T1687" s="24">
        <v>0</v>
      </c>
      <c r="U1687" s="24">
        <v>0</v>
      </c>
      <c r="V1687" s="24"/>
      <c r="W1687" s="24">
        <v>0</v>
      </c>
      <c r="X1687" s="24"/>
      <c r="Y1687" s="24">
        <v>0</v>
      </c>
      <c r="Z1687" s="24">
        <v>0</v>
      </c>
      <c r="AA1687" s="24"/>
      <c r="AB1687" s="24">
        <v>0</v>
      </c>
      <c r="AC1687" s="24">
        <v>0</v>
      </c>
      <c r="AD1687" s="24">
        <v>0</v>
      </c>
      <c r="AE1687" s="24">
        <v>0</v>
      </c>
      <c r="AF1687" s="24">
        <v>0</v>
      </c>
      <c r="AG1687" s="24">
        <v>0</v>
      </c>
      <c r="AH1687" s="24"/>
      <c r="AI1687" s="24">
        <v>0</v>
      </c>
      <c r="AJ1687" s="24">
        <v>0</v>
      </c>
      <c r="AK1687" s="24"/>
      <c r="AL1687" s="24">
        <v>0</v>
      </c>
      <c r="AM1687" s="24">
        <v>0</v>
      </c>
      <c r="AN1687" s="24">
        <v>0</v>
      </c>
      <c r="AO1687" s="24">
        <v>0</v>
      </c>
      <c r="AP1687" s="24">
        <v>0</v>
      </c>
      <c r="AQ1687" s="24">
        <v>0</v>
      </c>
      <c r="AR1687" s="24">
        <v>0</v>
      </c>
      <c r="AS1687" s="24">
        <v>0</v>
      </c>
      <c r="AT1687" s="24">
        <v>0</v>
      </c>
      <c r="AU1687" s="24">
        <v>0</v>
      </c>
      <c r="AV1687" s="24">
        <v>0</v>
      </c>
      <c r="AW1687" s="24">
        <v>0</v>
      </c>
      <c r="AX1687" s="24">
        <v>0</v>
      </c>
      <c r="AY1687" s="24">
        <v>0</v>
      </c>
      <c r="AZ1687" s="24">
        <v>0</v>
      </c>
      <c r="BA1687" s="24">
        <v>0</v>
      </c>
      <c r="BB1687" s="24">
        <v>0</v>
      </c>
      <c r="BC1687" s="24">
        <v>0</v>
      </c>
      <c r="BD1687" s="24">
        <f t="shared" si="685"/>
        <v>0</v>
      </c>
      <c r="BE1687" s="25" t="s">
        <v>48</v>
      </c>
    </row>
    <row r="1688" spans="1:57" ht="25.5" customHeight="1" x14ac:dyDescent="0.25">
      <c r="A1688" s="22">
        <v>34</v>
      </c>
      <c r="B1688" s="76" t="s">
        <v>54</v>
      </c>
      <c r="C1688" s="76">
        <v>23</v>
      </c>
      <c r="D1688" s="76">
        <v>243</v>
      </c>
      <c r="E1688" s="76" t="s">
        <v>67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4">
        <v>0</v>
      </c>
      <c r="Q1688" s="24">
        <v>0</v>
      </c>
      <c r="R1688" s="24">
        <v>0</v>
      </c>
      <c r="S1688" s="24">
        <v>0</v>
      </c>
      <c r="T1688" s="24">
        <v>0</v>
      </c>
      <c r="U1688" s="24">
        <v>0</v>
      </c>
      <c r="V1688" s="24"/>
      <c r="W1688" s="24">
        <v>0</v>
      </c>
      <c r="X1688" s="24"/>
      <c r="Y1688" s="24">
        <v>0</v>
      </c>
      <c r="Z1688" s="24">
        <v>0</v>
      </c>
      <c r="AA1688" s="24"/>
      <c r="AB1688" s="24">
        <v>0</v>
      </c>
      <c r="AC1688" s="24">
        <v>0</v>
      </c>
      <c r="AD1688" s="24">
        <v>0</v>
      </c>
      <c r="AE1688" s="24">
        <v>0</v>
      </c>
      <c r="AF1688" s="24">
        <v>0</v>
      </c>
      <c r="AG1688" s="24">
        <v>0</v>
      </c>
      <c r="AH1688" s="24"/>
      <c r="AI1688" s="24">
        <v>0</v>
      </c>
      <c r="AJ1688" s="24">
        <v>0</v>
      </c>
      <c r="AK1688" s="24"/>
      <c r="AL1688" s="24">
        <v>0</v>
      </c>
      <c r="AM1688" s="24">
        <v>0</v>
      </c>
      <c r="AN1688" s="24">
        <v>0</v>
      </c>
      <c r="AO1688" s="24">
        <v>0</v>
      </c>
      <c r="AP1688" s="24">
        <v>0</v>
      </c>
      <c r="AQ1688" s="24">
        <v>0</v>
      </c>
      <c r="AR1688" s="24">
        <v>0</v>
      </c>
      <c r="AS1688" s="24">
        <v>0</v>
      </c>
      <c r="AT1688" s="24">
        <v>0</v>
      </c>
      <c r="AU1688" s="24">
        <v>0</v>
      </c>
      <c r="AV1688" s="24">
        <v>0</v>
      </c>
      <c r="AW1688" s="24">
        <v>0</v>
      </c>
      <c r="AX1688" s="24">
        <v>0</v>
      </c>
      <c r="AY1688" s="24">
        <v>0</v>
      </c>
      <c r="AZ1688" s="24">
        <v>0</v>
      </c>
      <c r="BA1688" s="24">
        <v>0</v>
      </c>
      <c r="BB1688" s="24">
        <v>0</v>
      </c>
      <c r="BC1688" s="24">
        <v>0</v>
      </c>
      <c r="BD1688" s="24">
        <f t="shared" si="685"/>
        <v>0</v>
      </c>
      <c r="BE1688" s="25" t="s">
        <v>48</v>
      </c>
    </row>
    <row r="1689" spans="1:57" ht="25.5" customHeight="1" x14ac:dyDescent="0.25">
      <c r="A1689" s="22">
        <v>34</v>
      </c>
      <c r="B1689" s="76" t="s">
        <v>54</v>
      </c>
      <c r="C1689" s="76">
        <v>23</v>
      </c>
      <c r="D1689" s="76">
        <v>332</v>
      </c>
      <c r="E1689" s="76" t="s">
        <v>68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4">
        <v>0</v>
      </c>
      <c r="Q1689" s="24">
        <v>0</v>
      </c>
      <c r="R1689" s="24">
        <v>0</v>
      </c>
      <c r="S1689" s="24">
        <v>0</v>
      </c>
      <c r="T1689" s="24">
        <v>0</v>
      </c>
      <c r="U1689" s="24">
        <v>0</v>
      </c>
      <c r="V1689" s="24"/>
      <c r="W1689" s="24">
        <v>0</v>
      </c>
      <c r="X1689" s="24"/>
      <c r="Y1689" s="24">
        <v>0</v>
      </c>
      <c r="Z1689" s="24">
        <v>0</v>
      </c>
      <c r="AA1689" s="24"/>
      <c r="AB1689" s="24">
        <v>0</v>
      </c>
      <c r="AC1689" s="24">
        <v>0</v>
      </c>
      <c r="AD1689" s="24">
        <v>0</v>
      </c>
      <c r="AE1689" s="24">
        <v>0</v>
      </c>
      <c r="AF1689" s="24">
        <v>0</v>
      </c>
      <c r="AG1689" s="24">
        <v>0</v>
      </c>
      <c r="AH1689" s="24"/>
      <c r="AI1689" s="24">
        <v>0</v>
      </c>
      <c r="AJ1689" s="24">
        <v>0</v>
      </c>
      <c r="AK1689" s="24"/>
      <c r="AL1689" s="24">
        <v>0</v>
      </c>
      <c r="AM1689" s="24">
        <v>0</v>
      </c>
      <c r="AN1689" s="24">
        <v>0</v>
      </c>
      <c r="AO1689" s="24">
        <v>0</v>
      </c>
      <c r="AP1689" s="24">
        <v>0</v>
      </c>
      <c r="AQ1689" s="24">
        <v>0</v>
      </c>
      <c r="AR1689" s="24">
        <v>0</v>
      </c>
      <c r="AS1689" s="24">
        <v>0</v>
      </c>
      <c r="AT1689" s="24">
        <v>0</v>
      </c>
      <c r="AU1689" s="24">
        <v>0</v>
      </c>
      <c r="AV1689" s="24">
        <v>0</v>
      </c>
      <c r="AW1689" s="24">
        <v>0</v>
      </c>
      <c r="AX1689" s="24">
        <v>0</v>
      </c>
      <c r="AY1689" s="24">
        <v>0</v>
      </c>
      <c r="AZ1689" s="24">
        <v>0</v>
      </c>
      <c r="BA1689" s="24">
        <v>0</v>
      </c>
      <c r="BB1689" s="24">
        <v>0</v>
      </c>
      <c r="BC1689" s="24">
        <v>0</v>
      </c>
      <c r="BD1689" s="24">
        <f t="shared" si="685"/>
        <v>0</v>
      </c>
      <c r="BE1689" s="25" t="s">
        <v>48</v>
      </c>
    </row>
    <row r="1690" spans="1:57" ht="25.5" customHeight="1" x14ac:dyDescent="0.25">
      <c r="A1690" s="22">
        <v>34</v>
      </c>
      <c r="B1690" s="76" t="s">
        <v>54</v>
      </c>
      <c r="C1690" s="76">
        <v>22</v>
      </c>
      <c r="D1690" s="76">
        <v>175</v>
      </c>
      <c r="E1690" s="76" t="s">
        <v>69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4">
        <v>0</v>
      </c>
      <c r="Q1690" s="24">
        <v>0</v>
      </c>
      <c r="R1690" s="24">
        <v>0</v>
      </c>
      <c r="S1690" s="24">
        <v>0</v>
      </c>
      <c r="T1690" s="24">
        <v>0</v>
      </c>
      <c r="U1690" s="24">
        <v>0</v>
      </c>
      <c r="V1690" s="24"/>
      <c r="W1690" s="24">
        <v>0</v>
      </c>
      <c r="X1690" s="24"/>
      <c r="Y1690" s="24">
        <v>0</v>
      </c>
      <c r="Z1690" s="24">
        <v>0</v>
      </c>
      <c r="AA1690" s="24"/>
      <c r="AB1690" s="24">
        <v>0</v>
      </c>
      <c r="AC1690" s="24">
        <v>0</v>
      </c>
      <c r="AD1690" s="24">
        <v>0</v>
      </c>
      <c r="AE1690" s="24">
        <v>0</v>
      </c>
      <c r="AF1690" s="24">
        <v>0</v>
      </c>
      <c r="AG1690" s="24">
        <v>0</v>
      </c>
      <c r="AH1690" s="24"/>
      <c r="AI1690" s="24">
        <v>0</v>
      </c>
      <c r="AJ1690" s="24">
        <v>0</v>
      </c>
      <c r="AK1690" s="24"/>
      <c r="AL1690" s="24">
        <v>0</v>
      </c>
      <c r="AM1690" s="24">
        <v>0</v>
      </c>
      <c r="AN1690" s="24">
        <v>0</v>
      </c>
      <c r="AO1690" s="24">
        <v>0</v>
      </c>
      <c r="AP1690" s="24">
        <v>0</v>
      </c>
      <c r="AQ1690" s="24">
        <v>0</v>
      </c>
      <c r="AR1690" s="24">
        <v>0</v>
      </c>
      <c r="AS1690" s="24">
        <v>0</v>
      </c>
      <c r="AT1690" s="24">
        <v>0</v>
      </c>
      <c r="AU1690" s="24">
        <v>0</v>
      </c>
      <c r="AV1690" s="24">
        <v>0</v>
      </c>
      <c r="AW1690" s="24">
        <v>0</v>
      </c>
      <c r="AX1690" s="24">
        <v>0</v>
      </c>
      <c r="AY1690" s="24">
        <v>0</v>
      </c>
      <c r="AZ1690" s="24">
        <v>0</v>
      </c>
      <c r="BA1690" s="24">
        <v>0</v>
      </c>
      <c r="BB1690" s="24">
        <v>0</v>
      </c>
      <c r="BC1690" s="24">
        <v>0</v>
      </c>
      <c r="BD1690" s="24">
        <f t="shared" si="685"/>
        <v>0</v>
      </c>
      <c r="BE1690" s="25" t="s">
        <v>48</v>
      </c>
    </row>
    <row r="1691" spans="1:57" ht="25.5" customHeight="1" x14ac:dyDescent="0.25">
      <c r="A1691" s="22">
        <v>34</v>
      </c>
      <c r="B1691" s="76" t="s">
        <v>54</v>
      </c>
      <c r="C1691" s="76">
        <v>22</v>
      </c>
      <c r="D1691" s="76">
        <v>347</v>
      </c>
      <c r="E1691" s="76" t="s">
        <v>70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0</v>
      </c>
      <c r="V1691" s="24"/>
      <c r="W1691" s="24">
        <v>0</v>
      </c>
      <c r="X1691" s="24"/>
      <c r="Y1691" s="24">
        <v>0</v>
      </c>
      <c r="Z1691" s="24">
        <v>0</v>
      </c>
      <c r="AA1691" s="24"/>
      <c r="AB1691" s="24">
        <v>0</v>
      </c>
      <c r="AC1691" s="24">
        <v>0</v>
      </c>
      <c r="AD1691" s="24">
        <v>0</v>
      </c>
      <c r="AE1691" s="24">
        <v>0</v>
      </c>
      <c r="AF1691" s="24">
        <v>0</v>
      </c>
      <c r="AG1691" s="24">
        <v>0</v>
      </c>
      <c r="AH1691" s="24"/>
      <c r="AI1691" s="24">
        <v>0</v>
      </c>
      <c r="AJ1691" s="24">
        <v>0</v>
      </c>
      <c r="AK1691" s="24"/>
      <c r="AL1691" s="24">
        <v>0</v>
      </c>
      <c r="AM1691" s="24">
        <v>0</v>
      </c>
      <c r="AN1691" s="24">
        <v>0</v>
      </c>
      <c r="AO1691" s="24">
        <v>0</v>
      </c>
      <c r="AP1691" s="24">
        <v>0</v>
      </c>
      <c r="AQ1691" s="24">
        <v>0</v>
      </c>
      <c r="AR1691" s="24">
        <v>0</v>
      </c>
      <c r="AS1691" s="24">
        <v>0</v>
      </c>
      <c r="AT1691" s="24">
        <v>0</v>
      </c>
      <c r="AU1691" s="24">
        <v>0</v>
      </c>
      <c r="AV1691" s="24">
        <v>0</v>
      </c>
      <c r="AW1691" s="24">
        <v>0</v>
      </c>
      <c r="AX1691" s="24">
        <v>0</v>
      </c>
      <c r="AY1691" s="24">
        <v>0</v>
      </c>
      <c r="AZ1691" s="24">
        <v>0</v>
      </c>
      <c r="BA1691" s="24">
        <v>0</v>
      </c>
      <c r="BB1691" s="24">
        <v>0</v>
      </c>
      <c r="BC1691" s="24">
        <v>0</v>
      </c>
      <c r="BD1691" s="24">
        <f t="shared" si="685"/>
        <v>0</v>
      </c>
      <c r="BE1691" s="25" t="s">
        <v>48</v>
      </c>
    </row>
    <row r="1692" spans="1:57" ht="25.5" customHeight="1" x14ac:dyDescent="0.25">
      <c r="A1692" s="40">
        <v>34</v>
      </c>
      <c r="B1692" s="76" t="s">
        <v>54</v>
      </c>
      <c r="C1692" s="76">
        <v>12</v>
      </c>
      <c r="D1692" s="76" t="s">
        <v>71</v>
      </c>
      <c r="E1692" s="76" t="s">
        <v>72</v>
      </c>
      <c r="F1692" s="24">
        <v>0</v>
      </c>
      <c r="G1692" s="24">
        <v>0</v>
      </c>
      <c r="H1692" s="24">
        <v>0</v>
      </c>
      <c r="I1692" s="24">
        <v>0</v>
      </c>
      <c r="J1692" s="24">
        <v>0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0</v>
      </c>
      <c r="V1692" s="24"/>
      <c r="W1692" s="24">
        <v>0</v>
      </c>
      <c r="X1692" s="24"/>
      <c r="Y1692" s="24">
        <v>0</v>
      </c>
      <c r="Z1692" s="24">
        <v>0</v>
      </c>
      <c r="AA1692" s="24"/>
      <c r="AB1692" s="24">
        <v>0</v>
      </c>
      <c r="AC1692" s="24">
        <v>0</v>
      </c>
      <c r="AD1692" s="24">
        <v>0</v>
      </c>
      <c r="AE1692" s="24">
        <v>0</v>
      </c>
      <c r="AF1692" s="24">
        <v>0</v>
      </c>
      <c r="AG1692" s="24">
        <v>0</v>
      </c>
      <c r="AH1692" s="24"/>
      <c r="AI1692" s="24">
        <v>0</v>
      </c>
      <c r="AJ1692" s="24">
        <v>0</v>
      </c>
      <c r="AK1692" s="24"/>
      <c r="AL1692" s="24">
        <v>0</v>
      </c>
      <c r="AM1692" s="24">
        <v>0</v>
      </c>
      <c r="AN1692" s="24">
        <v>0</v>
      </c>
      <c r="AO1692" s="24">
        <v>0</v>
      </c>
      <c r="AP1692" s="24">
        <v>0</v>
      </c>
      <c r="AQ1692" s="24">
        <v>0</v>
      </c>
      <c r="AR1692" s="24">
        <v>0</v>
      </c>
      <c r="AS1692" s="24">
        <v>0</v>
      </c>
      <c r="AT1692" s="24">
        <v>0</v>
      </c>
      <c r="AU1692" s="24">
        <v>0</v>
      </c>
      <c r="AV1692" s="24">
        <v>0</v>
      </c>
      <c r="AW1692" s="24">
        <v>0</v>
      </c>
      <c r="AX1692" s="24">
        <v>0</v>
      </c>
      <c r="AY1692" s="24">
        <v>0</v>
      </c>
      <c r="AZ1692" s="24">
        <v>0</v>
      </c>
      <c r="BA1692" s="24">
        <v>0</v>
      </c>
      <c r="BB1692" s="24">
        <v>0</v>
      </c>
      <c r="BC1692" s="24">
        <v>0</v>
      </c>
      <c r="BD1692" s="24">
        <f t="shared" si="685"/>
        <v>0</v>
      </c>
      <c r="BE1692" s="25"/>
    </row>
    <row r="1693" spans="1:57" ht="25.5" customHeight="1" x14ac:dyDescent="0.25">
      <c r="A1693" s="40">
        <v>34</v>
      </c>
      <c r="B1693" s="76" t="s">
        <v>54</v>
      </c>
      <c r="C1693" s="76">
        <v>22</v>
      </c>
      <c r="D1693" s="76" t="s">
        <v>55</v>
      </c>
      <c r="E1693" s="76" t="s">
        <v>73</v>
      </c>
      <c r="F1693" s="24">
        <v>0</v>
      </c>
      <c r="G1693" s="24">
        <v>0</v>
      </c>
      <c r="H1693" s="24">
        <v>0</v>
      </c>
      <c r="I1693" s="24">
        <v>0</v>
      </c>
      <c r="J1693" s="24">
        <v>0</v>
      </c>
      <c r="K1693" s="24">
        <v>0</v>
      </c>
      <c r="L1693" s="24">
        <v>0</v>
      </c>
      <c r="M1693" s="24">
        <v>0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0</v>
      </c>
      <c r="V1693" s="24"/>
      <c r="W1693" s="24">
        <v>0</v>
      </c>
      <c r="X1693" s="24"/>
      <c r="Y1693" s="24">
        <v>0</v>
      </c>
      <c r="Z1693" s="24">
        <v>0</v>
      </c>
      <c r="AA1693" s="24"/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/>
      <c r="AI1693" s="24">
        <v>0</v>
      </c>
      <c r="AJ1693" s="24">
        <v>0</v>
      </c>
      <c r="AK1693" s="24"/>
      <c r="AL1693" s="24">
        <v>0</v>
      </c>
      <c r="AM1693" s="24">
        <v>0</v>
      </c>
      <c r="AN1693" s="24">
        <v>0</v>
      </c>
      <c r="AO1693" s="24">
        <v>0</v>
      </c>
      <c r="AP1693" s="24">
        <v>0</v>
      </c>
      <c r="AQ1693" s="24">
        <v>0</v>
      </c>
      <c r="AR1693" s="24">
        <v>0</v>
      </c>
      <c r="AS1693" s="24">
        <v>0</v>
      </c>
      <c r="AT1693" s="24">
        <v>0</v>
      </c>
      <c r="AU1693" s="24">
        <v>0</v>
      </c>
      <c r="AV1693" s="24">
        <v>0</v>
      </c>
      <c r="AW1693" s="24">
        <v>0</v>
      </c>
      <c r="AX1693" s="24">
        <v>0</v>
      </c>
      <c r="AY1693" s="24">
        <v>0</v>
      </c>
      <c r="AZ1693" s="24">
        <v>0</v>
      </c>
      <c r="BA1693" s="24">
        <v>0</v>
      </c>
      <c r="BB1693" s="24">
        <v>0</v>
      </c>
      <c r="BC1693" s="24">
        <v>0</v>
      </c>
      <c r="BD1693" s="24">
        <f t="shared" si="685"/>
        <v>0</v>
      </c>
      <c r="BE1693" s="25"/>
    </row>
    <row r="1694" spans="1:57" ht="25.5" customHeight="1" x14ac:dyDescent="0.25">
      <c r="A1694" s="22">
        <v>34</v>
      </c>
      <c r="B1694" s="78" t="s">
        <v>74</v>
      </c>
      <c r="C1694" s="76">
        <v>22</v>
      </c>
      <c r="D1694" s="76">
        <v>35</v>
      </c>
      <c r="E1694" s="76" t="s">
        <v>75</v>
      </c>
      <c r="F1694" s="24">
        <v>0</v>
      </c>
      <c r="G1694" s="24">
        <v>0</v>
      </c>
      <c r="H1694" s="24">
        <v>0</v>
      </c>
      <c r="I1694" s="24">
        <v>0</v>
      </c>
      <c r="J1694" s="24">
        <v>0</v>
      </c>
      <c r="K1694" s="24">
        <v>0</v>
      </c>
      <c r="L1694" s="24">
        <v>0</v>
      </c>
      <c r="M1694" s="24">
        <v>0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0</v>
      </c>
      <c r="V1694" s="24"/>
      <c r="W1694" s="24">
        <v>0</v>
      </c>
      <c r="X1694" s="24"/>
      <c r="Y1694" s="24">
        <v>0</v>
      </c>
      <c r="Z1694" s="24">
        <v>0</v>
      </c>
      <c r="AA1694" s="24"/>
      <c r="AB1694" s="24">
        <v>0</v>
      </c>
      <c r="AC1694" s="24">
        <v>0</v>
      </c>
      <c r="AD1694" s="24">
        <v>0</v>
      </c>
      <c r="AE1694" s="24">
        <v>0</v>
      </c>
      <c r="AF1694" s="24">
        <v>0</v>
      </c>
      <c r="AG1694" s="24">
        <v>0</v>
      </c>
      <c r="AH1694" s="24"/>
      <c r="AI1694" s="24">
        <v>0</v>
      </c>
      <c r="AJ1694" s="24">
        <v>0</v>
      </c>
      <c r="AK1694" s="24"/>
      <c r="AL1694" s="24">
        <v>0</v>
      </c>
      <c r="AM1694" s="24">
        <v>0</v>
      </c>
      <c r="AN1694" s="24">
        <v>0</v>
      </c>
      <c r="AO1694" s="24">
        <v>0</v>
      </c>
      <c r="AP1694" s="24">
        <v>0</v>
      </c>
      <c r="AQ1694" s="24">
        <v>0</v>
      </c>
      <c r="AR1694" s="24">
        <v>0</v>
      </c>
      <c r="AS1694" s="24">
        <v>0</v>
      </c>
      <c r="AT1694" s="24">
        <v>0</v>
      </c>
      <c r="AU1694" s="24">
        <v>0</v>
      </c>
      <c r="AV1694" s="24">
        <v>0</v>
      </c>
      <c r="AW1694" s="24">
        <v>0</v>
      </c>
      <c r="AX1694" s="24">
        <v>0</v>
      </c>
      <c r="AY1694" s="24">
        <v>0</v>
      </c>
      <c r="AZ1694" s="24">
        <v>0</v>
      </c>
      <c r="BA1694" s="24">
        <v>0</v>
      </c>
      <c r="BB1694" s="24">
        <v>0</v>
      </c>
      <c r="BC1694" s="24">
        <v>0</v>
      </c>
      <c r="BD1694" s="24">
        <f t="shared" si="685"/>
        <v>0</v>
      </c>
      <c r="BE1694" s="25" t="s">
        <v>48</v>
      </c>
    </row>
    <row r="1695" spans="1:57" ht="25.5" customHeight="1" x14ac:dyDescent="0.25">
      <c r="A1695" s="22">
        <v>34</v>
      </c>
      <c r="B1695" s="78" t="s">
        <v>74</v>
      </c>
      <c r="C1695" s="76">
        <v>22</v>
      </c>
      <c r="D1695" s="76">
        <v>342</v>
      </c>
      <c r="E1695" s="76" t="s">
        <v>76</v>
      </c>
      <c r="F1695" s="24">
        <v>0</v>
      </c>
      <c r="G1695" s="24">
        <v>0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0</v>
      </c>
      <c r="V1695" s="24"/>
      <c r="W1695" s="24">
        <v>0</v>
      </c>
      <c r="X1695" s="24"/>
      <c r="Y1695" s="24">
        <v>0</v>
      </c>
      <c r="Z1695" s="24">
        <v>0</v>
      </c>
      <c r="AA1695" s="24"/>
      <c r="AB1695" s="24">
        <v>0</v>
      </c>
      <c r="AC1695" s="24">
        <v>0</v>
      </c>
      <c r="AD1695" s="24">
        <v>0</v>
      </c>
      <c r="AE1695" s="24">
        <v>0</v>
      </c>
      <c r="AF1695" s="24">
        <v>0</v>
      </c>
      <c r="AG1695" s="24">
        <v>0</v>
      </c>
      <c r="AH1695" s="24"/>
      <c r="AI1695" s="24">
        <v>0</v>
      </c>
      <c r="AJ1695" s="24">
        <v>0</v>
      </c>
      <c r="AK1695" s="24"/>
      <c r="AL1695" s="24">
        <v>0</v>
      </c>
      <c r="AM1695" s="24">
        <v>0</v>
      </c>
      <c r="AN1695" s="24">
        <v>0</v>
      </c>
      <c r="AO1695" s="24">
        <v>0</v>
      </c>
      <c r="AP1695" s="24">
        <v>0</v>
      </c>
      <c r="AQ1695" s="24">
        <v>0</v>
      </c>
      <c r="AR1695" s="24">
        <v>0</v>
      </c>
      <c r="AS1695" s="24">
        <v>0</v>
      </c>
      <c r="AT1695" s="24">
        <v>0</v>
      </c>
      <c r="AU1695" s="24">
        <v>0</v>
      </c>
      <c r="AV1695" s="24">
        <v>0</v>
      </c>
      <c r="AW1695" s="24">
        <v>0</v>
      </c>
      <c r="AX1695" s="24">
        <v>0</v>
      </c>
      <c r="AY1695" s="24">
        <v>0</v>
      </c>
      <c r="AZ1695" s="24">
        <v>0</v>
      </c>
      <c r="BA1695" s="24">
        <v>0</v>
      </c>
      <c r="BB1695" s="24">
        <v>0</v>
      </c>
      <c r="BC1695" s="24">
        <v>0</v>
      </c>
      <c r="BD1695" s="24">
        <f t="shared" si="685"/>
        <v>0</v>
      </c>
      <c r="BE1695" s="25" t="s">
        <v>48</v>
      </c>
    </row>
    <row r="1696" spans="1:57" ht="25.5" customHeight="1" x14ac:dyDescent="0.25">
      <c r="A1696" s="22">
        <v>34</v>
      </c>
      <c r="B1696" s="78" t="s">
        <v>74</v>
      </c>
      <c r="C1696" s="76">
        <v>22</v>
      </c>
      <c r="D1696" s="76">
        <v>343</v>
      </c>
      <c r="E1696" s="76" t="s">
        <v>77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0</v>
      </c>
      <c r="V1696" s="24"/>
      <c r="W1696" s="24">
        <v>0</v>
      </c>
      <c r="X1696" s="24"/>
      <c r="Y1696" s="24">
        <v>0</v>
      </c>
      <c r="Z1696" s="24">
        <v>0</v>
      </c>
      <c r="AA1696" s="24"/>
      <c r="AB1696" s="24">
        <v>0</v>
      </c>
      <c r="AC1696" s="24">
        <v>0</v>
      </c>
      <c r="AD1696" s="24">
        <v>0</v>
      </c>
      <c r="AE1696" s="24">
        <v>0</v>
      </c>
      <c r="AF1696" s="24">
        <v>0</v>
      </c>
      <c r="AG1696" s="24">
        <v>0</v>
      </c>
      <c r="AH1696" s="24"/>
      <c r="AI1696" s="24">
        <v>0</v>
      </c>
      <c r="AJ1696" s="24">
        <v>0</v>
      </c>
      <c r="AK1696" s="24"/>
      <c r="AL1696" s="24">
        <v>0</v>
      </c>
      <c r="AM1696" s="24">
        <v>0</v>
      </c>
      <c r="AN1696" s="24">
        <v>0</v>
      </c>
      <c r="AO1696" s="24">
        <v>0</v>
      </c>
      <c r="AP1696" s="24">
        <v>0</v>
      </c>
      <c r="AQ1696" s="24">
        <v>0</v>
      </c>
      <c r="AR1696" s="24">
        <v>0</v>
      </c>
      <c r="AS1696" s="24">
        <v>0</v>
      </c>
      <c r="AT1696" s="24">
        <v>0</v>
      </c>
      <c r="AU1696" s="24">
        <v>0</v>
      </c>
      <c r="AV1696" s="24">
        <v>0</v>
      </c>
      <c r="AW1696" s="24">
        <v>0</v>
      </c>
      <c r="AX1696" s="24">
        <v>0</v>
      </c>
      <c r="AY1696" s="24">
        <v>0</v>
      </c>
      <c r="AZ1696" s="24">
        <v>0</v>
      </c>
      <c r="BA1696" s="24">
        <v>0</v>
      </c>
      <c r="BB1696" s="24">
        <v>0</v>
      </c>
      <c r="BC1696" s="24">
        <v>0</v>
      </c>
      <c r="BD1696" s="24">
        <f t="shared" si="685"/>
        <v>0</v>
      </c>
      <c r="BE1696" s="25" t="s">
        <v>48</v>
      </c>
    </row>
    <row r="1697" spans="1:57" ht="25.5" customHeight="1" x14ac:dyDescent="0.25">
      <c r="A1697" s="22">
        <v>34</v>
      </c>
      <c r="B1697" s="78" t="s">
        <v>74</v>
      </c>
      <c r="C1697" s="76">
        <v>22</v>
      </c>
      <c r="D1697" s="76">
        <v>344</v>
      </c>
      <c r="E1697" s="76" t="s">
        <v>79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0</v>
      </c>
      <c r="V1697" s="24"/>
      <c r="W1697" s="24">
        <v>0</v>
      </c>
      <c r="X1697" s="24"/>
      <c r="Y1697" s="24">
        <v>0</v>
      </c>
      <c r="Z1697" s="24">
        <v>0</v>
      </c>
      <c r="AA1697" s="24"/>
      <c r="AB1697" s="24">
        <v>0</v>
      </c>
      <c r="AC1697" s="24">
        <v>0</v>
      </c>
      <c r="AD1697" s="24">
        <v>0</v>
      </c>
      <c r="AE1697" s="24">
        <v>0</v>
      </c>
      <c r="AF1697" s="24">
        <v>0</v>
      </c>
      <c r="AG1697" s="24">
        <v>0</v>
      </c>
      <c r="AH1697" s="24"/>
      <c r="AI1697" s="24">
        <v>0</v>
      </c>
      <c r="AJ1697" s="24">
        <v>0</v>
      </c>
      <c r="AK1697" s="24"/>
      <c r="AL1697" s="24">
        <v>0</v>
      </c>
      <c r="AM1697" s="24">
        <v>0</v>
      </c>
      <c r="AN1697" s="24">
        <v>0</v>
      </c>
      <c r="AO1697" s="24">
        <v>0</v>
      </c>
      <c r="AP1697" s="24">
        <v>0</v>
      </c>
      <c r="AQ1697" s="24">
        <v>0</v>
      </c>
      <c r="AR1697" s="24">
        <v>0</v>
      </c>
      <c r="AS1697" s="24">
        <v>0</v>
      </c>
      <c r="AT1697" s="24">
        <v>0</v>
      </c>
      <c r="AU1697" s="24">
        <v>0</v>
      </c>
      <c r="AV1697" s="24">
        <v>0</v>
      </c>
      <c r="AW1697" s="24">
        <v>0</v>
      </c>
      <c r="AX1697" s="24">
        <v>0</v>
      </c>
      <c r="AY1697" s="24">
        <v>0</v>
      </c>
      <c r="AZ1697" s="24">
        <v>0</v>
      </c>
      <c r="BA1697" s="24">
        <v>0</v>
      </c>
      <c r="BB1697" s="24">
        <v>0</v>
      </c>
      <c r="BC1697" s="24">
        <v>0</v>
      </c>
      <c r="BD1697" s="24">
        <f t="shared" si="685"/>
        <v>0</v>
      </c>
      <c r="BE1697" s="25"/>
    </row>
    <row r="1698" spans="1:57" ht="25.5" customHeight="1" x14ac:dyDescent="0.25">
      <c r="A1698" s="22">
        <v>34</v>
      </c>
      <c r="B1698" s="78" t="s">
        <v>74</v>
      </c>
      <c r="C1698" s="76">
        <v>22</v>
      </c>
      <c r="D1698" s="76">
        <v>345</v>
      </c>
      <c r="E1698" s="76" t="s">
        <v>80</v>
      </c>
      <c r="F1698" s="24">
        <v>0</v>
      </c>
      <c r="G1698" s="24">
        <v>0</v>
      </c>
      <c r="H1698" s="24">
        <v>0</v>
      </c>
      <c r="I1698" s="24">
        <v>0</v>
      </c>
      <c r="J1698" s="24">
        <v>0</v>
      </c>
      <c r="K1698" s="24">
        <v>0</v>
      </c>
      <c r="L1698" s="24">
        <v>0</v>
      </c>
      <c r="M1698" s="24">
        <v>0</v>
      </c>
      <c r="N1698" s="24">
        <v>0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0</v>
      </c>
      <c r="V1698" s="24"/>
      <c r="W1698" s="24">
        <v>0</v>
      </c>
      <c r="X1698" s="24"/>
      <c r="Y1698" s="24">
        <v>0</v>
      </c>
      <c r="Z1698" s="24">
        <v>0</v>
      </c>
      <c r="AA1698" s="24"/>
      <c r="AB1698" s="24">
        <v>0</v>
      </c>
      <c r="AC1698" s="24">
        <v>0</v>
      </c>
      <c r="AD1698" s="24">
        <v>0</v>
      </c>
      <c r="AE1698" s="24">
        <v>0</v>
      </c>
      <c r="AF1698" s="24">
        <v>0</v>
      </c>
      <c r="AG1698" s="24">
        <v>0</v>
      </c>
      <c r="AH1698" s="24"/>
      <c r="AI1698" s="24">
        <v>0</v>
      </c>
      <c r="AJ1698" s="24">
        <v>0</v>
      </c>
      <c r="AK1698" s="24"/>
      <c r="AL1698" s="24">
        <v>0</v>
      </c>
      <c r="AM1698" s="24">
        <v>0</v>
      </c>
      <c r="AN1698" s="24">
        <v>0</v>
      </c>
      <c r="AO1698" s="24">
        <v>0</v>
      </c>
      <c r="AP1698" s="24">
        <v>0</v>
      </c>
      <c r="AQ1698" s="24">
        <v>0</v>
      </c>
      <c r="AR1698" s="24">
        <v>0</v>
      </c>
      <c r="AS1698" s="24">
        <v>0</v>
      </c>
      <c r="AT1698" s="24">
        <v>0</v>
      </c>
      <c r="AU1698" s="24">
        <v>0</v>
      </c>
      <c r="AV1698" s="24">
        <v>0</v>
      </c>
      <c r="AW1698" s="24">
        <v>0</v>
      </c>
      <c r="AX1698" s="24">
        <v>0</v>
      </c>
      <c r="AY1698" s="24">
        <v>0</v>
      </c>
      <c r="AZ1698" s="24">
        <v>0</v>
      </c>
      <c r="BA1698" s="24">
        <v>0</v>
      </c>
      <c r="BB1698" s="24">
        <v>0</v>
      </c>
      <c r="BC1698" s="24">
        <v>0</v>
      </c>
      <c r="BD1698" s="24">
        <f t="shared" si="685"/>
        <v>0</v>
      </c>
      <c r="BE1698" s="25"/>
    </row>
    <row r="1699" spans="1:57" ht="25.5" customHeight="1" x14ac:dyDescent="0.25">
      <c r="A1699" s="22">
        <v>34</v>
      </c>
      <c r="B1699" s="78" t="s">
        <v>74</v>
      </c>
      <c r="C1699" s="76">
        <v>22</v>
      </c>
      <c r="D1699" s="76">
        <v>352</v>
      </c>
      <c r="E1699" s="76" t="s">
        <v>81</v>
      </c>
      <c r="F1699" s="24">
        <v>0</v>
      </c>
      <c r="G1699" s="24">
        <v>0</v>
      </c>
      <c r="H1699" s="24">
        <v>0</v>
      </c>
      <c r="I1699" s="24">
        <v>0</v>
      </c>
      <c r="J1699" s="24">
        <v>0</v>
      </c>
      <c r="K1699" s="24">
        <v>0</v>
      </c>
      <c r="L1699" s="24">
        <v>0</v>
      </c>
      <c r="M1699" s="24">
        <v>0</v>
      </c>
      <c r="N1699" s="24">
        <v>0</v>
      </c>
      <c r="O1699" s="24">
        <v>0</v>
      </c>
      <c r="P1699" s="24">
        <v>0</v>
      </c>
      <c r="Q1699" s="24">
        <v>0</v>
      </c>
      <c r="R1699" s="24">
        <v>0</v>
      </c>
      <c r="S1699" s="24">
        <v>0</v>
      </c>
      <c r="T1699" s="24">
        <v>0</v>
      </c>
      <c r="U1699" s="24">
        <v>0</v>
      </c>
      <c r="V1699" s="24"/>
      <c r="W1699" s="24">
        <v>0</v>
      </c>
      <c r="X1699" s="24"/>
      <c r="Y1699" s="24">
        <v>0</v>
      </c>
      <c r="Z1699" s="24">
        <v>0</v>
      </c>
      <c r="AA1699" s="24"/>
      <c r="AB1699" s="24">
        <v>0</v>
      </c>
      <c r="AC1699" s="24">
        <v>0</v>
      </c>
      <c r="AD1699" s="24">
        <v>0</v>
      </c>
      <c r="AE1699" s="24">
        <v>0</v>
      </c>
      <c r="AF1699" s="24">
        <v>0</v>
      </c>
      <c r="AG1699" s="24">
        <v>0</v>
      </c>
      <c r="AH1699" s="24"/>
      <c r="AI1699" s="24">
        <v>0</v>
      </c>
      <c r="AJ1699" s="24">
        <v>0</v>
      </c>
      <c r="AK1699" s="24"/>
      <c r="AL1699" s="24">
        <v>0</v>
      </c>
      <c r="AM1699" s="24">
        <v>0</v>
      </c>
      <c r="AN1699" s="24">
        <v>0</v>
      </c>
      <c r="AO1699" s="24">
        <v>0</v>
      </c>
      <c r="AP1699" s="24">
        <v>0</v>
      </c>
      <c r="AQ1699" s="24">
        <v>0</v>
      </c>
      <c r="AR1699" s="24">
        <v>0</v>
      </c>
      <c r="AS1699" s="24">
        <v>0</v>
      </c>
      <c r="AT1699" s="24">
        <v>0</v>
      </c>
      <c r="AU1699" s="24">
        <v>0</v>
      </c>
      <c r="AV1699" s="24">
        <v>0</v>
      </c>
      <c r="AW1699" s="24">
        <v>0</v>
      </c>
      <c r="AX1699" s="24">
        <v>0</v>
      </c>
      <c r="AY1699" s="24">
        <v>0</v>
      </c>
      <c r="AZ1699" s="24">
        <v>0</v>
      </c>
      <c r="BA1699" s="24">
        <v>0</v>
      </c>
      <c r="BB1699" s="24">
        <v>0</v>
      </c>
      <c r="BC1699" s="24">
        <v>0</v>
      </c>
      <c r="BD1699" s="24">
        <f t="shared" si="685"/>
        <v>0</v>
      </c>
      <c r="BE1699" s="25"/>
    </row>
    <row r="1700" spans="1:57" ht="25.5" customHeight="1" x14ac:dyDescent="0.25">
      <c r="A1700" s="22">
        <v>34</v>
      </c>
      <c r="B1700" s="78" t="s">
        <v>74</v>
      </c>
      <c r="C1700" s="76">
        <v>12</v>
      </c>
      <c r="D1700" s="76">
        <v>144</v>
      </c>
      <c r="E1700" s="76" t="s">
        <v>82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0</v>
      </c>
      <c r="V1700" s="24"/>
      <c r="W1700" s="24">
        <v>0</v>
      </c>
      <c r="X1700" s="24"/>
      <c r="Y1700" s="24">
        <v>0</v>
      </c>
      <c r="Z1700" s="24">
        <v>0</v>
      </c>
      <c r="AA1700" s="24"/>
      <c r="AB1700" s="24">
        <v>0</v>
      </c>
      <c r="AC1700" s="24">
        <v>0</v>
      </c>
      <c r="AD1700" s="24">
        <v>0</v>
      </c>
      <c r="AE1700" s="24">
        <v>0</v>
      </c>
      <c r="AF1700" s="24">
        <v>0</v>
      </c>
      <c r="AG1700" s="24">
        <v>0</v>
      </c>
      <c r="AH1700" s="24"/>
      <c r="AI1700" s="24">
        <v>0</v>
      </c>
      <c r="AJ1700" s="24">
        <v>0</v>
      </c>
      <c r="AK1700" s="24"/>
      <c r="AL1700" s="24">
        <v>0</v>
      </c>
      <c r="AM1700" s="24">
        <v>0</v>
      </c>
      <c r="AN1700" s="24">
        <v>0</v>
      </c>
      <c r="AO1700" s="24">
        <v>0</v>
      </c>
      <c r="AP1700" s="24">
        <v>0</v>
      </c>
      <c r="AQ1700" s="24">
        <v>0</v>
      </c>
      <c r="AR1700" s="24">
        <v>0</v>
      </c>
      <c r="AS1700" s="24">
        <v>0</v>
      </c>
      <c r="AT1700" s="24">
        <v>0</v>
      </c>
      <c r="AU1700" s="24">
        <v>0</v>
      </c>
      <c r="AV1700" s="24">
        <v>0</v>
      </c>
      <c r="AW1700" s="24">
        <v>0</v>
      </c>
      <c r="AX1700" s="24">
        <v>0</v>
      </c>
      <c r="AY1700" s="24">
        <v>0</v>
      </c>
      <c r="AZ1700" s="24">
        <v>0</v>
      </c>
      <c r="BA1700" s="24">
        <v>0</v>
      </c>
      <c r="BB1700" s="24">
        <v>0</v>
      </c>
      <c r="BC1700" s="24">
        <v>0</v>
      </c>
      <c r="BD1700" s="24">
        <f t="shared" si="685"/>
        <v>0</v>
      </c>
      <c r="BE1700" s="25"/>
    </row>
    <row r="1701" spans="1:57" ht="25.5" customHeight="1" x14ac:dyDescent="0.25">
      <c r="A1701" s="22">
        <v>34</v>
      </c>
      <c r="B1701" s="78" t="s">
        <v>74</v>
      </c>
      <c r="C1701" s="76">
        <v>22</v>
      </c>
      <c r="D1701" s="76">
        <v>357</v>
      </c>
      <c r="E1701" s="76" t="s">
        <v>83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4">
        <v>0</v>
      </c>
      <c r="Q1701" s="24">
        <v>0</v>
      </c>
      <c r="R1701" s="24">
        <v>0</v>
      </c>
      <c r="S1701" s="24">
        <v>0</v>
      </c>
      <c r="T1701" s="24">
        <v>0</v>
      </c>
      <c r="U1701" s="24">
        <v>0</v>
      </c>
      <c r="V1701" s="24"/>
      <c r="W1701" s="24">
        <v>0</v>
      </c>
      <c r="X1701" s="24"/>
      <c r="Y1701" s="24">
        <v>0</v>
      </c>
      <c r="Z1701" s="24">
        <v>0</v>
      </c>
      <c r="AA1701" s="24"/>
      <c r="AB1701" s="24">
        <v>0</v>
      </c>
      <c r="AC1701" s="24">
        <v>0</v>
      </c>
      <c r="AD1701" s="24">
        <v>0</v>
      </c>
      <c r="AE1701" s="24">
        <v>0</v>
      </c>
      <c r="AF1701" s="24">
        <v>0</v>
      </c>
      <c r="AG1701" s="24">
        <v>0</v>
      </c>
      <c r="AH1701" s="24"/>
      <c r="AI1701" s="24">
        <v>0</v>
      </c>
      <c r="AJ1701" s="24">
        <v>0</v>
      </c>
      <c r="AK1701" s="24"/>
      <c r="AL1701" s="24">
        <v>0</v>
      </c>
      <c r="AM1701" s="24">
        <v>0</v>
      </c>
      <c r="AN1701" s="24">
        <v>0</v>
      </c>
      <c r="AO1701" s="24">
        <v>0</v>
      </c>
      <c r="AP1701" s="24">
        <v>0</v>
      </c>
      <c r="AQ1701" s="24">
        <v>0</v>
      </c>
      <c r="AR1701" s="24">
        <v>0</v>
      </c>
      <c r="AS1701" s="24">
        <v>0</v>
      </c>
      <c r="AT1701" s="24">
        <v>0</v>
      </c>
      <c r="AU1701" s="24">
        <v>0</v>
      </c>
      <c r="AV1701" s="24">
        <v>0</v>
      </c>
      <c r="AW1701" s="24">
        <v>0</v>
      </c>
      <c r="AX1701" s="24">
        <v>0</v>
      </c>
      <c r="AY1701" s="24">
        <v>0</v>
      </c>
      <c r="AZ1701" s="24">
        <v>0</v>
      </c>
      <c r="BA1701" s="24">
        <v>0</v>
      </c>
      <c r="BB1701" s="24">
        <v>0</v>
      </c>
      <c r="BC1701" s="24">
        <v>0</v>
      </c>
      <c r="BD1701" s="24">
        <f t="shared" si="685"/>
        <v>0</v>
      </c>
      <c r="BE1701" s="25"/>
    </row>
    <row r="1702" spans="1:57" ht="25.5" customHeight="1" x14ac:dyDescent="0.25">
      <c r="A1702" s="22">
        <v>34</v>
      </c>
      <c r="B1702" s="79" t="s">
        <v>91</v>
      </c>
      <c r="C1702" s="80">
        <v>18</v>
      </c>
      <c r="D1702" s="80">
        <v>270</v>
      </c>
      <c r="E1702" s="80" t="s">
        <v>400</v>
      </c>
      <c r="F1702" s="24">
        <v>0</v>
      </c>
      <c r="G1702" s="24">
        <v>0</v>
      </c>
      <c r="H1702" s="24">
        <v>0</v>
      </c>
      <c r="I1702" s="24">
        <v>0</v>
      </c>
      <c r="J1702" s="24">
        <v>0</v>
      </c>
      <c r="K1702" s="24">
        <v>0</v>
      </c>
      <c r="L1702" s="24">
        <v>0</v>
      </c>
      <c r="M1702" s="24">
        <v>0</v>
      </c>
      <c r="N1702" s="24">
        <v>0</v>
      </c>
      <c r="O1702" s="24">
        <v>0</v>
      </c>
      <c r="P1702" s="24">
        <v>0</v>
      </c>
      <c r="Q1702" s="24">
        <v>0</v>
      </c>
      <c r="R1702" s="24">
        <v>0</v>
      </c>
      <c r="S1702" s="24">
        <v>0</v>
      </c>
      <c r="T1702" s="24">
        <v>0</v>
      </c>
      <c r="U1702" s="24">
        <v>0</v>
      </c>
      <c r="V1702" s="24"/>
      <c r="W1702" s="24">
        <v>0</v>
      </c>
      <c r="X1702" s="24"/>
      <c r="Y1702" s="24">
        <v>0</v>
      </c>
      <c r="Z1702" s="24">
        <v>0</v>
      </c>
      <c r="AA1702" s="24"/>
      <c r="AB1702" s="24">
        <v>0</v>
      </c>
      <c r="AC1702" s="24">
        <v>0</v>
      </c>
      <c r="AD1702" s="24">
        <v>0</v>
      </c>
      <c r="AE1702" s="24">
        <v>0</v>
      </c>
      <c r="AF1702" s="24">
        <v>0</v>
      </c>
      <c r="AG1702" s="24">
        <v>0</v>
      </c>
      <c r="AH1702" s="24"/>
      <c r="AI1702" s="24">
        <v>0</v>
      </c>
      <c r="AJ1702" s="24">
        <v>0</v>
      </c>
      <c r="AK1702" s="24"/>
      <c r="AL1702" s="24">
        <v>0</v>
      </c>
      <c r="AM1702" s="24">
        <v>0</v>
      </c>
      <c r="AN1702" s="24">
        <v>0</v>
      </c>
      <c r="AO1702" s="24">
        <v>0</v>
      </c>
      <c r="AP1702" s="24">
        <v>0</v>
      </c>
      <c r="AQ1702" s="24">
        <v>0</v>
      </c>
      <c r="AR1702" s="24">
        <v>0</v>
      </c>
      <c r="AS1702" s="24">
        <v>0</v>
      </c>
      <c r="AT1702" s="24">
        <v>0</v>
      </c>
      <c r="AU1702" s="24">
        <v>0</v>
      </c>
      <c r="AV1702" s="24">
        <v>0</v>
      </c>
      <c r="AW1702" s="24">
        <v>0</v>
      </c>
      <c r="AX1702" s="24">
        <v>0</v>
      </c>
      <c r="AY1702" s="24">
        <v>0</v>
      </c>
      <c r="AZ1702" s="24">
        <v>0</v>
      </c>
      <c r="BA1702" s="24">
        <v>0</v>
      </c>
      <c r="BB1702" s="24">
        <v>0</v>
      </c>
      <c r="BC1702" s="24">
        <v>0</v>
      </c>
      <c r="BD1702" s="24">
        <f t="shared" si="685"/>
        <v>0</v>
      </c>
      <c r="BE1702" s="25"/>
    </row>
    <row r="1703" spans="1:57" ht="25.5" customHeight="1" x14ac:dyDescent="0.25">
      <c r="A1703" s="22">
        <v>34</v>
      </c>
      <c r="B1703" s="79" t="s">
        <v>91</v>
      </c>
      <c r="C1703" s="80">
        <v>10</v>
      </c>
      <c r="D1703" s="80">
        <v>12</v>
      </c>
      <c r="E1703" s="80" t="s">
        <v>202</v>
      </c>
      <c r="F1703" s="24">
        <v>0</v>
      </c>
      <c r="G1703" s="24">
        <v>0</v>
      </c>
      <c r="H1703" s="24">
        <v>0</v>
      </c>
      <c r="I1703" s="24">
        <v>0</v>
      </c>
      <c r="J1703" s="24">
        <v>0</v>
      </c>
      <c r="K1703" s="24">
        <v>0</v>
      </c>
      <c r="L1703" s="24">
        <v>0</v>
      </c>
      <c r="M1703" s="24">
        <v>0</v>
      </c>
      <c r="N1703" s="24">
        <v>0</v>
      </c>
      <c r="O1703" s="24">
        <v>0</v>
      </c>
      <c r="P1703" s="24">
        <v>0</v>
      </c>
      <c r="Q1703" s="24">
        <v>0</v>
      </c>
      <c r="R1703" s="24">
        <v>0</v>
      </c>
      <c r="S1703" s="24">
        <v>0</v>
      </c>
      <c r="T1703" s="24">
        <v>0</v>
      </c>
      <c r="U1703" s="24">
        <v>0</v>
      </c>
      <c r="V1703" s="24"/>
      <c r="W1703" s="24">
        <v>0</v>
      </c>
      <c r="X1703" s="24"/>
      <c r="Y1703" s="24">
        <v>0</v>
      </c>
      <c r="Z1703" s="24">
        <v>0</v>
      </c>
      <c r="AA1703" s="24"/>
      <c r="AB1703" s="24">
        <v>0</v>
      </c>
      <c r="AC1703" s="24">
        <v>0</v>
      </c>
      <c r="AD1703" s="24">
        <v>0</v>
      </c>
      <c r="AE1703" s="24">
        <v>0</v>
      </c>
      <c r="AF1703" s="24">
        <v>0</v>
      </c>
      <c r="AG1703" s="24">
        <v>0</v>
      </c>
      <c r="AH1703" s="24"/>
      <c r="AI1703" s="24">
        <v>0</v>
      </c>
      <c r="AJ1703" s="24">
        <v>0</v>
      </c>
      <c r="AK1703" s="24"/>
      <c r="AL1703" s="24">
        <v>0</v>
      </c>
      <c r="AM1703" s="24">
        <v>0</v>
      </c>
      <c r="AN1703" s="24">
        <v>0</v>
      </c>
      <c r="AO1703" s="24">
        <v>0</v>
      </c>
      <c r="AP1703" s="24">
        <v>0</v>
      </c>
      <c r="AQ1703" s="24">
        <v>0</v>
      </c>
      <c r="AR1703" s="24">
        <v>0</v>
      </c>
      <c r="AS1703" s="24">
        <v>0</v>
      </c>
      <c r="AT1703" s="24">
        <v>0</v>
      </c>
      <c r="AU1703" s="24">
        <v>0</v>
      </c>
      <c r="AV1703" s="24">
        <v>0</v>
      </c>
      <c r="AW1703" s="24">
        <v>0</v>
      </c>
      <c r="AX1703" s="24">
        <v>0</v>
      </c>
      <c r="AY1703" s="24">
        <v>0</v>
      </c>
      <c r="AZ1703" s="24">
        <v>0</v>
      </c>
      <c r="BA1703" s="24">
        <v>0</v>
      </c>
      <c r="BB1703" s="24">
        <v>0</v>
      </c>
      <c r="BC1703" s="24">
        <v>0</v>
      </c>
      <c r="BD1703" s="24">
        <f t="shared" si="685"/>
        <v>0</v>
      </c>
      <c r="BE1703" s="25"/>
    </row>
    <row r="1704" spans="1:57" ht="25.5" customHeight="1" x14ac:dyDescent="0.25">
      <c r="A1704" s="22">
        <v>34</v>
      </c>
      <c r="B1704" s="79" t="s">
        <v>91</v>
      </c>
      <c r="C1704" s="80">
        <v>26</v>
      </c>
      <c r="D1704" s="80">
        <v>133</v>
      </c>
      <c r="E1704" s="80" t="s">
        <v>205</v>
      </c>
      <c r="F1704" s="24">
        <v>0</v>
      </c>
      <c r="G1704" s="24">
        <v>0</v>
      </c>
      <c r="H1704" s="24">
        <v>0</v>
      </c>
      <c r="I1704" s="24">
        <v>0</v>
      </c>
      <c r="J1704" s="24">
        <v>0</v>
      </c>
      <c r="K1704" s="24">
        <v>0</v>
      </c>
      <c r="L1704" s="24">
        <v>0</v>
      </c>
      <c r="M1704" s="24">
        <v>0</v>
      </c>
      <c r="N1704" s="24">
        <v>0</v>
      </c>
      <c r="O1704" s="24">
        <v>0</v>
      </c>
      <c r="P1704" s="24">
        <v>0</v>
      </c>
      <c r="Q1704" s="24">
        <v>0</v>
      </c>
      <c r="R1704" s="24">
        <v>0</v>
      </c>
      <c r="S1704" s="24">
        <v>0</v>
      </c>
      <c r="T1704" s="24">
        <v>0</v>
      </c>
      <c r="U1704" s="24">
        <v>0</v>
      </c>
      <c r="V1704" s="24"/>
      <c r="W1704" s="24">
        <v>0</v>
      </c>
      <c r="X1704" s="24"/>
      <c r="Y1704" s="24">
        <v>0</v>
      </c>
      <c r="Z1704" s="24">
        <v>0</v>
      </c>
      <c r="AA1704" s="24"/>
      <c r="AB1704" s="24">
        <v>0</v>
      </c>
      <c r="AC1704" s="24">
        <v>0</v>
      </c>
      <c r="AD1704" s="24">
        <v>0</v>
      </c>
      <c r="AE1704" s="24">
        <v>0</v>
      </c>
      <c r="AF1704" s="24">
        <v>0</v>
      </c>
      <c r="AG1704" s="24">
        <v>0</v>
      </c>
      <c r="AH1704" s="24"/>
      <c r="AI1704" s="24">
        <v>0</v>
      </c>
      <c r="AJ1704" s="24">
        <v>0</v>
      </c>
      <c r="AK1704" s="24"/>
      <c r="AL1704" s="24">
        <v>0</v>
      </c>
      <c r="AM1704" s="24">
        <v>0</v>
      </c>
      <c r="AN1704" s="24">
        <v>0</v>
      </c>
      <c r="AO1704" s="24">
        <v>0</v>
      </c>
      <c r="AP1704" s="24">
        <v>0</v>
      </c>
      <c r="AQ1704" s="24">
        <v>0</v>
      </c>
      <c r="AR1704" s="24">
        <v>0</v>
      </c>
      <c r="AS1704" s="24">
        <v>0</v>
      </c>
      <c r="AT1704" s="24">
        <v>0</v>
      </c>
      <c r="AU1704" s="24">
        <v>0</v>
      </c>
      <c r="AV1704" s="24">
        <v>0</v>
      </c>
      <c r="AW1704" s="24">
        <v>0</v>
      </c>
      <c r="AX1704" s="24">
        <v>0</v>
      </c>
      <c r="AY1704" s="24">
        <v>0</v>
      </c>
      <c r="AZ1704" s="24">
        <v>0</v>
      </c>
      <c r="BA1704" s="24">
        <v>0</v>
      </c>
      <c r="BB1704" s="24">
        <v>0</v>
      </c>
      <c r="BC1704" s="24">
        <v>0</v>
      </c>
      <c r="BD1704" s="24">
        <f t="shared" si="685"/>
        <v>0</v>
      </c>
      <c r="BE1704" s="25"/>
    </row>
    <row r="1705" spans="1:57" ht="25.5" customHeight="1" x14ac:dyDescent="0.25">
      <c r="A1705" s="42">
        <v>34</v>
      </c>
      <c r="B1705" s="79" t="s">
        <v>93</v>
      </c>
      <c r="C1705" s="80">
        <v>18</v>
      </c>
      <c r="D1705" s="80">
        <v>90</v>
      </c>
      <c r="E1705" s="80" t="s">
        <v>229</v>
      </c>
      <c r="F1705" s="24">
        <v>0</v>
      </c>
      <c r="G1705" s="24">
        <v>0</v>
      </c>
      <c r="H1705" s="24">
        <v>0</v>
      </c>
      <c r="I1705" s="24">
        <v>0</v>
      </c>
      <c r="J1705" s="24">
        <v>0</v>
      </c>
      <c r="K1705" s="24">
        <v>0</v>
      </c>
      <c r="L1705" s="24">
        <v>0</v>
      </c>
      <c r="M1705" s="24">
        <v>0</v>
      </c>
      <c r="N1705" s="24">
        <v>0</v>
      </c>
      <c r="O1705" s="24">
        <v>0</v>
      </c>
      <c r="P1705" s="24">
        <v>0</v>
      </c>
      <c r="Q1705" s="24">
        <v>0</v>
      </c>
      <c r="R1705" s="24">
        <v>0</v>
      </c>
      <c r="S1705" s="24">
        <v>0</v>
      </c>
      <c r="T1705" s="24">
        <v>0</v>
      </c>
      <c r="U1705" s="24">
        <v>0</v>
      </c>
      <c r="V1705" s="24"/>
      <c r="W1705" s="24">
        <v>0</v>
      </c>
      <c r="X1705" s="24"/>
      <c r="Y1705" s="24">
        <v>0</v>
      </c>
      <c r="Z1705" s="24">
        <v>0</v>
      </c>
      <c r="AA1705" s="24"/>
      <c r="AB1705" s="24">
        <v>0</v>
      </c>
      <c r="AC1705" s="24">
        <v>0</v>
      </c>
      <c r="AD1705" s="24">
        <v>0</v>
      </c>
      <c r="AE1705" s="24">
        <v>0</v>
      </c>
      <c r="AF1705" s="24">
        <v>0</v>
      </c>
      <c r="AG1705" s="24">
        <v>0</v>
      </c>
      <c r="AH1705" s="24"/>
      <c r="AI1705" s="24">
        <v>0</v>
      </c>
      <c r="AJ1705" s="24">
        <v>0</v>
      </c>
      <c r="AK1705" s="24"/>
      <c r="AL1705" s="24">
        <v>0</v>
      </c>
      <c r="AM1705" s="24">
        <v>0</v>
      </c>
      <c r="AN1705" s="24">
        <v>0</v>
      </c>
      <c r="AO1705" s="24">
        <v>0</v>
      </c>
      <c r="AP1705" s="24">
        <v>0</v>
      </c>
      <c r="AQ1705" s="24">
        <v>0</v>
      </c>
      <c r="AR1705" s="24">
        <v>0</v>
      </c>
      <c r="AS1705" s="24">
        <v>0</v>
      </c>
      <c r="AT1705" s="24">
        <v>0</v>
      </c>
      <c r="AU1705" s="24">
        <v>0</v>
      </c>
      <c r="AV1705" s="24">
        <v>0</v>
      </c>
      <c r="AW1705" s="24">
        <v>0</v>
      </c>
      <c r="AX1705" s="24">
        <v>0</v>
      </c>
      <c r="AY1705" s="24">
        <v>0</v>
      </c>
      <c r="AZ1705" s="24">
        <v>0</v>
      </c>
      <c r="BA1705" s="24">
        <v>0</v>
      </c>
      <c r="BB1705" s="24">
        <v>0</v>
      </c>
      <c r="BC1705" s="24">
        <v>0</v>
      </c>
      <c r="BD1705" s="24">
        <f t="shared" si="685"/>
        <v>0</v>
      </c>
      <c r="BE1705" s="25"/>
    </row>
    <row r="1706" spans="1:57" ht="25.5" customHeight="1" x14ac:dyDescent="0.25">
      <c r="A1706" s="22">
        <v>34</v>
      </c>
      <c r="B1706" s="79" t="s">
        <v>93</v>
      </c>
      <c r="C1706" s="80">
        <v>11</v>
      </c>
      <c r="D1706" s="80">
        <v>233</v>
      </c>
      <c r="E1706" s="80" t="s">
        <v>306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/>
      <c r="W1706" s="24">
        <v>0</v>
      </c>
      <c r="X1706" s="24"/>
      <c r="Y1706" s="24">
        <v>0</v>
      </c>
      <c r="Z1706" s="24">
        <v>0</v>
      </c>
      <c r="AA1706" s="24"/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/>
      <c r="AI1706" s="24">
        <v>0</v>
      </c>
      <c r="AJ1706" s="24">
        <v>0</v>
      </c>
      <c r="AK1706" s="24"/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f t="shared" si="685"/>
        <v>0</v>
      </c>
      <c r="BE1706" s="25"/>
    </row>
    <row r="1707" spans="1:57" ht="25.5" customHeight="1" x14ac:dyDescent="0.25">
      <c r="A1707" s="22">
        <v>34</v>
      </c>
      <c r="B1707" s="79" t="s">
        <v>93</v>
      </c>
      <c r="C1707" s="80">
        <v>23</v>
      </c>
      <c r="D1707" s="80">
        <v>275</v>
      </c>
      <c r="E1707" s="80" t="s">
        <v>401</v>
      </c>
      <c r="F1707" s="24">
        <v>0</v>
      </c>
      <c r="G1707" s="24">
        <v>0</v>
      </c>
      <c r="H1707" s="24">
        <v>0</v>
      </c>
      <c r="I1707" s="24">
        <v>0</v>
      </c>
      <c r="J1707" s="24">
        <v>0</v>
      </c>
      <c r="K1707" s="24">
        <v>0</v>
      </c>
      <c r="L1707" s="24">
        <v>0</v>
      </c>
      <c r="M1707" s="24">
        <v>0</v>
      </c>
      <c r="N1707" s="24">
        <v>0</v>
      </c>
      <c r="O1707" s="24">
        <v>0</v>
      </c>
      <c r="P1707" s="24">
        <v>0</v>
      </c>
      <c r="Q1707" s="24">
        <v>0</v>
      </c>
      <c r="R1707" s="24">
        <v>0</v>
      </c>
      <c r="S1707" s="24">
        <v>0</v>
      </c>
      <c r="T1707" s="24">
        <v>0</v>
      </c>
      <c r="U1707" s="24">
        <v>0</v>
      </c>
      <c r="V1707" s="24"/>
      <c r="W1707" s="24">
        <v>0</v>
      </c>
      <c r="X1707" s="24"/>
      <c r="Y1707" s="24">
        <v>0</v>
      </c>
      <c r="Z1707" s="24">
        <v>0</v>
      </c>
      <c r="AA1707" s="24"/>
      <c r="AB1707" s="24">
        <v>0</v>
      </c>
      <c r="AC1707" s="24">
        <v>0</v>
      </c>
      <c r="AD1707" s="24">
        <v>0</v>
      </c>
      <c r="AE1707" s="24">
        <v>0</v>
      </c>
      <c r="AF1707" s="24">
        <v>0</v>
      </c>
      <c r="AG1707" s="24">
        <v>0</v>
      </c>
      <c r="AH1707" s="24"/>
      <c r="AI1707" s="24">
        <v>0</v>
      </c>
      <c r="AJ1707" s="24">
        <v>0</v>
      </c>
      <c r="AK1707" s="24"/>
      <c r="AL1707" s="24">
        <v>0</v>
      </c>
      <c r="AM1707" s="24">
        <v>0</v>
      </c>
      <c r="AN1707" s="24">
        <v>0</v>
      </c>
      <c r="AO1707" s="24">
        <v>0</v>
      </c>
      <c r="AP1707" s="24">
        <v>0</v>
      </c>
      <c r="AQ1707" s="24">
        <v>0</v>
      </c>
      <c r="AR1707" s="24">
        <v>0</v>
      </c>
      <c r="AS1707" s="24">
        <v>0</v>
      </c>
      <c r="AT1707" s="24">
        <v>0</v>
      </c>
      <c r="AU1707" s="24">
        <v>0</v>
      </c>
      <c r="AV1707" s="24">
        <v>0</v>
      </c>
      <c r="AW1707" s="24">
        <v>0</v>
      </c>
      <c r="AX1707" s="24">
        <v>0</v>
      </c>
      <c r="AY1707" s="24">
        <v>0</v>
      </c>
      <c r="AZ1707" s="24">
        <v>0</v>
      </c>
      <c r="BA1707" s="24">
        <v>0</v>
      </c>
      <c r="BB1707" s="24">
        <v>0</v>
      </c>
      <c r="BC1707" s="24">
        <v>0</v>
      </c>
      <c r="BD1707" s="24">
        <f t="shared" si="685"/>
        <v>0</v>
      </c>
      <c r="BE1707" s="25"/>
    </row>
    <row r="1708" spans="1:57" ht="25.5" customHeight="1" x14ac:dyDescent="0.25">
      <c r="A1708" s="22">
        <v>34</v>
      </c>
      <c r="B1708" s="79" t="s">
        <v>93</v>
      </c>
      <c r="C1708" s="80">
        <v>60</v>
      </c>
      <c r="D1708" s="80">
        <v>69</v>
      </c>
      <c r="E1708" s="80" t="s">
        <v>276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/>
      <c r="W1708" s="24">
        <v>0</v>
      </c>
      <c r="X1708" s="24"/>
      <c r="Y1708" s="24">
        <v>0</v>
      </c>
      <c r="Z1708" s="24">
        <v>0</v>
      </c>
      <c r="AA1708" s="24"/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/>
      <c r="AI1708" s="24">
        <v>0</v>
      </c>
      <c r="AJ1708" s="24">
        <v>0</v>
      </c>
      <c r="AK1708" s="24"/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f t="shared" si="685"/>
        <v>0</v>
      </c>
      <c r="BE1708" s="25"/>
    </row>
    <row r="1709" spans="1:57" ht="25.5" customHeight="1" x14ac:dyDescent="0.25">
      <c r="A1709" s="22">
        <v>34</v>
      </c>
      <c r="B1709" s="79" t="s">
        <v>100</v>
      </c>
      <c r="C1709" s="80">
        <v>14</v>
      </c>
      <c r="D1709" s="80">
        <v>98</v>
      </c>
      <c r="E1709" s="80" t="s">
        <v>263</v>
      </c>
      <c r="F1709" s="24">
        <v>0</v>
      </c>
      <c r="G1709" s="24">
        <v>0</v>
      </c>
      <c r="H1709" s="24">
        <v>0</v>
      </c>
      <c r="I1709" s="24">
        <v>0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0</v>
      </c>
      <c r="V1709" s="24"/>
      <c r="W1709" s="24">
        <v>0</v>
      </c>
      <c r="X1709" s="24"/>
      <c r="Y1709" s="24">
        <v>0</v>
      </c>
      <c r="Z1709" s="24">
        <v>0</v>
      </c>
      <c r="AA1709" s="24"/>
      <c r="AB1709" s="24">
        <v>0</v>
      </c>
      <c r="AC1709" s="24">
        <v>0</v>
      </c>
      <c r="AD1709" s="24">
        <v>0</v>
      </c>
      <c r="AE1709" s="24">
        <v>0</v>
      </c>
      <c r="AF1709" s="24">
        <v>0</v>
      </c>
      <c r="AG1709" s="24">
        <v>0</v>
      </c>
      <c r="AH1709" s="24"/>
      <c r="AI1709" s="24">
        <v>0</v>
      </c>
      <c r="AJ1709" s="24">
        <v>0</v>
      </c>
      <c r="AK1709" s="24"/>
      <c r="AL1709" s="24">
        <v>0</v>
      </c>
      <c r="AM1709" s="24">
        <v>0</v>
      </c>
      <c r="AN1709" s="24">
        <v>0</v>
      </c>
      <c r="AO1709" s="24">
        <v>0</v>
      </c>
      <c r="AP1709" s="24">
        <v>0</v>
      </c>
      <c r="AQ1709" s="24">
        <v>0</v>
      </c>
      <c r="AR1709" s="24">
        <v>0</v>
      </c>
      <c r="AS1709" s="24">
        <v>0</v>
      </c>
      <c r="AT1709" s="24">
        <v>0</v>
      </c>
      <c r="AU1709" s="24">
        <v>0</v>
      </c>
      <c r="AV1709" s="24">
        <v>0</v>
      </c>
      <c r="AW1709" s="24">
        <v>0</v>
      </c>
      <c r="AX1709" s="24">
        <v>0</v>
      </c>
      <c r="AY1709" s="24">
        <v>0</v>
      </c>
      <c r="AZ1709" s="24">
        <v>0</v>
      </c>
      <c r="BA1709" s="24">
        <v>0</v>
      </c>
      <c r="BB1709" s="24">
        <v>0</v>
      </c>
      <c r="BC1709" s="24">
        <v>0</v>
      </c>
      <c r="BD1709" s="24">
        <f t="shared" si="685"/>
        <v>0</v>
      </c>
      <c r="BE1709" s="25"/>
    </row>
    <row r="1710" spans="1:57" ht="25.5" customHeight="1" x14ac:dyDescent="0.25">
      <c r="A1710" s="22">
        <v>34</v>
      </c>
      <c r="B1710" s="79" t="s">
        <v>110</v>
      </c>
      <c r="C1710" s="80">
        <v>13</v>
      </c>
      <c r="D1710" s="80">
        <v>32</v>
      </c>
      <c r="E1710" s="80" t="s">
        <v>354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0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0</v>
      </c>
      <c r="V1710" s="24"/>
      <c r="W1710" s="24">
        <v>0</v>
      </c>
      <c r="X1710" s="24"/>
      <c r="Y1710" s="24">
        <v>0</v>
      </c>
      <c r="Z1710" s="24">
        <v>0</v>
      </c>
      <c r="AA1710" s="24"/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/>
      <c r="AI1710" s="24">
        <v>0</v>
      </c>
      <c r="AJ1710" s="24">
        <v>0</v>
      </c>
      <c r="AK1710" s="24"/>
      <c r="AL1710" s="24">
        <v>0</v>
      </c>
      <c r="AM1710" s="24">
        <v>0</v>
      </c>
      <c r="AN1710" s="24">
        <v>0</v>
      </c>
      <c r="AO1710" s="24">
        <v>0</v>
      </c>
      <c r="AP1710" s="24">
        <v>0</v>
      </c>
      <c r="AQ1710" s="24">
        <v>0</v>
      </c>
      <c r="AR1710" s="24">
        <v>0</v>
      </c>
      <c r="AS1710" s="24">
        <v>0</v>
      </c>
      <c r="AT1710" s="24">
        <v>0</v>
      </c>
      <c r="AU1710" s="24">
        <v>0</v>
      </c>
      <c r="AV1710" s="24">
        <v>0</v>
      </c>
      <c r="AW1710" s="24">
        <v>0</v>
      </c>
      <c r="AX1710" s="24">
        <v>0</v>
      </c>
      <c r="AY1710" s="24">
        <v>0</v>
      </c>
      <c r="AZ1710" s="24">
        <v>0</v>
      </c>
      <c r="BA1710" s="24">
        <v>0</v>
      </c>
      <c r="BB1710" s="24">
        <v>0</v>
      </c>
      <c r="BC1710" s="24">
        <v>0</v>
      </c>
      <c r="BD1710" s="24">
        <f t="shared" si="685"/>
        <v>0</v>
      </c>
      <c r="BE1710" s="25"/>
    </row>
    <row r="1711" spans="1:57" ht="25.5" customHeight="1" x14ac:dyDescent="0.25">
      <c r="A1711" s="22">
        <v>34</v>
      </c>
      <c r="B1711" s="79" t="s">
        <v>110</v>
      </c>
      <c r="C1711" s="80">
        <v>13</v>
      </c>
      <c r="D1711" s="80">
        <v>145</v>
      </c>
      <c r="E1711" s="80" t="s">
        <v>355</v>
      </c>
      <c r="F1711" s="24">
        <v>0</v>
      </c>
      <c r="G1711" s="24">
        <v>0</v>
      </c>
      <c r="H1711" s="24">
        <v>0</v>
      </c>
      <c r="I1711" s="24">
        <v>0</v>
      </c>
      <c r="J1711" s="24">
        <v>0</v>
      </c>
      <c r="K1711" s="24">
        <v>0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0</v>
      </c>
      <c r="V1711" s="24"/>
      <c r="W1711" s="24">
        <v>0</v>
      </c>
      <c r="X1711" s="24"/>
      <c r="Y1711" s="24">
        <v>0</v>
      </c>
      <c r="Z1711" s="24">
        <v>0</v>
      </c>
      <c r="AA1711" s="24"/>
      <c r="AB1711" s="24">
        <v>0</v>
      </c>
      <c r="AC1711" s="24">
        <v>0</v>
      </c>
      <c r="AD1711" s="24">
        <v>0</v>
      </c>
      <c r="AE1711" s="24">
        <v>0</v>
      </c>
      <c r="AF1711" s="24">
        <v>0</v>
      </c>
      <c r="AG1711" s="24">
        <v>0</v>
      </c>
      <c r="AH1711" s="24"/>
      <c r="AI1711" s="24">
        <v>0</v>
      </c>
      <c r="AJ1711" s="24">
        <v>0</v>
      </c>
      <c r="AK1711" s="24"/>
      <c r="AL1711" s="24">
        <v>0</v>
      </c>
      <c r="AM1711" s="24">
        <v>0</v>
      </c>
      <c r="AN1711" s="24">
        <v>0</v>
      </c>
      <c r="AO1711" s="24">
        <v>0</v>
      </c>
      <c r="AP1711" s="24">
        <v>0</v>
      </c>
      <c r="AQ1711" s="24">
        <v>0</v>
      </c>
      <c r="AR1711" s="24">
        <v>0</v>
      </c>
      <c r="AS1711" s="24">
        <v>0</v>
      </c>
      <c r="AT1711" s="24">
        <v>0</v>
      </c>
      <c r="AU1711" s="24">
        <v>0</v>
      </c>
      <c r="AV1711" s="24">
        <v>0</v>
      </c>
      <c r="AW1711" s="24">
        <v>0</v>
      </c>
      <c r="AX1711" s="24">
        <v>0</v>
      </c>
      <c r="AY1711" s="24">
        <v>0</v>
      </c>
      <c r="AZ1711" s="24">
        <v>0</v>
      </c>
      <c r="BA1711" s="24">
        <v>0</v>
      </c>
      <c r="BB1711" s="24">
        <v>0</v>
      </c>
      <c r="BC1711" s="24">
        <v>0</v>
      </c>
      <c r="BD1711" s="24">
        <f t="shared" si="685"/>
        <v>0</v>
      </c>
      <c r="BE1711" s="25"/>
    </row>
    <row r="1712" spans="1:57" ht="25.5" customHeight="1" x14ac:dyDescent="0.25">
      <c r="A1712" s="22">
        <v>34</v>
      </c>
      <c r="B1712" s="79" t="s">
        <v>110</v>
      </c>
      <c r="C1712" s="80">
        <v>13</v>
      </c>
      <c r="D1712" s="80">
        <v>353</v>
      </c>
      <c r="E1712" s="80" t="s">
        <v>86</v>
      </c>
      <c r="F1712" s="24">
        <v>0</v>
      </c>
      <c r="G1712" s="24">
        <v>0</v>
      </c>
      <c r="H1712" s="24">
        <v>0</v>
      </c>
      <c r="I1712" s="24">
        <v>0</v>
      </c>
      <c r="J1712" s="24">
        <v>0</v>
      </c>
      <c r="K1712" s="24">
        <v>0</v>
      </c>
      <c r="L1712" s="24">
        <v>0</v>
      </c>
      <c r="M1712" s="24">
        <v>0</v>
      </c>
      <c r="N1712" s="24">
        <v>0</v>
      </c>
      <c r="O1712" s="24">
        <v>0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0</v>
      </c>
      <c r="V1712" s="24"/>
      <c r="W1712" s="24">
        <v>0</v>
      </c>
      <c r="X1712" s="24"/>
      <c r="Y1712" s="24">
        <v>0</v>
      </c>
      <c r="Z1712" s="24">
        <v>0</v>
      </c>
      <c r="AA1712" s="24"/>
      <c r="AB1712" s="24">
        <v>0</v>
      </c>
      <c r="AC1712" s="24">
        <v>0</v>
      </c>
      <c r="AD1712" s="24">
        <v>0</v>
      </c>
      <c r="AE1712" s="24">
        <v>0</v>
      </c>
      <c r="AF1712" s="24">
        <v>0</v>
      </c>
      <c r="AG1712" s="24">
        <v>0</v>
      </c>
      <c r="AH1712" s="24"/>
      <c r="AI1712" s="24">
        <v>0</v>
      </c>
      <c r="AJ1712" s="24">
        <v>0</v>
      </c>
      <c r="AK1712" s="24"/>
      <c r="AL1712" s="24">
        <v>0</v>
      </c>
      <c r="AM1712" s="24">
        <v>0</v>
      </c>
      <c r="AN1712" s="24">
        <v>0</v>
      </c>
      <c r="AO1712" s="24">
        <v>0</v>
      </c>
      <c r="AP1712" s="24">
        <v>0</v>
      </c>
      <c r="AQ1712" s="24">
        <v>0</v>
      </c>
      <c r="AR1712" s="24">
        <v>0</v>
      </c>
      <c r="AS1712" s="24">
        <v>0</v>
      </c>
      <c r="AT1712" s="24">
        <v>0</v>
      </c>
      <c r="AU1712" s="24">
        <v>0</v>
      </c>
      <c r="AV1712" s="24">
        <v>0</v>
      </c>
      <c r="AW1712" s="24">
        <v>0</v>
      </c>
      <c r="AX1712" s="24">
        <v>0</v>
      </c>
      <c r="AY1712" s="24">
        <v>0</v>
      </c>
      <c r="AZ1712" s="24">
        <v>0</v>
      </c>
      <c r="BA1712" s="24">
        <v>0</v>
      </c>
      <c r="BB1712" s="24">
        <v>0</v>
      </c>
      <c r="BC1712" s="24">
        <v>0</v>
      </c>
      <c r="BD1712" s="24">
        <f t="shared" si="685"/>
        <v>0</v>
      </c>
      <c r="BE1712" s="25"/>
    </row>
    <row r="1713" spans="1:57" ht="25.5" customHeight="1" x14ac:dyDescent="0.25">
      <c r="A1713" s="22">
        <v>34</v>
      </c>
      <c r="B1713" s="78"/>
      <c r="C1713" s="76"/>
      <c r="D1713" s="76"/>
      <c r="E1713" s="76"/>
      <c r="F1713" s="24">
        <v>0</v>
      </c>
      <c r="G1713" s="24">
        <v>0</v>
      </c>
      <c r="H1713" s="24">
        <v>0</v>
      </c>
      <c r="I1713" s="24">
        <v>0</v>
      </c>
      <c r="J1713" s="24">
        <v>0</v>
      </c>
      <c r="K1713" s="24">
        <v>0</v>
      </c>
      <c r="L1713" s="24">
        <v>0</v>
      </c>
      <c r="M1713" s="24">
        <v>0</v>
      </c>
      <c r="N1713" s="24">
        <v>0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0</v>
      </c>
      <c r="V1713" s="24"/>
      <c r="W1713" s="24">
        <v>0</v>
      </c>
      <c r="X1713" s="24"/>
      <c r="Y1713" s="24">
        <v>0</v>
      </c>
      <c r="Z1713" s="24">
        <v>0</v>
      </c>
      <c r="AA1713" s="24"/>
      <c r="AB1713" s="24">
        <v>0</v>
      </c>
      <c r="AC1713" s="24">
        <v>0</v>
      </c>
      <c r="AD1713" s="24">
        <v>0</v>
      </c>
      <c r="AE1713" s="24">
        <v>0</v>
      </c>
      <c r="AF1713" s="24">
        <v>0</v>
      </c>
      <c r="AG1713" s="24">
        <v>0</v>
      </c>
      <c r="AH1713" s="24"/>
      <c r="AI1713" s="24">
        <v>0</v>
      </c>
      <c r="AJ1713" s="24">
        <v>0</v>
      </c>
      <c r="AK1713" s="24"/>
      <c r="AL1713" s="24">
        <v>0</v>
      </c>
      <c r="AM1713" s="24">
        <v>0</v>
      </c>
      <c r="AN1713" s="24">
        <v>0</v>
      </c>
      <c r="AO1713" s="24">
        <v>0</v>
      </c>
      <c r="AP1713" s="24">
        <v>0</v>
      </c>
      <c r="AQ1713" s="24">
        <v>0</v>
      </c>
      <c r="AR1713" s="24">
        <v>0</v>
      </c>
      <c r="AS1713" s="24">
        <v>0</v>
      </c>
      <c r="AT1713" s="24">
        <v>0</v>
      </c>
      <c r="AU1713" s="24">
        <v>0</v>
      </c>
      <c r="AV1713" s="24">
        <v>0</v>
      </c>
      <c r="AW1713" s="24">
        <v>0</v>
      </c>
      <c r="AX1713" s="24">
        <v>0</v>
      </c>
      <c r="AY1713" s="24">
        <v>0</v>
      </c>
      <c r="AZ1713" s="24">
        <v>0</v>
      </c>
      <c r="BA1713" s="24">
        <v>0</v>
      </c>
      <c r="BB1713" s="24">
        <v>0</v>
      </c>
      <c r="BC1713" s="24">
        <v>0</v>
      </c>
      <c r="BD1713" s="24">
        <f t="shared" si="685"/>
        <v>0</v>
      </c>
      <c r="BE1713" s="25"/>
    </row>
    <row r="1714" spans="1:57" ht="25.5" customHeight="1" x14ac:dyDescent="0.25">
      <c r="A1714" s="22">
        <v>34</v>
      </c>
      <c r="B1714" s="78"/>
      <c r="C1714" s="76"/>
      <c r="D1714" s="76"/>
      <c r="E1714" s="76"/>
      <c r="F1714" s="24">
        <v>0</v>
      </c>
      <c r="G1714" s="24">
        <v>0</v>
      </c>
      <c r="H1714" s="24">
        <v>0</v>
      </c>
      <c r="I1714" s="24">
        <v>0</v>
      </c>
      <c r="J1714" s="24">
        <v>0</v>
      </c>
      <c r="K1714" s="24">
        <v>0</v>
      </c>
      <c r="L1714" s="24">
        <v>0</v>
      </c>
      <c r="M1714" s="24">
        <v>0</v>
      </c>
      <c r="N1714" s="24">
        <v>0</v>
      </c>
      <c r="O1714" s="24">
        <v>0</v>
      </c>
      <c r="P1714" s="24">
        <v>0</v>
      </c>
      <c r="Q1714" s="24">
        <v>0</v>
      </c>
      <c r="R1714" s="24">
        <v>0</v>
      </c>
      <c r="S1714" s="24">
        <v>0</v>
      </c>
      <c r="T1714" s="24">
        <v>0</v>
      </c>
      <c r="U1714" s="24">
        <v>0</v>
      </c>
      <c r="V1714" s="24"/>
      <c r="W1714" s="24">
        <v>0</v>
      </c>
      <c r="X1714" s="24"/>
      <c r="Y1714" s="24">
        <v>0</v>
      </c>
      <c r="Z1714" s="24">
        <v>0</v>
      </c>
      <c r="AA1714" s="24"/>
      <c r="AB1714" s="24">
        <v>0</v>
      </c>
      <c r="AC1714" s="24">
        <v>0</v>
      </c>
      <c r="AD1714" s="24">
        <v>0</v>
      </c>
      <c r="AE1714" s="24">
        <v>0</v>
      </c>
      <c r="AF1714" s="24">
        <v>0</v>
      </c>
      <c r="AG1714" s="24">
        <v>0</v>
      </c>
      <c r="AH1714" s="24"/>
      <c r="AI1714" s="24">
        <v>0</v>
      </c>
      <c r="AJ1714" s="24">
        <v>0</v>
      </c>
      <c r="AK1714" s="24"/>
      <c r="AL1714" s="24">
        <v>0</v>
      </c>
      <c r="AM1714" s="24">
        <v>0</v>
      </c>
      <c r="AN1714" s="24">
        <v>0</v>
      </c>
      <c r="AO1714" s="24">
        <v>0</v>
      </c>
      <c r="AP1714" s="24">
        <v>0</v>
      </c>
      <c r="AQ1714" s="24">
        <v>0</v>
      </c>
      <c r="AR1714" s="24">
        <v>0</v>
      </c>
      <c r="AS1714" s="24">
        <v>0</v>
      </c>
      <c r="AT1714" s="24">
        <v>0</v>
      </c>
      <c r="AU1714" s="24">
        <v>0</v>
      </c>
      <c r="AV1714" s="24">
        <v>0</v>
      </c>
      <c r="AW1714" s="24">
        <v>0</v>
      </c>
      <c r="AX1714" s="24">
        <v>0</v>
      </c>
      <c r="AY1714" s="24">
        <v>0</v>
      </c>
      <c r="AZ1714" s="24">
        <v>0</v>
      </c>
      <c r="BA1714" s="24">
        <v>0</v>
      </c>
      <c r="BB1714" s="24">
        <v>0</v>
      </c>
      <c r="BC1714" s="24">
        <v>0</v>
      </c>
      <c r="BD1714" s="24">
        <f t="shared" si="685"/>
        <v>0</v>
      </c>
      <c r="BE1714" s="25"/>
    </row>
    <row r="1715" spans="1:57" ht="25.5" customHeight="1" x14ac:dyDescent="0.25">
      <c r="A1715" s="22">
        <v>34</v>
      </c>
      <c r="B1715" s="78"/>
      <c r="C1715" s="91"/>
      <c r="D1715" s="91"/>
      <c r="E1715" s="91"/>
      <c r="F1715" s="24">
        <v>0</v>
      </c>
      <c r="G1715" s="24">
        <v>0</v>
      </c>
      <c r="H1715" s="24">
        <v>0</v>
      </c>
      <c r="I1715" s="24">
        <v>0</v>
      </c>
      <c r="J1715" s="24">
        <v>0</v>
      </c>
      <c r="K1715" s="24">
        <v>0</v>
      </c>
      <c r="L1715" s="24">
        <v>0</v>
      </c>
      <c r="M1715" s="24">
        <v>0</v>
      </c>
      <c r="N1715" s="24">
        <v>0</v>
      </c>
      <c r="O1715" s="24">
        <v>0</v>
      </c>
      <c r="P1715" s="24">
        <v>0</v>
      </c>
      <c r="Q1715" s="24">
        <v>0</v>
      </c>
      <c r="R1715" s="24">
        <v>0</v>
      </c>
      <c r="S1715" s="24">
        <v>0</v>
      </c>
      <c r="T1715" s="24">
        <v>0</v>
      </c>
      <c r="U1715" s="24">
        <v>0</v>
      </c>
      <c r="V1715" s="24"/>
      <c r="W1715" s="24">
        <v>0</v>
      </c>
      <c r="X1715" s="24"/>
      <c r="Y1715" s="24">
        <v>0</v>
      </c>
      <c r="Z1715" s="24">
        <v>0</v>
      </c>
      <c r="AA1715" s="24"/>
      <c r="AB1715" s="24">
        <v>0</v>
      </c>
      <c r="AC1715" s="24">
        <v>0</v>
      </c>
      <c r="AD1715" s="24">
        <v>0</v>
      </c>
      <c r="AE1715" s="24">
        <v>0</v>
      </c>
      <c r="AF1715" s="24">
        <v>0</v>
      </c>
      <c r="AG1715" s="24">
        <v>0</v>
      </c>
      <c r="AH1715" s="24"/>
      <c r="AI1715" s="24">
        <v>0</v>
      </c>
      <c r="AJ1715" s="24">
        <v>0</v>
      </c>
      <c r="AK1715" s="24"/>
      <c r="AL1715" s="24">
        <v>0</v>
      </c>
      <c r="AM1715" s="24">
        <v>0</v>
      </c>
      <c r="AN1715" s="24">
        <v>0</v>
      </c>
      <c r="AO1715" s="24">
        <v>0</v>
      </c>
      <c r="AP1715" s="24">
        <v>0</v>
      </c>
      <c r="AQ1715" s="24">
        <v>0</v>
      </c>
      <c r="AR1715" s="24">
        <v>0</v>
      </c>
      <c r="AS1715" s="24">
        <v>0</v>
      </c>
      <c r="AT1715" s="24">
        <v>0</v>
      </c>
      <c r="AU1715" s="24">
        <v>0</v>
      </c>
      <c r="AV1715" s="24">
        <v>0</v>
      </c>
      <c r="AW1715" s="24">
        <v>0</v>
      </c>
      <c r="AX1715" s="24">
        <v>0</v>
      </c>
      <c r="AY1715" s="24">
        <v>0</v>
      </c>
      <c r="AZ1715" s="24">
        <v>0</v>
      </c>
      <c r="BA1715" s="24">
        <v>0</v>
      </c>
      <c r="BB1715" s="24">
        <v>0</v>
      </c>
      <c r="BC1715" s="24">
        <v>0</v>
      </c>
      <c r="BD1715" s="24">
        <f t="shared" si="685"/>
        <v>0</v>
      </c>
      <c r="BE1715" s="25"/>
    </row>
    <row r="1716" spans="1:57" ht="25.5" customHeight="1" x14ac:dyDescent="0.25">
      <c r="A1716" s="22">
        <v>34</v>
      </c>
      <c r="B1716" s="78"/>
      <c r="C1716" s="91"/>
      <c r="D1716" s="91"/>
      <c r="E1716" s="91"/>
      <c r="F1716" s="24">
        <v>0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4"/>
      <c r="W1716" s="24">
        <v>0</v>
      </c>
      <c r="X1716" s="24"/>
      <c r="Y1716" s="24">
        <v>0</v>
      </c>
      <c r="Z1716" s="24">
        <v>0</v>
      </c>
      <c r="AA1716" s="24"/>
      <c r="AB1716" s="24">
        <v>0</v>
      </c>
      <c r="AC1716" s="24">
        <v>0</v>
      </c>
      <c r="AD1716" s="24">
        <v>0</v>
      </c>
      <c r="AE1716" s="24">
        <v>0</v>
      </c>
      <c r="AF1716" s="24">
        <v>0</v>
      </c>
      <c r="AG1716" s="24">
        <v>0</v>
      </c>
      <c r="AH1716" s="24"/>
      <c r="AI1716" s="24">
        <v>0</v>
      </c>
      <c r="AJ1716" s="24">
        <v>0</v>
      </c>
      <c r="AK1716" s="24"/>
      <c r="AL1716" s="24">
        <v>0</v>
      </c>
      <c r="AM1716" s="24">
        <v>0</v>
      </c>
      <c r="AN1716" s="24">
        <v>0</v>
      </c>
      <c r="AO1716" s="24">
        <v>0</v>
      </c>
      <c r="AP1716" s="24">
        <v>0</v>
      </c>
      <c r="AQ1716" s="24">
        <v>0</v>
      </c>
      <c r="AR1716" s="24">
        <v>0</v>
      </c>
      <c r="AS1716" s="24">
        <v>0</v>
      </c>
      <c r="AT1716" s="24">
        <v>0</v>
      </c>
      <c r="AU1716" s="24">
        <v>0</v>
      </c>
      <c r="AV1716" s="24">
        <v>0</v>
      </c>
      <c r="AW1716" s="24">
        <v>0</v>
      </c>
      <c r="AX1716" s="24">
        <v>0</v>
      </c>
      <c r="AY1716" s="24">
        <v>0</v>
      </c>
      <c r="AZ1716" s="24">
        <v>0</v>
      </c>
      <c r="BA1716" s="24">
        <v>0</v>
      </c>
      <c r="BB1716" s="24">
        <v>0</v>
      </c>
      <c r="BC1716" s="24">
        <v>0</v>
      </c>
      <c r="BD1716" s="24">
        <f t="shared" si="685"/>
        <v>0</v>
      </c>
      <c r="BE1716" s="25"/>
    </row>
    <row r="1717" spans="1:57" ht="25.5" customHeight="1" x14ac:dyDescent="0.25">
      <c r="A1717" s="22">
        <v>34</v>
      </c>
      <c r="B1717" s="78"/>
      <c r="C1717" s="76"/>
      <c r="D1717" s="76"/>
      <c r="E1717" s="76"/>
      <c r="F1717" s="24">
        <v>0</v>
      </c>
      <c r="G1717" s="24">
        <v>0</v>
      </c>
      <c r="H1717" s="24">
        <v>0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0</v>
      </c>
      <c r="V1717" s="24"/>
      <c r="W1717" s="24">
        <v>0</v>
      </c>
      <c r="X1717" s="24"/>
      <c r="Y1717" s="24">
        <v>0</v>
      </c>
      <c r="Z1717" s="24">
        <v>0</v>
      </c>
      <c r="AA1717" s="24"/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/>
      <c r="AI1717" s="24">
        <v>0</v>
      </c>
      <c r="AJ1717" s="24">
        <v>0</v>
      </c>
      <c r="AK1717" s="24"/>
      <c r="AL1717" s="24">
        <v>0</v>
      </c>
      <c r="AM1717" s="24">
        <v>0</v>
      </c>
      <c r="AN1717" s="24">
        <v>0</v>
      </c>
      <c r="AO1717" s="24">
        <v>0</v>
      </c>
      <c r="AP1717" s="24">
        <v>0</v>
      </c>
      <c r="AQ1717" s="24">
        <v>0</v>
      </c>
      <c r="AR1717" s="24">
        <v>0</v>
      </c>
      <c r="AS1717" s="24">
        <v>0</v>
      </c>
      <c r="AT1717" s="24">
        <v>0</v>
      </c>
      <c r="AU1717" s="24">
        <v>0</v>
      </c>
      <c r="AV1717" s="24">
        <v>0</v>
      </c>
      <c r="AW1717" s="24">
        <v>0</v>
      </c>
      <c r="AX1717" s="24">
        <v>0</v>
      </c>
      <c r="AY1717" s="24">
        <v>0</v>
      </c>
      <c r="AZ1717" s="24">
        <v>0</v>
      </c>
      <c r="BA1717" s="24">
        <v>0</v>
      </c>
      <c r="BB1717" s="24">
        <v>0</v>
      </c>
      <c r="BC1717" s="24">
        <v>0</v>
      </c>
      <c r="BD1717" s="24">
        <f t="shared" si="685"/>
        <v>0</v>
      </c>
      <c r="BE1717" s="25"/>
    </row>
    <row r="1718" spans="1:57" ht="25.5" customHeight="1" x14ac:dyDescent="0.25">
      <c r="A1718" s="22">
        <v>34</v>
      </c>
      <c r="B1718" s="78"/>
      <c r="C1718" s="76"/>
      <c r="D1718" s="76"/>
      <c r="E1718" s="76"/>
      <c r="F1718" s="24">
        <v>0</v>
      </c>
      <c r="G1718" s="24">
        <v>0</v>
      </c>
      <c r="H1718" s="24">
        <v>0</v>
      </c>
      <c r="I1718" s="24">
        <v>0</v>
      </c>
      <c r="J1718" s="24">
        <v>0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0</v>
      </c>
      <c r="V1718" s="24"/>
      <c r="W1718" s="24">
        <v>0</v>
      </c>
      <c r="X1718" s="24"/>
      <c r="Y1718" s="24">
        <v>0</v>
      </c>
      <c r="Z1718" s="24">
        <v>0</v>
      </c>
      <c r="AA1718" s="24"/>
      <c r="AB1718" s="24">
        <v>0</v>
      </c>
      <c r="AC1718" s="24">
        <v>0</v>
      </c>
      <c r="AD1718" s="24">
        <v>0</v>
      </c>
      <c r="AE1718" s="24">
        <v>0</v>
      </c>
      <c r="AF1718" s="24">
        <v>0</v>
      </c>
      <c r="AG1718" s="24">
        <v>0</v>
      </c>
      <c r="AH1718" s="24"/>
      <c r="AI1718" s="24">
        <v>0</v>
      </c>
      <c r="AJ1718" s="24">
        <v>0</v>
      </c>
      <c r="AK1718" s="24"/>
      <c r="AL1718" s="24">
        <v>0</v>
      </c>
      <c r="AM1718" s="24">
        <v>0</v>
      </c>
      <c r="AN1718" s="24">
        <v>0</v>
      </c>
      <c r="AO1718" s="24">
        <v>0</v>
      </c>
      <c r="AP1718" s="24">
        <v>0</v>
      </c>
      <c r="AQ1718" s="24">
        <v>0</v>
      </c>
      <c r="AR1718" s="24">
        <v>0</v>
      </c>
      <c r="AS1718" s="24">
        <v>0</v>
      </c>
      <c r="AT1718" s="24">
        <v>0</v>
      </c>
      <c r="AU1718" s="24">
        <v>0</v>
      </c>
      <c r="AV1718" s="24">
        <v>0</v>
      </c>
      <c r="AW1718" s="24">
        <v>0</v>
      </c>
      <c r="AX1718" s="24">
        <v>0</v>
      </c>
      <c r="AY1718" s="24">
        <v>0</v>
      </c>
      <c r="AZ1718" s="24">
        <v>0</v>
      </c>
      <c r="BA1718" s="24">
        <v>0</v>
      </c>
      <c r="BB1718" s="24">
        <v>0</v>
      </c>
      <c r="BC1718" s="24">
        <v>0</v>
      </c>
      <c r="BD1718" s="24">
        <f t="shared" si="685"/>
        <v>0</v>
      </c>
      <c r="BE1718" s="25"/>
    </row>
    <row r="1719" spans="1:57" ht="25.5" customHeight="1" x14ac:dyDescent="0.25">
      <c r="A1719" s="22">
        <v>34</v>
      </c>
      <c r="B1719" s="78"/>
      <c r="C1719" s="76"/>
      <c r="D1719" s="76"/>
      <c r="E1719" s="76"/>
      <c r="F1719" s="24">
        <v>0</v>
      </c>
      <c r="G1719" s="24">
        <v>0</v>
      </c>
      <c r="H1719" s="24">
        <v>0</v>
      </c>
      <c r="I1719" s="24">
        <v>0</v>
      </c>
      <c r="J1719" s="24">
        <v>0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0</v>
      </c>
      <c r="V1719" s="24"/>
      <c r="W1719" s="24">
        <v>0</v>
      </c>
      <c r="X1719" s="24"/>
      <c r="Y1719" s="24">
        <v>0</v>
      </c>
      <c r="Z1719" s="24">
        <v>0</v>
      </c>
      <c r="AA1719" s="24"/>
      <c r="AB1719" s="24">
        <v>0</v>
      </c>
      <c r="AC1719" s="24">
        <v>0</v>
      </c>
      <c r="AD1719" s="24">
        <v>0</v>
      </c>
      <c r="AE1719" s="24">
        <v>0</v>
      </c>
      <c r="AF1719" s="24">
        <v>0</v>
      </c>
      <c r="AG1719" s="24">
        <v>0</v>
      </c>
      <c r="AH1719" s="24"/>
      <c r="AI1719" s="24">
        <v>0</v>
      </c>
      <c r="AJ1719" s="24">
        <v>0</v>
      </c>
      <c r="AK1719" s="24"/>
      <c r="AL1719" s="24">
        <v>0</v>
      </c>
      <c r="AM1719" s="24">
        <v>0</v>
      </c>
      <c r="AN1719" s="24">
        <v>0</v>
      </c>
      <c r="AO1719" s="24">
        <v>0</v>
      </c>
      <c r="AP1719" s="24">
        <v>0</v>
      </c>
      <c r="AQ1719" s="24">
        <v>0</v>
      </c>
      <c r="AR1719" s="24">
        <v>0</v>
      </c>
      <c r="AS1719" s="24">
        <v>0</v>
      </c>
      <c r="AT1719" s="24">
        <v>0</v>
      </c>
      <c r="AU1719" s="24">
        <v>0</v>
      </c>
      <c r="AV1719" s="24">
        <v>0</v>
      </c>
      <c r="AW1719" s="24">
        <v>0</v>
      </c>
      <c r="AX1719" s="24">
        <v>0</v>
      </c>
      <c r="AY1719" s="24">
        <v>0</v>
      </c>
      <c r="AZ1719" s="24">
        <v>0</v>
      </c>
      <c r="BA1719" s="24">
        <v>0</v>
      </c>
      <c r="BB1719" s="24">
        <v>0</v>
      </c>
      <c r="BC1719" s="24">
        <v>0</v>
      </c>
      <c r="BD1719" s="24">
        <f t="shared" si="685"/>
        <v>0</v>
      </c>
      <c r="BE1719" s="25"/>
    </row>
    <row r="1720" spans="1:57" ht="25.5" customHeight="1" x14ac:dyDescent="0.25">
      <c r="A1720" s="22">
        <v>34</v>
      </c>
      <c r="B1720" s="78"/>
      <c r="C1720" s="76"/>
      <c r="D1720" s="76"/>
      <c r="E1720" s="76"/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0</v>
      </c>
      <c r="V1720" s="24"/>
      <c r="W1720" s="24">
        <v>0</v>
      </c>
      <c r="X1720" s="24"/>
      <c r="Y1720" s="24">
        <v>0</v>
      </c>
      <c r="Z1720" s="24">
        <v>0</v>
      </c>
      <c r="AA1720" s="24"/>
      <c r="AB1720" s="24">
        <v>0</v>
      </c>
      <c r="AC1720" s="24">
        <v>0</v>
      </c>
      <c r="AD1720" s="24">
        <v>0</v>
      </c>
      <c r="AE1720" s="24">
        <v>0</v>
      </c>
      <c r="AF1720" s="24">
        <v>0</v>
      </c>
      <c r="AG1720" s="24">
        <v>0</v>
      </c>
      <c r="AH1720" s="24"/>
      <c r="AI1720" s="24">
        <v>0</v>
      </c>
      <c r="AJ1720" s="24">
        <v>0</v>
      </c>
      <c r="AK1720" s="24"/>
      <c r="AL1720" s="24">
        <v>0</v>
      </c>
      <c r="AM1720" s="24">
        <v>0</v>
      </c>
      <c r="AN1720" s="24">
        <v>0</v>
      </c>
      <c r="AO1720" s="24">
        <v>0</v>
      </c>
      <c r="AP1720" s="24">
        <v>0</v>
      </c>
      <c r="AQ1720" s="24">
        <v>0</v>
      </c>
      <c r="AR1720" s="24">
        <v>0</v>
      </c>
      <c r="AS1720" s="24">
        <v>0</v>
      </c>
      <c r="AT1720" s="24">
        <v>0</v>
      </c>
      <c r="AU1720" s="24">
        <v>0</v>
      </c>
      <c r="AV1720" s="24">
        <v>0</v>
      </c>
      <c r="AW1720" s="24">
        <v>0</v>
      </c>
      <c r="AX1720" s="24">
        <v>0</v>
      </c>
      <c r="AY1720" s="24">
        <v>0</v>
      </c>
      <c r="AZ1720" s="24">
        <v>0</v>
      </c>
      <c r="BA1720" s="24">
        <v>0</v>
      </c>
      <c r="BB1720" s="24">
        <v>0</v>
      </c>
      <c r="BC1720" s="24">
        <v>0</v>
      </c>
      <c r="BD1720" s="24">
        <f t="shared" si="685"/>
        <v>0</v>
      </c>
      <c r="BE1720" s="25"/>
    </row>
    <row r="1721" spans="1:57" ht="25.5" customHeight="1" x14ac:dyDescent="0.25">
      <c r="A1721" s="22">
        <v>34</v>
      </c>
      <c r="B1721" s="78"/>
      <c r="C1721" s="76"/>
      <c r="D1721" s="76"/>
      <c r="E1721" s="76"/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0</v>
      </c>
      <c r="V1721" s="24"/>
      <c r="W1721" s="24">
        <v>0</v>
      </c>
      <c r="X1721" s="24"/>
      <c r="Y1721" s="24">
        <v>0</v>
      </c>
      <c r="Z1721" s="24">
        <v>0</v>
      </c>
      <c r="AA1721" s="24"/>
      <c r="AB1721" s="24">
        <v>0</v>
      </c>
      <c r="AC1721" s="24">
        <v>0</v>
      </c>
      <c r="AD1721" s="24">
        <v>0</v>
      </c>
      <c r="AE1721" s="24">
        <v>0</v>
      </c>
      <c r="AF1721" s="24">
        <v>0</v>
      </c>
      <c r="AG1721" s="24">
        <v>0</v>
      </c>
      <c r="AH1721" s="24"/>
      <c r="AI1721" s="24">
        <v>0</v>
      </c>
      <c r="AJ1721" s="24">
        <v>0</v>
      </c>
      <c r="AK1721" s="24"/>
      <c r="AL1721" s="24">
        <v>0</v>
      </c>
      <c r="AM1721" s="24">
        <v>0</v>
      </c>
      <c r="AN1721" s="24">
        <v>0</v>
      </c>
      <c r="AO1721" s="24">
        <v>0</v>
      </c>
      <c r="AP1721" s="24">
        <v>0</v>
      </c>
      <c r="AQ1721" s="24">
        <v>0</v>
      </c>
      <c r="AR1721" s="24">
        <v>0</v>
      </c>
      <c r="AS1721" s="24">
        <v>0</v>
      </c>
      <c r="AT1721" s="24">
        <v>0</v>
      </c>
      <c r="AU1721" s="24">
        <v>0</v>
      </c>
      <c r="AV1721" s="24">
        <v>0</v>
      </c>
      <c r="AW1721" s="24">
        <v>0</v>
      </c>
      <c r="AX1721" s="24">
        <v>0</v>
      </c>
      <c r="AY1721" s="24">
        <v>0</v>
      </c>
      <c r="AZ1721" s="24">
        <v>0</v>
      </c>
      <c r="BA1721" s="24">
        <v>0</v>
      </c>
      <c r="BB1721" s="24">
        <v>0</v>
      </c>
      <c r="BC1721" s="24">
        <v>0</v>
      </c>
      <c r="BD1721" s="24">
        <f t="shared" si="685"/>
        <v>0</v>
      </c>
      <c r="BE1721" s="25"/>
    </row>
    <row r="1722" spans="1:57" ht="25.5" customHeight="1" x14ac:dyDescent="0.25">
      <c r="A1722" s="22">
        <v>34</v>
      </c>
      <c r="B1722" s="78"/>
      <c r="C1722" s="76"/>
      <c r="D1722" s="76"/>
      <c r="E1722" s="76"/>
      <c r="F1722" s="24">
        <v>0</v>
      </c>
      <c r="G1722" s="24">
        <v>0</v>
      </c>
      <c r="H1722" s="24">
        <v>0</v>
      </c>
      <c r="I1722" s="24">
        <v>0</v>
      </c>
      <c r="J1722" s="24">
        <v>0</v>
      </c>
      <c r="K1722" s="24">
        <v>0</v>
      </c>
      <c r="L1722" s="24">
        <v>0</v>
      </c>
      <c r="M1722" s="24">
        <v>0</v>
      </c>
      <c r="N1722" s="24">
        <v>0</v>
      </c>
      <c r="O1722" s="24">
        <v>0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0</v>
      </c>
      <c r="V1722" s="24"/>
      <c r="W1722" s="24">
        <v>0</v>
      </c>
      <c r="X1722" s="24"/>
      <c r="Y1722" s="24">
        <v>0</v>
      </c>
      <c r="Z1722" s="24">
        <v>0</v>
      </c>
      <c r="AA1722" s="24"/>
      <c r="AB1722" s="24">
        <v>0</v>
      </c>
      <c r="AC1722" s="24">
        <v>0</v>
      </c>
      <c r="AD1722" s="24">
        <v>0</v>
      </c>
      <c r="AE1722" s="24">
        <v>0</v>
      </c>
      <c r="AF1722" s="24">
        <v>0</v>
      </c>
      <c r="AG1722" s="24">
        <v>0</v>
      </c>
      <c r="AH1722" s="24"/>
      <c r="AI1722" s="24">
        <v>0</v>
      </c>
      <c r="AJ1722" s="24">
        <v>0</v>
      </c>
      <c r="AK1722" s="24"/>
      <c r="AL1722" s="24">
        <v>0</v>
      </c>
      <c r="AM1722" s="24">
        <v>0</v>
      </c>
      <c r="AN1722" s="24">
        <v>0</v>
      </c>
      <c r="AO1722" s="24">
        <v>0</v>
      </c>
      <c r="AP1722" s="24">
        <v>0</v>
      </c>
      <c r="AQ1722" s="24">
        <v>0</v>
      </c>
      <c r="AR1722" s="24">
        <v>0</v>
      </c>
      <c r="AS1722" s="24">
        <v>0</v>
      </c>
      <c r="AT1722" s="24">
        <v>0</v>
      </c>
      <c r="AU1722" s="24">
        <v>0</v>
      </c>
      <c r="AV1722" s="24">
        <v>0</v>
      </c>
      <c r="AW1722" s="24">
        <v>0</v>
      </c>
      <c r="AX1722" s="24">
        <v>0</v>
      </c>
      <c r="AY1722" s="24">
        <v>0</v>
      </c>
      <c r="AZ1722" s="24">
        <v>0</v>
      </c>
      <c r="BA1722" s="24">
        <v>0</v>
      </c>
      <c r="BB1722" s="24">
        <v>0</v>
      </c>
      <c r="BC1722" s="24">
        <v>0</v>
      </c>
      <c r="BD1722" s="24">
        <f t="shared" si="685"/>
        <v>0</v>
      </c>
      <c r="BE1722" s="25"/>
    </row>
    <row r="1723" spans="1:57" ht="25.5" customHeight="1" x14ac:dyDescent="0.25">
      <c r="A1723" s="29"/>
      <c r="B1723" s="83"/>
      <c r="C1723" s="84"/>
      <c r="D1723" s="84"/>
      <c r="E1723" s="76" t="s">
        <v>116</v>
      </c>
      <c r="F1723" s="37">
        <f t="shared" ref="F1723:AK1723" si="686">SUM(F1683:F1722)</f>
        <v>0</v>
      </c>
      <c r="G1723" s="37">
        <f t="shared" si="686"/>
        <v>0</v>
      </c>
      <c r="H1723" s="37">
        <f t="shared" si="686"/>
        <v>0</v>
      </c>
      <c r="I1723" s="37">
        <f t="shared" si="686"/>
        <v>0</v>
      </c>
      <c r="J1723" s="37">
        <f t="shared" si="686"/>
        <v>0</v>
      </c>
      <c r="K1723" s="37">
        <f t="shared" si="686"/>
        <v>0</v>
      </c>
      <c r="L1723" s="37">
        <f t="shared" si="686"/>
        <v>0</v>
      </c>
      <c r="M1723" s="37">
        <f t="shared" si="686"/>
        <v>0</v>
      </c>
      <c r="N1723" s="37">
        <f t="shared" si="686"/>
        <v>0</v>
      </c>
      <c r="O1723" s="37">
        <f t="shared" si="686"/>
        <v>0</v>
      </c>
      <c r="P1723" s="37">
        <f t="shared" si="686"/>
        <v>0</v>
      </c>
      <c r="Q1723" s="37">
        <f t="shared" si="686"/>
        <v>0</v>
      </c>
      <c r="R1723" s="37">
        <f t="shared" si="686"/>
        <v>0</v>
      </c>
      <c r="S1723" s="37">
        <f t="shared" si="686"/>
        <v>0</v>
      </c>
      <c r="T1723" s="37">
        <f t="shared" si="686"/>
        <v>0</v>
      </c>
      <c r="U1723" s="37">
        <f t="shared" si="686"/>
        <v>0</v>
      </c>
      <c r="V1723" s="37"/>
      <c r="W1723" s="37">
        <f t="shared" si="686"/>
        <v>0</v>
      </c>
      <c r="X1723" s="37"/>
      <c r="Y1723" s="37">
        <f t="shared" si="686"/>
        <v>0</v>
      </c>
      <c r="Z1723" s="37">
        <f t="shared" si="686"/>
        <v>0</v>
      </c>
      <c r="AA1723" s="37"/>
      <c r="AB1723" s="37">
        <f t="shared" si="686"/>
        <v>0</v>
      </c>
      <c r="AC1723" s="37">
        <f t="shared" si="686"/>
        <v>0</v>
      </c>
      <c r="AD1723" s="37">
        <f t="shared" si="686"/>
        <v>0</v>
      </c>
      <c r="AE1723" s="37">
        <f t="shared" si="686"/>
        <v>0</v>
      </c>
      <c r="AF1723" s="37">
        <f t="shared" si="686"/>
        <v>0</v>
      </c>
      <c r="AG1723" s="37">
        <f t="shared" si="686"/>
        <v>0</v>
      </c>
      <c r="AH1723" s="37"/>
      <c r="AI1723" s="37">
        <f t="shared" si="686"/>
        <v>0</v>
      </c>
      <c r="AJ1723" s="37">
        <f t="shared" si="686"/>
        <v>0</v>
      </c>
      <c r="AK1723" s="37"/>
      <c r="AL1723" s="37">
        <f t="shared" ref="AL1723:BC1723" si="687">SUM(AL1683:AL1722)</f>
        <v>0</v>
      </c>
      <c r="AM1723" s="37">
        <f t="shared" si="687"/>
        <v>0</v>
      </c>
      <c r="AN1723" s="37">
        <f t="shared" si="687"/>
        <v>0</v>
      </c>
      <c r="AO1723" s="37">
        <f t="shared" si="687"/>
        <v>0</v>
      </c>
      <c r="AP1723" s="37">
        <f t="shared" si="687"/>
        <v>0</v>
      </c>
      <c r="AQ1723" s="37">
        <f t="shared" si="687"/>
        <v>0</v>
      </c>
      <c r="AR1723" s="37">
        <f t="shared" si="687"/>
        <v>0</v>
      </c>
      <c r="AS1723" s="37">
        <f t="shared" si="687"/>
        <v>0</v>
      </c>
      <c r="AT1723" s="37">
        <f t="shared" si="687"/>
        <v>0</v>
      </c>
      <c r="AU1723" s="37">
        <f t="shared" si="687"/>
        <v>0</v>
      </c>
      <c r="AV1723" s="37">
        <f t="shared" si="687"/>
        <v>0</v>
      </c>
      <c r="AW1723" s="37">
        <f t="shared" si="687"/>
        <v>0</v>
      </c>
      <c r="AX1723" s="37">
        <f t="shared" si="687"/>
        <v>0</v>
      </c>
      <c r="AY1723" s="37">
        <f t="shared" si="687"/>
        <v>0</v>
      </c>
      <c r="AZ1723" s="37">
        <f t="shared" si="687"/>
        <v>0</v>
      </c>
      <c r="BA1723" s="37">
        <f t="shared" si="687"/>
        <v>0</v>
      </c>
      <c r="BB1723" s="37">
        <f t="shared" si="687"/>
        <v>0</v>
      </c>
      <c r="BC1723" s="37">
        <f t="shared" si="687"/>
        <v>0</v>
      </c>
      <c r="BD1723" s="24">
        <f t="shared" si="685"/>
        <v>0</v>
      </c>
      <c r="BE1723" s="110"/>
    </row>
    <row r="1724" spans="1:57" ht="25.5" customHeight="1" x14ac:dyDescent="0.25">
      <c r="A1724" s="29"/>
      <c r="B1724" s="83"/>
      <c r="C1724" s="84"/>
      <c r="D1724" s="84"/>
      <c r="E1724" s="76" t="s">
        <v>117</v>
      </c>
      <c r="F1724" s="33">
        <f t="shared" ref="F1724:AK1724" si="688">COUNTA(F1683:F1722)</f>
        <v>40</v>
      </c>
      <c r="G1724" s="33">
        <f t="shared" si="688"/>
        <v>40</v>
      </c>
      <c r="H1724" s="33">
        <f t="shared" si="688"/>
        <v>40</v>
      </c>
      <c r="I1724" s="33">
        <f t="shared" si="688"/>
        <v>40</v>
      </c>
      <c r="J1724" s="33">
        <f t="shared" si="688"/>
        <v>40</v>
      </c>
      <c r="K1724" s="33">
        <f t="shared" si="688"/>
        <v>40</v>
      </c>
      <c r="L1724" s="33">
        <f t="shared" si="688"/>
        <v>40</v>
      </c>
      <c r="M1724" s="33">
        <f t="shared" si="688"/>
        <v>40</v>
      </c>
      <c r="N1724" s="33">
        <f t="shared" si="688"/>
        <v>40</v>
      </c>
      <c r="O1724" s="33">
        <f t="shared" si="688"/>
        <v>40</v>
      </c>
      <c r="P1724" s="33">
        <f t="shared" si="688"/>
        <v>40</v>
      </c>
      <c r="Q1724" s="33">
        <f t="shared" si="688"/>
        <v>40</v>
      </c>
      <c r="R1724" s="33">
        <f t="shared" si="688"/>
        <v>40</v>
      </c>
      <c r="S1724" s="33">
        <f t="shared" si="688"/>
        <v>40</v>
      </c>
      <c r="T1724" s="33">
        <f t="shared" si="688"/>
        <v>40</v>
      </c>
      <c r="U1724" s="33">
        <f t="shared" si="688"/>
        <v>40</v>
      </c>
      <c r="V1724" s="33"/>
      <c r="W1724" s="33">
        <f t="shared" si="688"/>
        <v>40</v>
      </c>
      <c r="X1724" s="33"/>
      <c r="Y1724" s="33">
        <f t="shared" si="688"/>
        <v>40</v>
      </c>
      <c r="Z1724" s="33">
        <f t="shared" si="688"/>
        <v>40</v>
      </c>
      <c r="AA1724" s="33"/>
      <c r="AB1724" s="33">
        <f t="shared" si="688"/>
        <v>40</v>
      </c>
      <c r="AC1724" s="33">
        <f t="shared" si="688"/>
        <v>40</v>
      </c>
      <c r="AD1724" s="33">
        <f t="shared" si="688"/>
        <v>40</v>
      </c>
      <c r="AE1724" s="33">
        <f t="shared" si="688"/>
        <v>40</v>
      </c>
      <c r="AF1724" s="33">
        <f t="shared" si="688"/>
        <v>40</v>
      </c>
      <c r="AG1724" s="33">
        <f t="shared" si="688"/>
        <v>40</v>
      </c>
      <c r="AH1724" s="33"/>
      <c r="AI1724" s="33">
        <f t="shared" si="688"/>
        <v>40</v>
      </c>
      <c r="AJ1724" s="33">
        <f t="shared" si="688"/>
        <v>40</v>
      </c>
      <c r="AK1724" s="33"/>
      <c r="AL1724" s="33">
        <f t="shared" ref="AL1724:BC1724" si="689">COUNTA(AL1683:AL1722)</f>
        <v>40</v>
      </c>
      <c r="AM1724" s="33">
        <f t="shared" si="689"/>
        <v>40</v>
      </c>
      <c r="AN1724" s="33">
        <f t="shared" si="689"/>
        <v>40</v>
      </c>
      <c r="AO1724" s="33">
        <f t="shared" si="689"/>
        <v>40</v>
      </c>
      <c r="AP1724" s="33">
        <f t="shared" si="689"/>
        <v>40</v>
      </c>
      <c r="AQ1724" s="33">
        <f t="shared" si="689"/>
        <v>40</v>
      </c>
      <c r="AR1724" s="33">
        <f t="shared" si="689"/>
        <v>40</v>
      </c>
      <c r="AS1724" s="33">
        <f t="shared" si="689"/>
        <v>40</v>
      </c>
      <c r="AT1724" s="33">
        <f t="shared" si="689"/>
        <v>40</v>
      </c>
      <c r="AU1724" s="33">
        <f t="shared" si="689"/>
        <v>40</v>
      </c>
      <c r="AV1724" s="33">
        <f t="shared" si="689"/>
        <v>40</v>
      </c>
      <c r="AW1724" s="33">
        <f t="shared" si="689"/>
        <v>40</v>
      </c>
      <c r="AX1724" s="33">
        <f t="shared" si="689"/>
        <v>40</v>
      </c>
      <c r="AY1724" s="33">
        <f t="shared" si="689"/>
        <v>40</v>
      </c>
      <c r="AZ1724" s="33">
        <f t="shared" si="689"/>
        <v>40</v>
      </c>
      <c r="BA1724" s="33">
        <f t="shared" si="689"/>
        <v>40</v>
      </c>
      <c r="BB1724" s="33">
        <f t="shared" si="689"/>
        <v>40</v>
      </c>
      <c r="BC1724" s="33">
        <f t="shared" si="689"/>
        <v>40</v>
      </c>
      <c r="BD1724" s="33">
        <f t="shared" si="685"/>
        <v>1800</v>
      </c>
      <c r="BE1724" s="110"/>
    </row>
    <row r="1725" spans="1:57" ht="25.5" customHeight="1" x14ac:dyDescent="0.25">
      <c r="A1725" s="29"/>
      <c r="B1725" s="83"/>
      <c r="C1725" s="84"/>
      <c r="D1725" s="84"/>
      <c r="E1725" s="76" t="s">
        <v>64</v>
      </c>
      <c r="F1725" s="34">
        <f t="shared" ref="F1725:AK1725" si="690">COUNTIF(F1683:F1722,"NS")</f>
        <v>0</v>
      </c>
      <c r="G1725" s="34">
        <f t="shared" si="690"/>
        <v>0</v>
      </c>
      <c r="H1725" s="34">
        <f t="shared" si="690"/>
        <v>0</v>
      </c>
      <c r="I1725" s="34">
        <f t="shared" si="690"/>
        <v>0</v>
      </c>
      <c r="J1725" s="34">
        <f t="shared" si="690"/>
        <v>0</v>
      </c>
      <c r="K1725" s="34">
        <f t="shared" si="690"/>
        <v>0</v>
      </c>
      <c r="L1725" s="34">
        <f t="shared" si="690"/>
        <v>0</v>
      </c>
      <c r="M1725" s="34">
        <f t="shared" si="690"/>
        <v>0</v>
      </c>
      <c r="N1725" s="34">
        <f t="shared" si="690"/>
        <v>0</v>
      </c>
      <c r="O1725" s="34">
        <f t="shared" si="690"/>
        <v>0</v>
      </c>
      <c r="P1725" s="34">
        <f t="shared" si="690"/>
        <v>0</v>
      </c>
      <c r="Q1725" s="34">
        <f t="shared" si="690"/>
        <v>0</v>
      </c>
      <c r="R1725" s="34">
        <f t="shared" si="690"/>
        <v>0</v>
      </c>
      <c r="S1725" s="34">
        <f t="shared" si="690"/>
        <v>0</v>
      </c>
      <c r="T1725" s="34">
        <f t="shared" si="690"/>
        <v>0</v>
      </c>
      <c r="U1725" s="34">
        <f t="shared" si="690"/>
        <v>0</v>
      </c>
      <c r="V1725" s="34"/>
      <c r="W1725" s="34">
        <f t="shared" si="690"/>
        <v>0</v>
      </c>
      <c r="X1725" s="34"/>
      <c r="Y1725" s="34">
        <f t="shared" si="690"/>
        <v>0</v>
      </c>
      <c r="Z1725" s="34">
        <f t="shared" si="690"/>
        <v>0</v>
      </c>
      <c r="AA1725" s="34"/>
      <c r="AB1725" s="34">
        <f t="shared" si="690"/>
        <v>0</v>
      </c>
      <c r="AC1725" s="34">
        <f t="shared" si="690"/>
        <v>0</v>
      </c>
      <c r="AD1725" s="34">
        <f t="shared" si="690"/>
        <v>0</v>
      </c>
      <c r="AE1725" s="34">
        <f t="shared" si="690"/>
        <v>0</v>
      </c>
      <c r="AF1725" s="34">
        <f t="shared" si="690"/>
        <v>0</v>
      </c>
      <c r="AG1725" s="34">
        <f t="shared" si="690"/>
        <v>0</v>
      </c>
      <c r="AH1725" s="34"/>
      <c r="AI1725" s="34">
        <f t="shared" si="690"/>
        <v>0</v>
      </c>
      <c r="AJ1725" s="34">
        <f t="shared" si="690"/>
        <v>0</v>
      </c>
      <c r="AK1725" s="34"/>
      <c r="AL1725" s="34">
        <f t="shared" ref="AL1725:BC1725" si="691">COUNTIF(AL1683:AL1722,"NS")</f>
        <v>0</v>
      </c>
      <c r="AM1725" s="34">
        <f t="shared" si="691"/>
        <v>0</v>
      </c>
      <c r="AN1725" s="34">
        <f t="shared" si="691"/>
        <v>0</v>
      </c>
      <c r="AO1725" s="34">
        <f t="shared" si="691"/>
        <v>0</v>
      </c>
      <c r="AP1725" s="34">
        <f t="shared" si="691"/>
        <v>0</v>
      </c>
      <c r="AQ1725" s="34">
        <f t="shared" si="691"/>
        <v>0</v>
      </c>
      <c r="AR1725" s="34">
        <f t="shared" si="691"/>
        <v>0</v>
      </c>
      <c r="AS1725" s="34">
        <f t="shared" si="691"/>
        <v>0</v>
      </c>
      <c r="AT1725" s="34">
        <f t="shared" si="691"/>
        <v>0</v>
      </c>
      <c r="AU1725" s="34">
        <f t="shared" si="691"/>
        <v>0</v>
      </c>
      <c r="AV1725" s="34">
        <f t="shared" si="691"/>
        <v>0</v>
      </c>
      <c r="AW1725" s="34">
        <f t="shared" si="691"/>
        <v>0</v>
      </c>
      <c r="AX1725" s="34">
        <f t="shared" si="691"/>
        <v>0</v>
      </c>
      <c r="AY1725" s="34">
        <f t="shared" si="691"/>
        <v>0</v>
      </c>
      <c r="AZ1725" s="34">
        <f t="shared" si="691"/>
        <v>0</v>
      </c>
      <c r="BA1725" s="34">
        <f t="shared" si="691"/>
        <v>0</v>
      </c>
      <c r="BB1725" s="34">
        <f t="shared" si="691"/>
        <v>0</v>
      </c>
      <c r="BC1725" s="34">
        <f t="shared" si="691"/>
        <v>0</v>
      </c>
      <c r="BD1725" s="33">
        <f t="shared" si="685"/>
        <v>0</v>
      </c>
      <c r="BE1725" s="110"/>
    </row>
    <row r="1726" spans="1:57" ht="25.5" customHeight="1" x14ac:dyDescent="0.25">
      <c r="A1726" s="29"/>
      <c r="B1726" s="83"/>
      <c r="C1726" s="84"/>
      <c r="D1726" s="84"/>
      <c r="E1726" s="76" t="s">
        <v>59</v>
      </c>
      <c r="F1726" s="34">
        <f t="shared" ref="F1726:AK1726" si="692">COUNTIF(F1683:F1722,"NC")</f>
        <v>0</v>
      </c>
      <c r="G1726" s="34">
        <f t="shared" si="692"/>
        <v>0</v>
      </c>
      <c r="H1726" s="34">
        <f t="shared" si="692"/>
        <v>0</v>
      </c>
      <c r="I1726" s="34">
        <f t="shared" si="692"/>
        <v>0</v>
      </c>
      <c r="J1726" s="34">
        <f t="shared" si="692"/>
        <v>0</v>
      </c>
      <c r="K1726" s="34">
        <f t="shared" si="692"/>
        <v>0</v>
      </c>
      <c r="L1726" s="34">
        <f t="shared" si="692"/>
        <v>0</v>
      </c>
      <c r="M1726" s="34">
        <f t="shared" si="692"/>
        <v>0</v>
      </c>
      <c r="N1726" s="34">
        <f t="shared" si="692"/>
        <v>0</v>
      </c>
      <c r="O1726" s="34">
        <f t="shared" si="692"/>
        <v>0</v>
      </c>
      <c r="P1726" s="34">
        <f t="shared" si="692"/>
        <v>0</v>
      </c>
      <c r="Q1726" s="34">
        <f t="shared" si="692"/>
        <v>0</v>
      </c>
      <c r="R1726" s="34">
        <f t="shared" si="692"/>
        <v>0</v>
      </c>
      <c r="S1726" s="34">
        <f t="shared" si="692"/>
        <v>0</v>
      </c>
      <c r="T1726" s="34">
        <f t="shared" si="692"/>
        <v>0</v>
      </c>
      <c r="U1726" s="34">
        <f t="shared" si="692"/>
        <v>0</v>
      </c>
      <c r="V1726" s="34"/>
      <c r="W1726" s="34">
        <f t="shared" si="692"/>
        <v>0</v>
      </c>
      <c r="X1726" s="34"/>
      <c r="Y1726" s="34">
        <f t="shared" si="692"/>
        <v>0</v>
      </c>
      <c r="Z1726" s="34">
        <f t="shared" si="692"/>
        <v>0</v>
      </c>
      <c r="AA1726" s="34"/>
      <c r="AB1726" s="34">
        <f t="shared" si="692"/>
        <v>0</v>
      </c>
      <c r="AC1726" s="34">
        <f t="shared" si="692"/>
        <v>0</v>
      </c>
      <c r="AD1726" s="34">
        <f t="shared" si="692"/>
        <v>0</v>
      </c>
      <c r="AE1726" s="34">
        <f t="shared" si="692"/>
        <v>0</v>
      </c>
      <c r="AF1726" s="34">
        <f t="shared" si="692"/>
        <v>0</v>
      </c>
      <c r="AG1726" s="34">
        <f t="shared" si="692"/>
        <v>0</v>
      </c>
      <c r="AH1726" s="34"/>
      <c r="AI1726" s="34">
        <f t="shared" si="692"/>
        <v>0</v>
      </c>
      <c r="AJ1726" s="34">
        <f t="shared" si="692"/>
        <v>0</v>
      </c>
      <c r="AK1726" s="34"/>
      <c r="AL1726" s="34">
        <f t="shared" ref="AL1726:BC1726" si="693">COUNTIF(AL1683:AL1722,"NC")</f>
        <v>0</v>
      </c>
      <c r="AM1726" s="34">
        <f t="shared" si="693"/>
        <v>0</v>
      </c>
      <c r="AN1726" s="34">
        <f t="shared" si="693"/>
        <v>0</v>
      </c>
      <c r="AO1726" s="34">
        <f t="shared" si="693"/>
        <v>0</v>
      </c>
      <c r="AP1726" s="34">
        <f t="shared" si="693"/>
        <v>0</v>
      </c>
      <c r="AQ1726" s="34">
        <f t="shared" si="693"/>
        <v>0</v>
      </c>
      <c r="AR1726" s="34">
        <f t="shared" si="693"/>
        <v>0</v>
      </c>
      <c r="AS1726" s="34">
        <f t="shared" si="693"/>
        <v>0</v>
      </c>
      <c r="AT1726" s="34">
        <f t="shared" si="693"/>
        <v>0</v>
      </c>
      <c r="AU1726" s="34">
        <f t="shared" si="693"/>
        <v>0</v>
      </c>
      <c r="AV1726" s="34">
        <f t="shared" si="693"/>
        <v>0</v>
      </c>
      <c r="AW1726" s="34">
        <f t="shared" si="693"/>
        <v>0</v>
      </c>
      <c r="AX1726" s="34">
        <f t="shared" si="693"/>
        <v>0</v>
      </c>
      <c r="AY1726" s="34">
        <f t="shared" si="693"/>
        <v>0</v>
      </c>
      <c r="AZ1726" s="34">
        <f t="shared" si="693"/>
        <v>0</v>
      </c>
      <c r="BA1726" s="34">
        <f t="shared" si="693"/>
        <v>0</v>
      </c>
      <c r="BB1726" s="34">
        <f t="shared" si="693"/>
        <v>0</v>
      </c>
      <c r="BC1726" s="34">
        <f t="shared" si="693"/>
        <v>0</v>
      </c>
      <c r="BD1726" s="33">
        <f t="shared" si="685"/>
        <v>0</v>
      </c>
      <c r="BE1726" s="110"/>
    </row>
    <row r="1727" spans="1:57" ht="25.5" customHeight="1" x14ac:dyDescent="0.25">
      <c r="A1727" s="29"/>
      <c r="B1727" s="83"/>
      <c r="C1727" s="84"/>
      <c r="D1727" s="84"/>
      <c r="E1727" s="76" t="s">
        <v>118</v>
      </c>
      <c r="F1727" s="35">
        <f t="shared" ref="F1727:AK1727" si="694">1-F1726/(F1724-F1725)</f>
        <v>1</v>
      </c>
      <c r="G1727" s="35">
        <f t="shared" si="694"/>
        <v>1</v>
      </c>
      <c r="H1727" s="35">
        <f t="shared" si="694"/>
        <v>1</v>
      </c>
      <c r="I1727" s="35">
        <f t="shared" si="694"/>
        <v>1</v>
      </c>
      <c r="J1727" s="35">
        <f t="shared" si="694"/>
        <v>1</v>
      </c>
      <c r="K1727" s="35">
        <f t="shared" si="694"/>
        <v>1</v>
      </c>
      <c r="L1727" s="35">
        <f t="shared" si="694"/>
        <v>1</v>
      </c>
      <c r="M1727" s="35">
        <f t="shared" si="694"/>
        <v>1</v>
      </c>
      <c r="N1727" s="35">
        <f t="shared" si="694"/>
        <v>1</v>
      </c>
      <c r="O1727" s="35">
        <f t="shared" si="694"/>
        <v>1</v>
      </c>
      <c r="P1727" s="35">
        <f t="shared" si="694"/>
        <v>1</v>
      </c>
      <c r="Q1727" s="35">
        <f t="shared" si="694"/>
        <v>1</v>
      </c>
      <c r="R1727" s="35">
        <f t="shared" si="694"/>
        <v>1</v>
      </c>
      <c r="S1727" s="35">
        <f t="shared" si="694"/>
        <v>1</v>
      </c>
      <c r="T1727" s="35">
        <f t="shared" si="694"/>
        <v>1</v>
      </c>
      <c r="U1727" s="35">
        <f t="shared" si="694"/>
        <v>1</v>
      </c>
      <c r="V1727" s="35"/>
      <c r="W1727" s="35">
        <f t="shared" si="694"/>
        <v>1</v>
      </c>
      <c r="X1727" s="35"/>
      <c r="Y1727" s="35">
        <f t="shared" si="694"/>
        <v>1</v>
      </c>
      <c r="Z1727" s="35">
        <f t="shared" si="694"/>
        <v>1</v>
      </c>
      <c r="AA1727" s="35"/>
      <c r="AB1727" s="35">
        <f t="shared" si="694"/>
        <v>1</v>
      </c>
      <c r="AC1727" s="35">
        <f t="shared" si="694"/>
        <v>1</v>
      </c>
      <c r="AD1727" s="35">
        <f t="shared" si="694"/>
        <v>1</v>
      </c>
      <c r="AE1727" s="35">
        <f t="shared" si="694"/>
        <v>1</v>
      </c>
      <c r="AF1727" s="35">
        <f t="shared" si="694"/>
        <v>1</v>
      </c>
      <c r="AG1727" s="35">
        <f t="shared" si="694"/>
        <v>1</v>
      </c>
      <c r="AH1727" s="35"/>
      <c r="AI1727" s="35">
        <f t="shared" si="694"/>
        <v>1</v>
      </c>
      <c r="AJ1727" s="35">
        <f t="shared" si="694"/>
        <v>1</v>
      </c>
      <c r="AK1727" s="35"/>
      <c r="AL1727" s="35">
        <f t="shared" ref="AL1727:BD1727" si="695">1-AL1726/(AL1724-AL1725)</f>
        <v>1</v>
      </c>
      <c r="AM1727" s="35">
        <f t="shared" si="695"/>
        <v>1</v>
      </c>
      <c r="AN1727" s="35">
        <f t="shared" si="695"/>
        <v>1</v>
      </c>
      <c r="AO1727" s="35">
        <f t="shared" si="695"/>
        <v>1</v>
      </c>
      <c r="AP1727" s="35">
        <f t="shared" si="695"/>
        <v>1</v>
      </c>
      <c r="AQ1727" s="35">
        <f t="shared" si="695"/>
        <v>1</v>
      </c>
      <c r="AR1727" s="35">
        <f t="shared" si="695"/>
        <v>1</v>
      </c>
      <c r="AS1727" s="35">
        <f t="shared" si="695"/>
        <v>1</v>
      </c>
      <c r="AT1727" s="35">
        <f t="shared" si="695"/>
        <v>1</v>
      </c>
      <c r="AU1727" s="35">
        <f t="shared" si="695"/>
        <v>1</v>
      </c>
      <c r="AV1727" s="35">
        <f t="shared" si="695"/>
        <v>1</v>
      </c>
      <c r="AW1727" s="35">
        <f t="shared" si="695"/>
        <v>1</v>
      </c>
      <c r="AX1727" s="35">
        <f t="shared" si="695"/>
        <v>1</v>
      </c>
      <c r="AY1727" s="35">
        <f t="shared" si="695"/>
        <v>1</v>
      </c>
      <c r="AZ1727" s="35">
        <f t="shared" si="695"/>
        <v>1</v>
      </c>
      <c r="BA1727" s="35">
        <f t="shared" si="695"/>
        <v>1</v>
      </c>
      <c r="BB1727" s="35">
        <f t="shared" si="695"/>
        <v>1</v>
      </c>
      <c r="BC1727" s="35">
        <f t="shared" si="695"/>
        <v>1</v>
      </c>
      <c r="BD1727" s="35">
        <f t="shared" si="695"/>
        <v>1</v>
      </c>
      <c r="BE1727" s="110"/>
    </row>
    <row r="1728" spans="1:57" ht="25.5" customHeight="1" x14ac:dyDescent="0.25">
      <c r="A1728" s="29"/>
      <c r="B1728" s="83"/>
      <c r="C1728" s="84"/>
      <c r="D1728" s="84"/>
      <c r="E1728" s="76" t="s">
        <v>152</v>
      </c>
      <c r="F1728" s="34">
        <f t="shared" ref="F1728:AK1728" si="696">F1724+F1677</f>
        <v>1359</v>
      </c>
      <c r="G1728" s="34">
        <f t="shared" si="696"/>
        <v>1360</v>
      </c>
      <c r="H1728" s="34">
        <f t="shared" si="696"/>
        <v>1360</v>
      </c>
      <c r="I1728" s="34">
        <f t="shared" si="696"/>
        <v>1360</v>
      </c>
      <c r="J1728" s="34">
        <f t="shared" si="696"/>
        <v>1360</v>
      </c>
      <c r="K1728" s="34">
        <f t="shared" si="696"/>
        <v>1358</v>
      </c>
      <c r="L1728" s="34">
        <f t="shared" si="696"/>
        <v>1358</v>
      </c>
      <c r="M1728" s="34">
        <f t="shared" si="696"/>
        <v>1359</v>
      </c>
      <c r="N1728" s="34">
        <f t="shared" si="696"/>
        <v>1359</v>
      </c>
      <c r="O1728" s="34">
        <f t="shared" si="696"/>
        <v>1358</v>
      </c>
      <c r="P1728" s="34">
        <f t="shared" si="696"/>
        <v>1360</v>
      </c>
      <c r="Q1728" s="34">
        <f t="shared" si="696"/>
        <v>1360</v>
      </c>
      <c r="R1728" s="34">
        <f t="shared" si="696"/>
        <v>1343</v>
      </c>
      <c r="S1728" s="34">
        <f t="shared" si="696"/>
        <v>1359</v>
      </c>
      <c r="T1728" s="34">
        <f t="shared" si="696"/>
        <v>1360</v>
      </c>
      <c r="U1728" s="34">
        <f t="shared" si="696"/>
        <v>1348</v>
      </c>
      <c r="V1728" s="34"/>
      <c r="W1728" s="34">
        <f t="shared" si="696"/>
        <v>1355</v>
      </c>
      <c r="X1728" s="34"/>
      <c r="Y1728" s="34">
        <f t="shared" si="696"/>
        <v>1359</v>
      </c>
      <c r="Z1728" s="34">
        <f t="shared" si="696"/>
        <v>1360</v>
      </c>
      <c r="AA1728" s="34"/>
      <c r="AB1728" s="34">
        <f t="shared" si="696"/>
        <v>1360</v>
      </c>
      <c r="AC1728" s="34">
        <f t="shared" si="696"/>
        <v>1360</v>
      </c>
      <c r="AD1728" s="34">
        <f t="shared" si="696"/>
        <v>1360</v>
      </c>
      <c r="AE1728" s="34">
        <f t="shared" si="696"/>
        <v>1360</v>
      </c>
      <c r="AF1728" s="34">
        <f t="shared" si="696"/>
        <v>1359</v>
      </c>
      <c r="AG1728" s="34">
        <f t="shared" si="696"/>
        <v>1359</v>
      </c>
      <c r="AH1728" s="34"/>
      <c r="AI1728" s="34">
        <f t="shared" si="696"/>
        <v>1360</v>
      </c>
      <c r="AJ1728" s="34">
        <f t="shared" si="696"/>
        <v>1356</v>
      </c>
      <c r="AK1728" s="34"/>
      <c r="AL1728" s="34">
        <f t="shared" ref="AL1728:BD1728" si="697">AL1724+AL1677</f>
        <v>1356</v>
      </c>
      <c r="AM1728" s="34">
        <f t="shared" si="697"/>
        <v>1359</v>
      </c>
      <c r="AN1728" s="34">
        <f t="shared" si="697"/>
        <v>1359</v>
      </c>
      <c r="AO1728" s="34">
        <f t="shared" si="697"/>
        <v>1359</v>
      </c>
      <c r="AP1728" s="34">
        <f t="shared" si="697"/>
        <v>1360</v>
      </c>
      <c r="AQ1728" s="34">
        <f t="shared" si="697"/>
        <v>1357</v>
      </c>
      <c r="AR1728" s="34">
        <f t="shared" si="697"/>
        <v>1358</v>
      </c>
      <c r="AS1728" s="34">
        <f t="shared" si="697"/>
        <v>1360</v>
      </c>
      <c r="AT1728" s="34">
        <f t="shared" si="697"/>
        <v>1359</v>
      </c>
      <c r="AU1728" s="34">
        <f t="shared" si="697"/>
        <v>1360</v>
      </c>
      <c r="AV1728" s="34">
        <f t="shared" si="697"/>
        <v>1360</v>
      </c>
      <c r="AW1728" s="34">
        <f t="shared" si="697"/>
        <v>1352</v>
      </c>
      <c r="AX1728" s="34">
        <f t="shared" si="697"/>
        <v>1359</v>
      </c>
      <c r="AY1728" s="34">
        <f t="shared" si="697"/>
        <v>1357</v>
      </c>
      <c r="AZ1728" s="34">
        <f t="shared" si="697"/>
        <v>1359</v>
      </c>
      <c r="BA1728" s="34">
        <f t="shared" si="697"/>
        <v>1360</v>
      </c>
      <c r="BB1728" s="34">
        <f t="shared" si="697"/>
        <v>1360</v>
      </c>
      <c r="BC1728" s="34">
        <f t="shared" si="697"/>
        <v>1360</v>
      </c>
      <c r="BD1728" s="34">
        <f t="shared" si="697"/>
        <v>61123</v>
      </c>
      <c r="BE1728" s="110"/>
    </row>
    <row r="1729" spans="1:57" ht="25.5" customHeight="1" x14ac:dyDescent="0.25">
      <c r="A1729" s="29"/>
      <c r="B1729" s="83"/>
      <c r="C1729" s="84"/>
      <c r="D1729" s="84"/>
      <c r="E1729" s="76" t="s">
        <v>153</v>
      </c>
      <c r="F1729" s="34">
        <f t="shared" ref="F1729:AK1729" si="698">F1725+F1678</f>
        <v>94</v>
      </c>
      <c r="G1729" s="34">
        <f t="shared" si="698"/>
        <v>142</v>
      </c>
      <c r="H1729" s="34">
        <f t="shared" si="698"/>
        <v>91</v>
      </c>
      <c r="I1729" s="34">
        <f t="shared" si="698"/>
        <v>146</v>
      </c>
      <c r="J1729" s="34">
        <f t="shared" si="698"/>
        <v>151</v>
      </c>
      <c r="K1729" s="34">
        <f t="shared" si="698"/>
        <v>145</v>
      </c>
      <c r="L1729" s="34">
        <f t="shared" si="698"/>
        <v>192</v>
      </c>
      <c r="M1729" s="34">
        <f t="shared" si="698"/>
        <v>175</v>
      </c>
      <c r="N1729" s="34">
        <f t="shared" si="698"/>
        <v>159</v>
      </c>
      <c r="O1729" s="34">
        <f t="shared" si="698"/>
        <v>158</v>
      </c>
      <c r="P1729" s="34">
        <f t="shared" si="698"/>
        <v>148</v>
      </c>
      <c r="Q1729" s="34">
        <f t="shared" si="698"/>
        <v>192</v>
      </c>
      <c r="R1729" s="34">
        <f t="shared" si="698"/>
        <v>131</v>
      </c>
      <c r="S1729" s="34">
        <f t="shared" si="698"/>
        <v>185</v>
      </c>
      <c r="T1729" s="34">
        <f t="shared" si="698"/>
        <v>145</v>
      </c>
      <c r="U1729" s="34">
        <f t="shared" si="698"/>
        <v>140</v>
      </c>
      <c r="V1729" s="34"/>
      <c r="W1729" s="34">
        <f t="shared" si="698"/>
        <v>157</v>
      </c>
      <c r="X1729" s="34"/>
      <c r="Y1729" s="34">
        <f t="shared" si="698"/>
        <v>150</v>
      </c>
      <c r="Z1729" s="34">
        <f t="shared" si="698"/>
        <v>146</v>
      </c>
      <c r="AA1729" s="34"/>
      <c r="AB1729" s="34">
        <f t="shared" si="698"/>
        <v>133</v>
      </c>
      <c r="AC1729" s="34">
        <f t="shared" si="698"/>
        <v>149</v>
      </c>
      <c r="AD1729" s="34">
        <f t="shared" si="698"/>
        <v>154</v>
      </c>
      <c r="AE1729" s="34">
        <f t="shared" si="698"/>
        <v>157</v>
      </c>
      <c r="AF1729" s="34">
        <f t="shared" si="698"/>
        <v>166</v>
      </c>
      <c r="AG1729" s="34">
        <f t="shared" si="698"/>
        <v>116</v>
      </c>
      <c r="AH1729" s="34"/>
      <c r="AI1729" s="34">
        <f t="shared" si="698"/>
        <v>184</v>
      </c>
      <c r="AJ1729" s="34">
        <f t="shared" si="698"/>
        <v>148</v>
      </c>
      <c r="AK1729" s="34"/>
      <c r="AL1729" s="34">
        <f t="shared" ref="AL1729:BD1729" si="699">AL1725+AL1678</f>
        <v>145</v>
      </c>
      <c r="AM1729" s="34">
        <f t="shared" si="699"/>
        <v>147</v>
      </c>
      <c r="AN1729" s="34">
        <f t="shared" si="699"/>
        <v>176</v>
      </c>
      <c r="AO1729" s="34">
        <f t="shared" si="699"/>
        <v>144</v>
      </c>
      <c r="AP1729" s="34">
        <f t="shared" si="699"/>
        <v>184</v>
      </c>
      <c r="AQ1729" s="34">
        <f t="shared" si="699"/>
        <v>147</v>
      </c>
      <c r="AR1729" s="34">
        <f t="shared" si="699"/>
        <v>130</v>
      </c>
      <c r="AS1729" s="34">
        <f t="shared" si="699"/>
        <v>217</v>
      </c>
      <c r="AT1729" s="34">
        <f t="shared" si="699"/>
        <v>144</v>
      </c>
      <c r="AU1729" s="34">
        <f t="shared" si="699"/>
        <v>189</v>
      </c>
      <c r="AV1729" s="34">
        <f t="shared" si="699"/>
        <v>0</v>
      </c>
      <c r="AW1729" s="34">
        <f t="shared" si="699"/>
        <v>154</v>
      </c>
      <c r="AX1729" s="34">
        <f t="shared" si="699"/>
        <v>128</v>
      </c>
      <c r="AY1729" s="34">
        <f t="shared" si="699"/>
        <v>196</v>
      </c>
      <c r="AZ1729" s="34">
        <f t="shared" si="699"/>
        <v>131</v>
      </c>
      <c r="BA1729" s="34">
        <f t="shared" si="699"/>
        <v>137</v>
      </c>
      <c r="BB1729" s="34">
        <f t="shared" si="699"/>
        <v>0</v>
      </c>
      <c r="BC1729" s="34">
        <f t="shared" si="699"/>
        <v>0</v>
      </c>
      <c r="BD1729" s="34">
        <f t="shared" si="699"/>
        <v>6423</v>
      </c>
      <c r="BE1729" s="110"/>
    </row>
    <row r="1730" spans="1:57" ht="25.5" customHeight="1" x14ac:dyDescent="0.25">
      <c r="A1730" s="29"/>
      <c r="B1730" s="83"/>
      <c r="C1730" s="84"/>
      <c r="D1730" s="84"/>
      <c r="E1730" s="76" t="s">
        <v>154</v>
      </c>
      <c r="F1730" s="34">
        <f t="shared" ref="F1730:AK1730" si="700">F1726+F1679</f>
        <v>5</v>
      </c>
      <c r="G1730" s="34">
        <f t="shared" si="700"/>
        <v>27</v>
      </c>
      <c r="H1730" s="34">
        <f t="shared" si="700"/>
        <v>89</v>
      </c>
      <c r="I1730" s="34">
        <f t="shared" si="700"/>
        <v>71</v>
      </c>
      <c r="J1730" s="34">
        <f t="shared" si="700"/>
        <v>81</v>
      </c>
      <c r="K1730" s="34">
        <f t="shared" si="700"/>
        <v>22</v>
      </c>
      <c r="L1730" s="34">
        <f t="shared" si="700"/>
        <v>51</v>
      </c>
      <c r="M1730" s="34">
        <f t="shared" si="700"/>
        <v>134</v>
      </c>
      <c r="N1730" s="34">
        <f t="shared" si="700"/>
        <v>107</v>
      </c>
      <c r="O1730" s="34">
        <f t="shared" si="700"/>
        <v>72</v>
      </c>
      <c r="P1730" s="34">
        <f t="shared" si="700"/>
        <v>29</v>
      </c>
      <c r="Q1730" s="34">
        <f t="shared" si="700"/>
        <v>71</v>
      </c>
      <c r="R1730" s="34">
        <f t="shared" si="700"/>
        <v>96</v>
      </c>
      <c r="S1730" s="34">
        <f t="shared" si="700"/>
        <v>24</v>
      </c>
      <c r="T1730" s="34">
        <f t="shared" si="700"/>
        <v>101</v>
      </c>
      <c r="U1730" s="34">
        <f t="shared" si="700"/>
        <v>78</v>
      </c>
      <c r="V1730" s="34"/>
      <c r="W1730" s="34">
        <f t="shared" si="700"/>
        <v>147</v>
      </c>
      <c r="X1730" s="34"/>
      <c r="Y1730" s="34">
        <f t="shared" si="700"/>
        <v>58</v>
      </c>
      <c r="Z1730" s="34">
        <f t="shared" si="700"/>
        <v>74</v>
      </c>
      <c r="AA1730" s="34"/>
      <c r="AB1730" s="34">
        <f t="shared" si="700"/>
        <v>4</v>
      </c>
      <c r="AC1730" s="34">
        <f t="shared" si="700"/>
        <v>59</v>
      </c>
      <c r="AD1730" s="34">
        <f t="shared" si="700"/>
        <v>25</v>
      </c>
      <c r="AE1730" s="34">
        <f t="shared" si="700"/>
        <v>21</v>
      </c>
      <c r="AF1730" s="34">
        <f t="shared" si="700"/>
        <v>105</v>
      </c>
      <c r="AG1730" s="34">
        <f t="shared" si="700"/>
        <v>40</v>
      </c>
      <c r="AH1730" s="34"/>
      <c r="AI1730" s="34">
        <f t="shared" si="700"/>
        <v>58</v>
      </c>
      <c r="AJ1730" s="34">
        <f t="shared" si="700"/>
        <v>39</v>
      </c>
      <c r="AK1730" s="34"/>
      <c r="AL1730" s="34">
        <f t="shared" ref="AL1730:BD1730" si="701">AL1726+AL1679</f>
        <v>37</v>
      </c>
      <c r="AM1730" s="34">
        <f t="shared" si="701"/>
        <v>15</v>
      </c>
      <c r="AN1730" s="34">
        <f t="shared" si="701"/>
        <v>38</v>
      </c>
      <c r="AO1730" s="34">
        <f t="shared" si="701"/>
        <v>93</v>
      </c>
      <c r="AP1730" s="34">
        <f t="shared" si="701"/>
        <v>15</v>
      </c>
      <c r="AQ1730" s="34">
        <f t="shared" si="701"/>
        <v>141</v>
      </c>
      <c r="AR1730" s="34">
        <f t="shared" si="701"/>
        <v>101</v>
      </c>
      <c r="AS1730" s="34">
        <f t="shared" si="701"/>
        <v>87</v>
      </c>
      <c r="AT1730" s="34">
        <f t="shared" si="701"/>
        <v>89</v>
      </c>
      <c r="AU1730" s="34">
        <f t="shared" si="701"/>
        <v>158</v>
      </c>
      <c r="AV1730" s="34">
        <f t="shared" si="701"/>
        <v>0</v>
      </c>
      <c r="AW1730" s="34">
        <f t="shared" si="701"/>
        <v>183</v>
      </c>
      <c r="AX1730" s="34">
        <f t="shared" si="701"/>
        <v>64</v>
      </c>
      <c r="AY1730" s="34">
        <f t="shared" si="701"/>
        <v>3</v>
      </c>
      <c r="AZ1730" s="34">
        <f t="shared" si="701"/>
        <v>33</v>
      </c>
      <c r="BA1730" s="34">
        <f t="shared" si="701"/>
        <v>1</v>
      </c>
      <c r="BB1730" s="34">
        <f t="shared" si="701"/>
        <v>0</v>
      </c>
      <c r="BC1730" s="34">
        <f t="shared" si="701"/>
        <v>0</v>
      </c>
      <c r="BD1730" s="34">
        <f t="shared" si="701"/>
        <v>2746</v>
      </c>
      <c r="BE1730" s="110"/>
    </row>
    <row r="1731" spans="1:57" ht="25.5" customHeight="1" x14ac:dyDescent="0.25">
      <c r="A1731" s="29"/>
      <c r="B1731" s="83"/>
      <c r="C1731" s="84"/>
      <c r="D1731" s="84"/>
      <c r="E1731" s="76" t="s">
        <v>155</v>
      </c>
      <c r="F1731" s="35">
        <f t="shared" ref="F1731:AK1731" si="702">1-F1730/(F1728-F1729)</f>
        <v>0.99604743083003955</v>
      </c>
      <c r="G1731" s="35">
        <f t="shared" si="702"/>
        <v>0.97783251231527091</v>
      </c>
      <c r="H1731" s="35">
        <f t="shared" si="702"/>
        <v>0.92986603624901498</v>
      </c>
      <c r="I1731" s="35">
        <f t="shared" si="702"/>
        <v>0.94151565074135091</v>
      </c>
      <c r="J1731" s="35">
        <f t="shared" si="702"/>
        <v>0.9330024813895782</v>
      </c>
      <c r="K1731" s="35">
        <f t="shared" si="702"/>
        <v>0.98186314921681783</v>
      </c>
      <c r="L1731" s="35">
        <f t="shared" si="702"/>
        <v>0.95626072041166377</v>
      </c>
      <c r="M1731" s="35">
        <f t="shared" si="702"/>
        <v>0.88682432432432434</v>
      </c>
      <c r="N1731" s="35">
        <f t="shared" si="702"/>
        <v>0.91083333333333338</v>
      </c>
      <c r="O1731" s="35">
        <f t="shared" si="702"/>
        <v>0.94</v>
      </c>
      <c r="P1731" s="35">
        <f t="shared" si="702"/>
        <v>0.97607260726072609</v>
      </c>
      <c r="Q1731" s="35">
        <f t="shared" si="702"/>
        <v>0.93921232876712324</v>
      </c>
      <c r="R1731" s="35">
        <f t="shared" si="702"/>
        <v>0.92079207920792083</v>
      </c>
      <c r="S1731" s="35">
        <f t="shared" si="702"/>
        <v>0.97955706984667801</v>
      </c>
      <c r="T1731" s="35">
        <f t="shared" si="702"/>
        <v>0.91687242798353907</v>
      </c>
      <c r="U1731" s="35">
        <f t="shared" si="702"/>
        <v>0.935430463576159</v>
      </c>
      <c r="V1731" s="35"/>
      <c r="W1731" s="35">
        <f t="shared" si="702"/>
        <v>0.87729549248747918</v>
      </c>
      <c r="X1731" s="35"/>
      <c r="Y1731" s="35">
        <f t="shared" si="702"/>
        <v>0.9520264681555004</v>
      </c>
      <c r="Z1731" s="35">
        <f t="shared" si="702"/>
        <v>0.93904448105436578</v>
      </c>
      <c r="AA1731" s="35"/>
      <c r="AB1731" s="35">
        <f t="shared" si="702"/>
        <v>0.99674001629991849</v>
      </c>
      <c r="AC1731" s="35">
        <f t="shared" si="702"/>
        <v>0.95127993393889343</v>
      </c>
      <c r="AD1731" s="35">
        <f t="shared" si="702"/>
        <v>0.97927031509121065</v>
      </c>
      <c r="AE1731" s="35">
        <f t="shared" si="702"/>
        <v>0.98254364089775559</v>
      </c>
      <c r="AF1731" s="35">
        <f t="shared" si="702"/>
        <v>0.911986588432523</v>
      </c>
      <c r="AG1731" s="35">
        <f t="shared" si="702"/>
        <v>0.96781979082864034</v>
      </c>
      <c r="AH1731" s="35"/>
      <c r="AI1731" s="35">
        <f t="shared" si="702"/>
        <v>0.95068027210884354</v>
      </c>
      <c r="AJ1731" s="35">
        <f t="shared" si="702"/>
        <v>0.9677152317880795</v>
      </c>
      <c r="AK1731" s="35"/>
      <c r="AL1731" s="35">
        <f t="shared" ref="AL1731:BD1731" si="703">1-AL1730/(AL1728-AL1729)</f>
        <v>0.96944673823286542</v>
      </c>
      <c r="AM1731" s="35">
        <f t="shared" si="703"/>
        <v>0.98762376237623761</v>
      </c>
      <c r="AN1731" s="35">
        <f t="shared" si="703"/>
        <v>0.96787827557058326</v>
      </c>
      <c r="AO1731" s="35">
        <f t="shared" si="703"/>
        <v>0.92345679012345683</v>
      </c>
      <c r="AP1731" s="35">
        <f t="shared" si="703"/>
        <v>0.98724489795918369</v>
      </c>
      <c r="AQ1731" s="35">
        <f t="shared" si="703"/>
        <v>0.88347107438016526</v>
      </c>
      <c r="AR1731" s="35">
        <f t="shared" si="703"/>
        <v>0.91775244299674263</v>
      </c>
      <c r="AS1731" s="35">
        <f t="shared" si="703"/>
        <v>0.92388451443569553</v>
      </c>
      <c r="AT1731" s="35">
        <f t="shared" si="703"/>
        <v>0.92674897119341559</v>
      </c>
      <c r="AU1731" s="35">
        <f t="shared" si="703"/>
        <v>0.86507258753202387</v>
      </c>
      <c r="AV1731" s="35">
        <f t="shared" si="703"/>
        <v>1</v>
      </c>
      <c r="AW1731" s="35">
        <f t="shared" si="703"/>
        <v>0.84724540901502499</v>
      </c>
      <c r="AX1731" s="35">
        <f t="shared" si="703"/>
        <v>0.94800974817221773</v>
      </c>
      <c r="AY1731" s="35">
        <f t="shared" si="703"/>
        <v>0.99741602067183466</v>
      </c>
      <c r="AZ1731" s="35">
        <f t="shared" si="703"/>
        <v>0.97312703583061888</v>
      </c>
      <c r="BA1731" s="35">
        <f t="shared" si="703"/>
        <v>0.99918233851185612</v>
      </c>
      <c r="BB1731" s="35">
        <f t="shared" si="703"/>
        <v>1</v>
      </c>
      <c r="BC1731" s="35">
        <f t="shared" si="703"/>
        <v>1</v>
      </c>
      <c r="BD1731" s="35">
        <f t="shared" si="703"/>
        <v>0.94979890310786108</v>
      </c>
      <c r="BE1731" s="110"/>
    </row>
    <row r="1732" spans="1:57" ht="25.5" customHeight="1" x14ac:dyDescent="0.25">
      <c r="A1732" s="19" t="s">
        <v>44</v>
      </c>
      <c r="B1732" s="85" t="s">
        <v>45</v>
      </c>
      <c r="C1732" s="86">
        <v>43708</v>
      </c>
      <c r="D1732" s="85">
        <v>34</v>
      </c>
      <c r="E1732" s="85" t="s">
        <v>46</v>
      </c>
      <c r="F1732" s="19">
        <f t="shared" ref="F1732:AK1732" si="704">F1681</f>
        <v>14</v>
      </c>
      <c r="G1732" s="19">
        <f t="shared" si="704"/>
        <v>23</v>
      </c>
      <c r="H1732" s="19">
        <f t="shared" si="704"/>
        <v>42</v>
      </c>
      <c r="I1732" s="19">
        <f t="shared" si="704"/>
        <v>47</v>
      </c>
      <c r="J1732" s="19">
        <f t="shared" si="704"/>
        <v>48</v>
      </c>
      <c r="K1732" s="19">
        <f t="shared" si="704"/>
        <v>59</v>
      </c>
      <c r="L1732" s="19">
        <f t="shared" si="704"/>
        <v>64</v>
      </c>
      <c r="M1732" s="19">
        <f t="shared" si="704"/>
        <v>65</v>
      </c>
      <c r="N1732" s="19">
        <f t="shared" si="704"/>
        <v>66</v>
      </c>
      <c r="O1732" s="19">
        <f t="shared" si="704"/>
        <v>72</v>
      </c>
      <c r="P1732" s="19">
        <f t="shared" si="704"/>
        <v>76</v>
      </c>
      <c r="Q1732" s="19">
        <f t="shared" si="704"/>
        <v>78</v>
      </c>
      <c r="R1732" s="19">
        <f t="shared" si="704"/>
        <v>79</v>
      </c>
      <c r="S1732" s="19">
        <f t="shared" si="704"/>
        <v>83</v>
      </c>
      <c r="T1732" s="19">
        <f t="shared" si="704"/>
        <v>84</v>
      </c>
      <c r="U1732" s="19">
        <f t="shared" si="704"/>
        <v>86</v>
      </c>
      <c r="V1732" s="19"/>
      <c r="W1732" s="19">
        <f t="shared" si="704"/>
        <v>411</v>
      </c>
      <c r="X1732" s="19"/>
      <c r="Y1732" s="19">
        <f t="shared" si="704"/>
        <v>413</v>
      </c>
      <c r="Z1732" s="19">
        <f t="shared" si="704"/>
        <v>415</v>
      </c>
      <c r="AA1732" s="19"/>
      <c r="AB1732" s="19">
        <f t="shared" si="704"/>
        <v>417</v>
      </c>
      <c r="AC1732" s="19">
        <f t="shared" si="704"/>
        <v>418</v>
      </c>
      <c r="AD1732" s="19">
        <f t="shared" si="704"/>
        <v>419</v>
      </c>
      <c r="AE1732" s="19">
        <f t="shared" si="704"/>
        <v>420</v>
      </c>
      <c r="AF1732" s="19">
        <f t="shared" si="704"/>
        <v>421</v>
      </c>
      <c r="AG1732" s="19">
        <f t="shared" si="704"/>
        <v>422</v>
      </c>
      <c r="AH1732" s="19"/>
      <c r="AI1732" s="19">
        <f t="shared" si="704"/>
        <v>425</v>
      </c>
      <c r="AJ1732" s="19">
        <f t="shared" si="704"/>
        <v>426</v>
      </c>
      <c r="AK1732" s="19"/>
      <c r="AL1732" s="19">
        <f t="shared" ref="AL1732:BD1732" si="705">AL1681</f>
        <v>430</v>
      </c>
      <c r="AM1732" s="19">
        <f t="shared" si="705"/>
        <v>431</v>
      </c>
      <c r="AN1732" s="19">
        <f t="shared" si="705"/>
        <v>433</v>
      </c>
      <c r="AO1732" s="19">
        <f t="shared" si="705"/>
        <v>446</v>
      </c>
      <c r="AP1732" s="19">
        <f t="shared" si="705"/>
        <v>449</v>
      </c>
      <c r="AQ1732" s="19">
        <f t="shared" si="705"/>
        <v>450</v>
      </c>
      <c r="AR1732" s="19">
        <f t="shared" si="705"/>
        <v>451</v>
      </c>
      <c r="AS1732" s="19">
        <f t="shared" si="705"/>
        <v>453</v>
      </c>
      <c r="AT1732" s="19">
        <f t="shared" si="705"/>
        <v>454</v>
      </c>
      <c r="AU1732" s="19">
        <f t="shared" si="705"/>
        <v>455</v>
      </c>
      <c r="AV1732" s="19">
        <f t="shared" si="705"/>
        <v>0</v>
      </c>
      <c r="AW1732" s="19">
        <f t="shared" si="705"/>
        <v>457</v>
      </c>
      <c r="AX1732" s="19">
        <f t="shared" si="705"/>
        <v>458</v>
      </c>
      <c r="AY1732" s="19">
        <f t="shared" si="705"/>
        <v>460</v>
      </c>
      <c r="AZ1732" s="19">
        <f t="shared" si="705"/>
        <v>461</v>
      </c>
      <c r="BA1732" s="19">
        <f t="shared" si="705"/>
        <v>463</v>
      </c>
      <c r="BB1732" s="19">
        <f t="shared" si="705"/>
        <v>0</v>
      </c>
      <c r="BC1732" s="19">
        <f t="shared" si="705"/>
        <v>0</v>
      </c>
      <c r="BD1732" s="19" t="str">
        <f t="shared" si="705"/>
        <v>TOTALS</v>
      </c>
      <c r="BE1732" s="19" t="s">
        <v>47</v>
      </c>
    </row>
    <row r="1733" spans="1:57" ht="25.5" customHeight="1" x14ac:dyDescent="0.25">
      <c r="A1733" s="19" t="s">
        <v>48</v>
      </c>
      <c r="B1733" s="85"/>
      <c r="C1733" s="87" t="s">
        <v>49</v>
      </c>
      <c r="D1733" s="87" t="s">
        <v>50</v>
      </c>
      <c r="E1733" s="87" t="s">
        <v>51</v>
      </c>
      <c r="F1733" s="19" t="s">
        <v>52</v>
      </c>
      <c r="G1733" s="19" t="s">
        <v>52</v>
      </c>
      <c r="H1733" s="19" t="s">
        <v>52</v>
      </c>
      <c r="I1733" s="19" t="s">
        <v>52</v>
      </c>
      <c r="J1733" s="19" t="s">
        <v>52</v>
      </c>
      <c r="K1733" s="19" t="s">
        <v>52</v>
      </c>
      <c r="L1733" s="19" t="s">
        <v>52</v>
      </c>
      <c r="M1733" s="19" t="s">
        <v>52</v>
      </c>
      <c r="N1733" s="19" t="s">
        <v>52</v>
      </c>
      <c r="O1733" s="19" t="s">
        <v>52</v>
      </c>
      <c r="P1733" s="19" t="s">
        <v>52</v>
      </c>
      <c r="Q1733" s="19" t="s">
        <v>52</v>
      </c>
      <c r="R1733" s="19" t="s">
        <v>52</v>
      </c>
      <c r="S1733" s="19" t="s">
        <v>52</v>
      </c>
      <c r="T1733" s="19" t="s">
        <v>52</v>
      </c>
      <c r="U1733" s="19" t="s">
        <v>52</v>
      </c>
      <c r="V1733" s="19"/>
      <c r="W1733" s="19" t="s">
        <v>52</v>
      </c>
      <c r="X1733" s="19"/>
      <c r="Y1733" s="19" t="s">
        <v>52</v>
      </c>
      <c r="Z1733" s="19" t="s">
        <v>52</v>
      </c>
      <c r="AA1733" s="19"/>
      <c r="AB1733" s="19" t="s">
        <v>52</v>
      </c>
      <c r="AC1733" s="19" t="s">
        <v>52</v>
      </c>
      <c r="AD1733" s="19" t="s">
        <v>52</v>
      </c>
      <c r="AE1733" s="19" t="s">
        <v>52</v>
      </c>
      <c r="AF1733" s="19" t="s">
        <v>52</v>
      </c>
      <c r="AG1733" s="19" t="s">
        <v>52</v>
      </c>
      <c r="AH1733" s="19"/>
      <c r="AI1733" s="19" t="s">
        <v>52</v>
      </c>
      <c r="AJ1733" s="19" t="s">
        <v>52</v>
      </c>
      <c r="AK1733" s="19"/>
      <c r="AL1733" s="19" t="s">
        <v>52</v>
      </c>
      <c r="AM1733" s="19" t="s">
        <v>52</v>
      </c>
      <c r="AN1733" s="19" t="s">
        <v>52</v>
      </c>
      <c r="AO1733" s="19" t="s">
        <v>52</v>
      </c>
      <c r="AP1733" s="19" t="s">
        <v>52</v>
      </c>
      <c r="AQ1733" s="19" t="s">
        <v>52</v>
      </c>
      <c r="AR1733" s="19" t="s">
        <v>52</v>
      </c>
      <c r="AS1733" s="19" t="s">
        <v>52</v>
      </c>
      <c r="AT1733" s="19" t="s">
        <v>52</v>
      </c>
      <c r="AU1733" s="19" t="s">
        <v>52</v>
      </c>
      <c r="AV1733" s="19" t="s">
        <v>52</v>
      </c>
      <c r="AW1733" s="19" t="s">
        <v>52</v>
      </c>
      <c r="AX1733" s="19" t="s">
        <v>52</v>
      </c>
      <c r="AY1733" s="19" t="s">
        <v>52</v>
      </c>
      <c r="AZ1733" s="19" t="s">
        <v>52</v>
      </c>
      <c r="BA1733" s="19" t="s">
        <v>52</v>
      </c>
      <c r="BB1733" s="19" t="s">
        <v>52</v>
      </c>
      <c r="BC1733" s="19" t="s">
        <v>52</v>
      </c>
      <c r="BD1733" s="19" t="s">
        <v>52</v>
      </c>
      <c r="BE1733" s="19" t="s">
        <v>53</v>
      </c>
    </row>
    <row r="1734" spans="1:57" ht="25.5" customHeight="1" x14ac:dyDescent="0.25">
      <c r="A1734" s="22">
        <v>35</v>
      </c>
      <c r="B1734" s="76" t="s">
        <v>54</v>
      </c>
      <c r="C1734" s="76">
        <v>25</v>
      </c>
      <c r="D1734" s="76" t="s">
        <v>55</v>
      </c>
      <c r="E1734" s="76" t="s">
        <v>56</v>
      </c>
      <c r="F1734" s="24">
        <v>0</v>
      </c>
      <c r="G1734" s="24">
        <v>0</v>
      </c>
      <c r="H1734" s="24">
        <v>0</v>
      </c>
      <c r="I1734" s="24">
        <v>0</v>
      </c>
      <c r="J1734" s="24">
        <v>0</v>
      </c>
      <c r="K1734" s="24">
        <v>0</v>
      </c>
      <c r="L1734" s="24">
        <v>0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0</v>
      </c>
      <c r="V1734" s="24"/>
      <c r="W1734" s="24">
        <v>0</v>
      </c>
      <c r="X1734" s="24"/>
      <c r="Y1734" s="24">
        <v>0</v>
      </c>
      <c r="Z1734" s="24">
        <v>0</v>
      </c>
      <c r="AA1734" s="24"/>
      <c r="AB1734" s="24">
        <v>0</v>
      </c>
      <c r="AC1734" s="24">
        <v>0</v>
      </c>
      <c r="AD1734" s="24">
        <v>0</v>
      </c>
      <c r="AE1734" s="24">
        <v>0</v>
      </c>
      <c r="AF1734" s="24">
        <v>0</v>
      </c>
      <c r="AG1734" s="24">
        <v>0</v>
      </c>
      <c r="AH1734" s="24"/>
      <c r="AI1734" s="24">
        <v>0</v>
      </c>
      <c r="AJ1734" s="24">
        <v>0</v>
      </c>
      <c r="AK1734" s="24"/>
      <c r="AL1734" s="24">
        <v>0</v>
      </c>
      <c r="AM1734" s="24">
        <v>0</v>
      </c>
      <c r="AN1734" s="24">
        <v>0</v>
      </c>
      <c r="AO1734" s="24">
        <v>0</v>
      </c>
      <c r="AP1734" s="24">
        <v>0</v>
      </c>
      <c r="AQ1734" s="24">
        <v>0</v>
      </c>
      <c r="AR1734" s="24">
        <v>0</v>
      </c>
      <c r="AS1734" s="24">
        <v>0</v>
      </c>
      <c r="AT1734" s="24">
        <v>0</v>
      </c>
      <c r="AU1734" s="24">
        <v>0</v>
      </c>
      <c r="AV1734" s="24">
        <v>0</v>
      </c>
      <c r="AW1734" s="24">
        <v>0</v>
      </c>
      <c r="AX1734" s="24">
        <v>0</v>
      </c>
      <c r="AY1734" s="24">
        <v>0</v>
      </c>
      <c r="AZ1734" s="24">
        <v>0</v>
      </c>
      <c r="BA1734" s="24">
        <v>0</v>
      </c>
      <c r="BB1734" s="24">
        <v>0</v>
      </c>
      <c r="BC1734" s="24">
        <v>0</v>
      </c>
      <c r="BD1734" s="24">
        <f t="shared" ref="BD1734:BD1777" si="706">SUM(F1734:BC1734)</f>
        <v>0</v>
      </c>
      <c r="BE1734" s="25"/>
    </row>
    <row r="1735" spans="1:57" ht="25.5" customHeight="1" x14ac:dyDescent="0.25">
      <c r="A1735" s="22">
        <v>35</v>
      </c>
      <c r="B1735" s="76" t="s">
        <v>54</v>
      </c>
      <c r="C1735" s="76">
        <v>66</v>
      </c>
      <c r="D1735" s="76" t="s">
        <v>55</v>
      </c>
      <c r="E1735" s="77" t="s">
        <v>57</v>
      </c>
      <c r="F1735" s="24">
        <v>0</v>
      </c>
      <c r="G1735" s="24">
        <v>0</v>
      </c>
      <c r="H1735" s="24">
        <v>0</v>
      </c>
      <c r="I1735" s="24">
        <v>0</v>
      </c>
      <c r="J1735" s="24">
        <v>0</v>
      </c>
      <c r="K1735" s="24">
        <v>0</v>
      </c>
      <c r="L1735" s="24">
        <v>0</v>
      </c>
      <c r="M1735" s="24">
        <v>0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0</v>
      </c>
      <c r="V1735" s="24"/>
      <c r="W1735" s="24">
        <v>0</v>
      </c>
      <c r="X1735" s="24"/>
      <c r="Y1735" s="24">
        <v>0</v>
      </c>
      <c r="Z1735" s="24">
        <v>0</v>
      </c>
      <c r="AA1735" s="24"/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/>
      <c r="AI1735" s="24">
        <v>0</v>
      </c>
      <c r="AJ1735" s="24">
        <v>0</v>
      </c>
      <c r="AK1735" s="24"/>
      <c r="AL1735" s="24">
        <v>0</v>
      </c>
      <c r="AM1735" s="24">
        <v>0</v>
      </c>
      <c r="AN1735" s="24">
        <v>0</v>
      </c>
      <c r="AO1735" s="24">
        <v>0</v>
      </c>
      <c r="AP1735" s="24">
        <v>0</v>
      </c>
      <c r="AQ1735" s="24">
        <v>0</v>
      </c>
      <c r="AR1735" s="24">
        <v>0</v>
      </c>
      <c r="AS1735" s="24">
        <v>0</v>
      </c>
      <c r="AT1735" s="24">
        <v>0</v>
      </c>
      <c r="AU1735" s="24">
        <v>0</v>
      </c>
      <c r="AV1735" s="24">
        <v>0</v>
      </c>
      <c r="AW1735" s="24">
        <v>0</v>
      </c>
      <c r="AX1735" s="24">
        <v>0</v>
      </c>
      <c r="AY1735" s="24">
        <v>0</v>
      </c>
      <c r="AZ1735" s="24">
        <v>0</v>
      </c>
      <c r="BA1735" s="24">
        <v>0</v>
      </c>
      <c r="BB1735" s="24">
        <v>0</v>
      </c>
      <c r="BC1735" s="24">
        <v>0</v>
      </c>
      <c r="BD1735" s="24">
        <f t="shared" si="706"/>
        <v>0</v>
      </c>
      <c r="BE1735" s="25"/>
    </row>
    <row r="1736" spans="1:57" ht="25.5" customHeight="1" x14ac:dyDescent="0.25">
      <c r="A1736" s="22">
        <v>35</v>
      </c>
      <c r="B1736" s="76" t="s">
        <v>54</v>
      </c>
      <c r="C1736" s="76">
        <v>27</v>
      </c>
      <c r="D1736" s="76">
        <v>269</v>
      </c>
      <c r="E1736" s="76" t="s">
        <v>61</v>
      </c>
      <c r="F1736" s="24">
        <v>0</v>
      </c>
      <c r="G1736" s="24">
        <v>0</v>
      </c>
      <c r="H1736" s="24">
        <v>0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0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0</v>
      </c>
      <c r="V1736" s="24"/>
      <c r="W1736" s="24">
        <v>0</v>
      </c>
      <c r="X1736" s="24"/>
      <c r="Y1736" s="24">
        <v>0</v>
      </c>
      <c r="Z1736" s="24">
        <v>0</v>
      </c>
      <c r="AA1736" s="24"/>
      <c r="AB1736" s="24">
        <v>0</v>
      </c>
      <c r="AC1736" s="24">
        <v>0</v>
      </c>
      <c r="AD1736" s="24">
        <v>0</v>
      </c>
      <c r="AE1736" s="24">
        <v>0</v>
      </c>
      <c r="AF1736" s="24">
        <v>0</v>
      </c>
      <c r="AG1736" s="24">
        <v>0</v>
      </c>
      <c r="AH1736" s="24"/>
      <c r="AI1736" s="24">
        <v>0</v>
      </c>
      <c r="AJ1736" s="24">
        <v>0</v>
      </c>
      <c r="AK1736" s="24"/>
      <c r="AL1736" s="24">
        <v>0</v>
      </c>
      <c r="AM1736" s="24">
        <v>0</v>
      </c>
      <c r="AN1736" s="24">
        <v>0</v>
      </c>
      <c r="AO1736" s="24">
        <v>0</v>
      </c>
      <c r="AP1736" s="24">
        <v>0</v>
      </c>
      <c r="AQ1736" s="24">
        <v>0</v>
      </c>
      <c r="AR1736" s="24">
        <v>0</v>
      </c>
      <c r="AS1736" s="24">
        <v>0</v>
      </c>
      <c r="AT1736" s="24">
        <v>0</v>
      </c>
      <c r="AU1736" s="24">
        <v>0</v>
      </c>
      <c r="AV1736" s="24">
        <v>0</v>
      </c>
      <c r="AW1736" s="24">
        <v>0</v>
      </c>
      <c r="AX1736" s="24">
        <v>0</v>
      </c>
      <c r="AY1736" s="24">
        <v>0</v>
      </c>
      <c r="AZ1736" s="24">
        <v>0</v>
      </c>
      <c r="BA1736" s="24">
        <v>0</v>
      </c>
      <c r="BB1736" s="24">
        <v>0</v>
      </c>
      <c r="BC1736" s="24">
        <v>0</v>
      </c>
      <c r="BD1736" s="24">
        <f t="shared" si="706"/>
        <v>0</v>
      </c>
      <c r="BE1736" s="25"/>
    </row>
    <row r="1737" spans="1:57" ht="25.5" customHeight="1" x14ac:dyDescent="0.25">
      <c r="A1737" s="22">
        <v>35</v>
      </c>
      <c r="B1737" s="76" t="s">
        <v>54</v>
      </c>
      <c r="C1737" s="76">
        <v>27</v>
      </c>
      <c r="D1737" s="76">
        <v>273</v>
      </c>
      <c r="E1737" s="76" t="s">
        <v>65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0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0</v>
      </c>
      <c r="V1737" s="24"/>
      <c r="W1737" s="24">
        <v>0</v>
      </c>
      <c r="X1737" s="24"/>
      <c r="Y1737" s="24">
        <v>0</v>
      </c>
      <c r="Z1737" s="24">
        <v>0</v>
      </c>
      <c r="AA1737" s="24"/>
      <c r="AB1737" s="24">
        <v>0</v>
      </c>
      <c r="AC1737" s="24">
        <v>0</v>
      </c>
      <c r="AD1737" s="24">
        <v>0</v>
      </c>
      <c r="AE1737" s="24">
        <v>0</v>
      </c>
      <c r="AF1737" s="24">
        <v>0</v>
      </c>
      <c r="AG1737" s="24">
        <v>0</v>
      </c>
      <c r="AH1737" s="24"/>
      <c r="AI1737" s="24">
        <v>0</v>
      </c>
      <c r="AJ1737" s="24">
        <v>0</v>
      </c>
      <c r="AK1737" s="24"/>
      <c r="AL1737" s="24">
        <v>0</v>
      </c>
      <c r="AM1737" s="24">
        <v>0</v>
      </c>
      <c r="AN1737" s="24">
        <v>0</v>
      </c>
      <c r="AO1737" s="24">
        <v>0</v>
      </c>
      <c r="AP1737" s="24">
        <v>0</v>
      </c>
      <c r="AQ1737" s="24">
        <v>0</v>
      </c>
      <c r="AR1737" s="24">
        <v>0</v>
      </c>
      <c r="AS1737" s="24">
        <v>0</v>
      </c>
      <c r="AT1737" s="24">
        <v>0</v>
      </c>
      <c r="AU1737" s="24">
        <v>0</v>
      </c>
      <c r="AV1737" s="24">
        <v>0</v>
      </c>
      <c r="AW1737" s="24">
        <v>0</v>
      </c>
      <c r="AX1737" s="24">
        <v>0</v>
      </c>
      <c r="AY1737" s="24">
        <v>0</v>
      </c>
      <c r="AZ1737" s="24">
        <v>0</v>
      </c>
      <c r="BA1737" s="24">
        <v>0</v>
      </c>
      <c r="BB1737" s="24">
        <v>0</v>
      </c>
      <c r="BC1737" s="24">
        <v>0</v>
      </c>
      <c r="BD1737" s="24">
        <f t="shared" si="706"/>
        <v>0</v>
      </c>
      <c r="BE1737" s="25"/>
    </row>
    <row r="1738" spans="1:57" ht="25.5" customHeight="1" x14ac:dyDescent="0.25">
      <c r="A1738" s="22">
        <v>35</v>
      </c>
      <c r="B1738" s="76" t="s">
        <v>54</v>
      </c>
      <c r="C1738" s="76">
        <v>27</v>
      </c>
      <c r="D1738" s="76">
        <v>274</v>
      </c>
      <c r="E1738" s="76" t="s">
        <v>66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/>
      <c r="W1738" s="24">
        <v>0</v>
      </c>
      <c r="X1738" s="24"/>
      <c r="Y1738" s="24">
        <v>0</v>
      </c>
      <c r="Z1738" s="24">
        <v>0</v>
      </c>
      <c r="AA1738" s="24"/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/>
      <c r="AI1738" s="24">
        <v>0</v>
      </c>
      <c r="AJ1738" s="24">
        <v>0</v>
      </c>
      <c r="AK1738" s="24"/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f t="shared" si="706"/>
        <v>0</v>
      </c>
      <c r="BE1738" s="25" t="s">
        <v>48</v>
      </c>
    </row>
    <row r="1739" spans="1:57" ht="25.5" customHeight="1" x14ac:dyDescent="0.25">
      <c r="A1739" s="22">
        <v>35</v>
      </c>
      <c r="B1739" s="76" t="s">
        <v>54</v>
      </c>
      <c r="C1739" s="76">
        <v>23</v>
      </c>
      <c r="D1739" s="76">
        <v>243</v>
      </c>
      <c r="E1739" s="76" t="s">
        <v>67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/>
      <c r="W1739" s="24">
        <v>0</v>
      </c>
      <c r="X1739" s="24"/>
      <c r="Y1739" s="24">
        <v>0</v>
      </c>
      <c r="Z1739" s="24">
        <v>0</v>
      </c>
      <c r="AA1739" s="24"/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/>
      <c r="AI1739" s="24">
        <v>0</v>
      </c>
      <c r="AJ1739" s="24">
        <v>0</v>
      </c>
      <c r="AK1739" s="24"/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f t="shared" si="706"/>
        <v>0</v>
      </c>
      <c r="BE1739" s="25" t="s">
        <v>48</v>
      </c>
    </row>
    <row r="1740" spans="1:57" ht="25.5" customHeight="1" x14ac:dyDescent="0.25">
      <c r="A1740" s="22">
        <v>35</v>
      </c>
      <c r="B1740" s="76" t="s">
        <v>54</v>
      </c>
      <c r="C1740" s="76">
        <v>23</v>
      </c>
      <c r="D1740" s="76">
        <v>332</v>
      </c>
      <c r="E1740" s="76" t="s">
        <v>68</v>
      </c>
      <c r="F1740" s="24">
        <v>0</v>
      </c>
      <c r="G1740" s="24">
        <v>0</v>
      </c>
      <c r="H1740" s="24">
        <v>0</v>
      </c>
      <c r="I1740" s="24">
        <v>0</v>
      </c>
      <c r="J1740" s="24">
        <v>0</v>
      </c>
      <c r="K1740" s="24">
        <v>0</v>
      </c>
      <c r="L1740" s="24">
        <v>0</v>
      </c>
      <c r="M1740" s="24">
        <v>0</v>
      </c>
      <c r="N1740" s="24">
        <v>0</v>
      </c>
      <c r="O1740" s="24">
        <v>0</v>
      </c>
      <c r="P1740" s="24">
        <v>0</v>
      </c>
      <c r="Q1740" s="24">
        <v>0</v>
      </c>
      <c r="R1740" s="24">
        <v>0</v>
      </c>
      <c r="S1740" s="24">
        <v>0</v>
      </c>
      <c r="T1740" s="24">
        <v>0</v>
      </c>
      <c r="U1740" s="24">
        <v>0</v>
      </c>
      <c r="V1740" s="24"/>
      <c r="W1740" s="24">
        <v>0</v>
      </c>
      <c r="X1740" s="24"/>
      <c r="Y1740" s="24">
        <v>0</v>
      </c>
      <c r="Z1740" s="24">
        <v>0</v>
      </c>
      <c r="AA1740" s="24"/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/>
      <c r="AI1740" s="24">
        <v>0</v>
      </c>
      <c r="AJ1740" s="24">
        <v>0</v>
      </c>
      <c r="AK1740" s="24"/>
      <c r="AL1740" s="24">
        <v>0</v>
      </c>
      <c r="AM1740" s="24">
        <v>0</v>
      </c>
      <c r="AN1740" s="24">
        <v>0</v>
      </c>
      <c r="AO1740" s="24">
        <v>0</v>
      </c>
      <c r="AP1740" s="24">
        <v>0</v>
      </c>
      <c r="AQ1740" s="24">
        <v>0</v>
      </c>
      <c r="AR1740" s="24">
        <v>0</v>
      </c>
      <c r="AS1740" s="24">
        <v>0</v>
      </c>
      <c r="AT1740" s="24">
        <v>0</v>
      </c>
      <c r="AU1740" s="24">
        <v>0</v>
      </c>
      <c r="AV1740" s="24">
        <v>0</v>
      </c>
      <c r="AW1740" s="24">
        <v>0</v>
      </c>
      <c r="AX1740" s="24">
        <v>0</v>
      </c>
      <c r="AY1740" s="24">
        <v>0</v>
      </c>
      <c r="AZ1740" s="24">
        <v>0</v>
      </c>
      <c r="BA1740" s="24">
        <v>0</v>
      </c>
      <c r="BB1740" s="24">
        <v>0</v>
      </c>
      <c r="BC1740" s="24">
        <v>0</v>
      </c>
      <c r="BD1740" s="24">
        <f t="shared" si="706"/>
        <v>0</v>
      </c>
      <c r="BE1740" s="25" t="s">
        <v>48</v>
      </c>
    </row>
    <row r="1741" spans="1:57" ht="25.5" customHeight="1" x14ac:dyDescent="0.25">
      <c r="A1741" s="22">
        <v>35</v>
      </c>
      <c r="B1741" s="76" t="s">
        <v>54</v>
      </c>
      <c r="C1741" s="76">
        <v>22</v>
      </c>
      <c r="D1741" s="76">
        <v>175</v>
      </c>
      <c r="E1741" s="76" t="s">
        <v>69</v>
      </c>
      <c r="F1741" s="24">
        <v>0</v>
      </c>
      <c r="G1741" s="24">
        <v>0</v>
      </c>
      <c r="H1741" s="24">
        <v>0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0</v>
      </c>
      <c r="V1741" s="24"/>
      <c r="W1741" s="24">
        <v>0</v>
      </c>
      <c r="X1741" s="24"/>
      <c r="Y1741" s="24">
        <v>0</v>
      </c>
      <c r="Z1741" s="24">
        <v>0</v>
      </c>
      <c r="AA1741" s="24"/>
      <c r="AB1741" s="24">
        <v>0</v>
      </c>
      <c r="AC1741" s="24">
        <v>0</v>
      </c>
      <c r="AD1741" s="24">
        <v>0</v>
      </c>
      <c r="AE1741" s="24">
        <v>0</v>
      </c>
      <c r="AF1741" s="24">
        <v>0</v>
      </c>
      <c r="AG1741" s="24">
        <v>0</v>
      </c>
      <c r="AH1741" s="24"/>
      <c r="AI1741" s="24">
        <v>0</v>
      </c>
      <c r="AJ1741" s="24">
        <v>0</v>
      </c>
      <c r="AK1741" s="24"/>
      <c r="AL1741" s="24">
        <v>0</v>
      </c>
      <c r="AM1741" s="24">
        <v>0</v>
      </c>
      <c r="AN1741" s="24">
        <v>0</v>
      </c>
      <c r="AO1741" s="24">
        <v>0</v>
      </c>
      <c r="AP1741" s="24">
        <v>0</v>
      </c>
      <c r="AQ1741" s="24">
        <v>0</v>
      </c>
      <c r="AR1741" s="24">
        <v>0</v>
      </c>
      <c r="AS1741" s="24">
        <v>0</v>
      </c>
      <c r="AT1741" s="24">
        <v>0</v>
      </c>
      <c r="AU1741" s="24">
        <v>0</v>
      </c>
      <c r="AV1741" s="24">
        <v>0</v>
      </c>
      <c r="AW1741" s="24">
        <v>0</v>
      </c>
      <c r="AX1741" s="24">
        <v>0</v>
      </c>
      <c r="AY1741" s="24">
        <v>0</v>
      </c>
      <c r="AZ1741" s="24">
        <v>0</v>
      </c>
      <c r="BA1741" s="24">
        <v>0</v>
      </c>
      <c r="BB1741" s="24">
        <v>0</v>
      </c>
      <c r="BC1741" s="24">
        <v>0</v>
      </c>
      <c r="BD1741" s="24">
        <f t="shared" si="706"/>
        <v>0</v>
      </c>
      <c r="BE1741" s="25" t="s">
        <v>48</v>
      </c>
    </row>
    <row r="1742" spans="1:57" ht="25.5" customHeight="1" x14ac:dyDescent="0.25">
      <c r="A1742" s="22">
        <v>35</v>
      </c>
      <c r="B1742" s="76" t="s">
        <v>54</v>
      </c>
      <c r="C1742" s="76">
        <v>22</v>
      </c>
      <c r="D1742" s="76">
        <v>347</v>
      </c>
      <c r="E1742" s="76" t="s">
        <v>70</v>
      </c>
      <c r="F1742" s="24">
        <v>0</v>
      </c>
      <c r="G1742" s="24">
        <v>0</v>
      </c>
      <c r="H1742" s="24">
        <v>0</v>
      </c>
      <c r="I1742" s="24">
        <v>0</v>
      </c>
      <c r="J1742" s="24">
        <v>0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0</v>
      </c>
      <c r="V1742" s="24"/>
      <c r="W1742" s="24">
        <v>0</v>
      </c>
      <c r="X1742" s="24"/>
      <c r="Y1742" s="24">
        <v>0</v>
      </c>
      <c r="Z1742" s="24">
        <v>0</v>
      </c>
      <c r="AA1742" s="24"/>
      <c r="AB1742" s="24">
        <v>0</v>
      </c>
      <c r="AC1742" s="24">
        <v>0</v>
      </c>
      <c r="AD1742" s="24">
        <v>0</v>
      </c>
      <c r="AE1742" s="24">
        <v>0</v>
      </c>
      <c r="AF1742" s="24">
        <v>0</v>
      </c>
      <c r="AG1742" s="24">
        <v>0</v>
      </c>
      <c r="AH1742" s="24"/>
      <c r="AI1742" s="24">
        <v>0</v>
      </c>
      <c r="AJ1742" s="24">
        <v>0</v>
      </c>
      <c r="AK1742" s="24"/>
      <c r="AL1742" s="24">
        <v>0</v>
      </c>
      <c r="AM1742" s="24">
        <v>0</v>
      </c>
      <c r="AN1742" s="24">
        <v>0</v>
      </c>
      <c r="AO1742" s="24">
        <v>0</v>
      </c>
      <c r="AP1742" s="24">
        <v>0</v>
      </c>
      <c r="AQ1742" s="24">
        <v>0</v>
      </c>
      <c r="AR1742" s="24">
        <v>0</v>
      </c>
      <c r="AS1742" s="24">
        <v>0</v>
      </c>
      <c r="AT1742" s="24">
        <v>0</v>
      </c>
      <c r="AU1742" s="24">
        <v>0</v>
      </c>
      <c r="AV1742" s="24">
        <v>0</v>
      </c>
      <c r="AW1742" s="24">
        <v>0</v>
      </c>
      <c r="AX1742" s="24">
        <v>0</v>
      </c>
      <c r="AY1742" s="24">
        <v>0</v>
      </c>
      <c r="AZ1742" s="24">
        <v>0</v>
      </c>
      <c r="BA1742" s="24">
        <v>0</v>
      </c>
      <c r="BB1742" s="24">
        <v>0</v>
      </c>
      <c r="BC1742" s="24">
        <v>0</v>
      </c>
      <c r="BD1742" s="24">
        <f t="shared" si="706"/>
        <v>0</v>
      </c>
      <c r="BE1742" s="25" t="s">
        <v>48</v>
      </c>
    </row>
    <row r="1743" spans="1:57" ht="25.5" customHeight="1" x14ac:dyDescent="0.25">
      <c r="A1743" s="40">
        <v>35</v>
      </c>
      <c r="B1743" s="76" t="s">
        <v>54</v>
      </c>
      <c r="C1743" s="76">
        <v>12</v>
      </c>
      <c r="D1743" s="76" t="s">
        <v>71</v>
      </c>
      <c r="E1743" s="76" t="s">
        <v>72</v>
      </c>
      <c r="F1743" s="24">
        <v>0</v>
      </c>
      <c r="G1743" s="24">
        <v>0</v>
      </c>
      <c r="H1743" s="24">
        <v>0</v>
      </c>
      <c r="I1743" s="24">
        <v>0</v>
      </c>
      <c r="J1743" s="24">
        <v>0</v>
      </c>
      <c r="K1743" s="24">
        <v>0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0</v>
      </c>
      <c r="V1743" s="24"/>
      <c r="W1743" s="24">
        <v>0</v>
      </c>
      <c r="X1743" s="24"/>
      <c r="Y1743" s="24">
        <v>0</v>
      </c>
      <c r="Z1743" s="24">
        <v>0</v>
      </c>
      <c r="AA1743" s="24"/>
      <c r="AB1743" s="24">
        <v>0</v>
      </c>
      <c r="AC1743" s="24">
        <v>0</v>
      </c>
      <c r="AD1743" s="24">
        <v>0</v>
      </c>
      <c r="AE1743" s="24">
        <v>0</v>
      </c>
      <c r="AF1743" s="24">
        <v>0</v>
      </c>
      <c r="AG1743" s="24">
        <v>0</v>
      </c>
      <c r="AH1743" s="24"/>
      <c r="AI1743" s="24">
        <v>0</v>
      </c>
      <c r="AJ1743" s="24">
        <v>0</v>
      </c>
      <c r="AK1743" s="24"/>
      <c r="AL1743" s="24">
        <v>0</v>
      </c>
      <c r="AM1743" s="24">
        <v>0</v>
      </c>
      <c r="AN1743" s="24">
        <v>0</v>
      </c>
      <c r="AO1743" s="24">
        <v>0</v>
      </c>
      <c r="AP1743" s="24">
        <v>0</v>
      </c>
      <c r="AQ1743" s="24">
        <v>0</v>
      </c>
      <c r="AR1743" s="24">
        <v>0</v>
      </c>
      <c r="AS1743" s="24">
        <v>0</v>
      </c>
      <c r="AT1743" s="24">
        <v>0</v>
      </c>
      <c r="AU1743" s="24">
        <v>0</v>
      </c>
      <c r="AV1743" s="24">
        <v>0</v>
      </c>
      <c r="AW1743" s="24">
        <v>0</v>
      </c>
      <c r="AX1743" s="24">
        <v>0</v>
      </c>
      <c r="AY1743" s="24">
        <v>0</v>
      </c>
      <c r="AZ1743" s="24">
        <v>0</v>
      </c>
      <c r="BA1743" s="24">
        <v>0</v>
      </c>
      <c r="BB1743" s="24">
        <v>0</v>
      </c>
      <c r="BC1743" s="24">
        <v>0</v>
      </c>
      <c r="BD1743" s="24">
        <f t="shared" si="706"/>
        <v>0</v>
      </c>
      <c r="BE1743" s="25"/>
    </row>
    <row r="1744" spans="1:57" ht="25.5" customHeight="1" x14ac:dyDescent="0.25">
      <c r="A1744" s="40">
        <v>35</v>
      </c>
      <c r="B1744" s="76" t="s">
        <v>54</v>
      </c>
      <c r="C1744" s="76">
        <v>22</v>
      </c>
      <c r="D1744" s="76" t="s">
        <v>55</v>
      </c>
      <c r="E1744" s="76" t="s">
        <v>120</v>
      </c>
      <c r="F1744" s="24">
        <v>0</v>
      </c>
      <c r="G1744" s="24">
        <v>0</v>
      </c>
      <c r="H1744" s="24">
        <v>0</v>
      </c>
      <c r="I1744" s="24">
        <v>0</v>
      </c>
      <c r="J1744" s="24">
        <v>0</v>
      </c>
      <c r="K1744" s="24">
        <v>0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0</v>
      </c>
      <c r="V1744" s="24"/>
      <c r="W1744" s="24">
        <v>0</v>
      </c>
      <c r="X1744" s="24"/>
      <c r="Y1744" s="24">
        <v>0</v>
      </c>
      <c r="Z1744" s="24">
        <v>0</v>
      </c>
      <c r="AA1744" s="24"/>
      <c r="AB1744" s="24">
        <v>0</v>
      </c>
      <c r="AC1744" s="24">
        <v>0</v>
      </c>
      <c r="AD1744" s="24">
        <v>0</v>
      </c>
      <c r="AE1744" s="24">
        <v>0</v>
      </c>
      <c r="AF1744" s="24">
        <v>0</v>
      </c>
      <c r="AG1744" s="24">
        <v>0</v>
      </c>
      <c r="AH1744" s="24"/>
      <c r="AI1744" s="24">
        <v>0</v>
      </c>
      <c r="AJ1744" s="24">
        <v>0</v>
      </c>
      <c r="AK1744" s="24"/>
      <c r="AL1744" s="24">
        <v>0</v>
      </c>
      <c r="AM1744" s="24">
        <v>0</v>
      </c>
      <c r="AN1744" s="24">
        <v>0</v>
      </c>
      <c r="AO1744" s="24">
        <v>0</v>
      </c>
      <c r="AP1744" s="24">
        <v>0</v>
      </c>
      <c r="AQ1744" s="24">
        <v>0</v>
      </c>
      <c r="AR1744" s="24">
        <v>0</v>
      </c>
      <c r="AS1744" s="24">
        <v>0</v>
      </c>
      <c r="AT1744" s="24">
        <v>0</v>
      </c>
      <c r="AU1744" s="24">
        <v>0</v>
      </c>
      <c r="AV1744" s="24">
        <v>0</v>
      </c>
      <c r="AW1744" s="24">
        <v>0</v>
      </c>
      <c r="AX1744" s="24">
        <v>0</v>
      </c>
      <c r="AY1744" s="24">
        <v>0</v>
      </c>
      <c r="AZ1744" s="24">
        <v>0</v>
      </c>
      <c r="BA1744" s="24">
        <v>0</v>
      </c>
      <c r="BB1744" s="24">
        <v>0</v>
      </c>
      <c r="BC1744" s="24">
        <v>0</v>
      </c>
      <c r="BD1744" s="24">
        <f t="shared" si="706"/>
        <v>0</v>
      </c>
      <c r="BE1744" s="25"/>
    </row>
    <row r="1745" spans="1:57" ht="25.5" customHeight="1" x14ac:dyDescent="0.25">
      <c r="A1745" s="22">
        <v>35</v>
      </c>
      <c r="B1745" s="78" t="s">
        <v>74</v>
      </c>
      <c r="C1745" s="76">
        <v>22</v>
      </c>
      <c r="D1745" s="76">
        <v>176</v>
      </c>
      <c r="E1745" s="76" t="s">
        <v>121</v>
      </c>
      <c r="F1745" s="24">
        <v>0</v>
      </c>
      <c r="G1745" s="24">
        <v>0</v>
      </c>
      <c r="H1745" s="24">
        <v>0</v>
      </c>
      <c r="I1745" s="24">
        <v>0</v>
      </c>
      <c r="J1745" s="24">
        <v>0</v>
      </c>
      <c r="K1745" s="24">
        <v>0</v>
      </c>
      <c r="L1745" s="24">
        <v>0</v>
      </c>
      <c r="M1745" s="24">
        <v>0</v>
      </c>
      <c r="N1745" s="24">
        <v>0</v>
      </c>
      <c r="O1745" s="24">
        <v>0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0</v>
      </c>
      <c r="V1745" s="24"/>
      <c r="W1745" s="24">
        <v>0</v>
      </c>
      <c r="X1745" s="24"/>
      <c r="Y1745" s="24">
        <v>0</v>
      </c>
      <c r="Z1745" s="24">
        <v>0</v>
      </c>
      <c r="AA1745" s="24"/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/>
      <c r="AI1745" s="24">
        <v>0</v>
      </c>
      <c r="AJ1745" s="24">
        <v>0</v>
      </c>
      <c r="AK1745" s="24"/>
      <c r="AL1745" s="24">
        <v>0</v>
      </c>
      <c r="AM1745" s="24">
        <v>0</v>
      </c>
      <c r="AN1745" s="24">
        <v>0</v>
      </c>
      <c r="AO1745" s="24">
        <v>0</v>
      </c>
      <c r="AP1745" s="24">
        <v>0</v>
      </c>
      <c r="AQ1745" s="24">
        <v>0</v>
      </c>
      <c r="AR1745" s="24">
        <v>0</v>
      </c>
      <c r="AS1745" s="24">
        <v>0</v>
      </c>
      <c r="AT1745" s="24">
        <v>0</v>
      </c>
      <c r="AU1745" s="24">
        <v>0</v>
      </c>
      <c r="AV1745" s="24">
        <v>0</v>
      </c>
      <c r="AW1745" s="24">
        <v>0</v>
      </c>
      <c r="AX1745" s="24">
        <v>0</v>
      </c>
      <c r="AY1745" s="24">
        <v>0</v>
      </c>
      <c r="AZ1745" s="24">
        <v>0</v>
      </c>
      <c r="BA1745" s="24">
        <v>0</v>
      </c>
      <c r="BB1745" s="24">
        <v>0</v>
      </c>
      <c r="BC1745" s="24">
        <v>0</v>
      </c>
      <c r="BD1745" s="24">
        <f t="shared" si="706"/>
        <v>0</v>
      </c>
      <c r="BE1745" s="25" t="s">
        <v>48</v>
      </c>
    </row>
    <row r="1746" spans="1:57" ht="25.5" customHeight="1" x14ac:dyDescent="0.25">
      <c r="A1746" s="22">
        <v>35</v>
      </c>
      <c r="B1746" s="78" t="s">
        <v>74</v>
      </c>
      <c r="C1746" s="76">
        <v>22</v>
      </c>
      <c r="D1746" s="76">
        <v>346</v>
      </c>
      <c r="E1746" s="76" t="s">
        <v>122</v>
      </c>
      <c r="F1746" s="24">
        <v>0</v>
      </c>
      <c r="G1746" s="24">
        <v>0</v>
      </c>
      <c r="H1746" s="24">
        <v>0</v>
      </c>
      <c r="I1746" s="24">
        <v>0</v>
      </c>
      <c r="J1746" s="24">
        <v>0</v>
      </c>
      <c r="K1746" s="24">
        <v>0</v>
      </c>
      <c r="L1746" s="24">
        <v>0</v>
      </c>
      <c r="M1746" s="24">
        <v>0</v>
      </c>
      <c r="N1746" s="24">
        <v>0</v>
      </c>
      <c r="O1746" s="24">
        <v>0</v>
      </c>
      <c r="P1746" s="24">
        <v>0</v>
      </c>
      <c r="Q1746" s="24">
        <v>0</v>
      </c>
      <c r="R1746" s="24">
        <v>0</v>
      </c>
      <c r="S1746" s="24">
        <v>0</v>
      </c>
      <c r="T1746" s="24">
        <v>0</v>
      </c>
      <c r="U1746" s="24">
        <v>0</v>
      </c>
      <c r="V1746" s="24"/>
      <c r="W1746" s="24">
        <v>0</v>
      </c>
      <c r="X1746" s="24"/>
      <c r="Y1746" s="24">
        <v>0</v>
      </c>
      <c r="Z1746" s="24">
        <v>0</v>
      </c>
      <c r="AA1746" s="24"/>
      <c r="AB1746" s="24">
        <v>0</v>
      </c>
      <c r="AC1746" s="24">
        <v>0</v>
      </c>
      <c r="AD1746" s="24">
        <v>0</v>
      </c>
      <c r="AE1746" s="24">
        <v>0</v>
      </c>
      <c r="AF1746" s="24">
        <v>0</v>
      </c>
      <c r="AG1746" s="24">
        <v>0</v>
      </c>
      <c r="AH1746" s="24"/>
      <c r="AI1746" s="24">
        <v>0</v>
      </c>
      <c r="AJ1746" s="24">
        <v>0</v>
      </c>
      <c r="AK1746" s="24"/>
      <c r="AL1746" s="24">
        <v>0</v>
      </c>
      <c r="AM1746" s="24">
        <v>0</v>
      </c>
      <c r="AN1746" s="24">
        <v>0</v>
      </c>
      <c r="AO1746" s="24">
        <v>0</v>
      </c>
      <c r="AP1746" s="24">
        <v>0</v>
      </c>
      <c r="AQ1746" s="24">
        <v>0</v>
      </c>
      <c r="AR1746" s="24">
        <v>0</v>
      </c>
      <c r="AS1746" s="24">
        <v>0</v>
      </c>
      <c r="AT1746" s="24">
        <v>0</v>
      </c>
      <c r="AU1746" s="24">
        <v>0</v>
      </c>
      <c r="AV1746" s="24">
        <v>0</v>
      </c>
      <c r="AW1746" s="24">
        <v>0</v>
      </c>
      <c r="AX1746" s="24">
        <v>0</v>
      </c>
      <c r="AY1746" s="24">
        <v>0</v>
      </c>
      <c r="AZ1746" s="24">
        <v>0</v>
      </c>
      <c r="BA1746" s="24">
        <v>0</v>
      </c>
      <c r="BB1746" s="24">
        <v>0</v>
      </c>
      <c r="BC1746" s="24">
        <v>0</v>
      </c>
      <c r="BD1746" s="24">
        <f t="shared" si="706"/>
        <v>0</v>
      </c>
      <c r="BE1746" s="25" t="s">
        <v>48</v>
      </c>
    </row>
    <row r="1747" spans="1:57" ht="25.5" customHeight="1" x14ac:dyDescent="0.25">
      <c r="A1747" s="22">
        <v>35</v>
      </c>
      <c r="B1747" s="78" t="s">
        <v>74</v>
      </c>
      <c r="C1747" s="76">
        <v>22</v>
      </c>
      <c r="D1747" s="76">
        <v>348</v>
      </c>
      <c r="E1747" s="76" t="s">
        <v>123</v>
      </c>
      <c r="F1747" s="24">
        <v>0</v>
      </c>
      <c r="G1747" s="24">
        <v>0</v>
      </c>
      <c r="H1747" s="24">
        <v>0</v>
      </c>
      <c r="I1747" s="24">
        <v>0</v>
      </c>
      <c r="J1747" s="24">
        <v>0</v>
      </c>
      <c r="K1747" s="24">
        <v>0</v>
      </c>
      <c r="L1747" s="24">
        <v>0</v>
      </c>
      <c r="M1747" s="24">
        <v>0</v>
      </c>
      <c r="N1747" s="24">
        <v>0</v>
      </c>
      <c r="O1747" s="24">
        <v>0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0</v>
      </c>
      <c r="V1747" s="24"/>
      <c r="W1747" s="24">
        <v>0</v>
      </c>
      <c r="X1747" s="24"/>
      <c r="Y1747" s="24">
        <v>0</v>
      </c>
      <c r="Z1747" s="24">
        <v>0</v>
      </c>
      <c r="AA1747" s="24"/>
      <c r="AB1747" s="24">
        <v>0</v>
      </c>
      <c r="AC1747" s="24">
        <v>0</v>
      </c>
      <c r="AD1747" s="24">
        <v>0</v>
      </c>
      <c r="AE1747" s="24">
        <v>0</v>
      </c>
      <c r="AF1747" s="24">
        <v>0</v>
      </c>
      <c r="AG1747" s="24">
        <v>0</v>
      </c>
      <c r="AH1747" s="24"/>
      <c r="AI1747" s="24">
        <v>0</v>
      </c>
      <c r="AJ1747" s="24">
        <v>0</v>
      </c>
      <c r="AK1747" s="24"/>
      <c r="AL1747" s="24">
        <v>0</v>
      </c>
      <c r="AM1747" s="24">
        <v>0</v>
      </c>
      <c r="AN1747" s="24">
        <v>0</v>
      </c>
      <c r="AO1747" s="24">
        <v>0</v>
      </c>
      <c r="AP1747" s="24">
        <v>0</v>
      </c>
      <c r="AQ1747" s="24">
        <v>0</v>
      </c>
      <c r="AR1747" s="24">
        <v>0</v>
      </c>
      <c r="AS1747" s="24">
        <v>0</v>
      </c>
      <c r="AT1747" s="24">
        <v>0</v>
      </c>
      <c r="AU1747" s="24">
        <v>0</v>
      </c>
      <c r="AV1747" s="24">
        <v>0</v>
      </c>
      <c r="AW1747" s="24">
        <v>0</v>
      </c>
      <c r="AX1747" s="24">
        <v>0</v>
      </c>
      <c r="AY1747" s="24">
        <v>0</v>
      </c>
      <c r="AZ1747" s="24">
        <v>0</v>
      </c>
      <c r="BA1747" s="24">
        <v>0</v>
      </c>
      <c r="BB1747" s="24">
        <v>0</v>
      </c>
      <c r="BC1747" s="24">
        <v>0</v>
      </c>
      <c r="BD1747" s="24">
        <f t="shared" si="706"/>
        <v>0</v>
      </c>
      <c r="BE1747" s="25" t="s">
        <v>48</v>
      </c>
    </row>
    <row r="1748" spans="1:57" ht="25.5" customHeight="1" x14ac:dyDescent="0.25">
      <c r="A1748" s="22">
        <v>35</v>
      </c>
      <c r="B1748" s="78" t="s">
        <v>74</v>
      </c>
      <c r="C1748" s="76">
        <v>22</v>
      </c>
      <c r="D1748" s="76">
        <v>349</v>
      </c>
      <c r="E1748" s="76" t="s">
        <v>125</v>
      </c>
      <c r="F1748" s="24">
        <v>0</v>
      </c>
      <c r="G1748" s="24">
        <v>0</v>
      </c>
      <c r="H1748" s="24">
        <v>0</v>
      </c>
      <c r="I1748" s="24">
        <v>0</v>
      </c>
      <c r="J1748" s="24">
        <v>0</v>
      </c>
      <c r="K1748" s="24">
        <v>0</v>
      </c>
      <c r="L1748" s="24">
        <v>0</v>
      </c>
      <c r="M1748" s="24">
        <v>0</v>
      </c>
      <c r="N1748" s="24">
        <v>0</v>
      </c>
      <c r="O1748" s="24">
        <v>0</v>
      </c>
      <c r="P1748" s="24">
        <v>0</v>
      </c>
      <c r="Q1748" s="24">
        <v>0</v>
      </c>
      <c r="R1748" s="24">
        <v>0</v>
      </c>
      <c r="S1748" s="24">
        <v>0</v>
      </c>
      <c r="T1748" s="24">
        <v>0</v>
      </c>
      <c r="U1748" s="24">
        <v>0</v>
      </c>
      <c r="V1748" s="24"/>
      <c r="W1748" s="24">
        <v>0</v>
      </c>
      <c r="X1748" s="24"/>
      <c r="Y1748" s="24">
        <v>0</v>
      </c>
      <c r="Z1748" s="24">
        <v>0</v>
      </c>
      <c r="AA1748" s="24"/>
      <c r="AB1748" s="24">
        <v>0</v>
      </c>
      <c r="AC1748" s="24">
        <v>0</v>
      </c>
      <c r="AD1748" s="24">
        <v>0</v>
      </c>
      <c r="AE1748" s="24">
        <v>0</v>
      </c>
      <c r="AF1748" s="24">
        <v>0</v>
      </c>
      <c r="AG1748" s="24">
        <v>0</v>
      </c>
      <c r="AH1748" s="24"/>
      <c r="AI1748" s="24">
        <v>0</v>
      </c>
      <c r="AJ1748" s="24">
        <v>0</v>
      </c>
      <c r="AK1748" s="24"/>
      <c r="AL1748" s="24">
        <v>0</v>
      </c>
      <c r="AM1748" s="24">
        <v>0</v>
      </c>
      <c r="AN1748" s="24">
        <v>0</v>
      </c>
      <c r="AO1748" s="24">
        <v>0</v>
      </c>
      <c r="AP1748" s="24">
        <v>0</v>
      </c>
      <c r="AQ1748" s="24">
        <v>0</v>
      </c>
      <c r="AR1748" s="24">
        <v>0</v>
      </c>
      <c r="AS1748" s="24">
        <v>0</v>
      </c>
      <c r="AT1748" s="24">
        <v>0</v>
      </c>
      <c r="AU1748" s="24">
        <v>0</v>
      </c>
      <c r="AV1748" s="24">
        <v>0</v>
      </c>
      <c r="AW1748" s="24">
        <v>0</v>
      </c>
      <c r="AX1748" s="24">
        <v>0</v>
      </c>
      <c r="AY1748" s="24">
        <v>0</v>
      </c>
      <c r="AZ1748" s="24">
        <v>0</v>
      </c>
      <c r="BA1748" s="24">
        <v>0</v>
      </c>
      <c r="BB1748" s="24">
        <v>0</v>
      </c>
      <c r="BC1748" s="24">
        <v>0</v>
      </c>
      <c r="BD1748" s="24">
        <f t="shared" si="706"/>
        <v>0</v>
      </c>
      <c r="BE1748" s="25"/>
    </row>
    <row r="1749" spans="1:57" ht="25.5" customHeight="1" x14ac:dyDescent="0.25">
      <c r="A1749" s="22">
        <v>35</v>
      </c>
      <c r="B1749" s="78" t="s">
        <v>74</v>
      </c>
      <c r="C1749" s="76">
        <v>22</v>
      </c>
      <c r="D1749" s="76">
        <v>350</v>
      </c>
      <c r="E1749" s="76" t="s">
        <v>126</v>
      </c>
      <c r="F1749" s="24">
        <v>0</v>
      </c>
      <c r="G1749" s="24">
        <v>0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0</v>
      </c>
      <c r="V1749" s="24"/>
      <c r="W1749" s="24">
        <v>0</v>
      </c>
      <c r="X1749" s="24"/>
      <c r="Y1749" s="24">
        <v>0</v>
      </c>
      <c r="Z1749" s="24">
        <v>0</v>
      </c>
      <c r="AA1749" s="24"/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/>
      <c r="AI1749" s="24">
        <v>0</v>
      </c>
      <c r="AJ1749" s="24">
        <v>0</v>
      </c>
      <c r="AK1749" s="24"/>
      <c r="AL1749" s="24">
        <v>0</v>
      </c>
      <c r="AM1749" s="24">
        <v>0</v>
      </c>
      <c r="AN1749" s="24">
        <v>0</v>
      </c>
      <c r="AO1749" s="24">
        <v>0</v>
      </c>
      <c r="AP1749" s="24">
        <v>0</v>
      </c>
      <c r="AQ1749" s="24">
        <v>0</v>
      </c>
      <c r="AR1749" s="24">
        <v>0</v>
      </c>
      <c r="AS1749" s="24">
        <v>0</v>
      </c>
      <c r="AT1749" s="24">
        <v>0</v>
      </c>
      <c r="AU1749" s="24">
        <v>0</v>
      </c>
      <c r="AV1749" s="24">
        <v>0</v>
      </c>
      <c r="AW1749" s="24">
        <v>0</v>
      </c>
      <c r="AX1749" s="24">
        <v>0</v>
      </c>
      <c r="AY1749" s="24">
        <v>0</v>
      </c>
      <c r="AZ1749" s="24">
        <v>0</v>
      </c>
      <c r="BA1749" s="24">
        <v>0</v>
      </c>
      <c r="BB1749" s="24">
        <v>0</v>
      </c>
      <c r="BC1749" s="24">
        <v>0</v>
      </c>
      <c r="BD1749" s="24">
        <f t="shared" si="706"/>
        <v>0</v>
      </c>
      <c r="BE1749" s="25"/>
    </row>
    <row r="1750" spans="1:57" ht="25.5" customHeight="1" x14ac:dyDescent="0.25">
      <c r="A1750" s="22">
        <v>35</v>
      </c>
      <c r="B1750" s="78" t="s">
        <v>74</v>
      </c>
      <c r="C1750" s="76">
        <v>22</v>
      </c>
      <c r="D1750" s="76">
        <v>351</v>
      </c>
      <c r="E1750" s="76" t="s">
        <v>127</v>
      </c>
      <c r="F1750" s="24">
        <v>0</v>
      </c>
      <c r="G1750" s="24">
        <v>0</v>
      </c>
      <c r="H1750" s="24">
        <v>0</v>
      </c>
      <c r="I1750" s="24">
        <v>0</v>
      </c>
      <c r="J1750" s="24">
        <v>0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0</v>
      </c>
      <c r="V1750" s="24"/>
      <c r="W1750" s="24">
        <v>0</v>
      </c>
      <c r="X1750" s="24"/>
      <c r="Y1750" s="24">
        <v>0</v>
      </c>
      <c r="Z1750" s="24">
        <v>0</v>
      </c>
      <c r="AA1750" s="24"/>
      <c r="AB1750" s="24">
        <v>0</v>
      </c>
      <c r="AC1750" s="24">
        <v>0</v>
      </c>
      <c r="AD1750" s="24">
        <v>0</v>
      </c>
      <c r="AE1750" s="24">
        <v>0</v>
      </c>
      <c r="AF1750" s="24">
        <v>0</v>
      </c>
      <c r="AG1750" s="24">
        <v>0</v>
      </c>
      <c r="AH1750" s="24"/>
      <c r="AI1750" s="24">
        <v>0</v>
      </c>
      <c r="AJ1750" s="24">
        <v>0</v>
      </c>
      <c r="AK1750" s="24"/>
      <c r="AL1750" s="24">
        <v>0</v>
      </c>
      <c r="AM1750" s="24">
        <v>0</v>
      </c>
      <c r="AN1750" s="24">
        <v>0</v>
      </c>
      <c r="AO1750" s="24">
        <v>0</v>
      </c>
      <c r="AP1750" s="24">
        <v>0</v>
      </c>
      <c r="AQ1750" s="24">
        <v>0</v>
      </c>
      <c r="AR1750" s="24">
        <v>0</v>
      </c>
      <c r="AS1750" s="24">
        <v>0</v>
      </c>
      <c r="AT1750" s="24">
        <v>0</v>
      </c>
      <c r="AU1750" s="24">
        <v>0</v>
      </c>
      <c r="AV1750" s="24">
        <v>0</v>
      </c>
      <c r="AW1750" s="24">
        <v>0</v>
      </c>
      <c r="AX1750" s="24">
        <v>0</v>
      </c>
      <c r="AY1750" s="24">
        <v>0</v>
      </c>
      <c r="AZ1750" s="24">
        <v>0</v>
      </c>
      <c r="BA1750" s="24">
        <v>0</v>
      </c>
      <c r="BB1750" s="24">
        <v>0</v>
      </c>
      <c r="BC1750" s="24">
        <v>0</v>
      </c>
      <c r="BD1750" s="24">
        <f t="shared" si="706"/>
        <v>0</v>
      </c>
      <c r="BE1750" s="25"/>
    </row>
    <row r="1751" spans="1:57" ht="25.5" customHeight="1" x14ac:dyDescent="0.25">
      <c r="A1751" s="22">
        <v>35</v>
      </c>
      <c r="B1751" s="79" t="s">
        <v>91</v>
      </c>
      <c r="C1751" s="80">
        <v>19</v>
      </c>
      <c r="D1751" s="80">
        <v>192</v>
      </c>
      <c r="E1751" s="80" t="s">
        <v>402</v>
      </c>
      <c r="F1751" s="24">
        <v>0</v>
      </c>
      <c r="G1751" s="24">
        <v>0</v>
      </c>
      <c r="H1751" s="24">
        <v>0</v>
      </c>
      <c r="I1751" s="24">
        <v>0</v>
      </c>
      <c r="J1751" s="24">
        <v>0</v>
      </c>
      <c r="K1751" s="24">
        <v>0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0</v>
      </c>
      <c r="V1751" s="24"/>
      <c r="W1751" s="24">
        <v>0</v>
      </c>
      <c r="X1751" s="24"/>
      <c r="Y1751" s="24">
        <v>0</v>
      </c>
      <c r="Z1751" s="24">
        <v>0</v>
      </c>
      <c r="AA1751" s="24"/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/>
      <c r="AI1751" s="24">
        <v>0</v>
      </c>
      <c r="AJ1751" s="24">
        <v>0</v>
      </c>
      <c r="AK1751" s="24"/>
      <c r="AL1751" s="24">
        <v>0</v>
      </c>
      <c r="AM1751" s="24">
        <v>0</v>
      </c>
      <c r="AN1751" s="24">
        <v>0</v>
      </c>
      <c r="AO1751" s="24">
        <v>0</v>
      </c>
      <c r="AP1751" s="24">
        <v>0</v>
      </c>
      <c r="AQ1751" s="24">
        <v>0</v>
      </c>
      <c r="AR1751" s="24">
        <v>0</v>
      </c>
      <c r="AS1751" s="24">
        <v>0</v>
      </c>
      <c r="AT1751" s="24">
        <v>0</v>
      </c>
      <c r="AU1751" s="24">
        <v>0</v>
      </c>
      <c r="AV1751" s="24">
        <v>0</v>
      </c>
      <c r="AW1751" s="24">
        <v>0</v>
      </c>
      <c r="AX1751" s="24">
        <v>0</v>
      </c>
      <c r="AY1751" s="24">
        <v>0</v>
      </c>
      <c r="AZ1751" s="24">
        <v>0</v>
      </c>
      <c r="BA1751" s="24">
        <v>0</v>
      </c>
      <c r="BB1751" s="24">
        <v>0</v>
      </c>
      <c r="BC1751" s="24">
        <v>0</v>
      </c>
      <c r="BD1751" s="24">
        <f t="shared" si="706"/>
        <v>0</v>
      </c>
      <c r="BE1751" s="25"/>
    </row>
    <row r="1752" spans="1:57" ht="25.5" customHeight="1" x14ac:dyDescent="0.25">
      <c r="A1752" s="42">
        <v>35</v>
      </c>
      <c r="B1752" s="79" t="s">
        <v>91</v>
      </c>
      <c r="C1752" s="80">
        <v>26</v>
      </c>
      <c r="D1752" s="80">
        <v>139</v>
      </c>
      <c r="E1752" s="80" t="s">
        <v>403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0</v>
      </c>
      <c r="V1752" s="24"/>
      <c r="W1752" s="24">
        <v>0</v>
      </c>
      <c r="X1752" s="24"/>
      <c r="Y1752" s="24">
        <v>0</v>
      </c>
      <c r="Z1752" s="24">
        <v>0</v>
      </c>
      <c r="AA1752" s="24"/>
      <c r="AB1752" s="24">
        <v>0</v>
      </c>
      <c r="AC1752" s="24">
        <v>0</v>
      </c>
      <c r="AD1752" s="24">
        <v>0</v>
      </c>
      <c r="AE1752" s="24">
        <v>0</v>
      </c>
      <c r="AF1752" s="24">
        <v>0</v>
      </c>
      <c r="AG1752" s="24">
        <v>0</v>
      </c>
      <c r="AH1752" s="24"/>
      <c r="AI1752" s="24">
        <v>0</v>
      </c>
      <c r="AJ1752" s="24">
        <v>0</v>
      </c>
      <c r="AK1752" s="24"/>
      <c r="AL1752" s="24">
        <v>0</v>
      </c>
      <c r="AM1752" s="24">
        <v>0</v>
      </c>
      <c r="AN1752" s="24">
        <v>0</v>
      </c>
      <c r="AO1752" s="24">
        <v>0</v>
      </c>
      <c r="AP1752" s="24">
        <v>0</v>
      </c>
      <c r="AQ1752" s="24">
        <v>0</v>
      </c>
      <c r="AR1752" s="24">
        <v>0</v>
      </c>
      <c r="AS1752" s="24">
        <v>0</v>
      </c>
      <c r="AT1752" s="24">
        <v>0</v>
      </c>
      <c r="AU1752" s="24">
        <v>0</v>
      </c>
      <c r="AV1752" s="24">
        <v>0</v>
      </c>
      <c r="AW1752" s="24">
        <v>0</v>
      </c>
      <c r="AX1752" s="24">
        <v>0</v>
      </c>
      <c r="AY1752" s="24">
        <v>0</v>
      </c>
      <c r="AZ1752" s="24">
        <v>0</v>
      </c>
      <c r="BA1752" s="24">
        <v>0</v>
      </c>
      <c r="BB1752" s="24">
        <v>0</v>
      </c>
      <c r="BC1752" s="24">
        <v>0</v>
      </c>
      <c r="BD1752" s="24">
        <f t="shared" si="706"/>
        <v>0</v>
      </c>
      <c r="BE1752" s="25"/>
    </row>
    <row r="1753" spans="1:57" ht="25.5" customHeight="1" x14ac:dyDescent="0.25">
      <c r="A1753" s="22">
        <v>35</v>
      </c>
      <c r="B1753" s="79" t="s">
        <v>91</v>
      </c>
      <c r="C1753" s="80">
        <v>26</v>
      </c>
      <c r="D1753" s="80">
        <v>134</v>
      </c>
      <c r="E1753" s="80" t="s">
        <v>221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0</v>
      </c>
      <c r="V1753" s="24"/>
      <c r="W1753" s="24">
        <v>0</v>
      </c>
      <c r="X1753" s="24"/>
      <c r="Y1753" s="24">
        <v>0</v>
      </c>
      <c r="Z1753" s="24">
        <v>0</v>
      </c>
      <c r="AA1753" s="24"/>
      <c r="AB1753" s="24">
        <v>0</v>
      </c>
      <c r="AC1753" s="24">
        <v>0</v>
      </c>
      <c r="AD1753" s="24">
        <v>0</v>
      </c>
      <c r="AE1753" s="24">
        <v>0</v>
      </c>
      <c r="AF1753" s="24">
        <v>0</v>
      </c>
      <c r="AG1753" s="24">
        <v>0</v>
      </c>
      <c r="AH1753" s="24"/>
      <c r="AI1753" s="24">
        <v>0</v>
      </c>
      <c r="AJ1753" s="24">
        <v>0</v>
      </c>
      <c r="AK1753" s="24"/>
      <c r="AL1753" s="24">
        <v>0</v>
      </c>
      <c r="AM1753" s="24">
        <v>0</v>
      </c>
      <c r="AN1753" s="24">
        <v>0</v>
      </c>
      <c r="AO1753" s="24">
        <v>0</v>
      </c>
      <c r="AP1753" s="24">
        <v>0</v>
      </c>
      <c r="AQ1753" s="24">
        <v>0</v>
      </c>
      <c r="AR1753" s="24">
        <v>0</v>
      </c>
      <c r="AS1753" s="24">
        <v>0</v>
      </c>
      <c r="AT1753" s="24">
        <v>0</v>
      </c>
      <c r="AU1753" s="24">
        <v>0</v>
      </c>
      <c r="AV1753" s="24">
        <v>0</v>
      </c>
      <c r="AW1753" s="24">
        <v>0</v>
      </c>
      <c r="AX1753" s="24">
        <v>0</v>
      </c>
      <c r="AY1753" s="24">
        <v>0</v>
      </c>
      <c r="AZ1753" s="24">
        <v>0</v>
      </c>
      <c r="BA1753" s="24">
        <v>0</v>
      </c>
      <c r="BB1753" s="24">
        <v>0</v>
      </c>
      <c r="BC1753" s="24">
        <v>0</v>
      </c>
      <c r="BD1753" s="24">
        <f t="shared" si="706"/>
        <v>0</v>
      </c>
      <c r="BE1753" s="25"/>
    </row>
    <row r="1754" spans="1:57" ht="25.5" customHeight="1" x14ac:dyDescent="0.25">
      <c r="A1754" s="22">
        <v>35</v>
      </c>
      <c r="B1754" s="79" t="s">
        <v>93</v>
      </c>
      <c r="C1754" s="80">
        <v>18</v>
      </c>
      <c r="D1754" s="80">
        <v>115</v>
      </c>
      <c r="E1754" s="80" t="s">
        <v>257</v>
      </c>
      <c r="F1754" s="24">
        <v>0</v>
      </c>
      <c r="G1754" s="24">
        <v>0</v>
      </c>
      <c r="H1754" s="24">
        <v>0</v>
      </c>
      <c r="I1754" s="24">
        <v>0</v>
      </c>
      <c r="J1754" s="24">
        <v>0</v>
      </c>
      <c r="K1754" s="24">
        <v>0</v>
      </c>
      <c r="L1754" s="24">
        <v>0</v>
      </c>
      <c r="M1754" s="24">
        <v>0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0</v>
      </c>
      <c r="V1754" s="24"/>
      <c r="W1754" s="24">
        <v>0</v>
      </c>
      <c r="X1754" s="24"/>
      <c r="Y1754" s="24">
        <v>0</v>
      </c>
      <c r="Z1754" s="24">
        <v>0</v>
      </c>
      <c r="AA1754" s="24"/>
      <c r="AB1754" s="24">
        <v>0</v>
      </c>
      <c r="AC1754" s="24">
        <v>0</v>
      </c>
      <c r="AD1754" s="24">
        <v>0</v>
      </c>
      <c r="AE1754" s="24">
        <v>0</v>
      </c>
      <c r="AF1754" s="24">
        <v>0</v>
      </c>
      <c r="AG1754" s="24">
        <v>0</v>
      </c>
      <c r="AH1754" s="24"/>
      <c r="AI1754" s="24">
        <v>0</v>
      </c>
      <c r="AJ1754" s="24">
        <v>0</v>
      </c>
      <c r="AK1754" s="24"/>
      <c r="AL1754" s="24">
        <v>0</v>
      </c>
      <c r="AM1754" s="24">
        <v>0</v>
      </c>
      <c r="AN1754" s="24">
        <v>0</v>
      </c>
      <c r="AO1754" s="24">
        <v>0</v>
      </c>
      <c r="AP1754" s="24">
        <v>0</v>
      </c>
      <c r="AQ1754" s="24">
        <v>0</v>
      </c>
      <c r="AR1754" s="24">
        <v>0</v>
      </c>
      <c r="AS1754" s="24">
        <v>0</v>
      </c>
      <c r="AT1754" s="24">
        <v>0</v>
      </c>
      <c r="AU1754" s="24">
        <v>0</v>
      </c>
      <c r="AV1754" s="24">
        <v>0</v>
      </c>
      <c r="AW1754" s="24">
        <v>0</v>
      </c>
      <c r="AX1754" s="24">
        <v>0</v>
      </c>
      <c r="AY1754" s="24">
        <v>0</v>
      </c>
      <c r="AZ1754" s="24">
        <v>0</v>
      </c>
      <c r="BA1754" s="24">
        <v>0</v>
      </c>
      <c r="BB1754" s="24">
        <v>0</v>
      </c>
      <c r="BC1754" s="24">
        <v>0</v>
      </c>
      <c r="BD1754" s="24">
        <f t="shared" si="706"/>
        <v>0</v>
      </c>
      <c r="BE1754" s="25"/>
    </row>
    <row r="1755" spans="1:57" ht="25.5" customHeight="1" x14ac:dyDescent="0.25">
      <c r="A1755" s="22">
        <v>35</v>
      </c>
      <c r="B1755" s="79" t="s">
        <v>93</v>
      </c>
      <c r="C1755" s="80">
        <v>11</v>
      </c>
      <c r="D1755" s="80">
        <v>251</v>
      </c>
      <c r="E1755" s="80" t="s">
        <v>338</v>
      </c>
      <c r="F1755" s="24">
        <v>0</v>
      </c>
      <c r="G1755" s="24">
        <v>0</v>
      </c>
      <c r="H1755" s="24">
        <v>0</v>
      </c>
      <c r="I1755" s="24">
        <v>0</v>
      </c>
      <c r="J1755" s="24">
        <v>0</v>
      </c>
      <c r="K1755" s="24">
        <v>0</v>
      </c>
      <c r="L1755" s="24">
        <v>0</v>
      </c>
      <c r="M1755" s="24">
        <v>0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0</v>
      </c>
      <c r="V1755" s="24"/>
      <c r="W1755" s="24">
        <v>0</v>
      </c>
      <c r="X1755" s="24"/>
      <c r="Y1755" s="24">
        <v>0</v>
      </c>
      <c r="Z1755" s="24">
        <v>0</v>
      </c>
      <c r="AA1755" s="24"/>
      <c r="AB1755" s="24">
        <v>0</v>
      </c>
      <c r="AC1755" s="24">
        <v>0</v>
      </c>
      <c r="AD1755" s="24">
        <v>0</v>
      </c>
      <c r="AE1755" s="24">
        <v>0</v>
      </c>
      <c r="AF1755" s="24">
        <v>0</v>
      </c>
      <c r="AG1755" s="24">
        <v>0</v>
      </c>
      <c r="AH1755" s="24"/>
      <c r="AI1755" s="24">
        <v>0</v>
      </c>
      <c r="AJ1755" s="24">
        <v>0</v>
      </c>
      <c r="AK1755" s="24"/>
      <c r="AL1755" s="24">
        <v>0</v>
      </c>
      <c r="AM1755" s="24">
        <v>0</v>
      </c>
      <c r="AN1755" s="24">
        <v>0</v>
      </c>
      <c r="AO1755" s="24">
        <v>0</v>
      </c>
      <c r="AP1755" s="24">
        <v>0</v>
      </c>
      <c r="AQ1755" s="24">
        <v>0</v>
      </c>
      <c r="AR1755" s="24">
        <v>0</v>
      </c>
      <c r="AS1755" s="24">
        <v>0</v>
      </c>
      <c r="AT1755" s="24">
        <v>0</v>
      </c>
      <c r="AU1755" s="24">
        <v>0</v>
      </c>
      <c r="AV1755" s="24">
        <v>0</v>
      </c>
      <c r="AW1755" s="24">
        <v>0</v>
      </c>
      <c r="AX1755" s="24">
        <v>0</v>
      </c>
      <c r="AY1755" s="24">
        <v>0</v>
      </c>
      <c r="AZ1755" s="24">
        <v>0</v>
      </c>
      <c r="BA1755" s="24">
        <v>0</v>
      </c>
      <c r="BB1755" s="24">
        <v>0</v>
      </c>
      <c r="BC1755" s="24">
        <v>0</v>
      </c>
      <c r="BD1755" s="24">
        <f t="shared" si="706"/>
        <v>0</v>
      </c>
      <c r="BE1755" s="25"/>
    </row>
    <row r="1756" spans="1:57" ht="25.5" customHeight="1" x14ac:dyDescent="0.25">
      <c r="A1756" s="22">
        <v>35</v>
      </c>
      <c r="B1756" s="79" t="s">
        <v>93</v>
      </c>
      <c r="C1756" s="88">
        <v>23</v>
      </c>
      <c r="D1756" s="88">
        <v>307</v>
      </c>
      <c r="E1756" s="88" t="s">
        <v>224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0</v>
      </c>
      <c r="U1756" s="24">
        <v>0</v>
      </c>
      <c r="V1756" s="24"/>
      <c r="W1756" s="24">
        <v>0</v>
      </c>
      <c r="X1756" s="24"/>
      <c r="Y1756" s="24">
        <v>0</v>
      </c>
      <c r="Z1756" s="24">
        <v>0</v>
      </c>
      <c r="AA1756" s="24"/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/>
      <c r="AI1756" s="24">
        <v>0</v>
      </c>
      <c r="AJ1756" s="24">
        <v>0</v>
      </c>
      <c r="AK1756" s="24"/>
      <c r="AL1756" s="24">
        <v>0</v>
      </c>
      <c r="AM1756" s="24">
        <v>0</v>
      </c>
      <c r="AN1756" s="24">
        <v>0</v>
      </c>
      <c r="AO1756" s="24">
        <v>0</v>
      </c>
      <c r="AP1756" s="24">
        <v>0</v>
      </c>
      <c r="AQ1756" s="24">
        <v>0</v>
      </c>
      <c r="AR1756" s="24">
        <v>0</v>
      </c>
      <c r="AS1756" s="24">
        <v>0</v>
      </c>
      <c r="AT1756" s="24">
        <v>0</v>
      </c>
      <c r="AU1756" s="24">
        <v>0</v>
      </c>
      <c r="AV1756" s="24">
        <v>0</v>
      </c>
      <c r="AW1756" s="24">
        <v>0</v>
      </c>
      <c r="AX1756" s="24">
        <v>0</v>
      </c>
      <c r="AY1756" s="24">
        <v>0</v>
      </c>
      <c r="AZ1756" s="24">
        <v>0</v>
      </c>
      <c r="BA1756" s="24">
        <v>0</v>
      </c>
      <c r="BB1756" s="24">
        <v>0</v>
      </c>
      <c r="BC1756" s="24">
        <v>0</v>
      </c>
      <c r="BD1756" s="24">
        <f t="shared" si="706"/>
        <v>0</v>
      </c>
      <c r="BE1756" s="25"/>
    </row>
    <row r="1757" spans="1:57" ht="25.5" customHeight="1" x14ac:dyDescent="0.25">
      <c r="A1757" s="22">
        <v>35</v>
      </c>
      <c r="B1757" s="79" t="s">
        <v>93</v>
      </c>
      <c r="C1757" s="80">
        <v>60</v>
      </c>
      <c r="D1757" s="80">
        <v>81</v>
      </c>
      <c r="E1757" s="80" t="s">
        <v>252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0</v>
      </c>
      <c r="U1757" s="24">
        <v>0</v>
      </c>
      <c r="V1757" s="24"/>
      <c r="W1757" s="24">
        <v>0</v>
      </c>
      <c r="X1757" s="24"/>
      <c r="Y1757" s="24">
        <v>0</v>
      </c>
      <c r="Z1757" s="24">
        <v>0</v>
      </c>
      <c r="AA1757" s="24"/>
      <c r="AB1757" s="24">
        <v>0</v>
      </c>
      <c r="AC1757" s="24">
        <v>0</v>
      </c>
      <c r="AD1757" s="24">
        <v>0</v>
      </c>
      <c r="AE1757" s="24">
        <v>0</v>
      </c>
      <c r="AF1757" s="24">
        <v>0</v>
      </c>
      <c r="AG1757" s="24">
        <v>0</v>
      </c>
      <c r="AH1757" s="24"/>
      <c r="AI1757" s="24">
        <v>0</v>
      </c>
      <c r="AJ1757" s="24">
        <v>0</v>
      </c>
      <c r="AK1757" s="24"/>
      <c r="AL1757" s="24">
        <v>0</v>
      </c>
      <c r="AM1757" s="24">
        <v>0</v>
      </c>
      <c r="AN1757" s="24">
        <v>0</v>
      </c>
      <c r="AO1757" s="24">
        <v>0</v>
      </c>
      <c r="AP1757" s="24">
        <v>0</v>
      </c>
      <c r="AQ1757" s="24">
        <v>0</v>
      </c>
      <c r="AR1757" s="24">
        <v>0</v>
      </c>
      <c r="AS1757" s="24">
        <v>0</v>
      </c>
      <c r="AT1757" s="24">
        <v>0</v>
      </c>
      <c r="AU1757" s="24">
        <v>0</v>
      </c>
      <c r="AV1757" s="24">
        <v>0</v>
      </c>
      <c r="AW1757" s="24">
        <v>0</v>
      </c>
      <c r="AX1757" s="24">
        <v>0</v>
      </c>
      <c r="AY1757" s="24">
        <v>0</v>
      </c>
      <c r="AZ1757" s="24">
        <v>0</v>
      </c>
      <c r="BA1757" s="24">
        <v>0</v>
      </c>
      <c r="BB1757" s="24">
        <v>0</v>
      </c>
      <c r="BC1757" s="24">
        <v>0</v>
      </c>
      <c r="BD1757" s="24">
        <f t="shared" si="706"/>
        <v>0</v>
      </c>
      <c r="BE1757" s="25"/>
    </row>
    <row r="1758" spans="1:57" ht="25.5" customHeight="1" x14ac:dyDescent="0.25">
      <c r="A1758" s="22">
        <v>35</v>
      </c>
      <c r="B1758" s="79" t="s">
        <v>110</v>
      </c>
      <c r="C1758" s="80">
        <v>22</v>
      </c>
      <c r="D1758" s="80">
        <v>285</v>
      </c>
      <c r="E1758" s="80" t="s">
        <v>318</v>
      </c>
      <c r="F1758" s="24">
        <v>0</v>
      </c>
      <c r="G1758" s="24">
        <v>0</v>
      </c>
      <c r="H1758" s="24">
        <v>0</v>
      </c>
      <c r="I1758" s="24">
        <v>0</v>
      </c>
      <c r="J1758" s="24">
        <v>0</v>
      </c>
      <c r="K1758" s="24">
        <v>0</v>
      </c>
      <c r="L1758" s="24">
        <v>0</v>
      </c>
      <c r="M1758" s="24">
        <v>0</v>
      </c>
      <c r="N1758" s="24">
        <v>0</v>
      </c>
      <c r="O1758" s="24">
        <v>0</v>
      </c>
      <c r="P1758" s="24">
        <v>0</v>
      </c>
      <c r="Q1758" s="24">
        <v>0</v>
      </c>
      <c r="R1758" s="24">
        <v>0</v>
      </c>
      <c r="S1758" s="24">
        <v>0</v>
      </c>
      <c r="T1758" s="24">
        <v>0</v>
      </c>
      <c r="U1758" s="24">
        <v>0</v>
      </c>
      <c r="V1758" s="24"/>
      <c r="W1758" s="24">
        <v>0</v>
      </c>
      <c r="X1758" s="24"/>
      <c r="Y1758" s="24">
        <v>0</v>
      </c>
      <c r="Z1758" s="24">
        <v>0</v>
      </c>
      <c r="AA1758" s="24"/>
      <c r="AB1758" s="24">
        <v>0</v>
      </c>
      <c r="AC1758" s="24">
        <v>0</v>
      </c>
      <c r="AD1758" s="24">
        <v>0</v>
      </c>
      <c r="AE1758" s="24">
        <v>0</v>
      </c>
      <c r="AF1758" s="24">
        <v>0</v>
      </c>
      <c r="AG1758" s="24">
        <v>0</v>
      </c>
      <c r="AH1758" s="24"/>
      <c r="AI1758" s="24">
        <v>0</v>
      </c>
      <c r="AJ1758" s="24">
        <v>0</v>
      </c>
      <c r="AK1758" s="24"/>
      <c r="AL1758" s="24">
        <v>0</v>
      </c>
      <c r="AM1758" s="24">
        <v>0</v>
      </c>
      <c r="AN1758" s="24">
        <v>0</v>
      </c>
      <c r="AO1758" s="24">
        <v>0</v>
      </c>
      <c r="AP1758" s="24">
        <v>0</v>
      </c>
      <c r="AQ1758" s="24">
        <v>0</v>
      </c>
      <c r="AR1758" s="24">
        <v>0</v>
      </c>
      <c r="AS1758" s="24">
        <v>0</v>
      </c>
      <c r="AT1758" s="24">
        <v>0</v>
      </c>
      <c r="AU1758" s="24">
        <v>0</v>
      </c>
      <c r="AV1758" s="24">
        <v>0</v>
      </c>
      <c r="AW1758" s="24">
        <v>0</v>
      </c>
      <c r="AX1758" s="24">
        <v>0</v>
      </c>
      <c r="AY1758" s="24">
        <v>0</v>
      </c>
      <c r="AZ1758" s="24">
        <v>0</v>
      </c>
      <c r="BA1758" s="24">
        <v>0</v>
      </c>
      <c r="BB1758" s="24">
        <v>0</v>
      </c>
      <c r="BC1758" s="24">
        <v>0</v>
      </c>
      <c r="BD1758" s="24">
        <f t="shared" si="706"/>
        <v>0</v>
      </c>
      <c r="BE1758" s="25"/>
    </row>
    <row r="1759" spans="1:57" ht="25.5" customHeight="1" x14ac:dyDescent="0.25">
      <c r="A1759" s="22">
        <v>35</v>
      </c>
      <c r="B1759" s="79" t="s">
        <v>110</v>
      </c>
      <c r="C1759" s="80">
        <v>23</v>
      </c>
      <c r="D1759" s="80">
        <v>287</v>
      </c>
      <c r="E1759" s="80" t="s">
        <v>87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0</v>
      </c>
      <c r="N1759" s="24">
        <v>0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0</v>
      </c>
      <c r="V1759" s="24"/>
      <c r="W1759" s="24">
        <v>0</v>
      </c>
      <c r="X1759" s="24"/>
      <c r="Y1759" s="24">
        <v>0</v>
      </c>
      <c r="Z1759" s="24">
        <v>0</v>
      </c>
      <c r="AA1759" s="24"/>
      <c r="AB1759" s="24">
        <v>0</v>
      </c>
      <c r="AC1759" s="24">
        <v>0</v>
      </c>
      <c r="AD1759" s="24">
        <v>0</v>
      </c>
      <c r="AE1759" s="24">
        <v>0</v>
      </c>
      <c r="AF1759" s="24">
        <v>0</v>
      </c>
      <c r="AG1759" s="24">
        <v>0</v>
      </c>
      <c r="AH1759" s="24"/>
      <c r="AI1759" s="24">
        <v>0</v>
      </c>
      <c r="AJ1759" s="24">
        <v>0</v>
      </c>
      <c r="AK1759" s="24"/>
      <c r="AL1759" s="24">
        <v>0</v>
      </c>
      <c r="AM1759" s="24">
        <v>0</v>
      </c>
      <c r="AN1759" s="24">
        <v>0</v>
      </c>
      <c r="AO1759" s="24">
        <v>0</v>
      </c>
      <c r="AP1759" s="24">
        <v>0</v>
      </c>
      <c r="AQ1759" s="24">
        <v>0</v>
      </c>
      <c r="AR1759" s="24">
        <v>0</v>
      </c>
      <c r="AS1759" s="24">
        <v>0</v>
      </c>
      <c r="AT1759" s="24">
        <v>0</v>
      </c>
      <c r="AU1759" s="24">
        <v>0</v>
      </c>
      <c r="AV1759" s="24">
        <v>0</v>
      </c>
      <c r="AW1759" s="24">
        <v>0</v>
      </c>
      <c r="AX1759" s="24">
        <v>0</v>
      </c>
      <c r="AY1759" s="24">
        <v>0</v>
      </c>
      <c r="AZ1759" s="24">
        <v>0</v>
      </c>
      <c r="BA1759" s="24">
        <v>0</v>
      </c>
      <c r="BB1759" s="24">
        <v>0</v>
      </c>
      <c r="BC1759" s="24">
        <v>0</v>
      </c>
      <c r="BD1759" s="24">
        <f t="shared" si="706"/>
        <v>0</v>
      </c>
      <c r="BE1759" s="25"/>
    </row>
    <row r="1760" spans="1:57" ht="25.5" customHeight="1" x14ac:dyDescent="0.25">
      <c r="A1760" s="22">
        <v>35</v>
      </c>
      <c r="B1760" s="79" t="s">
        <v>110</v>
      </c>
      <c r="C1760" s="80">
        <v>13</v>
      </c>
      <c r="D1760" s="80">
        <v>149</v>
      </c>
      <c r="E1760" s="80" t="s">
        <v>359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0</v>
      </c>
      <c r="N1760" s="24">
        <v>0</v>
      </c>
      <c r="O1760" s="24">
        <v>0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0</v>
      </c>
      <c r="V1760" s="24"/>
      <c r="W1760" s="24">
        <v>0</v>
      </c>
      <c r="X1760" s="24"/>
      <c r="Y1760" s="24">
        <v>0</v>
      </c>
      <c r="Z1760" s="24">
        <v>0</v>
      </c>
      <c r="AA1760" s="24"/>
      <c r="AB1760" s="24">
        <v>0</v>
      </c>
      <c r="AC1760" s="24">
        <v>0</v>
      </c>
      <c r="AD1760" s="24">
        <v>0</v>
      </c>
      <c r="AE1760" s="24">
        <v>0</v>
      </c>
      <c r="AF1760" s="24">
        <v>0</v>
      </c>
      <c r="AG1760" s="24">
        <v>0</v>
      </c>
      <c r="AH1760" s="24"/>
      <c r="AI1760" s="24">
        <v>0</v>
      </c>
      <c r="AJ1760" s="24">
        <v>0</v>
      </c>
      <c r="AK1760" s="24"/>
      <c r="AL1760" s="24">
        <v>0</v>
      </c>
      <c r="AM1760" s="24">
        <v>0</v>
      </c>
      <c r="AN1760" s="24">
        <v>0</v>
      </c>
      <c r="AO1760" s="24">
        <v>0</v>
      </c>
      <c r="AP1760" s="24">
        <v>0</v>
      </c>
      <c r="AQ1760" s="24">
        <v>0</v>
      </c>
      <c r="AR1760" s="24">
        <v>0</v>
      </c>
      <c r="AS1760" s="24">
        <v>0</v>
      </c>
      <c r="AT1760" s="24">
        <v>0</v>
      </c>
      <c r="AU1760" s="24">
        <v>0</v>
      </c>
      <c r="AV1760" s="24">
        <v>0</v>
      </c>
      <c r="AW1760" s="24">
        <v>0</v>
      </c>
      <c r="AX1760" s="24">
        <v>0</v>
      </c>
      <c r="AY1760" s="24">
        <v>0</v>
      </c>
      <c r="AZ1760" s="24">
        <v>0</v>
      </c>
      <c r="BA1760" s="24">
        <v>0</v>
      </c>
      <c r="BB1760" s="24">
        <v>0</v>
      </c>
      <c r="BC1760" s="24">
        <v>0</v>
      </c>
      <c r="BD1760" s="24">
        <f t="shared" si="706"/>
        <v>0</v>
      </c>
      <c r="BE1760" s="25"/>
    </row>
    <row r="1761" spans="1:57" ht="25.5" customHeight="1" x14ac:dyDescent="0.25">
      <c r="A1761" s="22">
        <v>35</v>
      </c>
      <c r="B1761" s="78"/>
      <c r="C1761" s="76"/>
      <c r="D1761" s="76"/>
      <c r="E1761" s="76"/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0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0</v>
      </c>
      <c r="V1761" s="24"/>
      <c r="W1761" s="24">
        <v>0</v>
      </c>
      <c r="X1761" s="24"/>
      <c r="Y1761" s="24">
        <v>0</v>
      </c>
      <c r="Z1761" s="24">
        <v>0</v>
      </c>
      <c r="AA1761" s="24"/>
      <c r="AB1761" s="24">
        <v>0</v>
      </c>
      <c r="AC1761" s="24">
        <v>0</v>
      </c>
      <c r="AD1761" s="24">
        <v>0</v>
      </c>
      <c r="AE1761" s="24">
        <v>0</v>
      </c>
      <c r="AF1761" s="24">
        <v>0</v>
      </c>
      <c r="AG1761" s="24">
        <v>0</v>
      </c>
      <c r="AH1761" s="24"/>
      <c r="AI1761" s="24">
        <v>0</v>
      </c>
      <c r="AJ1761" s="24">
        <v>0</v>
      </c>
      <c r="AK1761" s="24"/>
      <c r="AL1761" s="24">
        <v>0</v>
      </c>
      <c r="AM1761" s="24">
        <v>0</v>
      </c>
      <c r="AN1761" s="24">
        <v>0</v>
      </c>
      <c r="AO1761" s="24">
        <v>0</v>
      </c>
      <c r="AP1761" s="24">
        <v>0</v>
      </c>
      <c r="AQ1761" s="24">
        <v>0</v>
      </c>
      <c r="AR1761" s="24">
        <v>0</v>
      </c>
      <c r="AS1761" s="24">
        <v>0</v>
      </c>
      <c r="AT1761" s="24">
        <v>0</v>
      </c>
      <c r="AU1761" s="24">
        <v>0</v>
      </c>
      <c r="AV1761" s="24">
        <v>0</v>
      </c>
      <c r="AW1761" s="24">
        <v>0</v>
      </c>
      <c r="AX1761" s="24">
        <v>0</v>
      </c>
      <c r="AY1761" s="24">
        <v>0</v>
      </c>
      <c r="AZ1761" s="24">
        <v>0</v>
      </c>
      <c r="BA1761" s="24">
        <v>0</v>
      </c>
      <c r="BB1761" s="24">
        <v>0</v>
      </c>
      <c r="BC1761" s="24">
        <v>0</v>
      </c>
      <c r="BD1761" s="24">
        <f t="shared" si="706"/>
        <v>0</v>
      </c>
      <c r="BE1761" s="25"/>
    </row>
    <row r="1762" spans="1:57" ht="25.5" customHeight="1" x14ac:dyDescent="0.25">
      <c r="A1762" s="22">
        <v>35</v>
      </c>
      <c r="B1762" s="78"/>
      <c r="C1762" s="76"/>
      <c r="D1762" s="76"/>
      <c r="E1762" s="76"/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0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0</v>
      </c>
      <c r="V1762" s="24"/>
      <c r="W1762" s="24">
        <v>0</v>
      </c>
      <c r="X1762" s="24"/>
      <c r="Y1762" s="24">
        <v>0</v>
      </c>
      <c r="Z1762" s="24">
        <v>0</v>
      </c>
      <c r="AA1762" s="24"/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/>
      <c r="AI1762" s="24">
        <v>0</v>
      </c>
      <c r="AJ1762" s="24">
        <v>0</v>
      </c>
      <c r="AK1762" s="24"/>
      <c r="AL1762" s="24">
        <v>0</v>
      </c>
      <c r="AM1762" s="24">
        <v>0</v>
      </c>
      <c r="AN1762" s="24">
        <v>0</v>
      </c>
      <c r="AO1762" s="24">
        <v>0</v>
      </c>
      <c r="AP1762" s="24">
        <v>0</v>
      </c>
      <c r="AQ1762" s="24">
        <v>0</v>
      </c>
      <c r="AR1762" s="24">
        <v>0</v>
      </c>
      <c r="AS1762" s="24">
        <v>0</v>
      </c>
      <c r="AT1762" s="24">
        <v>0</v>
      </c>
      <c r="AU1762" s="24">
        <v>0</v>
      </c>
      <c r="AV1762" s="24">
        <v>0</v>
      </c>
      <c r="AW1762" s="24">
        <v>0</v>
      </c>
      <c r="AX1762" s="24">
        <v>0</v>
      </c>
      <c r="AY1762" s="24">
        <v>0</v>
      </c>
      <c r="AZ1762" s="24">
        <v>0</v>
      </c>
      <c r="BA1762" s="24">
        <v>0</v>
      </c>
      <c r="BB1762" s="24">
        <v>0</v>
      </c>
      <c r="BC1762" s="24">
        <v>0</v>
      </c>
      <c r="BD1762" s="24">
        <f t="shared" si="706"/>
        <v>0</v>
      </c>
      <c r="BE1762" s="25"/>
    </row>
    <row r="1763" spans="1:57" ht="25.5" customHeight="1" x14ac:dyDescent="0.25">
      <c r="A1763" s="22">
        <v>35</v>
      </c>
      <c r="B1763" s="78"/>
      <c r="C1763" s="76"/>
      <c r="D1763" s="76"/>
      <c r="E1763" s="76"/>
      <c r="F1763" s="24">
        <v>0</v>
      </c>
      <c r="G1763" s="24">
        <v>0</v>
      </c>
      <c r="H1763" s="24">
        <v>0</v>
      </c>
      <c r="I1763" s="24">
        <v>0</v>
      </c>
      <c r="J1763" s="24">
        <v>0</v>
      </c>
      <c r="K1763" s="24">
        <v>0</v>
      </c>
      <c r="L1763" s="24">
        <v>0</v>
      </c>
      <c r="M1763" s="24">
        <v>0</v>
      </c>
      <c r="N1763" s="24">
        <v>0</v>
      </c>
      <c r="O1763" s="24">
        <v>0</v>
      </c>
      <c r="P1763" s="24">
        <v>0</v>
      </c>
      <c r="Q1763" s="24">
        <v>0</v>
      </c>
      <c r="R1763" s="24">
        <v>0</v>
      </c>
      <c r="S1763" s="24">
        <v>0</v>
      </c>
      <c r="T1763" s="24">
        <v>0</v>
      </c>
      <c r="U1763" s="24">
        <v>0</v>
      </c>
      <c r="V1763" s="24"/>
      <c r="W1763" s="24">
        <v>0</v>
      </c>
      <c r="X1763" s="24"/>
      <c r="Y1763" s="24">
        <v>0</v>
      </c>
      <c r="Z1763" s="24">
        <v>0</v>
      </c>
      <c r="AA1763" s="24"/>
      <c r="AB1763" s="24">
        <v>0</v>
      </c>
      <c r="AC1763" s="24">
        <v>0</v>
      </c>
      <c r="AD1763" s="24">
        <v>0</v>
      </c>
      <c r="AE1763" s="24">
        <v>0</v>
      </c>
      <c r="AF1763" s="24">
        <v>0</v>
      </c>
      <c r="AG1763" s="24">
        <v>0</v>
      </c>
      <c r="AH1763" s="24"/>
      <c r="AI1763" s="24">
        <v>0</v>
      </c>
      <c r="AJ1763" s="24">
        <v>0</v>
      </c>
      <c r="AK1763" s="24"/>
      <c r="AL1763" s="24">
        <v>0</v>
      </c>
      <c r="AM1763" s="24">
        <v>0</v>
      </c>
      <c r="AN1763" s="24">
        <v>0</v>
      </c>
      <c r="AO1763" s="24">
        <v>0</v>
      </c>
      <c r="AP1763" s="24">
        <v>0</v>
      </c>
      <c r="AQ1763" s="24">
        <v>0</v>
      </c>
      <c r="AR1763" s="24">
        <v>0</v>
      </c>
      <c r="AS1763" s="24">
        <v>0</v>
      </c>
      <c r="AT1763" s="24">
        <v>0</v>
      </c>
      <c r="AU1763" s="24">
        <v>0</v>
      </c>
      <c r="AV1763" s="24">
        <v>0</v>
      </c>
      <c r="AW1763" s="24">
        <v>0</v>
      </c>
      <c r="AX1763" s="24">
        <v>0</v>
      </c>
      <c r="AY1763" s="24">
        <v>0</v>
      </c>
      <c r="AZ1763" s="24">
        <v>0</v>
      </c>
      <c r="BA1763" s="24">
        <v>0</v>
      </c>
      <c r="BB1763" s="24">
        <v>0</v>
      </c>
      <c r="BC1763" s="24">
        <v>0</v>
      </c>
      <c r="BD1763" s="24">
        <f t="shared" si="706"/>
        <v>0</v>
      </c>
      <c r="BE1763" s="25"/>
    </row>
    <row r="1764" spans="1:57" ht="25.5" customHeight="1" x14ac:dyDescent="0.25">
      <c r="A1764" s="22">
        <v>35</v>
      </c>
      <c r="B1764" s="78"/>
      <c r="C1764" s="76"/>
      <c r="D1764" s="76"/>
      <c r="E1764" s="76"/>
      <c r="F1764" s="24">
        <v>0</v>
      </c>
      <c r="G1764" s="24">
        <v>0</v>
      </c>
      <c r="H1764" s="24">
        <v>0</v>
      </c>
      <c r="I1764" s="24">
        <v>0</v>
      </c>
      <c r="J1764" s="24">
        <v>0</v>
      </c>
      <c r="K1764" s="24">
        <v>0</v>
      </c>
      <c r="L1764" s="24">
        <v>0</v>
      </c>
      <c r="M1764" s="24">
        <v>0</v>
      </c>
      <c r="N1764" s="24">
        <v>0</v>
      </c>
      <c r="O1764" s="24">
        <v>0</v>
      </c>
      <c r="P1764" s="24">
        <v>0</v>
      </c>
      <c r="Q1764" s="24">
        <v>0</v>
      </c>
      <c r="R1764" s="24">
        <v>0</v>
      </c>
      <c r="S1764" s="24">
        <v>0</v>
      </c>
      <c r="T1764" s="24">
        <v>0</v>
      </c>
      <c r="U1764" s="24">
        <v>0</v>
      </c>
      <c r="V1764" s="24"/>
      <c r="W1764" s="24">
        <v>0</v>
      </c>
      <c r="X1764" s="24"/>
      <c r="Y1764" s="24">
        <v>0</v>
      </c>
      <c r="Z1764" s="24">
        <v>0</v>
      </c>
      <c r="AA1764" s="24"/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/>
      <c r="AI1764" s="24">
        <v>0</v>
      </c>
      <c r="AJ1764" s="24">
        <v>0</v>
      </c>
      <c r="AK1764" s="24"/>
      <c r="AL1764" s="24">
        <v>0</v>
      </c>
      <c r="AM1764" s="24">
        <v>0</v>
      </c>
      <c r="AN1764" s="24">
        <v>0</v>
      </c>
      <c r="AO1764" s="24">
        <v>0</v>
      </c>
      <c r="AP1764" s="24">
        <v>0</v>
      </c>
      <c r="AQ1764" s="24">
        <v>0</v>
      </c>
      <c r="AR1764" s="24">
        <v>0</v>
      </c>
      <c r="AS1764" s="24">
        <v>0</v>
      </c>
      <c r="AT1764" s="24">
        <v>0</v>
      </c>
      <c r="AU1764" s="24">
        <v>0</v>
      </c>
      <c r="AV1764" s="24">
        <v>0</v>
      </c>
      <c r="AW1764" s="24">
        <v>0</v>
      </c>
      <c r="AX1764" s="24">
        <v>0</v>
      </c>
      <c r="AY1764" s="24">
        <v>0</v>
      </c>
      <c r="AZ1764" s="24">
        <v>0</v>
      </c>
      <c r="BA1764" s="24">
        <v>0</v>
      </c>
      <c r="BB1764" s="24">
        <v>0</v>
      </c>
      <c r="BC1764" s="24">
        <v>0</v>
      </c>
      <c r="BD1764" s="24">
        <f t="shared" si="706"/>
        <v>0</v>
      </c>
      <c r="BE1764" s="25"/>
    </row>
    <row r="1765" spans="1:57" ht="25.5" customHeight="1" x14ac:dyDescent="0.25">
      <c r="A1765" s="22">
        <v>35</v>
      </c>
      <c r="B1765" s="78"/>
      <c r="C1765" s="76"/>
      <c r="D1765" s="76"/>
      <c r="E1765" s="76"/>
      <c r="F1765" s="24">
        <v>0</v>
      </c>
      <c r="G1765" s="24">
        <v>0</v>
      </c>
      <c r="H1765" s="24">
        <v>0</v>
      </c>
      <c r="I1765" s="24">
        <v>0</v>
      </c>
      <c r="J1765" s="24">
        <v>0</v>
      </c>
      <c r="K1765" s="24">
        <v>0</v>
      </c>
      <c r="L1765" s="24">
        <v>0</v>
      </c>
      <c r="M1765" s="24">
        <v>0</v>
      </c>
      <c r="N1765" s="24">
        <v>0</v>
      </c>
      <c r="O1765" s="24">
        <v>0</v>
      </c>
      <c r="P1765" s="24">
        <v>0</v>
      </c>
      <c r="Q1765" s="24">
        <v>0</v>
      </c>
      <c r="R1765" s="24">
        <v>0</v>
      </c>
      <c r="S1765" s="24">
        <v>0</v>
      </c>
      <c r="T1765" s="24">
        <v>0</v>
      </c>
      <c r="U1765" s="24">
        <v>0</v>
      </c>
      <c r="V1765" s="24"/>
      <c r="W1765" s="24">
        <v>0</v>
      </c>
      <c r="X1765" s="24"/>
      <c r="Y1765" s="24">
        <v>0</v>
      </c>
      <c r="Z1765" s="24">
        <v>0</v>
      </c>
      <c r="AA1765" s="24"/>
      <c r="AB1765" s="24">
        <v>0</v>
      </c>
      <c r="AC1765" s="24">
        <v>0</v>
      </c>
      <c r="AD1765" s="24">
        <v>0</v>
      </c>
      <c r="AE1765" s="24">
        <v>0</v>
      </c>
      <c r="AF1765" s="24">
        <v>0</v>
      </c>
      <c r="AG1765" s="24">
        <v>0</v>
      </c>
      <c r="AH1765" s="24"/>
      <c r="AI1765" s="24">
        <v>0</v>
      </c>
      <c r="AJ1765" s="24">
        <v>0</v>
      </c>
      <c r="AK1765" s="24"/>
      <c r="AL1765" s="24">
        <v>0</v>
      </c>
      <c r="AM1765" s="24">
        <v>0</v>
      </c>
      <c r="AN1765" s="24">
        <v>0</v>
      </c>
      <c r="AO1765" s="24">
        <v>0</v>
      </c>
      <c r="AP1765" s="24">
        <v>0</v>
      </c>
      <c r="AQ1765" s="24">
        <v>0</v>
      </c>
      <c r="AR1765" s="24">
        <v>0</v>
      </c>
      <c r="AS1765" s="24">
        <v>0</v>
      </c>
      <c r="AT1765" s="24">
        <v>0</v>
      </c>
      <c r="AU1765" s="24">
        <v>0</v>
      </c>
      <c r="AV1765" s="24">
        <v>0</v>
      </c>
      <c r="AW1765" s="24">
        <v>0</v>
      </c>
      <c r="AX1765" s="24">
        <v>0</v>
      </c>
      <c r="AY1765" s="24">
        <v>0</v>
      </c>
      <c r="AZ1765" s="24">
        <v>0</v>
      </c>
      <c r="BA1765" s="24">
        <v>0</v>
      </c>
      <c r="BB1765" s="24">
        <v>0</v>
      </c>
      <c r="BC1765" s="24">
        <v>0</v>
      </c>
      <c r="BD1765" s="24">
        <f t="shared" si="706"/>
        <v>0</v>
      </c>
      <c r="BE1765" s="25"/>
    </row>
    <row r="1766" spans="1:57" ht="25.5" customHeight="1" x14ac:dyDescent="0.25">
      <c r="A1766" s="22">
        <v>35</v>
      </c>
      <c r="B1766" s="78"/>
      <c r="C1766" s="76"/>
      <c r="D1766" s="76"/>
      <c r="E1766" s="76"/>
      <c r="F1766" s="24">
        <v>0</v>
      </c>
      <c r="G1766" s="24">
        <v>0</v>
      </c>
      <c r="H1766" s="24">
        <v>0</v>
      </c>
      <c r="I1766" s="24">
        <v>0</v>
      </c>
      <c r="J1766" s="24">
        <v>0</v>
      </c>
      <c r="K1766" s="24">
        <v>0</v>
      </c>
      <c r="L1766" s="24">
        <v>0</v>
      </c>
      <c r="M1766" s="24">
        <v>0</v>
      </c>
      <c r="N1766" s="24">
        <v>0</v>
      </c>
      <c r="O1766" s="24">
        <v>0</v>
      </c>
      <c r="P1766" s="24">
        <v>0</v>
      </c>
      <c r="Q1766" s="24">
        <v>0</v>
      </c>
      <c r="R1766" s="24">
        <v>0</v>
      </c>
      <c r="S1766" s="24">
        <v>0</v>
      </c>
      <c r="T1766" s="24">
        <v>0</v>
      </c>
      <c r="U1766" s="24">
        <v>0</v>
      </c>
      <c r="V1766" s="24"/>
      <c r="W1766" s="24">
        <v>0</v>
      </c>
      <c r="X1766" s="24"/>
      <c r="Y1766" s="24">
        <v>0</v>
      </c>
      <c r="Z1766" s="24">
        <v>0</v>
      </c>
      <c r="AA1766" s="24"/>
      <c r="AB1766" s="24">
        <v>0</v>
      </c>
      <c r="AC1766" s="24">
        <v>0</v>
      </c>
      <c r="AD1766" s="24">
        <v>0</v>
      </c>
      <c r="AE1766" s="24">
        <v>0</v>
      </c>
      <c r="AF1766" s="24">
        <v>0</v>
      </c>
      <c r="AG1766" s="24">
        <v>0</v>
      </c>
      <c r="AH1766" s="24"/>
      <c r="AI1766" s="24">
        <v>0</v>
      </c>
      <c r="AJ1766" s="24">
        <v>0</v>
      </c>
      <c r="AK1766" s="24"/>
      <c r="AL1766" s="24">
        <v>0</v>
      </c>
      <c r="AM1766" s="24">
        <v>0</v>
      </c>
      <c r="AN1766" s="24">
        <v>0</v>
      </c>
      <c r="AO1766" s="24">
        <v>0</v>
      </c>
      <c r="AP1766" s="24">
        <v>0</v>
      </c>
      <c r="AQ1766" s="24">
        <v>0</v>
      </c>
      <c r="AR1766" s="24">
        <v>0</v>
      </c>
      <c r="AS1766" s="24">
        <v>0</v>
      </c>
      <c r="AT1766" s="24">
        <v>0</v>
      </c>
      <c r="AU1766" s="24">
        <v>0</v>
      </c>
      <c r="AV1766" s="24">
        <v>0</v>
      </c>
      <c r="AW1766" s="24">
        <v>0</v>
      </c>
      <c r="AX1766" s="24">
        <v>0</v>
      </c>
      <c r="AY1766" s="24">
        <v>0</v>
      </c>
      <c r="AZ1766" s="24">
        <v>0</v>
      </c>
      <c r="BA1766" s="24">
        <v>0</v>
      </c>
      <c r="BB1766" s="24">
        <v>0</v>
      </c>
      <c r="BC1766" s="24">
        <v>0</v>
      </c>
      <c r="BD1766" s="24">
        <f t="shared" si="706"/>
        <v>0</v>
      </c>
      <c r="BE1766" s="25"/>
    </row>
    <row r="1767" spans="1:57" ht="25.5" customHeight="1" x14ac:dyDescent="0.25">
      <c r="A1767" s="22">
        <v>35</v>
      </c>
      <c r="B1767" s="78"/>
      <c r="C1767" s="76"/>
      <c r="D1767" s="76"/>
      <c r="E1767" s="76"/>
      <c r="F1767" s="24">
        <v>0</v>
      </c>
      <c r="G1767" s="24">
        <v>0</v>
      </c>
      <c r="H1767" s="24">
        <v>0</v>
      </c>
      <c r="I1767" s="24">
        <v>0</v>
      </c>
      <c r="J1767" s="24">
        <v>0</v>
      </c>
      <c r="K1767" s="24">
        <v>0</v>
      </c>
      <c r="L1767" s="24">
        <v>0</v>
      </c>
      <c r="M1767" s="24">
        <v>0</v>
      </c>
      <c r="N1767" s="24">
        <v>0</v>
      </c>
      <c r="O1767" s="24">
        <v>0</v>
      </c>
      <c r="P1767" s="24">
        <v>0</v>
      </c>
      <c r="Q1767" s="24">
        <v>0</v>
      </c>
      <c r="R1767" s="24">
        <v>0</v>
      </c>
      <c r="S1767" s="24">
        <v>0</v>
      </c>
      <c r="T1767" s="24">
        <v>0</v>
      </c>
      <c r="U1767" s="24">
        <v>0</v>
      </c>
      <c r="V1767" s="24"/>
      <c r="W1767" s="24">
        <v>0</v>
      </c>
      <c r="X1767" s="24"/>
      <c r="Y1767" s="24">
        <v>0</v>
      </c>
      <c r="Z1767" s="24">
        <v>0</v>
      </c>
      <c r="AA1767" s="24"/>
      <c r="AB1767" s="24">
        <v>0</v>
      </c>
      <c r="AC1767" s="24">
        <v>0</v>
      </c>
      <c r="AD1767" s="24">
        <v>0</v>
      </c>
      <c r="AE1767" s="24">
        <v>0</v>
      </c>
      <c r="AF1767" s="24">
        <v>0</v>
      </c>
      <c r="AG1767" s="24">
        <v>0</v>
      </c>
      <c r="AH1767" s="24"/>
      <c r="AI1767" s="24">
        <v>0</v>
      </c>
      <c r="AJ1767" s="24">
        <v>0</v>
      </c>
      <c r="AK1767" s="24"/>
      <c r="AL1767" s="24">
        <v>0</v>
      </c>
      <c r="AM1767" s="24">
        <v>0</v>
      </c>
      <c r="AN1767" s="24">
        <v>0</v>
      </c>
      <c r="AO1767" s="24">
        <v>0</v>
      </c>
      <c r="AP1767" s="24">
        <v>0</v>
      </c>
      <c r="AQ1767" s="24">
        <v>0</v>
      </c>
      <c r="AR1767" s="24">
        <v>0</v>
      </c>
      <c r="AS1767" s="24">
        <v>0</v>
      </c>
      <c r="AT1767" s="24">
        <v>0</v>
      </c>
      <c r="AU1767" s="24">
        <v>0</v>
      </c>
      <c r="AV1767" s="24">
        <v>0</v>
      </c>
      <c r="AW1767" s="24">
        <v>0</v>
      </c>
      <c r="AX1767" s="24">
        <v>0</v>
      </c>
      <c r="AY1767" s="24">
        <v>0</v>
      </c>
      <c r="AZ1767" s="24">
        <v>0</v>
      </c>
      <c r="BA1767" s="24">
        <v>0</v>
      </c>
      <c r="BB1767" s="24">
        <v>0</v>
      </c>
      <c r="BC1767" s="24">
        <v>0</v>
      </c>
      <c r="BD1767" s="24">
        <f t="shared" si="706"/>
        <v>0</v>
      </c>
      <c r="BE1767" s="25"/>
    </row>
    <row r="1768" spans="1:57" ht="25.5" customHeight="1" x14ac:dyDescent="0.25">
      <c r="A1768" s="22">
        <v>35</v>
      </c>
      <c r="B1768" s="78"/>
      <c r="C1768" s="76"/>
      <c r="D1768" s="76"/>
      <c r="E1768" s="76"/>
      <c r="F1768" s="24">
        <v>0</v>
      </c>
      <c r="G1768" s="24">
        <v>0</v>
      </c>
      <c r="H1768" s="24">
        <v>0</v>
      </c>
      <c r="I1768" s="24">
        <v>0</v>
      </c>
      <c r="J1768" s="24">
        <v>0</v>
      </c>
      <c r="K1768" s="24">
        <v>0</v>
      </c>
      <c r="L1768" s="24">
        <v>0</v>
      </c>
      <c r="M1768" s="24">
        <v>0</v>
      </c>
      <c r="N1768" s="24">
        <v>0</v>
      </c>
      <c r="O1768" s="24">
        <v>0</v>
      </c>
      <c r="P1768" s="24">
        <v>0</v>
      </c>
      <c r="Q1768" s="24">
        <v>0</v>
      </c>
      <c r="R1768" s="24">
        <v>0</v>
      </c>
      <c r="S1768" s="24">
        <v>0</v>
      </c>
      <c r="T1768" s="24">
        <v>0</v>
      </c>
      <c r="U1768" s="24">
        <v>0</v>
      </c>
      <c r="V1768" s="24"/>
      <c r="W1768" s="24">
        <v>0</v>
      </c>
      <c r="X1768" s="24"/>
      <c r="Y1768" s="24">
        <v>0</v>
      </c>
      <c r="Z1768" s="24">
        <v>0</v>
      </c>
      <c r="AA1768" s="24"/>
      <c r="AB1768" s="24">
        <v>0</v>
      </c>
      <c r="AC1768" s="24">
        <v>0</v>
      </c>
      <c r="AD1768" s="24">
        <v>0</v>
      </c>
      <c r="AE1768" s="24">
        <v>0</v>
      </c>
      <c r="AF1768" s="24">
        <v>0</v>
      </c>
      <c r="AG1768" s="24">
        <v>0</v>
      </c>
      <c r="AH1768" s="24"/>
      <c r="AI1768" s="24">
        <v>0</v>
      </c>
      <c r="AJ1768" s="24">
        <v>0</v>
      </c>
      <c r="AK1768" s="24"/>
      <c r="AL1768" s="24">
        <v>0</v>
      </c>
      <c r="AM1768" s="24">
        <v>0</v>
      </c>
      <c r="AN1768" s="24">
        <v>0</v>
      </c>
      <c r="AO1768" s="24">
        <v>0</v>
      </c>
      <c r="AP1768" s="24">
        <v>0</v>
      </c>
      <c r="AQ1768" s="24">
        <v>0</v>
      </c>
      <c r="AR1768" s="24">
        <v>0</v>
      </c>
      <c r="AS1768" s="24">
        <v>0</v>
      </c>
      <c r="AT1768" s="24">
        <v>0</v>
      </c>
      <c r="AU1768" s="24">
        <v>0</v>
      </c>
      <c r="AV1768" s="24">
        <v>0</v>
      </c>
      <c r="AW1768" s="24">
        <v>0</v>
      </c>
      <c r="AX1768" s="24">
        <v>0</v>
      </c>
      <c r="AY1768" s="24">
        <v>0</v>
      </c>
      <c r="AZ1768" s="24">
        <v>0</v>
      </c>
      <c r="BA1768" s="24">
        <v>0</v>
      </c>
      <c r="BB1768" s="24">
        <v>0</v>
      </c>
      <c r="BC1768" s="24">
        <v>0</v>
      </c>
      <c r="BD1768" s="24">
        <f t="shared" si="706"/>
        <v>0</v>
      </c>
      <c r="BE1768" s="25"/>
    </row>
    <row r="1769" spans="1:57" ht="25.5" customHeight="1" x14ac:dyDescent="0.25">
      <c r="A1769" s="22">
        <v>35</v>
      </c>
      <c r="B1769" s="78"/>
      <c r="C1769" s="76"/>
      <c r="D1769" s="76"/>
      <c r="E1769" s="76"/>
      <c r="F1769" s="24">
        <v>0</v>
      </c>
      <c r="G1769" s="24">
        <v>0</v>
      </c>
      <c r="H1769" s="24">
        <v>0</v>
      </c>
      <c r="I1769" s="24">
        <v>0</v>
      </c>
      <c r="J1769" s="24">
        <v>0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0</v>
      </c>
      <c r="U1769" s="24">
        <v>0</v>
      </c>
      <c r="V1769" s="24"/>
      <c r="W1769" s="24">
        <v>0</v>
      </c>
      <c r="X1769" s="24"/>
      <c r="Y1769" s="24">
        <v>0</v>
      </c>
      <c r="Z1769" s="24">
        <v>0</v>
      </c>
      <c r="AA1769" s="24"/>
      <c r="AB1769" s="24">
        <v>0</v>
      </c>
      <c r="AC1769" s="24">
        <v>0</v>
      </c>
      <c r="AD1769" s="24">
        <v>0</v>
      </c>
      <c r="AE1769" s="24">
        <v>0</v>
      </c>
      <c r="AF1769" s="24">
        <v>0</v>
      </c>
      <c r="AG1769" s="24">
        <v>0</v>
      </c>
      <c r="AH1769" s="24"/>
      <c r="AI1769" s="24">
        <v>0</v>
      </c>
      <c r="AJ1769" s="24">
        <v>0</v>
      </c>
      <c r="AK1769" s="24"/>
      <c r="AL1769" s="24">
        <v>0</v>
      </c>
      <c r="AM1769" s="24">
        <v>0</v>
      </c>
      <c r="AN1769" s="24">
        <v>0</v>
      </c>
      <c r="AO1769" s="24">
        <v>0</v>
      </c>
      <c r="AP1769" s="24">
        <v>0</v>
      </c>
      <c r="AQ1769" s="24">
        <v>0</v>
      </c>
      <c r="AR1769" s="24">
        <v>0</v>
      </c>
      <c r="AS1769" s="24">
        <v>0</v>
      </c>
      <c r="AT1769" s="24">
        <v>0</v>
      </c>
      <c r="AU1769" s="24">
        <v>0</v>
      </c>
      <c r="AV1769" s="24">
        <v>0</v>
      </c>
      <c r="AW1769" s="24">
        <v>0</v>
      </c>
      <c r="AX1769" s="24">
        <v>0</v>
      </c>
      <c r="AY1769" s="24">
        <v>0</v>
      </c>
      <c r="AZ1769" s="24">
        <v>0</v>
      </c>
      <c r="BA1769" s="24">
        <v>0</v>
      </c>
      <c r="BB1769" s="24">
        <v>0</v>
      </c>
      <c r="BC1769" s="24">
        <v>0</v>
      </c>
      <c r="BD1769" s="24">
        <f t="shared" si="706"/>
        <v>0</v>
      </c>
      <c r="BE1769" s="25"/>
    </row>
    <row r="1770" spans="1:57" ht="25.5" customHeight="1" x14ac:dyDescent="0.25">
      <c r="A1770" s="22">
        <v>35</v>
      </c>
      <c r="B1770" s="78"/>
      <c r="C1770" s="76"/>
      <c r="D1770" s="76"/>
      <c r="E1770" s="76"/>
      <c r="F1770" s="24">
        <v>0</v>
      </c>
      <c r="G1770" s="24">
        <v>0</v>
      </c>
      <c r="H1770" s="24">
        <v>0</v>
      </c>
      <c r="I1770" s="24">
        <v>0</v>
      </c>
      <c r="J1770" s="24">
        <v>0</v>
      </c>
      <c r="K1770" s="24">
        <v>0</v>
      </c>
      <c r="L1770" s="24">
        <v>0</v>
      </c>
      <c r="M1770" s="24">
        <v>0</v>
      </c>
      <c r="N1770" s="24">
        <v>0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0</v>
      </c>
      <c r="U1770" s="24">
        <v>0</v>
      </c>
      <c r="V1770" s="24"/>
      <c r="W1770" s="24">
        <v>0</v>
      </c>
      <c r="X1770" s="24"/>
      <c r="Y1770" s="24">
        <v>0</v>
      </c>
      <c r="Z1770" s="24">
        <v>0</v>
      </c>
      <c r="AA1770" s="24"/>
      <c r="AB1770" s="24">
        <v>0</v>
      </c>
      <c r="AC1770" s="24">
        <v>0</v>
      </c>
      <c r="AD1770" s="24">
        <v>0</v>
      </c>
      <c r="AE1770" s="24">
        <v>0</v>
      </c>
      <c r="AF1770" s="24">
        <v>0</v>
      </c>
      <c r="AG1770" s="24">
        <v>0</v>
      </c>
      <c r="AH1770" s="24"/>
      <c r="AI1770" s="24">
        <v>0</v>
      </c>
      <c r="AJ1770" s="24">
        <v>0</v>
      </c>
      <c r="AK1770" s="24"/>
      <c r="AL1770" s="24">
        <v>0</v>
      </c>
      <c r="AM1770" s="24">
        <v>0</v>
      </c>
      <c r="AN1770" s="24">
        <v>0</v>
      </c>
      <c r="AO1770" s="24">
        <v>0</v>
      </c>
      <c r="AP1770" s="24">
        <v>0</v>
      </c>
      <c r="AQ1770" s="24">
        <v>0</v>
      </c>
      <c r="AR1770" s="24">
        <v>0</v>
      </c>
      <c r="AS1770" s="24">
        <v>0</v>
      </c>
      <c r="AT1770" s="24">
        <v>0</v>
      </c>
      <c r="AU1770" s="24">
        <v>0</v>
      </c>
      <c r="AV1770" s="24">
        <v>0</v>
      </c>
      <c r="AW1770" s="24">
        <v>0</v>
      </c>
      <c r="AX1770" s="24">
        <v>0</v>
      </c>
      <c r="AY1770" s="24">
        <v>0</v>
      </c>
      <c r="AZ1770" s="24">
        <v>0</v>
      </c>
      <c r="BA1770" s="24">
        <v>0</v>
      </c>
      <c r="BB1770" s="24">
        <v>0</v>
      </c>
      <c r="BC1770" s="24">
        <v>0</v>
      </c>
      <c r="BD1770" s="24">
        <f t="shared" si="706"/>
        <v>0</v>
      </c>
      <c r="BE1770" s="25"/>
    </row>
    <row r="1771" spans="1:57" ht="25.5" customHeight="1" x14ac:dyDescent="0.25">
      <c r="A1771" s="22">
        <v>35</v>
      </c>
      <c r="B1771" s="78"/>
      <c r="C1771" s="76"/>
      <c r="D1771" s="76"/>
      <c r="E1771" s="76"/>
      <c r="F1771" s="24">
        <v>0</v>
      </c>
      <c r="G1771" s="24">
        <v>0</v>
      </c>
      <c r="H1771" s="24">
        <v>0</v>
      </c>
      <c r="I1771" s="24">
        <v>0</v>
      </c>
      <c r="J1771" s="24">
        <v>0</v>
      </c>
      <c r="K1771" s="24">
        <v>0</v>
      </c>
      <c r="L1771" s="24">
        <v>0</v>
      </c>
      <c r="M1771" s="24">
        <v>0</v>
      </c>
      <c r="N1771" s="24">
        <v>0</v>
      </c>
      <c r="O1771" s="24">
        <v>0</v>
      </c>
      <c r="P1771" s="24">
        <v>0</v>
      </c>
      <c r="Q1771" s="24">
        <v>0</v>
      </c>
      <c r="R1771" s="24">
        <v>0</v>
      </c>
      <c r="S1771" s="24">
        <v>0</v>
      </c>
      <c r="T1771" s="24">
        <v>0</v>
      </c>
      <c r="U1771" s="24">
        <v>0</v>
      </c>
      <c r="V1771" s="24"/>
      <c r="W1771" s="24">
        <v>0</v>
      </c>
      <c r="X1771" s="24"/>
      <c r="Y1771" s="24">
        <v>0</v>
      </c>
      <c r="Z1771" s="24">
        <v>0</v>
      </c>
      <c r="AA1771" s="24"/>
      <c r="AB1771" s="24">
        <v>0</v>
      </c>
      <c r="AC1771" s="24">
        <v>0</v>
      </c>
      <c r="AD1771" s="24">
        <v>0</v>
      </c>
      <c r="AE1771" s="24">
        <v>0</v>
      </c>
      <c r="AF1771" s="24">
        <v>0</v>
      </c>
      <c r="AG1771" s="24">
        <v>0</v>
      </c>
      <c r="AH1771" s="24"/>
      <c r="AI1771" s="24">
        <v>0</v>
      </c>
      <c r="AJ1771" s="24">
        <v>0</v>
      </c>
      <c r="AK1771" s="24"/>
      <c r="AL1771" s="24">
        <v>0</v>
      </c>
      <c r="AM1771" s="24">
        <v>0</v>
      </c>
      <c r="AN1771" s="24">
        <v>0</v>
      </c>
      <c r="AO1771" s="24">
        <v>0</v>
      </c>
      <c r="AP1771" s="24">
        <v>0</v>
      </c>
      <c r="AQ1771" s="24">
        <v>0</v>
      </c>
      <c r="AR1771" s="24">
        <v>0</v>
      </c>
      <c r="AS1771" s="24">
        <v>0</v>
      </c>
      <c r="AT1771" s="24">
        <v>0</v>
      </c>
      <c r="AU1771" s="24">
        <v>0</v>
      </c>
      <c r="AV1771" s="24">
        <v>0</v>
      </c>
      <c r="AW1771" s="24">
        <v>0</v>
      </c>
      <c r="AX1771" s="24">
        <v>0</v>
      </c>
      <c r="AY1771" s="24">
        <v>0</v>
      </c>
      <c r="AZ1771" s="24">
        <v>0</v>
      </c>
      <c r="BA1771" s="24">
        <v>0</v>
      </c>
      <c r="BB1771" s="24">
        <v>0</v>
      </c>
      <c r="BC1771" s="24">
        <v>0</v>
      </c>
      <c r="BD1771" s="24">
        <f t="shared" si="706"/>
        <v>0</v>
      </c>
      <c r="BE1771" s="25"/>
    </row>
    <row r="1772" spans="1:57" ht="25.5" customHeight="1" x14ac:dyDescent="0.25">
      <c r="A1772" s="22">
        <v>35</v>
      </c>
      <c r="B1772" s="78"/>
      <c r="C1772" s="76"/>
      <c r="D1772" s="76"/>
      <c r="E1772" s="76"/>
      <c r="F1772" s="24">
        <v>0</v>
      </c>
      <c r="G1772" s="24">
        <v>0</v>
      </c>
      <c r="H1772" s="24">
        <v>0</v>
      </c>
      <c r="I1772" s="24">
        <v>0</v>
      </c>
      <c r="J1772" s="24">
        <v>0</v>
      </c>
      <c r="K1772" s="24">
        <v>0</v>
      </c>
      <c r="L1772" s="24">
        <v>0</v>
      </c>
      <c r="M1772" s="24">
        <v>0</v>
      </c>
      <c r="N1772" s="24">
        <v>0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0</v>
      </c>
      <c r="U1772" s="24">
        <v>0</v>
      </c>
      <c r="V1772" s="24"/>
      <c r="W1772" s="24">
        <v>0</v>
      </c>
      <c r="X1772" s="24"/>
      <c r="Y1772" s="24">
        <v>0</v>
      </c>
      <c r="Z1772" s="24">
        <v>0</v>
      </c>
      <c r="AA1772" s="24"/>
      <c r="AB1772" s="24">
        <v>0</v>
      </c>
      <c r="AC1772" s="24">
        <v>0</v>
      </c>
      <c r="AD1772" s="24">
        <v>0</v>
      </c>
      <c r="AE1772" s="24">
        <v>0</v>
      </c>
      <c r="AF1772" s="24">
        <v>0</v>
      </c>
      <c r="AG1772" s="24">
        <v>0</v>
      </c>
      <c r="AH1772" s="24"/>
      <c r="AI1772" s="24">
        <v>0</v>
      </c>
      <c r="AJ1772" s="24">
        <v>0</v>
      </c>
      <c r="AK1772" s="24"/>
      <c r="AL1772" s="24">
        <v>0</v>
      </c>
      <c r="AM1772" s="24">
        <v>0</v>
      </c>
      <c r="AN1772" s="24">
        <v>0</v>
      </c>
      <c r="AO1772" s="24">
        <v>0</v>
      </c>
      <c r="AP1772" s="24">
        <v>0</v>
      </c>
      <c r="AQ1772" s="24">
        <v>0</v>
      </c>
      <c r="AR1772" s="24">
        <v>0</v>
      </c>
      <c r="AS1772" s="24">
        <v>0</v>
      </c>
      <c r="AT1772" s="24">
        <v>0</v>
      </c>
      <c r="AU1772" s="24">
        <v>0</v>
      </c>
      <c r="AV1772" s="24">
        <v>0</v>
      </c>
      <c r="AW1772" s="24">
        <v>0</v>
      </c>
      <c r="AX1772" s="24">
        <v>0</v>
      </c>
      <c r="AY1772" s="24">
        <v>0</v>
      </c>
      <c r="AZ1772" s="24">
        <v>0</v>
      </c>
      <c r="BA1772" s="24">
        <v>0</v>
      </c>
      <c r="BB1772" s="24">
        <v>0</v>
      </c>
      <c r="BC1772" s="24">
        <v>0</v>
      </c>
      <c r="BD1772" s="24">
        <f t="shared" si="706"/>
        <v>0</v>
      </c>
      <c r="BE1772" s="25"/>
    </row>
    <row r="1773" spans="1:57" ht="25.5" customHeight="1" x14ac:dyDescent="0.25">
      <c r="A1773" s="22">
        <v>35</v>
      </c>
      <c r="B1773" s="78"/>
      <c r="C1773" s="76"/>
      <c r="D1773" s="76"/>
      <c r="E1773" s="76"/>
      <c r="F1773" s="24">
        <v>0</v>
      </c>
      <c r="G1773" s="24">
        <v>0</v>
      </c>
      <c r="H1773" s="24">
        <v>0</v>
      </c>
      <c r="I1773" s="24">
        <v>0</v>
      </c>
      <c r="J1773" s="24">
        <v>0</v>
      </c>
      <c r="K1773" s="24">
        <v>0</v>
      </c>
      <c r="L1773" s="24">
        <v>0</v>
      </c>
      <c r="M1773" s="24">
        <v>0</v>
      </c>
      <c r="N1773" s="24">
        <v>0</v>
      </c>
      <c r="O1773" s="24">
        <v>0</v>
      </c>
      <c r="P1773" s="24">
        <v>0</v>
      </c>
      <c r="Q1773" s="24">
        <v>0</v>
      </c>
      <c r="R1773" s="24">
        <v>0</v>
      </c>
      <c r="S1773" s="24">
        <v>0</v>
      </c>
      <c r="T1773" s="24">
        <v>0</v>
      </c>
      <c r="U1773" s="24">
        <v>0</v>
      </c>
      <c r="V1773" s="24"/>
      <c r="W1773" s="24">
        <v>0</v>
      </c>
      <c r="X1773" s="24"/>
      <c r="Y1773" s="24">
        <v>0</v>
      </c>
      <c r="Z1773" s="24">
        <v>0</v>
      </c>
      <c r="AA1773" s="24"/>
      <c r="AB1773" s="24">
        <v>0</v>
      </c>
      <c r="AC1773" s="24">
        <v>0</v>
      </c>
      <c r="AD1773" s="24">
        <v>0</v>
      </c>
      <c r="AE1773" s="24">
        <v>0</v>
      </c>
      <c r="AF1773" s="24">
        <v>0</v>
      </c>
      <c r="AG1773" s="24">
        <v>0</v>
      </c>
      <c r="AH1773" s="24"/>
      <c r="AI1773" s="24">
        <v>0</v>
      </c>
      <c r="AJ1773" s="24">
        <v>0</v>
      </c>
      <c r="AK1773" s="24"/>
      <c r="AL1773" s="24">
        <v>0</v>
      </c>
      <c r="AM1773" s="24">
        <v>0</v>
      </c>
      <c r="AN1773" s="24">
        <v>0</v>
      </c>
      <c r="AO1773" s="24">
        <v>0</v>
      </c>
      <c r="AP1773" s="24">
        <v>0</v>
      </c>
      <c r="AQ1773" s="24">
        <v>0</v>
      </c>
      <c r="AR1773" s="24">
        <v>0</v>
      </c>
      <c r="AS1773" s="24">
        <v>0</v>
      </c>
      <c r="AT1773" s="24">
        <v>0</v>
      </c>
      <c r="AU1773" s="24">
        <v>0</v>
      </c>
      <c r="AV1773" s="24">
        <v>0</v>
      </c>
      <c r="AW1773" s="24">
        <v>0</v>
      </c>
      <c r="AX1773" s="24">
        <v>0</v>
      </c>
      <c r="AY1773" s="24">
        <v>0</v>
      </c>
      <c r="AZ1773" s="24">
        <v>0</v>
      </c>
      <c r="BA1773" s="24">
        <v>0</v>
      </c>
      <c r="BB1773" s="24">
        <v>0</v>
      </c>
      <c r="BC1773" s="24">
        <v>0</v>
      </c>
      <c r="BD1773" s="24">
        <f t="shared" si="706"/>
        <v>0</v>
      </c>
      <c r="BE1773" s="25"/>
    </row>
    <row r="1774" spans="1:57" ht="25.5" customHeight="1" x14ac:dyDescent="0.25">
      <c r="A1774" s="29"/>
      <c r="B1774" s="83"/>
      <c r="C1774" s="84"/>
      <c r="D1774" s="84"/>
      <c r="E1774" s="76" t="s">
        <v>116</v>
      </c>
      <c r="F1774" s="37">
        <f t="shared" ref="F1774:AK1774" si="707">SUM(F1734:F1773)</f>
        <v>0</v>
      </c>
      <c r="G1774" s="37">
        <f t="shared" si="707"/>
        <v>0</v>
      </c>
      <c r="H1774" s="37">
        <f t="shared" si="707"/>
        <v>0</v>
      </c>
      <c r="I1774" s="37">
        <f t="shared" si="707"/>
        <v>0</v>
      </c>
      <c r="J1774" s="37">
        <f t="shared" si="707"/>
        <v>0</v>
      </c>
      <c r="K1774" s="37">
        <f t="shared" si="707"/>
        <v>0</v>
      </c>
      <c r="L1774" s="37">
        <f t="shared" si="707"/>
        <v>0</v>
      </c>
      <c r="M1774" s="37">
        <f t="shared" si="707"/>
        <v>0</v>
      </c>
      <c r="N1774" s="37">
        <f t="shared" si="707"/>
        <v>0</v>
      </c>
      <c r="O1774" s="37">
        <f t="shared" si="707"/>
        <v>0</v>
      </c>
      <c r="P1774" s="37">
        <f t="shared" si="707"/>
        <v>0</v>
      </c>
      <c r="Q1774" s="37">
        <f t="shared" si="707"/>
        <v>0</v>
      </c>
      <c r="R1774" s="37">
        <f t="shared" si="707"/>
        <v>0</v>
      </c>
      <c r="S1774" s="37">
        <f t="shared" si="707"/>
        <v>0</v>
      </c>
      <c r="T1774" s="37">
        <f t="shared" si="707"/>
        <v>0</v>
      </c>
      <c r="U1774" s="37">
        <f t="shared" si="707"/>
        <v>0</v>
      </c>
      <c r="V1774" s="37"/>
      <c r="W1774" s="37">
        <f t="shared" si="707"/>
        <v>0</v>
      </c>
      <c r="X1774" s="37"/>
      <c r="Y1774" s="37">
        <f t="shared" si="707"/>
        <v>0</v>
      </c>
      <c r="Z1774" s="37">
        <f t="shared" si="707"/>
        <v>0</v>
      </c>
      <c r="AA1774" s="37"/>
      <c r="AB1774" s="37">
        <f t="shared" si="707"/>
        <v>0</v>
      </c>
      <c r="AC1774" s="37">
        <f t="shared" si="707"/>
        <v>0</v>
      </c>
      <c r="AD1774" s="37">
        <f t="shared" si="707"/>
        <v>0</v>
      </c>
      <c r="AE1774" s="37">
        <f t="shared" si="707"/>
        <v>0</v>
      </c>
      <c r="AF1774" s="37">
        <f t="shared" si="707"/>
        <v>0</v>
      </c>
      <c r="AG1774" s="37">
        <f t="shared" si="707"/>
        <v>0</v>
      </c>
      <c r="AH1774" s="37"/>
      <c r="AI1774" s="37">
        <f t="shared" si="707"/>
        <v>0</v>
      </c>
      <c r="AJ1774" s="37">
        <f t="shared" si="707"/>
        <v>0</v>
      </c>
      <c r="AK1774" s="37"/>
      <c r="AL1774" s="37">
        <f t="shared" ref="AL1774:BC1774" si="708">SUM(AL1734:AL1773)</f>
        <v>0</v>
      </c>
      <c r="AM1774" s="37">
        <f t="shared" si="708"/>
        <v>0</v>
      </c>
      <c r="AN1774" s="37">
        <f t="shared" si="708"/>
        <v>0</v>
      </c>
      <c r="AO1774" s="37">
        <f t="shared" si="708"/>
        <v>0</v>
      </c>
      <c r="AP1774" s="37">
        <f t="shared" si="708"/>
        <v>0</v>
      </c>
      <c r="AQ1774" s="37">
        <f t="shared" si="708"/>
        <v>0</v>
      </c>
      <c r="AR1774" s="37">
        <f t="shared" si="708"/>
        <v>0</v>
      </c>
      <c r="AS1774" s="37">
        <f t="shared" si="708"/>
        <v>0</v>
      </c>
      <c r="AT1774" s="37">
        <f t="shared" si="708"/>
        <v>0</v>
      </c>
      <c r="AU1774" s="37">
        <f t="shared" si="708"/>
        <v>0</v>
      </c>
      <c r="AV1774" s="37">
        <f t="shared" si="708"/>
        <v>0</v>
      </c>
      <c r="AW1774" s="37">
        <f t="shared" si="708"/>
        <v>0</v>
      </c>
      <c r="AX1774" s="37">
        <f t="shared" si="708"/>
        <v>0</v>
      </c>
      <c r="AY1774" s="37">
        <f t="shared" si="708"/>
        <v>0</v>
      </c>
      <c r="AZ1774" s="37">
        <f t="shared" si="708"/>
        <v>0</v>
      </c>
      <c r="BA1774" s="37">
        <f t="shared" si="708"/>
        <v>0</v>
      </c>
      <c r="BB1774" s="37">
        <f t="shared" si="708"/>
        <v>0</v>
      </c>
      <c r="BC1774" s="37">
        <f t="shared" si="708"/>
        <v>0</v>
      </c>
      <c r="BD1774" s="24">
        <f t="shared" si="706"/>
        <v>0</v>
      </c>
      <c r="BE1774" s="110"/>
    </row>
    <row r="1775" spans="1:57" ht="25.5" customHeight="1" x14ac:dyDescent="0.25">
      <c r="A1775" s="29"/>
      <c r="B1775" s="83"/>
      <c r="C1775" s="84"/>
      <c r="D1775" s="84"/>
      <c r="E1775" s="76" t="s">
        <v>117</v>
      </c>
      <c r="F1775" s="33">
        <f t="shared" ref="F1775:AK1775" si="709">COUNTA(F1734:F1773)</f>
        <v>40</v>
      </c>
      <c r="G1775" s="33">
        <f t="shared" si="709"/>
        <v>40</v>
      </c>
      <c r="H1775" s="33">
        <f t="shared" si="709"/>
        <v>40</v>
      </c>
      <c r="I1775" s="33">
        <f t="shared" si="709"/>
        <v>40</v>
      </c>
      <c r="J1775" s="33">
        <f t="shared" si="709"/>
        <v>40</v>
      </c>
      <c r="K1775" s="33">
        <f t="shared" si="709"/>
        <v>40</v>
      </c>
      <c r="L1775" s="33">
        <f t="shared" si="709"/>
        <v>40</v>
      </c>
      <c r="M1775" s="33">
        <f t="shared" si="709"/>
        <v>40</v>
      </c>
      <c r="N1775" s="33">
        <f t="shared" si="709"/>
        <v>40</v>
      </c>
      <c r="O1775" s="33">
        <f t="shared" si="709"/>
        <v>40</v>
      </c>
      <c r="P1775" s="33">
        <f t="shared" si="709"/>
        <v>40</v>
      </c>
      <c r="Q1775" s="33">
        <f t="shared" si="709"/>
        <v>40</v>
      </c>
      <c r="R1775" s="33">
        <f t="shared" si="709"/>
        <v>40</v>
      </c>
      <c r="S1775" s="33">
        <f t="shared" si="709"/>
        <v>40</v>
      </c>
      <c r="T1775" s="33">
        <f t="shared" si="709"/>
        <v>40</v>
      </c>
      <c r="U1775" s="33">
        <f t="shared" si="709"/>
        <v>40</v>
      </c>
      <c r="V1775" s="33"/>
      <c r="W1775" s="33">
        <f t="shared" si="709"/>
        <v>40</v>
      </c>
      <c r="X1775" s="33"/>
      <c r="Y1775" s="33">
        <f t="shared" si="709"/>
        <v>40</v>
      </c>
      <c r="Z1775" s="33">
        <f t="shared" si="709"/>
        <v>40</v>
      </c>
      <c r="AA1775" s="33"/>
      <c r="AB1775" s="33">
        <f t="shared" si="709"/>
        <v>40</v>
      </c>
      <c r="AC1775" s="33">
        <f t="shared" si="709"/>
        <v>40</v>
      </c>
      <c r="AD1775" s="33">
        <f t="shared" si="709"/>
        <v>40</v>
      </c>
      <c r="AE1775" s="33">
        <f t="shared" si="709"/>
        <v>40</v>
      </c>
      <c r="AF1775" s="33">
        <f t="shared" si="709"/>
        <v>40</v>
      </c>
      <c r="AG1775" s="33">
        <f t="shared" si="709"/>
        <v>40</v>
      </c>
      <c r="AH1775" s="33"/>
      <c r="AI1775" s="33">
        <f t="shared" si="709"/>
        <v>40</v>
      </c>
      <c r="AJ1775" s="33">
        <f t="shared" si="709"/>
        <v>40</v>
      </c>
      <c r="AK1775" s="33"/>
      <c r="AL1775" s="33">
        <f t="shared" ref="AL1775:BC1775" si="710">COUNTA(AL1734:AL1773)</f>
        <v>40</v>
      </c>
      <c r="AM1775" s="33">
        <f t="shared" si="710"/>
        <v>40</v>
      </c>
      <c r="AN1775" s="33">
        <f t="shared" si="710"/>
        <v>40</v>
      </c>
      <c r="AO1775" s="33">
        <f t="shared" si="710"/>
        <v>40</v>
      </c>
      <c r="AP1775" s="33">
        <f t="shared" si="710"/>
        <v>40</v>
      </c>
      <c r="AQ1775" s="33">
        <f t="shared" si="710"/>
        <v>40</v>
      </c>
      <c r="AR1775" s="33">
        <f t="shared" si="710"/>
        <v>40</v>
      </c>
      <c r="AS1775" s="33">
        <f t="shared" si="710"/>
        <v>40</v>
      </c>
      <c r="AT1775" s="33">
        <f t="shared" si="710"/>
        <v>40</v>
      </c>
      <c r="AU1775" s="33">
        <f t="shared" si="710"/>
        <v>40</v>
      </c>
      <c r="AV1775" s="33">
        <f t="shared" si="710"/>
        <v>40</v>
      </c>
      <c r="AW1775" s="33">
        <f t="shared" si="710"/>
        <v>40</v>
      </c>
      <c r="AX1775" s="33">
        <f t="shared" si="710"/>
        <v>40</v>
      </c>
      <c r="AY1775" s="33">
        <f t="shared" si="710"/>
        <v>40</v>
      </c>
      <c r="AZ1775" s="33">
        <f t="shared" si="710"/>
        <v>40</v>
      </c>
      <c r="BA1775" s="33">
        <f t="shared" si="710"/>
        <v>40</v>
      </c>
      <c r="BB1775" s="33">
        <f t="shared" si="710"/>
        <v>40</v>
      </c>
      <c r="BC1775" s="33">
        <f t="shared" si="710"/>
        <v>40</v>
      </c>
      <c r="BD1775" s="33">
        <f t="shared" si="706"/>
        <v>1800</v>
      </c>
      <c r="BE1775" s="110"/>
    </row>
    <row r="1776" spans="1:57" ht="25.5" customHeight="1" x14ac:dyDescent="0.25">
      <c r="A1776" s="29"/>
      <c r="B1776" s="83"/>
      <c r="C1776" s="84"/>
      <c r="D1776" s="84"/>
      <c r="E1776" s="76" t="s">
        <v>64</v>
      </c>
      <c r="F1776" s="34">
        <f t="shared" ref="F1776:AK1776" si="711">COUNTIF(F1734:F1773,"NS")</f>
        <v>0</v>
      </c>
      <c r="G1776" s="34">
        <f t="shared" si="711"/>
        <v>0</v>
      </c>
      <c r="H1776" s="34">
        <f t="shared" si="711"/>
        <v>0</v>
      </c>
      <c r="I1776" s="34">
        <f t="shared" si="711"/>
        <v>0</v>
      </c>
      <c r="J1776" s="34">
        <f t="shared" si="711"/>
        <v>0</v>
      </c>
      <c r="K1776" s="34">
        <f t="shared" si="711"/>
        <v>0</v>
      </c>
      <c r="L1776" s="34">
        <f t="shared" si="711"/>
        <v>0</v>
      </c>
      <c r="M1776" s="34">
        <f t="shared" si="711"/>
        <v>0</v>
      </c>
      <c r="N1776" s="34">
        <f t="shared" si="711"/>
        <v>0</v>
      </c>
      <c r="O1776" s="34">
        <f t="shared" si="711"/>
        <v>0</v>
      </c>
      <c r="P1776" s="34">
        <f t="shared" si="711"/>
        <v>0</v>
      </c>
      <c r="Q1776" s="34">
        <f t="shared" si="711"/>
        <v>0</v>
      </c>
      <c r="R1776" s="34">
        <f t="shared" si="711"/>
        <v>0</v>
      </c>
      <c r="S1776" s="34">
        <f t="shared" si="711"/>
        <v>0</v>
      </c>
      <c r="T1776" s="34">
        <f t="shared" si="711"/>
        <v>0</v>
      </c>
      <c r="U1776" s="34">
        <f t="shared" si="711"/>
        <v>0</v>
      </c>
      <c r="V1776" s="34"/>
      <c r="W1776" s="34">
        <f t="shared" si="711"/>
        <v>0</v>
      </c>
      <c r="X1776" s="34"/>
      <c r="Y1776" s="34">
        <f t="shared" si="711"/>
        <v>0</v>
      </c>
      <c r="Z1776" s="34">
        <f t="shared" si="711"/>
        <v>0</v>
      </c>
      <c r="AA1776" s="34"/>
      <c r="AB1776" s="34">
        <f t="shared" si="711"/>
        <v>0</v>
      </c>
      <c r="AC1776" s="34">
        <f t="shared" si="711"/>
        <v>0</v>
      </c>
      <c r="AD1776" s="34">
        <f t="shared" si="711"/>
        <v>0</v>
      </c>
      <c r="AE1776" s="34">
        <f t="shared" si="711"/>
        <v>0</v>
      </c>
      <c r="AF1776" s="34">
        <f t="shared" si="711"/>
        <v>0</v>
      </c>
      <c r="AG1776" s="34">
        <f t="shared" si="711"/>
        <v>0</v>
      </c>
      <c r="AH1776" s="34"/>
      <c r="AI1776" s="34">
        <f t="shared" si="711"/>
        <v>0</v>
      </c>
      <c r="AJ1776" s="34">
        <f t="shared" si="711"/>
        <v>0</v>
      </c>
      <c r="AK1776" s="34"/>
      <c r="AL1776" s="34">
        <f t="shared" ref="AL1776:BC1776" si="712">COUNTIF(AL1734:AL1773,"NS")</f>
        <v>0</v>
      </c>
      <c r="AM1776" s="34">
        <f t="shared" si="712"/>
        <v>0</v>
      </c>
      <c r="AN1776" s="34">
        <f t="shared" si="712"/>
        <v>0</v>
      </c>
      <c r="AO1776" s="34">
        <f t="shared" si="712"/>
        <v>0</v>
      </c>
      <c r="AP1776" s="34">
        <f t="shared" si="712"/>
        <v>0</v>
      </c>
      <c r="AQ1776" s="34">
        <f t="shared" si="712"/>
        <v>0</v>
      </c>
      <c r="AR1776" s="34">
        <f t="shared" si="712"/>
        <v>0</v>
      </c>
      <c r="AS1776" s="34">
        <f t="shared" si="712"/>
        <v>0</v>
      </c>
      <c r="AT1776" s="34">
        <f t="shared" si="712"/>
        <v>0</v>
      </c>
      <c r="AU1776" s="34">
        <f t="shared" si="712"/>
        <v>0</v>
      </c>
      <c r="AV1776" s="34">
        <f t="shared" si="712"/>
        <v>0</v>
      </c>
      <c r="AW1776" s="34">
        <f t="shared" si="712"/>
        <v>0</v>
      </c>
      <c r="AX1776" s="34">
        <f t="shared" si="712"/>
        <v>0</v>
      </c>
      <c r="AY1776" s="34">
        <f t="shared" si="712"/>
        <v>0</v>
      </c>
      <c r="AZ1776" s="34">
        <f t="shared" si="712"/>
        <v>0</v>
      </c>
      <c r="BA1776" s="34">
        <f t="shared" si="712"/>
        <v>0</v>
      </c>
      <c r="BB1776" s="34">
        <f t="shared" si="712"/>
        <v>0</v>
      </c>
      <c r="BC1776" s="34">
        <f t="shared" si="712"/>
        <v>0</v>
      </c>
      <c r="BD1776" s="33">
        <f t="shared" si="706"/>
        <v>0</v>
      </c>
      <c r="BE1776" s="110"/>
    </row>
    <row r="1777" spans="1:57" ht="25.5" customHeight="1" x14ac:dyDescent="0.25">
      <c r="A1777" s="29"/>
      <c r="B1777" s="83"/>
      <c r="C1777" s="84"/>
      <c r="D1777" s="84"/>
      <c r="E1777" s="76" t="s">
        <v>59</v>
      </c>
      <c r="F1777" s="34">
        <f t="shared" ref="F1777:AK1777" si="713">COUNTIF(F1734:F1773,"NC")</f>
        <v>0</v>
      </c>
      <c r="G1777" s="34">
        <f t="shared" si="713"/>
        <v>0</v>
      </c>
      <c r="H1777" s="34">
        <f t="shared" si="713"/>
        <v>0</v>
      </c>
      <c r="I1777" s="34">
        <f t="shared" si="713"/>
        <v>0</v>
      </c>
      <c r="J1777" s="34">
        <f t="shared" si="713"/>
        <v>0</v>
      </c>
      <c r="K1777" s="34">
        <f t="shared" si="713"/>
        <v>0</v>
      </c>
      <c r="L1777" s="34">
        <f t="shared" si="713"/>
        <v>0</v>
      </c>
      <c r="M1777" s="34">
        <f t="shared" si="713"/>
        <v>0</v>
      </c>
      <c r="N1777" s="34">
        <f t="shared" si="713"/>
        <v>0</v>
      </c>
      <c r="O1777" s="34">
        <f t="shared" si="713"/>
        <v>0</v>
      </c>
      <c r="P1777" s="34">
        <f t="shared" si="713"/>
        <v>0</v>
      </c>
      <c r="Q1777" s="34">
        <f t="shared" si="713"/>
        <v>0</v>
      </c>
      <c r="R1777" s="34">
        <f t="shared" si="713"/>
        <v>0</v>
      </c>
      <c r="S1777" s="34">
        <f t="shared" si="713"/>
        <v>0</v>
      </c>
      <c r="T1777" s="34">
        <f t="shared" si="713"/>
        <v>0</v>
      </c>
      <c r="U1777" s="34">
        <f t="shared" si="713"/>
        <v>0</v>
      </c>
      <c r="V1777" s="34"/>
      <c r="W1777" s="34">
        <f t="shared" si="713"/>
        <v>0</v>
      </c>
      <c r="X1777" s="34"/>
      <c r="Y1777" s="34">
        <f t="shared" si="713"/>
        <v>0</v>
      </c>
      <c r="Z1777" s="34">
        <f t="shared" si="713"/>
        <v>0</v>
      </c>
      <c r="AA1777" s="34"/>
      <c r="AB1777" s="34">
        <f t="shared" si="713"/>
        <v>0</v>
      </c>
      <c r="AC1777" s="34">
        <f t="shared" si="713"/>
        <v>0</v>
      </c>
      <c r="AD1777" s="34">
        <f t="shared" si="713"/>
        <v>0</v>
      </c>
      <c r="AE1777" s="34">
        <f t="shared" si="713"/>
        <v>0</v>
      </c>
      <c r="AF1777" s="34">
        <f t="shared" si="713"/>
        <v>0</v>
      </c>
      <c r="AG1777" s="34">
        <f t="shared" si="713"/>
        <v>0</v>
      </c>
      <c r="AH1777" s="34"/>
      <c r="AI1777" s="34">
        <f t="shared" si="713"/>
        <v>0</v>
      </c>
      <c r="AJ1777" s="34">
        <f t="shared" si="713"/>
        <v>0</v>
      </c>
      <c r="AK1777" s="34"/>
      <c r="AL1777" s="34">
        <f t="shared" ref="AL1777:BC1777" si="714">COUNTIF(AL1734:AL1773,"NC")</f>
        <v>0</v>
      </c>
      <c r="AM1777" s="34">
        <f t="shared" si="714"/>
        <v>0</v>
      </c>
      <c r="AN1777" s="34">
        <f t="shared" si="714"/>
        <v>0</v>
      </c>
      <c r="AO1777" s="34">
        <f t="shared" si="714"/>
        <v>0</v>
      </c>
      <c r="AP1777" s="34">
        <f t="shared" si="714"/>
        <v>0</v>
      </c>
      <c r="AQ1777" s="34">
        <f t="shared" si="714"/>
        <v>0</v>
      </c>
      <c r="AR1777" s="34">
        <f t="shared" si="714"/>
        <v>0</v>
      </c>
      <c r="AS1777" s="34">
        <f t="shared" si="714"/>
        <v>0</v>
      </c>
      <c r="AT1777" s="34">
        <f t="shared" si="714"/>
        <v>0</v>
      </c>
      <c r="AU1777" s="34">
        <f t="shared" si="714"/>
        <v>0</v>
      </c>
      <c r="AV1777" s="34">
        <f t="shared" si="714"/>
        <v>0</v>
      </c>
      <c r="AW1777" s="34">
        <f t="shared" si="714"/>
        <v>0</v>
      </c>
      <c r="AX1777" s="34">
        <f t="shared" si="714"/>
        <v>0</v>
      </c>
      <c r="AY1777" s="34">
        <f t="shared" si="714"/>
        <v>0</v>
      </c>
      <c r="AZ1777" s="34">
        <f t="shared" si="714"/>
        <v>0</v>
      </c>
      <c r="BA1777" s="34">
        <f t="shared" si="714"/>
        <v>0</v>
      </c>
      <c r="BB1777" s="34">
        <f t="shared" si="714"/>
        <v>0</v>
      </c>
      <c r="BC1777" s="34">
        <f t="shared" si="714"/>
        <v>0</v>
      </c>
      <c r="BD1777" s="33">
        <f t="shared" si="706"/>
        <v>0</v>
      </c>
      <c r="BE1777" s="110"/>
    </row>
    <row r="1778" spans="1:57" ht="25.5" customHeight="1" x14ac:dyDescent="0.25">
      <c r="A1778" s="29"/>
      <c r="B1778" s="83"/>
      <c r="C1778" s="84"/>
      <c r="D1778" s="84"/>
      <c r="E1778" s="76" t="s">
        <v>118</v>
      </c>
      <c r="F1778" s="35">
        <f t="shared" ref="F1778:AK1778" si="715">1-F1777/(F1775-F1776)</f>
        <v>1</v>
      </c>
      <c r="G1778" s="35">
        <f t="shared" si="715"/>
        <v>1</v>
      </c>
      <c r="H1778" s="35">
        <f t="shared" si="715"/>
        <v>1</v>
      </c>
      <c r="I1778" s="35">
        <f t="shared" si="715"/>
        <v>1</v>
      </c>
      <c r="J1778" s="35">
        <f t="shared" si="715"/>
        <v>1</v>
      </c>
      <c r="K1778" s="35">
        <f t="shared" si="715"/>
        <v>1</v>
      </c>
      <c r="L1778" s="35">
        <f t="shared" si="715"/>
        <v>1</v>
      </c>
      <c r="M1778" s="35">
        <f t="shared" si="715"/>
        <v>1</v>
      </c>
      <c r="N1778" s="35">
        <f t="shared" si="715"/>
        <v>1</v>
      </c>
      <c r="O1778" s="35">
        <f t="shared" si="715"/>
        <v>1</v>
      </c>
      <c r="P1778" s="35">
        <f t="shared" si="715"/>
        <v>1</v>
      </c>
      <c r="Q1778" s="35">
        <f t="shared" si="715"/>
        <v>1</v>
      </c>
      <c r="R1778" s="35">
        <f t="shared" si="715"/>
        <v>1</v>
      </c>
      <c r="S1778" s="35">
        <f t="shared" si="715"/>
        <v>1</v>
      </c>
      <c r="T1778" s="35">
        <f t="shared" si="715"/>
        <v>1</v>
      </c>
      <c r="U1778" s="35">
        <f t="shared" si="715"/>
        <v>1</v>
      </c>
      <c r="V1778" s="35"/>
      <c r="W1778" s="35">
        <f t="shared" si="715"/>
        <v>1</v>
      </c>
      <c r="X1778" s="35"/>
      <c r="Y1778" s="35">
        <f t="shared" si="715"/>
        <v>1</v>
      </c>
      <c r="Z1778" s="35">
        <f t="shared" si="715"/>
        <v>1</v>
      </c>
      <c r="AA1778" s="35"/>
      <c r="AB1778" s="35">
        <f t="shared" si="715"/>
        <v>1</v>
      </c>
      <c r="AC1778" s="35">
        <f t="shared" si="715"/>
        <v>1</v>
      </c>
      <c r="AD1778" s="35">
        <f t="shared" si="715"/>
        <v>1</v>
      </c>
      <c r="AE1778" s="35">
        <f t="shared" si="715"/>
        <v>1</v>
      </c>
      <c r="AF1778" s="35">
        <f t="shared" si="715"/>
        <v>1</v>
      </c>
      <c r="AG1778" s="35">
        <f t="shared" si="715"/>
        <v>1</v>
      </c>
      <c r="AH1778" s="35"/>
      <c r="AI1778" s="35">
        <f t="shared" si="715"/>
        <v>1</v>
      </c>
      <c r="AJ1778" s="35">
        <f t="shared" si="715"/>
        <v>1</v>
      </c>
      <c r="AK1778" s="35"/>
      <c r="AL1778" s="35">
        <f t="shared" ref="AL1778:BD1778" si="716">1-AL1777/(AL1775-AL1776)</f>
        <v>1</v>
      </c>
      <c r="AM1778" s="35">
        <f t="shared" si="716"/>
        <v>1</v>
      </c>
      <c r="AN1778" s="35">
        <f t="shared" si="716"/>
        <v>1</v>
      </c>
      <c r="AO1778" s="35">
        <f t="shared" si="716"/>
        <v>1</v>
      </c>
      <c r="AP1778" s="35">
        <f t="shared" si="716"/>
        <v>1</v>
      </c>
      <c r="AQ1778" s="35">
        <f t="shared" si="716"/>
        <v>1</v>
      </c>
      <c r="AR1778" s="35">
        <f t="shared" si="716"/>
        <v>1</v>
      </c>
      <c r="AS1778" s="35">
        <f t="shared" si="716"/>
        <v>1</v>
      </c>
      <c r="AT1778" s="35">
        <f t="shared" si="716"/>
        <v>1</v>
      </c>
      <c r="AU1778" s="35">
        <f t="shared" si="716"/>
        <v>1</v>
      </c>
      <c r="AV1778" s="35">
        <f t="shared" si="716"/>
        <v>1</v>
      </c>
      <c r="AW1778" s="35">
        <f t="shared" si="716"/>
        <v>1</v>
      </c>
      <c r="AX1778" s="35">
        <f t="shared" si="716"/>
        <v>1</v>
      </c>
      <c r="AY1778" s="35">
        <f t="shared" si="716"/>
        <v>1</v>
      </c>
      <c r="AZ1778" s="35">
        <f t="shared" si="716"/>
        <v>1</v>
      </c>
      <c r="BA1778" s="35">
        <f t="shared" si="716"/>
        <v>1</v>
      </c>
      <c r="BB1778" s="35">
        <f t="shared" si="716"/>
        <v>1</v>
      </c>
      <c r="BC1778" s="35">
        <f t="shared" si="716"/>
        <v>1</v>
      </c>
      <c r="BD1778" s="35">
        <f t="shared" si="716"/>
        <v>1</v>
      </c>
      <c r="BE1778" s="110"/>
    </row>
    <row r="1779" spans="1:57" ht="25.5" customHeight="1" x14ac:dyDescent="0.25">
      <c r="A1779" s="29"/>
      <c r="B1779" s="83"/>
      <c r="C1779" s="84"/>
      <c r="D1779" s="84"/>
      <c r="E1779" s="76" t="s">
        <v>152</v>
      </c>
      <c r="F1779" s="34">
        <f t="shared" ref="F1779:AK1779" si="717">F1775+F1728</f>
        <v>1399</v>
      </c>
      <c r="G1779" s="34">
        <f t="shared" si="717"/>
        <v>1400</v>
      </c>
      <c r="H1779" s="34">
        <f t="shared" si="717"/>
        <v>1400</v>
      </c>
      <c r="I1779" s="34">
        <f t="shared" si="717"/>
        <v>1400</v>
      </c>
      <c r="J1779" s="34">
        <f t="shared" si="717"/>
        <v>1400</v>
      </c>
      <c r="K1779" s="34">
        <f t="shared" si="717"/>
        <v>1398</v>
      </c>
      <c r="L1779" s="34">
        <f t="shared" si="717"/>
        <v>1398</v>
      </c>
      <c r="M1779" s="34">
        <f t="shared" si="717"/>
        <v>1399</v>
      </c>
      <c r="N1779" s="34">
        <f t="shared" si="717"/>
        <v>1399</v>
      </c>
      <c r="O1779" s="34">
        <f t="shared" si="717"/>
        <v>1398</v>
      </c>
      <c r="P1779" s="34">
        <f t="shared" si="717"/>
        <v>1400</v>
      </c>
      <c r="Q1779" s="34">
        <f t="shared" si="717"/>
        <v>1400</v>
      </c>
      <c r="R1779" s="34">
        <f t="shared" si="717"/>
        <v>1383</v>
      </c>
      <c r="S1779" s="34">
        <f t="shared" si="717"/>
        <v>1399</v>
      </c>
      <c r="T1779" s="34">
        <f t="shared" si="717"/>
        <v>1400</v>
      </c>
      <c r="U1779" s="34">
        <f t="shared" si="717"/>
        <v>1388</v>
      </c>
      <c r="V1779" s="34"/>
      <c r="W1779" s="34">
        <f t="shared" si="717"/>
        <v>1395</v>
      </c>
      <c r="X1779" s="34"/>
      <c r="Y1779" s="34">
        <f t="shared" si="717"/>
        <v>1399</v>
      </c>
      <c r="Z1779" s="34">
        <f t="shared" si="717"/>
        <v>1400</v>
      </c>
      <c r="AA1779" s="34"/>
      <c r="AB1779" s="34">
        <f t="shared" si="717"/>
        <v>1400</v>
      </c>
      <c r="AC1779" s="34">
        <f t="shared" si="717"/>
        <v>1400</v>
      </c>
      <c r="AD1779" s="34">
        <f t="shared" si="717"/>
        <v>1400</v>
      </c>
      <c r="AE1779" s="34">
        <f t="shared" si="717"/>
        <v>1400</v>
      </c>
      <c r="AF1779" s="34">
        <f t="shared" si="717"/>
        <v>1399</v>
      </c>
      <c r="AG1779" s="34">
        <f t="shared" si="717"/>
        <v>1399</v>
      </c>
      <c r="AH1779" s="34"/>
      <c r="AI1779" s="34">
        <f t="shared" si="717"/>
        <v>1400</v>
      </c>
      <c r="AJ1779" s="34">
        <f t="shared" si="717"/>
        <v>1396</v>
      </c>
      <c r="AK1779" s="34"/>
      <c r="AL1779" s="34">
        <f t="shared" ref="AL1779:BD1779" si="718">AL1775+AL1728</f>
        <v>1396</v>
      </c>
      <c r="AM1779" s="34">
        <f t="shared" si="718"/>
        <v>1399</v>
      </c>
      <c r="AN1779" s="34">
        <f t="shared" si="718"/>
        <v>1399</v>
      </c>
      <c r="AO1779" s="34">
        <f t="shared" si="718"/>
        <v>1399</v>
      </c>
      <c r="AP1779" s="34">
        <f t="shared" si="718"/>
        <v>1400</v>
      </c>
      <c r="AQ1779" s="34">
        <f t="shared" si="718"/>
        <v>1397</v>
      </c>
      <c r="AR1779" s="34">
        <f t="shared" si="718"/>
        <v>1398</v>
      </c>
      <c r="AS1779" s="34">
        <f t="shared" si="718"/>
        <v>1400</v>
      </c>
      <c r="AT1779" s="34">
        <f t="shared" si="718"/>
        <v>1399</v>
      </c>
      <c r="AU1779" s="34">
        <f t="shared" si="718"/>
        <v>1400</v>
      </c>
      <c r="AV1779" s="34">
        <f t="shared" si="718"/>
        <v>1400</v>
      </c>
      <c r="AW1779" s="34">
        <f t="shared" si="718"/>
        <v>1392</v>
      </c>
      <c r="AX1779" s="34">
        <f t="shared" si="718"/>
        <v>1399</v>
      </c>
      <c r="AY1779" s="34">
        <f t="shared" si="718"/>
        <v>1397</v>
      </c>
      <c r="AZ1779" s="34">
        <f t="shared" si="718"/>
        <v>1399</v>
      </c>
      <c r="BA1779" s="34">
        <f t="shared" si="718"/>
        <v>1400</v>
      </c>
      <c r="BB1779" s="34">
        <f t="shared" si="718"/>
        <v>1400</v>
      </c>
      <c r="BC1779" s="34">
        <f t="shared" si="718"/>
        <v>1400</v>
      </c>
      <c r="BD1779" s="34">
        <f t="shared" si="718"/>
        <v>62923</v>
      </c>
      <c r="BE1779" s="110"/>
    </row>
    <row r="1780" spans="1:57" ht="25.5" customHeight="1" x14ac:dyDescent="0.25">
      <c r="A1780" s="29"/>
      <c r="B1780" s="83"/>
      <c r="C1780" s="84"/>
      <c r="D1780" s="84"/>
      <c r="E1780" s="76" t="s">
        <v>153</v>
      </c>
      <c r="F1780" s="34">
        <f t="shared" ref="F1780:AK1780" si="719">F1776+F1729</f>
        <v>94</v>
      </c>
      <c r="G1780" s="34">
        <f t="shared" si="719"/>
        <v>142</v>
      </c>
      <c r="H1780" s="34">
        <f t="shared" si="719"/>
        <v>91</v>
      </c>
      <c r="I1780" s="34">
        <f t="shared" si="719"/>
        <v>146</v>
      </c>
      <c r="J1780" s="34">
        <f t="shared" si="719"/>
        <v>151</v>
      </c>
      <c r="K1780" s="34">
        <f t="shared" si="719"/>
        <v>145</v>
      </c>
      <c r="L1780" s="34">
        <f t="shared" si="719"/>
        <v>192</v>
      </c>
      <c r="M1780" s="34">
        <f t="shared" si="719"/>
        <v>175</v>
      </c>
      <c r="N1780" s="34">
        <f t="shared" si="719"/>
        <v>159</v>
      </c>
      <c r="O1780" s="34">
        <f t="shared" si="719"/>
        <v>158</v>
      </c>
      <c r="P1780" s="34">
        <f t="shared" si="719"/>
        <v>148</v>
      </c>
      <c r="Q1780" s="34">
        <f t="shared" si="719"/>
        <v>192</v>
      </c>
      <c r="R1780" s="34">
        <f t="shared" si="719"/>
        <v>131</v>
      </c>
      <c r="S1780" s="34">
        <f t="shared" si="719"/>
        <v>185</v>
      </c>
      <c r="T1780" s="34">
        <f t="shared" si="719"/>
        <v>145</v>
      </c>
      <c r="U1780" s="34">
        <f t="shared" si="719"/>
        <v>140</v>
      </c>
      <c r="V1780" s="34"/>
      <c r="W1780" s="34">
        <f t="shared" si="719"/>
        <v>157</v>
      </c>
      <c r="X1780" s="34"/>
      <c r="Y1780" s="34">
        <f t="shared" si="719"/>
        <v>150</v>
      </c>
      <c r="Z1780" s="34">
        <f t="shared" si="719"/>
        <v>146</v>
      </c>
      <c r="AA1780" s="34"/>
      <c r="AB1780" s="34">
        <f t="shared" si="719"/>
        <v>133</v>
      </c>
      <c r="AC1780" s="34">
        <f t="shared" si="719"/>
        <v>149</v>
      </c>
      <c r="AD1780" s="34">
        <f t="shared" si="719"/>
        <v>154</v>
      </c>
      <c r="AE1780" s="34">
        <f t="shared" si="719"/>
        <v>157</v>
      </c>
      <c r="AF1780" s="34">
        <f t="shared" si="719"/>
        <v>166</v>
      </c>
      <c r="AG1780" s="34">
        <f t="shared" si="719"/>
        <v>116</v>
      </c>
      <c r="AH1780" s="34"/>
      <c r="AI1780" s="34">
        <f t="shared" si="719"/>
        <v>184</v>
      </c>
      <c r="AJ1780" s="34">
        <f t="shared" si="719"/>
        <v>148</v>
      </c>
      <c r="AK1780" s="34"/>
      <c r="AL1780" s="34">
        <f t="shared" ref="AL1780:BD1780" si="720">AL1776+AL1729</f>
        <v>145</v>
      </c>
      <c r="AM1780" s="34">
        <f t="shared" si="720"/>
        <v>147</v>
      </c>
      <c r="AN1780" s="34">
        <f t="shared" si="720"/>
        <v>176</v>
      </c>
      <c r="AO1780" s="34">
        <f t="shared" si="720"/>
        <v>144</v>
      </c>
      <c r="AP1780" s="34">
        <f t="shared" si="720"/>
        <v>184</v>
      </c>
      <c r="AQ1780" s="34">
        <f t="shared" si="720"/>
        <v>147</v>
      </c>
      <c r="AR1780" s="34">
        <f t="shared" si="720"/>
        <v>130</v>
      </c>
      <c r="AS1780" s="34">
        <f t="shared" si="720"/>
        <v>217</v>
      </c>
      <c r="AT1780" s="34">
        <f t="shared" si="720"/>
        <v>144</v>
      </c>
      <c r="AU1780" s="34">
        <f t="shared" si="720"/>
        <v>189</v>
      </c>
      <c r="AV1780" s="34">
        <f t="shared" si="720"/>
        <v>0</v>
      </c>
      <c r="AW1780" s="34">
        <f t="shared" si="720"/>
        <v>154</v>
      </c>
      <c r="AX1780" s="34">
        <f t="shared" si="720"/>
        <v>128</v>
      </c>
      <c r="AY1780" s="34">
        <f t="shared" si="720"/>
        <v>196</v>
      </c>
      <c r="AZ1780" s="34">
        <f t="shared" si="720"/>
        <v>131</v>
      </c>
      <c r="BA1780" s="34">
        <f t="shared" si="720"/>
        <v>137</v>
      </c>
      <c r="BB1780" s="34">
        <f t="shared" si="720"/>
        <v>0</v>
      </c>
      <c r="BC1780" s="34">
        <f t="shared" si="720"/>
        <v>0</v>
      </c>
      <c r="BD1780" s="34">
        <f t="shared" si="720"/>
        <v>6423</v>
      </c>
      <c r="BE1780" s="110"/>
    </row>
    <row r="1781" spans="1:57" ht="25.5" customHeight="1" x14ac:dyDescent="0.25">
      <c r="A1781" s="29"/>
      <c r="B1781" s="83"/>
      <c r="C1781" s="84"/>
      <c r="D1781" s="84"/>
      <c r="E1781" s="76" t="s">
        <v>154</v>
      </c>
      <c r="F1781" s="34">
        <f t="shared" ref="F1781:AK1781" si="721">F1777+F1730</f>
        <v>5</v>
      </c>
      <c r="G1781" s="34">
        <f t="shared" si="721"/>
        <v>27</v>
      </c>
      <c r="H1781" s="34">
        <f t="shared" si="721"/>
        <v>89</v>
      </c>
      <c r="I1781" s="34">
        <f t="shared" si="721"/>
        <v>71</v>
      </c>
      <c r="J1781" s="34">
        <f t="shared" si="721"/>
        <v>81</v>
      </c>
      <c r="K1781" s="34">
        <f t="shared" si="721"/>
        <v>22</v>
      </c>
      <c r="L1781" s="34">
        <f t="shared" si="721"/>
        <v>51</v>
      </c>
      <c r="M1781" s="34">
        <f t="shared" si="721"/>
        <v>134</v>
      </c>
      <c r="N1781" s="34">
        <f t="shared" si="721"/>
        <v>107</v>
      </c>
      <c r="O1781" s="34">
        <f t="shared" si="721"/>
        <v>72</v>
      </c>
      <c r="P1781" s="34">
        <f t="shared" si="721"/>
        <v>29</v>
      </c>
      <c r="Q1781" s="34">
        <f t="shared" si="721"/>
        <v>71</v>
      </c>
      <c r="R1781" s="34">
        <f t="shared" si="721"/>
        <v>96</v>
      </c>
      <c r="S1781" s="34">
        <f t="shared" si="721"/>
        <v>24</v>
      </c>
      <c r="T1781" s="34">
        <f t="shared" si="721"/>
        <v>101</v>
      </c>
      <c r="U1781" s="34">
        <f t="shared" si="721"/>
        <v>78</v>
      </c>
      <c r="V1781" s="34"/>
      <c r="W1781" s="34">
        <f t="shared" si="721"/>
        <v>147</v>
      </c>
      <c r="X1781" s="34"/>
      <c r="Y1781" s="34">
        <f t="shared" si="721"/>
        <v>58</v>
      </c>
      <c r="Z1781" s="34">
        <f t="shared" si="721"/>
        <v>74</v>
      </c>
      <c r="AA1781" s="34"/>
      <c r="AB1781" s="34">
        <f t="shared" si="721"/>
        <v>4</v>
      </c>
      <c r="AC1781" s="34">
        <f t="shared" si="721"/>
        <v>59</v>
      </c>
      <c r="AD1781" s="34">
        <f t="shared" si="721"/>
        <v>25</v>
      </c>
      <c r="AE1781" s="34">
        <f t="shared" si="721"/>
        <v>21</v>
      </c>
      <c r="AF1781" s="34">
        <f t="shared" si="721"/>
        <v>105</v>
      </c>
      <c r="AG1781" s="34">
        <f t="shared" si="721"/>
        <v>40</v>
      </c>
      <c r="AH1781" s="34"/>
      <c r="AI1781" s="34">
        <f t="shared" si="721"/>
        <v>58</v>
      </c>
      <c r="AJ1781" s="34">
        <f t="shared" si="721"/>
        <v>39</v>
      </c>
      <c r="AK1781" s="34"/>
      <c r="AL1781" s="34">
        <f t="shared" ref="AL1781:BD1781" si="722">AL1777+AL1730</f>
        <v>37</v>
      </c>
      <c r="AM1781" s="34">
        <f t="shared" si="722"/>
        <v>15</v>
      </c>
      <c r="AN1781" s="34">
        <f t="shared" si="722"/>
        <v>38</v>
      </c>
      <c r="AO1781" s="34">
        <f t="shared" si="722"/>
        <v>93</v>
      </c>
      <c r="AP1781" s="34">
        <f t="shared" si="722"/>
        <v>15</v>
      </c>
      <c r="AQ1781" s="34">
        <f t="shared" si="722"/>
        <v>141</v>
      </c>
      <c r="AR1781" s="34">
        <f t="shared" si="722"/>
        <v>101</v>
      </c>
      <c r="AS1781" s="34">
        <f t="shared" si="722"/>
        <v>87</v>
      </c>
      <c r="AT1781" s="34">
        <f t="shared" si="722"/>
        <v>89</v>
      </c>
      <c r="AU1781" s="34">
        <f t="shared" si="722"/>
        <v>158</v>
      </c>
      <c r="AV1781" s="34">
        <f t="shared" si="722"/>
        <v>0</v>
      </c>
      <c r="AW1781" s="34">
        <f t="shared" si="722"/>
        <v>183</v>
      </c>
      <c r="AX1781" s="34">
        <f t="shared" si="722"/>
        <v>64</v>
      </c>
      <c r="AY1781" s="34">
        <f t="shared" si="722"/>
        <v>3</v>
      </c>
      <c r="AZ1781" s="34">
        <f t="shared" si="722"/>
        <v>33</v>
      </c>
      <c r="BA1781" s="34">
        <f t="shared" si="722"/>
        <v>1</v>
      </c>
      <c r="BB1781" s="34">
        <f t="shared" si="722"/>
        <v>0</v>
      </c>
      <c r="BC1781" s="34">
        <f t="shared" si="722"/>
        <v>0</v>
      </c>
      <c r="BD1781" s="34">
        <f t="shared" si="722"/>
        <v>2746</v>
      </c>
      <c r="BE1781" s="110"/>
    </row>
    <row r="1782" spans="1:57" ht="25.5" customHeight="1" x14ac:dyDescent="0.25">
      <c r="A1782" s="29"/>
      <c r="B1782" s="83"/>
      <c r="C1782" s="84"/>
      <c r="D1782" s="84"/>
      <c r="E1782" s="76" t="s">
        <v>155</v>
      </c>
      <c r="F1782" s="35">
        <f t="shared" ref="F1782:AK1782" si="723">1-F1781/(F1779-F1780)</f>
        <v>0.99616858237547889</v>
      </c>
      <c r="G1782" s="35">
        <f t="shared" si="723"/>
        <v>0.97853736089030208</v>
      </c>
      <c r="H1782" s="35">
        <f t="shared" si="723"/>
        <v>0.93200916730328498</v>
      </c>
      <c r="I1782" s="35">
        <f t="shared" si="723"/>
        <v>0.94338118022328543</v>
      </c>
      <c r="J1782" s="35">
        <f t="shared" si="723"/>
        <v>0.93514811849479584</v>
      </c>
      <c r="K1782" s="35">
        <f t="shared" si="723"/>
        <v>0.98244213886671983</v>
      </c>
      <c r="L1782" s="35">
        <f t="shared" si="723"/>
        <v>0.95771144278606968</v>
      </c>
      <c r="M1782" s="35">
        <f t="shared" si="723"/>
        <v>0.89052287581699341</v>
      </c>
      <c r="N1782" s="35">
        <f t="shared" si="723"/>
        <v>0.91370967741935483</v>
      </c>
      <c r="O1782" s="35">
        <f t="shared" si="723"/>
        <v>0.9419354838709677</v>
      </c>
      <c r="P1782" s="35">
        <f t="shared" si="723"/>
        <v>0.97683706070287535</v>
      </c>
      <c r="Q1782" s="35">
        <f t="shared" si="723"/>
        <v>0.94122516556291391</v>
      </c>
      <c r="R1782" s="35">
        <f t="shared" si="723"/>
        <v>0.92332268370607029</v>
      </c>
      <c r="S1782" s="35">
        <f t="shared" si="723"/>
        <v>0.98023064250411862</v>
      </c>
      <c r="T1782" s="35">
        <f t="shared" si="723"/>
        <v>0.91952191235059755</v>
      </c>
      <c r="U1782" s="35">
        <f t="shared" si="723"/>
        <v>0.9375</v>
      </c>
      <c r="V1782" s="35"/>
      <c r="W1782" s="35">
        <f t="shared" si="723"/>
        <v>0.88126009693053309</v>
      </c>
      <c r="X1782" s="35"/>
      <c r="Y1782" s="35">
        <f t="shared" si="723"/>
        <v>0.95356285028022414</v>
      </c>
      <c r="Z1782" s="35">
        <f t="shared" si="723"/>
        <v>0.94098883572567782</v>
      </c>
      <c r="AA1782" s="35"/>
      <c r="AB1782" s="35">
        <f t="shared" si="723"/>
        <v>0.9968429360694554</v>
      </c>
      <c r="AC1782" s="35">
        <f t="shared" si="723"/>
        <v>0.95283772981614712</v>
      </c>
      <c r="AD1782" s="35">
        <f t="shared" si="723"/>
        <v>0.9799357945425361</v>
      </c>
      <c r="AE1782" s="35">
        <f t="shared" si="723"/>
        <v>0.98310539018503618</v>
      </c>
      <c r="AF1782" s="35">
        <f t="shared" si="723"/>
        <v>0.91484184914841848</v>
      </c>
      <c r="AG1782" s="35">
        <f t="shared" si="723"/>
        <v>0.96882307092751363</v>
      </c>
      <c r="AH1782" s="35"/>
      <c r="AI1782" s="35">
        <f t="shared" si="723"/>
        <v>0.95230263157894735</v>
      </c>
      <c r="AJ1782" s="35">
        <f t="shared" si="723"/>
        <v>0.96875</v>
      </c>
      <c r="AK1782" s="35"/>
      <c r="AL1782" s="35">
        <f t="shared" ref="AL1782:BD1782" si="724">1-AL1781/(AL1779-AL1780)</f>
        <v>0.97042366107114308</v>
      </c>
      <c r="AM1782" s="35">
        <f t="shared" si="724"/>
        <v>0.98801916932907352</v>
      </c>
      <c r="AN1782" s="35">
        <f t="shared" si="724"/>
        <v>0.96892886345053153</v>
      </c>
      <c r="AO1782" s="35">
        <f t="shared" si="724"/>
        <v>0.92589641434262948</v>
      </c>
      <c r="AP1782" s="35">
        <f t="shared" si="724"/>
        <v>0.98766447368421051</v>
      </c>
      <c r="AQ1782" s="35">
        <f t="shared" si="724"/>
        <v>0.88719999999999999</v>
      </c>
      <c r="AR1782" s="35">
        <f t="shared" si="724"/>
        <v>0.92034700315457418</v>
      </c>
      <c r="AS1782" s="35">
        <f t="shared" si="724"/>
        <v>0.926458157227388</v>
      </c>
      <c r="AT1782" s="35">
        <f t="shared" si="724"/>
        <v>0.92908366533864539</v>
      </c>
      <c r="AU1782" s="35">
        <f t="shared" si="724"/>
        <v>0.86952931461601979</v>
      </c>
      <c r="AV1782" s="35">
        <f t="shared" si="724"/>
        <v>1</v>
      </c>
      <c r="AW1782" s="35">
        <f t="shared" si="724"/>
        <v>0.8521809369951534</v>
      </c>
      <c r="AX1782" s="35">
        <f t="shared" si="724"/>
        <v>0.94964594807238401</v>
      </c>
      <c r="AY1782" s="35">
        <f t="shared" si="724"/>
        <v>0.99750208159866782</v>
      </c>
      <c r="AZ1782" s="35">
        <f t="shared" si="724"/>
        <v>0.97397476340694011</v>
      </c>
      <c r="BA1782" s="35">
        <f t="shared" si="724"/>
        <v>0.99920823436262862</v>
      </c>
      <c r="BB1782" s="35">
        <f t="shared" si="724"/>
        <v>1</v>
      </c>
      <c r="BC1782" s="35">
        <f t="shared" si="724"/>
        <v>1</v>
      </c>
      <c r="BD1782" s="35">
        <f t="shared" si="724"/>
        <v>0.95139823008849556</v>
      </c>
      <c r="BE1782" s="110"/>
    </row>
    <row r="1783" spans="1:57" ht="25.5" customHeight="1" x14ac:dyDescent="0.25">
      <c r="A1783" s="19" t="s">
        <v>44</v>
      </c>
      <c r="B1783" s="85" t="s">
        <v>45</v>
      </c>
      <c r="C1783" s="86">
        <v>43715</v>
      </c>
      <c r="D1783" s="85">
        <v>35</v>
      </c>
      <c r="E1783" s="85" t="s">
        <v>46</v>
      </c>
      <c r="F1783" s="19">
        <f t="shared" ref="F1783:AK1783" si="725">F1732</f>
        <v>14</v>
      </c>
      <c r="G1783" s="19">
        <f t="shared" si="725"/>
        <v>23</v>
      </c>
      <c r="H1783" s="19">
        <f t="shared" si="725"/>
        <v>42</v>
      </c>
      <c r="I1783" s="19">
        <f t="shared" si="725"/>
        <v>47</v>
      </c>
      <c r="J1783" s="19">
        <f t="shared" si="725"/>
        <v>48</v>
      </c>
      <c r="K1783" s="19">
        <f t="shared" si="725"/>
        <v>59</v>
      </c>
      <c r="L1783" s="19">
        <f t="shared" si="725"/>
        <v>64</v>
      </c>
      <c r="M1783" s="19">
        <f t="shared" si="725"/>
        <v>65</v>
      </c>
      <c r="N1783" s="19">
        <f t="shared" si="725"/>
        <v>66</v>
      </c>
      <c r="O1783" s="19">
        <f t="shared" si="725"/>
        <v>72</v>
      </c>
      <c r="P1783" s="19">
        <f t="shared" si="725"/>
        <v>76</v>
      </c>
      <c r="Q1783" s="19">
        <f t="shared" si="725"/>
        <v>78</v>
      </c>
      <c r="R1783" s="19">
        <f t="shared" si="725"/>
        <v>79</v>
      </c>
      <c r="S1783" s="19">
        <f t="shared" si="725"/>
        <v>83</v>
      </c>
      <c r="T1783" s="19">
        <f t="shared" si="725"/>
        <v>84</v>
      </c>
      <c r="U1783" s="19">
        <f t="shared" si="725"/>
        <v>86</v>
      </c>
      <c r="V1783" s="19"/>
      <c r="W1783" s="19">
        <f t="shared" si="725"/>
        <v>411</v>
      </c>
      <c r="X1783" s="19"/>
      <c r="Y1783" s="19">
        <f t="shared" si="725"/>
        <v>413</v>
      </c>
      <c r="Z1783" s="19">
        <f t="shared" si="725"/>
        <v>415</v>
      </c>
      <c r="AA1783" s="19"/>
      <c r="AB1783" s="19">
        <f t="shared" si="725"/>
        <v>417</v>
      </c>
      <c r="AC1783" s="19">
        <f t="shared" si="725"/>
        <v>418</v>
      </c>
      <c r="AD1783" s="19">
        <f t="shared" si="725"/>
        <v>419</v>
      </c>
      <c r="AE1783" s="19">
        <f t="shared" si="725"/>
        <v>420</v>
      </c>
      <c r="AF1783" s="19">
        <f t="shared" si="725"/>
        <v>421</v>
      </c>
      <c r="AG1783" s="19">
        <f t="shared" si="725"/>
        <v>422</v>
      </c>
      <c r="AH1783" s="19"/>
      <c r="AI1783" s="19">
        <f t="shared" si="725"/>
        <v>425</v>
      </c>
      <c r="AJ1783" s="19">
        <f t="shared" si="725"/>
        <v>426</v>
      </c>
      <c r="AK1783" s="19"/>
      <c r="AL1783" s="19">
        <f t="shared" ref="AL1783:BD1783" si="726">AL1732</f>
        <v>430</v>
      </c>
      <c r="AM1783" s="19">
        <f t="shared" si="726"/>
        <v>431</v>
      </c>
      <c r="AN1783" s="19">
        <f t="shared" si="726"/>
        <v>433</v>
      </c>
      <c r="AO1783" s="19">
        <f t="shared" si="726"/>
        <v>446</v>
      </c>
      <c r="AP1783" s="19">
        <f t="shared" si="726"/>
        <v>449</v>
      </c>
      <c r="AQ1783" s="19">
        <f t="shared" si="726"/>
        <v>450</v>
      </c>
      <c r="AR1783" s="19">
        <f t="shared" si="726"/>
        <v>451</v>
      </c>
      <c r="AS1783" s="19">
        <f t="shared" si="726"/>
        <v>453</v>
      </c>
      <c r="AT1783" s="19">
        <f t="shared" si="726"/>
        <v>454</v>
      </c>
      <c r="AU1783" s="19">
        <f t="shared" si="726"/>
        <v>455</v>
      </c>
      <c r="AV1783" s="19">
        <f t="shared" si="726"/>
        <v>0</v>
      </c>
      <c r="AW1783" s="19">
        <f t="shared" si="726"/>
        <v>457</v>
      </c>
      <c r="AX1783" s="19">
        <f t="shared" si="726"/>
        <v>458</v>
      </c>
      <c r="AY1783" s="19">
        <f t="shared" si="726"/>
        <v>460</v>
      </c>
      <c r="AZ1783" s="19">
        <f t="shared" si="726"/>
        <v>461</v>
      </c>
      <c r="BA1783" s="19">
        <f t="shared" si="726"/>
        <v>463</v>
      </c>
      <c r="BB1783" s="19">
        <f t="shared" si="726"/>
        <v>0</v>
      </c>
      <c r="BC1783" s="19">
        <f t="shared" si="726"/>
        <v>0</v>
      </c>
      <c r="BD1783" s="19" t="str">
        <f t="shared" si="726"/>
        <v>TOTALS</v>
      </c>
      <c r="BE1783" s="19" t="s">
        <v>47</v>
      </c>
    </row>
    <row r="1784" spans="1:57" ht="25.5" customHeight="1" x14ac:dyDescent="0.25">
      <c r="A1784" s="19" t="s">
        <v>48</v>
      </c>
      <c r="B1784" s="85"/>
      <c r="C1784" s="87" t="s">
        <v>49</v>
      </c>
      <c r="D1784" s="87" t="s">
        <v>50</v>
      </c>
      <c r="E1784" s="87" t="s">
        <v>51</v>
      </c>
      <c r="F1784" s="19" t="s">
        <v>52</v>
      </c>
      <c r="G1784" s="19" t="s">
        <v>52</v>
      </c>
      <c r="H1784" s="19" t="s">
        <v>52</v>
      </c>
      <c r="I1784" s="19" t="s">
        <v>52</v>
      </c>
      <c r="J1784" s="19" t="s">
        <v>52</v>
      </c>
      <c r="K1784" s="19" t="s">
        <v>52</v>
      </c>
      <c r="L1784" s="19" t="s">
        <v>52</v>
      </c>
      <c r="M1784" s="19" t="s">
        <v>52</v>
      </c>
      <c r="N1784" s="19" t="s">
        <v>52</v>
      </c>
      <c r="O1784" s="19" t="s">
        <v>52</v>
      </c>
      <c r="P1784" s="19" t="s">
        <v>52</v>
      </c>
      <c r="Q1784" s="19" t="s">
        <v>52</v>
      </c>
      <c r="R1784" s="19" t="s">
        <v>52</v>
      </c>
      <c r="S1784" s="19" t="s">
        <v>52</v>
      </c>
      <c r="T1784" s="19" t="s">
        <v>52</v>
      </c>
      <c r="U1784" s="19" t="s">
        <v>52</v>
      </c>
      <c r="V1784" s="19"/>
      <c r="W1784" s="19" t="s">
        <v>52</v>
      </c>
      <c r="X1784" s="19"/>
      <c r="Y1784" s="19" t="s">
        <v>52</v>
      </c>
      <c r="Z1784" s="19" t="s">
        <v>52</v>
      </c>
      <c r="AA1784" s="19"/>
      <c r="AB1784" s="19" t="s">
        <v>52</v>
      </c>
      <c r="AC1784" s="19" t="s">
        <v>52</v>
      </c>
      <c r="AD1784" s="19" t="s">
        <v>52</v>
      </c>
      <c r="AE1784" s="19" t="s">
        <v>52</v>
      </c>
      <c r="AF1784" s="19" t="s">
        <v>52</v>
      </c>
      <c r="AG1784" s="19" t="s">
        <v>52</v>
      </c>
      <c r="AH1784" s="19"/>
      <c r="AI1784" s="19" t="s">
        <v>52</v>
      </c>
      <c r="AJ1784" s="19" t="s">
        <v>52</v>
      </c>
      <c r="AK1784" s="19"/>
      <c r="AL1784" s="19" t="s">
        <v>52</v>
      </c>
      <c r="AM1784" s="19" t="s">
        <v>52</v>
      </c>
      <c r="AN1784" s="19" t="s">
        <v>52</v>
      </c>
      <c r="AO1784" s="19" t="s">
        <v>52</v>
      </c>
      <c r="AP1784" s="19" t="s">
        <v>52</v>
      </c>
      <c r="AQ1784" s="19" t="s">
        <v>52</v>
      </c>
      <c r="AR1784" s="19" t="s">
        <v>52</v>
      </c>
      <c r="AS1784" s="19" t="s">
        <v>52</v>
      </c>
      <c r="AT1784" s="19" t="s">
        <v>52</v>
      </c>
      <c r="AU1784" s="19" t="s">
        <v>52</v>
      </c>
      <c r="AV1784" s="19" t="s">
        <v>52</v>
      </c>
      <c r="AW1784" s="19" t="s">
        <v>52</v>
      </c>
      <c r="AX1784" s="19" t="s">
        <v>52</v>
      </c>
      <c r="AY1784" s="19" t="s">
        <v>52</v>
      </c>
      <c r="AZ1784" s="19" t="s">
        <v>52</v>
      </c>
      <c r="BA1784" s="19" t="s">
        <v>52</v>
      </c>
      <c r="BB1784" s="19" t="s">
        <v>52</v>
      </c>
      <c r="BC1784" s="19" t="s">
        <v>52</v>
      </c>
      <c r="BD1784" s="19" t="s">
        <v>52</v>
      </c>
      <c r="BE1784" s="19" t="s">
        <v>53</v>
      </c>
    </row>
    <row r="1785" spans="1:57" ht="25.5" customHeight="1" x14ac:dyDescent="0.25">
      <c r="A1785" s="22">
        <v>36</v>
      </c>
      <c r="B1785" s="76" t="s">
        <v>54</v>
      </c>
      <c r="C1785" s="76">
        <v>25</v>
      </c>
      <c r="D1785" s="76" t="s">
        <v>55</v>
      </c>
      <c r="E1785" s="76" t="s">
        <v>56</v>
      </c>
      <c r="F1785" s="24">
        <v>0</v>
      </c>
      <c r="G1785" s="24">
        <v>0</v>
      </c>
      <c r="H1785" s="24">
        <v>0</v>
      </c>
      <c r="I1785" s="24">
        <v>0</v>
      </c>
      <c r="J1785" s="24">
        <v>0</v>
      </c>
      <c r="K1785" s="24">
        <v>0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0</v>
      </c>
      <c r="V1785" s="24"/>
      <c r="W1785" s="24">
        <v>0</v>
      </c>
      <c r="X1785" s="24"/>
      <c r="Y1785" s="24">
        <v>0</v>
      </c>
      <c r="Z1785" s="24">
        <v>0</v>
      </c>
      <c r="AA1785" s="24"/>
      <c r="AB1785" s="24">
        <v>0</v>
      </c>
      <c r="AC1785" s="24">
        <v>0</v>
      </c>
      <c r="AD1785" s="24">
        <v>0</v>
      </c>
      <c r="AE1785" s="24">
        <v>0</v>
      </c>
      <c r="AF1785" s="24">
        <v>0</v>
      </c>
      <c r="AG1785" s="24">
        <v>0</v>
      </c>
      <c r="AH1785" s="24"/>
      <c r="AI1785" s="24">
        <v>0</v>
      </c>
      <c r="AJ1785" s="24">
        <v>0</v>
      </c>
      <c r="AK1785" s="24"/>
      <c r="AL1785" s="24">
        <v>0</v>
      </c>
      <c r="AM1785" s="24">
        <v>0</v>
      </c>
      <c r="AN1785" s="24">
        <v>0</v>
      </c>
      <c r="AO1785" s="24">
        <v>0</v>
      </c>
      <c r="AP1785" s="24">
        <v>0</v>
      </c>
      <c r="AQ1785" s="24">
        <v>0</v>
      </c>
      <c r="AR1785" s="24">
        <v>0</v>
      </c>
      <c r="AS1785" s="24">
        <v>0</v>
      </c>
      <c r="AT1785" s="24">
        <v>0</v>
      </c>
      <c r="AU1785" s="24">
        <v>0</v>
      </c>
      <c r="AV1785" s="24">
        <v>0</v>
      </c>
      <c r="AW1785" s="24">
        <v>0</v>
      </c>
      <c r="AX1785" s="24">
        <v>0</v>
      </c>
      <c r="AY1785" s="24">
        <v>0</v>
      </c>
      <c r="AZ1785" s="24">
        <v>0</v>
      </c>
      <c r="BA1785" s="24">
        <v>0</v>
      </c>
      <c r="BB1785" s="24">
        <v>0</v>
      </c>
      <c r="BC1785" s="24">
        <v>0</v>
      </c>
      <c r="BD1785" s="24">
        <f t="shared" ref="BD1785:BD1828" si="727">SUM(F1785:BC1785)</f>
        <v>0</v>
      </c>
      <c r="BE1785" s="25"/>
    </row>
    <row r="1786" spans="1:57" ht="25.5" customHeight="1" x14ac:dyDescent="0.25">
      <c r="A1786" s="22">
        <v>36</v>
      </c>
      <c r="B1786" s="76" t="s">
        <v>54</v>
      </c>
      <c r="C1786" s="76">
        <v>66</v>
      </c>
      <c r="D1786" s="76" t="s">
        <v>55</v>
      </c>
      <c r="E1786" s="77" t="s">
        <v>57</v>
      </c>
      <c r="F1786" s="24">
        <v>0</v>
      </c>
      <c r="G1786" s="24">
        <v>0</v>
      </c>
      <c r="H1786" s="24">
        <v>0</v>
      </c>
      <c r="I1786" s="24">
        <v>0</v>
      </c>
      <c r="J1786" s="24">
        <v>0</v>
      </c>
      <c r="K1786" s="24">
        <v>0</v>
      </c>
      <c r="L1786" s="24">
        <v>0</v>
      </c>
      <c r="M1786" s="24">
        <v>0</v>
      </c>
      <c r="N1786" s="24">
        <v>0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0</v>
      </c>
      <c r="V1786" s="24"/>
      <c r="W1786" s="24">
        <v>0</v>
      </c>
      <c r="X1786" s="24"/>
      <c r="Y1786" s="24">
        <v>0</v>
      </c>
      <c r="Z1786" s="24">
        <v>0</v>
      </c>
      <c r="AA1786" s="24"/>
      <c r="AB1786" s="24">
        <v>0</v>
      </c>
      <c r="AC1786" s="24">
        <v>0</v>
      </c>
      <c r="AD1786" s="24">
        <v>0</v>
      </c>
      <c r="AE1786" s="24">
        <v>0</v>
      </c>
      <c r="AF1786" s="24">
        <v>0</v>
      </c>
      <c r="AG1786" s="24">
        <v>0</v>
      </c>
      <c r="AH1786" s="24"/>
      <c r="AI1786" s="24">
        <v>0</v>
      </c>
      <c r="AJ1786" s="24">
        <v>0</v>
      </c>
      <c r="AK1786" s="24"/>
      <c r="AL1786" s="24">
        <v>0</v>
      </c>
      <c r="AM1786" s="24">
        <v>0</v>
      </c>
      <c r="AN1786" s="24">
        <v>0</v>
      </c>
      <c r="AO1786" s="24">
        <v>0</v>
      </c>
      <c r="AP1786" s="24">
        <v>0</v>
      </c>
      <c r="AQ1786" s="24">
        <v>0</v>
      </c>
      <c r="AR1786" s="24">
        <v>0</v>
      </c>
      <c r="AS1786" s="24">
        <v>0</v>
      </c>
      <c r="AT1786" s="24">
        <v>0</v>
      </c>
      <c r="AU1786" s="24">
        <v>0</v>
      </c>
      <c r="AV1786" s="24">
        <v>0</v>
      </c>
      <c r="AW1786" s="24">
        <v>0</v>
      </c>
      <c r="AX1786" s="24">
        <v>0</v>
      </c>
      <c r="AY1786" s="24">
        <v>0</v>
      </c>
      <c r="AZ1786" s="24">
        <v>0</v>
      </c>
      <c r="BA1786" s="24">
        <v>0</v>
      </c>
      <c r="BB1786" s="24">
        <v>0</v>
      </c>
      <c r="BC1786" s="24">
        <v>0</v>
      </c>
      <c r="BD1786" s="24">
        <f t="shared" si="727"/>
        <v>0</v>
      </c>
      <c r="BE1786" s="25"/>
    </row>
    <row r="1787" spans="1:57" ht="25.5" customHeight="1" x14ac:dyDescent="0.25">
      <c r="A1787" s="22">
        <v>36</v>
      </c>
      <c r="B1787" s="76" t="s">
        <v>54</v>
      </c>
      <c r="C1787" s="76">
        <v>27</v>
      </c>
      <c r="D1787" s="76">
        <v>269</v>
      </c>
      <c r="E1787" s="76" t="s">
        <v>61</v>
      </c>
      <c r="F1787" s="24">
        <v>0</v>
      </c>
      <c r="G1787" s="24">
        <v>0</v>
      </c>
      <c r="H1787" s="24">
        <v>0</v>
      </c>
      <c r="I1787" s="24">
        <v>0</v>
      </c>
      <c r="J1787" s="24">
        <v>0</v>
      </c>
      <c r="K1787" s="24">
        <v>0</v>
      </c>
      <c r="L1787" s="24">
        <v>0</v>
      </c>
      <c r="M1787" s="24">
        <v>0</v>
      </c>
      <c r="N1787" s="24">
        <v>0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0</v>
      </c>
      <c r="V1787" s="24"/>
      <c r="W1787" s="24">
        <v>0</v>
      </c>
      <c r="X1787" s="24"/>
      <c r="Y1787" s="24">
        <v>0</v>
      </c>
      <c r="Z1787" s="24">
        <v>0</v>
      </c>
      <c r="AA1787" s="24"/>
      <c r="AB1787" s="24">
        <v>0</v>
      </c>
      <c r="AC1787" s="24">
        <v>0</v>
      </c>
      <c r="AD1787" s="24">
        <v>0</v>
      </c>
      <c r="AE1787" s="24">
        <v>0</v>
      </c>
      <c r="AF1787" s="24">
        <v>0</v>
      </c>
      <c r="AG1787" s="24">
        <v>0</v>
      </c>
      <c r="AH1787" s="24"/>
      <c r="AI1787" s="24">
        <v>0</v>
      </c>
      <c r="AJ1787" s="24">
        <v>0</v>
      </c>
      <c r="AK1787" s="24"/>
      <c r="AL1787" s="24">
        <v>0</v>
      </c>
      <c r="AM1787" s="24">
        <v>0</v>
      </c>
      <c r="AN1787" s="24">
        <v>0</v>
      </c>
      <c r="AO1787" s="24">
        <v>0</v>
      </c>
      <c r="AP1787" s="24">
        <v>0</v>
      </c>
      <c r="AQ1787" s="24">
        <v>0</v>
      </c>
      <c r="AR1787" s="24">
        <v>0</v>
      </c>
      <c r="AS1787" s="24">
        <v>0</v>
      </c>
      <c r="AT1787" s="24">
        <v>0</v>
      </c>
      <c r="AU1787" s="24">
        <v>0</v>
      </c>
      <c r="AV1787" s="24">
        <v>0</v>
      </c>
      <c r="AW1787" s="24">
        <v>0</v>
      </c>
      <c r="AX1787" s="24">
        <v>0</v>
      </c>
      <c r="AY1787" s="24">
        <v>0</v>
      </c>
      <c r="AZ1787" s="24">
        <v>0</v>
      </c>
      <c r="BA1787" s="24">
        <v>0</v>
      </c>
      <c r="BB1787" s="24">
        <v>0</v>
      </c>
      <c r="BC1787" s="24">
        <v>0</v>
      </c>
      <c r="BD1787" s="24">
        <f t="shared" si="727"/>
        <v>0</v>
      </c>
      <c r="BE1787" s="25"/>
    </row>
    <row r="1788" spans="1:57" ht="25.5" customHeight="1" x14ac:dyDescent="0.25">
      <c r="A1788" s="22">
        <v>36</v>
      </c>
      <c r="B1788" s="76" t="s">
        <v>54</v>
      </c>
      <c r="C1788" s="76">
        <v>27</v>
      </c>
      <c r="D1788" s="76">
        <v>273</v>
      </c>
      <c r="E1788" s="76" t="s">
        <v>65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0</v>
      </c>
      <c r="V1788" s="24"/>
      <c r="W1788" s="24">
        <v>0</v>
      </c>
      <c r="X1788" s="24"/>
      <c r="Y1788" s="24">
        <v>0</v>
      </c>
      <c r="Z1788" s="24">
        <v>0</v>
      </c>
      <c r="AA1788" s="24"/>
      <c r="AB1788" s="24">
        <v>0</v>
      </c>
      <c r="AC1788" s="24">
        <v>0</v>
      </c>
      <c r="AD1788" s="24">
        <v>0</v>
      </c>
      <c r="AE1788" s="24">
        <v>0</v>
      </c>
      <c r="AF1788" s="24">
        <v>0</v>
      </c>
      <c r="AG1788" s="24">
        <v>0</v>
      </c>
      <c r="AH1788" s="24"/>
      <c r="AI1788" s="24">
        <v>0</v>
      </c>
      <c r="AJ1788" s="24">
        <v>0</v>
      </c>
      <c r="AK1788" s="24"/>
      <c r="AL1788" s="24">
        <v>0</v>
      </c>
      <c r="AM1788" s="24">
        <v>0</v>
      </c>
      <c r="AN1788" s="24">
        <v>0</v>
      </c>
      <c r="AO1788" s="24">
        <v>0</v>
      </c>
      <c r="AP1788" s="24">
        <v>0</v>
      </c>
      <c r="AQ1788" s="24">
        <v>0</v>
      </c>
      <c r="AR1788" s="24">
        <v>0</v>
      </c>
      <c r="AS1788" s="24">
        <v>0</v>
      </c>
      <c r="AT1788" s="24">
        <v>0</v>
      </c>
      <c r="AU1788" s="24">
        <v>0</v>
      </c>
      <c r="AV1788" s="24">
        <v>0</v>
      </c>
      <c r="AW1788" s="24">
        <v>0</v>
      </c>
      <c r="AX1788" s="24">
        <v>0</v>
      </c>
      <c r="AY1788" s="24">
        <v>0</v>
      </c>
      <c r="AZ1788" s="24">
        <v>0</v>
      </c>
      <c r="BA1788" s="24">
        <v>0</v>
      </c>
      <c r="BB1788" s="24">
        <v>0</v>
      </c>
      <c r="BC1788" s="24">
        <v>0</v>
      </c>
      <c r="BD1788" s="24">
        <f t="shared" si="727"/>
        <v>0</v>
      </c>
      <c r="BE1788" s="25"/>
    </row>
    <row r="1789" spans="1:57" ht="25.5" customHeight="1" x14ac:dyDescent="0.25">
      <c r="A1789" s="22">
        <v>36</v>
      </c>
      <c r="B1789" s="76" t="s">
        <v>54</v>
      </c>
      <c r="C1789" s="76">
        <v>27</v>
      </c>
      <c r="D1789" s="76">
        <v>274</v>
      </c>
      <c r="E1789" s="76" t="s">
        <v>66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0</v>
      </c>
      <c r="V1789" s="24"/>
      <c r="W1789" s="24">
        <v>0</v>
      </c>
      <c r="X1789" s="24"/>
      <c r="Y1789" s="24">
        <v>0</v>
      </c>
      <c r="Z1789" s="24">
        <v>0</v>
      </c>
      <c r="AA1789" s="24"/>
      <c r="AB1789" s="24">
        <v>0</v>
      </c>
      <c r="AC1789" s="24">
        <v>0</v>
      </c>
      <c r="AD1789" s="24">
        <v>0</v>
      </c>
      <c r="AE1789" s="24">
        <v>0</v>
      </c>
      <c r="AF1789" s="24">
        <v>0</v>
      </c>
      <c r="AG1789" s="24">
        <v>0</v>
      </c>
      <c r="AH1789" s="24"/>
      <c r="AI1789" s="24">
        <v>0</v>
      </c>
      <c r="AJ1789" s="24">
        <v>0</v>
      </c>
      <c r="AK1789" s="24"/>
      <c r="AL1789" s="24">
        <v>0</v>
      </c>
      <c r="AM1789" s="24">
        <v>0</v>
      </c>
      <c r="AN1789" s="24">
        <v>0</v>
      </c>
      <c r="AO1789" s="24">
        <v>0</v>
      </c>
      <c r="AP1789" s="24">
        <v>0</v>
      </c>
      <c r="AQ1789" s="24">
        <v>0</v>
      </c>
      <c r="AR1789" s="24">
        <v>0</v>
      </c>
      <c r="AS1789" s="24">
        <v>0</v>
      </c>
      <c r="AT1789" s="24">
        <v>0</v>
      </c>
      <c r="AU1789" s="24">
        <v>0</v>
      </c>
      <c r="AV1789" s="24">
        <v>0</v>
      </c>
      <c r="AW1789" s="24">
        <v>0</v>
      </c>
      <c r="AX1789" s="24">
        <v>0</v>
      </c>
      <c r="AY1789" s="24">
        <v>0</v>
      </c>
      <c r="AZ1789" s="24">
        <v>0</v>
      </c>
      <c r="BA1789" s="24">
        <v>0</v>
      </c>
      <c r="BB1789" s="24">
        <v>0</v>
      </c>
      <c r="BC1789" s="24">
        <v>0</v>
      </c>
      <c r="BD1789" s="24">
        <f t="shared" si="727"/>
        <v>0</v>
      </c>
      <c r="BE1789" s="25" t="s">
        <v>48</v>
      </c>
    </row>
    <row r="1790" spans="1:57" ht="25.5" customHeight="1" x14ac:dyDescent="0.25">
      <c r="A1790" s="22">
        <v>36</v>
      </c>
      <c r="B1790" s="76" t="s">
        <v>54</v>
      </c>
      <c r="C1790" s="76">
        <v>23</v>
      </c>
      <c r="D1790" s="76">
        <v>243</v>
      </c>
      <c r="E1790" s="76" t="s">
        <v>67</v>
      </c>
      <c r="F1790" s="24">
        <v>0</v>
      </c>
      <c r="G1790" s="24">
        <v>0</v>
      </c>
      <c r="H1790" s="24">
        <v>0</v>
      </c>
      <c r="I1790" s="24">
        <v>0</v>
      </c>
      <c r="J1790" s="24">
        <v>0</v>
      </c>
      <c r="K1790" s="24">
        <v>0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0</v>
      </c>
      <c r="R1790" s="24">
        <v>0</v>
      </c>
      <c r="S1790" s="24">
        <v>0</v>
      </c>
      <c r="T1790" s="24">
        <v>0</v>
      </c>
      <c r="U1790" s="24">
        <v>0</v>
      </c>
      <c r="V1790" s="24"/>
      <c r="W1790" s="24">
        <v>0</v>
      </c>
      <c r="X1790" s="24"/>
      <c r="Y1790" s="24">
        <v>0</v>
      </c>
      <c r="Z1790" s="24">
        <v>0</v>
      </c>
      <c r="AA1790" s="24"/>
      <c r="AB1790" s="24">
        <v>0</v>
      </c>
      <c r="AC1790" s="24">
        <v>0</v>
      </c>
      <c r="AD1790" s="24">
        <v>0</v>
      </c>
      <c r="AE1790" s="24">
        <v>0</v>
      </c>
      <c r="AF1790" s="24">
        <v>0</v>
      </c>
      <c r="AG1790" s="24">
        <v>0</v>
      </c>
      <c r="AH1790" s="24"/>
      <c r="AI1790" s="24">
        <v>0</v>
      </c>
      <c r="AJ1790" s="24">
        <v>0</v>
      </c>
      <c r="AK1790" s="24"/>
      <c r="AL1790" s="24">
        <v>0</v>
      </c>
      <c r="AM1790" s="24">
        <v>0</v>
      </c>
      <c r="AN1790" s="24">
        <v>0</v>
      </c>
      <c r="AO1790" s="24">
        <v>0</v>
      </c>
      <c r="AP1790" s="24">
        <v>0</v>
      </c>
      <c r="AQ1790" s="24">
        <v>0</v>
      </c>
      <c r="AR1790" s="24">
        <v>0</v>
      </c>
      <c r="AS1790" s="24">
        <v>0</v>
      </c>
      <c r="AT1790" s="24">
        <v>0</v>
      </c>
      <c r="AU1790" s="24">
        <v>0</v>
      </c>
      <c r="AV1790" s="24">
        <v>0</v>
      </c>
      <c r="AW1790" s="24">
        <v>0</v>
      </c>
      <c r="AX1790" s="24">
        <v>0</v>
      </c>
      <c r="AY1790" s="24">
        <v>0</v>
      </c>
      <c r="AZ1790" s="24">
        <v>0</v>
      </c>
      <c r="BA1790" s="24">
        <v>0</v>
      </c>
      <c r="BB1790" s="24">
        <v>0</v>
      </c>
      <c r="BC1790" s="24">
        <v>0</v>
      </c>
      <c r="BD1790" s="24">
        <f t="shared" si="727"/>
        <v>0</v>
      </c>
      <c r="BE1790" s="25" t="s">
        <v>48</v>
      </c>
    </row>
    <row r="1791" spans="1:57" ht="25.5" customHeight="1" x14ac:dyDescent="0.25">
      <c r="A1791" s="22">
        <v>36</v>
      </c>
      <c r="B1791" s="76" t="s">
        <v>54</v>
      </c>
      <c r="C1791" s="76">
        <v>23</v>
      </c>
      <c r="D1791" s="76">
        <v>332</v>
      </c>
      <c r="E1791" s="76" t="s">
        <v>68</v>
      </c>
      <c r="F1791" s="24">
        <v>0</v>
      </c>
      <c r="G1791" s="24">
        <v>0</v>
      </c>
      <c r="H1791" s="24">
        <v>0</v>
      </c>
      <c r="I1791" s="24">
        <v>0</v>
      </c>
      <c r="J1791" s="24">
        <v>0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0</v>
      </c>
      <c r="V1791" s="24"/>
      <c r="W1791" s="24">
        <v>0</v>
      </c>
      <c r="X1791" s="24"/>
      <c r="Y1791" s="24">
        <v>0</v>
      </c>
      <c r="Z1791" s="24">
        <v>0</v>
      </c>
      <c r="AA1791" s="24"/>
      <c r="AB1791" s="24">
        <v>0</v>
      </c>
      <c r="AC1791" s="24">
        <v>0</v>
      </c>
      <c r="AD1791" s="24">
        <v>0</v>
      </c>
      <c r="AE1791" s="24">
        <v>0</v>
      </c>
      <c r="AF1791" s="24">
        <v>0</v>
      </c>
      <c r="AG1791" s="24">
        <v>0</v>
      </c>
      <c r="AH1791" s="24"/>
      <c r="AI1791" s="24">
        <v>0</v>
      </c>
      <c r="AJ1791" s="24">
        <v>0</v>
      </c>
      <c r="AK1791" s="24"/>
      <c r="AL1791" s="24">
        <v>0</v>
      </c>
      <c r="AM1791" s="24">
        <v>0</v>
      </c>
      <c r="AN1791" s="24">
        <v>0</v>
      </c>
      <c r="AO1791" s="24">
        <v>0</v>
      </c>
      <c r="AP1791" s="24">
        <v>0</v>
      </c>
      <c r="AQ1791" s="24">
        <v>0</v>
      </c>
      <c r="AR1791" s="24">
        <v>0</v>
      </c>
      <c r="AS1791" s="24">
        <v>0</v>
      </c>
      <c r="AT1791" s="24">
        <v>0</v>
      </c>
      <c r="AU1791" s="24">
        <v>0</v>
      </c>
      <c r="AV1791" s="24">
        <v>0</v>
      </c>
      <c r="AW1791" s="24">
        <v>0</v>
      </c>
      <c r="AX1791" s="24">
        <v>0</v>
      </c>
      <c r="AY1791" s="24">
        <v>0</v>
      </c>
      <c r="AZ1791" s="24">
        <v>0</v>
      </c>
      <c r="BA1791" s="24">
        <v>0</v>
      </c>
      <c r="BB1791" s="24">
        <v>0</v>
      </c>
      <c r="BC1791" s="24">
        <v>0</v>
      </c>
      <c r="BD1791" s="24">
        <f t="shared" si="727"/>
        <v>0</v>
      </c>
      <c r="BE1791" s="25" t="s">
        <v>48</v>
      </c>
    </row>
    <row r="1792" spans="1:57" ht="25.5" customHeight="1" x14ac:dyDescent="0.25">
      <c r="A1792" s="22">
        <v>36</v>
      </c>
      <c r="B1792" s="76" t="s">
        <v>54</v>
      </c>
      <c r="C1792" s="76">
        <v>22</v>
      </c>
      <c r="D1792" s="76">
        <v>175</v>
      </c>
      <c r="E1792" s="76" t="s">
        <v>69</v>
      </c>
      <c r="F1792" s="24">
        <v>0</v>
      </c>
      <c r="G1792" s="24">
        <v>0</v>
      </c>
      <c r="H1792" s="24">
        <v>0</v>
      </c>
      <c r="I1792" s="24">
        <v>0</v>
      </c>
      <c r="J1792" s="24">
        <v>0</v>
      </c>
      <c r="K1792" s="24">
        <v>0</v>
      </c>
      <c r="L1792" s="24">
        <v>0</v>
      </c>
      <c r="M1792" s="24">
        <v>0</v>
      </c>
      <c r="N1792" s="24">
        <v>0</v>
      </c>
      <c r="O1792" s="24">
        <v>0</v>
      </c>
      <c r="P1792" s="24">
        <v>0</v>
      </c>
      <c r="Q1792" s="24">
        <v>0</v>
      </c>
      <c r="R1792" s="24">
        <v>0</v>
      </c>
      <c r="S1792" s="24">
        <v>0</v>
      </c>
      <c r="T1792" s="24">
        <v>0</v>
      </c>
      <c r="U1792" s="24">
        <v>0</v>
      </c>
      <c r="V1792" s="24"/>
      <c r="W1792" s="24">
        <v>0</v>
      </c>
      <c r="X1792" s="24"/>
      <c r="Y1792" s="24">
        <v>0</v>
      </c>
      <c r="Z1792" s="24">
        <v>0</v>
      </c>
      <c r="AA1792" s="24"/>
      <c r="AB1792" s="24">
        <v>0</v>
      </c>
      <c r="AC1792" s="24">
        <v>0</v>
      </c>
      <c r="AD1792" s="24">
        <v>0</v>
      </c>
      <c r="AE1792" s="24">
        <v>0</v>
      </c>
      <c r="AF1792" s="24">
        <v>0</v>
      </c>
      <c r="AG1792" s="24">
        <v>0</v>
      </c>
      <c r="AH1792" s="24"/>
      <c r="AI1792" s="24">
        <v>0</v>
      </c>
      <c r="AJ1792" s="24">
        <v>0</v>
      </c>
      <c r="AK1792" s="24"/>
      <c r="AL1792" s="24">
        <v>0</v>
      </c>
      <c r="AM1792" s="24">
        <v>0</v>
      </c>
      <c r="AN1792" s="24">
        <v>0</v>
      </c>
      <c r="AO1792" s="24">
        <v>0</v>
      </c>
      <c r="AP1792" s="24">
        <v>0</v>
      </c>
      <c r="AQ1792" s="24">
        <v>0</v>
      </c>
      <c r="AR1792" s="24">
        <v>0</v>
      </c>
      <c r="AS1792" s="24">
        <v>0</v>
      </c>
      <c r="AT1792" s="24">
        <v>0</v>
      </c>
      <c r="AU1792" s="24">
        <v>0</v>
      </c>
      <c r="AV1792" s="24">
        <v>0</v>
      </c>
      <c r="AW1792" s="24">
        <v>0</v>
      </c>
      <c r="AX1792" s="24">
        <v>0</v>
      </c>
      <c r="AY1792" s="24">
        <v>0</v>
      </c>
      <c r="AZ1792" s="24">
        <v>0</v>
      </c>
      <c r="BA1792" s="24">
        <v>0</v>
      </c>
      <c r="BB1792" s="24">
        <v>0</v>
      </c>
      <c r="BC1792" s="24">
        <v>0</v>
      </c>
      <c r="BD1792" s="24">
        <f t="shared" si="727"/>
        <v>0</v>
      </c>
      <c r="BE1792" s="25" t="s">
        <v>48</v>
      </c>
    </row>
    <row r="1793" spans="1:57" ht="25.5" customHeight="1" x14ac:dyDescent="0.25">
      <c r="A1793" s="22">
        <v>36</v>
      </c>
      <c r="B1793" s="76" t="s">
        <v>54</v>
      </c>
      <c r="C1793" s="76">
        <v>22</v>
      </c>
      <c r="D1793" s="76">
        <v>347</v>
      </c>
      <c r="E1793" s="76" t="s">
        <v>70</v>
      </c>
      <c r="F1793" s="24">
        <v>0</v>
      </c>
      <c r="G1793" s="24">
        <v>0</v>
      </c>
      <c r="H1793" s="24">
        <v>0</v>
      </c>
      <c r="I1793" s="24">
        <v>0</v>
      </c>
      <c r="J1793" s="24">
        <v>0</v>
      </c>
      <c r="K1793" s="24">
        <v>0</v>
      </c>
      <c r="L1793" s="24">
        <v>0</v>
      </c>
      <c r="M1793" s="24">
        <v>0</v>
      </c>
      <c r="N1793" s="24">
        <v>0</v>
      </c>
      <c r="O1793" s="24">
        <v>0</v>
      </c>
      <c r="P1793" s="24">
        <v>0</v>
      </c>
      <c r="Q1793" s="24">
        <v>0</v>
      </c>
      <c r="R1793" s="24">
        <v>0</v>
      </c>
      <c r="S1793" s="24">
        <v>0</v>
      </c>
      <c r="T1793" s="24">
        <v>0</v>
      </c>
      <c r="U1793" s="24">
        <v>0</v>
      </c>
      <c r="V1793" s="24"/>
      <c r="W1793" s="24">
        <v>0</v>
      </c>
      <c r="X1793" s="24"/>
      <c r="Y1793" s="24">
        <v>0</v>
      </c>
      <c r="Z1793" s="24">
        <v>0</v>
      </c>
      <c r="AA1793" s="24"/>
      <c r="AB1793" s="24">
        <v>0</v>
      </c>
      <c r="AC1793" s="24">
        <v>0</v>
      </c>
      <c r="AD1793" s="24">
        <v>0</v>
      </c>
      <c r="AE1793" s="24">
        <v>0</v>
      </c>
      <c r="AF1793" s="24">
        <v>0</v>
      </c>
      <c r="AG1793" s="24">
        <v>0</v>
      </c>
      <c r="AH1793" s="24"/>
      <c r="AI1793" s="24">
        <v>0</v>
      </c>
      <c r="AJ1793" s="24">
        <v>0</v>
      </c>
      <c r="AK1793" s="24"/>
      <c r="AL1793" s="24">
        <v>0</v>
      </c>
      <c r="AM1793" s="24">
        <v>0</v>
      </c>
      <c r="AN1793" s="24">
        <v>0</v>
      </c>
      <c r="AO1793" s="24">
        <v>0</v>
      </c>
      <c r="AP1793" s="24">
        <v>0</v>
      </c>
      <c r="AQ1793" s="24">
        <v>0</v>
      </c>
      <c r="AR1793" s="24">
        <v>0</v>
      </c>
      <c r="AS1793" s="24">
        <v>0</v>
      </c>
      <c r="AT1793" s="24">
        <v>0</v>
      </c>
      <c r="AU1793" s="24">
        <v>0</v>
      </c>
      <c r="AV1793" s="24">
        <v>0</v>
      </c>
      <c r="AW1793" s="24">
        <v>0</v>
      </c>
      <c r="AX1793" s="24">
        <v>0</v>
      </c>
      <c r="AY1793" s="24">
        <v>0</v>
      </c>
      <c r="AZ1793" s="24">
        <v>0</v>
      </c>
      <c r="BA1793" s="24">
        <v>0</v>
      </c>
      <c r="BB1793" s="24">
        <v>0</v>
      </c>
      <c r="BC1793" s="24">
        <v>0</v>
      </c>
      <c r="BD1793" s="24">
        <f t="shared" si="727"/>
        <v>0</v>
      </c>
      <c r="BE1793" s="25" t="s">
        <v>48</v>
      </c>
    </row>
    <row r="1794" spans="1:57" ht="25.5" customHeight="1" x14ac:dyDescent="0.25">
      <c r="A1794" s="40">
        <v>36</v>
      </c>
      <c r="B1794" s="76" t="s">
        <v>54</v>
      </c>
      <c r="C1794" s="76">
        <v>12</v>
      </c>
      <c r="D1794" s="76" t="s">
        <v>71</v>
      </c>
      <c r="E1794" s="76" t="s">
        <v>72</v>
      </c>
      <c r="F1794" s="24">
        <v>0</v>
      </c>
      <c r="G1794" s="24">
        <v>0</v>
      </c>
      <c r="H1794" s="24">
        <v>0</v>
      </c>
      <c r="I1794" s="24">
        <v>0</v>
      </c>
      <c r="J1794" s="24">
        <v>0</v>
      </c>
      <c r="K1794" s="24">
        <v>0</v>
      </c>
      <c r="L1794" s="24">
        <v>0</v>
      </c>
      <c r="M1794" s="24">
        <v>0</v>
      </c>
      <c r="N1794" s="24">
        <v>0</v>
      </c>
      <c r="O1794" s="24">
        <v>0</v>
      </c>
      <c r="P1794" s="24">
        <v>0</v>
      </c>
      <c r="Q1794" s="24">
        <v>0</v>
      </c>
      <c r="R1794" s="24">
        <v>0</v>
      </c>
      <c r="S1794" s="24">
        <v>0</v>
      </c>
      <c r="T1794" s="24">
        <v>0</v>
      </c>
      <c r="U1794" s="24">
        <v>0</v>
      </c>
      <c r="V1794" s="24"/>
      <c r="W1794" s="24">
        <v>0</v>
      </c>
      <c r="X1794" s="24"/>
      <c r="Y1794" s="24">
        <v>0</v>
      </c>
      <c r="Z1794" s="24">
        <v>0</v>
      </c>
      <c r="AA1794" s="24"/>
      <c r="AB1794" s="24">
        <v>0</v>
      </c>
      <c r="AC1794" s="24">
        <v>0</v>
      </c>
      <c r="AD1794" s="24">
        <v>0</v>
      </c>
      <c r="AE1794" s="24">
        <v>0</v>
      </c>
      <c r="AF1794" s="24">
        <v>0</v>
      </c>
      <c r="AG1794" s="24">
        <v>0</v>
      </c>
      <c r="AH1794" s="24"/>
      <c r="AI1794" s="24">
        <v>0</v>
      </c>
      <c r="AJ1794" s="24">
        <v>0</v>
      </c>
      <c r="AK1794" s="24"/>
      <c r="AL1794" s="24">
        <v>0</v>
      </c>
      <c r="AM1794" s="24">
        <v>0</v>
      </c>
      <c r="AN1794" s="24">
        <v>0</v>
      </c>
      <c r="AO1794" s="24">
        <v>0</v>
      </c>
      <c r="AP1794" s="24">
        <v>0</v>
      </c>
      <c r="AQ1794" s="24">
        <v>0</v>
      </c>
      <c r="AR1794" s="24">
        <v>0</v>
      </c>
      <c r="AS1794" s="24">
        <v>0</v>
      </c>
      <c r="AT1794" s="24">
        <v>0</v>
      </c>
      <c r="AU1794" s="24">
        <v>0</v>
      </c>
      <c r="AV1794" s="24">
        <v>0</v>
      </c>
      <c r="AW1794" s="24">
        <v>0</v>
      </c>
      <c r="AX1794" s="24">
        <v>0</v>
      </c>
      <c r="AY1794" s="24">
        <v>0</v>
      </c>
      <c r="AZ1794" s="24">
        <v>0</v>
      </c>
      <c r="BA1794" s="24">
        <v>0</v>
      </c>
      <c r="BB1794" s="24">
        <v>0</v>
      </c>
      <c r="BC1794" s="24">
        <v>0</v>
      </c>
      <c r="BD1794" s="24">
        <f t="shared" si="727"/>
        <v>0</v>
      </c>
      <c r="BE1794" s="25"/>
    </row>
    <row r="1795" spans="1:57" ht="25.5" customHeight="1" x14ac:dyDescent="0.25">
      <c r="A1795" s="40">
        <v>36</v>
      </c>
      <c r="B1795" s="76" t="s">
        <v>54</v>
      </c>
      <c r="C1795" s="76">
        <v>22</v>
      </c>
      <c r="D1795" s="76" t="s">
        <v>55</v>
      </c>
      <c r="E1795" s="76" t="s">
        <v>73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/>
      <c r="W1795" s="24">
        <v>0</v>
      </c>
      <c r="X1795" s="24"/>
      <c r="Y1795" s="24">
        <v>0</v>
      </c>
      <c r="Z1795" s="24">
        <v>0</v>
      </c>
      <c r="AA1795" s="24"/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/>
      <c r="AI1795" s="24">
        <v>0</v>
      </c>
      <c r="AJ1795" s="24">
        <v>0</v>
      </c>
      <c r="AK1795" s="24"/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f t="shared" si="727"/>
        <v>0</v>
      </c>
      <c r="BE1795" s="25"/>
    </row>
    <row r="1796" spans="1:57" ht="25.5" customHeight="1" x14ac:dyDescent="0.25">
      <c r="A1796" s="22">
        <v>36</v>
      </c>
      <c r="B1796" s="78" t="s">
        <v>74</v>
      </c>
      <c r="C1796" s="76">
        <v>22</v>
      </c>
      <c r="D1796" s="76">
        <v>35</v>
      </c>
      <c r="E1796" s="76" t="s">
        <v>75</v>
      </c>
      <c r="F1796" s="24">
        <v>0</v>
      </c>
      <c r="G1796" s="24">
        <v>0</v>
      </c>
      <c r="H1796" s="24">
        <v>0</v>
      </c>
      <c r="I1796" s="24">
        <v>0</v>
      </c>
      <c r="J1796" s="24">
        <v>0</v>
      </c>
      <c r="K1796" s="24">
        <v>0</v>
      </c>
      <c r="L1796" s="24">
        <v>0</v>
      </c>
      <c r="M1796" s="24">
        <v>0</v>
      </c>
      <c r="N1796" s="24">
        <v>0</v>
      </c>
      <c r="O1796" s="24">
        <v>0</v>
      </c>
      <c r="P1796" s="24">
        <v>0</v>
      </c>
      <c r="Q1796" s="24">
        <v>0</v>
      </c>
      <c r="R1796" s="24">
        <v>0</v>
      </c>
      <c r="S1796" s="24">
        <v>0</v>
      </c>
      <c r="T1796" s="24">
        <v>0</v>
      </c>
      <c r="U1796" s="24">
        <v>0</v>
      </c>
      <c r="V1796" s="24"/>
      <c r="W1796" s="24">
        <v>0</v>
      </c>
      <c r="X1796" s="24"/>
      <c r="Y1796" s="24">
        <v>0</v>
      </c>
      <c r="Z1796" s="24">
        <v>0</v>
      </c>
      <c r="AA1796" s="24"/>
      <c r="AB1796" s="24">
        <v>0</v>
      </c>
      <c r="AC1796" s="24">
        <v>0</v>
      </c>
      <c r="AD1796" s="24">
        <v>0</v>
      </c>
      <c r="AE1796" s="24">
        <v>0</v>
      </c>
      <c r="AF1796" s="24">
        <v>0</v>
      </c>
      <c r="AG1796" s="24">
        <v>0</v>
      </c>
      <c r="AH1796" s="24"/>
      <c r="AI1796" s="24">
        <v>0</v>
      </c>
      <c r="AJ1796" s="24">
        <v>0</v>
      </c>
      <c r="AK1796" s="24"/>
      <c r="AL1796" s="24">
        <v>0</v>
      </c>
      <c r="AM1796" s="24">
        <v>0</v>
      </c>
      <c r="AN1796" s="24">
        <v>0</v>
      </c>
      <c r="AO1796" s="24">
        <v>0</v>
      </c>
      <c r="AP1796" s="24">
        <v>0</v>
      </c>
      <c r="AQ1796" s="24">
        <v>0</v>
      </c>
      <c r="AR1796" s="24">
        <v>0</v>
      </c>
      <c r="AS1796" s="24">
        <v>0</v>
      </c>
      <c r="AT1796" s="24">
        <v>0</v>
      </c>
      <c r="AU1796" s="24">
        <v>0</v>
      </c>
      <c r="AV1796" s="24">
        <v>0</v>
      </c>
      <c r="AW1796" s="24">
        <v>0</v>
      </c>
      <c r="AX1796" s="24">
        <v>0</v>
      </c>
      <c r="AY1796" s="24">
        <v>0</v>
      </c>
      <c r="AZ1796" s="24">
        <v>0</v>
      </c>
      <c r="BA1796" s="24">
        <v>0</v>
      </c>
      <c r="BB1796" s="24">
        <v>0</v>
      </c>
      <c r="BC1796" s="24">
        <v>0</v>
      </c>
      <c r="BD1796" s="24">
        <f t="shared" si="727"/>
        <v>0</v>
      </c>
      <c r="BE1796" s="25" t="s">
        <v>48</v>
      </c>
    </row>
    <row r="1797" spans="1:57" ht="25.5" customHeight="1" x14ac:dyDescent="0.25">
      <c r="A1797" s="22">
        <v>36</v>
      </c>
      <c r="B1797" s="78" t="s">
        <v>74</v>
      </c>
      <c r="C1797" s="76">
        <v>22</v>
      </c>
      <c r="D1797" s="76">
        <v>342</v>
      </c>
      <c r="E1797" s="76" t="s">
        <v>76</v>
      </c>
      <c r="F1797" s="24">
        <v>0</v>
      </c>
      <c r="G1797" s="24">
        <v>0</v>
      </c>
      <c r="H1797" s="24">
        <v>0</v>
      </c>
      <c r="I1797" s="24">
        <v>0</v>
      </c>
      <c r="J1797" s="24">
        <v>0</v>
      </c>
      <c r="K1797" s="24">
        <v>0</v>
      </c>
      <c r="L1797" s="24">
        <v>0</v>
      </c>
      <c r="M1797" s="24">
        <v>0</v>
      </c>
      <c r="N1797" s="24">
        <v>0</v>
      </c>
      <c r="O1797" s="24">
        <v>0</v>
      </c>
      <c r="P1797" s="24">
        <v>0</v>
      </c>
      <c r="Q1797" s="24">
        <v>0</v>
      </c>
      <c r="R1797" s="24">
        <v>0</v>
      </c>
      <c r="S1797" s="24">
        <v>0</v>
      </c>
      <c r="T1797" s="24">
        <v>0</v>
      </c>
      <c r="U1797" s="24">
        <v>0</v>
      </c>
      <c r="V1797" s="24"/>
      <c r="W1797" s="24">
        <v>0</v>
      </c>
      <c r="X1797" s="24"/>
      <c r="Y1797" s="24">
        <v>0</v>
      </c>
      <c r="Z1797" s="24">
        <v>0</v>
      </c>
      <c r="AA1797" s="24"/>
      <c r="AB1797" s="24">
        <v>0</v>
      </c>
      <c r="AC1797" s="24">
        <v>0</v>
      </c>
      <c r="AD1797" s="24">
        <v>0</v>
      </c>
      <c r="AE1797" s="24">
        <v>0</v>
      </c>
      <c r="AF1797" s="24">
        <v>0</v>
      </c>
      <c r="AG1797" s="24">
        <v>0</v>
      </c>
      <c r="AH1797" s="24"/>
      <c r="AI1797" s="24">
        <v>0</v>
      </c>
      <c r="AJ1797" s="24">
        <v>0</v>
      </c>
      <c r="AK1797" s="24"/>
      <c r="AL1797" s="24">
        <v>0</v>
      </c>
      <c r="AM1797" s="24">
        <v>0</v>
      </c>
      <c r="AN1797" s="24">
        <v>0</v>
      </c>
      <c r="AO1797" s="24">
        <v>0</v>
      </c>
      <c r="AP1797" s="24">
        <v>0</v>
      </c>
      <c r="AQ1797" s="24">
        <v>0</v>
      </c>
      <c r="AR1797" s="24">
        <v>0</v>
      </c>
      <c r="AS1797" s="24">
        <v>0</v>
      </c>
      <c r="AT1797" s="24">
        <v>0</v>
      </c>
      <c r="AU1797" s="24">
        <v>0</v>
      </c>
      <c r="AV1797" s="24">
        <v>0</v>
      </c>
      <c r="AW1797" s="24">
        <v>0</v>
      </c>
      <c r="AX1797" s="24">
        <v>0</v>
      </c>
      <c r="AY1797" s="24">
        <v>0</v>
      </c>
      <c r="AZ1797" s="24">
        <v>0</v>
      </c>
      <c r="BA1797" s="24">
        <v>0</v>
      </c>
      <c r="BB1797" s="24">
        <v>0</v>
      </c>
      <c r="BC1797" s="24">
        <v>0</v>
      </c>
      <c r="BD1797" s="24">
        <f t="shared" si="727"/>
        <v>0</v>
      </c>
      <c r="BE1797" s="25" t="s">
        <v>48</v>
      </c>
    </row>
    <row r="1798" spans="1:57" ht="25.5" customHeight="1" x14ac:dyDescent="0.25">
      <c r="A1798" s="22">
        <v>36</v>
      </c>
      <c r="B1798" s="78" t="s">
        <v>74</v>
      </c>
      <c r="C1798" s="76">
        <v>22</v>
      </c>
      <c r="D1798" s="76">
        <v>343</v>
      </c>
      <c r="E1798" s="76" t="s">
        <v>77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/>
      <c r="W1798" s="24">
        <v>0</v>
      </c>
      <c r="X1798" s="24"/>
      <c r="Y1798" s="24">
        <v>0</v>
      </c>
      <c r="Z1798" s="24">
        <v>0</v>
      </c>
      <c r="AA1798" s="24"/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/>
      <c r="AI1798" s="24">
        <v>0</v>
      </c>
      <c r="AJ1798" s="24">
        <v>0</v>
      </c>
      <c r="AK1798" s="24"/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f t="shared" si="727"/>
        <v>0</v>
      </c>
      <c r="BE1798" s="25" t="s">
        <v>48</v>
      </c>
    </row>
    <row r="1799" spans="1:57" ht="25.5" customHeight="1" x14ac:dyDescent="0.25">
      <c r="A1799" s="22">
        <v>36</v>
      </c>
      <c r="B1799" s="78" t="s">
        <v>74</v>
      </c>
      <c r="C1799" s="76">
        <v>22</v>
      </c>
      <c r="D1799" s="76">
        <v>344</v>
      </c>
      <c r="E1799" s="76" t="s">
        <v>79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/>
      <c r="W1799" s="24">
        <v>0</v>
      </c>
      <c r="X1799" s="24"/>
      <c r="Y1799" s="24">
        <v>0</v>
      </c>
      <c r="Z1799" s="24">
        <v>0</v>
      </c>
      <c r="AA1799" s="24"/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/>
      <c r="AI1799" s="24">
        <v>0</v>
      </c>
      <c r="AJ1799" s="24">
        <v>0</v>
      </c>
      <c r="AK1799" s="24"/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f t="shared" si="727"/>
        <v>0</v>
      </c>
      <c r="BE1799" s="25"/>
    </row>
    <row r="1800" spans="1:57" ht="25.5" customHeight="1" x14ac:dyDescent="0.25">
      <c r="A1800" s="22">
        <v>36</v>
      </c>
      <c r="B1800" s="78" t="s">
        <v>74</v>
      </c>
      <c r="C1800" s="76">
        <v>22</v>
      </c>
      <c r="D1800" s="76">
        <v>345</v>
      </c>
      <c r="E1800" s="76" t="s">
        <v>80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/>
      <c r="W1800" s="24">
        <v>0</v>
      </c>
      <c r="X1800" s="24"/>
      <c r="Y1800" s="24">
        <v>0</v>
      </c>
      <c r="Z1800" s="24">
        <v>0</v>
      </c>
      <c r="AA1800" s="24"/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/>
      <c r="AI1800" s="24">
        <v>0</v>
      </c>
      <c r="AJ1800" s="24">
        <v>0</v>
      </c>
      <c r="AK1800" s="24"/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f t="shared" si="727"/>
        <v>0</v>
      </c>
      <c r="BE1800" s="25"/>
    </row>
    <row r="1801" spans="1:57" ht="25.5" customHeight="1" x14ac:dyDescent="0.25">
      <c r="A1801" s="22">
        <v>36</v>
      </c>
      <c r="B1801" s="78" t="s">
        <v>74</v>
      </c>
      <c r="C1801" s="76">
        <v>22</v>
      </c>
      <c r="D1801" s="76">
        <v>352</v>
      </c>
      <c r="E1801" s="76" t="s">
        <v>81</v>
      </c>
      <c r="F1801" s="24">
        <v>0</v>
      </c>
      <c r="G1801" s="24">
        <v>0</v>
      </c>
      <c r="H1801" s="24">
        <v>0</v>
      </c>
      <c r="I1801" s="24">
        <v>0</v>
      </c>
      <c r="J1801" s="24">
        <v>0</v>
      </c>
      <c r="K1801" s="24">
        <v>0</v>
      </c>
      <c r="L1801" s="24">
        <v>0</v>
      </c>
      <c r="M1801" s="24">
        <v>0</v>
      </c>
      <c r="N1801" s="24">
        <v>0</v>
      </c>
      <c r="O1801" s="24">
        <v>0</v>
      </c>
      <c r="P1801" s="24">
        <v>0</v>
      </c>
      <c r="Q1801" s="24">
        <v>0</v>
      </c>
      <c r="R1801" s="24">
        <v>0</v>
      </c>
      <c r="S1801" s="24">
        <v>0</v>
      </c>
      <c r="T1801" s="24">
        <v>0</v>
      </c>
      <c r="U1801" s="24">
        <v>0</v>
      </c>
      <c r="V1801" s="24"/>
      <c r="W1801" s="24">
        <v>0</v>
      </c>
      <c r="X1801" s="24"/>
      <c r="Y1801" s="24">
        <v>0</v>
      </c>
      <c r="Z1801" s="24">
        <v>0</v>
      </c>
      <c r="AA1801" s="24"/>
      <c r="AB1801" s="24">
        <v>0</v>
      </c>
      <c r="AC1801" s="24">
        <v>0</v>
      </c>
      <c r="AD1801" s="24">
        <v>0</v>
      </c>
      <c r="AE1801" s="24">
        <v>0</v>
      </c>
      <c r="AF1801" s="24">
        <v>0</v>
      </c>
      <c r="AG1801" s="24">
        <v>0</v>
      </c>
      <c r="AH1801" s="24"/>
      <c r="AI1801" s="24">
        <v>0</v>
      </c>
      <c r="AJ1801" s="24">
        <v>0</v>
      </c>
      <c r="AK1801" s="24"/>
      <c r="AL1801" s="24">
        <v>0</v>
      </c>
      <c r="AM1801" s="24">
        <v>0</v>
      </c>
      <c r="AN1801" s="24">
        <v>0</v>
      </c>
      <c r="AO1801" s="24">
        <v>0</v>
      </c>
      <c r="AP1801" s="24">
        <v>0</v>
      </c>
      <c r="AQ1801" s="24">
        <v>0</v>
      </c>
      <c r="AR1801" s="24">
        <v>0</v>
      </c>
      <c r="AS1801" s="24">
        <v>0</v>
      </c>
      <c r="AT1801" s="24">
        <v>0</v>
      </c>
      <c r="AU1801" s="24">
        <v>0</v>
      </c>
      <c r="AV1801" s="24">
        <v>0</v>
      </c>
      <c r="AW1801" s="24">
        <v>0</v>
      </c>
      <c r="AX1801" s="24">
        <v>0</v>
      </c>
      <c r="AY1801" s="24">
        <v>0</v>
      </c>
      <c r="AZ1801" s="24">
        <v>0</v>
      </c>
      <c r="BA1801" s="24">
        <v>0</v>
      </c>
      <c r="BB1801" s="24">
        <v>0</v>
      </c>
      <c r="BC1801" s="24">
        <v>0</v>
      </c>
      <c r="BD1801" s="24">
        <f t="shared" si="727"/>
        <v>0</v>
      </c>
      <c r="BE1801" s="25"/>
    </row>
    <row r="1802" spans="1:57" ht="25.5" customHeight="1" x14ac:dyDescent="0.25">
      <c r="A1802" s="22">
        <v>36</v>
      </c>
      <c r="B1802" s="78" t="s">
        <v>74</v>
      </c>
      <c r="C1802" s="76">
        <v>12</v>
      </c>
      <c r="D1802" s="76">
        <v>31</v>
      </c>
      <c r="E1802" s="76" t="s">
        <v>158</v>
      </c>
      <c r="F1802" s="24">
        <v>0</v>
      </c>
      <c r="G1802" s="24">
        <v>0</v>
      </c>
      <c r="H1802" s="24">
        <v>0</v>
      </c>
      <c r="I1802" s="24">
        <v>0</v>
      </c>
      <c r="J1802" s="24">
        <v>0</v>
      </c>
      <c r="K1802" s="24">
        <v>0</v>
      </c>
      <c r="L1802" s="24">
        <v>0</v>
      </c>
      <c r="M1802" s="24">
        <v>0</v>
      </c>
      <c r="N1802" s="24">
        <v>0</v>
      </c>
      <c r="O1802" s="24">
        <v>0</v>
      </c>
      <c r="P1802" s="24">
        <v>0</v>
      </c>
      <c r="Q1802" s="24">
        <v>0</v>
      </c>
      <c r="R1802" s="24">
        <v>0</v>
      </c>
      <c r="S1802" s="24">
        <v>0</v>
      </c>
      <c r="T1802" s="24">
        <v>0</v>
      </c>
      <c r="U1802" s="24">
        <v>0</v>
      </c>
      <c r="V1802" s="24"/>
      <c r="W1802" s="24">
        <v>0</v>
      </c>
      <c r="X1802" s="24"/>
      <c r="Y1802" s="24">
        <v>0</v>
      </c>
      <c r="Z1802" s="24">
        <v>0</v>
      </c>
      <c r="AA1802" s="24"/>
      <c r="AB1802" s="24">
        <v>0</v>
      </c>
      <c r="AC1802" s="24">
        <v>0</v>
      </c>
      <c r="AD1802" s="24">
        <v>0</v>
      </c>
      <c r="AE1802" s="24">
        <v>0</v>
      </c>
      <c r="AF1802" s="24">
        <v>0</v>
      </c>
      <c r="AG1802" s="24">
        <v>0</v>
      </c>
      <c r="AH1802" s="24"/>
      <c r="AI1802" s="24">
        <v>0</v>
      </c>
      <c r="AJ1802" s="24">
        <v>0</v>
      </c>
      <c r="AK1802" s="24"/>
      <c r="AL1802" s="24">
        <v>0</v>
      </c>
      <c r="AM1802" s="24">
        <v>0</v>
      </c>
      <c r="AN1802" s="24">
        <v>0</v>
      </c>
      <c r="AO1802" s="24">
        <v>0</v>
      </c>
      <c r="AP1802" s="24">
        <v>0</v>
      </c>
      <c r="AQ1802" s="24">
        <v>0</v>
      </c>
      <c r="AR1802" s="24">
        <v>0</v>
      </c>
      <c r="AS1802" s="24">
        <v>0</v>
      </c>
      <c r="AT1802" s="24">
        <v>0</v>
      </c>
      <c r="AU1802" s="24">
        <v>0</v>
      </c>
      <c r="AV1802" s="24">
        <v>0</v>
      </c>
      <c r="AW1802" s="24">
        <v>0</v>
      </c>
      <c r="AX1802" s="24">
        <v>0</v>
      </c>
      <c r="AY1802" s="24">
        <v>0</v>
      </c>
      <c r="AZ1802" s="24">
        <v>0</v>
      </c>
      <c r="BA1802" s="24">
        <v>0</v>
      </c>
      <c r="BB1802" s="24">
        <v>0</v>
      </c>
      <c r="BC1802" s="24">
        <v>0</v>
      </c>
      <c r="BD1802" s="24">
        <f t="shared" si="727"/>
        <v>0</v>
      </c>
      <c r="BE1802" s="25"/>
    </row>
    <row r="1803" spans="1:57" ht="25.5" customHeight="1" x14ac:dyDescent="0.25">
      <c r="A1803" s="22">
        <v>36</v>
      </c>
      <c r="B1803" s="78" t="s">
        <v>74</v>
      </c>
      <c r="C1803" s="76">
        <v>22</v>
      </c>
      <c r="D1803" s="76">
        <v>357</v>
      </c>
      <c r="E1803" s="76" t="s">
        <v>83</v>
      </c>
      <c r="F1803" s="24">
        <v>0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4"/>
      <c r="W1803" s="24">
        <v>0</v>
      </c>
      <c r="X1803" s="24"/>
      <c r="Y1803" s="24">
        <v>0</v>
      </c>
      <c r="Z1803" s="24">
        <v>0</v>
      </c>
      <c r="AA1803" s="24"/>
      <c r="AB1803" s="24">
        <v>0</v>
      </c>
      <c r="AC1803" s="24">
        <v>0</v>
      </c>
      <c r="AD1803" s="24">
        <v>0</v>
      </c>
      <c r="AE1803" s="24">
        <v>0</v>
      </c>
      <c r="AF1803" s="24">
        <v>0</v>
      </c>
      <c r="AG1803" s="24">
        <v>0</v>
      </c>
      <c r="AH1803" s="24"/>
      <c r="AI1803" s="24">
        <v>0</v>
      </c>
      <c r="AJ1803" s="24">
        <v>0</v>
      </c>
      <c r="AK1803" s="24"/>
      <c r="AL1803" s="24">
        <v>0</v>
      </c>
      <c r="AM1803" s="24">
        <v>0</v>
      </c>
      <c r="AN1803" s="24">
        <v>0</v>
      </c>
      <c r="AO1803" s="24">
        <v>0</v>
      </c>
      <c r="AP1803" s="24">
        <v>0</v>
      </c>
      <c r="AQ1803" s="24">
        <v>0</v>
      </c>
      <c r="AR1803" s="24">
        <v>0</v>
      </c>
      <c r="AS1803" s="24">
        <v>0</v>
      </c>
      <c r="AT1803" s="24">
        <v>0</v>
      </c>
      <c r="AU1803" s="24">
        <v>0</v>
      </c>
      <c r="AV1803" s="24">
        <v>0</v>
      </c>
      <c r="AW1803" s="24">
        <v>0</v>
      </c>
      <c r="AX1803" s="24">
        <v>0</v>
      </c>
      <c r="AY1803" s="24">
        <v>0</v>
      </c>
      <c r="AZ1803" s="24">
        <v>0</v>
      </c>
      <c r="BA1803" s="24">
        <v>0</v>
      </c>
      <c r="BB1803" s="24">
        <v>0</v>
      </c>
      <c r="BC1803" s="24">
        <v>0</v>
      </c>
      <c r="BD1803" s="24">
        <f t="shared" si="727"/>
        <v>0</v>
      </c>
      <c r="BE1803" s="25"/>
    </row>
    <row r="1804" spans="1:57" ht="25.5" customHeight="1" x14ac:dyDescent="0.25">
      <c r="A1804" s="22">
        <v>36</v>
      </c>
      <c r="B1804" s="79" t="s">
        <v>91</v>
      </c>
      <c r="C1804" s="80">
        <v>19</v>
      </c>
      <c r="D1804" s="80">
        <v>220</v>
      </c>
      <c r="E1804" s="80" t="s">
        <v>404</v>
      </c>
      <c r="F1804" s="24">
        <v>0</v>
      </c>
      <c r="G1804" s="24">
        <v>0</v>
      </c>
      <c r="H1804" s="24">
        <v>0</v>
      </c>
      <c r="I1804" s="24">
        <v>0</v>
      </c>
      <c r="J1804" s="24">
        <v>0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0</v>
      </c>
      <c r="V1804" s="24"/>
      <c r="W1804" s="24">
        <v>0</v>
      </c>
      <c r="X1804" s="24"/>
      <c r="Y1804" s="24">
        <v>0</v>
      </c>
      <c r="Z1804" s="24">
        <v>0</v>
      </c>
      <c r="AA1804" s="24"/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/>
      <c r="AI1804" s="24">
        <v>0</v>
      </c>
      <c r="AJ1804" s="24">
        <v>0</v>
      </c>
      <c r="AK1804" s="24"/>
      <c r="AL1804" s="24">
        <v>0</v>
      </c>
      <c r="AM1804" s="24">
        <v>0</v>
      </c>
      <c r="AN1804" s="24">
        <v>0</v>
      </c>
      <c r="AO1804" s="24">
        <v>0</v>
      </c>
      <c r="AP1804" s="24">
        <v>0</v>
      </c>
      <c r="AQ1804" s="24">
        <v>0</v>
      </c>
      <c r="AR1804" s="24">
        <v>0</v>
      </c>
      <c r="AS1804" s="24">
        <v>0</v>
      </c>
      <c r="AT1804" s="24">
        <v>0</v>
      </c>
      <c r="AU1804" s="24">
        <v>0</v>
      </c>
      <c r="AV1804" s="24">
        <v>0</v>
      </c>
      <c r="AW1804" s="24">
        <v>0</v>
      </c>
      <c r="AX1804" s="24">
        <v>0</v>
      </c>
      <c r="AY1804" s="24">
        <v>0</v>
      </c>
      <c r="AZ1804" s="24">
        <v>0</v>
      </c>
      <c r="BA1804" s="24">
        <v>0</v>
      </c>
      <c r="BB1804" s="24">
        <v>0</v>
      </c>
      <c r="BC1804" s="24">
        <v>0</v>
      </c>
      <c r="BD1804" s="24">
        <f t="shared" si="727"/>
        <v>0</v>
      </c>
      <c r="BE1804" s="25"/>
    </row>
    <row r="1805" spans="1:57" ht="25.5" customHeight="1" x14ac:dyDescent="0.25">
      <c r="A1805" s="22">
        <v>36</v>
      </c>
      <c r="B1805" s="79" t="s">
        <v>91</v>
      </c>
      <c r="C1805" s="80">
        <v>26</v>
      </c>
      <c r="D1805" s="80">
        <v>140</v>
      </c>
      <c r="E1805" s="80" t="s">
        <v>405</v>
      </c>
      <c r="F1805" s="24">
        <v>0</v>
      </c>
      <c r="G1805" s="24">
        <v>0</v>
      </c>
      <c r="H1805" s="24">
        <v>0</v>
      </c>
      <c r="I1805" s="24">
        <v>0</v>
      </c>
      <c r="J1805" s="24">
        <v>0</v>
      </c>
      <c r="K1805" s="24">
        <v>0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0</v>
      </c>
      <c r="V1805" s="24"/>
      <c r="W1805" s="24">
        <v>0</v>
      </c>
      <c r="X1805" s="24"/>
      <c r="Y1805" s="24">
        <v>0</v>
      </c>
      <c r="Z1805" s="24">
        <v>0</v>
      </c>
      <c r="AA1805" s="24"/>
      <c r="AB1805" s="24">
        <v>0</v>
      </c>
      <c r="AC1805" s="24">
        <v>0</v>
      </c>
      <c r="AD1805" s="24">
        <v>0</v>
      </c>
      <c r="AE1805" s="24">
        <v>0</v>
      </c>
      <c r="AF1805" s="24">
        <v>0</v>
      </c>
      <c r="AG1805" s="24">
        <v>0</v>
      </c>
      <c r="AH1805" s="24"/>
      <c r="AI1805" s="24">
        <v>0</v>
      </c>
      <c r="AJ1805" s="24">
        <v>0</v>
      </c>
      <c r="AK1805" s="24"/>
      <c r="AL1805" s="24">
        <v>0</v>
      </c>
      <c r="AM1805" s="24">
        <v>0</v>
      </c>
      <c r="AN1805" s="24">
        <v>0</v>
      </c>
      <c r="AO1805" s="24">
        <v>0</v>
      </c>
      <c r="AP1805" s="24">
        <v>0</v>
      </c>
      <c r="AQ1805" s="24">
        <v>0</v>
      </c>
      <c r="AR1805" s="24">
        <v>0</v>
      </c>
      <c r="AS1805" s="24">
        <v>0</v>
      </c>
      <c r="AT1805" s="24">
        <v>0</v>
      </c>
      <c r="AU1805" s="24">
        <v>0</v>
      </c>
      <c r="AV1805" s="24">
        <v>0</v>
      </c>
      <c r="AW1805" s="24">
        <v>0</v>
      </c>
      <c r="AX1805" s="24">
        <v>0</v>
      </c>
      <c r="AY1805" s="24">
        <v>0</v>
      </c>
      <c r="AZ1805" s="24">
        <v>0</v>
      </c>
      <c r="BA1805" s="24">
        <v>0</v>
      </c>
      <c r="BB1805" s="24">
        <v>0</v>
      </c>
      <c r="BC1805" s="24">
        <v>0</v>
      </c>
      <c r="BD1805" s="24">
        <f t="shared" si="727"/>
        <v>0</v>
      </c>
      <c r="BE1805" s="25"/>
    </row>
    <row r="1806" spans="1:57" ht="25.5" customHeight="1" x14ac:dyDescent="0.25">
      <c r="A1806" s="22">
        <v>36</v>
      </c>
      <c r="B1806" s="79" t="s">
        <v>91</v>
      </c>
      <c r="C1806" s="80">
        <v>26</v>
      </c>
      <c r="D1806" s="80">
        <v>136</v>
      </c>
      <c r="E1806" s="80" t="s">
        <v>234</v>
      </c>
      <c r="F1806" s="24">
        <v>0</v>
      </c>
      <c r="G1806" s="24">
        <v>0</v>
      </c>
      <c r="H1806" s="24">
        <v>0</v>
      </c>
      <c r="I1806" s="24">
        <v>0</v>
      </c>
      <c r="J1806" s="24">
        <v>0</v>
      </c>
      <c r="K1806" s="24">
        <v>0</v>
      </c>
      <c r="L1806" s="24">
        <v>0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0</v>
      </c>
      <c r="V1806" s="24"/>
      <c r="W1806" s="24">
        <v>0</v>
      </c>
      <c r="X1806" s="24"/>
      <c r="Y1806" s="24">
        <v>0</v>
      </c>
      <c r="Z1806" s="24">
        <v>0</v>
      </c>
      <c r="AA1806" s="24"/>
      <c r="AB1806" s="24">
        <v>0</v>
      </c>
      <c r="AC1806" s="24">
        <v>0</v>
      </c>
      <c r="AD1806" s="24">
        <v>0</v>
      </c>
      <c r="AE1806" s="24">
        <v>0</v>
      </c>
      <c r="AF1806" s="24">
        <v>0</v>
      </c>
      <c r="AG1806" s="24">
        <v>0</v>
      </c>
      <c r="AH1806" s="24"/>
      <c r="AI1806" s="24">
        <v>0</v>
      </c>
      <c r="AJ1806" s="24">
        <v>0</v>
      </c>
      <c r="AK1806" s="24"/>
      <c r="AL1806" s="24">
        <v>0</v>
      </c>
      <c r="AM1806" s="24">
        <v>0</v>
      </c>
      <c r="AN1806" s="24">
        <v>0</v>
      </c>
      <c r="AO1806" s="24">
        <v>0</v>
      </c>
      <c r="AP1806" s="24">
        <v>0</v>
      </c>
      <c r="AQ1806" s="24">
        <v>0</v>
      </c>
      <c r="AR1806" s="24">
        <v>0</v>
      </c>
      <c r="AS1806" s="24">
        <v>0</v>
      </c>
      <c r="AT1806" s="24">
        <v>0</v>
      </c>
      <c r="AU1806" s="24">
        <v>0</v>
      </c>
      <c r="AV1806" s="24">
        <v>0</v>
      </c>
      <c r="AW1806" s="24">
        <v>0</v>
      </c>
      <c r="AX1806" s="24">
        <v>0</v>
      </c>
      <c r="AY1806" s="24">
        <v>0</v>
      </c>
      <c r="AZ1806" s="24">
        <v>0</v>
      </c>
      <c r="BA1806" s="24">
        <v>0</v>
      </c>
      <c r="BB1806" s="24">
        <v>0</v>
      </c>
      <c r="BC1806" s="24">
        <v>0</v>
      </c>
      <c r="BD1806" s="24">
        <f t="shared" si="727"/>
        <v>0</v>
      </c>
      <c r="BE1806" s="25"/>
    </row>
    <row r="1807" spans="1:57" ht="25.5" customHeight="1" x14ac:dyDescent="0.25">
      <c r="A1807" s="42">
        <v>36</v>
      </c>
      <c r="B1807" s="79" t="s">
        <v>93</v>
      </c>
      <c r="C1807" s="80">
        <v>18</v>
      </c>
      <c r="D1807" s="80">
        <v>116</v>
      </c>
      <c r="E1807" s="80" t="s">
        <v>325</v>
      </c>
      <c r="F1807" s="24">
        <v>0</v>
      </c>
      <c r="G1807" s="24">
        <v>0</v>
      </c>
      <c r="H1807" s="24">
        <v>0</v>
      </c>
      <c r="I1807" s="24">
        <v>0</v>
      </c>
      <c r="J1807" s="24">
        <v>0</v>
      </c>
      <c r="K1807" s="24">
        <v>0</v>
      </c>
      <c r="L1807" s="24">
        <v>0</v>
      </c>
      <c r="M1807" s="24">
        <v>0</v>
      </c>
      <c r="N1807" s="24">
        <v>0</v>
      </c>
      <c r="O1807" s="24">
        <v>0</v>
      </c>
      <c r="P1807" s="24">
        <v>0</v>
      </c>
      <c r="Q1807" s="24">
        <v>0</v>
      </c>
      <c r="R1807" s="24">
        <v>0</v>
      </c>
      <c r="S1807" s="24">
        <v>0</v>
      </c>
      <c r="T1807" s="24">
        <v>0</v>
      </c>
      <c r="U1807" s="24">
        <v>0</v>
      </c>
      <c r="V1807" s="24"/>
      <c r="W1807" s="24">
        <v>0</v>
      </c>
      <c r="X1807" s="24"/>
      <c r="Y1807" s="24">
        <v>0</v>
      </c>
      <c r="Z1807" s="24">
        <v>0</v>
      </c>
      <c r="AA1807" s="24"/>
      <c r="AB1807" s="24">
        <v>0</v>
      </c>
      <c r="AC1807" s="24">
        <v>0</v>
      </c>
      <c r="AD1807" s="24">
        <v>0</v>
      </c>
      <c r="AE1807" s="24">
        <v>0</v>
      </c>
      <c r="AF1807" s="24">
        <v>0</v>
      </c>
      <c r="AG1807" s="24">
        <v>0</v>
      </c>
      <c r="AH1807" s="24"/>
      <c r="AI1807" s="24">
        <v>0</v>
      </c>
      <c r="AJ1807" s="24">
        <v>0</v>
      </c>
      <c r="AK1807" s="24"/>
      <c r="AL1807" s="24">
        <v>0</v>
      </c>
      <c r="AM1807" s="24">
        <v>0</v>
      </c>
      <c r="AN1807" s="24">
        <v>0</v>
      </c>
      <c r="AO1807" s="24">
        <v>0</v>
      </c>
      <c r="AP1807" s="24">
        <v>0</v>
      </c>
      <c r="AQ1807" s="24">
        <v>0</v>
      </c>
      <c r="AR1807" s="24">
        <v>0</v>
      </c>
      <c r="AS1807" s="24">
        <v>0</v>
      </c>
      <c r="AT1807" s="24">
        <v>0</v>
      </c>
      <c r="AU1807" s="24">
        <v>0</v>
      </c>
      <c r="AV1807" s="24">
        <v>0</v>
      </c>
      <c r="AW1807" s="24">
        <v>0</v>
      </c>
      <c r="AX1807" s="24">
        <v>0</v>
      </c>
      <c r="AY1807" s="24">
        <v>0</v>
      </c>
      <c r="AZ1807" s="24">
        <v>0</v>
      </c>
      <c r="BA1807" s="24">
        <v>0</v>
      </c>
      <c r="BB1807" s="24">
        <v>0</v>
      </c>
      <c r="BC1807" s="24">
        <v>0</v>
      </c>
      <c r="BD1807" s="24">
        <f t="shared" si="727"/>
        <v>0</v>
      </c>
      <c r="BE1807" s="25"/>
    </row>
    <row r="1808" spans="1:57" ht="25.5" customHeight="1" x14ac:dyDescent="0.25">
      <c r="A1808" s="22">
        <v>36</v>
      </c>
      <c r="B1808" s="79" t="s">
        <v>93</v>
      </c>
      <c r="C1808" s="88">
        <v>11</v>
      </c>
      <c r="D1808" s="88">
        <v>336</v>
      </c>
      <c r="E1808" s="88" t="s">
        <v>97</v>
      </c>
      <c r="F1808" s="24">
        <v>0</v>
      </c>
      <c r="G1808" s="24">
        <v>0</v>
      </c>
      <c r="H1808" s="24">
        <v>0</v>
      </c>
      <c r="I1808" s="24">
        <v>0</v>
      </c>
      <c r="J1808" s="24">
        <v>0</v>
      </c>
      <c r="K1808" s="24">
        <v>0</v>
      </c>
      <c r="L1808" s="24">
        <v>0</v>
      </c>
      <c r="M1808" s="24">
        <v>0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0</v>
      </c>
      <c r="U1808" s="24">
        <v>0</v>
      </c>
      <c r="V1808" s="24"/>
      <c r="W1808" s="24">
        <v>0</v>
      </c>
      <c r="X1808" s="24"/>
      <c r="Y1808" s="24">
        <v>0</v>
      </c>
      <c r="Z1808" s="24">
        <v>0</v>
      </c>
      <c r="AA1808" s="24"/>
      <c r="AB1808" s="24">
        <v>0</v>
      </c>
      <c r="AC1808" s="24">
        <v>0</v>
      </c>
      <c r="AD1808" s="24">
        <v>0</v>
      </c>
      <c r="AE1808" s="24">
        <v>0</v>
      </c>
      <c r="AF1808" s="24">
        <v>0</v>
      </c>
      <c r="AG1808" s="24">
        <v>0</v>
      </c>
      <c r="AH1808" s="24"/>
      <c r="AI1808" s="24">
        <v>0</v>
      </c>
      <c r="AJ1808" s="24">
        <v>0</v>
      </c>
      <c r="AK1808" s="24"/>
      <c r="AL1808" s="24">
        <v>0</v>
      </c>
      <c r="AM1808" s="24">
        <v>0</v>
      </c>
      <c r="AN1808" s="24">
        <v>0</v>
      </c>
      <c r="AO1808" s="24">
        <v>0</v>
      </c>
      <c r="AP1808" s="24">
        <v>0</v>
      </c>
      <c r="AQ1808" s="24">
        <v>0</v>
      </c>
      <c r="AR1808" s="24">
        <v>0</v>
      </c>
      <c r="AS1808" s="24">
        <v>0</v>
      </c>
      <c r="AT1808" s="24">
        <v>0</v>
      </c>
      <c r="AU1808" s="24">
        <v>0</v>
      </c>
      <c r="AV1808" s="24">
        <v>0</v>
      </c>
      <c r="AW1808" s="24">
        <v>0</v>
      </c>
      <c r="AX1808" s="24">
        <v>0</v>
      </c>
      <c r="AY1808" s="24">
        <v>0</v>
      </c>
      <c r="AZ1808" s="24">
        <v>0</v>
      </c>
      <c r="BA1808" s="24">
        <v>0</v>
      </c>
      <c r="BB1808" s="24">
        <v>0</v>
      </c>
      <c r="BC1808" s="24">
        <v>0</v>
      </c>
      <c r="BD1808" s="24">
        <f t="shared" si="727"/>
        <v>0</v>
      </c>
      <c r="BE1808" s="25"/>
    </row>
    <row r="1809" spans="1:57" ht="25.5" customHeight="1" x14ac:dyDescent="0.25">
      <c r="A1809" s="22">
        <v>36</v>
      </c>
      <c r="B1809" s="79" t="s">
        <v>93</v>
      </c>
      <c r="C1809" s="80">
        <v>24</v>
      </c>
      <c r="D1809" s="80">
        <v>210</v>
      </c>
      <c r="E1809" s="80" t="s">
        <v>174</v>
      </c>
      <c r="F1809" s="24">
        <v>0</v>
      </c>
      <c r="G1809" s="24">
        <v>0</v>
      </c>
      <c r="H1809" s="24">
        <v>0</v>
      </c>
      <c r="I1809" s="24">
        <v>0</v>
      </c>
      <c r="J1809" s="24">
        <v>0</v>
      </c>
      <c r="K1809" s="24">
        <v>0</v>
      </c>
      <c r="L1809" s="24">
        <v>0</v>
      </c>
      <c r="M1809" s="24">
        <v>0</v>
      </c>
      <c r="N1809" s="24">
        <v>0</v>
      </c>
      <c r="O1809" s="24">
        <v>0</v>
      </c>
      <c r="P1809" s="24">
        <v>0</v>
      </c>
      <c r="Q1809" s="24">
        <v>0</v>
      </c>
      <c r="R1809" s="24">
        <v>0</v>
      </c>
      <c r="S1809" s="24">
        <v>0</v>
      </c>
      <c r="T1809" s="24">
        <v>0</v>
      </c>
      <c r="U1809" s="24">
        <v>0</v>
      </c>
      <c r="V1809" s="24"/>
      <c r="W1809" s="24">
        <v>0</v>
      </c>
      <c r="X1809" s="24"/>
      <c r="Y1809" s="24">
        <v>0</v>
      </c>
      <c r="Z1809" s="24">
        <v>0</v>
      </c>
      <c r="AA1809" s="24"/>
      <c r="AB1809" s="24">
        <v>0</v>
      </c>
      <c r="AC1809" s="24">
        <v>0</v>
      </c>
      <c r="AD1809" s="24">
        <v>0</v>
      </c>
      <c r="AE1809" s="24">
        <v>0</v>
      </c>
      <c r="AF1809" s="24">
        <v>0</v>
      </c>
      <c r="AG1809" s="24">
        <v>0</v>
      </c>
      <c r="AH1809" s="24"/>
      <c r="AI1809" s="24">
        <v>0</v>
      </c>
      <c r="AJ1809" s="24">
        <v>0</v>
      </c>
      <c r="AK1809" s="24"/>
      <c r="AL1809" s="24">
        <v>0</v>
      </c>
      <c r="AM1809" s="24">
        <v>0</v>
      </c>
      <c r="AN1809" s="24">
        <v>0</v>
      </c>
      <c r="AO1809" s="24">
        <v>0</v>
      </c>
      <c r="AP1809" s="24">
        <v>0</v>
      </c>
      <c r="AQ1809" s="24">
        <v>0</v>
      </c>
      <c r="AR1809" s="24">
        <v>0</v>
      </c>
      <c r="AS1809" s="24">
        <v>0</v>
      </c>
      <c r="AT1809" s="24">
        <v>0</v>
      </c>
      <c r="AU1809" s="24">
        <v>0</v>
      </c>
      <c r="AV1809" s="24">
        <v>0</v>
      </c>
      <c r="AW1809" s="24">
        <v>0</v>
      </c>
      <c r="AX1809" s="24">
        <v>0</v>
      </c>
      <c r="AY1809" s="24">
        <v>0</v>
      </c>
      <c r="AZ1809" s="24">
        <v>0</v>
      </c>
      <c r="BA1809" s="24">
        <v>0</v>
      </c>
      <c r="BB1809" s="24">
        <v>0</v>
      </c>
      <c r="BC1809" s="24">
        <v>0</v>
      </c>
      <c r="BD1809" s="24">
        <f t="shared" si="727"/>
        <v>0</v>
      </c>
      <c r="BE1809" s="25"/>
    </row>
    <row r="1810" spans="1:57" ht="25.5" customHeight="1" x14ac:dyDescent="0.25">
      <c r="A1810" s="22">
        <v>36</v>
      </c>
      <c r="B1810" s="79" t="s">
        <v>93</v>
      </c>
      <c r="C1810" s="80">
        <v>14</v>
      </c>
      <c r="D1810" s="80">
        <v>63</v>
      </c>
      <c r="E1810" s="80" t="s">
        <v>144</v>
      </c>
      <c r="F1810" s="24">
        <v>0</v>
      </c>
      <c r="G1810" s="24">
        <v>0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0</v>
      </c>
      <c r="V1810" s="24"/>
      <c r="W1810" s="24">
        <v>0</v>
      </c>
      <c r="X1810" s="24"/>
      <c r="Y1810" s="24">
        <v>0</v>
      </c>
      <c r="Z1810" s="24">
        <v>0</v>
      </c>
      <c r="AA1810" s="24"/>
      <c r="AB1810" s="24">
        <v>0</v>
      </c>
      <c r="AC1810" s="24">
        <v>0</v>
      </c>
      <c r="AD1810" s="24">
        <v>0</v>
      </c>
      <c r="AE1810" s="24">
        <v>0</v>
      </c>
      <c r="AF1810" s="24">
        <v>0</v>
      </c>
      <c r="AG1810" s="24">
        <v>0</v>
      </c>
      <c r="AH1810" s="24"/>
      <c r="AI1810" s="24">
        <v>0</v>
      </c>
      <c r="AJ1810" s="24">
        <v>0</v>
      </c>
      <c r="AK1810" s="24"/>
      <c r="AL1810" s="24">
        <v>0</v>
      </c>
      <c r="AM1810" s="24">
        <v>0</v>
      </c>
      <c r="AN1810" s="24">
        <v>0</v>
      </c>
      <c r="AO1810" s="24">
        <v>0</v>
      </c>
      <c r="AP1810" s="24">
        <v>0</v>
      </c>
      <c r="AQ1810" s="24">
        <v>0</v>
      </c>
      <c r="AR1810" s="24">
        <v>0</v>
      </c>
      <c r="AS1810" s="24">
        <v>0</v>
      </c>
      <c r="AT1810" s="24">
        <v>0</v>
      </c>
      <c r="AU1810" s="24">
        <v>0</v>
      </c>
      <c r="AV1810" s="24">
        <v>0</v>
      </c>
      <c r="AW1810" s="24">
        <v>0</v>
      </c>
      <c r="AX1810" s="24">
        <v>0</v>
      </c>
      <c r="AY1810" s="24">
        <v>0</v>
      </c>
      <c r="AZ1810" s="24">
        <v>0</v>
      </c>
      <c r="BA1810" s="24">
        <v>0</v>
      </c>
      <c r="BB1810" s="24">
        <v>0</v>
      </c>
      <c r="BC1810" s="24">
        <v>0</v>
      </c>
      <c r="BD1810" s="24">
        <f t="shared" si="727"/>
        <v>0</v>
      </c>
      <c r="BE1810" s="25"/>
    </row>
    <row r="1811" spans="1:57" ht="25.5" customHeight="1" x14ac:dyDescent="0.25">
      <c r="A1811" s="22">
        <v>36</v>
      </c>
      <c r="B1811" s="79" t="s">
        <v>110</v>
      </c>
      <c r="C1811" s="80">
        <v>13</v>
      </c>
      <c r="D1811" s="80">
        <v>150</v>
      </c>
      <c r="E1811" s="80" t="s">
        <v>362</v>
      </c>
      <c r="F1811" s="24">
        <v>0</v>
      </c>
      <c r="G1811" s="24">
        <v>0</v>
      </c>
      <c r="H1811" s="24">
        <v>0</v>
      </c>
      <c r="I1811" s="24">
        <v>0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0</v>
      </c>
      <c r="V1811" s="24"/>
      <c r="W1811" s="24">
        <v>0</v>
      </c>
      <c r="X1811" s="24"/>
      <c r="Y1811" s="24">
        <v>0</v>
      </c>
      <c r="Z1811" s="24">
        <v>0</v>
      </c>
      <c r="AA1811" s="24"/>
      <c r="AB1811" s="24">
        <v>0</v>
      </c>
      <c r="AC1811" s="24">
        <v>0</v>
      </c>
      <c r="AD1811" s="24">
        <v>0</v>
      </c>
      <c r="AE1811" s="24">
        <v>0</v>
      </c>
      <c r="AF1811" s="24">
        <v>0</v>
      </c>
      <c r="AG1811" s="24">
        <v>0</v>
      </c>
      <c r="AH1811" s="24"/>
      <c r="AI1811" s="24">
        <v>0</v>
      </c>
      <c r="AJ1811" s="24">
        <v>0</v>
      </c>
      <c r="AK1811" s="24"/>
      <c r="AL1811" s="24">
        <v>0</v>
      </c>
      <c r="AM1811" s="24">
        <v>0</v>
      </c>
      <c r="AN1811" s="24">
        <v>0</v>
      </c>
      <c r="AO1811" s="24">
        <v>0</v>
      </c>
      <c r="AP1811" s="24">
        <v>0</v>
      </c>
      <c r="AQ1811" s="24">
        <v>0</v>
      </c>
      <c r="AR1811" s="24">
        <v>0</v>
      </c>
      <c r="AS1811" s="24">
        <v>0</v>
      </c>
      <c r="AT1811" s="24">
        <v>0</v>
      </c>
      <c r="AU1811" s="24">
        <v>0</v>
      </c>
      <c r="AV1811" s="24">
        <v>0</v>
      </c>
      <c r="AW1811" s="24">
        <v>0</v>
      </c>
      <c r="AX1811" s="24">
        <v>0</v>
      </c>
      <c r="AY1811" s="24">
        <v>0</v>
      </c>
      <c r="AZ1811" s="24">
        <v>0</v>
      </c>
      <c r="BA1811" s="24">
        <v>0</v>
      </c>
      <c r="BB1811" s="24">
        <v>0</v>
      </c>
      <c r="BC1811" s="24">
        <v>0</v>
      </c>
      <c r="BD1811" s="24">
        <f t="shared" si="727"/>
        <v>0</v>
      </c>
      <c r="BE1811" s="25"/>
    </row>
    <row r="1812" spans="1:57" ht="25.5" customHeight="1" x14ac:dyDescent="0.25">
      <c r="A1812" s="22">
        <v>36</v>
      </c>
      <c r="B1812" s="79" t="s">
        <v>110</v>
      </c>
      <c r="C1812" s="80">
        <v>13</v>
      </c>
      <c r="D1812" s="80">
        <v>354</v>
      </c>
      <c r="E1812" s="80" t="s">
        <v>130</v>
      </c>
      <c r="F1812" s="24">
        <v>0</v>
      </c>
      <c r="G1812" s="24">
        <v>0</v>
      </c>
      <c r="H1812" s="24">
        <v>0</v>
      </c>
      <c r="I1812" s="24">
        <v>0</v>
      </c>
      <c r="J1812" s="24">
        <v>0</v>
      </c>
      <c r="K1812" s="24">
        <v>0</v>
      </c>
      <c r="L1812" s="24">
        <v>0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0</v>
      </c>
      <c r="V1812" s="24"/>
      <c r="W1812" s="24">
        <v>0</v>
      </c>
      <c r="X1812" s="24"/>
      <c r="Y1812" s="24">
        <v>0</v>
      </c>
      <c r="Z1812" s="24">
        <v>0</v>
      </c>
      <c r="AA1812" s="24"/>
      <c r="AB1812" s="24">
        <v>0</v>
      </c>
      <c r="AC1812" s="24">
        <v>0</v>
      </c>
      <c r="AD1812" s="24">
        <v>0</v>
      </c>
      <c r="AE1812" s="24">
        <v>0</v>
      </c>
      <c r="AF1812" s="24">
        <v>0</v>
      </c>
      <c r="AG1812" s="24">
        <v>0</v>
      </c>
      <c r="AH1812" s="24"/>
      <c r="AI1812" s="24">
        <v>0</v>
      </c>
      <c r="AJ1812" s="24">
        <v>0</v>
      </c>
      <c r="AK1812" s="24"/>
      <c r="AL1812" s="24">
        <v>0</v>
      </c>
      <c r="AM1812" s="24">
        <v>0</v>
      </c>
      <c r="AN1812" s="24">
        <v>0</v>
      </c>
      <c r="AO1812" s="24">
        <v>0</v>
      </c>
      <c r="AP1812" s="24">
        <v>0</v>
      </c>
      <c r="AQ1812" s="24">
        <v>0</v>
      </c>
      <c r="AR1812" s="24">
        <v>0</v>
      </c>
      <c r="AS1812" s="24">
        <v>0</v>
      </c>
      <c r="AT1812" s="24">
        <v>0</v>
      </c>
      <c r="AU1812" s="24">
        <v>0</v>
      </c>
      <c r="AV1812" s="24">
        <v>0</v>
      </c>
      <c r="AW1812" s="24">
        <v>0</v>
      </c>
      <c r="AX1812" s="24">
        <v>0</v>
      </c>
      <c r="AY1812" s="24">
        <v>0</v>
      </c>
      <c r="AZ1812" s="24">
        <v>0</v>
      </c>
      <c r="BA1812" s="24">
        <v>0</v>
      </c>
      <c r="BB1812" s="24">
        <v>0</v>
      </c>
      <c r="BC1812" s="24">
        <v>0</v>
      </c>
      <c r="BD1812" s="24">
        <f t="shared" si="727"/>
        <v>0</v>
      </c>
      <c r="BE1812" s="25"/>
    </row>
    <row r="1813" spans="1:57" ht="25.5" customHeight="1" x14ac:dyDescent="0.25">
      <c r="A1813" s="22">
        <v>36</v>
      </c>
      <c r="B1813" s="79" t="s">
        <v>110</v>
      </c>
      <c r="C1813" s="80">
        <v>22</v>
      </c>
      <c r="D1813" s="80">
        <v>34</v>
      </c>
      <c r="E1813" s="80" t="s">
        <v>128</v>
      </c>
      <c r="F1813" s="24">
        <v>0</v>
      </c>
      <c r="G1813" s="24">
        <v>0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0</v>
      </c>
      <c r="V1813" s="24"/>
      <c r="W1813" s="24">
        <v>0</v>
      </c>
      <c r="X1813" s="24"/>
      <c r="Y1813" s="24">
        <v>0</v>
      </c>
      <c r="Z1813" s="24">
        <v>0</v>
      </c>
      <c r="AA1813" s="24"/>
      <c r="AB1813" s="24">
        <v>0</v>
      </c>
      <c r="AC1813" s="24">
        <v>0</v>
      </c>
      <c r="AD1813" s="24">
        <v>0</v>
      </c>
      <c r="AE1813" s="24">
        <v>0</v>
      </c>
      <c r="AF1813" s="24">
        <v>0</v>
      </c>
      <c r="AG1813" s="24">
        <v>0</v>
      </c>
      <c r="AH1813" s="24"/>
      <c r="AI1813" s="24">
        <v>0</v>
      </c>
      <c r="AJ1813" s="24">
        <v>0</v>
      </c>
      <c r="AK1813" s="24"/>
      <c r="AL1813" s="24">
        <v>0</v>
      </c>
      <c r="AM1813" s="24">
        <v>0</v>
      </c>
      <c r="AN1813" s="24">
        <v>0</v>
      </c>
      <c r="AO1813" s="24">
        <v>0</v>
      </c>
      <c r="AP1813" s="24">
        <v>0</v>
      </c>
      <c r="AQ1813" s="24">
        <v>0</v>
      </c>
      <c r="AR1813" s="24">
        <v>0</v>
      </c>
      <c r="AS1813" s="24">
        <v>0</v>
      </c>
      <c r="AT1813" s="24">
        <v>0</v>
      </c>
      <c r="AU1813" s="24">
        <v>0</v>
      </c>
      <c r="AV1813" s="24">
        <v>0</v>
      </c>
      <c r="AW1813" s="24">
        <v>0</v>
      </c>
      <c r="AX1813" s="24">
        <v>0</v>
      </c>
      <c r="AY1813" s="24">
        <v>0</v>
      </c>
      <c r="AZ1813" s="24">
        <v>0</v>
      </c>
      <c r="BA1813" s="24">
        <v>0</v>
      </c>
      <c r="BB1813" s="24">
        <v>0</v>
      </c>
      <c r="BC1813" s="24">
        <v>0</v>
      </c>
      <c r="BD1813" s="24">
        <f t="shared" si="727"/>
        <v>0</v>
      </c>
      <c r="BE1813" s="25"/>
    </row>
    <row r="1814" spans="1:57" ht="25.5" customHeight="1" x14ac:dyDescent="0.25">
      <c r="A1814" s="22">
        <v>36</v>
      </c>
      <c r="B1814" s="78"/>
      <c r="C1814" s="91"/>
      <c r="D1814" s="91"/>
      <c r="E1814" s="91"/>
      <c r="F1814" s="24">
        <v>0</v>
      </c>
      <c r="G1814" s="24">
        <v>0</v>
      </c>
      <c r="H1814" s="24">
        <v>0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0</v>
      </c>
      <c r="V1814" s="24"/>
      <c r="W1814" s="24">
        <v>0</v>
      </c>
      <c r="X1814" s="24"/>
      <c r="Y1814" s="24">
        <v>0</v>
      </c>
      <c r="Z1814" s="24">
        <v>0</v>
      </c>
      <c r="AA1814" s="24"/>
      <c r="AB1814" s="24">
        <v>0</v>
      </c>
      <c r="AC1814" s="24">
        <v>0</v>
      </c>
      <c r="AD1814" s="24">
        <v>0</v>
      </c>
      <c r="AE1814" s="24">
        <v>0</v>
      </c>
      <c r="AF1814" s="24">
        <v>0</v>
      </c>
      <c r="AG1814" s="24">
        <v>0</v>
      </c>
      <c r="AH1814" s="24"/>
      <c r="AI1814" s="24">
        <v>0</v>
      </c>
      <c r="AJ1814" s="24">
        <v>0</v>
      </c>
      <c r="AK1814" s="24"/>
      <c r="AL1814" s="24">
        <v>0</v>
      </c>
      <c r="AM1814" s="24">
        <v>0</v>
      </c>
      <c r="AN1814" s="24">
        <v>0</v>
      </c>
      <c r="AO1814" s="24">
        <v>0</v>
      </c>
      <c r="AP1814" s="24">
        <v>0</v>
      </c>
      <c r="AQ1814" s="24">
        <v>0</v>
      </c>
      <c r="AR1814" s="24">
        <v>0</v>
      </c>
      <c r="AS1814" s="24">
        <v>0</v>
      </c>
      <c r="AT1814" s="24">
        <v>0</v>
      </c>
      <c r="AU1814" s="24">
        <v>0</v>
      </c>
      <c r="AV1814" s="24">
        <v>0</v>
      </c>
      <c r="AW1814" s="24">
        <v>0</v>
      </c>
      <c r="AX1814" s="24">
        <v>0</v>
      </c>
      <c r="AY1814" s="24">
        <v>0</v>
      </c>
      <c r="AZ1814" s="24">
        <v>0</v>
      </c>
      <c r="BA1814" s="24">
        <v>0</v>
      </c>
      <c r="BB1814" s="24">
        <v>0</v>
      </c>
      <c r="BC1814" s="24">
        <v>0</v>
      </c>
      <c r="BD1814" s="24">
        <f t="shared" si="727"/>
        <v>0</v>
      </c>
      <c r="BE1814" s="25"/>
    </row>
    <row r="1815" spans="1:57" ht="25.5" customHeight="1" x14ac:dyDescent="0.25">
      <c r="A1815" s="22">
        <v>36</v>
      </c>
      <c r="B1815" s="78"/>
      <c r="C1815" s="91"/>
      <c r="D1815" s="91"/>
      <c r="E1815" s="91"/>
      <c r="F1815" s="24">
        <v>0</v>
      </c>
      <c r="G1815" s="24">
        <v>0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0</v>
      </c>
      <c r="V1815" s="24"/>
      <c r="W1815" s="24">
        <v>0</v>
      </c>
      <c r="X1815" s="24"/>
      <c r="Y1815" s="24">
        <v>0</v>
      </c>
      <c r="Z1815" s="24">
        <v>0</v>
      </c>
      <c r="AA1815" s="24"/>
      <c r="AB1815" s="24">
        <v>0</v>
      </c>
      <c r="AC1815" s="24">
        <v>0</v>
      </c>
      <c r="AD1815" s="24">
        <v>0</v>
      </c>
      <c r="AE1815" s="24">
        <v>0</v>
      </c>
      <c r="AF1815" s="24">
        <v>0</v>
      </c>
      <c r="AG1815" s="24">
        <v>0</v>
      </c>
      <c r="AH1815" s="24"/>
      <c r="AI1815" s="24">
        <v>0</v>
      </c>
      <c r="AJ1815" s="24">
        <v>0</v>
      </c>
      <c r="AK1815" s="24"/>
      <c r="AL1815" s="24">
        <v>0</v>
      </c>
      <c r="AM1815" s="24">
        <v>0</v>
      </c>
      <c r="AN1815" s="24">
        <v>0</v>
      </c>
      <c r="AO1815" s="24">
        <v>0</v>
      </c>
      <c r="AP1815" s="24">
        <v>0</v>
      </c>
      <c r="AQ1815" s="24">
        <v>0</v>
      </c>
      <c r="AR1815" s="24">
        <v>0</v>
      </c>
      <c r="AS1815" s="24">
        <v>0</v>
      </c>
      <c r="AT1815" s="24">
        <v>0</v>
      </c>
      <c r="AU1815" s="24">
        <v>0</v>
      </c>
      <c r="AV1815" s="24">
        <v>0</v>
      </c>
      <c r="AW1815" s="24">
        <v>0</v>
      </c>
      <c r="AX1815" s="24">
        <v>0</v>
      </c>
      <c r="AY1815" s="24">
        <v>0</v>
      </c>
      <c r="AZ1815" s="24">
        <v>0</v>
      </c>
      <c r="BA1815" s="24">
        <v>0</v>
      </c>
      <c r="BB1815" s="24">
        <v>0</v>
      </c>
      <c r="BC1815" s="24">
        <v>0</v>
      </c>
      <c r="BD1815" s="24">
        <f t="shared" si="727"/>
        <v>0</v>
      </c>
      <c r="BE1815" s="25"/>
    </row>
    <row r="1816" spans="1:57" ht="25.5" customHeight="1" x14ac:dyDescent="0.25">
      <c r="A1816" s="22">
        <v>36</v>
      </c>
      <c r="B1816" s="78"/>
      <c r="C1816" s="76"/>
      <c r="D1816" s="76"/>
      <c r="E1816" s="76"/>
      <c r="F1816" s="24">
        <v>0</v>
      </c>
      <c r="G1816" s="24">
        <v>0</v>
      </c>
      <c r="H1816" s="24">
        <v>0</v>
      </c>
      <c r="I1816" s="24">
        <v>0</v>
      </c>
      <c r="J1816" s="24">
        <v>0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0</v>
      </c>
      <c r="V1816" s="24"/>
      <c r="W1816" s="24">
        <v>0</v>
      </c>
      <c r="X1816" s="24"/>
      <c r="Y1816" s="24">
        <v>0</v>
      </c>
      <c r="Z1816" s="24">
        <v>0</v>
      </c>
      <c r="AA1816" s="24"/>
      <c r="AB1816" s="24">
        <v>0</v>
      </c>
      <c r="AC1816" s="24">
        <v>0</v>
      </c>
      <c r="AD1816" s="24">
        <v>0</v>
      </c>
      <c r="AE1816" s="24">
        <v>0</v>
      </c>
      <c r="AF1816" s="24">
        <v>0</v>
      </c>
      <c r="AG1816" s="24">
        <v>0</v>
      </c>
      <c r="AH1816" s="24"/>
      <c r="AI1816" s="24">
        <v>0</v>
      </c>
      <c r="AJ1816" s="24">
        <v>0</v>
      </c>
      <c r="AK1816" s="24"/>
      <c r="AL1816" s="24">
        <v>0</v>
      </c>
      <c r="AM1816" s="24">
        <v>0</v>
      </c>
      <c r="AN1816" s="24">
        <v>0</v>
      </c>
      <c r="AO1816" s="24">
        <v>0</v>
      </c>
      <c r="AP1816" s="24">
        <v>0</v>
      </c>
      <c r="AQ1816" s="24">
        <v>0</v>
      </c>
      <c r="AR1816" s="24">
        <v>0</v>
      </c>
      <c r="AS1816" s="24">
        <v>0</v>
      </c>
      <c r="AT1816" s="24">
        <v>0</v>
      </c>
      <c r="AU1816" s="24">
        <v>0</v>
      </c>
      <c r="AV1816" s="24">
        <v>0</v>
      </c>
      <c r="AW1816" s="24">
        <v>0</v>
      </c>
      <c r="AX1816" s="24">
        <v>0</v>
      </c>
      <c r="AY1816" s="24">
        <v>0</v>
      </c>
      <c r="AZ1816" s="24">
        <v>0</v>
      </c>
      <c r="BA1816" s="24">
        <v>0</v>
      </c>
      <c r="BB1816" s="24">
        <v>0</v>
      </c>
      <c r="BC1816" s="24">
        <v>0</v>
      </c>
      <c r="BD1816" s="24">
        <f t="shared" si="727"/>
        <v>0</v>
      </c>
      <c r="BE1816" s="25"/>
    </row>
    <row r="1817" spans="1:57" ht="25.5" customHeight="1" x14ac:dyDescent="0.25">
      <c r="A1817" s="22">
        <v>36</v>
      </c>
      <c r="B1817" s="78"/>
      <c r="C1817" s="76"/>
      <c r="D1817" s="76"/>
      <c r="E1817" s="76"/>
      <c r="F1817" s="24">
        <v>0</v>
      </c>
      <c r="G1817" s="24">
        <v>0</v>
      </c>
      <c r="H1817" s="24">
        <v>0</v>
      </c>
      <c r="I1817" s="24">
        <v>0</v>
      </c>
      <c r="J1817" s="24">
        <v>0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0</v>
      </c>
      <c r="V1817" s="24"/>
      <c r="W1817" s="24">
        <v>0</v>
      </c>
      <c r="X1817" s="24"/>
      <c r="Y1817" s="24">
        <v>0</v>
      </c>
      <c r="Z1817" s="24">
        <v>0</v>
      </c>
      <c r="AA1817" s="24"/>
      <c r="AB1817" s="24">
        <v>0</v>
      </c>
      <c r="AC1817" s="24">
        <v>0</v>
      </c>
      <c r="AD1817" s="24">
        <v>0</v>
      </c>
      <c r="AE1817" s="24">
        <v>0</v>
      </c>
      <c r="AF1817" s="24">
        <v>0</v>
      </c>
      <c r="AG1817" s="24">
        <v>0</v>
      </c>
      <c r="AH1817" s="24"/>
      <c r="AI1817" s="24">
        <v>0</v>
      </c>
      <c r="AJ1817" s="24">
        <v>0</v>
      </c>
      <c r="AK1817" s="24"/>
      <c r="AL1817" s="24">
        <v>0</v>
      </c>
      <c r="AM1817" s="24">
        <v>0</v>
      </c>
      <c r="AN1817" s="24">
        <v>0</v>
      </c>
      <c r="AO1817" s="24">
        <v>0</v>
      </c>
      <c r="AP1817" s="24">
        <v>0</v>
      </c>
      <c r="AQ1817" s="24">
        <v>0</v>
      </c>
      <c r="AR1817" s="24">
        <v>0</v>
      </c>
      <c r="AS1817" s="24">
        <v>0</v>
      </c>
      <c r="AT1817" s="24">
        <v>0</v>
      </c>
      <c r="AU1817" s="24">
        <v>0</v>
      </c>
      <c r="AV1817" s="24">
        <v>0</v>
      </c>
      <c r="AW1817" s="24">
        <v>0</v>
      </c>
      <c r="AX1817" s="24">
        <v>0</v>
      </c>
      <c r="AY1817" s="24">
        <v>0</v>
      </c>
      <c r="AZ1817" s="24">
        <v>0</v>
      </c>
      <c r="BA1817" s="24">
        <v>0</v>
      </c>
      <c r="BB1817" s="24">
        <v>0</v>
      </c>
      <c r="BC1817" s="24">
        <v>0</v>
      </c>
      <c r="BD1817" s="24">
        <f t="shared" si="727"/>
        <v>0</v>
      </c>
      <c r="BE1817" s="25"/>
    </row>
    <row r="1818" spans="1:57" ht="25.5" customHeight="1" x14ac:dyDescent="0.25">
      <c r="A1818" s="22">
        <v>36</v>
      </c>
      <c r="B1818" s="78"/>
      <c r="C1818" s="76"/>
      <c r="D1818" s="76"/>
      <c r="E1818" s="76"/>
      <c r="F1818" s="24">
        <v>0</v>
      </c>
      <c r="G1818" s="24">
        <v>0</v>
      </c>
      <c r="H1818" s="24">
        <v>0</v>
      </c>
      <c r="I1818" s="24">
        <v>0</v>
      </c>
      <c r="J1818" s="24">
        <v>0</v>
      </c>
      <c r="K1818" s="24">
        <v>0</v>
      </c>
      <c r="L1818" s="24">
        <v>0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0</v>
      </c>
      <c r="V1818" s="24"/>
      <c r="W1818" s="24">
        <v>0</v>
      </c>
      <c r="X1818" s="24"/>
      <c r="Y1818" s="24">
        <v>0</v>
      </c>
      <c r="Z1818" s="24">
        <v>0</v>
      </c>
      <c r="AA1818" s="24"/>
      <c r="AB1818" s="24">
        <v>0</v>
      </c>
      <c r="AC1818" s="24">
        <v>0</v>
      </c>
      <c r="AD1818" s="24">
        <v>0</v>
      </c>
      <c r="AE1818" s="24">
        <v>0</v>
      </c>
      <c r="AF1818" s="24">
        <v>0</v>
      </c>
      <c r="AG1818" s="24">
        <v>0</v>
      </c>
      <c r="AH1818" s="24"/>
      <c r="AI1818" s="24">
        <v>0</v>
      </c>
      <c r="AJ1818" s="24">
        <v>0</v>
      </c>
      <c r="AK1818" s="24"/>
      <c r="AL1818" s="24">
        <v>0</v>
      </c>
      <c r="AM1818" s="24">
        <v>0</v>
      </c>
      <c r="AN1818" s="24">
        <v>0</v>
      </c>
      <c r="AO1818" s="24">
        <v>0</v>
      </c>
      <c r="AP1818" s="24">
        <v>0</v>
      </c>
      <c r="AQ1818" s="24">
        <v>0</v>
      </c>
      <c r="AR1818" s="24">
        <v>0</v>
      </c>
      <c r="AS1818" s="24">
        <v>0</v>
      </c>
      <c r="AT1818" s="24">
        <v>0</v>
      </c>
      <c r="AU1818" s="24">
        <v>0</v>
      </c>
      <c r="AV1818" s="24">
        <v>0</v>
      </c>
      <c r="AW1818" s="24">
        <v>0</v>
      </c>
      <c r="AX1818" s="24">
        <v>0</v>
      </c>
      <c r="AY1818" s="24">
        <v>0</v>
      </c>
      <c r="AZ1818" s="24">
        <v>0</v>
      </c>
      <c r="BA1818" s="24">
        <v>0</v>
      </c>
      <c r="BB1818" s="24">
        <v>0</v>
      </c>
      <c r="BC1818" s="24">
        <v>0</v>
      </c>
      <c r="BD1818" s="24">
        <f t="shared" si="727"/>
        <v>0</v>
      </c>
      <c r="BE1818" s="25"/>
    </row>
    <row r="1819" spans="1:57" ht="25.5" customHeight="1" x14ac:dyDescent="0.25">
      <c r="A1819" s="22">
        <v>36</v>
      </c>
      <c r="B1819" s="78"/>
      <c r="C1819" s="76"/>
      <c r="D1819" s="76"/>
      <c r="E1819" s="76"/>
      <c r="F1819" s="24">
        <v>0</v>
      </c>
      <c r="G1819" s="24">
        <v>0</v>
      </c>
      <c r="H1819" s="24">
        <v>0</v>
      </c>
      <c r="I1819" s="24">
        <v>0</v>
      </c>
      <c r="J1819" s="24">
        <v>0</v>
      </c>
      <c r="K1819" s="24">
        <v>0</v>
      </c>
      <c r="L1819" s="24">
        <v>0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0</v>
      </c>
      <c r="V1819" s="24"/>
      <c r="W1819" s="24">
        <v>0</v>
      </c>
      <c r="X1819" s="24"/>
      <c r="Y1819" s="24">
        <v>0</v>
      </c>
      <c r="Z1819" s="24">
        <v>0</v>
      </c>
      <c r="AA1819" s="24"/>
      <c r="AB1819" s="24">
        <v>0</v>
      </c>
      <c r="AC1819" s="24">
        <v>0</v>
      </c>
      <c r="AD1819" s="24">
        <v>0</v>
      </c>
      <c r="AE1819" s="24">
        <v>0</v>
      </c>
      <c r="AF1819" s="24">
        <v>0</v>
      </c>
      <c r="AG1819" s="24">
        <v>0</v>
      </c>
      <c r="AH1819" s="24"/>
      <c r="AI1819" s="24">
        <v>0</v>
      </c>
      <c r="AJ1819" s="24">
        <v>0</v>
      </c>
      <c r="AK1819" s="24"/>
      <c r="AL1819" s="24">
        <v>0</v>
      </c>
      <c r="AM1819" s="24">
        <v>0</v>
      </c>
      <c r="AN1819" s="24">
        <v>0</v>
      </c>
      <c r="AO1819" s="24">
        <v>0</v>
      </c>
      <c r="AP1819" s="24">
        <v>0</v>
      </c>
      <c r="AQ1819" s="24">
        <v>0</v>
      </c>
      <c r="AR1819" s="24">
        <v>0</v>
      </c>
      <c r="AS1819" s="24">
        <v>0</v>
      </c>
      <c r="AT1819" s="24">
        <v>0</v>
      </c>
      <c r="AU1819" s="24">
        <v>0</v>
      </c>
      <c r="AV1819" s="24">
        <v>0</v>
      </c>
      <c r="AW1819" s="24">
        <v>0</v>
      </c>
      <c r="AX1819" s="24">
        <v>0</v>
      </c>
      <c r="AY1819" s="24">
        <v>0</v>
      </c>
      <c r="AZ1819" s="24">
        <v>0</v>
      </c>
      <c r="BA1819" s="24">
        <v>0</v>
      </c>
      <c r="BB1819" s="24">
        <v>0</v>
      </c>
      <c r="BC1819" s="24">
        <v>0</v>
      </c>
      <c r="BD1819" s="24">
        <f t="shared" si="727"/>
        <v>0</v>
      </c>
      <c r="BE1819" s="25"/>
    </row>
    <row r="1820" spans="1:57" ht="25.5" customHeight="1" x14ac:dyDescent="0.25">
      <c r="A1820" s="22">
        <v>36</v>
      </c>
      <c r="B1820" s="78"/>
      <c r="C1820" s="76"/>
      <c r="D1820" s="76"/>
      <c r="E1820" s="76"/>
      <c r="F1820" s="24">
        <v>0</v>
      </c>
      <c r="G1820" s="24">
        <v>0</v>
      </c>
      <c r="H1820" s="24">
        <v>0</v>
      </c>
      <c r="I1820" s="24">
        <v>0</v>
      </c>
      <c r="J1820" s="24">
        <v>0</v>
      </c>
      <c r="K1820" s="24">
        <v>0</v>
      </c>
      <c r="L1820" s="24">
        <v>0</v>
      </c>
      <c r="M1820" s="24">
        <v>0</v>
      </c>
      <c r="N1820" s="24">
        <v>0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0</v>
      </c>
      <c r="V1820" s="24"/>
      <c r="W1820" s="24">
        <v>0</v>
      </c>
      <c r="X1820" s="24"/>
      <c r="Y1820" s="24">
        <v>0</v>
      </c>
      <c r="Z1820" s="24">
        <v>0</v>
      </c>
      <c r="AA1820" s="24"/>
      <c r="AB1820" s="24">
        <v>0</v>
      </c>
      <c r="AC1820" s="24">
        <v>0</v>
      </c>
      <c r="AD1820" s="24">
        <v>0</v>
      </c>
      <c r="AE1820" s="24">
        <v>0</v>
      </c>
      <c r="AF1820" s="24">
        <v>0</v>
      </c>
      <c r="AG1820" s="24">
        <v>0</v>
      </c>
      <c r="AH1820" s="24"/>
      <c r="AI1820" s="24">
        <v>0</v>
      </c>
      <c r="AJ1820" s="24">
        <v>0</v>
      </c>
      <c r="AK1820" s="24"/>
      <c r="AL1820" s="24">
        <v>0</v>
      </c>
      <c r="AM1820" s="24">
        <v>0</v>
      </c>
      <c r="AN1820" s="24">
        <v>0</v>
      </c>
      <c r="AO1820" s="24">
        <v>0</v>
      </c>
      <c r="AP1820" s="24">
        <v>0</v>
      </c>
      <c r="AQ1820" s="24">
        <v>0</v>
      </c>
      <c r="AR1820" s="24">
        <v>0</v>
      </c>
      <c r="AS1820" s="24">
        <v>0</v>
      </c>
      <c r="AT1820" s="24">
        <v>0</v>
      </c>
      <c r="AU1820" s="24">
        <v>0</v>
      </c>
      <c r="AV1820" s="24">
        <v>0</v>
      </c>
      <c r="AW1820" s="24">
        <v>0</v>
      </c>
      <c r="AX1820" s="24">
        <v>0</v>
      </c>
      <c r="AY1820" s="24">
        <v>0</v>
      </c>
      <c r="AZ1820" s="24">
        <v>0</v>
      </c>
      <c r="BA1820" s="24">
        <v>0</v>
      </c>
      <c r="BB1820" s="24">
        <v>0</v>
      </c>
      <c r="BC1820" s="24">
        <v>0</v>
      </c>
      <c r="BD1820" s="24">
        <f t="shared" si="727"/>
        <v>0</v>
      </c>
      <c r="BE1820" s="25"/>
    </row>
    <row r="1821" spans="1:57" ht="25.5" customHeight="1" x14ac:dyDescent="0.25">
      <c r="A1821" s="22">
        <v>36</v>
      </c>
      <c r="B1821" s="78"/>
      <c r="C1821" s="76"/>
      <c r="D1821" s="76"/>
      <c r="E1821" s="76"/>
      <c r="F1821" s="24">
        <v>0</v>
      </c>
      <c r="G1821" s="24">
        <v>0</v>
      </c>
      <c r="H1821" s="24">
        <v>0</v>
      </c>
      <c r="I1821" s="24">
        <v>0</v>
      </c>
      <c r="J1821" s="24">
        <v>0</v>
      </c>
      <c r="K1821" s="24">
        <v>0</v>
      </c>
      <c r="L1821" s="24">
        <v>0</v>
      </c>
      <c r="M1821" s="24">
        <v>0</v>
      </c>
      <c r="N1821" s="24">
        <v>0</v>
      </c>
      <c r="O1821" s="24">
        <v>0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0</v>
      </c>
      <c r="V1821" s="24"/>
      <c r="W1821" s="24">
        <v>0</v>
      </c>
      <c r="X1821" s="24"/>
      <c r="Y1821" s="24">
        <v>0</v>
      </c>
      <c r="Z1821" s="24">
        <v>0</v>
      </c>
      <c r="AA1821" s="24"/>
      <c r="AB1821" s="24">
        <v>0</v>
      </c>
      <c r="AC1821" s="24">
        <v>0</v>
      </c>
      <c r="AD1821" s="24">
        <v>0</v>
      </c>
      <c r="AE1821" s="24">
        <v>0</v>
      </c>
      <c r="AF1821" s="24">
        <v>0</v>
      </c>
      <c r="AG1821" s="24">
        <v>0</v>
      </c>
      <c r="AH1821" s="24"/>
      <c r="AI1821" s="24">
        <v>0</v>
      </c>
      <c r="AJ1821" s="24">
        <v>0</v>
      </c>
      <c r="AK1821" s="24"/>
      <c r="AL1821" s="24">
        <v>0</v>
      </c>
      <c r="AM1821" s="24">
        <v>0</v>
      </c>
      <c r="AN1821" s="24">
        <v>0</v>
      </c>
      <c r="AO1821" s="24">
        <v>0</v>
      </c>
      <c r="AP1821" s="24">
        <v>0</v>
      </c>
      <c r="AQ1821" s="24">
        <v>0</v>
      </c>
      <c r="AR1821" s="24">
        <v>0</v>
      </c>
      <c r="AS1821" s="24">
        <v>0</v>
      </c>
      <c r="AT1821" s="24">
        <v>0</v>
      </c>
      <c r="AU1821" s="24">
        <v>0</v>
      </c>
      <c r="AV1821" s="24">
        <v>0</v>
      </c>
      <c r="AW1821" s="24">
        <v>0</v>
      </c>
      <c r="AX1821" s="24">
        <v>0</v>
      </c>
      <c r="AY1821" s="24">
        <v>0</v>
      </c>
      <c r="AZ1821" s="24">
        <v>0</v>
      </c>
      <c r="BA1821" s="24">
        <v>0</v>
      </c>
      <c r="BB1821" s="24">
        <v>0</v>
      </c>
      <c r="BC1821" s="24">
        <v>0</v>
      </c>
      <c r="BD1821" s="24">
        <f t="shared" si="727"/>
        <v>0</v>
      </c>
      <c r="BE1821" s="25"/>
    </row>
    <row r="1822" spans="1:57" ht="25.5" customHeight="1" x14ac:dyDescent="0.25">
      <c r="A1822" s="22">
        <v>36</v>
      </c>
      <c r="B1822" s="78"/>
      <c r="C1822" s="76"/>
      <c r="D1822" s="76"/>
      <c r="E1822" s="76"/>
      <c r="F1822" s="24">
        <v>0</v>
      </c>
      <c r="G1822" s="24">
        <v>0</v>
      </c>
      <c r="H1822" s="24">
        <v>0</v>
      </c>
      <c r="I1822" s="24">
        <v>0</v>
      </c>
      <c r="J1822" s="24">
        <v>0</v>
      </c>
      <c r="K1822" s="24">
        <v>0</v>
      </c>
      <c r="L1822" s="24">
        <v>0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0</v>
      </c>
      <c r="V1822" s="24"/>
      <c r="W1822" s="24">
        <v>0</v>
      </c>
      <c r="X1822" s="24"/>
      <c r="Y1822" s="24">
        <v>0</v>
      </c>
      <c r="Z1822" s="24">
        <v>0</v>
      </c>
      <c r="AA1822" s="24"/>
      <c r="AB1822" s="24">
        <v>0</v>
      </c>
      <c r="AC1822" s="24">
        <v>0</v>
      </c>
      <c r="AD1822" s="24">
        <v>0</v>
      </c>
      <c r="AE1822" s="24">
        <v>0</v>
      </c>
      <c r="AF1822" s="24">
        <v>0</v>
      </c>
      <c r="AG1822" s="24">
        <v>0</v>
      </c>
      <c r="AH1822" s="24"/>
      <c r="AI1822" s="24">
        <v>0</v>
      </c>
      <c r="AJ1822" s="24">
        <v>0</v>
      </c>
      <c r="AK1822" s="24"/>
      <c r="AL1822" s="24">
        <v>0</v>
      </c>
      <c r="AM1822" s="24">
        <v>0</v>
      </c>
      <c r="AN1822" s="24">
        <v>0</v>
      </c>
      <c r="AO1822" s="24">
        <v>0</v>
      </c>
      <c r="AP1822" s="24">
        <v>0</v>
      </c>
      <c r="AQ1822" s="24">
        <v>0</v>
      </c>
      <c r="AR1822" s="24">
        <v>0</v>
      </c>
      <c r="AS1822" s="24">
        <v>0</v>
      </c>
      <c r="AT1822" s="24">
        <v>0</v>
      </c>
      <c r="AU1822" s="24">
        <v>0</v>
      </c>
      <c r="AV1822" s="24">
        <v>0</v>
      </c>
      <c r="AW1822" s="24">
        <v>0</v>
      </c>
      <c r="AX1822" s="24">
        <v>0</v>
      </c>
      <c r="AY1822" s="24">
        <v>0</v>
      </c>
      <c r="AZ1822" s="24">
        <v>0</v>
      </c>
      <c r="BA1822" s="24">
        <v>0</v>
      </c>
      <c r="BB1822" s="24">
        <v>0</v>
      </c>
      <c r="BC1822" s="24">
        <v>0</v>
      </c>
      <c r="BD1822" s="24">
        <f t="shared" si="727"/>
        <v>0</v>
      </c>
      <c r="BE1822" s="25"/>
    </row>
    <row r="1823" spans="1:57" ht="25.5" customHeight="1" x14ac:dyDescent="0.25">
      <c r="A1823" s="22">
        <v>36</v>
      </c>
      <c r="B1823" s="78"/>
      <c r="C1823" s="76"/>
      <c r="D1823" s="76"/>
      <c r="E1823" s="76"/>
      <c r="F1823" s="24">
        <v>0</v>
      </c>
      <c r="G1823" s="24">
        <v>0</v>
      </c>
      <c r="H1823" s="24">
        <v>0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0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0</v>
      </c>
      <c r="V1823" s="24"/>
      <c r="W1823" s="24">
        <v>0</v>
      </c>
      <c r="X1823" s="24"/>
      <c r="Y1823" s="24">
        <v>0</v>
      </c>
      <c r="Z1823" s="24">
        <v>0</v>
      </c>
      <c r="AA1823" s="24"/>
      <c r="AB1823" s="24">
        <v>0</v>
      </c>
      <c r="AC1823" s="24">
        <v>0</v>
      </c>
      <c r="AD1823" s="24">
        <v>0</v>
      </c>
      <c r="AE1823" s="24">
        <v>0</v>
      </c>
      <c r="AF1823" s="24">
        <v>0</v>
      </c>
      <c r="AG1823" s="24">
        <v>0</v>
      </c>
      <c r="AH1823" s="24"/>
      <c r="AI1823" s="24">
        <v>0</v>
      </c>
      <c r="AJ1823" s="24">
        <v>0</v>
      </c>
      <c r="AK1823" s="24"/>
      <c r="AL1823" s="24">
        <v>0</v>
      </c>
      <c r="AM1823" s="24">
        <v>0</v>
      </c>
      <c r="AN1823" s="24">
        <v>0</v>
      </c>
      <c r="AO1823" s="24">
        <v>0</v>
      </c>
      <c r="AP1823" s="24">
        <v>0</v>
      </c>
      <c r="AQ1823" s="24">
        <v>0</v>
      </c>
      <c r="AR1823" s="24">
        <v>0</v>
      </c>
      <c r="AS1823" s="24">
        <v>0</v>
      </c>
      <c r="AT1823" s="24">
        <v>0</v>
      </c>
      <c r="AU1823" s="24">
        <v>0</v>
      </c>
      <c r="AV1823" s="24">
        <v>0</v>
      </c>
      <c r="AW1823" s="24">
        <v>0</v>
      </c>
      <c r="AX1823" s="24">
        <v>0</v>
      </c>
      <c r="AY1823" s="24">
        <v>0</v>
      </c>
      <c r="AZ1823" s="24">
        <v>0</v>
      </c>
      <c r="BA1823" s="24">
        <v>0</v>
      </c>
      <c r="BB1823" s="24">
        <v>0</v>
      </c>
      <c r="BC1823" s="24">
        <v>0</v>
      </c>
      <c r="BD1823" s="24">
        <f t="shared" si="727"/>
        <v>0</v>
      </c>
      <c r="BE1823" s="25"/>
    </row>
    <row r="1824" spans="1:57" ht="25.5" customHeight="1" x14ac:dyDescent="0.25">
      <c r="A1824" s="22">
        <v>36</v>
      </c>
      <c r="B1824" s="78"/>
      <c r="C1824" s="76"/>
      <c r="D1824" s="76"/>
      <c r="E1824" s="76"/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4"/>
      <c r="W1824" s="24">
        <v>0</v>
      </c>
      <c r="X1824" s="24"/>
      <c r="Y1824" s="24">
        <v>0</v>
      </c>
      <c r="Z1824" s="24">
        <v>0</v>
      </c>
      <c r="AA1824" s="24"/>
      <c r="AB1824" s="24">
        <v>0</v>
      </c>
      <c r="AC1824" s="24">
        <v>0</v>
      </c>
      <c r="AD1824" s="24">
        <v>0</v>
      </c>
      <c r="AE1824" s="24">
        <v>0</v>
      </c>
      <c r="AF1824" s="24">
        <v>0</v>
      </c>
      <c r="AG1824" s="24">
        <v>0</v>
      </c>
      <c r="AH1824" s="24"/>
      <c r="AI1824" s="24">
        <v>0</v>
      </c>
      <c r="AJ1824" s="24">
        <v>0</v>
      </c>
      <c r="AK1824" s="24"/>
      <c r="AL1824" s="24">
        <v>0</v>
      </c>
      <c r="AM1824" s="24">
        <v>0</v>
      </c>
      <c r="AN1824" s="24">
        <v>0</v>
      </c>
      <c r="AO1824" s="24">
        <v>0</v>
      </c>
      <c r="AP1824" s="24">
        <v>0</v>
      </c>
      <c r="AQ1824" s="24">
        <v>0</v>
      </c>
      <c r="AR1824" s="24">
        <v>0</v>
      </c>
      <c r="AS1824" s="24">
        <v>0</v>
      </c>
      <c r="AT1824" s="24">
        <v>0</v>
      </c>
      <c r="AU1824" s="24">
        <v>0</v>
      </c>
      <c r="AV1824" s="24">
        <v>0</v>
      </c>
      <c r="AW1824" s="24">
        <v>0</v>
      </c>
      <c r="AX1824" s="24">
        <v>0</v>
      </c>
      <c r="AY1824" s="24">
        <v>0</v>
      </c>
      <c r="AZ1824" s="24">
        <v>0</v>
      </c>
      <c r="BA1824" s="24">
        <v>0</v>
      </c>
      <c r="BB1824" s="24">
        <v>0</v>
      </c>
      <c r="BC1824" s="24">
        <v>0</v>
      </c>
      <c r="BD1824" s="24">
        <f t="shared" si="727"/>
        <v>0</v>
      </c>
      <c r="BE1824" s="25"/>
    </row>
    <row r="1825" spans="1:57" ht="25.5" customHeight="1" x14ac:dyDescent="0.25">
      <c r="A1825" s="29"/>
      <c r="B1825" s="83"/>
      <c r="C1825" s="84"/>
      <c r="D1825" s="84"/>
      <c r="E1825" s="76" t="s">
        <v>116</v>
      </c>
      <c r="F1825" s="37">
        <f t="shared" ref="F1825:AK1825" si="728">SUM(F1785:F1824)</f>
        <v>0</v>
      </c>
      <c r="G1825" s="37">
        <f t="shared" si="728"/>
        <v>0</v>
      </c>
      <c r="H1825" s="37">
        <f t="shared" si="728"/>
        <v>0</v>
      </c>
      <c r="I1825" s="37">
        <f t="shared" si="728"/>
        <v>0</v>
      </c>
      <c r="J1825" s="37">
        <f t="shared" si="728"/>
        <v>0</v>
      </c>
      <c r="K1825" s="37">
        <f t="shared" si="728"/>
        <v>0</v>
      </c>
      <c r="L1825" s="37">
        <f t="shared" si="728"/>
        <v>0</v>
      </c>
      <c r="M1825" s="37">
        <f t="shared" si="728"/>
        <v>0</v>
      </c>
      <c r="N1825" s="37">
        <f t="shared" si="728"/>
        <v>0</v>
      </c>
      <c r="O1825" s="37">
        <f t="shared" si="728"/>
        <v>0</v>
      </c>
      <c r="P1825" s="37">
        <f t="shared" si="728"/>
        <v>0</v>
      </c>
      <c r="Q1825" s="37">
        <f t="shared" si="728"/>
        <v>0</v>
      </c>
      <c r="R1825" s="37">
        <f t="shared" si="728"/>
        <v>0</v>
      </c>
      <c r="S1825" s="37">
        <f t="shared" si="728"/>
        <v>0</v>
      </c>
      <c r="T1825" s="37">
        <f t="shared" si="728"/>
        <v>0</v>
      </c>
      <c r="U1825" s="37">
        <f t="shared" si="728"/>
        <v>0</v>
      </c>
      <c r="V1825" s="37"/>
      <c r="W1825" s="37">
        <f t="shared" si="728"/>
        <v>0</v>
      </c>
      <c r="X1825" s="37"/>
      <c r="Y1825" s="37">
        <f t="shared" si="728"/>
        <v>0</v>
      </c>
      <c r="Z1825" s="37">
        <f t="shared" si="728"/>
        <v>0</v>
      </c>
      <c r="AA1825" s="37"/>
      <c r="AB1825" s="37">
        <f t="shared" si="728"/>
        <v>0</v>
      </c>
      <c r="AC1825" s="37">
        <f t="shared" si="728"/>
        <v>0</v>
      </c>
      <c r="AD1825" s="37">
        <f t="shared" si="728"/>
        <v>0</v>
      </c>
      <c r="AE1825" s="37">
        <f t="shared" si="728"/>
        <v>0</v>
      </c>
      <c r="AF1825" s="37">
        <f t="shared" si="728"/>
        <v>0</v>
      </c>
      <c r="AG1825" s="37">
        <f t="shared" si="728"/>
        <v>0</v>
      </c>
      <c r="AH1825" s="37"/>
      <c r="AI1825" s="37">
        <f t="shared" si="728"/>
        <v>0</v>
      </c>
      <c r="AJ1825" s="37">
        <f t="shared" si="728"/>
        <v>0</v>
      </c>
      <c r="AK1825" s="37"/>
      <c r="AL1825" s="37">
        <f t="shared" ref="AL1825:BC1825" si="729">SUM(AL1785:AL1824)</f>
        <v>0</v>
      </c>
      <c r="AM1825" s="37">
        <f t="shared" si="729"/>
        <v>0</v>
      </c>
      <c r="AN1825" s="37">
        <f t="shared" si="729"/>
        <v>0</v>
      </c>
      <c r="AO1825" s="37">
        <f t="shared" si="729"/>
        <v>0</v>
      </c>
      <c r="AP1825" s="37">
        <f t="shared" si="729"/>
        <v>0</v>
      </c>
      <c r="AQ1825" s="37">
        <f t="shared" si="729"/>
        <v>0</v>
      </c>
      <c r="AR1825" s="37">
        <f t="shared" si="729"/>
        <v>0</v>
      </c>
      <c r="AS1825" s="37">
        <f t="shared" si="729"/>
        <v>0</v>
      </c>
      <c r="AT1825" s="37">
        <f t="shared" si="729"/>
        <v>0</v>
      </c>
      <c r="AU1825" s="37">
        <f t="shared" si="729"/>
        <v>0</v>
      </c>
      <c r="AV1825" s="37">
        <f t="shared" si="729"/>
        <v>0</v>
      </c>
      <c r="AW1825" s="37">
        <f t="shared" si="729"/>
        <v>0</v>
      </c>
      <c r="AX1825" s="37">
        <f t="shared" si="729"/>
        <v>0</v>
      </c>
      <c r="AY1825" s="37">
        <f t="shared" si="729"/>
        <v>0</v>
      </c>
      <c r="AZ1825" s="37">
        <f t="shared" si="729"/>
        <v>0</v>
      </c>
      <c r="BA1825" s="37">
        <f t="shared" si="729"/>
        <v>0</v>
      </c>
      <c r="BB1825" s="37">
        <f t="shared" si="729"/>
        <v>0</v>
      </c>
      <c r="BC1825" s="37">
        <f t="shared" si="729"/>
        <v>0</v>
      </c>
      <c r="BD1825" s="24">
        <f t="shared" si="727"/>
        <v>0</v>
      </c>
      <c r="BE1825" s="110"/>
    </row>
    <row r="1826" spans="1:57" ht="25.5" customHeight="1" x14ac:dyDescent="0.25">
      <c r="A1826" s="29"/>
      <c r="B1826" s="83"/>
      <c r="C1826" s="84"/>
      <c r="D1826" s="84"/>
      <c r="E1826" s="76" t="s">
        <v>117</v>
      </c>
      <c r="F1826" s="33">
        <f t="shared" ref="F1826:AK1826" si="730">COUNTA(F1785:F1824)</f>
        <v>40</v>
      </c>
      <c r="G1826" s="33">
        <f t="shared" si="730"/>
        <v>40</v>
      </c>
      <c r="H1826" s="33">
        <f t="shared" si="730"/>
        <v>40</v>
      </c>
      <c r="I1826" s="33">
        <f t="shared" si="730"/>
        <v>40</v>
      </c>
      <c r="J1826" s="33">
        <f t="shared" si="730"/>
        <v>40</v>
      </c>
      <c r="K1826" s="33">
        <f t="shared" si="730"/>
        <v>40</v>
      </c>
      <c r="L1826" s="33">
        <f t="shared" si="730"/>
        <v>40</v>
      </c>
      <c r="M1826" s="33">
        <f t="shared" si="730"/>
        <v>40</v>
      </c>
      <c r="N1826" s="33">
        <f t="shared" si="730"/>
        <v>40</v>
      </c>
      <c r="O1826" s="33">
        <f t="shared" si="730"/>
        <v>40</v>
      </c>
      <c r="P1826" s="33">
        <f t="shared" si="730"/>
        <v>40</v>
      </c>
      <c r="Q1826" s="33">
        <f t="shared" si="730"/>
        <v>40</v>
      </c>
      <c r="R1826" s="33">
        <f t="shared" si="730"/>
        <v>40</v>
      </c>
      <c r="S1826" s="33">
        <f t="shared" si="730"/>
        <v>40</v>
      </c>
      <c r="T1826" s="33">
        <f t="shared" si="730"/>
        <v>40</v>
      </c>
      <c r="U1826" s="33">
        <f t="shared" si="730"/>
        <v>40</v>
      </c>
      <c r="V1826" s="33"/>
      <c r="W1826" s="33">
        <f t="shared" si="730"/>
        <v>40</v>
      </c>
      <c r="X1826" s="33"/>
      <c r="Y1826" s="33">
        <f t="shared" si="730"/>
        <v>40</v>
      </c>
      <c r="Z1826" s="33">
        <f t="shared" si="730"/>
        <v>40</v>
      </c>
      <c r="AA1826" s="33"/>
      <c r="AB1826" s="33">
        <f t="shared" si="730"/>
        <v>40</v>
      </c>
      <c r="AC1826" s="33">
        <f t="shared" si="730"/>
        <v>40</v>
      </c>
      <c r="AD1826" s="33">
        <f t="shared" si="730"/>
        <v>40</v>
      </c>
      <c r="AE1826" s="33">
        <f t="shared" si="730"/>
        <v>40</v>
      </c>
      <c r="AF1826" s="33">
        <f t="shared" si="730"/>
        <v>40</v>
      </c>
      <c r="AG1826" s="33">
        <f t="shared" si="730"/>
        <v>40</v>
      </c>
      <c r="AH1826" s="33"/>
      <c r="AI1826" s="33">
        <f t="shared" si="730"/>
        <v>40</v>
      </c>
      <c r="AJ1826" s="33">
        <f t="shared" si="730"/>
        <v>40</v>
      </c>
      <c r="AK1826" s="33"/>
      <c r="AL1826" s="33">
        <f t="shared" ref="AL1826:BC1826" si="731">COUNTA(AL1785:AL1824)</f>
        <v>40</v>
      </c>
      <c r="AM1826" s="33">
        <f t="shared" si="731"/>
        <v>40</v>
      </c>
      <c r="AN1826" s="33">
        <f t="shared" si="731"/>
        <v>40</v>
      </c>
      <c r="AO1826" s="33">
        <f t="shared" si="731"/>
        <v>40</v>
      </c>
      <c r="AP1826" s="33">
        <f t="shared" si="731"/>
        <v>40</v>
      </c>
      <c r="AQ1826" s="33">
        <f t="shared" si="731"/>
        <v>40</v>
      </c>
      <c r="AR1826" s="33">
        <f t="shared" si="731"/>
        <v>40</v>
      </c>
      <c r="AS1826" s="33">
        <f t="shared" si="731"/>
        <v>40</v>
      </c>
      <c r="AT1826" s="33">
        <f t="shared" si="731"/>
        <v>40</v>
      </c>
      <c r="AU1826" s="33">
        <f t="shared" si="731"/>
        <v>40</v>
      </c>
      <c r="AV1826" s="33">
        <f t="shared" si="731"/>
        <v>40</v>
      </c>
      <c r="AW1826" s="33">
        <f t="shared" si="731"/>
        <v>40</v>
      </c>
      <c r="AX1826" s="33">
        <f t="shared" si="731"/>
        <v>40</v>
      </c>
      <c r="AY1826" s="33">
        <f t="shared" si="731"/>
        <v>40</v>
      </c>
      <c r="AZ1826" s="33">
        <f t="shared" si="731"/>
        <v>40</v>
      </c>
      <c r="BA1826" s="33">
        <f t="shared" si="731"/>
        <v>40</v>
      </c>
      <c r="BB1826" s="33">
        <f t="shared" si="731"/>
        <v>40</v>
      </c>
      <c r="BC1826" s="33">
        <f t="shared" si="731"/>
        <v>40</v>
      </c>
      <c r="BD1826" s="33">
        <f t="shared" si="727"/>
        <v>1800</v>
      </c>
      <c r="BE1826" s="110"/>
    </row>
    <row r="1827" spans="1:57" ht="25.5" customHeight="1" x14ac:dyDescent="0.25">
      <c r="A1827" s="29"/>
      <c r="B1827" s="83"/>
      <c r="C1827" s="84"/>
      <c r="D1827" s="84"/>
      <c r="E1827" s="76" t="s">
        <v>64</v>
      </c>
      <c r="F1827" s="34">
        <f t="shared" ref="F1827:AK1827" si="732">COUNTIF(F1785:F1824,"NS")</f>
        <v>0</v>
      </c>
      <c r="G1827" s="34">
        <f t="shared" si="732"/>
        <v>0</v>
      </c>
      <c r="H1827" s="34">
        <f t="shared" si="732"/>
        <v>0</v>
      </c>
      <c r="I1827" s="34">
        <f t="shared" si="732"/>
        <v>0</v>
      </c>
      <c r="J1827" s="34">
        <f t="shared" si="732"/>
        <v>0</v>
      </c>
      <c r="K1827" s="34">
        <f t="shared" si="732"/>
        <v>0</v>
      </c>
      <c r="L1827" s="34">
        <f t="shared" si="732"/>
        <v>0</v>
      </c>
      <c r="M1827" s="34">
        <f t="shared" si="732"/>
        <v>0</v>
      </c>
      <c r="N1827" s="34">
        <f t="shared" si="732"/>
        <v>0</v>
      </c>
      <c r="O1827" s="34">
        <f t="shared" si="732"/>
        <v>0</v>
      </c>
      <c r="P1827" s="34">
        <f t="shared" si="732"/>
        <v>0</v>
      </c>
      <c r="Q1827" s="34">
        <f t="shared" si="732"/>
        <v>0</v>
      </c>
      <c r="R1827" s="34">
        <f t="shared" si="732"/>
        <v>0</v>
      </c>
      <c r="S1827" s="34">
        <f t="shared" si="732"/>
        <v>0</v>
      </c>
      <c r="T1827" s="34">
        <f t="shared" si="732"/>
        <v>0</v>
      </c>
      <c r="U1827" s="34">
        <f t="shared" si="732"/>
        <v>0</v>
      </c>
      <c r="V1827" s="34"/>
      <c r="W1827" s="34">
        <f t="shared" si="732"/>
        <v>0</v>
      </c>
      <c r="X1827" s="34"/>
      <c r="Y1827" s="34">
        <f t="shared" si="732"/>
        <v>0</v>
      </c>
      <c r="Z1827" s="34">
        <f t="shared" si="732"/>
        <v>0</v>
      </c>
      <c r="AA1827" s="34"/>
      <c r="AB1827" s="34">
        <f t="shared" si="732"/>
        <v>0</v>
      </c>
      <c r="AC1827" s="34">
        <f t="shared" si="732"/>
        <v>0</v>
      </c>
      <c r="AD1827" s="34">
        <f t="shared" si="732"/>
        <v>0</v>
      </c>
      <c r="AE1827" s="34">
        <f t="shared" si="732"/>
        <v>0</v>
      </c>
      <c r="AF1827" s="34">
        <f t="shared" si="732"/>
        <v>0</v>
      </c>
      <c r="AG1827" s="34">
        <f t="shared" si="732"/>
        <v>0</v>
      </c>
      <c r="AH1827" s="34"/>
      <c r="AI1827" s="34">
        <f t="shared" si="732"/>
        <v>0</v>
      </c>
      <c r="AJ1827" s="34">
        <f t="shared" si="732"/>
        <v>0</v>
      </c>
      <c r="AK1827" s="34"/>
      <c r="AL1827" s="34">
        <f t="shared" ref="AL1827:BC1827" si="733">COUNTIF(AL1785:AL1824,"NS")</f>
        <v>0</v>
      </c>
      <c r="AM1827" s="34">
        <f t="shared" si="733"/>
        <v>0</v>
      </c>
      <c r="AN1827" s="34">
        <f t="shared" si="733"/>
        <v>0</v>
      </c>
      <c r="AO1827" s="34">
        <f t="shared" si="733"/>
        <v>0</v>
      </c>
      <c r="AP1827" s="34">
        <f t="shared" si="733"/>
        <v>0</v>
      </c>
      <c r="AQ1827" s="34">
        <f t="shared" si="733"/>
        <v>0</v>
      </c>
      <c r="AR1827" s="34">
        <f t="shared" si="733"/>
        <v>0</v>
      </c>
      <c r="AS1827" s="34">
        <f t="shared" si="733"/>
        <v>0</v>
      </c>
      <c r="AT1827" s="34">
        <f t="shared" si="733"/>
        <v>0</v>
      </c>
      <c r="AU1827" s="34">
        <f t="shared" si="733"/>
        <v>0</v>
      </c>
      <c r="AV1827" s="34">
        <f t="shared" si="733"/>
        <v>0</v>
      </c>
      <c r="AW1827" s="34">
        <f t="shared" si="733"/>
        <v>0</v>
      </c>
      <c r="AX1827" s="34">
        <f t="shared" si="733"/>
        <v>0</v>
      </c>
      <c r="AY1827" s="34">
        <f t="shared" si="733"/>
        <v>0</v>
      </c>
      <c r="AZ1827" s="34">
        <f t="shared" si="733"/>
        <v>0</v>
      </c>
      <c r="BA1827" s="34">
        <f t="shared" si="733"/>
        <v>0</v>
      </c>
      <c r="BB1827" s="34">
        <f t="shared" si="733"/>
        <v>0</v>
      </c>
      <c r="BC1827" s="34">
        <f t="shared" si="733"/>
        <v>0</v>
      </c>
      <c r="BD1827" s="33">
        <f t="shared" si="727"/>
        <v>0</v>
      </c>
      <c r="BE1827" s="110"/>
    </row>
    <row r="1828" spans="1:57" ht="25.5" customHeight="1" x14ac:dyDescent="0.25">
      <c r="A1828" s="29"/>
      <c r="B1828" s="83"/>
      <c r="C1828" s="84"/>
      <c r="D1828" s="84"/>
      <c r="E1828" s="76" t="s">
        <v>59</v>
      </c>
      <c r="F1828" s="34">
        <f t="shared" ref="F1828:AK1828" si="734">COUNTIF(F1785:F1824,"NC")</f>
        <v>0</v>
      </c>
      <c r="G1828" s="34">
        <f t="shared" si="734"/>
        <v>0</v>
      </c>
      <c r="H1828" s="34">
        <f t="shared" si="734"/>
        <v>0</v>
      </c>
      <c r="I1828" s="34">
        <f t="shared" si="734"/>
        <v>0</v>
      </c>
      <c r="J1828" s="34">
        <f t="shared" si="734"/>
        <v>0</v>
      </c>
      <c r="K1828" s="34">
        <f t="shared" si="734"/>
        <v>0</v>
      </c>
      <c r="L1828" s="34">
        <f t="shared" si="734"/>
        <v>0</v>
      </c>
      <c r="M1828" s="34">
        <f t="shared" si="734"/>
        <v>0</v>
      </c>
      <c r="N1828" s="34">
        <f t="shared" si="734"/>
        <v>0</v>
      </c>
      <c r="O1828" s="34">
        <f t="shared" si="734"/>
        <v>0</v>
      </c>
      <c r="P1828" s="34">
        <f t="shared" si="734"/>
        <v>0</v>
      </c>
      <c r="Q1828" s="34">
        <f t="shared" si="734"/>
        <v>0</v>
      </c>
      <c r="R1828" s="34">
        <f t="shared" si="734"/>
        <v>0</v>
      </c>
      <c r="S1828" s="34">
        <f t="shared" si="734"/>
        <v>0</v>
      </c>
      <c r="T1828" s="34">
        <f t="shared" si="734"/>
        <v>0</v>
      </c>
      <c r="U1828" s="34">
        <f t="shared" si="734"/>
        <v>0</v>
      </c>
      <c r="V1828" s="34"/>
      <c r="W1828" s="34">
        <f t="shared" si="734"/>
        <v>0</v>
      </c>
      <c r="X1828" s="34"/>
      <c r="Y1828" s="34">
        <f t="shared" si="734"/>
        <v>0</v>
      </c>
      <c r="Z1828" s="34">
        <f t="shared" si="734"/>
        <v>0</v>
      </c>
      <c r="AA1828" s="34"/>
      <c r="AB1828" s="34">
        <f t="shared" si="734"/>
        <v>0</v>
      </c>
      <c r="AC1828" s="34">
        <f t="shared" si="734"/>
        <v>0</v>
      </c>
      <c r="AD1828" s="34">
        <f t="shared" si="734"/>
        <v>0</v>
      </c>
      <c r="AE1828" s="34">
        <f t="shared" si="734"/>
        <v>0</v>
      </c>
      <c r="AF1828" s="34">
        <f t="shared" si="734"/>
        <v>0</v>
      </c>
      <c r="AG1828" s="34">
        <f t="shared" si="734"/>
        <v>0</v>
      </c>
      <c r="AH1828" s="34"/>
      <c r="AI1828" s="34">
        <f t="shared" si="734"/>
        <v>0</v>
      </c>
      <c r="AJ1828" s="34">
        <f t="shared" si="734"/>
        <v>0</v>
      </c>
      <c r="AK1828" s="34"/>
      <c r="AL1828" s="34">
        <f t="shared" ref="AL1828:BC1828" si="735">COUNTIF(AL1785:AL1824,"NC")</f>
        <v>0</v>
      </c>
      <c r="AM1828" s="34">
        <f t="shared" si="735"/>
        <v>0</v>
      </c>
      <c r="AN1828" s="34">
        <f t="shared" si="735"/>
        <v>0</v>
      </c>
      <c r="AO1828" s="34">
        <f t="shared" si="735"/>
        <v>0</v>
      </c>
      <c r="AP1828" s="34">
        <f t="shared" si="735"/>
        <v>0</v>
      </c>
      <c r="AQ1828" s="34">
        <f t="shared" si="735"/>
        <v>0</v>
      </c>
      <c r="AR1828" s="34">
        <f t="shared" si="735"/>
        <v>0</v>
      </c>
      <c r="AS1828" s="34">
        <f t="shared" si="735"/>
        <v>0</v>
      </c>
      <c r="AT1828" s="34">
        <f t="shared" si="735"/>
        <v>0</v>
      </c>
      <c r="AU1828" s="34">
        <f t="shared" si="735"/>
        <v>0</v>
      </c>
      <c r="AV1828" s="34">
        <f t="shared" si="735"/>
        <v>0</v>
      </c>
      <c r="AW1828" s="34">
        <f t="shared" si="735"/>
        <v>0</v>
      </c>
      <c r="AX1828" s="34">
        <f t="shared" si="735"/>
        <v>0</v>
      </c>
      <c r="AY1828" s="34">
        <f t="shared" si="735"/>
        <v>0</v>
      </c>
      <c r="AZ1828" s="34">
        <f t="shared" si="735"/>
        <v>0</v>
      </c>
      <c r="BA1828" s="34">
        <f t="shared" si="735"/>
        <v>0</v>
      </c>
      <c r="BB1828" s="34">
        <f t="shared" si="735"/>
        <v>0</v>
      </c>
      <c r="BC1828" s="34">
        <f t="shared" si="735"/>
        <v>0</v>
      </c>
      <c r="BD1828" s="33">
        <f t="shared" si="727"/>
        <v>0</v>
      </c>
      <c r="BE1828" s="110"/>
    </row>
    <row r="1829" spans="1:57" ht="25.5" customHeight="1" x14ac:dyDescent="0.25">
      <c r="A1829" s="29"/>
      <c r="B1829" s="83"/>
      <c r="C1829" s="84"/>
      <c r="D1829" s="84"/>
      <c r="E1829" s="76" t="s">
        <v>118</v>
      </c>
      <c r="F1829" s="35">
        <f t="shared" ref="F1829:AK1829" si="736">1-F1828/(F1826-F1827)</f>
        <v>1</v>
      </c>
      <c r="G1829" s="35">
        <f t="shared" si="736"/>
        <v>1</v>
      </c>
      <c r="H1829" s="35">
        <f t="shared" si="736"/>
        <v>1</v>
      </c>
      <c r="I1829" s="35">
        <f t="shared" si="736"/>
        <v>1</v>
      </c>
      <c r="J1829" s="35">
        <f t="shared" si="736"/>
        <v>1</v>
      </c>
      <c r="K1829" s="35">
        <f t="shared" si="736"/>
        <v>1</v>
      </c>
      <c r="L1829" s="35">
        <f t="shared" si="736"/>
        <v>1</v>
      </c>
      <c r="M1829" s="35">
        <f t="shared" si="736"/>
        <v>1</v>
      </c>
      <c r="N1829" s="35">
        <f t="shared" si="736"/>
        <v>1</v>
      </c>
      <c r="O1829" s="35">
        <f t="shared" si="736"/>
        <v>1</v>
      </c>
      <c r="P1829" s="35">
        <f t="shared" si="736"/>
        <v>1</v>
      </c>
      <c r="Q1829" s="35">
        <f t="shared" si="736"/>
        <v>1</v>
      </c>
      <c r="R1829" s="35">
        <f t="shared" si="736"/>
        <v>1</v>
      </c>
      <c r="S1829" s="35">
        <f t="shared" si="736"/>
        <v>1</v>
      </c>
      <c r="T1829" s="35">
        <f t="shared" si="736"/>
        <v>1</v>
      </c>
      <c r="U1829" s="35">
        <f t="shared" si="736"/>
        <v>1</v>
      </c>
      <c r="V1829" s="35"/>
      <c r="W1829" s="35">
        <f t="shared" si="736"/>
        <v>1</v>
      </c>
      <c r="X1829" s="35"/>
      <c r="Y1829" s="35">
        <f t="shared" si="736"/>
        <v>1</v>
      </c>
      <c r="Z1829" s="35">
        <f t="shared" si="736"/>
        <v>1</v>
      </c>
      <c r="AA1829" s="35"/>
      <c r="AB1829" s="35">
        <f t="shared" si="736"/>
        <v>1</v>
      </c>
      <c r="AC1829" s="35">
        <f t="shared" si="736"/>
        <v>1</v>
      </c>
      <c r="AD1829" s="35">
        <f t="shared" si="736"/>
        <v>1</v>
      </c>
      <c r="AE1829" s="35">
        <f t="shared" si="736"/>
        <v>1</v>
      </c>
      <c r="AF1829" s="35">
        <f t="shared" si="736"/>
        <v>1</v>
      </c>
      <c r="AG1829" s="35">
        <f t="shared" si="736"/>
        <v>1</v>
      </c>
      <c r="AH1829" s="35"/>
      <c r="AI1829" s="35">
        <f t="shared" si="736"/>
        <v>1</v>
      </c>
      <c r="AJ1829" s="35">
        <f t="shared" si="736"/>
        <v>1</v>
      </c>
      <c r="AK1829" s="35"/>
      <c r="AL1829" s="35">
        <f t="shared" ref="AL1829:BD1829" si="737">1-AL1828/(AL1826-AL1827)</f>
        <v>1</v>
      </c>
      <c r="AM1829" s="35">
        <f t="shared" si="737"/>
        <v>1</v>
      </c>
      <c r="AN1829" s="35">
        <f t="shared" si="737"/>
        <v>1</v>
      </c>
      <c r="AO1829" s="35">
        <f t="shared" si="737"/>
        <v>1</v>
      </c>
      <c r="AP1829" s="35">
        <f t="shared" si="737"/>
        <v>1</v>
      </c>
      <c r="AQ1829" s="35">
        <f t="shared" si="737"/>
        <v>1</v>
      </c>
      <c r="AR1829" s="35">
        <f t="shared" si="737"/>
        <v>1</v>
      </c>
      <c r="AS1829" s="35">
        <f t="shared" si="737"/>
        <v>1</v>
      </c>
      <c r="AT1829" s="35">
        <f t="shared" si="737"/>
        <v>1</v>
      </c>
      <c r="AU1829" s="35">
        <f t="shared" si="737"/>
        <v>1</v>
      </c>
      <c r="AV1829" s="35">
        <f t="shared" si="737"/>
        <v>1</v>
      </c>
      <c r="AW1829" s="35">
        <f t="shared" si="737"/>
        <v>1</v>
      </c>
      <c r="AX1829" s="35">
        <f t="shared" si="737"/>
        <v>1</v>
      </c>
      <c r="AY1829" s="35">
        <f t="shared" si="737"/>
        <v>1</v>
      </c>
      <c r="AZ1829" s="35">
        <f t="shared" si="737"/>
        <v>1</v>
      </c>
      <c r="BA1829" s="35">
        <f t="shared" si="737"/>
        <v>1</v>
      </c>
      <c r="BB1829" s="35">
        <f t="shared" si="737"/>
        <v>1</v>
      </c>
      <c r="BC1829" s="35">
        <f t="shared" si="737"/>
        <v>1</v>
      </c>
      <c r="BD1829" s="35">
        <f t="shared" si="737"/>
        <v>1</v>
      </c>
      <c r="BE1829" s="110"/>
    </row>
    <row r="1830" spans="1:57" ht="25.5" customHeight="1" x14ac:dyDescent="0.25">
      <c r="A1830" s="29"/>
      <c r="B1830" s="83"/>
      <c r="C1830" s="84"/>
      <c r="D1830" s="84"/>
      <c r="E1830" s="76" t="s">
        <v>152</v>
      </c>
      <c r="F1830" s="34">
        <f t="shared" ref="F1830:AK1830" si="738">F1826+F1779</f>
        <v>1439</v>
      </c>
      <c r="G1830" s="34">
        <f t="shared" si="738"/>
        <v>1440</v>
      </c>
      <c r="H1830" s="34">
        <f t="shared" si="738"/>
        <v>1440</v>
      </c>
      <c r="I1830" s="34">
        <f t="shared" si="738"/>
        <v>1440</v>
      </c>
      <c r="J1830" s="34">
        <f t="shared" si="738"/>
        <v>1440</v>
      </c>
      <c r="K1830" s="34">
        <f t="shared" si="738"/>
        <v>1438</v>
      </c>
      <c r="L1830" s="34">
        <f t="shared" si="738"/>
        <v>1438</v>
      </c>
      <c r="M1830" s="34">
        <f t="shared" si="738"/>
        <v>1439</v>
      </c>
      <c r="N1830" s="34">
        <f t="shared" si="738"/>
        <v>1439</v>
      </c>
      <c r="O1830" s="34">
        <f t="shared" si="738"/>
        <v>1438</v>
      </c>
      <c r="P1830" s="34">
        <f t="shared" si="738"/>
        <v>1440</v>
      </c>
      <c r="Q1830" s="34">
        <f t="shared" si="738"/>
        <v>1440</v>
      </c>
      <c r="R1830" s="34">
        <f t="shared" si="738"/>
        <v>1423</v>
      </c>
      <c r="S1830" s="34">
        <f t="shared" si="738"/>
        <v>1439</v>
      </c>
      <c r="T1830" s="34">
        <f t="shared" si="738"/>
        <v>1440</v>
      </c>
      <c r="U1830" s="34">
        <f t="shared" si="738"/>
        <v>1428</v>
      </c>
      <c r="V1830" s="34"/>
      <c r="W1830" s="34">
        <f t="shared" si="738"/>
        <v>1435</v>
      </c>
      <c r="X1830" s="34"/>
      <c r="Y1830" s="34">
        <f t="shared" si="738"/>
        <v>1439</v>
      </c>
      <c r="Z1830" s="34">
        <f t="shared" si="738"/>
        <v>1440</v>
      </c>
      <c r="AA1830" s="34"/>
      <c r="AB1830" s="34">
        <f t="shared" si="738"/>
        <v>1440</v>
      </c>
      <c r="AC1830" s="34">
        <f t="shared" si="738"/>
        <v>1440</v>
      </c>
      <c r="AD1830" s="34">
        <f t="shared" si="738"/>
        <v>1440</v>
      </c>
      <c r="AE1830" s="34">
        <f t="shared" si="738"/>
        <v>1440</v>
      </c>
      <c r="AF1830" s="34">
        <f t="shared" si="738"/>
        <v>1439</v>
      </c>
      <c r="AG1830" s="34">
        <f t="shared" si="738"/>
        <v>1439</v>
      </c>
      <c r="AH1830" s="34"/>
      <c r="AI1830" s="34">
        <f t="shared" si="738"/>
        <v>1440</v>
      </c>
      <c r="AJ1830" s="34">
        <f t="shared" si="738"/>
        <v>1436</v>
      </c>
      <c r="AK1830" s="34"/>
      <c r="AL1830" s="34">
        <f t="shared" ref="AL1830:BD1830" si="739">AL1826+AL1779</f>
        <v>1436</v>
      </c>
      <c r="AM1830" s="34">
        <f t="shared" si="739"/>
        <v>1439</v>
      </c>
      <c r="AN1830" s="34">
        <f t="shared" si="739"/>
        <v>1439</v>
      </c>
      <c r="AO1830" s="34">
        <f t="shared" si="739"/>
        <v>1439</v>
      </c>
      <c r="AP1830" s="34">
        <f t="shared" si="739"/>
        <v>1440</v>
      </c>
      <c r="AQ1830" s="34">
        <f t="shared" si="739"/>
        <v>1437</v>
      </c>
      <c r="AR1830" s="34">
        <f t="shared" si="739"/>
        <v>1438</v>
      </c>
      <c r="AS1830" s="34">
        <f t="shared" si="739"/>
        <v>1440</v>
      </c>
      <c r="AT1830" s="34">
        <f t="shared" si="739"/>
        <v>1439</v>
      </c>
      <c r="AU1830" s="34">
        <f t="shared" si="739"/>
        <v>1440</v>
      </c>
      <c r="AV1830" s="34">
        <f t="shared" si="739"/>
        <v>1440</v>
      </c>
      <c r="AW1830" s="34">
        <f t="shared" si="739"/>
        <v>1432</v>
      </c>
      <c r="AX1830" s="34">
        <f t="shared" si="739"/>
        <v>1439</v>
      </c>
      <c r="AY1830" s="34">
        <f t="shared" si="739"/>
        <v>1437</v>
      </c>
      <c r="AZ1830" s="34">
        <f t="shared" si="739"/>
        <v>1439</v>
      </c>
      <c r="BA1830" s="34">
        <f t="shared" si="739"/>
        <v>1440</v>
      </c>
      <c r="BB1830" s="34">
        <f t="shared" si="739"/>
        <v>1440</v>
      </c>
      <c r="BC1830" s="34">
        <f t="shared" si="739"/>
        <v>1440</v>
      </c>
      <c r="BD1830" s="34">
        <f t="shared" si="739"/>
        <v>64723</v>
      </c>
      <c r="BE1830" s="110"/>
    </row>
    <row r="1831" spans="1:57" ht="25.5" customHeight="1" x14ac:dyDescent="0.25">
      <c r="A1831" s="29"/>
      <c r="B1831" s="83"/>
      <c r="C1831" s="84"/>
      <c r="D1831" s="84"/>
      <c r="E1831" s="76" t="s">
        <v>153</v>
      </c>
      <c r="F1831" s="34">
        <f t="shared" ref="F1831:AK1831" si="740">F1827+F1780</f>
        <v>94</v>
      </c>
      <c r="G1831" s="34">
        <f t="shared" si="740"/>
        <v>142</v>
      </c>
      <c r="H1831" s="34">
        <f t="shared" si="740"/>
        <v>91</v>
      </c>
      <c r="I1831" s="34">
        <f t="shared" si="740"/>
        <v>146</v>
      </c>
      <c r="J1831" s="34">
        <f t="shared" si="740"/>
        <v>151</v>
      </c>
      <c r="K1831" s="34">
        <f t="shared" si="740"/>
        <v>145</v>
      </c>
      <c r="L1831" s="34">
        <f t="shared" si="740"/>
        <v>192</v>
      </c>
      <c r="M1831" s="34">
        <f t="shared" si="740"/>
        <v>175</v>
      </c>
      <c r="N1831" s="34">
        <f t="shared" si="740"/>
        <v>159</v>
      </c>
      <c r="O1831" s="34">
        <f t="shared" si="740"/>
        <v>158</v>
      </c>
      <c r="P1831" s="34">
        <f t="shared" si="740"/>
        <v>148</v>
      </c>
      <c r="Q1831" s="34">
        <f t="shared" si="740"/>
        <v>192</v>
      </c>
      <c r="R1831" s="34">
        <f t="shared" si="740"/>
        <v>131</v>
      </c>
      <c r="S1831" s="34">
        <f t="shared" si="740"/>
        <v>185</v>
      </c>
      <c r="T1831" s="34">
        <f t="shared" si="740"/>
        <v>145</v>
      </c>
      <c r="U1831" s="34">
        <f t="shared" si="740"/>
        <v>140</v>
      </c>
      <c r="V1831" s="34"/>
      <c r="W1831" s="34">
        <f t="shared" si="740"/>
        <v>157</v>
      </c>
      <c r="X1831" s="34"/>
      <c r="Y1831" s="34">
        <f t="shared" si="740"/>
        <v>150</v>
      </c>
      <c r="Z1831" s="34">
        <f t="shared" si="740"/>
        <v>146</v>
      </c>
      <c r="AA1831" s="34"/>
      <c r="AB1831" s="34">
        <f t="shared" si="740"/>
        <v>133</v>
      </c>
      <c r="AC1831" s="34">
        <f t="shared" si="740"/>
        <v>149</v>
      </c>
      <c r="AD1831" s="34">
        <f t="shared" si="740"/>
        <v>154</v>
      </c>
      <c r="AE1831" s="34">
        <f t="shared" si="740"/>
        <v>157</v>
      </c>
      <c r="AF1831" s="34">
        <f t="shared" si="740"/>
        <v>166</v>
      </c>
      <c r="AG1831" s="34">
        <f t="shared" si="740"/>
        <v>116</v>
      </c>
      <c r="AH1831" s="34"/>
      <c r="AI1831" s="34">
        <f t="shared" si="740"/>
        <v>184</v>
      </c>
      <c r="AJ1831" s="34">
        <f t="shared" si="740"/>
        <v>148</v>
      </c>
      <c r="AK1831" s="34"/>
      <c r="AL1831" s="34">
        <f t="shared" ref="AL1831:BD1831" si="741">AL1827+AL1780</f>
        <v>145</v>
      </c>
      <c r="AM1831" s="34">
        <f t="shared" si="741"/>
        <v>147</v>
      </c>
      <c r="AN1831" s="34">
        <f t="shared" si="741"/>
        <v>176</v>
      </c>
      <c r="AO1831" s="34">
        <f t="shared" si="741"/>
        <v>144</v>
      </c>
      <c r="AP1831" s="34">
        <f t="shared" si="741"/>
        <v>184</v>
      </c>
      <c r="AQ1831" s="34">
        <f t="shared" si="741"/>
        <v>147</v>
      </c>
      <c r="AR1831" s="34">
        <f t="shared" si="741"/>
        <v>130</v>
      </c>
      <c r="AS1831" s="34">
        <f t="shared" si="741"/>
        <v>217</v>
      </c>
      <c r="AT1831" s="34">
        <f t="shared" si="741"/>
        <v>144</v>
      </c>
      <c r="AU1831" s="34">
        <f t="shared" si="741"/>
        <v>189</v>
      </c>
      <c r="AV1831" s="34">
        <f t="shared" si="741"/>
        <v>0</v>
      </c>
      <c r="AW1831" s="34">
        <f t="shared" si="741"/>
        <v>154</v>
      </c>
      <c r="AX1831" s="34">
        <f t="shared" si="741"/>
        <v>128</v>
      </c>
      <c r="AY1831" s="34">
        <f t="shared" si="741"/>
        <v>196</v>
      </c>
      <c r="AZ1831" s="34">
        <f t="shared" si="741"/>
        <v>131</v>
      </c>
      <c r="BA1831" s="34">
        <f t="shared" si="741"/>
        <v>137</v>
      </c>
      <c r="BB1831" s="34">
        <f t="shared" si="741"/>
        <v>0</v>
      </c>
      <c r="BC1831" s="34">
        <f t="shared" si="741"/>
        <v>0</v>
      </c>
      <c r="BD1831" s="34">
        <f t="shared" si="741"/>
        <v>6423</v>
      </c>
      <c r="BE1831" s="110"/>
    </row>
    <row r="1832" spans="1:57" ht="25.5" customHeight="1" x14ac:dyDescent="0.25">
      <c r="A1832" s="29"/>
      <c r="B1832" s="83"/>
      <c r="C1832" s="84"/>
      <c r="D1832" s="84"/>
      <c r="E1832" s="76" t="s">
        <v>154</v>
      </c>
      <c r="F1832" s="34">
        <f t="shared" ref="F1832:AK1832" si="742">F1828+F1781</f>
        <v>5</v>
      </c>
      <c r="G1832" s="34">
        <f t="shared" si="742"/>
        <v>27</v>
      </c>
      <c r="H1832" s="34">
        <f t="shared" si="742"/>
        <v>89</v>
      </c>
      <c r="I1832" s="34">
        <f t="shared" si="742"/>
        <v>71</v>
      </c>
      <c r="J1832" s="34">
        <f t="shared" si="742"/>
        <v>81</v>
      </c>
      <c r="K1832" s="34">
        <f t="shared" si="742"/>
        <v>22</v>
      </c>
      <c r="L1832" s="34">
        <f t="shared" si="742"/>
        <v>51</v>
      </c>
      <c r="M1832" s="34">
        <f t="shared" si="742"/>
        <v>134</v>
      </c>
      <c r="N1832" s="34">
        <f t="shared" si="742"/>
        <v>107</v>
      </c>
      <c r="O1832" s="34">
        <f t="shared" si="742"/>
        <v>72</v>
      </c>
      <c r="P1832" s="34">
        <f t="shared" si="742"/>
        <v>29</v>
      </c>
      <c r="Q1832" s="34">
        <f t="shared" si="742"/>
        <v>71</v>
      </c>
      <c r="R1832" s="34">
        <f t="shared" si="742"/>
        <v>96</v>
      </c>
      <c r="S1832" s="34">
        <f t="shared" si="742"/>
        <v>24</v>
      </c>
      <c r="T1832" s="34">
        <f t="shared" si="742"/>
        <v>101</v>
      </c>
      <c r="U1832" s="34">
        <f t="shared" si="742"/>
        <v>78</v>
      </c>
      <c r="V1832" s="34"/>
      <c r="W1832" s="34">
        <f t="shared" si="742"/>
        <v>147</v>
      </c>
      <c r="X1832" s="34"/>
      <c r="Y1832" s="34">
        <f t="shared" si="742"/>
        <v>58</v>
      </c>
      <c r="Z1832" s="34">
        <f t="shared" si="742"/>
        <v>74</v>
      </c>
      <c r="AA1832" s="34"/>
      <c r="AB1832" s="34">
        <f t="shared" si="742"/>
        <v>4</v>
      </c>
      <c r="AC1832" s="34">
        <f t="shared" si="742"/>
        <v>59</v>
      </c>
      <c r="AD1832" s="34">
        <f t="shared" si="742"/>
        <v>25</v>
      </c>
      <c r="AE1832" s="34">
        <f t="shared" si="742"/>
        <v>21</v>
      </c>
      <c r="AF1832" s="34">
        <f t="shared" si="742"/>
        <v>105</v>
      </c>
      <c r="AG1832" s="34">
        <f t="shared" si="742"/>
        <v>40</v>
      </c>
      <c r="AH1832" s="34"/>
      <c r="AI1832" s="34">
        <f t="shared" si="742"/>
        <v>58</v>
      </c>
      <c r="AJ1832" s="34">
        <f t="shared" si="742"/>
        <v>39</v>
      </c>
      <c r="AK1832" s="34"/>
      <c r="AL1832" s="34">
        <f t="shared" ref="AL1832:BD1832" si="743">AL1828+AL1781</f>
        <v>37</v>
      </c>
      <c r="AM1832" s="34">
        <f t="shared" si="743"/>
        <v>15</v>
      </c>
      <c r="AN1832" s="34">
        <f t="shared" si="743"/>
        <v>38</v>
      </c>
      <c r="AO1832" s="34">
        <f t="shared" si="743"/>
        <v>93</v>
      </c>
      <c r="AP1832" s="34">
        <f t="shared" si="743"/>
        <v>15</v>
      </c>
      <c r="AQ1832" s="34">
        <f t="shared" si="743"/>
        <v>141</v>
      </c>
      <c r="AR1832" s="34">
        <f t="shared" si="743"/>
        <v>101</v>
      </c>
      <c r="AS1832" s="34">
        <f t="shared" si="743"/>
        <v>87</v>
      </c>
      <c r="AT1832" s="34">
        <f t="shared" si="743"/>
        <v>89</v>
      </c>
      <c r="AU1832" s="34">
        <f t="shared" si="743"/>
        <v>158</v>
      </c>
      <c r="AV1832" s="34">
        <f t="shared" si="743"/>
        <v>0</v>
      </c>
      <c r="AW1832" s="34">
        <f t="shared" si="743"/>
        <v>183</v>
      </c>
      <c r="AX1832" s="34">
        <f t="shared" si="743"/>
        <v>64</v>
      </c>
      <c r="AY1832" s="34">
        <f t="shared" si="743"/>
        <v>3</v>
      </c>
      <c r="AZ1832" s="34">
        <f t="shared" si="743"/>
        <v>33</v>
      </c>
      <c r="BA1832" s="34">
        <f t="shared" si="743"/>
        <v>1</v>
      </c>
      <c r="BB1832" s="34">
        <f t="shared" si="743"/>
        <v>0</v>
      </c>
      <c r="BC1832" s="34">
        <f t="shared" si="743"/>
        <v>0</v>
      </c>
      <c r="BD1832" s="34">
        <f t="shared" si="743"/>
        <v>2746</v>
      </c>
      <c r="BE1832" s="110"/>
    </row>
    <row r="1833" spans="1:57" ht="25.5" customHeight="1" x14ac:dyDescent="0.25">
      <c r="A1833" s="29"/>
      <c r="B1833" s="83"/>
      <c r="C1833" s="84"/>
      <c r="D1833" s="84"/>
      <c r="E1833" s="76" t="s">
        <v>155</v>
      </c>
      <c r="F1833" s="35">
        <f t="shared" ref="F1833:AK1833" si="744">1-F1832/(F1830-F1831)</f>
        <v>0.99628252788104088</v>
      </c>
      <c r="G1833" s="35">
        <f t="shared" si="744"/>
        <v>0.97919876733436051</v>
      </c>
      <c r="H1833" s="35">
        <f t="shared" si="744"/>
        <v>0.93402520385470722</v>
      </c>
      <c r="I1833" s="35">
        <f t="shared" si="744"/>
        <v>0.94513137557959814</v>
      </c>
      <c r="J1833" s="35">
        <f t="shared" si="744"/>
        <v>0.93716058960434445</v>
      </c>
      <c r="K1833" s="35">
        <f t="shared" si="744"/>
        <v>0.98298530549110597</v>
      </c>
      <c r="L1833" s="35">
        <f t="shared" si="744"/>
        <v>0.9590690208667737</v>
      </c>
      <c r="M1833" s="35">
        <f t="shared" si="744"/>
        <v>0.89398734177215189</v>
      </c>
      <c r="N1833" s="35">
        <f t="shared" si="744"/>
        <v>0.91640624999999998</v>
      </c>
      <c r="O1833" s="35">
        <f t="shared" si="744"/>
        <v>0.94374999999999998</v>
      </c>
      <c r="P1833" s="35">
        <f t="shared" si="744"/>
        <v>0.97755417956656343</v>
      </c>
      <c r="Q1833" s="35">
        <f t="shared" si="744"/>
        <v>0.94310897435897434</v>
      </c>
      <c r="R1833" s="35">
        <f t="shared" si="744"/>
        <v>0.92569659442724461</v>
      </c>
      <c r="S1833" s="35">
        <f t="shared" si="744"/>
        <v>0.98086124401913877</v>
      </c>
      <c r="T1833" s="35">
        <f t="shared" si="744"/>
        <v>0.92200772200772196</v>
      </c>
      <c r="U1833" s="35">
        <f t="shared" si="744"/>
        <v>0.93944099378881984</v>
      </c>
      <c r="V1833" s="35"/>
      <c r="W1833" s="35">
        <f t="shared" si="744"/>
        <v>0.88497652582159625</v>
      </c>
      <c r="X1833" s="35"/>
      <c r="Y1833" s="35">
        <f t="shared" si="744"/>
        <v>0.95500387897595029</v>
      </c>
      <c r="Z1833" s="35">
        <f t="shared" si="744"/>
        <v>0.9428129829984544</v>
      </c>
      <c r="AA1833" s="35"/>
      <c r="AB1833" s="35">
        <f t="shared" si="744"/>
        <v>0.99693955623565422</v>
      </c>
      <c r="AC1833" s="35">
        <f t="shared" si="744"/>
        <v>0.95429899302865995</v>
      </c>
      <c r="AD1833" s="35">
        <f t="shared" si="744"/>
        <v>0.98055987558320368</v>
      </c>
      <c r="AE1833" s="35">
        <f t="shared" si="744"/>
        <v>0.98363211223694469</v>
      </c>
      <c r="AF1833" s="35">
        <f t="shared" si="744"/>
        <v>0.91751767478397483</v>
      </c>
      <c r="AG1833" s="35">
        <f t="shared" si="744"/>
        <v>0.96976568405139829</v>
      </c>
      <c r="AH1833" s="35"/>
      <c r="AI1833" s="35">
        <f t="shared" si="744"/>
        <v>0.95382165605095537</v>
      </c>
      <c r="AJ1833" s="35">
        <f t="shared" si="744"/>
        <v>0.96972049689440998</v>
      </c>
      <c r="AK1833" s="35"/>
      <c r="AL1833" s="35">
        <f t="shared" ref="AL1833:BD1833" si="745">1-AL1832/(AL1830-AL1831)</f>
        <v>0.97134004647560035</v>
      </c>
      <c r="AM1833" s="35">
        <f t="shared" si="745"/>
        <v>0.98839009287925694</v>
      </c>
      <c r="AN1833" s="35">
        <f t="shared" si="745"/>
        <v>0.9699129057798892</v>
      </c>
      <c r="AO1833" s="35">
        <f t="shared" si="745"/>
        <v>0.92818532818532817</v>
      </c>
      <c r="AP1833" s="35">
        <f t="shared" si="745"/>
        <v>0.98805732484076436</v>
      </c>
      <c r="AQ1833" s="35">
        <f t="shared" si="745"/>
        <v>0.89069767441860459</v>
      </c>
      <c r="AR1833" s="35">
        <f t="shared" si="745"/>
        <v>0.922782874617737</v>
      </c>
      <c r="AS1833" s="35">
        <f t="shared" si="745"/>
        <v>0.92886345053148001</v>
      </c>
      <c r="AT1833" s="35">
        <f t="shared" si="745"/>
        <v>0.93127413127413128</v>
      </c>
      <c r="AU1833" s="35">
        <f t="shared" si="745"/>
        <v>0.87370103916866504</v>
      </c>
      <c r="AV1833" s="35">
        <f t="shared" si="745"/>
        <v>1</v>
      </c>
      <c r="AW1833" s="35">
        <f t="shared" si="745"/>
        <v>0.85680751173708924</v>
      </c>
      <c r="AX1833" s="35">
        <f t="shared" si="745"/>
        <v>0.95118230358504963</v>
      </c>
      <c r="AY1833" s="35">
        <f t="shared" si="745"/>
        <v>0.99758259468170829</v>
      </c>
      <c r="AZ1833" s="35">
        <f t="shared" si="745"/>
        <v>0.97477064220183485</v>
      </c>
      <c r="BA1833" s="35">
        <f t="shared" si="745"/>
        <v>0.99923254029163466</v>
      </c>
      <c r="BB1833" s="35">
        <f t="shared" si="745"/>
        <v>1</v>
      </c>
      <c r="BC1833" s="35">
        <f t="shared" si="745"/>
        <v>1</v>
      </c>
      <c r="BD1833" s="35">
        <f t="shared" si="745"/>
        <v>0.95289879931389365</v>
      </c>
      <c r="BE1833" s="110"/>
    </row>
    <row r="1834" spans="1:57" ht="25.5" customHeight="1" x14ac:dyDescent="0.25">
      <c r="A1834" s="19" t="s">
        <v>44</v>
      </c>
      <c r="B1834" s="85" t="s">
        <v>45</v>
      </c>
      <c r="C1834" s="86">
        <v>43722</v>
      </c>
      <c r="D1834" s="85">
        <v>36</v>
      </c>
      <c r="E1834" s="85" t="s">
        <v>46</v>
      </c>
      <c r="F1834" s="19">
        <f t="shared" ref="F1834:AK1834" si="746">F1783</f>
        <v>14</v>
      </c>
      <c r="G1834" s="19">
        <f t="shared" si="746"/>
        <v>23</v>
      </c>
      <c r="H1834" s="19">
        <f t="shared" si="746"/>
        <v>42</v>
      </c>
      <c r="I1834" s="19">
        <f t="shared" si="746"/>
        <v>47</v>
      </c>
      <c r="J1834" s="19">
        <f t="shared" si="746"/>
        <v>48</v>
      </c>
      <c r="K1834" s="19">
        <f t="shared" si="746"/>
        <v>59</v>
      </c>
      <c r="L1834" s="19">
        <f t="shared" si="746"/>
        <v>64</v>
      </c>
      <c r="M1834" s="19">
        <f t="shared" si="746"/>
        <v>65</v>
      </c>
      <c r="N1834" s="19">
        <f t="shared" si="746"/>
        <v>66</v>
      </c>
      <c r="O1834" s="19">
        <f t="shared" si="746"/>
        <v>72</v>
      </c>
      <c r="P1834" s="19">
        <f t="shared" si="746"/>
        <v>76</v>
      </c>
      <c r="Q1834" s="19">
        <f t="shared" si="746"/>
        <v>78</v>
      </c>
      <c r="R1834" s="19">
        <f t="shared" si="746"/>
        <v>79</v>
      </c>
      <c r="S1834" s="19">
        <f t="shared" si="746"/>
        <v>83</v>
      </c>
      <c r="T1834" s="19">
        <f t="shared" si="746"/>
        <v>84</v>
      </c>
      <c r="U1834" s="19">
        <f t="shared" si="746"/>
        <v>86</v>
      </c>
      <c r="V1834" s="19"/>
      <c r="W1834" s="19">
        <f t="shared" si="746"/>
        <v>411</v>
      </c>
      <c r="X1834" s="19"/>
      <c r="Y1834" s="19">
        <f t="shared" si="746"/>
        <v>413</v>
      </c>
      <c r="Z1834" s="19">
        <f t="shared" si="746"/>
        <v>415</v>
      </c>
      <c r="AA1834" s="19"/>
      <c r="AB1834" s="19">
        <f t="shared" si="746"/>
        <v>417</v>
      </c>
      <c r="AC1834" s="19">
        <f t="shared" si="746"/>
        <v>418</v>
      </c>
      <c r="AD1834" s="19">
        <f t="shared" si="746"/>
        <v>419</v>
      </c>
      <c r="AE1834" s="19">
        <f t="shared" si="746"/>
        <v>420</v>
      </c>
      <c r="AF1834" s="19">
        <f t="shared" si="746"/>
        <v>421</v>
      </c>
      <c r="AG1834" s="19">
        <f t="shared" si="746"/>
        <v>422</v>
      </c>
      <c r="AH1834" s="19"/>
      <c r="AI1834" s="19">
        <f t="shared" si="746"/>
        <v>425</v>
      </c>
      <c r="AJ1834" s="19">
        <f t="shared" si="746"/>
        <v>426</v>
      </c>
      <c r="AK1834" s="19"/>
      <c r="AL1834" s="19">
        <f t="shared" ref="AL1834:BD1834" si="747">AL1783</f>
        <v>430</v>
      </c>
      <c r="AM1834" s="19">
        <f t="shared" si="747"/>
        <v>431</v>
      </c>
      <c r="AN1834" s="19">
        <f t="shared" si="747"/>
        <v>433</v>
      </c>
      <c r="AO1834" s="19">
        <f t="shared" si="747"/>
        <v>446</v>
      </c>
      <c r="AP1834" s="19">
        <f t="shared" si="747"/>
        <v>449</v>
      </c>
      <c r="AQ1834" s="19">
        <f t="shared" si="747"/>
        <v>450</v>
      </c>
      <c r="AR1834" s="19">
        <f t="shared" si="747"/>
        <v>451</v>
      </c>
      <c r="AS1834" s="19">
        <f t="shared" si="747"/>
        <v>453</v>
      </c>
      <c r="AT1834" s="19">
        <f t="shared" si="747"/>
        <v>454</v>
      </c>
      <c r="AU1834" s="19">
        <f t="shared" si="747"/>
        <v>455</v>
      </c>
      <c r="AV1834" s="19">
        <f t="shared" si="747"/>
        <v>0</v>
      </c>
      <c r="AW1834" s="19">
        <f t="shared" si="747"/>
        <v>457</v>
      </c>
      <c r="AX1834" s="19">
        <f t="shared" si="747"/>
        <v>458</v>
      </c>
      <c r="AY1834" s="19">
        <f t="shared" si="747"/>
        <v>460</v>
      </c>
      <c r="AZ1834" s="19">
        <f t="shared" si="747"/>
        <v>461</v>
      </c>
      <c r="BA1834" s="19">
        <f t="shared" si="747"/>
        <v>463</v>
      </c>
      <c r="BB1834" s="19">
        <f t="shared" si="747"/>
        <v>0</v>
      </c>
      <c r="BC1834" s="19">
        <f t="shared" si="747"/>
        <v>0</v>
      </c>
      <c r="BD1834" s="19" t="str">
        <f t="shared" si="747"/>
        <v>TOTALS</v>
      </c>
      <c r="BE1834" s="19" t="s">
        <v>47</v>
      </c>
    </row>
    <row r="1835" spans="1:57" ht="25.5" customHeight="1" x14ac:dyDescent="0.25">
      <c r="A1835" s="19" t="s">
        <v>48</v>
      </c>
      <c r="B1835" s="85"/>
      <c r="C1835" s="87" t="s">
        <v>49</v>
      </c>
      <c r="D1835" s="87" t="s">
        <v>50</v>
      </c>
      <c r="E1835" s="87" t="s">
        <v>51</v>
      </c>
      <c r="F1835" s="19" t="s">
        <v>52</v>
      </c>
      <c r="G1835" s="19" t="s">
        <v>52</v>
      </c>
      <c r="H1835" s="19" t="s">
        <v>52</v>
      </c>
      <c r="I1835" s="19" t="s">
        <v>52</v>
      </c>
      <c r="J1835" s="19" t="s">
        <v>52</v>
      </c>
      <c r="K1835" s="19" t="s">
        <v>52</v>
      </c>
      <c r="L1835" s="19" t="s">
        <v>52</v>
      </c>
      <c r="M1835" s="19" t="s">
        <v>52</v>
      </c>
      <c r="N1835" s="19" t="s">
        <v>52</v>
      </c>
      <c r="O1835" s="19" t="s">
        <v>52</v>
      </c>
      <c r="P1835" s="19" t="s">
        <v>52</v>
      </c>
      <c r="Q1835" s="19" t="s">
        <v>52</v>
      </c>
      <c r="R1835" s="19" t="s">
        <v>52</v>
      </c>
      <c r="S1835" s="19" t="s">
        <v>52</v>
      </c>
      <c r="T1835" s="19" t="s">
        <v>52</v>
      </c>
      <c r="U1835" s="19" t="s">
        <v>52</v>
      </c>
      <c r="V1835" s="19"/>
      <c r="W1835" s="19" t="s">
        <v>52</v>
      </c>
      <c r="X1835" s="19"/>
      <c r="Y1835" s="19" t="s">
        <v>52</v>
      </c>
      <c r="Z1835" s="19" t="s">
        <v>52</v>
      </c>
      <c r="AA1835" s="19"/>
      <c r="AB1835" s="19" t="s">
        <v>52</v>
      </c>
      <c r="AC1835" s="19" t="s">
        <v>52</v>
      </c>
      <c r="AD1835" s="19" t="s">
        <v>52</v>
      </c>
      <c r="AE1835" s="19" t="s">
        <v>52</v>
      </c>
      <c r="AF1835" s="19" t="s">
        <v>52</v>
      </c>
      <c r="AG1835" s="19" t="s">
        <v>52</v>
      </c>
      <c r="AH1835" s="19"/>
      <c r="AI1835" s="19" t="s">
        <v>52</v>
      </c>
      <c r="AJ1835" s="19" t="s">
        <v>52</v>
      </c>
      <c r="AK1835" s="19"/>
      <c r="AL1835" s="19" t="s">
        <v>52</v>
      </c>
      <c r="AM1835" s="19" t="s">
        <v>52</v>
      </c>
      <c r="AN1835" s="19" t="s">
        <v>52</v>
      </c>
      <c r="AO1835" s="19" t="s">
        <v>52</v>
      </c>
      <c r="AP1835" s="19" t="s">
        <v>52</v>
      </c>
      <c r="AQ1835" s="19" t="s">
        <v>52</v>
      </c>
      <c r="AR1835" s="19" t="s">
        <v>52</v>
      </c>
      <c r="AS1835" s="19" t="s">
        <v>52</v>
      </c>
      <c r="AT1835" s="19" t="s">
        <v>52</v>
      </c>
      <c r="AU1835" s="19" t="s">
        <v>52</v>
      </c>
      <c r="AV1835" s="19" t="s">
        <v>52</v>
      </c>
      <c r="AW1835" s="19" t="s">
        <v>52</v>
      </c>
      <c r="AX1835" s="19" t="s">
        <v>52</v>
      </c>
      <c r="AY1835" s="19" t="s">
        <v>52</v>
      </c>
      <c r="AZ1835" s="19" t="s">
        <v>52</v>
      </c>
      <c r="BA1835" s="19" t="s">
        <v>52</v>
      </c>
      <c r="BB1835" s="19" t="s">
        <v>52</v>
      </c>
      <c r="BC1835" s="19" t="s">
        <v>52</v>
      </c>
      <c r="BD1835" s="19" t="s">
        <v>52</v>
      </c>
      <c r="BE1835" s="19" t="s">
        <v>53</v>
      </c>
    </row>
    <row r="1836" spans="1:57" ht="25.5" customHeight="1" x14ac:dyDescent="0.25">
      <c r="A1836" s="22">
        <v>37</v>
      </c>
      <c r="B1836" s="76" t="s">
        <v>54</v>
      </c>
      <c r="C1836" s="76">
        <v>25</v>
      </c>
      <c r="D1836" s="76" t="s">
        <v>55</v>
      </c>
      <c r="E1836" s="76" t="s">
        <v>56</v>
      </c>
      <c r="F1836" s="24">
        <v>0</v>
      </c>
      <c r="G1836" s="24">
        <v>0</v>
      </c>
      <c r="H1836" s="24">
        <v>0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0</v>
      </c>
      <c r="V1836" s="24"/>
      <c r="W1836" s="24">
        <v>0</v>
      </c>
      <c r="X1836" s="24"/>
      <c r="Y1836" s="24">
        <v>0</v>
      </c>
      <c r="Z1836" s="24">
        <v>0</v>
      </c>
      <c r="AA1836" s="24"/>
      <c r="AB1836" s="24">
        <v>0</v>
      </c>
      <c r="AC1836" s="24">
        <v>0</v>
      </c>
      <c r="AD1836" s="24">
        <v>0</v>
      </c>
      <c r="AE1836" s="24">
        <v>0</v>
      </c>
      <c r="AF1836" s="24">
        <v>0</v>
      </c>
      <c r="AG1836" s="24">
        <v>0</v>
      </c>
      <c r="AH1836" s="24"/>
      <c r="AI1836" s="24">
        <v>0</v>
      </c>
      <c r="AJ1836" s="24">
        <v>0</v>
      </c>
      <c r="AK1836" s="24"/>
      <c r="AL1836" s="24">
        <v>0</v>
      </c>
      <c r="AM1836" s="24">
        <v>0</v>
      </c>
      <c r="AN1836" s="24">
        <v>0</v>
      </c>
      <c r="AO1836" s="24">
        <v>0</v>
      </c>
      <c r="AP1836" s="24">
        <v>0</v>
      </c>
      <c r="AQ1836" s="24">
        <v>0</v>
      </c>
      <c r="AR1836" s="24">
        <v>0</v>
      </c>
      <c r="AS1836" s="24">
        <v>0</v>
      </c>
      <c r="AT1836" s="24">
        <v>0</v>
      </c>
      <c r="AU1836" s="24">
        <v>0</v>
      </c>
      <c r="AV1836" s="24">
        <v>0</v>
      </c>
      <c r="AW1836" s="24">
        <v>0</v>
      </c>
      <c r="AX1836" s="24">
        <v>0</v>
      </c>
      <c r="AY1836" s="24">
        <v>0</v>
      </c>
      <c r="AZ1836" s="24">
        <v>0</v>
      </c>
      <c r="BA1836" s="24">
        <v>0</v>
      </c>
      <c r="BB1836" s="24">
        <v>0</v>
      </c>
      <c r="BC1836" s="24">
        <v>0</v>
      </c>
      <c r="BD1836" s="24">
        <f t="shared" ref="BD1836:BD1879" si="748">SUM(F1836:BC1836)</f>
        <v>0</v>
      </c>
      <c r="BE1836" s="25"/>
    </row>
    <row r="1837" spans="1:57" ht="25.5" customHeight="1" x14ac:dyDescent="0.25">
      <c r="A1837" s="22">
        <v>37</v>
      </c>
      <c r="B1837" s="76" t="s">
        <v>54</v>
      </c>
      <c r="C1837" s="76">
        <v>66</v>
      </c>
      <c r="D1837" s="76" t="s">
        <v>55</v>
      </c>
      <c r="E1837" s="77" t="s">
        <v>57</v>
      </c>
      <c r="F1837" s="24">
        <v>0</v>
      </c>
      <c r="G1837" s="24">
        <v>0</v>
      </c>
      <c r="H1837" s="24">
        <v>0</v>
      </c>
      <c r="I1837" s="24">
        <v>0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0</v>
      </c>
      <c r="V1837" s="24"/>
      <c r="W1837" s="24">
        <v>0</v>
      </c>
      <c r="X1837" s="24"/>
      <c r="Y1837" s="24">
        <v>0</v>
      </c>
      <c r="Z1837" s="24">
        <v>0</v>
      </c>
      <c r="AA1837" s="24"/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/>
      <c r="AI1837" s="24">
        <v>0</v>
      </c>
      <c r="AJ1837" s="24">
        <v>0</v>
      </c>
      <c r="AK1837" s="24"/>
      <c r="AL1837" s="24">
        <v>0</v>
      </c>
      <c r="AM1837" s="24">
        <v>0</v>
      </c>
      <c r="AN1837" s="24">
        <v>0</v>
      </c>
      <c r="AO1837" s="24">
        <v>0</v>
      </c>
      <c r="AP1837" s="24">
        <v>0</v>
      </c>
      <c r="AQ1837" s="24">
        <v>0</v>
      </c>
      <c r="AR1837" s="24">
        <v>0</v>
      </c>
      <c r="AS1837" s="24">
        <v>0</v>
      </c>
      <c r="AT1837" s="24">
        <v>0</v>
      </c>
      <c r="AU1837" s="24">
        <v>0</v>
      </c>
      <c r="AV1837" s="24">
        <v>0</v>
      </c>
      <c r="AW1837" s="24">
        <v>0</v>
      </c>
      <c r="AX1837" s="24">
        <v>0</v>
      </c>
      <c r="AY1837" s="24">
        <v>0</v>
      </c>
      <c r="AZ1837" s="24">
        <v>0</v>
      </c>
      <c r="BA1837" s="24">
        <v>0</v>
      </c>
      <c r="BB1837" s="24">
        <v>0</v>
      </c>
      <c r="BC1837" s="24">
        <v>0</v>
      </c>
      <c r="BD1837" s="24">
        <f t="shared" si="748"/>
        <v>0</v>
      </c>
      <c r="BE1837" s="25"/>
    </row>
    <row r="1838" spans="1:57" ht="25.5" customHeight="1" x14ac:dyDescent="0.25">
      <c r="A1838" s="22">
        <v>37</v>
      </c>
      <c r="B1838" s="76" t="s">
        <v>54</v>
      </c>
      <c r="C1838" s="76">
        <v>27</v>
      </c>
      <c r="D1838" s="76">
        <v>269</v>
      </c>
      <c r="E1838" s="76" t="s">
        <v>61</v>
      </c>
      <c r="F1838" s="24">
        <v>0</v>
      </c>
      <c r="G1838" s="24">
        <v>0</v>
      </c>
      <c r="H1838" s="24">
        <v>0</v>
      </c>
      <c r="I1838" s="24">
        <v>0</v>
      </c>
      <c r="J1838" s="24">
        <v>0</v>
      </c>
      <c r="K1838" s="24">
        <v>0</v>
      </c>
      <c r="L1838" s="24">
        <v>0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0</v>
      </c>
      <c r="V1838" s="24"/>
      <c r="W1838" s="24">
        <v>0</v>
      </c>
      <c r="X1838" s="24"/>
      <c r="Y1838" s="24">
        <v>0</v>
      </c>
      <c r="Z1838" s="24">
        <v>0</v>
      </c>
      <c r="AA1838" s="24"/>
      <c r="AB1838" s="24">
        <v>0</v>
      </c>
      <c r="AC1838" s="24">
        <v>0</v>
      </c>
      <c r="AD1838" s="24">
        <v>0</v>
      </c>
      <c r="AE1838" s="24">
        <v>0</v>
      </c>
      <c r="AF1838" s="24">
        <v>0</v>
      </c>
      <c r="AG1838" s="24">
        <v>0</v>
      </c>
      <c r="AH1838" s="24"/>
      <c r="AI1838" s="24">
        <v>0</v>
      </c>
      <c r="AJ1838" s="24">
        <v>0</v>
      </c>
      <c r="AK1838" s="24"/>
      <c r="AL1838" s="24">
        <v>0</v>
      </c>
      <c r="AM1838" s="24">
        <v>0</v>
      </c>
      <c r="AN1838" s="24">
        <v>0</v>
      </c>
      <c r="AO1838" s="24">
        <v>0</v>
      </c>
      <c r="AP1838" s="24">
        <v>0</v>
      </c>
      <c r="AQ1838" s="24">
        <v>0</v>
      </c>
      <c r="AR1838" s="24">
        <v>0</v>
      </c>
      <c r="AS1838" s="24">
        <v>0</v>
      </c>
      <c r="AT1838" s="24">
        <v>0</v>
      </c>
      <c r="AU1838" s="24">
        <v>0</v>
      </c>
      <c r="AV1838" s="24">
        <v>0</v>
      </c>
      <c r="AW1838" s="24">
        <v>0</v>
      </c>
      <c r="AX1838" s="24">
        <v>0</v>
      </c>
      <c r="AY1838" s="24">
        <v>0</v>
      </c>
      <c r="AZ1838" s="24">
        <v>0</v>
      </c>
      <c r="BA1838" s="24">
        <v>0</v>
      </c>
      <c r="BB1838" s="24">
        <v>0</v>
      </c>
      <c r="BC1838" s="24">
        <v>0</v>
      </c>
      <c r="BD1838" s="24">
        <f t="shared" si="748"/>
        <v>0</v>
      </c>
      <c r="BE1838" s="25"/>
    </row>
    <row r="1839" spans="1:57" ht="25.5" customHeight="1" x14ac:dyDescent="0.25">
      <c r="A1839" s="22">
        <v>37</v>
      </c>
      <c r="B1839" s="76" t="s">
        <v>54</v>
      </c>
      <c r="C1839" s="76">
        <v>27</v>
      </c>
      <c r="D1839" s="76">
        <v>273</v>
      </c>
      <c r="E1839" s="76" t="s">
        <v>65</v>
      </c>
      <c r="F1839" s="24">
        <v>0</v>
      </c>
      <c r="G1839" s="24">
        <v>0</v>
      </c>
      <c r="H1839" s="24">
        <v>0</v>
      </c>
      <c r="I1839" s="24">
        <v>0</v>
      </c>
      <c r="J1839" s="24">
        <v>0</v>
      </c>
      <c r="K1839" s="24">
        <v>0</v>
      </c>
      <c r="L1839" s="24">
        <v>0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0</v>
      </c>
      <c r="V1839" s="24"/>
      <c r="W1839" s="24">
        <v>0</v>
      </c>
      <c r="X1839" s="24"/>
      <c r="Y1839" s="24">
        <v>0</v>
      </c>
      <c r="Z1839" s="24">
        <v>0</v>
      </c>
      <c r="AA1839" s="24"/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/>
      <c r="AI1839" s="24">
        <v>0</v>
      </c>
      <c r="AJ1839" s="24">
        <v>0</v>
      </c>
      <c r="AK1839" s="24"/>
      <c r="AL1839" s="24">
        <v>0</v>
      </c>
      <c r="AM1839" s="24">
        <v>0</v>
      </c>
      <c r="AN1839" s="24">
        <v>0</v>
      </c>
      <c r="AO1839" s="24">
        <v>0</v>
      </c>
      <c r="AP1839" s="24">
        <v>0</v>
      </c>
      <c r="AQ1839" s="24">
        <v>0</v>
      </c>
      <c r="AR1839" s="24">
        <v>0</v>
      </c>
      <c r="AS1839" s="24">
        <v>0</v>
      </c>
      <c r="AT1839" s="24">
        <v>0</v>
      </c>
      <c r="AU1839" s="24">
        <v>0</v>
      </c>
      <c r="AV1839" s="24">
        <v>0</v>
      </c>
      <c r="AW1839" s="24">
        <v>0</v>
      </c>
      <c r="AX1839" s="24">
        <v>0</v>
      </c>
      <c r="AY1839" s="24">
        <v>0</v>
      </c>
      <c r="AZ1839" s="24">
        <v>0</v>
      </c>
      <c r="BA1839" s="24">
        <v>0</v>
      </c>
      <c r="BB1839" s="24">
        <v>0</v>
      </c>
      <c r="BC1839" s="24">
        <v>0</v>
      </c>
      <c r="BD1839" s="24">
        <f t="shared" si="748"/>
        <v>0</v>
      </c>
      <c r="BE1839" s="25"/>
    </row>
    <row r="1840" spans="1:57" ht="25.5" customHeight="1" x14ac:dyDescent="0.25">
      <c r="A1840" s="22">
        <v>37</v>
      </c>
      <c r="B1840" s="76" t="s">
        <v>54</v>
      </c>
      <c r="C1840" s="76">
        <v>27</v>
      </c>
      <c r="D1840" s="76">
        <v>274</v>
      </c>
      <c r="E1840" s="76" t="s">
        <v>66</v>
      </c>
      <c r="F1840" s="24">
        <v>0</v>
      </c>
      <c r="G1840" s="24">
        <v>0</v>
      </c>
      <c r="H1840" s="24">
        <v>0</v>
      </c>
      <c r="I1840" s="24">
        <v>0</v>
      </c>
      <c r="J1840" s="24">
        <v>0</v>
      </c>
      <c r="K1840" s="24">
        <v>0</v>
      </c>
      <c r="L1840" s="24">
        <v>0</v>
      </c>
      <c r="M1840" s="24">
        <v>0</v>
      </c>
      <c r="N1840" s="24">
        <v>0</v>
      </c>
      <c r="O1840" s="24">
        <v>0</v>
      </c>
      <c r="P1840" s="24">
        <v>0</v>
      </c>
      <c r="Q1840" s="24">
        <v>0</v>
      </c>
      <c r="R1840" s="24">
        <v>0</v>
      </c>
      <c r="S1840" s="24">
        <v>0</v>
      </c>
      <c r="T1840" s="24">
        <v>0</v>
      </c>
      <c r="U1840" s="24">
        <v>0</v>
      </c>
      <c r="V1840" s="24"/>
      <c r="W1840" s="24">
        <v>0</v>
      </c>
      <c r="X1840" s="24"/>
      <c r="Y1840" s="24">
        <v>0</v>
      </c>
      <c r="Z1840" s="24">
        <v>0</v>
      </c>
      <c r="AA1840" s="24"/>
      <c r="AB1840" s="24">
        <v>0</v>
      </c>
      <c r="AC1840" s="24">
        <v>0</v>
      </c>
      <c r="AD1840" s="24">
        <v>0</v>
      </c>
      <c r="AE1840" s="24">
        <v>0</v>
      </c>
      <c r="AF1840" s="24">
        <v>0</v>
      </c>
      <c r="AG1840" s="24">
        <v>0</v>
      </c>
      <c r="AH1840" s="24"/>
      <c r="AI1840" s="24">
        <v>0</v>
      </c>
      <c r="AJ1840" s="24">
        <v>0</v>
      </c>
      <c r="AK1840" s="24"/>
      <c r="AL1840" s="24">
        <v>0</v>
      </c>
      <c r="AM1840" s="24">
        <v>0</v>
      </c>
      <c r="AN1840" s="24">
        <v>0</v>
      </c>
      <c r="AO1840" s="24">
        <v>0</v>
      </c>
      <c r="AP1840" s="24">
        <v>0</v>
      </c>
      <c r="AQ1840" s="24">
        <v>0</v>
      </c>
      <c r="AR1840" s="24">
        <v>0</v>
      </c>
      <c r="AS1840" s="24">
        <v>0</v>
      </c>
      <c r="AT1840" s="24">
        <v>0</v>
      </c>
      <c r="AU1840" s="24">
        <v>0</v>
      </c>
      <c r="AV1840" s="24">
        <v>0</v>
      </c>
      <c r="AW1840" s="24">
        <v>0</v>
      </c>
      <c r="AX1840" s="24">
        <v>0</v>
      </c>
      <c r="AY1840" s="24">
        <v>0</v>
      </c>
      <c r="AZ1840" s="24">
        <v>0</v>
      </c>
      <c r="BA1840" s="24">
        <v>0</v>
      </c>
      <c r="BB1840" s="24">
        <v>0</v>
      </c>
      <c r="BC1840" s="24">
        <v>0</v>
      </c>
      <c r="BD1840" s="24">
        <f t="shared" si="748"/>
        <v>0</v>
      </c>
      <c r="BE1840" s="25" t="s">
        <v>48</v>
      </c>
    </row>
    <row r="1841" spans="1:57" ht="25.5" customHeight="1" x14ac:dyDescent="0.25">
      <c r="A1841" s="22">
        <v>37</v>
      </c>
      <c r="B1841" s="76" t="s">
        <v>54</v>
      </c>
      <c r="C1841" s="76">
        <v>23</v>
      </c>
      <c r="D1841" s="76">
        <v>243</v>
      </c>
      <c r="E1841" s="76" t="s">
        <v>67</v>
      </c>
      <c r="F1841" s="24">
        <v>0</v>
      </c>
      <c r="G1841" s="24">
        <v>0</v>
      </c>
      <c r="H1841" s="24">
        <v>0</v>
      </c>
      <c r="I1841" s="24">
        <v>0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0</v>
      </c>
      <c r="U1841" s="24">
        <v>0</v>
      </c>
      <c r="V1841" s="24"/>
      <c r="W1841" s="24">
        <v>0</v>
      </c>
      <c r="X1841" s="24"/>
      <c r="Y1841" s="24">
        <v>0</v>
      </c>
      <c r="Z1841" s="24">
        <v>0</v>
      </c>
      <c r="AA1841" s="24"/>
      <c r="AB1841" s="24">
        <v>0</v>
      </c>
      <c r="AC1841" s="24">
        <v>0</v>
      </c>
      <c r="AD1841" s="24">
        <v>0</v>
      </c>
      <c r="AE1841" s="24">
        <v>0</v>
      </c>
      <c r="AF1841" s="24">
        <v>0</v>
      </c>
      <c r="AG1841" s="24">
        <v>0</v>
      </c>
      <c r="AH1841" s="24"/>
      <c r="AI1841" s="24">
        <v>0</v>
      </c>
      <c r="AJ1841" s="24">
        <v>0</v>
      </c>
      <c r="AK1841" s="24"/>
      <c r="AL1841" s="24">
        <v>0</v>
      </c>
      <c r="AM1841" s="24">
        <v>0</v>
      </c>
      <c r="AN1841" s="24">
        <v>0</v>
      </c>
      <c r="AO1841" s="24">
        <v>0</v>
      </c>
      <c r="AP1841" s="24">
        <v>0</v>
      </c>
      <c r="AQ1841" s="24">
        <v>0</v>
      </c>
      <c r="AR1841" s="24">
        <v>0</v>
      </c>
      <c r="AS1841" s="24">
        <v>0</v>
      </c>
      <c r="AT1841" s="24">
        <v>0</v>
      </c>
      <c r="AU1841" s="24">
        <v>0</v>
      </c>
      <c r="AV1841" s="24">
        <v>0</v>
      </c>
      <c r="AW1841" s="24">
        <v>0</v>
      </c>
      <c r="AX1841" s="24">
        <v>0</v>
      </c>
      <c r="AY1841" s="24">
        <v>0</v>
      </c>
      <c r="AZ1841" s="24">
        <v>0</v>
      </c>
      <c r="BA1841" s="24">
        <v>0</v>
      </c>
      <c r="BB1841" s="24">
        <v>0</v>
      </c>
      <c r="BC1841" s="24">
        <v>0</v>
      </c>
      <c r="BD1841" s="24">
        <f t="shared" si="748"/>
        <v>0</v>
      </c>
      <c r="BE1841" s="25" t="s">
        <v>48</v>
      </c>
    </row>
    <row r="1842" spans="1:57" ht="25.5" customHeight="1" x14ac:dyDescent="0.25">
      <c r="A1842" s="22">
        <v>37</v>
      </c>
      <c r="B1842" s="76" t="s">
        <v>54</v>
      </c>
      <c r="C1842" s="76">
        <v>23</v>
      </c>
      <c r="D1842" s="76">
        <v>332</v>
      </c>
      <c r="E1842" s="76" t="s">
        <v>68</v>
      </c>
      <c r="F1842" s="24">
        <v>0</v>
      </c>
      <c r="G1842" s="24">
        <v>0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0</v>
      </c>
      <c r="V1842" s="24"/>
      <c r="W1842" s="24">
        <v>0</v>
      </c>
      <c r="X1842" s="24"/>
      <c r="Y1842" s="24">
        <v>0</v>
      </c>
      <c r="Z1842" s="24">
        <v>0</v>
      </c>
      <c r="AA1842" s="24"/>
      <c r="AB1842" s="24">
        <v>0</v>
      </c>
      <c r="AC1842" s="24">
        <v>0</v>
      </c>
      <c r="AD1842" s="24">
        <v>0</v>
      </c>
      <c r="AE1842" s="24">
        <v>0</v>
      </c>
      <c r="AF1842" s="24">
        <v>0</v>
      </c>
      <c r="AG1842" s="24">
        <v>0</v>
      </c>
      <c r="AH1842" s="24"/>
      <c r="AI1842" s="24">
        <v>0</v>
      </c>
      <c r="AJ1842" s="24">
        <v>0</v>
      </c>
      <c r="AK1842" s="24"/>
      <c r="AL1842" s="24">
        <v>0</v>
      </c>
      <c r="AM1842" s="24">
        <v>0</v>
      </c>
      <c r="AN1842" s="24">
        <v>0</v>
      </c>
      <c r="AO1842" s="24">
        <v>0</v>
      </c>
      <c r="AP1842" s="24">
        <v>0</v>
      </c>
      <c r="AQ1842" s="24">
        <v>0</v>
      </c>
      <c r="AR1842" s="24">
        <v>0</v>
      </c>
      <c r="AS1842" s="24">
        <v>0</v>
      </c>
      <c r="AT1842" s="24">
        <v>0</v>
      </c>
      <c r="AU1842" s="24">
        <v>0</v>
      </c>
      <c r="AV1842" s="24">
        <v>0</v>
      </c>
      <c r="AW1842" s="24">
        <v>0</v>
      </c>
      <c r="AX1842" s="24">
        <v>0</v>
      </c>
      <c r="AY1842" s="24">
        <v>0</v>
      </c>
      <c r="AZ1842" s="24">
        <v>0</v>
      </c>
      <c r="BA1842" s="24">
        <v>0</v>
      </c>
      <c r="BB1842" s="24">
        <v>0</v>
      </c>
      <c r="BC1842" s="24">
        <v>0</v>
      </c>
      <c r="BD1842" s="24">
        <f t="shared" si="748"/>
        <v>0</v>
      </c>
      <c r="BE1842" s="25" t="s">
        <v>48</v>
      </c>
    </row>
    <row r="1843" spans="1:57" ht="25.5" customHeight="1" x14ac:dyDescent="0.25">
      <c r="A1843" s="22">
        <v>37</v>
      </c>
      <c r="B1843" s="76" t="s">
        <v>54</v>
      </c>
      <c r="C1843" s="76">
        <v>22</v>
      </c>
      <c r="D1843" s="76">
        <v>175</v>
      </c>
      <c r="E1843" s="76" t="s">
        <v>69</v>
      </c>
      <c r="F1843" s="24">
        <v>0</v>
      </c>
      <c r="G1843" s="24">
        <v>0</v>
      </c>
      <c r="H1843" s="24">
        <v>0</v>
      </c>
      <c r="I1843" s="24">
        <v>0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0</v>
      </c>
      <c r="V1843" s="24"/>
      <c r="W1843" s="24">
        <v>0</v>
      </c>
      <c r="X1843" s="24"/>
      <c r="Y1843" s="24">
        <v>0</v>
      </c>
      <c r="Z1843" s="24">
        <v>0</v>
      </c>
      <c r="AA1843" s="24"/>
      <c r="AB1843" s="24">
        <v>0</v>
      </c>
      <c r="AC1843" s="24">
        <v>0</v>
      </c>
      <c r="AD1843" s="24">
        <v>0</v>
      </c>
      <c r="AE1843" s="24">
        <v>0</v>
      </c>
      <c r="AF1843" s="24">
        <v>0</v>
      </c>
      <c r="AG1843" s="24">
        <v>0</v>
      </c>
      <c r="AH1843" s="24"/>
      <c r="AI1843" s="24">
        <v>0</v>
      </c>
      <c r="AJ1843" s="24">
        <v>0</v>
      </c>
      <c r="AK1843" s="24"/>
      <c r="AL1843" s="24">
        <v>0</v>
      </c>
      <c r="AM1843" s="24">
        <v>0</v>
      </c>
      <c r="AN1843" s="24">
        <v>0</v>
      </c>
      <c r="AO1843" s="24">
        <v>0</v>
      </c>
      <c r="AP1843" s="24">
        <v>0</v>
      </c>
      <c r="AQ1843" s="24">
        <v>0</v>
      </c>
      <c r="AR1843" s="24">
        <v>0</v>
      </c>
      <c r="AS1843" s="24">
        <v>0</v>
      </c>
      <c r="AT1843" s="24">
        <v>0</v>
      </c>
      <c r="AU1843" s="24">
        <v>0</v>
      </c>
      <c r="AV1843" s="24">
        <v>0</v>
      </c>
      <c r="AW1843" s="24">
        <v>0</v>
      </c>
      <c r="AX1843" s="24">
        <v>0</v>
      </c>
      <c r="AY1843" s="24">
        <v>0</v>
      </c>
      <c r="AZ1843" s="24">
        <v>0</v>
      </c>
      <c r="BA1843" s="24">
        <v>0</v>
      </c>
      <c r="BB1843" s="24">
        <v>0</v>
      </c>
      <c r="BC1843" s="24">
        <v>0</v>
      </c>
      <c r="BD1843" s="24">
        <f t="shared" si="748"/>
        <v>0</v>
      </c>
      <c r="BE1843" s="25" t="s">
        <v>48</v>
      </c>
    </row>
    <row r="1844" spans="1:57" ht="25.5" customHeight="1" x14ac:dyDescent="0.25">
      <c r="A1844" s="22">
        <v>37</v>
      </c>
      <c r="B1844" s="76" t="s">
        <v>54</v>
      </c>
      <c r="C1844" s="76">
        <v>22</v>
      </c>
      <c r="D1844" s="76">
        <v>347</v>
      </c>
      <c r="E1844" s="76" t="s">
        <v>70</v>
      </c>
      <c r="F1844" s="24">
        <v>0</v>
      </c>
      <c r="G1844" s="24">
        <v>0</v>
      </c>
      <c r="H1844" s="24">
        <v>0</v>
      </c>
      <c r="I1844" s="24">
        <v>0</v>
      </c>
      <c r="J1844" s="24">
        <v>0</v>
      </c>
      <c r="K1844" s="24">
        <v>0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0</v>
      </c>
      <c r="V1844" s="24"/>
      <c r="W1844" s="24">
        <v>0</v>
      </c>
      <c r="X1844" s="24"/>
      <c r="Y1844" s="24">
        <v>0</v>
      </c>
      <c r="Z1844" s="24">
        <v>0</v>
      </c>
      <c r="AA1844" s="24"/>
      <c r="AB1844" s="24">
        <v>0</v>
      </c>
      <c r="AC1844" s="24">
        <v>0</v>
      </c>
      <c r="AD1844" s="24">
        <v>0</v>
      </c>
      <c r="AE1844" s="24">
        <v>0</v>
      </c>
      <c r="AF1844" s="24">
        <v>0</v>
      </c>
      <c r="AG1844" s="24">
        <v>0</v>
      </c>
      <c r="AH1844" s="24"/>
      <c r="AI1844" s="24">
        <v>0</v>
      </c>
      <c r="AJ1844" s="24">
        <v>0</v>
      </c>
      <c r="AK1844" s="24"/>
      <c r="AL1844" s="24">
        <v>0</v>
      </c>
      <c r="AM1844" s="24">
        <v>0</v>
      </c>
      <c r="AN1844" s="24">
        <v>0</v>
      </c>
      <c r="AO1844" s="24">
        <v>0</v>
      </c>
      <c r="AP1844" s="24">
        <v>0</v>
      </c>
      <c r="AQ1844" s="24">
        <v>0</v>
      </c>
      <c r="AR1844" s="24">
        <v>0</v>
      </c>
      <c r="AS1844" s="24">
        <v>0</v>
      </c>
      <c r="AT1844" s="24">
        <v>0</v>
      </c>
      <c r="AU1844" s="24">
        <v>0</v>
      </c>
      <c r="AV1844" s="24">
        <v>0</v>
      </c>
      <c r="AW1844" s="24">
        <v>0</v>
      </c>
      <c r="AX1844" s="24">
        <v>0</v>
      </c>
      <c r="AY1844" s="24">
        <v>0</v>
      </c>
      <c r="AZ1844" s="24">
        <v>0</v>
      </c>
      <c r="BA1844" s="24">
        <v>0</v>
      </c>
      <c r="BB1844" s="24">
        <v>0</v>
      </c>
      <c r="BC1844" s="24">
        <v>0</v>
      </c>
      <c r="BD1844" s="24">
        <f t="shared" si="748"/>
        <v>0</v>
      </c>
      <c r="BE1844" s="25" t="s">
        <v>48</v>
      </c>
    </row>
    <row r="1845" spans="1:57" ht="25.5" customHeight="1" x14ac:dyDescent="0.25">
      <c r="A1845" s="40">
        <v>37</v>
      </c>
      <c r="B1845" s="76" t="s">
        <v>54</v>
      </c>
      <c r="C1845" s="76">
        <v>12</v>
      </c>
      <c r="D1845" s="76" t="s">
        <v>71</v>
      </c>
      <c r="E1845" s="76" t="s">
        <v>72</v>
      </c>
      <c r="F1845" s="24">
        <v>0</v>
      </c>
      <c r="G1845" s="24">
        <v>0</v>
      </c>
      <c r="H1845" s="24">
        <v>0</v>
      </c>
      <c r="I1845" s="24">
        <v>0</v>
      </c>
      <c r="J1845" s="24">
        <v>0</v>
      </c>
      <c r="K1845" s="24">
        <v>0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0</v>
      </c>
      <c r="V1845" s="24"/>
      <c r="W1845" s="24">
        <v>0</v>
      </c>
      <c r="X1845" s="24"/>
      <c r="Y1845" s="24">
        <v>0</v>
      </c>
      <c r="Z1845" s="24">
        <v>0</v>
      </c>
      <c r="AA1845" s="24"/>
      <c r="AB1845" s="24">
        <v>0</v>
      </c>
      <c r="AC1845" s="24">
        <v>0</v>
      </c>
      <c r="AD1845" s="24">
        <v>0</v>
      </c>
      <c r="AE1845" s="24">
        <v>0</v>
      </c>
      <c r="AF1845" s="24">
        <v>0</v>
      </c>
      <c r="AG1845" s="24">
        <v>0</v>
      </c>
      <c r="AH1845" s="24"/>
      <c r="AI1845" s="24">
        <v>0</v>
      </c>
      <c r="AJ1845" s="24">
        <v>0</v>
      </c>
      <c r="AK1845" s="24"/>
      <c r="AL1845" s="24">
        <v>0</v>
      </c>
      <c r="AM1845" s="24">
        <v>0</v>
      </c>
      <c r="AN1845" s="24">
        <v>0</v>
      </c>
      <c r="AO1845" s="24">
        <v>0</v>
      </c>
      <c r="AP1845" s="24">
        <v>0</v>
      </c>
      <c r="AQ1845" s="24">
        <v>0</v>
      </c>
      <c r="AR1845" s="24">
        <v>0</v>
      </c>
      <c r="AS1845" s="24">
        <v>0</v>
      </c>
      <c r="AT1845" s="24">
        <v>0</v>
      </c>
      <c r="AU1845" s="24">
        <v>0</v>
      </c>
      <c r="AV1845" s="24">
        <v>0</v>
      </c>
      <c r="AW1845" s="24">
        <v>0</v>
      </c>
      <c r="AX1845" s="24">
        <v>0</v>
      </c>
      <c r="AY1845" s="24">
        <v>0</v>
      </c>
      <c r="AZ1845" s="24">
        <v>0</v>
      </c>
      <c r="BA1845" s="24">
        <v>0</v>
      </c>
      <c r="BB1845" s="24">
        <v>0</v>
      </c>
      <c r="BC1845" s="24">
        <v>0</v>
      </c>
      <c r="BD1845" s="24">
        <f t="shared" si="748"/>
        <v>0</v>
      </c>
      <c r="BE1845" s="25"/>
    </row>
    <row r="1846" spans="1:57" ht="25.5" customHeight="1" x14ac:dyDescent="0.25">
      <c r="A1846" s="40">
        <v>37</v>
      </c>
      <c r="B1846" s="76" t="s">
        <v>54</v>
      </c>
      <c r="C1846" s="76">
        <v>22</v>
      </c>
      <c r="D1846" s="76" t="s">
        <v>55</v>
      </c>
      <c r="E1846" s="76" t="s">
        <v>120</v>
      </c>
      <c r="F1846" s="24">
        <v>0</v>
      </c>
      <c r="G1846" s="24">
        <v>0</v>
      </c>
      <c r="H1846" s="24">
        <v>0</v>
      </c>
      <c r="I1846" s="24">
        <v>0</v>
      </c>
      <c r="J1846" s="24">
        <v>0</v>
      </c>
      <c r="K1846" s="24">
        <v>0</v>
      </c>
      <c r="L1846" s="24">
        <v>0</v>
      </c>
      <c r="M1846" s="24">
        <v>0</v>
      </c>
      <c r="N1846" s="24">
        <v>0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0</v>
      </c>
      <c r="V1846" s="24"/>
      <c r="W1846" s="24">
        <v>0</v>
      </c>
      <c r="X1846" s="24"/>
      <c r="Y1846" s="24">
        <v>0</v>
      </c>
      <c r="Z1846" s="24">
        <v>0</v>
      </c>
      <c r="AA1846" s="24"/>
      <c r="AB1846" s="24">
        <v>0</v>
      </c>
      <c r="AC1846" s="24">
        <v>0</v>
      </c>
      <c r="AD1846" s="24">
        <v>0</v>
      </c>
      <c r="AE1846" s="24">
        <v>0</v>
      </c>
      <c r="AF1846" s="24">
        <v>0</v>
      </c>
      <c r="AG1846" s="24">
        <v>0</v>
      </c>
      <c r="AH1846" s="24"/>
      <c r="AI1846" s="24">
        <v>0</v>
      </c>
      <c r="AJ1846" s="24">
        <v>0</v>
      </c>
      <c r="AK1846" s="24"/>
      <c r="AL1846" s="24">
        <v>0</v>
      </c>
      <c r="AM1846" s="24">
        <v>0</v>
      </c>
      <c r="AN1846" s="24">
        <v>0</v>
      </c>
      <c r="AO1846" s="24">
        <v>0</v>
      </c>
      <c r="AP1846" s="24">
        <v>0</v>
      </c>
      <c r="AQ1846" s="24">
        <v>0</v>
      </c>
      <c r="AR1846" s="24">
        <v>0</v>
      </c>
      <c r="AS1846" s="24">
        <v>0</v>
      </c>
      <c r="AT1846" s="24">
        <v>0</v>
      </c>
      <c r="AU1846" s="24">
        <v>0</v>
      </c>
      <c r="AV1846" s="24">
        <v>0</v>
      </c>
      <c r="AW1846" s="24">
        <v>0</v>
      </c>
      <c r="AX1846" s="24">
        <v>0</v>
      </c>
      <c r="AY1846" s="24">
        <v>0</v>
      </c>
      <c r="AZ1846" s="24">
        <v>0</v>
      </c>
      <c r="BA1846" s="24">
        <v>0</v>
      </c>
      <c r="BB1846" s="24">
        <v>0</v>
      </c>
      <c r="BC1846" s="24">
        <v>0</v>
      </c>
      <c r="BD1846" s="24">
        <f t="shared" si="748"/>
        <v>0</v>
      </c>
      <c r="BE1846" s="25"/>
    </row>
    <row r="1847" spans="1:57" ht="25.5" customHeight="1" x14ac:dyDescent="0.25">
      <c r="A1847" s="22">
        <v>37</v>
      </c>
      <c r="B1847" s="78" t="s">
        <v>74</v>
      </c>
      <c r="C1847" s="76">
        <v>22</v>
      </c>
      <c r="D1847" s="76">
        <v>176</v>
      </c>
      <c r="E1847" s="76" t="s">
        <v>121</v>
      </c>
      <c r="F1847" s="24">
        <v>0</v>
      </c>
      <c r="G1847" s="24">
        <v>0</v>
      </c>
      <c r="H1847" s="24">
        <v>0</v>
      </c>
      <c r="I1847" s="24">
        <v>0</v>
      </c>
      <c r="J1847" s="24">
        <v>0</v>
      </c>
      <c r="K1847" s="24">
        <v>0</v>
      </c>
      <c r="L1847" s="24">
        <v>0</v>
      </c>
      <c r="M1847" s="24">
        <v>0</v>
      </c>
      <c r="N1847" s="24">
        <v>0</v>
      </c>
      <c r="O1847" s="24">
        <v>0</v>
      </c>
      <c r="P1847" s="24">
        <v>0</v>
      </c>
      <c r="Q1847" s="24">
        <v>0</v>
      </c>
      <c r="R1847" s="24">
        <v>0</v>
      </c>
      <c r="S1847" s="24">
        <v>0</v>
      </c>
      <c r="T1847" s="24">
        <v>0</v>
      </c>
      <c r="U1847" s="24">
        <v>0</v>
      </c>
      <c r="V1847" s="24"/>
      <c r="W1847" s="24">
        <v>0</v>
      </c>
      <c r="X1847" s="24"/>
      <c r="Y1847" s="24">
        <v>0</v>
      </c>
      <c r="Z1847" s="24">
        <v>0</v>
      </c>
      <c r="AA1847" s="24"/>
      <c r="AB1847" s="24">
        <v>0</v>
      </c>
      <c r="AC1847" s="24">
        <v>0</v>
      </c>
      <c r="AD1847" s="24">
        <v>0</v>
      </c>
      <c r="AE1847" s="24">
        <v>0</v>
      </c>
      <c r="AF1847" s="24">
        <v>0</v>
      </c>
      <c r="AG1847" s="24">
        <v>0</v>
      </c>
      <c r="AH1847" s="24"/>
      <c r="AI1847" s="24">
        <v>0</v>
      </c>
      <c r="AJ1847" s="24">
        <v>0</v>
      </c>
      <c r="AK1847" s="24"/>
      <c r="AL1847" s="24">
        <v>0</v>
      </c>
      <c r="AM1847" s="24">
        <v>0</v>
      </c>
      <c r="AN1847" s="24">
        <v>0</v>
      </c>
      <c r="AO1847" s="24">
        <v>0</v>
      </c>
      <c r="AP1847" s="24">
        <v>0</v>
      </c>
      <c r="AQ1847" s="24">
        <v>0</v>
      </c>
      <c r="AR1847" s="24">
        <v>0</v>
      </c>
      <c r="AS1847" s="24">
        <v>0</v>
      </c>
      <c r="AT1847" s="24">
        <v>0</v>
      </c>
      <c r="AU1847" s="24">
        <v>0</v>
      </c>
      <c r="AV1847" s="24">
        <v>0</v>
      </c>
      <c r="AW1847" s="24">
        <v>0</v>
      </c>
      <c r="AX1847" s="24">
        <v>0</v>
      </c>
      <c r="AY1847" s="24">
        <v>0</v>
      </c>
      <c r="AZ1847" s="24">
        <v>0</v>
      </c>
      <c r="BA1847" s="24">
        <v>0</v>
      </c>
      <c r="BB1847" s="24">
        <v>0</v>
      </c>
      <c r="BC1847" s="24">
        <v>0</v>
      </c>
      <c r="BD1847" s="24">
        <f t="shared" si="748"/>
        <v>0</v>
      </c>
      <c r="BE1847" s="25" t="s">
        <v>48</v>
      </c>
    </row>
    <row r="1848" spans="1:57" ht="25.5" customHeight="1" x14ac:dyDescent="0.25">
      <c r="A1848" s="22">
        <v>37</v>
      </c>
      <c r="B1848" s="78" t="s">
        <v>74</v>
      </c>
      <c r="C1848" s="76">
        <v>22</v>
      </c>
      <c r="D1848" s="76">
        <v>346</v>
      </c>
      <c r="E1848" s="76" t="s">
        <v>122</v>
      </c>
      <c r="F1848" s="24">
        <v>0</v>
      </c>
      <c r="G1848" s="24">
        <v>0</v>
      </c>
      <c r="H1848" s="24">
        <v>0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0</v>
      </c>
      <c r="V1848" s="24"/>
      <c r="W1848" s="24">
        <v>0</v>
      </c>
      <c r="X1848" s="24"/>
      <c r="Y1848" s="24">
        <v>0</v>
      </c>
      <c r="Z1848" s="24">
        <v>0</v>
      </c>
      <c r="AA1848" s="24"/>
      <c r="AB1848" s="24">
        <v>0</v>
      </c>
      <c r="AC1848" s="24">
        <v>0</v>
      </c>
      <c r="AD1848" s="24">
        <v>0</v>
      </c>
      <c r="AE1848" s="24">
        <v>0</v>
      </c>
      <c r="AF1848" s="24">
        <v>0</v>
      </c>
      <c r="AG1848" s="24">
        <v>0</v>
      </c>
      <c r="AH1848" s="24"/>
      <c r="AI1848" s="24">
        <v>0</v>
      </c>
      <c r="AJ1848" s="24">
        <v>0</v>
      </c>
      <c r="AK1848" s="24"/>
      <c r="AL1848" s="24">
        <v>0</v>
      </c>
      <c r="AM1848" s="24">
        <v>0</v>
      </c>
      <c r="AN1848" s="24">
        <v>0</v>
      </c>
      <c r="AO1848" s="24">
        <v>0</v>
      </c>
      <c r="AP1848" s="24">
        <v>0</v>
      </c>
      <c r="AQ1848" s="24">
        <v>0</v>
      </c>
      <c r="AR1848" s="24">
        <v>0</v>
      </c>
      <c r="AS1848" s="24">
        <v>0</v>
      </c>
      <c r="AT1848" s="24">
        <v>0</v>
      </c>
      <c r="AU1848" s="24">
        <v>0</v>
      </c>
      <c r="AV1848" s="24">
        <v>0</v>
      </c>
      <c r="AW1848" s="24">
        <v>0</v>
      </c>
      <c r="AX1848" s="24">
        <v>0</v>
      </c>
      <c r="AY1848" s="24">
        <v>0</v>
      </c>
      <c r="AZ1848" s="24">
        <v>0</v>
      </c>
      <c r="BA1848" s="24">
        <v>0</v>
      </c>
      <c r="BB1848" s="24">
        <v>0</v>
      </c>
      <c r="BC1848" s="24">
        <v>0</v>
      </c>
      <c r="BD1848" s="24">
        <f t="shared" si="748"/>
        <v>0</v>
      </c>
      <c r="BE1848" s="25" t="s">
        <v>48</v>
      </c>
    </row>
    <row r="1849" spans="1:57" ht="25.5" customHeight="1" x14ac:dyDescent="0.25">
      <c r="A1849" s="22">
        <v>37</v>
      </c>
      <c r="B1849" s="78" t="s">
        <v>74</v>
      </c>
      <c r="C1849" s="76">
        <v>22</v>
      </c>
      <c r="D1849" s="76">
        <v>348</v>
      </c>
      <c r="E1849" s="76" t="s">
        <v>123</v>
      </c>
      <c r="F1849" s="24">
        <v>0</v>
      </c>
      <c r="G1849" s="24">
        <v>0</v>
      </c>
      <c r="H1849" s="24">
        <v>0</v>
      </c>
      <c r="I1849" s="24">
        <v>0</v>
      </c>
      <c r="J1849" s="24">
        <v>0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0</v>
      </c>
      <c r="V1849" s="24"/>
      <c r="W1849" s="24">
        <v>0</v>
      </c>
      <c r="X1849" s="24"/>
      <c r="Y1849" s="24">
        <v>0</v>
      </c>
      <c r="Z1849" s="24">
        <v>0</v>
      </c>
      <c r="AA1849" s="24"/>
      <c r="AB1849" s="24">
        <v>0</v>
      </c>
      <c r="AC1849" s="24">
        <v>0</v>
      </c>
      <c r="AD1849" s="24">
        <v>0</v>
      </c>
      <c r="AE1849" s="24">
        <v>0</v>
      </c>
      <c r="AF1849" s="24">
        <v>0</v>
      </c>
      <c r="AG1849" s="24">
        <v>0</v>
      </c>
      <c r="AH1849" s="24"/>
      <c r="AI1849" s="24">
        <v>0</v>
      </c>
      <c r="AJ1849" s="24">
        <v>0</v>
      </c>
      <c r="AK1849" s="24"/>
      <c r="AL1849" s="24">
        <v>0</v>
      </c>
      <c r="AM1849" s="24">
        <v>0</v>
      </c>
      <c r="AN1849" s="24">
        <v>0</v>
      </c>
      <c r="AO1849" s="24">
        <v>0</v>
      </c>
      <c r="AP1849" s="24">
        <v>0</v>
      </c>
      <c r="AQ1849" s="24">
        <v>0</v>
      </c>
      <c r="AR1849" s="24">
        <v>0</v>
      </c>
      <c r="AS1849" s="24">
        <v>0</v>
      </c>
      <c r="AT1849" s="24">
        <v>0</v>
      </c>
      <c r="AU1849" s="24">
        <v>0</v>
      </c>
      <c r="AV1849" s="24">
        <v>0</v>
      </c>
      <c r="AW1849" s="24">
        <v>0</v>
      </c>
      <c r="AX1849" s="24">
        <v>0</v>
      </c>
      <c r="AY1849" s="24">
        <v>0</v>
      </c>
      <c r="AZ1849" s="24">
        <v>0</v>
      </c>
      <c r="BA1849" s="24">
        <v>0</v>
      </c>
      <c r="BB1849" s="24">
        <v>0</v>
      </c>
      <c r="BC1849" s="24">
        <v>0</v>
      </c>
      <c r="BD1849" s="24">
        <f t="shared" si="748"/>
        <v>0</v>
      </c>
      <c r="BE1849" s="25" t="s">
        <v>48</v>
      </c>
    </row>
    <row r="1850" spans="1:57" ht="25.5" customHeight="1" x14ac:dyDescent="0.25">
      <c r="A1850" s="22">
        <v>37</v>
      </c>
      <c r="B1850" s="78" t="s">
        <v>74</v>
      </c>
      <c r="C1850" s="76">
        <v>22</v>
      </c>
      <c r="D1850" s="76">
        <v>349</v>
      </c>
      <c r="E1850" s="76" t="s">
        <v>125</v>
      </c>
      <c r="F1850" s="24">
        <v>0</v>
      </c>
      <c r="G1850" s="24">
        <v>0</v>
      </c>
      <c r="H1850" s="24">
        <v>0</v>
      </c>
      <c r="I1850" s="24">
        <v>0</v>
      </c>
      <c r="J1850" s="24">
        <v>0</v>
      </c>
      <c r="K1850" s="24">
        <v>0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0</v>
      </c>
      <c r="V1850" s="24"/>
      <c r="W1850" s="24">
        <v>0</v>
      </c>
      <c r="X1850" s="24"/>
      <c r="Y1850" s="24">
        <v>0</v>
      </c>
      <c r="Z1850" s="24">
        <v>0</v>
      </c>
      <c r="AA1850" s="24"/>
      <c r="AB1850" s="24">
        <v>0</v>
      </c>
      <c r="AC1850" s="24">
        <v>0</v>
      </c>
      <c r="AD1850" s="24">
        <v>0</v>
      </c>
      <c r="AE1850" s="24">
        <v>0</v>
      </c>
      <c r="AF1850" s="24">
        <v>0</v>
      </c>
      <c r="AG1850" s="24">
        <v>0</v>
      </c>
      <c r="AH1850" s="24"/>
      <c r="AI1850" s="24">
        <v>0</v>
      </c>
      <c r="AJ1850" s="24">
        <v>0</v>
      </c>
      <c r="AK1850" s="24"/>
      <c r="AL1850" s="24">
        <v>0</v>
      </c>
      <c r="AM1850" s="24">
        <v>0</v>
      </c>
      <c r="AN1850" s="24">
        <v>0</v>
      </c>
      <c r="AO1850" s="24">
        <v>0</v>
      </c>
      <c r="AP1850" s="24">
        <v>0</v>
      </c>
      <c r="AQ1850" s="24">
        <v>0</v>
      </c>
      <c r="AR1850" s="24">
        <v>0</v>
      </c>
      <c r="AS1850" s="24">
        <v>0</v>
      </c>
      <c r="AT1850" s="24">
        <v>0</v>
      </c>
      <c r="AU1850" s="24">
        <v>0</v>
      </c>
      <c r="AV1850" s="24">
        <v>0</v>
      </c>
      <c r="AW1850" s="24">
        <v>0</v>
      </c>
      <c r="AX1850" s="24">
        <v>0</v>
      </c>
      <c r="AY1850" s="24">
        <v>0</v>
      </c>
      <c r="AZ1850" s="24">
        <v>0</v>
      </c>
      <c r="BA1850" s="24">
        <v>0</v>
      </c>
      <c r="BB1850" s="24">
        <v>0</v>
      </c>
      <c r="BC1850" s="24">
        <v>0</v>
      </c>
      <c r="BD1850" s="24">
        <f t="shared" si="748"/>
        <v>0</v>
      </c>
      <c r="BE1850" s="25"/>
    </row>
    <row r="1851" spans="1:57" ht="25.5" customHeight="1" x14ac:dyDescent="0.25">
      <c r="A1851" s="22">
        <v>37</v>
      </c>
      <c r="B1851" s="78" t="s">
        <v>74</v>
      </c>
      <c r="C1851" s="76">
        <v>22</v>
      </c>
      <c r="D1851" s="76">
        <v>350</v>
      </c>
      <c r="E1851" s="76" t="s">
        <v>126</v>
      </c>
      <c r="F1851" s="24">
        <v>0</v>
      </c>
      <c r="G1851" s="24">
        <v>0</v>
      </c>
      <c r="H1851" s="24">
        <v>0</v>
      </c>
      <c r="I1851" s="24">
        <v>0</v>
      </c>
      <c r="J1851" s="24">
        <v>0</v>
      </c>
      <c r="K1851" s="24">
        <v>0</v>
      </c>
      <c r="L1851" s="24">
        <v>0</v>
      </c>
      <c r="M1851" s="24">
        <v>0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0</v>
      </c>
      <c r="V1851" s="24"/>
      <c r="W1851" s="24">
        <v>0</v>
      </c>
      <c r="X1851" s="24"/>
      <c r="Y1851" s="24">
        <v>0</v>
      </c>
      <c r="Z1851" s="24">
        <v>0</v>
      </c>
      <c r="AA1851" s="24"/>
      <c r="AB1851" s="24">
        <v>0</v>
      </c>
      <c r="AC1851" s="24">
        <v>0</v>
      </c>
      <c r="AD1851" s="24">
        <v>0</v>
      </c>
      <c r="AE1851" s="24">
        <v>0</v>
      </c>
      <c r="AF1851" s="24">
        <v>0</v>
      </c>
      <c r="AG1851" s="24">
        <v>0</v>
      </c>
      <c r="AH1851" s="24"/>
      <c r="AI1851" s="24">
        <v>0</v>
      </c>
      <c r="AJ1851" s="24">
        <v>0</v>
      </c>
      <c r="AK1851" s="24"/>
      <c r="AL1851" s="24">
        <v>0</v>
      </c>
      <c r="AM1851" s="24">
        <v>0</v>
      </c>
      <c r="AN1851" s="24">
        <v>0</v>
      </c>
      <c r="AO1851" s="24">
        <v>0</v>
      </c>
      <c r="AP1851" s="24">
        <v>0</v>
      </c>
      <c r="AQ1851" s="24">
        <v>0</v>
      </c>
      <c r="AR1851" s="24">
        <v>0</v>
      </c>
      <c r="AS1851" s="24">
        <v>0</v>
      </c>
      <c r="AT1851" s="24">
        <v>0</v>
      </c>
      <c r="AU1851" s="24">
        <v>0</v>
      </c>
      <c r="AV1851" s="24">
        <v>0</v>
      </c>
      <c r="AW1851" s="24">
        <v>0</v>
      </c>
      <c r="AX1851" s="24">
        <v>0</v>
      </c>
      <c r="AY1851" s="24">
        <v>0</v>
      </c>
      <c r="AZ1851" s="24">
        <v>0</v>
      </c>
      <c r="BA1851" s="24">
        <v>0</v>
      </c>
      <c r="BB1851" s="24">
        <v>0</v>
      </c>
      <c r="BC1851" s="24">
        <v>0</v>
      </c>
      <c r="BD1851" s="24">
        <f t="shared" si="748"/>
        <v>0</v>
      </c>
      <c r="BE1851" s="25"/>
    </row>
    <row r="1852" spans="1:57" ht="25.5" customHeight="1" x14ac:dyDescent="0.25">
      <c r="A1852" s="22">
        <v>37</v>
      </c>
      <c r="B1852" s="78" t="s">
        <v>74</v>
      </c>
      <c r="C1852" s="76">
        <v>22</v>
      </c>
      <c r="D1852" s="76">
        <v>351</v>
      </c>
      <c r="E1852" s="76" t="s">
        <v>127</v>
      </c>
      <c r="F1852" s="24">
        <v>0</v>
      </c>
      <c r="G1852" s="24">
        <v>0</v>
      </c>
      <c r="H1852" s="24">
        <v>0</v>
      </c>
      <c r="I1852" s="24">
        <v>0</v>
      </c>
      <c r="J1852" s="24">
        <v>0</v>
      </c>
      <c r="K1852" s="24">
        <v>0</v>
      </c>
      <c r="L1852" s="24">
        <v>0</v>
      </c>
      <c r="M1852" s="24">
        <v>0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0</v>
      </c>
      <c r="V1852" s="24"/>
      <c r="W1852" s="24">
        <v>0</v>
      </c>
      <c r="X1852" s="24"/>
      <c r="Y1852" s="24">
        <v>0</v>
      </c>
      <c r="Z1852" s="24">
        <v>0</v>
      </c>
      <c r="AA1852" s="24"/>
      <c r="AB1852" s="24">
        <v>0</v>
      </c>
      <c r="AC1852" s="24">
        <v>0</v>
      </c>
      <c r="AD1852" s="24">
        <v>0</v>
      </c>
      <c r="AE1852" s="24">
        <v>0</v>
      </c>
      <c r="AF1852" s="24">
        <v>0</v>
      </c>
      <c r="AG1852" s="24">
        <v>0</v>
      </c>
      <c r="AH1852" s="24"/>
      <c r="AI1852" s="24">
        <v>0</v>
      </c>
      <c r="AJ1852" s="24">
        <v>0</v>
      </c>
      <c r="AK1852" s="24"/>
      <c r="AL1852" s="24">
        <v>0</v>
      </c>
      <c r="AM1852" s="24">
        <v>0</v>
      </c>
      <c r="AN1852" s="24">
        <v>0</v>
      </c>
      <c r="AO1852" s="24">
        <v>0</v>
      </c>
      <c r="AP1852" s="24">
        <v>0</v>
      </c>
      <c r="AQ1852" s="24">
        <v>0</v>
      </c>
      <c r="AR1852" s="24">
        <v>0</v>
      </c>
      <c r="AS1852" s="24">
        <v>0</v>
      </c>
      <c r="AT1852" s="24">
        <v>0</v>
      </c>
      <c r="AU1852" s="24">
        <v>0</v>
      </c>
      <c r="AV1852" s="24">
        <v>0</v>
      </c>
      <c r="AW1852" s="24">
        <v>0</v>
      </c>
      <c r="AX1852" s="24">
        <v>0</v>
      </c>
      <c r="AY1852" s="24">
        <v>0</v>
      </c>
      <c r="AZ1852" s="24">
        <v>0</v>
      </c>
      <c r="BA1852" s="24">
        <v>0</v>
      </c>
      <c r="BB1852" s="24">
        <v>0</v>
      </c>
      <c r="BC1852" s="24">
        <v>0</v>
      </c>
      <c r="BD1852" s="24">
        <f t="shared" si="748"/>
        <v>0</v>
      </c>
      <c r="BE1852" s="25"/>
    </row>
    <row r="1853" spans="1:57" ht="25.5" customHeight="1" x14ac:dyDescent="0.25">
      <c r="A1853" s="22">
        <v>37</v>
      </c>
      <c r="B1853" s="79" t="s">
        <v>91</v>
      </c>
      <c r="C1853" s="80">
        <v>19</v>
      </c>
      <c r="D1853" s="80">
        <v>221</v>
      </c>
      <c r="E1853" s="80" t="s">
        <v>406</v>
      </c>
      <c r="F1853" s="24">
        <v>0</v>
      </c>
      <c r="G1853" s="24">
        <v>0</v>
      </c>
      <c r="H1853" s="24">
        <v>0</v>
      </c>
      <c r="I1853" s="24">
        <v>0</v>
      </c>
      <c r="J1853" s="24">
        <v>0</v>
      </c>
      <c r="K1853" s="24">
        <v>0</v>
      </c>
      <c r="L1853" s="24">
        <v>0</v>
      </c>
      <c r="M1853" s="24">
        <v>0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0</v>
      </c>
      <c r="V1853" s="24"/>
      <c r="W1853" s="24">
        <v>0</v>
      </c>
      <c r="X1853" s="24"/>
      <c r="Y1853" s="24">
        <v>0</v>
      </c>
      <c r="Z1853" s="24">
        <v>0</v>
      </c>
      <c r="AA1853" s="24"/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/>
      <c r="AI1853" s="24">
        <v>0</v>
      </c>
      <c r="AJ1853" s="24">
        <v>0</v>
      </c>
      <c r="AK1853" s="24"/>
      <c r="AL1853" s="24">
        <v>0</v>
      </c>
      <c r="AM1853" s="24">
        <v>0</v>
      </c>
      <c r="AN1853" s="24">
        <v>0</v>
      </c>
      <c r="AO1853" s="24">
        <v>0</v>
      </c>
      <c r="AP1853" s="24">
        <v>0</v>
      </c>
      <c r="AQ1853" s="24">
        <v>0</v>
      </c>
      <c r="AR1853" s="24">
        <v>0</v>
      </c>
      <c r="AS1853" s="24">
        <v>0</v>
      </c>
      <c r="AT1853" s="24">
        <v>0</v>
      </c>
      <c r="AU1853" s="24">
        <v>0</v>
      </c>
      <c r="AV1853" s="24">
        <v>0</v>
      </c>
      <c r="AW1853" s="24">
        <v>0</v>
      </c>
      <c r="AX1853" s="24">
        <v>0</v>
      </c>
      <c r="AY1853" s="24">
        <v>0</v>
      </c>
      <c r="AZ1853" s="24">
        <v>0</v>
      </c>
      <c r="BA1853" s="24">
        <v>0</v>
      </c>
      <c r="BB1853" s="24">
        <v>0</v>
      </c>
      <c r="BC1853" s="24">
        <v>0</v>
      </c>
      <c r="BD1853" s="24">
        <f t="shared" si="748"/>
        <v>0</v>
      </c>
      <c r="BE1853" s="25"/>
    </row>
    <row r="1854" spans="1:57" ht="25.5" customHeight="1" x14ac:dyDescent="0.25">
      <c r="A1854" s="42">
        <v>37</v>
      </c>
      <c r="B1854" s="79" t="s">
        <v>91</v>
      </c>
      <c r="C1854" s="80">
        <v>10</v>
      </c>
      <c r="D1854" s="80">
        <v>1</v>
      </c>
      <c r="E1854" s="80" t="s">
        <v>95</v>
      </c>
      <c r="F1854" s="24">
        <v>0</v>
      </c>
      <c r="G1854" s="24">
        <v>0</v>
      </c>
      <c r="H1854" s="24">
        <v>0</v>
      </c>
      <c r="I1854" s="24">
        <v>0</v>
      </c>
      <c r="J1854" s="24">
        <v>0</v>
      </c>
      <c r="K1854" s="24">
        <v>0</v>
      </c>
      <c r="L1854" s="24">
        <v>0</v>
      </c>
      <c r="M1854" s="24">
        <v>0</v>
      </c>
      <c r="N1854" s="24">
        <v>0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0</v>
      </c>
      <c r="V1854" s="24"/>
      <c r="W1854" s="24">
        <v>0</v>
      </c>
      <c r="X1854" s="24"/>
      <c r="Y1854" s="24">
        <v>0</v>
      </c>
      <c r="Z1854" s="24">
        <v>0</v>
      </c>
      <c r="AA1854" s="24"/>
      <c r="AB1854" s="24">
        <v>0</v>
      </c>
      <c r="AC1854" s="24">
        <v>0</v>
      </c>
      <c r="AD1854" s="24">
        <v>0</v>
      </c>
      <c r="AE1854" s="24">
        <v>0</v>
      </c>
      <c r="AF1854" s="24">
        <v>0</v>
      </c>
      <c r="AG1854" s="24">
        <v>0</v>
      </c>
      <c r="AH1854" s="24"/>
      <c r="AI1854" s="24">
        <v>0</v>
      </c>
      <c r="AJ1854" s="24">
        <v>0</v>
      </c>
      <c r="AK1854" s="24"/>
      <c r="AL1854" s="24">
        <v>0</v>
      </c>
      <c r="AM1854" s="24">
        <v>0</v>
      </c>
      <c r="AN1854" s="24">
        <v>0</v>
      </c>
      <c r="AO1854" s="24">
        <v>0</v>
      </c>
      <c r="AP1854" s="24">
        <v>0</v>
      </c>
      <c r="AQ1854" s="24">
        <v>0</v>
      </c>
      <c r="AR1854" s="24">
        <v>0</v>
      </c>
      <c r="AS1854" s="24">
        <v>0</v>
      </c>
      <c r="AT1854" s="24">
        <v>0</v>
      </c>
      <c r="AU1854" s="24">
        <v>0</v>
      </c>
      <c r="AV1854" s="24">
        <v>0</v>
      </c>
      <c r="AW1854" s="24">
        <v>0</v>
      </c>
      <c r="AX1854" s="24">
        <v>0</v>
      </c>
      <c r="AY1854" s="24">
        <v>0</v>
      </c>
      <c r="AZ1854" s="24">
        <v>0</v>
      </c>
      <c r="BA1854" s="24">
        <v>0</v>
      </c>
      <c r="BB1854" s="24">
        <v>0</v>
      </c>
      <c r="BC1854" s="24">
        <v>0</v>
      </c>
      <c r="BD1854" s="24">
        <f t="shared" si="748"/>
        <v>0</v>
      </c>
      <c r="BE1854" s="25"/>
    </row>
    <row r="1855" spans="1:57" ht="25.5" customHeight="1" x14ac:dyDescent="0.25">
      <c r="A1855" s="22">
        <v>37</v>
      </c>
      <c r="B1855" s="79" t="s">
        <v>91</v>
      </c>
      <c r="C1855" s="80">
        <v>26</v>
      </c>
      <c r="D1855" s="80">
        <v>138</v>
      </c>
      <c r="E1855" s="80" t="s">
        <v>248</v>
      </c>
      <c r="F1855" s="24">
        <v>0</v>
      </c>
      <c r="G1855" s="24">
        <v>0</v>
      </c>
      <c r="H1855" s="24">
        <v>0</v>
      </c>
      <c r="I1855" s="24">
        <v>0</v>
      </c>
      <c r="J1855" s="24">
        <v>0</v>
      </c>
      <c r="K1855" s="24">
        <v>0</v>
      </c>
      <c r="L1855" s="24">
        <v>0</v>
      </c>
      <c r="M1855" s="24">
        <v>0</v>
      </c>
      <c r="N1855" s="24">
        <v>0</v>
      </c>
      <c r="O1855" s="24">
        <v>0</v>
      </c>
      <c r="P1855" s="24">
        <v>0</v>
      </c>
      <c r="Q1855" s="24">
        <v>0</v>
      </c>
      <c r="R1855" s="24">
        <v>0</v>
      </c>
      <c r="S1855" s="24">
        <v>0</v>
      </c>
      <c r="T1855" s="24">
        <v>0</v>
      </c>
      <c r="U1855" s="24">
        <v>0</v>
      </c>
      <c r="V1855" s="24"/>
      <c r="W1855" s="24">
        <v>0</v>
      </c>
      <c r="X1855" s="24"/>
      <c r="Y1855" s="24">
        <v>0</v>
      </c>
      <c r="Z1855" s="24">
        <v>0</v>
      </c>
      <c r="AA1855" s="24"/>
      <c r="AB1855" s="24">
        <v>0</v>
      </c>
      <c r="AC1855" s="24">
        <v>0</v>
      </c>
      <c r="AD1855" s="24">
        <v>0</v>
      </c>
      <c r="AE1855" s="24">
        <v>0</v>
      </c>
      <c r="AF1855" s="24">
        <v>0</v>
      </c>
      <c r="AG1855" s="24">
        <v>0</v>
      </c>
      <c r="AH1855" s="24"/>
      <c r="AI1855" s="24">
        <v>0</v>
      </c>
      <c r="AJ1855" s="24">
        <v>0</v>
      </c>
      <c r="AK1855" s="24"/>
      <c r="AL1855" s="24">
        <v>0</v>
      </c>
      <c r="AM1855" s="24">
        <v>0</v>
      </c>
      <c r="AN1855" s="24">
        <v>0</v>
      </c>
      <c r="AO1855" s="24">
        <v>0</v>
      </c>
      <c r="AP1855" s="24">
        <v>0</v>
      </c>
      <c r="AQ1855" s="24">
        <v>0</v>
      </c>
      <c r="AR1855" s="24">
        <v>0</v>
      </c>
      <c r="AS1855" s="24">
        <v>0</v>
      </c>
      <c r="AT1855" s="24">
        <v>0</v>
      </c>
      <c r="AU1855" s="24">
        <v>0</v>
      </c>
      <c r="AV1855" s="24">
        <v>0</v>
      </c>
      <c r="AW1855" s="24">
        <v>0</v>
      </c>
      <c r="AX1855" s="24">
        <v>0</v>
      </c>
      <c r="AY1855" s="24">
        <v>0</v>
      </c>
      <c r="AZ1855" s="24">
        <v>0</v>
      </c>
      <c r="BA1855" s="24">
        <v>0</v>
      </c>
      <c r="BB1855" s="24">
        <v>0</v>
      </c>
      <c r="BC1855" s="24">
        <v>0</v>
      </c>
      <c r="BD1855" s="24">
        <f t="shared" si="748"/>
        <v>0</v>
      </c>
      <c r="BE1855" s="25"/>
    </row>
    <row r="1856" spans="1:57" ht="25.5" customHeight="1" x14ac:dyDescent="0.25">
      <c r="A1856" s="22">
        <v>37</v>
      </c>
      <c r="B1856" s="79" t="s">
        <v>93</v>
      </c>
      <c r="C1856" s="80">
        <v>18</v>
      </c>
      <c r="D1856" s="80">
        <v>117</v>
      </c>
      <c r="E1856" s="80" t="s">
        <v>108</v>
      </c>
      <c r="F1856" s="24">
        <v>0</v>
      </c>
      <c r="G1856" s="24">
        <v>0</v>
      </c>
      <c r="H1856" s="24">
        <v>0</v>
      </c>
      <c r="I1856" s="24">
        <v>0</v>
      </c>
      <c r="J1856" s="24">
        <v>0</v>
      </c>
      <c r="K1856" s="24">
        <v>0</v>
      </c>
      <c r="L1856" s="24">
        <v>0</v>
      </c>
      <c r="M1856" s="24">
        <v>0</v>
      </c>
      <c r="N1856" s="24">
        <v>0</v>
      </c>
      <c r="O1856" s="24">
        <v>0</v>
      </c>
      <c r="P1856" s="24">
        <v>0</v>
      </c>
      <c r="Q1856" s="24">
        <v>0</v>
      </c>
      <c r="R1856" s="24">
        <v>0</v>
      </c>
      <c r="S1856" s="24">
        <v>0</v>
      </c>
      <c r="T1856" s="24">
        <v>0</v>
      </c>
      <c r="U1856" s="24">
        <v>0</v>
      </c>
      <c r="V1856" s="24"/>
      <c r="W1856" s="24">
        <v>0</v>
      </c>
      <c r="X1856" s="24"/>
      <c r="Y1856" s="24">
        <v>0</v>
      </c>
      <c r="Z1856" s="24">
        <v>0</v>
      </c>
      <c r="AA1856" s="24"/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/>
      <c r="AI1856" s="24">
        <v>0</v>
      </c>
      <c r="AJ1856" s="24">
        <v>0</v>
      </c>
      <c r="AK1856" s="24"/>
      <c r="AL1856" s="24">
        <v>0</v>
      </c>
      <c r="AM1856" s="24">
        <v>0</v>
      </c>
      <c r="AN1856" s="24">
        <v>0</v>
      </c>
      <c r="AO1856" s="24">
        <v>0</v>
      </c>
      <c r="AP1856" s="24">
        <v>0</v>
      </c>
      <c r="AQ1856" s="24">
        <v>0</v>
      </c>
      <c r="AR1856" s="24">
        <v>0</v>
      </c>
      <c r="AS1856" s="24">
        <v>0</v>
      </c>
      <c r="AT1856" s="24">
        <v>0</v>
      </c>
      <c r="AU1856" s="24">
        <v>0</v>
      </c>
      <c r="AV1856" s="24">
        <v>0</v>
      </c>
      <c r="AW1856" s="24">
        <v>0</v>
      </c>
      <c r="AX1856" s="24">
        <v>0</v>
      </c>
      <c r="AY1856" s="24">
        <v>0</v>
      </c>
      <c r="AZ1856" s="24">
        <v>0</v>
      </c>
      <c r="BA1856" s="24">
        <v>0</v>
      </c>
      <c r="BB1856" s="24">
        <v>0</v>
      </c>
      <c r="BC1856" s="24">
        <v>0</v>
      </c>
      <c r="BD1856" s="24">
        <f t="shared" si="748"/>
        <v>0</v>
      </c>
      <c r="BE1856" s="25"/>
    </row>
    <row r="1857" spans="1:57" ht="25.5" customHeight="1" x14ac:dyDescent="0.25">
      <c r="A1857" s="22">
        <v>37</v>
      </c>
      <c r="B1857" s="79" t="s">
        <v>93</v>
      </c>
      <c r="C1857" s="88">
        <v>11</v>
      </c>
      <c r="D1857" s="88">
        <v>337</v>
      </c>
      <c r="E1857" s="88" t="s">
        <v>98</v>
      </c>
      <c r="F1857" s="24">
        <v>0</v>
      </c>
      <c r="G1857" s="24">
        <v>0</v>
      </c>
      <c r="H1857" s="24">
        <v>0</v>
      </c>
      <c r="I1857" s="24">
        <v>0</v>
      </c>
      <c r="J1857" s="24">
        <v>0</v>
      </c>
      <c r="K1857" s="24">
        <v>0</v>
      </c>
      <c r="L1857" s="24">
        <v>0</v>
      </c>
      <c r="M1857" s="24">
        <v>0</v>
      </c>
      <c r="N1857" s="24">
        <v>0</v>
      </c>
      <c r="O1857" s="24">
        <v>0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0</v>
      </c>
      <c r="V1857" s="24"/>
      <c r="W1857" s="24">
        <v>0</v>
      </c>
      <c r="X1857" s="24"/>
      <c r="Y1857" s="24">
        <v>0</v>
      </c>
      <c r="Z1857" s="24">
        <v>0</v>
      </c>
      <c r="AA1857" s="24"/>
      <c r="AB1857" s="24">
        <v>0</v>
      </c>
      <c r="AC1857" s="24">
        <v>0</v>
      </c>
      <c r="AD1857" s="24">
        <v>0</v>
      </c>
      <c r="AE1857" s="24">
        <v>0</v>
      </c>
      <c r="AF1857" s="24">
        <v>0</v>
      </c>
      <c r="AG1857" s="24">
        <v>0</v>
      </c>
      <c r="AH1857" s="24"/>
      <c r="AI1857" s="24">
        <v>0</v>
      </c>
      <c r="AJ1857" s="24">
        <v>0</v>
      </c>
      <c r="AK1857" s="24"/>
      <c r="AL1857" s="24">
        <v>0</v>
      </c>
      <c r="AM1857" s="24">
        <v>0</v>
      </c>
      <c r="AN1857" s="24">
        <v>0</v>
      </c>
      <c r="AO1857" s="24">
        <v>0</v>
      </c>
      <c r="AP1857" s="24">
        <v>0</v>
      </c>
      <c r="AQ1857" s="24">
        <v>0</v>
      </c>
      <c r="AR1857" s="24">
        <v>0</v>
      </c>
      <c r="AS1857" s="24">
        <v>0</v>
      </c>
      <c r="AT1857" s="24">
        <v>0</v>
      </c>
      <c r="AU1857" s="24">
        <v>0</v>
      </c>
      <c r="AV1857" s="24">
        <v>0</v>
      </c>
      <c r="AW1857" s="24">
        <v>0</v>
      </c>
      <c r="AX1857" s="24">
        <v>0</v>
      </c>
      <c r="AY1857" s="24">
        <v>0</v>
      </c>
      <c r="AZ1857" s="24">
        <v>0</v>
      </c>
      <c r="BA1857" s="24">
        <v>0</v>
      </c>
      <c r="BB1857" s="24">
        <v>0</v>
      </c>
      <c r="BC1857" s="24">
        <v>0</v>
      </c>
      <c r="BD1857" s="24">
        <f t="shared" si="748"/>
        <v>0</v>
      </c>
      <c r="BE1857" s="25"/>
    </row>
    <row r="1858" spans="1:57" ht="25.5" customHeight="1" x14ac:dyDescent="0.25">
      <c r="A1858" s="22">
        <v>37</v>
      </c>
      <c r="B1858" s="79" t="s">
        <v>93</v>
      </c>
      <c r="C1858" s="80">
        <v>24</v>
      </c>
      <c r="D1858" s="80">
        <v>214</v>
      </c>
      <c r="E1858" s="80" t="s">
        <v>239</v>
      </c>
      <c r="F1858" s="24">
        <v>0</v>
      </c>
      <c r="G1858" s="24">
        <v>0</v>
      </c>
      <c r="H1858" s="24">
        <v>0</v>
      </c>
      <c r="I1858" s="24">
        <v>0</v>
      </c>
      <c r="J1858" s="24">
        <v>0</v>
      </c>
      <c r="K1858" s="24">
        <v>0</v>
      </c>
      <c r="L1858" s="24">
        <v>0</v>
      </c>
      <c r="M1858" s="24">
        <v>0</v>
      </c>
      <c r="N1858" s="24">
        <v>0</v>
      </c>
      <c r="O1858" s="24">
        <v>0</v>
      </c>
      <c r="P1858" s="24">
        <v>0</v>
      </c>
      <c r="Q1858" s="24">
        <v>0</v>
      </c>
      <c r="R1858" s="24">
        <v>0</v>
      </c>
      <c r="S1858" s="24">
        <v>0</v>
      </c>
      <c r="T1858" s="24">
        <v>0</v>
      </c>
      <c r="U1858" s="24">
        <v>0</v>
      </c>
      <c r="V1858" s="24"/>
      <c r="W1858" s="24">
        <v>0</v>
      </c>
      <c r="X1858" s="24"/>
      <c r="Y1858" s="24">
        <v>0</v>
      </c>
      <c r="Z1858" s="24">
        <v>0</v>
      </c>
      <c r="AA1858" s="24"/>
      <c r="AB1858" s="24">
        <v>0</v>
      </c>
      <c r="AC1858" s="24">
        <v>0</v>
      </c>
      <c r="AD1858" s="24">
        <v>0</v>
      </c>
      <c r="AE1858" s="24">
        <v>0</v>
      </c>
      <c r="AF1858" s="24">
        <v>0</v>
      </c>
      <c r="AG1858" s="24">
        <v>0</v>
      </c>
      <c r="AH1858" s="24"/>
      <c r="AI1858" s="24">
        <v>0</v>
      </c>
      <c r="AJ1858" s="24">
        <v>0</v>
      </c>
      <c r="AK1858" s="24"/>
      <c r="AL1858" s="24">
        <v>0</v>
      </c>
      <c r="AM1858" s="24">
        <v>0</v>
      </c>
      <c r="AN1858" s="24">
        <v>0</v>
      </c>
      <c r="AO1858" s="24">
        <v>0</v>
      </c>
      <c r="AP1858" s="24">
        <v>0</v>
      </c>
      <c r="AQ1858" s="24">
        <v>0</v>
      </c>
      <c r="AR1858" s="24">
        <v>0</v>
      </c>
      <c r="AS1858" s="24">
        <v>0</v>
      </c>
      <c r="AT1858" s="24">
        <v>0</v>
      </c>
      <c r="AU1858" s="24">
        <v>0</v>
      </c>
      <c r="AV1858" s="24">
        <v>0</v>
      </c>
      <c r="AW1858" s="24">
        <v>0</v>
      </c>
      <c r="AX1858" s="24">
        <v>0</v>
      </c>
      <c r="AY1858" s="24">
        <v>0</v>
      </c>
      <c r="AZ1858" s="24">
        <v>0</v>
      </c>
      <c r="BA1858" s="24">
        <v>0</v>
      </c>
      <c r="BB1858" s="24">
        <v>0</v>
      </c>
      <c r="BC1858" s="24">
        <v>0</v>
      </c>
      <c r="BD1858" s="24">
        <f t="shared" si="748"/>
        <v>0</v>
      </c>
      <c r="BE1858" s="25"/>
    </row>
    <row r="1859" spans="1:57" ht="25.5" customHeight="1" x14ac:dyDescent="0.25">
      <c r="A1859" s="22">
        <v>37</v>
      </c>
      <c r="B1859" s="79" t="s">
        <v>93</v>
      </c>
      <c r="C1859" s="80">
        <v>26</v>
      </c>
      <c r="D1859" s="80">
        <v>115</v>
      </c>
      <c r="E1859" s="80" t="s">
        <v>257</v>
      </c>
      <c r="F1859" s="24">
        <v>0</v>
      </c>
      <c r="G1859" s="24">
        <v>0</v>
      </c>
      <c r="H1859" s="24">
        <v>0</v>
      </c>
      <c r="I1859" s="24">
        <v>0</v>
      </c>
      <c r="J1859" s="24">
        <v>0</v>
      </c>
      <c r="K1859" s="24">
        <v>0</v>
      </c>
      <c r="L1859" s="24">
        <v>0</v>
      </c>
      <c r="M1859" s="24">
        <v>0</v>
      </c>
      <c r="N1859" s="24">
        <v>0</v>
      </c>
      <c r="O1859" s="24">
        <v>0</v>
      </c>
      <c r="P1859" s="24">
        <v>0</v>
      </c>
      <c r="Q1859" s="24">
        <v>0</v>
      </c>
      <c r="R1859" s="24">
        <v>0</v>
      </c>
      <c r="S1859" s="24">
        <v>0</v>
      </c>
      <c r="T1859" s="24">
        <v>0</v>
      </c>
      <c r="U1859" s="24">
        <v>0</v>
      </c>
      <c r="V1859" s="24"/>
      <c r="W1859" s="24">
        <v>0</v>
      </c>
      <c r="X1859" s="24"/>
      <c r="Y1859" s="24">
        <v>0</v>
      </c>
      <c r="Z1859" s="24">
        <v>0</v>
      </c>
      <c r="AA1859" s="24"/>
      <c r="AB1859" s="24">
        <v>0</v>
      </c>
      <c r="AC1859" s="24">
        <v>0</v>
      </c>
      <c r="AD1859" s="24">
        <v>0</v>
      </c>
      <c r="AE1859" s="24">
        <v>0</v>
      </c>
      <c r="AF1859" s="24">
        <v>0</v>
      </c>
      <c r="AG1859" s="24">
        <v>0</v>
      </c>
      <c r="AH1859" s="24"/>
      <c r="AI1859" s="24">
        <v>0</v>
      </c>
      <c r="AJ1859" s="24">
        <v>0</v>
      </c>
      <c r="AK1859" s="24"/>
      <c r="AL1859" s="24">
        <v>0</v>
      </c>
      <c r="AM1859" s="24">
        <v>0</v>
      </c>
      <c r="AN1859" s="24">
        <v>0</v>
      </c>
      <c r="AO1859" s="24">
        <v>0</v>
      </c>
      <c r="AP1859" s="24">
        <v>0</v>
      </c>
      <c r="AQ1859" s="24">
        <v>0</v>
      </c>
      <c r="AR1859" s="24">
        <v>0</v>
      </c>
      <c r="AS1859" s="24">
        <v>0</v>
      </c>
      <c r="AT1859" s="24">
        <v>0</v>
      </c>
      <c r="AU1859" s="24">
        <v>0</v>
      </c>
      <c r="AV1859" s="24">
        <v>0</v>
      </c>
      <c r="AW1859" s="24">
        <v>0</v>
      </c>
      <c r="AX1859" s="24">
        <v>0</v>
      </c>
      <c r="AY1859" s="24">
        <v>0</v>
      </c>
      <c r="AZ1859" s="24">
        <v>0</v>
      </c>
      <c r="BA1859" s="24">
        <v>0</v>
      </c>
      <c r="BB1859" s="24">
        <v>0</v>
      </c>
      <c r="BC1859" s="24">
        <v>0</v>
      </c>
      <c r="BD1859" s="24">
        <f t="shared" si="748"/>
        <v>0</v>
      </c>
      <c r="BE1859" s="25"/>
    </row>
    <row r="1860" spans="1:57" ht="25.5" customHeight="1" x14ac:dyDescent="0.25">
      <c r="A1860" s="22">
        <v>37</v>
      </c>
      <c r="B1860" s="79" t="s">
        <v>110</v>
      </c>
      <c r="C1860" s="80">
        <v>23</v>
      </c>
      <c r="D1860" s="80">
        <v>242</v>
      </c>
      <c r="E1860" s="80" t="s">
        <v>367</v>
      </c>
      <c r="F1860" s="24">
        <v>0</v>
      </c>
      <c r="G1860" s="24">
        <v>0</v>
      </c>
      <c r="H1860" s="24">
        <v>0</v>
      </c>
      <c r="I1860" s="24">
        <v>0</v>
      </c>
      <c r="J1860" s="24">
        <v>0</v>
      </c>
      <c r="K1860" s="24">
        <v>0</v>
      </c>
      <c r="L1860" s="24">
        <v>0</v>
      </c>
      <c r="M1860" s="24">
        <v>0</v>
      </c>
      <c r="N1860" s="24">
        <v>0</v>
      </c>
      <c r="O1860" s="24">
        <v>0</v>
      </c>
      <c r="P1860" s="24">
        <v>0</v>
      </c>
      <c r="Q1860" s="24">
        <v>0</v>
      </c>
      <c r="R1860" s="24">
        <v>0</v>
      </c>
      <c r="S1860" s="24">
        <v>0</v>
      </c>
      <c r="T1860" s="24">
        <v>0</v>
      </c>
      <c r="U1860" s="24">
        <v>0</v>
      </c>
      <c r="V1860" s="24"/>
      <c r="W1860" s="24">
        <v>0</v>
      </c>
      <c r="X1860" s="24"/>
      <c r="Y1860" s="24">
        <v>0</v>
      </c>
      <c r="Z1860" s="24">
        <v>0</v>
      </c>
      <c r="AA1860" s="24"/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/>
      <c r="AI1860" s="24">
        <v>0</v>
      </c>
      <c r="AJ1860" s="24">
        <v>0</v>
      </c>
      <c r="AK1860" s="24"/>
      <c r="AL1860" s="24">
        <v>0</v>
      </c>
      <c r="AM1860" s="24">
        <v>0</v>
      </c>
      <c r="AN1860" s="24">
        <v>0</v>
      </c>
      <c r="AO1860" s="24">
        <v>0</v>
      </c>
      <c r="AP1860" s="24">
        <v>0</v>
      </c>
      <c r="AQ1860" s="24">
        <v>0</v>
      </c>
      <c r="AR1860" s="24">
        <v>0</v>
      </c>
      <c r="AS1860" s="24">
        <v>0</v>
      </c>
      <c r="AT1860" s="24">
        <v>0</v>
      </c>
      <c r="AU1860" s="24">
        <v>0</v>
      </c>
      <c r="AV1860" s="24">
        <v>0</v>
      </c>
      <c r="AW1860" s="24">
        <v>0</v>
      </c>
      <c r="AX1860" s="24">
        <v>0</v>
      </c>
      <c r="AY1860" s="24">
        <v>0</v>
      </c>
      <c r="AZ1860" s="24">
        <v>0</v>
      </c>
      <c r="BA1860" s="24">
        <v>0</v>
      </c>
      <c r="BB1860" s="24">
        <v>0</v>
      </c>
      <c r="BC1860" s="24">
        <v>0</v>
      </c>
      <c r="BD1860" s="24">
        <f t="shared" si="748"/>
        <v>0</v>
      </c>
      <c r="BE1860" s="25"/>
    </row>
    <row r="1861" spans="1:57" ht="25.5" customHeight="1" x14ac:dyDescent="0.25">
      <c r="A1861" s="22">
        <v>37</v>
      </c>
      <c r="B1861" s="79" t="s">
        <v>110</v>
      </c>
      <c r="C1861" s="80">
        <v>13</v>
      </c>
      <c r="D1861" s="80">
        <v>146</v>
      </c>
      <c r="E1861" s="80" t="s">
        <v>368</v>
      </c>
      <c r="F1861" s="24">
        <v>0</v>
      </c>
      <c r="G1861" s="24">
        <v>0</v>
      </c>
      <c r="H1861" s="24">
        <v>0</v>
      </c>
      <c r="I1861" s="24">
        <v>0</v>
      </c>
      <c r="J1861" s="24">
        <v>0</v>
      </c>
      <c r="K1861" s="24">
        <v>0</v>
      </c>
      <c r="L1861" s="24">
        <v>0</v>
      </c>
      <c r="M1861" s="24">
        <v>0</v>
      </c>
      <c r="N1861" s="24">
        <v>0</v>
      </c>
      <c r="O1861" s="24">
        <v>0</v>
      </c>
      <c r="P1861" s="24">
        <v>0</v>
      </c>
      <c r="Q1861" s="24">
        <v>0</v>
      </c>
      <c r="R1861" s="24">
        <v>0</v>
      </c>
      <c r="S1861" s="24">
        <v>0</v>
      </c>
      <c r="T1861" s="24">
        <v>0</v>
      </c>
      <c r="U1861" s="24">
        <v>0</v>
      </c>
      <c r="V1861" s="24"/>
      <c r="W1861" s="24">
        <v>0</v>
      </c>
      <c r="X1861" s="24"/>
      <c r="Y1861" s="24">
        <v>0</v>
      </c>
      <c r="Z1861" s="24">
        <v>0</v>
      </c>
      <c r="AA1861" s="24"/>
      <c r="AB1861" s="24">
        <v>0</v>
      </c>
      <c r="AC1861" s="24">
        <v>0</v>
      </c>
      <c r="AD1861" s="24">
        <v>0</v>
      </c>
      <c r="AE1861" s="24">
        <v>0</v>
      </c>
      <c r="AF1861" s="24">
        <v>0</v>
      </c>
      <c r="AG1861" s="24">
        <v>0</v>
      </c>
      <c r="AH1861" s="24"/>
      <c r="AI1861" s="24">
        <v>0</v>
      </c>
      <c r="AJ1861" s="24">
        <v>0</v>
      </c>
      <c r="AK1861" s="24"/>
      <c r="AL1861" s="24">
        <v>0</v>
      </c>
      <c r="AM1861" s="24">
        <v>0</v>
      </c>
      <c r="AN1861" s="24">
        <v>0</v>
      </c>
      <c r="AO1861" s="24">
        <v>0</v>
      </c>
      <c r="AP1861" s="24">
        <v>0</v>
      </c>
      <c r="AQ1861" s="24">
        <v>0</v>
      </c>
      <c r="AR1861" s="24">
        <v>0</v>
      </c>
      <c r="AS1861" s="24">
        <v>0</v>
      </c>
      <c r="AT1861" s="24">
        <v>0</v>
      </c>
      <c r="AU1861" s="24">
        <v>0</v>
      </c>
      <c r="AV1861" s="24">
        <v>0</v>
      </c>
      <c r="AW1861" s="24">
        <v>0</v>
      </c>
      <c r="AX1861" s="24">
        <v>0</v>
      </c>
      <c r="AY1861" s="24">
        <v>0</v>
      </c>
      <c r="AZ1861" s="24">
        <v>0</v>
      </c>
      <c r="BA1861" s="24">
        <v>0</v>
      </c>
      <c r="BB1861" s="24">
        <v>0</v>
      </c>
      <c r="BC1861" s="24">
        <v>0</v>
      </c>
      <c r="BD1861" s="24">
        <f t="shared" si="748"/>
        <v>0</v>
      </c>
      <c r="BE1861" s="25"/>
    </row>
    <row r="1862" spans="1:57" ht="25.5" customHeight="1" x14ac:dyDescent="0.25">
      <c r="A1862" s="22">
        <v>37</v>
      </c>
      <c r="B1862" s="79" t="s">
        <v>110</v>
      </c>
      <c r="C1862" s="80">
        <v>13</v>
      </c>
      <c r="D1862" s="80">
        <v>148</v>
      </c>
      <c r="E1862" s="80" t="s">
        <v>369</v>
      </c>
      <c r="F1862" s="24">
        <v>0</v>
      </c>
      <c r="G1862" s="24">
        <v>0</v>
      </c>
      <c r="H1862" s="24">
        <v>0</v>
      </c>
      <c r="I1862" s="24">
        <v>0</v>
      </c>
      <c r="J1862" s="24">
        <v>0</v>
      </c>
      <c r="K1862" s="24">
        <v>0</v>
      </c>
      <c r="L1862" s="24">
        <v>0</v>
      </c>
      <c r="M1862" s="24">
        <v>0</v>
      </c>
      <c r="N1862" s="24">
        <v>0</v>
      </c>
      <c r="O1862" s="24">
        <v>0</v>
      </c>
      <c r="P1862" s="24">
        <v>0</v>
      </c>
      <c r="Q1862" s="24">
        <v>0</v>
      </c>
      <c r="R1862" s="24">
        <v>0</v>
      </c>
      <c r="S1862" s="24">
        <v>0</v>
      </c>
      <c r="T1862" s="24">
        <v>0</v>
      </c>
      <c r="U1862" s="24">
        <v>0</v>
      </c>
      <c r="V1862" s="24"/>
      <c r="W1862" s="24">
        <v>0</v>
      </c>
      <c r="X1862" s="24"/>
      <c r="Y1862" s="24">
        <v>0</v>
      </c>
      <c r="Z1862" s="24">
        <v>0</v>
      </c>
      <c r="AA1862" s="24"/>
      <c r="AB1862" s="24">
        <v>0</v>
      </c>
      <c r="AC1862" s="24">
        <v>0</v>
      </c>
      <c r="AD1862" s="24">
        <v>0</v>
      </c>
      <c r="AE1862" s="24">
        <v>0</v>
      </c>
      <c r="AF1862" s="24">
        <v>0</v>
      </c>
      <c r="AG1862" s="24">
        <v>0</v>
      </c>
      <c r="AH1862" s="24"/>
      <c r="AI1862" s="24">
        <v>0</v>
      </c>
      <c r="AJ1862" s="24">
        <v>0</v>
      </c>
      <c r="AK1862" s="24"/>
      <c r="AL1862" s="24">
        <v>0</v>
      </c>
      <c r="AM1862" s="24">
        <v>0</v>
      </c>
      <c r="AN1862" s="24">
        <v>0</v>
      </c>
      <c r="AO1862" s="24">
        <v>0</v>
      </c>
      <c r="AP1862" s="24">
        <v>0</v>
      </c>
      <c r="AQ1862" s="24">
        <v>0</v>
      </c>
      <c r="AR1862" s="24">
        <v>0</v>
      </c>
      <c r="AS1862" s="24">
        <v>0</v>
      </c>
      <c r="AT1862" s="24">
        <v>0</v>
      </c>
      <c r="AU1862" s="24">
        <v>0</v>
      </c>
      <c r="AV1862" s="24">
        <v>0</v>
      </c>
      <c r="AW1862" s="24">
        <v>0</v>
      </c>
      <c r="AX1862" s="24">
        <v>0</v>
      </c>
      <c r="AY1862" s="24">
        <v>0</v>
      </c>
      <c r="AZ1862" s="24">
        <v>0</v>
      </c>
      <c r="BA1862" s="24">
        <v>0</v>
      </c>
      <c r="BB1862" s="24">
        <v>0</v>
      </c>
      <c r="BC1862" s="24">
        <v>0</v>
      </c>
      <c r="BD1862" s="24">
        <f t="shared" si="748"/>
        <v>0</v>
      </c>
      <c r="BE1862" s="25"/>
    </row>
    <row r="1863" spans="1:57" ht="25.5" customHeight="1" x14ac:dyDescent="0.25">
      <c r="A1863" s="22">
        <v>37</v>
      </c>
      <c r="B1863" s="78"/>
      <c r="C1863" s="76"/>
      <c r="D1863" s="76"/>
      <c r="E1863" s="76"/>
      <c r="F1863" s="24">
        <v>0</v>
      </c>
      <c r="G1863" s="24">
        <v>0</v>
      </c>
      <c r="H1863" s="24">
        <v>0</v>
      </c>
      <c r="I1863" s="24">
        <v>0</v>
      </c>
      <c r="J1863" s="24">
        <v>0</v>
      </c>
      <c r="K1863" s="24">
        <v>0</v>
      </c>
      <c r="L1863" s="24">
        <v>0</v>
      </c>
      <c r="M1863" s="24">
        <v>0</v>
      </c>
      <c r="N1863" s="24">
        <v>0</v>
      </c>
      <c r="O1863" s="24">
        <v>0</v>
      </c>
      <c r="P1863" s="24">
        <v>0</v>
      </c>
      <c r="Q1863" s="24">
        <v>0</v>
      </c>
      <c r="R1863" s="24">
        <v>0</v>
      </c>
      <c r="S1863" s="24">
        <v>0</v>
      </c>
      <c r="T1863" s="24">
        <v>0</v>
      </c>
      <c r="U1863" s="24">
        <v>0</v>
      </c>
      <c r="V1863" s="24"/>
      <c r="W1863" s="24">
        <v>0</v>
      </c>
      <c r="X1863" s="24"/>
      <c r="Y1863" s="24">
        <v>0</v>
      </c>
      <c r="Z1863" s="24">
        <v>0</v>
      </c>
      <c r="AA1863" s="24"/>
      <c r="AB1863" s="24">
        <v>0</v>
      </c>
      <c r="AC1863" s="24">
        <v>0</v>
      </c>
      <c r="AD1863" s="24">
        <v>0</v>
      </c>
      <c r="AE1863" s="24">
        <v>0</v>
      </c>
      <c r="AF1863" s="24">
        <v>0</v>
      </c>
      <c r="AG1863" s="24">
        <v>0</v>
      </c>
      <c r="AH1863" s="24"/>
      <c r="AI1863" s="24">
        <v>0</v>
      </c>
      <c r="AJ1863" s="24">
        <v>0</v>
      </c>
      <c r="AK1863" s="24"/>
      <c r="AL1863" s="24">
        <v>0</v>
      </c>
      <c r="AM1863" s="24">
        <v>0</v>
      </c>
      <c r="AN1863" s="24">
        <v>0</v>
      </c>
      <c r="AO1863" s="24">
        <v>0</v>
      </c>
      <c r="AP1863" s="24">
        <v>0</v>
      </c>
      <c r="AQ1863" s="24">
        <v>0</v>
      </c>
      <c r="AR1863" s="24">
        <v>0</v>
      </c>
      <c r="AS1863" s="24">
        <v>0</v>
      </c>
      <c r="AT1863" s="24">
        <v>0</v>
      </c>
      <c r="AU1863" s="24">
        <v>0</v>
      </c>
      <c r="AV1863" s="24">
        <v>0</v>
      </c>
      <c r="AW1863" s="24">
        <v>0</v>
      </c>
      <c r="AX1863" s="24">
        <v>0</v>
      </c>
      <c r="AY1863" s="24">
        <v>0</v>
      </c>
      <c r="AZ1863" s="24">
        <v>0</v>
      </c>
      <c r="BA1863" s="24">
        <v>0</v>
      </c>
      <c r="BB1863" s="24">
        <v>0</v>
      </c>
      <c r="BC1863" s="24">
        <v>0</v>
      </c>
      <c r="BD1863" s="24">
        <f t="shared" si="748"/>
        <v>0</v>
      </c>
      <c r="BE1863" s="25"/>
    </row>
    <row r="1864" spans="1:57" ht="25.5" customHeight="1" x14ac:dyDescent="0.25">
      <c r="A1864" s="22">
        <v>37</v>
      </c>
      <c r="B1864" s="78"/>
      <c r="C1864" s="76"/>
      <c r="D1864" s="76"/>
      <c r="E1864" s="76"/>
      <c r="F1864" s="24">
        <v>0</v>
      </c>
      <c r="G1864" s="24">
        <v>0</v>
      </c>
      <c r="H1864" s="24">
        <v>0</v>
      </c>
      <c r="I1864" s="24">
        <v>0</v>
      </c>
      <c r="J1864" s="24">
        <v>0</v>
      </c>
      <c r="K1864" s="24">
        <v>0</v>
      </c>
      <c r="L1864" s="24">
        <v>0</v>
      </c>
      <c r="M1864" s="24">
        <v>0</v>
      </c>
      <c r="N1864" s="24">
        <v>0</v>
      </c>
      <c r="O1864" s="24">
        <v>0</v>
      </c>
      <c r="P1864" s="24">
        <v>0</v>
      </c>
      <c r="Q1864" s="24">
        <v>0</v>
      </c>
      <c r="R1864" s="24">
        <v>0</v>
      </c>
      <c r="S1864" s="24">
        <v>0</v>
      </c>
      <c r="T1864" s="24">
        <v>0</v>
      </c>
      <c r="U1864" s="24">
        <v>0</v>
      </c>
      <c r="V1864" s="24"/>
      <c r="W1864" s="24">
        <v>0</v>
      </c>
      <c r="X1864" s="24"/>
      <c r="Y1864" s="24">
        <v>0</v>
      </c>
      <c r="Z1864" s="24">
        <v>0</v>
      </c>
      <c r="AA1864" s="24"/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/>
      <c r="AI1864" s="24">
        <v>0</v>
      </c>
      <c r="AJ1864" s="24">
        <v>0</v>
      </c>
      <c r="AK1864" s="24"/>
      <c r="AL1864" s="24">
        <v>0</v>
      </c>
      <c r="AM1864" s="24">
        <v>0</v>
      </c>
      <c r="AN1864" s="24">
        <v>0</v>
      </c>
      <c r="AO1864" s="24">
        <v>0</v>
      </c>
      <c r="AP1864" s="24">
        <v>0</v>
      </c>
      <c r="AQ1864" s="24">
        <v>0</v>
      </c>
      <c r="AR1864" s="24">
        <v>0</v>
      </c>
      <c r="AS1864" s="24">
        <v>0</v>
      </c>
      <c r="AT1864" s="24">
        <v>0</v>
      </c>
      <c r="AU1864" s="24">
        <v>0</v>
      </c>
      <c r="AV1864" s="24">
        <v>0</v>
      </c>
      <c r="AW1864" s="24">
        <v>0</v>
      </c>
      <c r="AX1864" s="24">
        <v>0</v>
      </c>
      <c r="AY1864" s="24">
        <v>0</v>
      </c>
      <c r="AZ1864" s="24">
        <v>0</v>
      </c>
      <c r="BA1864" s="24">
        <v>0</v>
      </c>
      <c r="BB1864" s="24">
        <v>0</v>
      </c>
      <c r="BC1864" s="24">
        <v>0</v>
      </c>
      <c r="BD1864" s="24">
        <f t="shared" si="748"/>
        <v>0</v>
      </c>
      <c r="BE1864" s="25"/>
    </row>
    <row r="1865" spans="1:57" ht="25.5" customHeight="1" x14ac:dyDescent="0.25">
      <c r="A1865" s="22">
        <v>37</v>
      </c>
      <c r="B1865" s="78"/>
      <c r="C1865" s="76"/>
      <c r="D1865" s="76"/>
      <c r="E1865" s="76"/>
      <c r="F1865" s="24">
        <v>0</v>
      </c>
      <c r="G1865" s="24">
        <v>0</v>
      </c>
      <c r="H1865" s="24">
        <v>0</v>
      </c>
      <c r="I1865" s="24">
        <v>0</v>
      </c>
      <c r="J1865" s="24">
        <v>0</v>
      </c>
      <c r="K1865" s="24">
        <v>0</v>
      </c>
      <c r="L1865" s="24">
        <v>0</v>
      </c>
      <c r="M1865" s="24">
        <v>0</v>
      </c>
      <c r="N1865" s="24">
        <v>0</v>
      </c>
      <c r="O1865" s="24">
        <v>0</v>
      </c>
      <c r="P1865" s="24">
        <v>0</v>
      </c>
      <c r="Q1865" s="24">
        <v>0</v>
      </c>
      <c r="R1865" s="24">
        <v>0</v>
      </c>
      <c r="S1865" s="24">
        <v>0</v>
      </c>
      <c r="T1865" s="24">
        <v>0</v>
      </c>
      <c r="U1865" s="24">
        <v>0</v>
      </c>
      <c r="V1865" s="24"/>
      <c r="W1865" s="24">
        <v>0</v>
      </c>
      <c r="X1865" s="24"/>
      <c r="Y1865" s="24">
        <v>0</v>
      </c>
      <c r="Z1865" s="24">
        <v>0</v>
      </c>
      <c r="AA1865" s="24"/>
      <c r="AB1865" s="24">
        <v>0</v>
      </c>
      <c r="AC1865" s="24">
        <v>0</v>
      </c>
      <c r="AD1865" s="24">
        <v>0</v>
      </c>
      <c r="AE1865" s="24">
        <v>0</v>
      </c>
      <c r="AF1865" s="24">
        <v>0</v>
      </c>
      <c r="AG1865" s="24">
        <v>0</v>
      </c>
      <c r="AH1865" s="24"/>
      <c r="AI1865" s="24">
        <v>0</v>
      </c>
      <c r="AJ1865" s="24">
        <v>0</v>
      </c>
      <c r="AK1865" s="24"/>
      <c r="AL1865" s="24">
        <v>0</v>
      </c>
      <c r="AM1865" s="24">
        <v>0</v>
      </c>
      <c r="AN1865" s="24">
        <v>0</v>
      </c>
      <c r="AO1865" s="24">
        <v>0</v>
      </c>
      <c r="AP1865" s="24">
        <v>0</v>
      </c>
      <c r="AQ1865" s="24">
        <v>0</v>
      </c>
      <c r="AR1865" s="24">
        <v>0</v>
      </c>
      <c r="AS1865" s="24">
        <v>0</v>
      </c>
      <c r="AT1865" s="24">
        <v>0</v>
      </c>
      <c r="AU1865" s="24">
        <v>0</v>
      </c>
      <c r="AV1865" s="24">
        <v>0</v>
      </c>
      <c r="AW1865" s="24">
        <v>0</v>
      </c>
      <c r="AX1865" s="24">
        <v>0</v>
      </c>
      <c r="AY1865" s="24">
        <v>0</v>
      </c>
      <c r="AZ1865" s="24">
        <v>0</v>
      </c>
      <c r="BA1865" s="24">
        <v>0</v>
      </c>
      <c r="BB1865" s="24">
        <v>0</v>
      </c>
      <c r="BC1865" s="24">
        <v>0</v>
      </c>
      <c r="BD1865" s="24">
        <f t="shared" si="748"/>
        <v>0</v>
      </c>
      <c r="BE1865" s="25"/>
    </row>
    <row r="1866" spans="1:57" ht="25.5" customHeight="1" x14ac:dyDescent="0.25">
      <c r="A1866" s="22">
        <v>37</v>
      </c>
      <c r="B1866" s="78"/>
      <c r="C1866" s="76"/>
      <c r="D1866" s="76"/>
      <c r="E1866" s="76"/>
      <c r="F1866" s="24">
        <v>0</v>
      </c>
      <c r="G1866" s="24">
        <v>0</v>
      </c>
      <c r="H1866" s="24">
        <v>0</v>
      </c>
      <c r="I1866" s="24">
        <v>0</v>
      </c>
      <c r="J1866" s="24">
        <v>0</v>
      </c>
      <c r="K1866" s="24">
        <v>0</v>
      </c>
      <c r="L1866" s="24">
        <v>0</v>
      </c>
      <c r="M1866" s="24">
        <v>0</v>
      </c>
      <c r="N1866" s="24">
        <v>0</v>
      </c>
      <c r="O1866" s="24">
        <v>0</v>
      </c>
      <c r="P1866" s="24">
        <v>0</v>
      </c>
      <c r="Q1866" s="24">
        <v>0</v>
      </c>
      <c r="R1866" s="24">
        <v>0</v>
      </c>
      <c r="S1866" s="24">
        <v>0</v>
      </c>
      <c r="T1866" s="24">
        <v>0</v>
      </c>
      <c r="U1866" s="24">
        <v>0</v>
      </c>
      <c r="V1866" s="24"/>
      <c r="W1866" s="24">
        <v>0</v>
      </c>
      <c r="X1866" s="24"/>
      <c r="Y1866" s="24">
        <v>0</v>
      </c>
      <c r="Z1866" s="24">
        <v>0</v>
      </c>
      <c r="AA1866" s="24"/>
      <c r="AB1866" s="24">
        <v>0</v>
      </c>
      <c r="AC1866" s="24">
        <v>0</v>
      </c>
      <c r="AD1866" s="24">
        <v>0</v>
      </c>
      <c r="AE1866" s="24">
        <v>0</v>
      </c>
      <c r="AF1866" s="24">
        <v>0</v>
      </c>
      <c r="AG1866" s="24">
        <v>0</v>
      </c>
      <c r="AH1866" s="24"/>
      <c r="AI1866" s="24">
        <v>0</v>
      </c>
      <c r="AJ1866" s="24">
        <v>0</v>
      </c>
      <c r="AK1866" s="24"/>
      <c r="AL1866" s="24">
        <v>0</v>
      </c>
      <c r="AM1866" s="24">
        <v>0</v>
      </c>
      <c r="AN1866" s="24">
        <v>0</v>
      </c>
      <c r="AO1866" s="24">
        <v>0</v>
      </c>
      <c r="AP1866" s="24">
        <v>0</v>
      </c>
      <c r="AQ1866" s="24">
        <v>0</v>
      </c>
      <c r="AR1866" s="24">
        <v>0</v>
      </c>
      <c r="AS1866" s="24">
        <v>0</v>
      </c>
      <c r="AT1866" s="24">
        <v>0</v>
      </c>
      <c r="AU1866" s="24">
        <v>0</v>
      </c>
      <c r="AV1866" s="24">
        <v>0</v>
      </c>
      <c r="AW1866" s="24">
        <v>0</v>
      </c>
      <c r="AX1866" s="24">
        <v>0</v>
      </c>
      <c r="AY1866" s="24">
        <v>0</v>
      </c>
      <c r="AZ1866" s="24">
        <v>0</v>
      </c>
      <c r="BA1866" s="24">
        <v>0</v>
      </c>
      <c r="BB1866" s="24">
        <v>0</v>
      </c>
      <c r="BC1866" s="24">
        <v>0</v>
      </c>
      <c r="BD1866" s="24">
        <f t="shared" si="748"/>
        <v>0</v>
      </c>
      <c r="BE1866" s="25"/>
    </row>
    <row r="1867" spans="1:57" ht="25.5" customHeight="1" x14ac:dyDescent="0.25">
      <c r="A1867" s="22">
        <v>37</v>
      </c>
      <c r="B1867" s="78"/>
      <c r="C1867" s="76"/>
      <c r="D1867" s="76"/>
      <c r="E1867" s="76"/>
      <c r="F1867" s="24">
        <v>0</v>
      </c>
      <c r="G1867" s="24">
        <v>0</v>
      </c>
      <c r="H1867" s="24">
        <v>0</v>
      </c>
      <c r="I1867" s="24">
        <v>0</v>
      </c>
      <c r="J1867" s="24">
        <v>0</v>
      </c>
      <c r="K1867" s="24">
        <v>0</v>
      </c>
      <c r="L1867" s="24">
        <v>0</v>
      </c>
      <c r="M1867" s="24">
        <v>0</v>
      </c>
      <c r="N1867" s="24">
        <v>0</v>
      </c>
      <c r="O1867" s="24">
        <v>0</v>
      </c>
      <c r="P1867" s="24">
        <v>0</v>
      </c>
      <c r="Q1867" s="24">
        <v>0</v>
      </c>
      <c r="R1867" s="24">
        <v>0</v>
      </c>
      <c r="S1867" s="24">
        <v>0</v>
      </c>
      <c r="T1867" s="24">
        <v>0</v>
      </c>
      <c r="U1867" s="24">
        <v>0</v>
      </c>
      <c r="V1867" s="24"/>
      <c r="W1867" s="24">
        <v>0</v>
      </c>
      <c r="X1867" s="24"/>
      <c r="Y1867" s="24">
        <v>0</v>
      </c>
      <c r="Z1867" s="24">
        <v>0</v>
      </c>
      <c r="AA1867" s="24"/>
      <c r="AB1867" s="24">
        <v>0</v>
      </c>
      <c r="AC1867" s="24">
        <v>0</v>
      </c>
      <c r="AD1867" s="24">
        <v>0</v>
      </c>
      <c r="AE1867" s="24">
        <v>0</v>
      </c>
      <c r="AF1867" s="24">
        <v>0</v>
      </c>
      <c r="AG1867" s="24">
        <v>0</v>
      </c>
      <c r="AH1867" s="24"/>
      <c r="AI1867" s="24">
        <v>0</v>
      </c>
      <c r="AJ1867" s="24">
        <v>0</v>
      </c>
      <c r="AK1867" s="24"/>
      <c r="AL1867" s="24">
        <v>0</v>
      </c>
      <c r="AM1867" s="24">
        <v>0</v>
      </c>
      <c r="AN1867" s="24">
        <v>0</v>
      </c>
      <c r="AO1867" s="24">
        <v>0</v>
      </c>
      <c r="AP1867" s="24">
        <v>0</v>
      </c>
      <c r="AQ1867" s="24">
        <v>0</v>
      </c>
      <c r="AR1867" s="24">
        <v>0</v>
      </c>
      <c r="AS1867" s="24">
        <v>0</v>
      </c>
      <c r="AT1867" s="24">
        <v>0</v>
      </c>
      <c r="AU1867" s="24">
        <v>0</v>
      </c>
      <c r="AV1867" s="24">
        <v>0</v>
      </c>
      <c r="AW1867" s="24">
        <v>0</v>
      </c>
      <c r="AX1867" s="24">
        <v>0</v>
      </c>
      <c r="AY1867" s="24">
        <v>0</v>
      </c>
      <c r="AZ1867" s="24">
        <v>0</v>
      </c>
      <c r="BA1867" s="24">
        <v>0</v>
      </c>
      <c r="BB1867" s="24">
        <v>0</v>
      </c>
      <c r="BC1867" s="24">
        <v>0</v>
      </c>
      <c r="BD1867" s="24">
        <f t="shared" si="748"/>
        <v>0</v>
      </c>
      <c r="BE1867" s="25"/>
    </row>
    <row r="1868" spans="1:57" ht="25.5" customHeight="1" x14ac:dyDescent="0.25">
      <c r="A1868" s="22">
        <v>37</v>
      </c>
      <c r="B1868" s="78"/>
      <c r="C1868" s="91"/>
      <c r="D1868" s="91"/>
      <c r="E1868" s="91"/>
      <c r="F1868" s="24">
        <v>0</v>
      </c>
      <c r="G1868" s="24">
        <v>0</v>
      </c>
      <c r="H1868" s="24">
        <v>0</v>
      </c>
      <c r="I1868" s="24">
        <v>0</v>
      </c>
      <c r="J1868" s="24">
        <v>0</v>
      </c>
      <c r="K1868" s="24">
        <v>0</v>
      </c>
      <c r="L1868" s="24">
        <v>0</v>
      </c>
      <c r="M1868" s="24">
        <v>0</v>
      </c>
      <c r="N1868" s="24">
        <v>0</v>
      </c>
      <c r="O1868" s="24">
        <v>0</v>
      </c>
      <c r="P1868" s="24">
        <v>0</v>
      </c>
      <c r="Q1868" s="24">
        <v>0</v>
      </c>
      <c r="R1868" s="24">
        <v>0</v>
      </c>
      <c r="S1868" s="24">
        <v>0</v>
      </c>
      <c r="T1868" s="24">
        <v>0</v>
      </c>
      <c r="U1868" s="24">
        <v>0</v>
      </c>
      <c r="V1868" s="24"/>
      <c r="W1868" s="24">
        <v>0</v>
      </c>
      <c r="X1868" s="24"/>
      <c r="Y1868" s="24">
        <v>0</v>
      </c>
      <c r="Z1868" s="24">
        <v>0</v>
      </c>
      <c r="AA1868" s="24"/>
      <c r="AB1868" s="24">
        <v>0</v>
      </c>
      <c r="AC1868" s="24">
        <v>0</v>
      </c>
      <c r="AD1868" s="24">
        <v>0</v>
      </c>
      <c r="AE1868" s="24">
        <v>0</v>
      </c>
      <c r="AF1868" s="24">
        <v>0</v>
      </c>
      <c r="AG1868" s="24">
        <v>0</v>
      </c>
      <c r="AH1868" s="24"/>
      <c r="AI1868" s="24">
        <v>0</v>
      </c>
      <c r="AJ1868" s="24">
        <v>0</v>
      </c>
      <c r="AK1868" s="24"/>
      <c r="AL1868" s="24">
        <v>0</v>
      </c>
      <c r="AM1868" s="24">
        <v>0</v>
      </c>
      <c r="AN1868" s="24">
        <v>0</v>
      </c>
      <c r="AO1868" s="24">
        <v>0</v>
      </c>
      <c r="AP1868" s="24">
        <v>0</v>
      </c>
      <c r="AQ1868" s="24">
        <v>0</v>
      </c>
      <c r="AR1868" s="24">
        <v>0</v>
      </c>
      <c r="AS1868" s="24">
        <v>0</v>
      </c>
      <c r="AT1868" s="24">
        <v>0</v>
      </c>
      <c r="AU1868" s="24">
        <v>0</v>
      </c>
      <c r="AV1868" s="24">
        <v>0</v>
      </c>
      <c r="AW1868" s="24">
        <v>0</v>
      </c>
      <c r="AX1868" s="24">
        <v>0</v>
      </c>
      <c r="AY1868" s="24">
        <v>0</v>
      </c>
      <c r="AZ1868" s="24">
        <v>0</v>
      </c>
      <c r="BA1868" s="24">
        <v>0</v>
      </c>
      <c r="BB1868" s="24">
        <v>0</v>
      </c>
      <c r="BC1868" s="24">
        <v>0</v>
      </c>
      <c r="BD1868" s="24">
        <f t="shared" si="748"/>
        <v>0</v>
      </c>
      <c r="BE1868" s="25"/>
    </row>
    <row r="1869" spans="1:57" ht="25.5" customHeight="1" x14ac:dyDescent="0.25">
      <c r="A1869" s="22">
        <v>37</v>
      </c>
      <c r="B1869" s="78"/>
      <c r="C1869" s="76"/>
      <c r="D1869" s="76"/>
      <c r="E1869" s="76"/>
      <c r="F1869" s="24">
        <v>0</v>
      </c>
      <c r="G1869" s="24">
        <v>0</v>
      </c>
      <c r="H1869" s="24">
        <v>0</v>
      </c>
      <c r="I1869" s="24">
        <v>0</v>
      </c>
      <c r="J1869" s="24">
        <v>0</v>
      </c>
      <c r="K1869" s="24">
        <v>0</v>
      </c>
      <c r="L1869" s="24">
        <v>0</v>
      </c>
      <c r="M1869" s="24">
        <v>0</v>
      </c>
      <c r="N1869" s="24">
        <v>0</v>
      </c>
      <c r="O1869" s="24">
        <v>0</v>
      </c>
      <c r="P1869" s="24">
        <v>0</v>
      </c>
      <c r="Q1869" s="24">
        <v>0</v>
      </c>
      <c r="R1869" s="24">
        <v>0</v>
      </c>
      <c r="S1869" s="24">
        <v>0</v>
      </c>
      <c r="T1869" s="24">
        <v>0</v>
      </c>
      <c r="U1869" s="24">
        <v>0</v>
      </c>
      <c r="V1869" s="24"/>
      <c r="W1869" s="24">
        <v>0</v>
      </c>
      <c r="X1869" s="24"/>
      <c r="Y1869" s="24">
        <v>0</v>
      </c>
      <c r="Z1869" s="24">
        <v>0</v>
      </c>
      <c r="AA1869" s="24"/>
      <c r="AB1869" s="24">
        <v>0</v>
      </c>
      <c r="AC1869" s="24">
        <v>0</v>
      </c>
      <c r="AD1869" s="24">
        <v>0</v>
      </c>
      <c r="AE1869" s="24">
        <v>0</v>
      </c>
      <c r="AF1869" s="24">
        <v>0</v>
      </c>
      <c r="AG1869" s="24">
        <v>0</v>
      </c>
      <c r="AH1869" s="24"/>
      <c r="AI1869" s="24">
        <v>0</v>
      </c>
      <c r="AJ1869" s="24">
        <v>0</v>
      </c>
      <c r="AK1869" s="24"/>
      <c r="AL1869" s="24">
        <v>0</v>
      </c>
      <c r="AM1869" s="24">
        <v>0</v>
      </c>
      <c r="AN1869" s="24">
        <v>0</v>
      </c>
      <c r="AO1869" s="24">
        <v>0</v>
      </c>
      <c r="AP1869" s="24">
        <v>0</v>
      </c>
      <c r="AQ1869" s="24">
        <v>0</v>
      </c>
      <c r="AR1869" s="24">
        <v>0</v>
      </c>
      <c r="AS1869" s="24">
        <v>0</v>
      </c>
      <c r="AT1869" s="24">
        <v>0</v>
      </c>
      <c r="AU1869" s="24">
        <v>0</v>
      </c>
      <c r="AV1869" s="24">
        <v>0</v>
      </c>
      <c r="AW1869" s="24">
        <v>0</v>
      </c>
      <c r="AX1869" s="24">
        <v>0</v>
      </c>
      <c r="AY1869" s="24">
        <v>0</v>
      </c>
      <c r="AZ1869" s="24">
        <v>0</v>
      </c>
      <c r="BA1869" s="24">
        <v>0</v>
      </c>
      <c r="BB1869" s="24">
        <v>0</v>
      </c>
      <c r="BC1869" s="24">
        <v>0</v>
      </c>
      <c r="BD1869" s="24">
        <f t="shared" si="748"/>
        <v>0</v>
      </c>
      <c r="BE1869" s="25"/>
    </row>
    <row r="1870" spans="1:57" ht="25.5" customHeight="1" x14ac:dyDescent="0.25">
      <c r="A1870" s="22">
        <v>37</v>
      </c>
      <c r="B1870" s="78"/>
      <c r="C1870" s="76"/>
      <c r="D1870" s="76"/>
      <c r="E1870" s="76"/>
      <c r="F1870" s="24">
        <v>0</v>
      </c>
      <c r="G1870" s="24">
        <v>0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0</v>
      </c>
      <c r="U1870" s="24">
        <v>0</v>
      </c>
      <c r="V1870" s="24"/>
      <c r="W1870" s="24">
        <v>0</v>
      </c>
      <c r="X1870" s="24"/>
      <c r="Y1870" s="24">
        <v>0</v>
      </c>
      <c r="Z1870" s="24">
        <v>0</v>
      </c>
      <c r="AA1870" s="24"/>
      <c r="AB1870" s="24">
        <v>0</v>
      </c>
      <c r="AC1870" s="24">
        <v>0</v>
      </c>
      <c r="AD1870" s="24">
        <v>0</v>
      </c>
      <c r="AE1870" s="24">
        <v>0</v>
      </c>
      <c r="AF1870" s="24">
        <v>0</v>
      </c>
      <c r="AG1870" s="24">
        <v>0</v>
      </c>
      <c r="AH1870" s="24"/>
      <c r="AI1870" s="24">
        <v>0</v>
      </c>
      <c r="AJ1870" s="24">
        <v>0</v>
      </c>
      <c r="AK1870" s="24"/>
      <c r="AL1870" s="24">
        <v>0</v>
      </c>
      <c r="AM1870" s="24">
        <v>0</v>
      </c>
      <c r="AN1870" s="24">
        <v>0</v>
      </c>
      <c r="AO1870" s="24">
        <v>0</v>
      </c>
      <c r="AP1870" s="24">
        <v>0</v>
      </c>
      <c r="AQ1870" s="24">
        <v>0</v>
      </c>
      <c r="AR1870" s="24">
        <v>0</v>
      </c>
      <c r="AS1870" s="24">
        <v>0</v>
      </c>
      <c r="AT1870" s="24">
        <v>0</v>
      </c>
      <c r="AU1870" s="24">
        <v>0</v>
      </c>
      <c r="AV1870" s="24">
        <v>0</v>
      </c>
      <c r="AW1870" s="24">
        <v>0</v>
      </c>
      <c r="AX1870" s="24">
        <v>0</v>
      </c>
      <c r="AY1870" s="24">
        <v>0</v>
      </c>
      <c r="AZ1870" s="24">
        <v>0</v>
      </c>
      <c r="BA1870" s="24">
        <v>0</v>
      </c>
      <c r="BB1870" s="24">
        <v>0</v>
      </c>
      <c r="BC1870" s="24">
        <v>0</v>
      </c>
      <c r="BD1870" s="24">
        <f t="shared" si="748"/>
        <v>0</v>
      </c>
      <c r="BE1870" s="25"/>
    </row>
    <row r="1871" spans="1:57" ht="25.5" customHeight="1" x14ac:dyDescent="0.25">
      <c r="A1871" s="22">
        <v>37</v>
      </c>
      <c r="B1871" s="78"/>
      <c r="C1871" s="76"/>
      <c r="D1871" s="76"/>
      <c r="E1871" s="76"/>
      <c r="F1871" s="24">
        <v>0</v>
      </c>
      <c r="G1871" s="24">
        <v>0</v>
      </c>
      <c r="H1871" s="24">
        <v>0</v>
      </c>
      <c r="I1871" s="24">
        <v>0</v>
      </c>
      <c r="J1871" s="24">
        <v>0</v>
      </c>
      <c r="K1871" s="24">
        <v>0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0</v>
      </c>
      <c r="V1871" s="24"/>
      <c r="W1871" s="24">
        <v>0</v>
      </c>
      <c r="X1871" s="24"/>
      <c r="Y1871" s="24">
        <v>0</v>
      </c>
      <c r="Z1871" s="24">
        <v>0</v>
      </c>
      <c r="AA1871" s="24"/>
      <c r="AB1871" s="24">
        <v>0</v>
      </c>
      <c r="AC1871" s="24">
        <v>0</v>
      </c>
      <c r="AD1871" s="24">
        <v>0</v>
      </c>
      <c r="AE1871" s="24">
        <v>0</v>
      </c>
      <c r="AF1871" s="24">
        <v>0</v>
      </c>
      <c r="AG1871" s="24">
        <v>0</v>
      </c>
      <c r="AH1871" s="24"/>
      <c r="AI1871" s="24">
        <v>0</v>
      </c>
      <c r="AJ1871" s="24">
        <v>0</v>
      </c>
      <c r="AK1871" s="24"/>
      <c r="AL1871" s="24">
        <v>0</v>
      </c>
      <c r="AM1871" s="24">
        <v>0</v>
      </c>
      <c r="AN1871" s="24">
        <v>0</v>
      </c>
      <c r="AO1871" s="24">
        <v>0</v>
      </c>
      <c r="AP1871" s="24">
        <v>0</v>
      </c>
      <c r="AQ1871" s="24">
        <v>0</v>
      </c>
      <c r="AR1871" s="24">
        <v>0</v>
      </c>
      <c r="AS1871" s="24">
        <v>0</v>
      </c>
      <c r="AT1871" s="24">
        <v>0</v>
      </c>
      <c r="AU1871" s="24">
        <v>0</v>
      </c>
      <c r="AV1871" s="24">
        <v>0</v>
      </c>
      <c r="AW1871" s="24">
        <v>0</v>
      </c>
      <c r="AX1871" s="24">
        <v>0</v>
      </c>
      <c r="AY1871" s="24">
        <v>0</v>
      </c>
      <c r="AZ1871" s="24">
        <v>0</v>
      </c>
      <c r="BA1871" s="24">
        <v>0</v>
      </c>
      <c r="BB1871" s="24">
        <v>0</v>
      </c>
      <c r="BC1871" s="24">
        <v>0</v>
      </c>
      <c r="BD1871" s="24">
        <f t="shared" si="748"/>
        <v>0</v>
      </c>
      <c r="BE1871" s="25"/>
    </row>
    <row r="1872" spans="1:57" ht="25.5" customHeight="1" x14ac:dyDescent="0.25">
      <c r="A1872" s="22">
        <v>37</v>
      </c>
      <c r="B1872" s="78"/>
      <c r="C1872" s="76"/>
      <c r="D1872" s="76"/>
      <c r="E1872" s="76"/>
      <c r="F1872" s="24">
        <v>0</v>
      </c>
      <c r="G1872" s="24">
        <v>0</v>
      </c>
      <c r="H1872" s="24">
        <v>0</v>
      </c>
      <c r="I1872" s="24">
        <v>0</v>
      </c>
      <c r="J1872" s="24">
        <v>0</v>
      </c>
      <c r="K1872" s="24">
        <v>0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0</v>
      </c>
      <c r="V1872" s="24"/>
      <c r="W1872" s="24">
        <v>0</v>
      </c>
      <c r="X1872" s="24"/>
      <c r="Y1872" s="24">
        <v>0</v>
      </c>
      <c r="Z1872" s="24">
        <v>0</v>
      </c>
      <c r="AA1872" s="24"/>
      <c r="AB1872" s="24">
        <v>0</v>
      </c>
      <c r="AC1872" s="24">
        <v>0</v>
      </c>
      <c r="AD1872" s="24">
        <v>0</v>
      </c>
      <c r="AE1872" s="24">
        <v>0</v>
      </c>
      <c r="AF1872" s="24">
        <v>0</v>
      </c>
      <c r="AG1872" s="24">
        <v>0</v>
      </c>
      <c r="AH1872" s="24"/>
      <c r="AI1872" s="24">
        <v>0</v>
      </c>
      <c r="AJ1872" s="24">
        <v>0</v>
      </c>
      <c r="AK1872" s="24"/>
      <c r="AL1872" s="24">
        <v>0</v>
      </c>
      <c r="AM1872" s="24">
        <v>0</v>
      </c>
      <c r="AN1872" s="24">
        <v>0</v>
      </c>
      <c r="AO1872" s="24">
        <v>0</v>
      </c>
      <c r="AP1872" s="24">
        <v>0</v>
      </c>
      <c r="AQ1872" s="24">
        <v>0</v>
      </c>
      <c r="AR1872" s="24">
        <v>0</v>
      </c>
      <c r="AS1872" s="24">
        <v>0</v>
      </c>
      <c r="AT1872" s="24">
        <v>0</v>
      </c>
      <c r="AU1872" s="24">
        <v>0</v>
      </c>
      <c r="AV1872" s="24">
        <v>0</v>
      </c>
      <c r="AW1872" s="24">
        <v>0</v>
      </c>
      <c r="AX1872" s="24">
        <v>0</v>
      </c>
      <c r="AY1872" s="24">
        <v>0</v>
      </c>
      <c r="AZ1872" s="24">
        <v>0</v>
      </c>
      <c r="BA1872" s="24">
        <v>0</v>
      </c>
      <c r="BB1872" s="24">
        <v>0</v>
      </c>
      <c r="BC1872" s="24">
        <v>0</v>
      </c>
      <c r="BD1872" s="24">
        <f t="shared" si="748"/>
        <v>0</v>
      </c>
      <c r="BE1872" s="25"/>
    </row>
    <row r="1873" spans="1:57" ht="25.5" customHeight="1" x14ac:dyDescent="0.25">
      <c r="A1873" s="22">
        <v>37</v>
      </c>
      <c r="B1873" s="78"/>
      <c r="C1873" s="76"/>
      <c r="D1873" s="76"/>
      <c r="E1873" s="76"/>
      <c r="F1873" s="24">
        <v>0</v>
      </c>
      <c r="G1873" s="24">
        <v>0</v>
      </c>
      <c r="H1873" s="24">
        <v>0</v>
      </c>
      <c r="I1873" s="24">
        <v>0</v>
      </c>
      <c r="J1873" s="24">
        <v>0</v>
      </c>
      <c r="K1873" s="24">
        <v>0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0</v>
      </c>
      <c r="V1873" s="24"/>
      <c r="W1873" s="24">
        <v>0</v>
      </c>
      <c r="X1873" s="24"/>
      <c r="Y1873" s="24">
        <v>0</v>
      </c>
      <c r="Z1873" s="24">
        <v>0</v>
      </c>
      <c r="AA1873" s="24"/>
      <c r="AB1873" s="24">
        <v>0</v>
      </c>
      <c r="AC1873" s="24">
        <v>0</v>
      </c>
      <c r="AD1873" s="24">
        <v>0</v>
      </c>
      <c r="AE1873" s="24">
        <v>0</v>
      </c>
      <c r="AF1873" s="24">
        <v>0</v>
      </c>
      <c r="AG1873" s="24">
        <v>0</v>
      </c>
      <c r="AH1873" s="24"/>
      <c r="AI1873" s="24">
        <v>0</v>
      </c>
      <c r="AJ1873" s="24">
        <v>0</v>
      </c>
      <c r="AK1873" s="24"/>
      <c r="AL1873" s="24">
        <v>0</v>
      </c>
      <c r="AM1873" s="24">
        <v>0</v>
      </c>
      <c r="AN1873" s="24">
        <v>0</v>
      </c>
      <c r="AO1873" s="24">
        <v>0</v>
      </c>
      <c r="AP1873" s="24">
        <v>0</v>
      </c>
      <c r="AQ1873" s="24">
        <v>0</v>
      </c>
      <c r="AR1873" s="24">
        <v>0</v>
      </c>
      <c r="AS1873" s="24">
        <v>0</v>
      </c>
      <c r="AT1873" s="24">
        <v>0</v>
      </c>
      <c r="AU1873" s="24">
        <v>0</v>
      </c>
      <c r="AV1873" s="24">
        <v>0</v>
      </c>
      <c r="AW1873" s="24">
        <v>0</v>
      </c>
      <c r="AX1873" s="24">
        <v>0</v>
      </c>
      <c r="AY1873" s="24">
        <v>0</v>
      </c>
      <c r="AZ1873" s="24">
        <v>0</v>
      </c>
      <c r="BA1873" s="24">
        <v>0</v>
      </c>
      <c r="BB1873" s="24">
        <v>0</v>
      </c>
      <c r="BC1873" s="24">
        <v>0</v>
      </c>
      <c r="BD1873" s="24">
        <f t="shared" si="748"/>
        <v>0</v>
      </c>
      <c r="BE1873" s="25"/>
    </row>
    <row r="1874" spans="1:57" ht="25.5" customHeight="1" x14ac:dyDescent="0.25">
      <c r="A1874" s="22">
        <v>37</v>
      </c>
      <c r="B1874" s="78"/>
      <c r="C1874" s="76"/>
      <c r="D1874" s="76"/>
      <c r="E1874" s="76"/>
      <c r="F1874" s="24">
        <v>0</v>
      </c>
      <c r="G1874" s="24">
        <v>0</v>
      </c>
      <c r="H1874" s="24">
        <v>0</v>
      </c>
      <c r="I1874" s="24">
        <v>0</v>
      </c>
      <c r="J1874" s="24">
        <v>0</v>
      </c>
      <c r="K1874" s="24">
        <v>0</v>
      </c>
      <c r="L1874" s="24">
        <v>0</v>
      </c>
      <c r="M1874" s="24">
        <v>0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0</v>
      </c>
      <c r="V1874" s="24"/>
      <c r="W1874" s="24">
        <v>0</v>
      </c>
      <c r="X1874" s="24"/>
      <c r="Y1874" s="24">
        <v>0</v>
      </c>
      <c r="Z1874" s="24">
        <v>0</v>
      </c>
      <c r="AA1874" s="24"/>
      <c r="AB1874" s="24">
        <v>0</v>
      </c>
      <c r="AC1874" s="24">
        <v>0</v>
      </c>
      <c r="AD1874" s="24">
        <v>0</v>
      </c>
      <c r="AE1874" s="24">
        <v>0</v>
      </c>
      <c r="AF1874" s="24">
        <v>0</v>
      </c>
      <c r="AG1874" s="24">
        <v>0</v>
      </c>
      <c r="AH1874" s="24"/>
      <c r="AI1874" s="24">
        <v>0</v>
      </c>
      <c r="AJ1874" s="24">
        <v>0</v>
      </c>
      <c r="AK1874" s="24"/>
      <c r="AL1874" s="24">
        <v>0</v>
      </c>
      <c r="AM1874" s="24">
        <v>0</v>
      </c>
      <c r="AN1874" s="24">
        <v>0</v>
      </c>
      <c r="AO1874" s="24">
        <v>0</v>
      </c>
      <c r="AP1874" s="24">
        <v>0</v>
      </c>
      <c r="AQ1874" s="24">
        <v>0</v>
      </c>
      <c r="AR1874" s="24">
        <v>0</v>
      </c>
      <c r="AS1874" s="24">
        <v>0</v>
      </c>
      <c r="AT1874" s="24">
        <v>0</v>
      </c>
      <c r="AU1874" s="24">
        <v>0</v>
      </c>
      <c r="AV1874" s="24">
        <v>0</v>
      </c>
      <c r="AW1874" s="24">
        <v>0</v>
      </c>
      <c r="AX1874" s="24">
        <v>0</v>
      </c>
      <c r="AY1874" s="24">
        <v>0</v>
      </c>
      <c r="AZ1874" s="24">
        <v>0</v>
      </c>
      <c r="BA1874" s="24">
        <v>0</v>
      </c>
      <c r="BB1874" s="24">
        <v>0</v>
      </c>
      <c r="BC1874" s="24">
        <v>0</v>
      </c>
      <c r="BD1874" s="24">
        <f t="shared" si="748"/>
        <v>0</v>
      </c>
      <c r="BE1874" s="25"/>
    </row>
    <row r="1875" spans="1:57" ht="25.5" customHeight="1" x14ac:dyDescent="0.25">
      <c r="A1875" s="22">
        <v>37</v>
      </c>
      <c r="B1875" s="78"/>
      <c r="C1875" s="76"/>
      <c r="D1875" s="76"/>
      <c r="E1875" s="76"/>
      <c r="F1875" s="24">
        <v>0</v>
      </c>
      <c r="G1875" s="24">
        <v>0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0</v>
      </c>
      <c r="V1875" s="24"/>
      <c r="W1875" s="24">
        <v>0</v>
      </c>
      <c r="X1875" s="24"/>
      <c r="Y1875" s="24">
        <v>0</v>
      </c>
      <c r="Z1875" s="24">
        <v>0</v>
      </c>
      <c r="AA1875" s="24"/>
      <c r="AB1875" s="24">
        <v>0</v>
      </c>
      <c r="AC1875" s="24">
        <v>0</v>
      </c>
      <c r="AD1875" s="24">
        <v>0</v>
      </c>
      <c r="AE1875" s="24">
        <v>0</v>
      </c>
      <c r="AF1875" s="24">
        <v>0</v>
      </c>
      <c r="AG1875" s="24">
        <v>0</v>
      </c>
      <c r="AH1875" s="24"/>
      <c r="AI1875" s="24">
        <v>0</v>
      </c>
      <c r="AJ1875" s="24">
        <v>0</v>
      </c>
      <c r="AK1875" s="24"/>
      <c r="AL1875" s="24">
        <v>0</v>
      </c>
      <c r="AM1875" s="24">
        <v>0</v>
      </c>
      <c r="AN1875" s="24">
        <v>0</v>
      </c>
      <c r="AO1875" s="24">
        <v>0</v>
      </c>
      <c r="AP1875" s="24">
        <v>0</v>
      </c>
      <c r="AQ1875" s="24">
        <v>0</v>
      </c>
      <c r="AR1875" s="24">
        <v>0</v>
      </c>
      <c r="AS1875" s="24">
        <v>0</v>
      </c>
      <c r="AT1875" s="24">
        <v>0</v>
      </c>
      <c r="AU1875" s="24">
        <v>0</v>
      </c>
      <c r="AV1875" s="24">
        <v>0</v>
      </c>
      <c r="AW1875" s="24">
        <v>0</v>
      </c>
      <c r="AX1875" s="24">
        <v>0</v>
      </c>
      <c r="AY1875" s="24">
        <v>0</v>
      </c>
      <c r="AZ1875" s="24">
        <v>0</v>
      </c>
      <c r="BA1875" s="24">
        <v>0</v>
      </c>
      <c r="BB1875" s="24">
        <v>0</v>
      </c>
      <c r="BC1875" s="24">
        <v>0</v>
      </c>
      <c r="BD1875" s="24">
        <f t="shared" si="748"/>
        <v>0</v>
      </c>
      <c r="BE1875" s="25"/>
    </row>
    <row r="1876" spans="1:57" ht="25.5" customHeight="1" x14ac:dyDescent="0.25">
      <c r="A1876" s="29"/>
      <c r="B1876" s="83"/>
      <c r="C1876" s="84"/>
      <c r="D1876" s="84"/>
      <c r="E1876" s="76" t="s">
        <v>116</v>
      </c>
      <c r="F1876" s="37">
        <f t="shared" ref="F1876:AK1876" si="749">SUM(F1836:F1875)</f>
        <v>0</v>
      </c>
      <c r="G1876" s="37">
        <f t="shared" si="749"/>
        <v>0</v>
      </c>
      <c r="H1876" s="37">
        <f t="shared" si="749"/>
        <v>0</v>
      </c>
      <c r="I1876" s="37">
        <f t="shared" si="749"/>
        <v>0</v>
      </c>
      <c r="J1876" s="37">
        <f t="shared" si="749"/>
        <v>0</v>
      </c>
      <c r="K1876" s="37">
        <f t="shared" si="749"/>
        <v>0</v>
      </c>
      <c r="L1876" s="37">
        <f t="shared" si="749"/>
        <v>0</v>
      </c>
      <c r="M1876" s="37">
        <f t="shared" si="749"/>
        <v>0</v>
      </c>
      <c r="N1876" s="37">
        <f t="shared" si="749"/>
        <v>0</v>
      </c>
      <c r="O1876" s="37">
        <f t="shared" si="749"/>
        <v>0</v>
      </c>
      <c r="P1876" s="37">
        <f t="shared" si="749"/>
        <v>0</v>
      </c>
      <c r="Q1876" s="37">
        <f t="shared" si="749"/>
        <v>0</v>
      </c>
      <c r="R1876" s="37">
        <f t="shared" si="749"/>
        <v>0</v>
      </c>
      <c r="S1876" s="37">
        <f t="shared" si="749"/>
        <v>0</v>
      </c>
      <c r="T1876" s="37">
        <f t="shared" si="749"/>
        <v>0</v>
      </c>
      <c r="U1876" s="37">
        <f t="shared" si="749"/>
        <v>0</v>
      </c>
      <c r="V1876" s="37"/>
      <c r="W1876" s="37">
        <f t="shared" si="749"/>
        <v>0</v>
      </c>
      <c r="X1876" s="37"/>
      <c r="Y1876" s="37">
        <f t="shared" si="749"/>
        <v>0</v>
      </c>
      <c r="Z1876" s="37">
        <f t="shared" si="749"/>
        <v>0</v>
      </c>
      <c r="AA1876" s="37"/>
      <c r="AB1876" s="37">
        <f t="shared" si="749"/>
        <v>0</v>
      </c>
      <c r="AC1876" s="37">
        <f t="shared" si="749"/>
        <v>0</v>
      </c>
      <c r="AD1876" s="37">
        <f t="shared" si="749"/>
        <v>0</v>
      </c>
      <c r="AE1876" s="37">
        <f t="shared" si="749"/>
        <v>0</v>
      </c>
      <c r="AF1876" s="37">
        <f t="shared" si="749"/>
        <v>0</v>
      </c>
      <c r="AG1876" s="37">
        <f t="shared" si="749"/>
        <v>0</v>
      </c>
      <c r="AH1876" s="37"/>
      <c r="AI1876" s="37">
        <f t="shared" si="749"/>
        <v>0</v>
      </c>
      <c r="AJ1876" s="37">
        <f t="shared" si="749"/>
        <v>0</v>
      </c>
      <c r="AK1876" s="37"/>
      <c r="AL1876" s="37">
        <f t="shared" ref="AL1876:BC1876" si="750">SUM(AL1836:AL1875)</f>
        <v>0</v>
      </c>
      <c r="AM1876" s="37">
        <f t="shared" si="750"/>
        <v>0</v>
      </c>
      <c r="AN1876" s="37">
        <f t="shared" si="750"/>
        <v>0</v>
      </c>
      <c r="AO1876" s="37">
        <f t="shared" si="750"/>
        <v>0</v>
      </c>
      <c r="AP1876" s="37">
        <f t="shared" si="750"/>
        <v>0</v>
      </c>
      <c r="AQ1876" s="37">
        <f t="shared" si="750"/>
        <v>0</v>
      </c>
      <c r="AR1876" s="37">
        <f t="shared" si="750"/>
        <v>0</v>
      </c>
      <c r="AS1876" s="37">
        <f t="shared" si="750"/>
        <v>0</v>
      </c>
      <c r="AT1876" s="37">
        <f t="shared" si="750"/>
        <v>0</v>
      </c>
      <c r="AU1876" s="37">
        <f t="shared" si="750"/>
        <v>0</v>
      </c>
      <c r="AV1876" s="37">
        <f t="shared" si="750"/>
        <v>0</v>
      </c>
      <c r="AW1876" s="37">
        <f t="shared" si="750"/>
        <v>0</v>
      </c>
      <c r="AX1876" s="37">
        <f t="shared" si="750"/>
        <v>0</v>
      </c>
      <c r="AY1876" s="37">
        <f t="shared" si="750"/>
        <v>0</v>
      </c>
      <c r="AZ1876" s="37">
        <f t="shared" si="750"/>
        <v>0</v>
      </c>
      <c r="BA1876" s="37">
        <f t="shared" si="750"/>
        <v>0</v>
      </c>
      <c r="BB1876" s="37">
        <f t="shared" si="750"/>
        <v>0</v>
      </c>
      <c r="BC1876" s="37">
        <f t="shared" si="750"/>
        <v>0</v>
      </c>
      <c r="BD1876" s="24">
        <f t="shared" si="748"/>
        <v>0</v>
      </c>
      <c r="BE1876" s="110"/>
    </row>
    <row r="1877" spans="1:57" ht="25.5" customHeight="1" x14ac:dyDescent="0.25">
      <c r="A1877" s="29"/>
      <c r="B1877" s="83"/>
      <c r="C1877" s="84"/>
      <c r="D1877" s="84"/>
      <c r="E1877" s="76" t="s">
        <v>117</v>
      </c>
      <c r="F1877" s="33">
        <f t="shared" ref="F1877:AK1877" si="751">COUNTA(F1836:F1875)</f>
        <v>40</v>
      </c>
      <c r="G1877" s="33">
        <f t="shared" si="751"/>
        <v>40</v>
      </c>
      <c r="H1877" s="33">
        <f t="shared" si="751"/>
        <v>40</v>
      </c>
      <c r="I1877" s="33">
        <f t="shared" si="751"/>
        <v>40</v>
      </c>
      <c r="J1877" s="33">
        <f t="shared" si="751"/>
        <v>40</v>
      </c>
      <c r="K1877" s="33">
        <f t="shared" si="751"/>
        <v>40</v>
      </c>
      <c r="L1877" s="33">
        <f t="shared" si="751"/>
        <v>40</v>
      </c>
      <c r="M1877" s="33">
        <f t="shared" si="751"/>
        <v>40</v>
      </c>
      <c r="N1877" s="33">
        <f t="shared" si="751"/>
        <v>40</v>
      </c>
      <c r="O1877" s="33">
        <f t="shared" si="751"/>
        <v>40</v>
      </c>
      <c r="P1877" s="33">
        <f t="shared" si="751"/>
        <v>40</v>
      </c>
      <c r="Q1877" s="33">
        <f t="shared" si="751"/>
        <v>40</v>
      </c>
      <c r="R1877" s="33">
        <f t="shared" si="751"/>
        <v>40</v>
      </c>
      <c r="S1877" s="33">
        <f t="shared" si="751"/>
        <v>40</v>
      </c>
      <c r="T1877" s="33">
        <f t="shared" si="751"/>
        <v>40</v>
      </c>
      <c r="U1877" s="33">
        <f t="shared" si="751"/>
        <v>40</v>
      </c>
      <c r="V1877" s="33"/>
      <c r="W1877" s="33">
        <f t="shared" si="751"/>
        <v>40</v>
      </c>
      <c r="X1877" s="33"/>
      <c r="Y1877" s="33">
        <f t="shared" si="751"/>
        <v>40</v>
      </c>
      <c r="Z1877" s="33">
        <f t="shared" si="751"/>
        <v>40</v>
      </c>
      <c r="AA1877" s="33"/>
      <c r="AB1877" s="33">
        <f t="shared" si="751"/>
        <v>40</v>
      </c>
      <c r="AC1877" s="33">
        <f t="shared" si="751"/>
        <v>40</v>
      </c>
      <c r="AD1877" s="33">
        <f t="shared" si="751"/>
        <v>40</v>
      </c>
      <c r="AE1877" s="33">
        <f t="shared" si="751"/>
        <v>40</v>
      </c>
      <c r="AF1877" s="33">
        <f t="shared" si="751"/>
        <v>40</v>
      </c>
      <c r="AG1877" s="33">
        <f t="shared" si="751"/>
        <v>40</v>
      </c>
      <c r="AH1877" s="33"/>
      <c r="AI1877" s="33">
        <f t="shared" si="751"/>
        <v>40</v>
      </c>
      <c r="AJ1877" s="33">
        <f t="shared" si="751"/>
        <v>40</v>
      </c>
      <c r="AK1877" s="33"/>
      <c r="AL1877" s="33">
        <f t="shared" ref="AL1877:BC1877" si="752">COUNTA(AL1836:AL1875)</f>
        <v>40</v>
      </c>
      <c r="AM1877" s="33">
        <f t="shared" si="752"/>
        <v>40</v>
      </c>
      <c r="AN1877" s="33">
        <f t="shared" si="752"/>
        <v>40</v>
      </c>
      <c r="AO1877" s="33">
        <f t="shared" si="752"/>
        <v>40</v>
      </c>
      <c r="AP1877" s="33">
        <f t="shared" si="752"/>
        <v>40</v>
      </c>
      <c r="AQ1877" s="33">
        <f t="shared" si="752"/>
        <v>40</v>
      </c>
      <c r="AR1877" s="33">
        <f t="shared" si="752"/>
        <v>40</v>
      </c>
      <c r="AS1877" s="33">
        <f t="shared" si="752"/>
        <v>40</v>
      </c>
      <c r="AT1877" s="33">
        <f t="shared" si="752"/>
        <v>40</v>
      </c>
      <c r="AU1877" s="33">
        <f t="shared" si="752"/>
        <v>40</v>
      </c>
      <c r="AV1877" s="33">
        <f t="shared" si="752"/>
        <v>40</v>
      </c>
      <c r="AW1877" s="33">
        <f t="shared" si="752"/>
        <v>40</v>
      </c>
      <c r="AX1877" s="33">
        <f t="shared" si="752"/>
        <v>40</v>
      </c>
      <c r="AY1877" s="33">
        <f t="shared" si="752"/>
        <v>40</v>
      </c>
      <c r="AZ1877" s="33">
        <f t="shared" si="752"/>
        <v>40</v>
      </c>
      <c r="BA1877" s="33">
        <f t="shared" si="752"/>
        <v>40</v>
      </c>
      <c r="BB1877" s="33">
        <f t="shared" si="752"/>
        <v>40</v>
      </c>
      <c r="BC1877" s="33">
        <f t="shared" si="752"/>
        <v>40</v>
      </c>
      <c r="BD1877" s="33">
        <f t="shared" si="748"/>
        <v>1800</v>
      </c>
      <c r="BE1877" s="110"/>
    </row>
    <row r="1878" spans="1:57" ht="25.5" customHeight="1" x14ac:dyDescent="0.25">
      <c r="A1878" s="29"/>
      <c r="B1878" s="83"/>
      <c r="C1878" s="84"/>
      <c r="D1878" s="84"/>
      <c r="E1878" s="76" t="s">
        <v>64</v>
      </c>
      <c r="F1878" s="34">
        <f t="shared" ref="F1878:AK1878" si="753">COUNTIF(F1836:F1875,"NS")</f>
        <v>0</v>
      </c>
      <c r="G1878" s="34">
        <f t="shared" si="753"/>
        <v>0</v>
      </c>
      <c r="H1878" s="34">
        <f t="shared" si="753"/>
        <v>0</v>
      </c>
      <c r="I1878" s="34">
        <f t="shared" si="753"/>
        <v>0</v>
      </c>
      <c r="J1878" s="34">
        <f t="shared" si="753"/>
        <v>0</v>
      </c>
      <c r="K1878" s="34">
        <f t="shared" si="753"/>
        <v>0</v>
      </c>
      <c r="L1878" s="34">
        <f t="shared" si="753"/>
        <v>0</v>
      </c>
      <c r="M1878" s="34">
        <f t="shared" si="753"/>
        <v>0</v>
      </c>
      <c r="N1878" s="34">
        <f t="shared" si="753"/>
        <v>0</v>
      </c>
      <c r="O1878" s="34">
        <f t="shared" si="753"/>
        <v>0</v>
      </c>
      <c r="P1878" s="34">
        <f t="shared" si="753"/>
        <v>0</v>
      </c>
      <c r="Q1878" s="34">
        <f t="shared" si="753"/>
        <v>0</v>
      </c>
      <c r="R1878" s="34">
        <f t="shared" si="753"/>
        <v>0</v>
      </c>
      <c r="S1878" s="34">
        <f t="shared" si="753"/>
        <v>0</v>
      </c>
      <c r="T1878" s="34">
        <f t="shared" si="753"/>
        <v>0</v>
      </c>
      <c r="U1878" s="34">
        <f t="shared" si="753"/>
        <v>0</v>
      </c>
      <c r="V1878" s="34"/>
      <c r="W1878" s="34">
        <f t="shared" si="753"/>
        <v>0</v>
      </c>
      <c r="X1878" s="34"/>
      <c r="Y1878" s="34">
        <f t="shared" si="753"/>
        <v>0</v>
      </c>
      <c r="Z1878" s="34">
        <f t="shared" si="753"/>
        <v>0</v>
      </c>
      <c r="AA1878" s="34"/>
      <c r="AB1878" s="34">
        <f t="shared" si="753"/>
        <v>0</v>
      </c>
      <c r="AC1878" s="34">
        <f t="shared" si="753"/>
        <v>0</v>
      </c>
      <c r="AD1878" s="34">
        <f t="shared" si="753"/>
        <v>0</v>
      </c>
      <c r="AE1878" s="34">
        <f t="shared" si="753"/>
        <v>0</v>
      </c>
      <c r="AF1878" s="34">
        <f t="shared" si="753"/>
        <v>0</v>
      </c>
      <c r="AG1878" s="34">
        <f t="shared" si="753"/>
        <v>0</v>
      </c>
      <c r="AH1878" s="34"/>
      <c r="AI1878" s="34">
        <f t="shared" si="753"/>
        <v>0</v>
      </c>
      <c r="AJ1878" s="34">
        <f t="shared" si="753"/>
        <v>0</v>
      </c>
      <c r="AK1878" s="34"/>
      <c r="AL1878" s="34">
        <f t="shared" ref="AL1878:BC1878" si="754">COUNTIF(AL1836:AL1875,"NS")</f>
        <v>0</v>
      </c>
      <c r="AM1878" s="34">
        <f t="shared" si="754"/>
        <v>0</v>
      </c>
      <c r="AN1878" s="34">
        <f t="shared" si="754"/>
        <v>0</v>
      </c>
      <c r="AO1878" s="34">
        <f t="shared" si="754"/>
        <v>0</v>
      </c>
      <c r="AP1878" s="34">
        <f t="shared" si="754"/>
        <v>0</v>
      </c>
      <c r="AQ1878" s="34">
        <f t="shared" si="754"/>
        <v>0</v>
      </c>
      <c r="AR1878" s="34">
        <f t="shared" si="754"/>
        <v>0</v>
      </c>
      <c r="AS1878" s="34">
        <f t="shared" si="754"/>
        <v>0</v>
      </c>
      <c r="AT1878" s="34">
        <f t="shared" si="754"/>
        <v>0</v>
      </c>
      <c r="AU1878" s="34">
        <f t="shared" si="754"/>
        <v>0</v>
      </c>
      <c r="AV1878" s="34">
        <f t="shared" si="754"/>
        <v>0</v>
      </c>
      <c r="AW1878" s="34">
        <f t="shared" si="754"/>
        <v>0</v>
      </c>
      <c r="AX1878" s="34">
        <f t="shared" si="754"/>
        <v>0</v>
      </c>
      <c r="AY1878" s="34">
        <f t="shared" si="754"/>
        <v>0</v>
      </c>
      <c r="AZ1878" s="34">
        <f t="shared" si="754"/>
        <v>0</v>
      </c>
      <c r="BA1878" s="34">
        <f t="shared" si="754"/>
        <v>0</v>
      </c>
      <c r="BB1878" s="34">
        <f t="shared" si="754"/>
        <v>0</v>
      </c>
      <c r="BC1878" s="34">
        <f t="shared" si="754"/>
        <v>0</v>
      </c>
      <c r="BD1878" s="33">
        <f t="shared" si="748"/>
        <v>0</v>
      </c>
      <c r="BE1878" s="110"/>
    </row>
    <row r="1879" spans="1:57" ht="25.5" customHeight="1" x14ac:dyDescent="0.25">
      <c r="A1879" s="29"/>
      <c r="B1879" s="83"/>
      <c r="C1879" s="84"/>
      <c r="D1879" s="84"/>
      <c r="E1879" s="76" t="s">
        <v>59</v>
      </c>
      <c r="F1879" s="34">
        <f t="shared" ref="F1879:AK1879" si="755">COUNTIF(F1836:F1875,"NC")</f>
        <v>0</v>
      </c>
      <c r="G1879" s="34">
        <f t="shared" si="755"/>
        <v>0</v>
      </c>
      <c r="H1879" s="34">
        <f t="shared" si="755"/>
        <v>0</v>
      </c>
      <c r="I1879" s="34">
        <f t="shared" si="755"/>
        <v>0</v>
      </c>
      <c r="J1879" s="34">
        <f t="shared" si="755"/>
        <v>0</v>
      </c>
      <c r="K1879" s="34">
        <f t="shared" si="755"/>
        <v>0</v>
      </c>
      <c r="L1879" s="34">
        <f t="shared" si="755"/>
        <v>0</v>
      </c>
      <c r="M1879" s="34">
        <f t="shared" si="755"/>
        <v>0</v>
      </c>
      <c r="N1879" s="34">
        <f t="shared" si="755"/>
        <v>0</v>
      </c>
      <c r="O1879" s="34">
        <f t="shared" si="755"/>
        <v>0</v>
      </c>
      <c r="P1879" s="34">
        <f t="shared" si="755"/>
        <v>0</v>
      </c>
      <c r="Q1879" s="34">
        <f t="shared" si="755"/>
        <v>0</v>
      </c>
      <c r="R1879" s="34">
        <f t="shared" si="755"/>
        <v>0</v>
      </c>
      <c r="S1879" s="34">
        <f t="shared" si="755"/>
        <v>0</v>
      </c>
      <c r="T1879" s="34">
        <f t="shared" si="755"/>
        <v>0</v>
      </c>
      <c r="U1879" s="34">
        <f t="shared" si="755"/>
        <v>0</v>
      </c>
      <c r="V1879" s="34"/>
      <c r="W1879" s="34">
        <f t="shared" si="755"/>
        <v>0</v>
      </c>
      <c r="X1879" s="34"/>
      <c r="Y1879" s="34">
        <f t="shared" si="755"/>
        <v>0</v>
      </c>
      <c r="Z1879" s="34">
        <f t="shared" si="755"/>
        <v>0</v>
      </c>
      <c r="AA1879" s="34"/>
      <c r="AB1879" s="34">
        <f t="shared" si="755"/>
        <v>0</v>
      </c>
      <c r="AC1879" s="34">
        <f t="shared" si="755"/>
        <v>0</v>
      </c>
      <c r="AD1879" s="34">
        <f t="shared" si="755"/>
        <v>0</v>
      </c>
      <c r="AE1879" s="34">
        <f t="shared" si="755"/>
        <v>0</v>
      </c>
      <c r="AF1879" s="34">
        <f t="shared" si="755"/>
        <v>0</v>
      </c>
      <c r="AG1879" s="34">
        <f t="shared" si="755"/>
        <v>0</v>
      </c>
      <c r="AH1879" s="34"/>
      <c r="AI1879" s="34">
        <f t="shared" si="755"/>
        <v>0</v>
      </c>
      <c r="AJ1879" s="34">
        <f t="shared" si="755"/>
        <v>0</v>
      </c>
      <c r="AK1879" s="34"/>
      <c r="AL1879" s="34">
        <f t="shared" ref="AL1879:BC1879" si="756">COUNTIF(AL1836:AL1875,"NC")</f>
        <v>0</v>
      </c>
      <c r="AM1879" s="34">
        <f t="shared" si="756"/>
        <v>0</v>
      </c>
      <c r="AN1879" s="34">
        <f t="shared" si="756"/>
        <v>0</v>
      </c>
      <c r="AO1879" s="34">
        <f t="shared" si="756"/>
        <v>0</v>
      </c>
      <c r="AP1879" s="34">
        <f t="shared" si="756"/>
        <v>0</v>
      </c>
      <c r="AQ1879" s="34">
        <f t="shared" si="756"/>
        <v>0</v>
      </c>
      <c r="AR1879" s="34">
        <f t="shared" si="756"/>
        <v>0</v>
      </c>
      <c r="AS1879" s="34">
        <f t="shared" si="756"/>
        <v>0</v>
      </c>
      <c r="AT1879" s="34">
        <f t="shared" si="756"/>
        <v>0</v>
      </c>
      <c r="AU1879" s="34">
        <f t="shared" si="756"/>
        <v>0</v>
      </c>
      <c r="AV1879" s="34">
        <f t="shared" si="756"/>
        <v>0</v>
      </c>
      <c r="AW1879" s="34">
        <f t="shared" si="756"/>
        <v>0</v>
      </c>
      <c r="AX1879" s="34">
        <f t="shared" si="756"/>
        <v>0</v>
      </c>
      <c r="AY1879" s="34">
        <f t="shared" si="756"/>
        <v>0</v>
      </c>
      <c r="AZ1879" s="34">
        <f t="shared" si="756"/>
        <v>0</v>
      </c>
      <c r="BA1879" s="34">
        <f t="shared" si="756"/>
        <v>0</v>
      </c>
      <c r="BB1879" s="34">
        <f t="shared" si="756"/>
        <v>0</v>
      </c>
      <c r="BC1879" s="34">
        <f t="shared" si="756"/>
        <v>0</v>
      </c>
      <c r="BD1879" s="33">
        <f t="shared" si="748"/>
        <v>0</v>
      </c>
      <c r="BE1879" s="110"/>
    </row>
    <row r="1880" spans="1:57" ht="25.5" customHeight="1" x14ac:dyDescent="0.25">
      <c r="A1880" s="29"/>
      <c r="B1880" s="83"/>
      <c r="C1880" s="84"/>
      <c r="D1880" s="84"/>
      <c r="E1880" s="76" t="s">
        <v>118</v>
      </c>
      <c r="F1880" s="35">
        <f t="shared" ref="F1880:AK1880" si="757">1-F1879/(F1877-F1878)</f>
        <v>1</v>
      </c>
      <c r="G1880" s="35">
        <f t="shared" si="757"/>
        <v>1</v>
      </c>
      <c r="H1880" s="35">
        <f t="shared" si="757"/>
        <v>1</v>
      </c>
      <c r="I1880" s="35">
        <f t="shared" si="757"/>
        <v>1</v>
      </c>
      <c r="J1880" s="35">
        <f t="shared" si="757"/>
        <v>1</v>
      </c>
      <c r="K1880" s="35">
        <f t="shared" si="757"/>
        <v>1</v>
      </c>
      <c r="L1880" s="35">
        <f t="shared" si="757"/>
        <v>1</v>
      </c>
      <c r="M1880" s="35">
        <f t="shared" si="757"/>
        <v>1</v>
      </c>
      <c r="N1880" s="35">
        <f t="shared" si="757"/>
        <v>1</v>
      </c>
      <c r="O1880" s="35">
        <f t="shared" si="757"/>
        <v>1</v>
      </c>
      <c r="P1880" s="35">
        <f t="shared" si="757"/>
        <v>1</v>
      </c>
      <c r="Q1880" s="35">
        <f t="shared" si="757"/>
        <v>1</v>
      </c>
      <c r="R1880" s="35">
        <f t="shared" si="757"/>
        <v>1</v>
      </c>
      <c r="S1880" s="35">
        <f t="shared" si="757"/>
        <v>1</v>
      </c>
      <c r="T1880" s="35">
        <f t="shared" si="757"/>
        <v>1</v>
      </c>
      <c r="U1880" s="35">
        <f t="shared" si="757"/>
        <v>1</v>
      </c>
      <c r="V1880" s="35"/>
      <c r="W1880" s="35">
        <f t="shared" si="757"/>
        <v>1</v>
      </c>
      <c r="X1880" s="35"/>
      <c r="Y1880" s="35">
        <f t="shared" si="757"/>
        <v>1</v>
      </c>
      <c r="Z1880" s="35">
        <f t="shared" si="757"/>
        <v>1</v>
      </c>
      <c r="AA1880" s="35"/>
      <c r="AB1880" s="35">
        <f t="shared" si="757"/>
        <v>1</v>
      </c>
      <c r="AC1880" s="35">
        <f t="shared" si="757"/>
        <v>1</v>
      </c>
      <c r="AD1880" s="35">
        <f t="shared" si="757"/>
        <v>1</v>
      </c>
      <c r="AE1880" s="35">
        <f t="shared" si="757"/>
        <v>1</v>
      </c>
      <c r="AF1880" s="35">
        <f t="shared" si="757"/>
        <v>1</v>
      </c>
      <c r="AG1880" s="35">
        <f t="shared" si="757"/>
        <v>1</v>
      </c>
      <c r="AH1880" s="35"/>
      <c r="AI1880" s="35">
        <f t="shared" si="757"/>
        <v>1</v>
      </c>
      <c r="AJ1880" s="35">
        <f t="shared" si="757"/>
        <v>1</v>
      </c>
      <c r="AK1880" s="35"/>
      <c r="AL1880" s="35">
        <f t="shared" ref="AL1880:BD1880" si="758">1-AL1879/(AL1877-AL1878)</f>
        <v>1</v>
      </c>
      <c r="AM1880" s="35">
        <f t="shared" si="758"/>
        <v>1</v>
      </c>
      <c r="AN1880" s="35">
        <f t="shared" si="758"/>
        <v>1</v>
      </c>
      <c r="AO1880" s="35">
        <f t="shared" si="758"/>
        <v>1</v>
      </c>
      <c r="AP1880" s="35">
        <f t="shared" si="758"/>
        <v>1</v>
      </c>
      <c r="AQ1880" s="35">
        <f t="shared" si="758"/>
        <v>1</v>
      </c>
      <c r="AR1880" s="35">
        <f t="shared" si="758"/>
        <v>1</v>
      </c>
      <c r="AS1880" s="35">
        <f t="shared" si="758"/>
        <v>1</v>
      </c>
      <c r="AT1880" s="35">
        <f t="shared" si="758"/>
        <v>1</v>
      </c>
      <c r="AU1880" s="35">
        <f t="shared" si="758"/>
        <v>1</v>
      </c>
      <c r="AV1880" s="35">
        <f t="shared" si="758"/>
        <v>1</v>
      </c>
      <c r="AW1880" s="35">
        <f t="shared" si="758"/>
        <v>1</v>
      </c>
      <c r="AX1880" s="35">
        <f t="shared" si="758"/>
        <v>1</v>
      </c>
      <c r="AY1880" s="35">
        <f t="shared" si="758"/>
        <v>1</v>
      </c>
      <c r="AZ1880" s="35">
        <f t="shared" si="758"/>
        <v>1</v>
      </c>
      <c r="BA1880" s="35">
        <f t="shared" si="758"/>
        <v>1</v>
      </c>
      <c r="BB1880" s="35">
        <f t="shared" si="758"/>
        <v>1</v>
      </c>
      <c r="BC1880" s="35">
        <f t="shared" si="758"/>
        <v>1</v>
      </c>
      <c r="BD1880" s="35">
        <f t="shared" si="758"/>
        <v>1</v>
      </c>
      <c r="BE1880" s="110"/>
    </row>
    <row r="1881" spans="1:57" ht="25.5" customHeight="1" x14ac:dyDescent="0.25">
      <c r="A1881" s="29"/>
      <c r="B1881" s="83"/>
      <c r="C1881" s="84"/>
      <c r="D1881" s="84"/>
      <c r="E1881" s="76" t="s">
        <v>152</v>
      </c>
      <c r="F1881" s="34">
        <f t="shared" ref="F1881:AK1881" si="759">F1877+F1830</f>
        <v>1479</v>
      </c>
      <c r="G1881" s="34">
        <f t="shared" si="759"/>
        <v>1480</v>
      </c>
      <c r="H1881" s="34">
        <f t="shared" si="759"/>
        <v>1480</v>
      </c>
      <c r="I1881" s="34">
        <f t="shared" si="759"/>
        <v>1480</v>
      </c>
      <c r="J1881" s="34">
        <f t="shared" si="759"/>
        <v>1480</v>
      </c>
      <c r="K1881" s="34">
        <f t="shared" si="759"/>
        <v>1478</v>
      </c>
      <c r="L1881" s="34">
        <f t="shared" si="759"/>
        <v>1478</v>
      </c>
      <c r="M1881" s="34">
        <f t="shared" si="759"/>
        <v>1479</v>
      </c>
      <c r="N1881" s="34">
        <f t="shared" si="759"/>
        <v>1479</v>
      </c>
      <c r="O1881" s="34">
        <f t="shared" si="759"/>
        <v>1478</v>
      </c>
      <c r="P1881" s="34">
        <f t="shared" si="759"/>
        <v>1480</v>
      </c>
      <c r="Q1881" s="34">
        <f t="shared" si="759"/>
        <v>1480</v>
      </c>
      <c r="R1881" s="34">
        <f t="shared" si="759"/>
        <v>1463</v>
      </c>
      <c r="S1881" s="34">
        <f t="shared" si="759"/>
        <v>1479</v>
      </c>
      <c r="T1881" s="34">
        <f t="shared" si="759"/>
        <v>1480</v>
      </c>
      <c r="U1881" s="34">
        <f t="shared" si="759"/>
        <v>1468</v>
      </c>
      <c r="V1881" s="34"/>
      <c r="W1881" s="34">
        <f t="shared" si="759"/>
        <v>1475</v>
      </c>
      <c r="X1881" s="34"/>
      <c r="Y1881" s="34">
        <f t="shared" si="759"/>
        <v>1479</v>
      </c>
      <c r="Z1881" s="34">
        <f t="shared" si="759"/>
        <v>1480</v>
      </c>
      <c r="AA1881" s="34"/>
      <c r="AB1881" s="34">
        <f t="shared" si="759"/>
        <v>1480</v>
      </c>
      <c r="AC1881" s="34">
        <f t="shared" si="759"/>
        <v>1480</v>
      </c>
      <c r="AD1881" s="34">
        <f t="shared" si="759"/>
        <v>1480</v>
      </c>
      <c r="AE1881" s="34">
        <f t="shared" si="759"/>
        <v>1480</v>
      </c>
      <c r="AF1881" s="34">
        <f t="shared" si="759"/>
        <v>1479</v>
      </c>
      <c r="AG1881" s="34">
        <f t="shared" si="759"/>
        <v>1479</v>
      </c>
      <c r="AH1881" s="34"/>
      <c r="AI1881" s="34">
        <f t="shared" si="759"/>
        <v>1480</v>
      </c>
      <c r="AJ1881" s="34">
        <f t="shared" si="759"/>
        <v>1476</v>
      </c>
      <c r="AK1881" s="34"/>
      <c r="AL1881" s="34">
        <f t="shared" ref="AL1881:BD1881" si="760">AL1877+AL1830</f>
        <v>1476</v>
      </c>
      <c r="AM1881" s="34">
        <f t="shared" si="760"/>
        <v>1479</v>
      </c>
      <c r="AN1881" s="34">
        <f t="shared" si="760"/>
        <v>1479</v>
      </c>
      <c r="AO1881" s="34">
        <f t="shared" si="760"/>
        <v>1479</v>
      </c>
      <c r="AP1881" s="34">
        <f t="shared" si="760"/>
        <v>1480</v>
      </c>
      <c r="AQ1881" s="34">
        <f t="shared" si="760"/>
        <v>1477</v>
      </c>
      <c r="AR1881" s="34">
        <f t="shared" si="760"/>
        <v>1478</v>
      </c>
      <c r="AS1881" s="34">
        <f t="shared" si="760"/>
        <v>1480</v>
      </c>
      <c r="AT1881" s="34">
        <f t="shared" si="760"/>
        <v>1479</v>
      </c>
      <c r="AU1881" s="34">
        <f t="shared" si="760"/>
        <v>1480</v>
      </c>
      <c r="AV1881" s="34">
        <f t="shared" si="760"/>
        <v>1480</v>
      </c>
      <c r="AW1881" s="34">
        <f t="shared" si="760"/>
        <v>1472</v>
      </c>
      <c r="AX1881" s="34">
        <f t="shared" si="760"/>
        <v>1479</v>
      </c>
      <c r="AY1881" s="34">
        <f t="shared" si="760"/>
        <v>1477</v>
      </c>
      <c r="AZ1881" s="34">
        <f t="shared" si="760"/>
        <v>1479</v>
      </c>
      <c r="BA1881" s="34">
        <f t="shared" si="760"/>
        <v>1480</v>
      </c>
      <c r="BB1881" s="34">
        <f t="shared" si="760"/>
        <v>1480</v>
      </c>
      <c r="BC1881" s="34">
        <f t="shared" si="760"/>
        <v>1480</v>
      </c>
      <c r="BD1881" s="34">
        <f t="shared" si="760"/>
        <v>66523</v>
      </c>
      <c r="BE1881" s="110"/>
    </row>
    <row r="1882" spans="1:57" ht="25.5" customHeight="1" x14ac:dyDescent="0.25">
      <c r="A1882" s="29"/>
      <c r="B1882" s="83"/>
      <c r="C1882" s="84"/>
      <c r="D1882" s="84"/>
      <c r="E1882" s="76" t="s">
        <v>153</v>
      </c>
      <c r="F1882" s="34">
        <f t="shared" ref="F1882:AK1882" si="761">F1878+F1831</f>
        <v>94</v>
      </c>
      <c r="G1882" s="34">
        <f t="shared" si="761"/>
        <v>142</v>
      </c>
      <c r="H1882" s="34">
        <f t="shared" si="761"/>
        <v>91</v>
      </c>
      <c r="I1882" s="34">
        <f t="shared" si="761"/>
        <v>146</v>
      </c>
      <c r="J1882" s="34">
        <f t="shared" si="761"/>
        <v>151</v>
      </c>
      <c r="K1882" s="34">
        <f t="shared" si="761"/>
        <v>145</v>
      </c>
      <c r="L1882" s="34">
        <f t="shared" si="761"/>
        <v>192</v>
      </c>
      <c r="M1882" s="34">
        <f t="shared" si="761"/>
        <v>175</v>
      </c>
      <c r="N1882" s="34">
        <f t="shared" si="761"/>
        <v>159</v>
      </c>
      <c r="O1882" s="34">
        <f t="shared" si="761"/>
        <v>158</v>
      </c>
      <c r="P1882" s="34">
        <f t="shared" si="761"/>
        <v>148</v>
      </c>
      <c r="Q1882" s="34">
        <f t="shared" si="761"/>
        <v>192</v>
      </c>
      <c r="R1882" s="34">
        <f t="shared" si="761"/>
        <v>131</v>
      </c>
      <c r="S1882" s="34">
        <f t="shared" si="761"/>
        <v>185</v>
      </c>
      <c r="T1882" s="34">
        <f t="shared" si="761"/>
        <v>145</v>
      </c>
      <c r="U1882" s="34">
        <f t="shared" si="761"/>
        <v>140</v>
      </c>
      <c r="V1882" s="34"/>
      <c r="W1882" s="34">
        <f t="shared" si="761"/>
        <v>157</v>
      </c>
      <c r="X1882" s="34"/>
      <c r="Y1882" s="34">
        <f t="shared" si="761"/>
        <v>150</v>
      </c>
      <c r="Z1882" s="34">
        <f t="shared" si="761"/>
        <v>146</v>
      </c>
      <c r="AA1882" s="34"/>
      <c r="AB1882" s="34">
        <f t="shared" si="761"/>
        <v>133</v>
      </c>
      <c r="AC1882" s="34">
        <f t="shared" si="761"/>
        <v>149</v>
      </c>
      <c r="AD1882" s="34">
        <f t="shared" si="761"/>
        <v>154</v>
      </c>
      <c r="AE1882" s="34">
        <f t="shared" si="761"/>
        <v>157</v>
      </c>
      <c r="AF1882" s="34">
        <f t="shared" si="761"/>
        <v>166</v>
      </c>
      <c r="AG1882" s="34">
        <f t="shared" si="761"/>
        <v>116</v>
      </c>
      <c r="AH1882" s="34"/>
      <c r="AI1882" s="34">
        <f t="shared" si="761"/>
        <v>184</v>
      </c>
      <c r="AJ1882" s="34">
        <f t="shared" si="761"/>
        <v>148</v>
      </c>
      <c r="AK1882" s="34"/>
      <c r="AL1882" s="34">
        <f t="shared" ref="AL1882:BD1882" si="762">AL1878+AL1831</f>
        <v>145</v>
      </c>
      <c r="AM1882" s="34">
        <f t="shared" si="762"/>
        <v>147</v>
      </c>
      <c r="AN1882" s="34">
        <f t="shared" si="762"/>
        <v>176</v>
      </c>
      <c r="AO1882" s="34">
        <f t="shared" si="762"/>
        <v>144</v>
      </c>
      <c r="AP1882" s="34">
        <f t="shared" si="762"/>
        <v>184</v>
      </c>
      <c r="AQ1882" s="34">
        <f t="shared" si="762"/>
        <v>147</v>
      </c>
      <c r="AR1882" s="34">
        <f t="shared" si="762"/>
        <v>130</v>
      </c>
      <c r="AS1882" s="34">
        <f t="shared" si="762"/>
        <v>217</v>
      </c>
      <c r="AT1882" s="34">
        <f t="shared" si="762"/>
        <v>144</v>
      </c>
      <c r="AU1882" s="34">
        <f t="shared" si="762"/>
        <v>189</v>
      </c>
      <c r="AV1882" s="34">
        <f t="shared" si="762"/>
        <v>0</v>
      </c>
      <c r="AW1882" s="34">
        <f t="shared" si="762"/>
        <v>154</v>
      </c>
      <c r="AX1882" s="34">
        <f t="shared" si="762"/>
        <v>128</v>
      </c>
      <c r="AY1882" s="34">
        <f t="shared" si="762"/>
        <v>196</v>
      </c>
      <c r="AZ1882" s="34">
        <f t="shared" si="762"/>
        <v>131</v>
      </c>
      <c r="BA1882" s="34">
        <f t="shared" si="762"/>
        <v>137</v>
      </c>
      <c r="BB1882" s="34">
        <f t="shared" si="762"/>
        <v>0</v>
      </c>
      <c r="BC1882" s="34">
        <f t="shared" si="762"/>
        <v>0</v>
      </c>
      <c r="BD1882" s="34">
        <f t="shared" si="762"/>
        <v>6423</v>
      </c>
      <c r="BE1882" s="110"/>
    </row>
    <row r="1883" spans="1:57" ht="25.5" customHeight="1" x14ac:dyDescent="0.25">
      <c r="A1883" s="29"/>
      <c r="B1883" s="83"/>
      <c r="C1883" s="84"/>
      <c r="D1883" s="84"/>
      <c r="E1883" s="76" t="s">
        <v>154</v>
      </c>
      <c r="F1883" s="34">
        <f t="shared" ref="F1883:AK1883" si="763">F1879+F1832</f>
        <v>5</v>
      </c>
      <c r="G1883" s="34">
        <f t="shared" si="763"/>
        <v>27</v>
      </c>
      <c r="H1883" s="34">
        <f t="shared" si="763"/>
        <v>89</v>
      </c>
      <c r="I1883" s="34">
        <f t="shared" si="763"/>
        <v>71</v>
      </c>
      <c r="J1883" s="34">
        <f t="shared" si="763"/>
        <v>81</v>
      </c>
      <c r="K1883" s="34">
        <f t="shared" si="763"/>
        <v>22</v>
      </c>
      <c r="L1883" s="34">
        <f t="shared" si="763"/>
        <v>51</v>
      </c>
      <c r="M1883" s="34">
        <f t="shared" si="763"/>
        <v>134</v>
      </c>
      <c r="N1883" s="34">
        <f t="shared" si="763"/>
        <v>107</v>
      </c>
      <c r="O1883" s="34">
        <f t="shared" si="763"/>
        <v>72</v>
      </c>
      <c r="P1883" s="34">
        <f t="shared" si="763"/>
        <v>29</v>
      </c>
      <c r="Q1883" s="34">
        <f t="shared" si="763"/>
        <v>71</v>
      </c>
      <c r="R1883" s="34">
        <f t="shared" si="763"/>
        <v>96</v>
      </c>
      <c r="S1883" s="34">
        <f t="shared" si="763"/>
        <v>24</v>
      </c>
      <c r="T1883" s="34">
        <f t="shared" si="763"/>
        <v>101</v>
      </c>
      <c r="U1883" s="34">
        <f t="shared" si="763"/>
        <v>78</v>
      </c>
      <c r="V1883" s="34"/>
      <c r="W1883" s="34">
        <f t="shared" si="763"/>
        <v>147</v>
      </c>
      <c r="X1883" s="34"/>
      <c r="Y1883" s="34">
        <f t="shared" si="763"/>
        <v>58</v>
      </c>
      <c r="Z1883" s="34">
        <f t="shared" si="763"/>
        <v>74</v>
      </c>
      <c r="AA1883" s="34"/>
      <c r="AB1883" s="34">
        <f t="shared" si="763"/>
        <v>4</v>
      </c>
      <c r="AC1883" s="34">
        <f t="shared" si="763"/>
        <v>59</v>
      </c>
      <c r="AD1883" s="34">
        <f t="shared" si="763"/>
        <v>25</v>
      </c>
      <c r="AE1883" s="34">
        <f t="shared" si="763"/>
        <v>21</v>
      </c>
      <c r="AF1883" s="34">
        <f t="shared" si="763"/>
        <v>105</v>
      </c>
      <c r="AG1883" s="34">
        <f t="shared" si="763"/>
        <v>40</v>
      </c>
      <c r="AH1883" s="34"/>
      <c r="AI1883" s="34">
        <f t="shared" si="763"/>
        <v>58</v>
      </c>
      <c r="AJ1883" s="34">
        <f t="shared" si="763"/>
        <v>39</v>
      </c>
      <c r="AK1883" s="34"/>
      <c r="AL1883" s="34">
        <f t="shared" ref="AL1883:BD1883" si="764">AL1879+AL1832</f>
        <v>37</v>
      </c>
      <c r="AM1883" s="34">
        <f t="shared" si="764"/>
        <v>15</v>
      </c>
      <c r="AN1883" s="34">
        <f t="shared" si="764"/>
        <v>38</v>
      </c>
      <c r="AO1883" s="34">
        <f t="shared" si="764"/>
        <v>93</v>
      </c>
      <c r="AP1883" s="34">
        <f t="shared" si="764"/>
        <v>15</v>
      </c>
      <c r="AQ1883" s="34">
        <f t="shared" si="764"/>
        <v>141</v>
      </c>
      <c r="AR1883" s="34">
        <f t="shared" si="764"/>
        <v>101</v>
      </c>
      <c r="AS1883" s="34">
        <f t="shared" si="764"/>
        <v>87</v>
      </c>
      <c r="AT1883" s="34">
        <f t="shared" si="764"/>
        <v>89</v>
      </c>
      <c r="AU1883" s="34">
        <f t="shared" si="764"/>
        <v>158</v>
      </c>
      <c r="AV1883" s="34">
        <f t="shared" si="764"/>
        <v>0</v>
      </c>
      <c r="AW1883" s="34">
        <f t="shared" si="764"/>
        <v>183</v>
      </c>
      <c r="AX1883" s="34">
        <f t="shared" si="764"/>
        <v>64</v>
      </c>
      <c r="AY1883" s="34">
        <f t="shared" si="764"/>
        <v>3</v>
      </c>
      <c r="AZ1883" s="34">
        <f t="shared" si="764"/>
        <v>33</v>
      </c>
      <c r="BA1883" s="34">
        <f t="shared" si="764"/>
        <v>1</v>
      </c>
      <c r="BB1883" s="34">
        <f t="shared" si="764"/>
        <v>0</v>
      </c>
      <c r="BC1883" s="34">
        <f t="shared" si="764"/>
        <v>0</v>
      </c>
      <c r="BD1883" s="34">
        <f t="shared" si="764"/>
        <v>2746</v>
      </c>
      <c r="BE1883" s="110"/>
    </row>
    <row r="1884" spans="1:57" ht="25.5" customHeight="1" x14ac:dyDescent="0.25">
      <c r="A1884" s="29"/>
      <c r="B1884" s="83"/>
      <c r="C1884" s="84"/>
      <c r="D1884" s="84"/>
      <c r="E1884" s="76" t="s">
        <v>155</v>
      </c>
      <c r="F1884" s="35">
        <f t="shared" ref="F1884:AK1884" si="765">1-F1883/(F1881-F1882)</f>
        <v>0.99638989169675085</v>
      </c>
      <c r="G1884" s="35">
        <f t="shared" si="765"/>
        <v>0.97982062780269064</v>
      </c>
      <c r="H1884" s="35">
        <f t="shared" si="765"/>
        <v>0.93592512598992084</v>
      </c>
      <c r="I1884" s="35">
        <f t="shared" si="765"/>
        <v>0.94677661169415295</v>
      </c>
      <c r="J1884" s="35">
        <f t="shared" si="765"/>
        <v>0.93905191873589167</v>
      </c>
      <c r="K1884" s="35">
        <f t="shared" si="765"/>
        <v>0.98349587396849214</v>
      </c>
      <c r="L1884" s="35">
        <f t="shared" si="765"/>
        <v>0.96034214618973557</v>
      </c>
      <c r="M1884" s="35">
        <f t="shared" si="765"/>
        <v>0.89723926380368102</v>
      </c>
      <c r="N1884" s="35">
        <f t="shared" si="765"/>
        <v>0.91893939393939394</v>
      </c>
      <c r="O1884" s="35">
        <f t="shared" si="765"/>
        <v>0.94545454545454544</v>
      </c>
      <c r="P1884" s="35">
        <f t="shared" si="765"/>
        <v>0.97822822822822819</v>
      </c>
      <c r="Q1884" s="35">
        <f t="shared" si="765"/>
        <v>0.94487577639751552</v>
      </c>
      <c r="R1884" s="35">
        <f t="shared" si="765"/>
        <v>0.92792792792792789</v>
      </c>
      <c r="S1884" s="35">
        <f t="shared" si="765"/>
        <v>0.98145285935085003</v>
      </c>
      <c r="T1884" s="35">
        <f t="shared" si="765"/>
        <v>0.92434456928838948</v>
      </c>
      <c r="U1884" s="35">
        <f t="shared" si="765"/>
        <v>0.9412650602409639</v>
      </c>
      <c r="V1884" s="35"/>
      <c r="W1884" s="35">
        <f t="shared" si="765"/>
        <v>0.88846737481031868</v>
      </c>
      <c r="X1884" s="35"/>
      <c r="Y1884" s="35">
        <f t="shared" si="765"/>
        <v>0.95635816403310758</v>
      </c>
      <c r="Z1884" s="35">
        <f t="shared" si="765"/>
        <v>0.94452773613193408</v>
      </c>
      <c r="AA1884" s="35"/>
      <c r="AB1884" s="35">
        <f t="shared" si="765"/>
        <v>0.99703043801039348</v>
      </c>
      <c r="AC1884" s="35">
        <f t="shared" si="765"/>
        <v>0.95567242674680686</v>
      </c>
      <c r="AD1884" s="35">
        <f t="shared" si="765"/>
        <v>0.9811463046757164</v>
      </c>
      <c r="AE1884" s="35">
        <f t="shared" si="765"/>
        <v>0.98412698412698418</v>
      </c>
      <c r="AF1884" s="35">
        <f t="shared" si="765"/>
        <v>0.92003046458491999</v>
      </c>
      <c r="AG1884" s="35">
        <f t="shared" si="765"/>
        <v>0.97065297138664708</v>
      </c>
      <c r="AH1884" s="35"/>
      <c r="AI1884" s="35">
        <f t="shared" si="765"/>
        <v>0.95524691358024694</v>
      </c>
      <c r="AJ1884" s="35">
        <f t="shared" si="765"/>
        <v>0.9706325301204819</v>
      </c>
      <c r="AK1884" s="35"/>
      <c r="AL1884" s="35">
        <f t="shared" ref="AL1884:BD1884" si="766">1-AL1883/(AL1881-AL1882)</f>
        <v>0.97220135236664162</v>
      </c>
      <c r="AM1884" s="35">
        <f t="shared" si="766"/>
        <v>0.98873873873873874</v>
      </c>
      <c r="AN1884" s="35">
        <f t="shared" si="766"/>
        <v>0.9708365310821182</v>
      </c>
      <c r="AO1884" s="35">
        <f t="shared" si="766"/>
        <v>0.93033707865168536</v>
      </c>
      <c r="AP1884" s="35">
        <f t="shared" si="766"/>
        <v>0.98842592592592593</v>
      </c>
      <c r="AQ1884" s="35">
        <f t="shared" si="766"/>
        <v>0.89398496240601499</v>
      </c>
      <c r="AR1884" s="35">
        <f t="shared" si="766"/>
        <v>0.92507418397626107</v>
      </c>
      <c r="AS1884" s="35">
        <f t="shared" si="766"/>
        <v>0.93111638954869358</v>
      </c>
      <c r="AT1884" s="35">
        <f t="shared" si="766"/>
        <v>0.93333333333333335</v>
      </c>
      <c r="AU1884" s="35">
        <f t="shared" si="766"/>
        <v>0.87761425251742831</v>
      </c>
      <c r="AV1884" s="35">
        <f t="shared" si="766"/>
        <v>1</v>
      </c>
      <c r="AW1884" s="35">
        <f t="shared" si="766"/>
        <v>0.86115326251896818</v>
      </c>
      <c r="AX1884" s="35">
        <f t="shared" si="766"/>
        <v>0.95262768319763136</v>
      </c>
      <c r="AY1884" s="35">
        <f t="shared" si="766"/>
        <v>0.99765807962529274</v>
      </c>
      <c r="AZ1884" s="35">
        <f t="shared" si="766"/>
        <v>0.97551928783382791</v>
      </c>
      <c r="BA1884" s="35">
        <f t="shared" si="766"/>
        <v>0.99925539836187638</v>
      </c>
      <c r="BB1884" s="35">
        <f t="shared" si="766"/>
        <v>1</v>
      </c>
      <c r="BC1884" s="35">
        <f t="shared" si="766"/>
        <v>1</v>
      </c>
      <c r="BD1884" s="35">
        <f t="shared" si="766"/>
        <v>0.95430948419301165</v>
      </c>
      <c r="BE1884" s="110"/>
    </row>
    <row r="1885" spans="1:57" ht="25.5" customHeight="1" x14ac:dyDescent="0.25">
      <c r="A1885" s="19" t="s">
        <v>44</v>
      </c>
      <c r="B1885" s="85" t="s">
        <v>45</v>
      </c>
      <c r="C1885" s="86">
        <v>43729</v>
      </c>
      <c r="D1885" s="85">
        <v>37</v>
      </c>
      <c r="E1885" s="85" t="s">
        <v>46</v>
      </c>
      <c r="F1885" s="19">
        <f t="shared" ref="F1885:AK1885" si="767">F1834</f>
        <v>14</v>
      </c>
      <c r="G1885" s="19">
        <f t="shared" si="767"/>
        <v>23</v>
      </c>
      <c r="H1885" s="19">
        <f t="shared" si="767"/>
        <v>42</v>
      </c>
      <c r="I1885" s="19">
        <f t="shared" si="767"/>
        <v>47</v>
      </c>
      <c r="J1885" s="19">
        <f t="shared" si="767"/>
        <v>48</v>
      </c>
      <c r="K1885" s="19">
        <f t="shared" si="767"/>
        <v>59</v>
      </c>
      <c r="L1885" s="19">
        <f t="shared" si="767"/>
        <v>64</v>
      </c>
      <c r="M1885" s="19">
        <f t="shared" si="767"/>
        <v>65</v>
      </c>
      <c r="N1885" s="19">
        <f t="shared" si="767"/>
        <v>66</v>
      </c>
      <c r="O1885" s="19">
        <f t="shared" si="767"/>
        <v>72</v>
      </c>
      <c r="P1885" s="19">
        <f t="shared" si="767"/>
        <v>76</v>
      </c>
      <c r="Q1885" s="19">
        <f t="shared" si="767"/>
        <v>78</v>
      </c>
      <c r="R1885" s="19">
        <f t="shared" si="767"/>
        <v>79</v>
      </c>
      <c r="S1885" s="19">
        <f t="shared" si="767"/>
        <v>83</v>
      </c>
      <c r="T1885" s="19">
        <f t="shared" si="767"/>
        <v>84</v>
      </c>
      <c r="U1885" s="19">
        <f t="shared" si="767"/>
        <v>86</v>
      </c>
      <c r="V1885" s="19"/>
      <c r="W1885" s="19">
        <f t="shared" si="767"/>
        <v>411</v>
      </c>
      <c r="X1885" s="19"/>
      <c r="Y1885" s="19">
        <f t="shared" si="767"/>
        <v>413</v>
      </c>
      <c r="Z1885" s="19">
        <f t="shared" si="767"/>
        <v>415</v>
      </c>
      <c r="AA1885" s="19"/>
      <c r="AB1885" s="19">
        <f t="shared" si="767"/>
        <v>417</v>
      </c>
      <c r="AC1885" s="19">
        <f t="shared" si="767"/>
        <v>418</v>
      </c>
      <c r="AD1885" s="19">
        <f t="shared" si="767"/>
        <v>419</v>
      </c>
      <c r="AE1885" s="19">
        <f t="shared" si="767"/>
        <v>420</v>
      </c>
      <c r="AF1885" s="19">
        <f t="shared" si="767"/>
        <v>421</v>
      </c>
      <c r="AG1885" s="19">
        <f t="shared" si="767"/>
        <v>422</v>
      </c>
      <c r="AH1885" s="19"/>
      <c r="AI1885" s="19">
        <f t="shared" si="767"/>
        <v>425</v>
      </c>
      <c r="AJ1885" s="19">
        <f t="shared" si="767"/>
        <v>426</v>
      </c>
      <c r="AK1885" s="19"/>
      <c r="AL1885" s="19">
        <f t="shared" ref="AL1885:BD1885" si="768">AL1834</f>
        <v>430</v>
      </c>
      <c r="AM1885" s="19">
        <f t="shared" si="768"/>
        <v>431</v>
      </c>
      <c r="AN1885" s="19">
        <f t="shared" si="768"/>
        <v>433</v>
      </c>
      <c r="AO1885" s="19">
        <f t="shared" si="768"/>
        <v>446</v>
      </c>
      <c r="AP1885" s="19">
        <f t="shared" si="768"/>
        <v>449</v>
      </c>
      <c r="AQ1885" s="19">
        <f t="shared" si="768"/>
        <v>450</v>
      </c>
      <c r="AR1885" s="19">
        <f t="shared" si="768"/>
        <v>451</v>
      </c>
      <c r="AS1885" s="19">
        <f t="shared" si="768"/>
        <v>453</v>
      </c>
      <c r="AT1885" s="19">
        <f t="shared" si="768"/>
        <v>454</v>
      </c>
      <c r="AU1885" s="19">
        <f t="shared" si="768"/>
        <v>455</v>
      </c>
      <c r="AV1885" s="19">
        <f t="shared" si="768"/>
        <v>0</v>
      </c>
      <c r="AW1885" s="19">
        <f t="shared" si="768"/>
        <v>457</v>
      </c>
      <c r="AX1885" s="19">
        <f t="shared" si="768"/>
        <v>458</v>
      </c>
      <c r="AY1885" s="19">
        <f t="shared" si="768"/>
        <v>460</v>
      </c>
      <c r="AZ1885" s="19">
        <f t="shared" si="768"/>
        <v>461</v>
      </c>
      <c r="BA1885" s="19">
        <f t="shared" si="768"/>
        <v>463</v>
      </c>
      <c r="BB1885" s="19">
        <f t="shared" si="768"/>
        <v>0</v>
      </c>
      <c r="BC1885" s="19">
        <f t="shared" si="768"/>
        <v>0</v>
      </c>
      <c r="BD1885" s="19" t="str">
        <f t="shared" si="768"/>
        <v>TOTALS</v>
      </c>
      <c r="BE1885" s="19" t="s">
        <v>47</v>
      </c>
    </row>
    <row r="1886" spans="1:57" ht="25.5" customHeight="1" x14ac:dyDescent="0.25">
      <c r="A1886" s="19" t="s">
        <v>48</v>
      </c>
      <c r="B1886" s="85"/>
      <c r="C1886" s="87" t="s">
        <v>49</v>
      </c>
      <c r="D1886" s="87" t="s">
        <v>50</v>
      </c>
      <c r="E1886" s="87" t="s">
        <v>51</v>
      </c>
      <c r="F1886" s="19" t="s">
        <v>52</v>
      </c>
      <c r="G1886" s="19" t="s">
        <v>52</v>
      </c>
      <c r="H1886" s="19" t="s">
        <v>52</v>
      </c>
      <c r="I1886" s="19" t="s">
        <v>52</v>
      </c>
      <c r="J1886" s="19" t="s">
        <v>52</v>
      </c>
      <c r="K1886" s="19" t="s">
        <v>52</v>
      </c>
      <c r="L1886" s="19" t="s">
        <v>52</v>
      </c>
      <c r="M1886" s="19" t="s">
        <v>52</v>
      </c>
      <c r="N1886" s="19" t="s">
        <v>52</v>
      </c>
      <c r="O1886" s="19" t="s">
        <v>52</v>
      </c>
      <c r="P1886" s="19" t="s">
        <v>52</v>
      </c>
      <c r="Q1886" s="19" t="s">
        <v>52</v>
      </c>
      <c r="R1886" s="19" t="s">
        <v>52</v>
      </c>
      <c r="S1886" s="19" t="s">
        <v>52</v>
      </c>
      <c r="T1886" s="19" t="s">
        <v>52</v>
      </c>
      <c r="U1886" s="19" t="s">
        <v>52</v>
      </c>
      <c r="V1886" s="19"/>
      <c r="W1886" s="19" t="s">
        <v>52</v>
      </c>
      <c r="X1886" s="19"/>
      <c r="Y1886" s="19" t="s">
        <v>52</v>
      </c>
      <c r="Z1886" s="19" t="s">
        <v>52</v>
      </c>
      <c r="AA1886" s="19"/>
      <c r="AB1886" s="19" t="s">
        <v>52</v>
      </c>
      <c r="AC1886" s="19" t="s">
        <v>52</v>
      </c>
      <c r="AD1886" s="19" t="s">
        <v>52</v>
      </c>
      <c r="AE1886" s="19" t="s">
        <v>52</v>
      </c>
      <c r="AF1886" s="19" t="s">
        <v>52</v>
      </c>
      <c r="AG1886" s="19" t="s">
        <v>52</v>
      </c>
      <c r="AH1886" s="19"/>
      <c r="AI1886" s="19" t="s">
        <v>52</v>
      </c>
      <c r="AJ1886" s="19" t="s">
        <v>52</v>
      </c>
      <c r="AK1886" s="19"/>
      <c r="AL1886" s="19" t="s">
        <v>52</v>
      </c>
      <c r="AM1886" s="19" t="s">
        <v>52</v>
      </c>
      <c r="AN1886" s="19" t="s">
        <v>52</v>
      </c>
      <c r="AO1886" s="19" t="s">
        <v>52</v>
      </c>
      <c r="AP1886" s="19" t="s">
        <v>52</v>
      </c>
      <c r="AQ1886" s="19" t="s">
        <v>52</v>
      </c>
      <c r="AR1886" s="19" t="s">
        <v>52</v>
      </c>
      <c r="AS1886" s="19" t="s">
        <v>52</v>
      </c>
      <c r="AT1886" s="19" t="s">
        <v>52</v>
      </c>
      <c r="AU1886" s="19" t="s">
        <v>52</v>
      </c>
      <c r="AV1886" s="19" t="s">
        <v>52</v>
      </c>
      <c r="AW1886" s="19" t="s">
        <v>52</v>
      </c>
      <c r="AX1886" s="19" t="s">
        <v>52</v>
      </c>
      <c r="AY1886" s="19" t="s">
        <v>52</v>
      </c>
      <c r="AZ1886" s="19" t="s">
        <v>52</v>
      </c>
      <c r="BA1886" s="19" t="s">
        <v>52</v>
      </c>
      <c r="BB1886" s="19" t="s">
        <v>52</v>
      </c>
      <c r="BC1886" s="19" t="s">
        <v>52</v>
      </c>
      <c r="BD1886" s="19" t="s">
        <v>52</v>
      </c>
      <c r="BE1886" s="19" t="s">
        <v>53</v>
      </c>
    </row>
    <row r="1887" spans="1:57" ht="25.5" customHeight="1" x14ac:dyDescent="0.25">
      <c r="A1887" s="22">
        <v>38</v>
      </c>
      <c r="B1887" s="76" t="s">
        <v>54</v>
      </c>
      <c r="C1887" s="76">
        <v>25</v>
      </c>
      <c r="D1887" s="76" t="s">
        <v>55</v>
      </c>
      <c r="E1887" s="76" t="s">
        <v>56</v>
      </c>
      <c r="F1887" s="24">
        <v>0</v>
      </c>
      <c r="G1887" s="24">
        <v>0</v>
      </c>
      <c r="H1887" s="24">
        <v>0</v>
      </c>
      <c r="I1887" s="24">
        <v>0</v>
      </c>
      <c r="J1887" s="24">
        <v>0</v>
      </c>
      <c r="K1887" s="24">
        <v>0</v>
      </c>
      <c r="L1887" s="24">
        <v>0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0</v>
      </c>
      <c r="S1887" s="24">
        <v>0</v>
      </c>
      <c r="T1887" s="24">
        <v>0</v>
      </c>
      <c r="U1887" s="24">
        <v>0</v>
      </c>
      <c r="V1887" s="24"/>
      <c r="W1887" s="24">
        <v>0</v>
      </c>
      <c r="X1887" s="24"/>
      <c r="Y1887" s="24">
        <v>0</v>
      </c>
      <c r="Z1887" s="24">
        <v>0</v>
      </c>
      <c r="AA1887" s="24"/>
      <c r="AB1887" s="24">
        <v>0</v>
      </c>
      <c r="AC1887" s="24">
        <v>0</v>
      </c>
      <c r="AD1887" s="24">
        <v>0</v>
      </c>
      <c r="AE1887" s="24">
        <v>0</v>
      </c>
      <c r="AF1887" s="24">
        <v>0</v>
      </c>
      <c r="AG1887" s="24">
        <v>0</v>
      </c>
      <c r="AH1887" s="24"/>
      <c r="AI1887" s="24">
        <v>0</v>
      </c>
      <c r="AJ1887" s="24">
        <v>0</v>
      </c>
      <c r="AK1887" s="24"/>
      <c r="AL1887" s="24">
        <v>0</v>
      </c>
      <c r="AM1887" s="24">
        <v>0</v>
      </c>
      <c r="AN1887" s="24">
        <v>0</v>
      </c>
      <c r="AO1887" s="24">
        <v>0</v>
      </c>
      <c r="AP1887" s="24">
        <v>0</v>
      </c>
      <c r="AQ1887" s="24">
        <v>0</v>
      </c>
      <c r="AR1887" s="24">
        <v>0</v>
      </c>
      <c r="AS1887" s="24">
        <v>0</v>
      </c>
      <c r="AT1887" s="24">
        <v>0</v>
      </c>
      <c r="AU1887" s="24">
        <v>0</v>
      </c>
      <c r="AV1887" s="24">
        <v>0</v>
      </c>
      <c r="AW1887" s="24">
        <v>0</v>
      </c>
      <c r="AX1887" s="24">
        <v>0</v>
      </c>
      <c r="AY1887" s="24">
        <v>0</v>
      </c>
      <c r="AZ1887" s="24">
        <v>0</v>
      </c>
      <c r="BA1887" s="24">
        <v>0</v>
      </c>
      <c r="BB1887" s="24">
        <v>0</v>
      </c>
      <c r="BC1887" s="24">
        <v>0</v>
      </c>
      <c r="BD1887" s="24">
        <f t="shared" ref="BD1887:BD1930" si="769">SUM(F1887:BC1887)</f>
        <v>0</v>
      </c>
      <c r="BE1887" s="25"/>
    </row>
    <row r="1888" spans="1:57" ht="25.5" customHeight="1" x14ac:dyDescent="0.25">
      <c r="A1888" s="22">
        <v>38</v>
      </c>
      <c r="B1888" s="76" t="s">
        <v>54</v>
      </c>
      <c r="C1888" s="76">
        <v>66</v>
      </c>
      <c r="D1888" s="76" t="s">
        <v>55</v>
      </c>
      <c r="E1888" s="77" t="s">
        <v>57</v>
      </c>
      <c r="F1888" s="24">
        <v>0</v>
      </c>
      <c r="G1888" s="24">
        <v>0</v>
      </c>
      <c r="H1888" s="24">
        <v>0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0</v>
      </c>
      <c r="V1888" s="24"/>
      <c r="W1888" s="24">
        <v>0</v>
      </c>
      <c r="X1888" s="24"/>
      <c r="Y1888" s="24">
        <v>0</v>
      </c>
      <c r="Z1888" s="24">
        <v>0</v>
      </c>
      <c r="AA1888" s="24"/>
      <c r="AB1888" s="24">
        <v>0</v>
      </c>
      <c r="AC1888" s="24">
        <v>0</v>
      </c>
      <c r="AD1888" s="24">
        <v>0</v>
      </c>
      <c r="AE1888" s="24">
        <v>0</v>
      </c>
      <c r="AF1888" s="24">
        <v>0</v>
      </c>
      <c r="AG1888" s="24">
        <v>0</v>
      </c>
      <c r="AH1888" s="24"/>
      <c r="AI1888" s="24">
        <v>0</v>
      </c>
      <c r="AJ1888" s="24">
        <v>0</v>
      </c>
      <c r="AK1888" s="24"/>
      <c r="AL1888" s="24">
        <v>0</v>
      </c>
      <c r="AM1888" s="24">
        <v>0</v>
      </c>
      <c r="AN1888" s="24">
        <v>0</v>
      </c>
      <c r="AO1888" s="24">
        <v>0</v>
      </c>
      <c r="AP1888" s="24">
        <v>0</v>
      </c>
      <c r="AQ1888" s="24">
        <v>0</v>
      </c>
      <c r="AR1888" s="24">
        <v>0</v>
      </c>
      <c r="AS1888" s="24">
        <v>0</v>
      </c>
      <c r="AT1888" s="24">
        <v>0</v>
      </c>
      <c r="AU1888" s="24">
        <v>0</v>
      </c>
      <c r="AV1888" s="24">
        <v>0</v>
      </c>
      <c r="AW1888" s="24">
        <v>0</v>
      </c>
      <c r="AX1888" s="24">
        <v>0</v>
      </c>
      <c r="AY1888" s="24">
        <v>0</v>
      </c>
      <c r="AZ1888" s="24">
        <v>0</v>
      </c>
      <c r="BA1888" s="24">
        <v>0</v>
      </c>
      <c r="BB1888" s="24">
        <v>0</v>
      </c>
      <c r="BC1888" s="24">
        <v>0</v>
      </c>
      <c r="BD1888" s="24">
        <f t="shared" si="769"/>
        <v>0</v>
      </c>
      <c r="BE1888" s="25"/>
    </row>
    <row r="1889" spans="1:57" ht="25.5" customHeight="1" x14ac:dyDescent="0.25">
      <c r="A1889" s="22">
        <v>38</v>
      </c>
      <c r="B1889" s="76" t="s">
        <v>54</v>
      </c>
      <c r="C1889" s="76">
        <v>27</v>
      </c>
      <c r="D1889" s="76">
        <v>269</v>
      </c>
      <c r="E1889" s="76" t="s">
        <v>61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0</v>
      </c>
      <c r="V1889" s="24"/>
      <c r="W1889" s="24">
        <v>0</v>
      </c>
      <c r="X1889" s="24"/>
      <c r="Y1889" s="24">
        <v>0</v>
      </c>
      <c r="Z1889" s="24">
        <v>0</v>
      </c>
      <c r="AA1889" s="24"/>
      <c r="AB1889" s="24">
        <v>0</v>
      </c>
      <c r="AC1889" s="24">
        <v>0</v>
      </c>
      <c r="AD1889" s="24">
        <v>0</v>
      </c>
      <c r="AE1889" s="24">
        <v>0</v>
      </c>
      <c r="AF1889" s="24">
        <v>0</v>
      </c>
      <c r="AG1889" s="24">
        <v>0</v>
      </c>
      <c r="AH1889" s="24"/>
      <c r="AI1889" s="24">
        <v>0</v>
      </c>
      <c r="AJ1889" s="24">
        <v>0</v>
      </c>
      <c r="AK1889" s="24"/>
      <c r="AL1889" s="24">
        <v>0</v>
      </c>
      <c r="AM1889" s="24">
        <v>0</v>
      </c>
      <c r="AN1889" s="24">
        <v>0</v>
      </c>
      <c r="AO1889" s="24">
        <v>0</v>
      </c>
      <c r="AP1889" s="24">
        <v>0</v>
      </c>
      <c r="AQ1889" s="24">
        <v>0</v>
      </c>
      <c r="AR1889" s="24">
        <v>0</v>
      </c>
      <c r="AS1889" s="24">
        <v>0</v>
      </c>
      <c r="AT1889" s="24">
        <v>0</v>
      </c>
      <c r="AU1889" s="24">
        <v>0</v>
      </c>
      <c r="AV1889" s="24">
        <v>0</v>
      </c>
      <c r="AW1889" s="24">
        <v>0</v>
      </c>
      <c r="AX1889" s="24">
        <v>0</v>
      </c>
      <c r="AY1889" s="24">
        <v>0</v>
      </c>
      <c r="AZ1889" s="24">
        <v>0</v>
      </c>
      <c r="BA1889" s="24">
        <v>0</v>
      </c>
      <c r="BB1889" s="24">
        <v>0</v>
      </c>
      <c r="BC1889" s="24">
        <v>0</v>
      </c>
      <c r="BD1889" s="24">
        <f t="shared" si="769"/>
        <v>0</v>
      </c>
      <c r="BE1889" s="25"/>
    </row>
    <row r="1890" spans="1:57" ht="25.5" customHeight="1" x14ac:dyDescent="0.25">
      <c r="A1890" s="22">
        <v>38</v>
      </c>
      <c r="B1890" s="76" t="s">
        <v>54</v>
      </c>
      <c r="C1890" s="76">
        <v>27</v>
      </c>
      <c r="D1890" s="76">
        <v>273</v>
      </c>
      <c r="E1890" s="76" t="s">
        <v>65</v>
      </c>
      <c r="F1890" s="24">
        <v>0</v>
      </c>
      <c r="G1890" s="24">
        <v>0</v>
      </c>
      <c r="H1890" s="24">
        <v>0</v>
      </c>
      <c r="I1890" s="24">
        <v>0</v>
      </c>
      <c r="J1890" s="24">
        <v>0</v>
      </c>
      <c r="K1890" s="24">
        <v>0</v>
      </c>
      <c r="L1890" s="24">
        <v>0</v>
      </c>
      <c r="M1890" s="24">
        <v>0</v>
      </c>
      <c r="N1890" s="24">
        <v>0</v>
      </c>
      <c r="O1890" s="24">
        <v>0</v>
      </c>
      <c r="P1890" s="24">
        <v>0</v>
      </c>
      <c r="Q1890" s="24">
        <v>0</v>
      </c>
      <c r="R1890" s="24">
        <v>0</v>
      </c>
      <c r="S1890" s="24">
        <v>0</v>
      </c>
      <c r="T1890" s="24">
        <v>0</v>
      </c>
      <c r="U1890" s="24">
        <v>0</v>
      </c>
      <c r="V1890" s="24"/>
      <c r="W1890" s="24">
        <v>0</v>
      </c>
      <c r="X1890" s="24"/>
      <c r="Y1890" s="24">
        <v>0</v>
      </c>
      <c r="Z1890" s="24">
        <v>0</v>
      </c>
      <c r="AA1890" s="24"/>
      <c r="AB1890" s="24">
        <v>0</v>
      </c>
      <c r="AC1890" s="24">
        <v>0</v>
      </c>
      <c r="AD1890" s="24">
        <v>0</v>
      </c>
      <c r="AE1890" s="24">
        <v>0</v>
      </c>
      <c r="AF1890" s="24">
        <v>0</v>
      </c>
      <c r="AG1890" s="24">
        <v>0</v>
      </c>
      <c r="AH1890" s="24"/>
      <c r="AI1890" s="24">
        <v>0</v>
      </c>
      <c r="AJ1890" s="24">
        <v>0</v>
      </c>
      <c r="AK1890" s="24"/>
      <c r="AL1890" s="24">
        <v>0</v>
      </c>
      <c r="AM1890" s="24">
        <v>0</v>
      </c>
      <c r="AN1890" s="24">
        <v>0</v>
      </c>
      <c r="AO1890" s="24">
        <v>0</v>
      </c>
      <c r="AP1890" s="24">
        <v>0</v>
      </c>
      <c r="AQ1890" s="24">
        <v>0</v>
      </c>
      <c r="AR1890" s="24">
        <v>0</v>
      </c>
      <c r="AS1890" s="24">
        <v>0</v>
      </c>
      <c r="AT1890" s="24">
        <v>0</v>
      </c>
      <c r="AU1890" s="24">
        <v>0</v>
      </c>
      <c r="AV1890" s="24">
        <v>0</v>
      </c>
      <c r="AW1890" s="24">
        <v>0</v>
      </c>
      <c r="AX1890" s="24">
        <v>0</v>
      </c>
      <c r="AY1890" s="24">
        <v>0</v>
      </c>
      <c r="AZ1890" s="24">
        <v>0</v>
      </c>
      <c r="BA1890" s="24">
        <v>0</v>
      </c>
      <c r="BB1890" s="24">
        <v>0</v>
      </c>
      <c r="BC1890" s="24">
        <v>0</v>
      </c>
      <c r="BD1890" s="24">
        <f t="shared" si="769"/>
        <v>0</v>
      </c>
      <c r="BE1890" s="25"/>
    </row>
    <row r="1891" spans="1:57" ht="25.5" customHeight="1" x14ac:dyDescent="0.25">
      <c r="A1891" s="22">
        <v>38</v>
      </c>
      <c r="B1891" s="76" t="s">
        <v>54</v>
      </c>
      <c r="C1891" s="76">
        <v>27</v>
      </c>
      <c r="D1891" s="76">
        <v>274</v>
      </c>
      <c r="E1891" s="76" t="s">
        <v>66</v>
      </c>
      <c r="F1891" s="24">
        <v>0</v>
      </c>
      <c r="G1891" s="24">
        <v>0</v>
      </c>
      <c r="H1891" s="24">
        <v>0</v>
      </c>
      <c r="I1891" s="24">
        <v>0</v>
      </c>
      <c r="J1891" s="24">
        <v>0</v>
      </c>
      <c r="K1891" s="24">
        <v>0</v>
      </c>
      <c r="L1891" s="24">
        <v>0</v>
      </c>
      <c r="M1891" s="24">
        <v>0</v>
      </c>
      <c r="N1891" s="24">
        <v>0</v>
      </c>
      <c r="O1891" s="24">
        <v>0</v>
      </c>
      <c r="P1891" s="24">
        <v>0</v>
      </c>
      <c r="Q1891" s="24">
        <v>0</v>
      </c>
      <c r="R1891" s="24">
        <v>0</v>
      </c>
      <c r="S1891" s="24">
        <v>0</v>
      </c>
      <c r="T1891" s="24">
        <v>0</v>
      </c>
      <c r="U1891" s="24">
        <v>0</v>
      </c>
      <c r="V1891" s="24"/>
      <c r="W1891" s="24">
        <v>0</v>
      </c>
      <c r="X1891" s="24"/>
      <c r="Y1891" s="24">
        <v>0</v>
      </c>
      <c r="Z1891" s="24">
        <v>0</v>
      </c>
      <c r="AA1891" s="24"/>
      <c r="AB1891" s="24">
        <v>0</v>
      </c>
      <c r="AC1891" s="24">
        <v>0</v>
      </c>
      <c r="AD1891" s="24">
        <v>0</v>
      </c>
      <c r="AE1891" s="24">
        <v>0</v>
      </c>
      <c r="AF1891" s="24">
        <v>0</v>
      </c>
      <c r="AG1891" s="24">
        <v>0</v>
      </c>
      <c r="AH1891" s="24"/>
      <c r="AI1891" s="24">
        <v>0</v>
      </c>
      <c r="AJ1891" s="24">
        <v>0</v>
      </c>
      <c r="AK1891" s="24"/>
      <c r="AL1891" s="24">
        <v>0</v>
      </c>
      <c r="AM1891" s="24">
        <v>0</v>
      </c>
      <c r="AN1891" s="24">
        <v>0</v>
      </c>
      <c r="AO1891" s="24">
        <v>0</v>
      </c>
      <c r="AP1891" s="24">
        <v>0</v>
      </c>
      <c r="AQ1891" s="24">
        <v>0</v>
      </c>
      <c r="AR1891" s="24">
        <v>0</v>
      </c>
      <c r="AS1891" s="24">
        <v>0</v>
      </c>
      <c r="AT1891" s="24">
        <v>0</v>
      </c>
      <c r="AU1891" s="24">
        <v>0</v>
      </c>
      <c r="AV1891" s="24">
        <v>0</v>
      </c>
      <c r="AW1891" s="24">
        <v>0</v>
      </c>
      <c r="AX1891" s="24">
        <v>0</v>
      </c>
      <c r="AY1891" s="24">
        <v>0</v>
      </c>
      <c r="AZ1891" s="24">
        <v>0</v>
      </c>
      <c r="BA1891" s="24">
        <v>0</v>
      </c>
      <c r="BB1891" s="24">
        <v>0</v>
      </c>
      <c r="BC1891" s="24">
        <v>0</v>
      </c>
      <c r="BD1891" s="24">
        <f t="shared" si="769"/>
        <v>0</v>
      </c>
      <c r="BE1891" s="25" t="s">
        <v>48</v>
      </c>
    </row>
    <row r="1892" spans="1:57" ht="25.5" customHeight="1" x14ac:dyDescent="0.25">
      <c r="A1892" s="22">
        <v>38</v>
      </c>
      <c r="B1892" s="76" t="s">
        <v>54</v>
      </c>
      <c r="C1892" s="76">
        <v>23</v>
      </c>
      <c r="D1892" s="76">
        <v>243</v>
      </c>
      <c r="E1892" s="76" t="s">
        <v>67</v>
      </c>
      <c r="F1892" s="24">
        <v>0</v>
      </c>
      <c r="G1892" s="24">
        <v>0</v>
      </c>
      <c r="H1892" s="24">
        <v>0</v>
      </c>
      <c r="I1892" s="24">
        <v>0</v>
      </c>
      <c r="J1892" s="24">
        <v>0</v>
      </c>
      <c r="K1892" s="24">
        <v>0</v>
      </c>
      <c r="L1892" s="24">
        <v>0</v>
      </c>
      <c r="M1892" s="24">
        <v>0</v>
      </c>
      <c r="N1892" s="24">
        <v>0</v>
      </c>
      <c r="O1892" s="24">
        <v>0</v>
      </c>
      <c r="P1892" s="24">
        <v>0</v>
      </c>
      <c r="Q1892" s="24">
        <v>0</v>
      </c>
      <c r="R1892" s="24">
        <v>0</v>
      </c>
      <c r="S1892" s="24">
        <v>0</v>
      </c>
      <c r="T1892" s="24">
        <v>0</v>
      </c>
      <c r="U1892" s="24">
        <v>0</v>
      </c>
      <c r="V1892" s="24"/>
      <c r="W1892" s="24">
        <v>0</v>
      </c>
      <c r="X1892" s="24"/>
      <c r="Y1892" s="24">
        <v>0</v>
      </c>
      <c r="Z1892" s="24">
        <v>0</v>
      </c>
      <c r="AA1892" s="24"/>
      <c r="AB1892" s="24">
        <v>0</v>
      </c>
      <c r="AC1892" s="24">
        <v>0</v>
      </c>
      <c r="AD1892" s="24">
        <v>0</v>
      </c>
      <c r="AE1892" s="24">
        <v>0</v>
      </c>
      <c r="AF1892" s="24">
        <v>0</v>
      </c>
      <c r="AG1892" s="24">
        <v>0</v>
      </c>
      <c r="AH1892" s="24"/>
      <c r="AI1892" s="24">
        <v>0</v>
      </c>
      <c r="AJ1892" s="24">
        <v>0</v>
      </c>
      <c r="AK1892" s="24"/>
      <c r="AL1892" s="24">
        <v>0</v>
      </c>
      <c r="AM1892" s="24">
        <v>0</v>
      </c>
      <c r="AN1892" s="24">
        <v>0</v>
      </c>
      <c r="AO1892" s="24">
        <v>0</v>
      </c>
      <c r="AP1892" s="24">
        <v>0</v>
      </c>
      <c r="AQ1892" s="24">
        <v>0</v>
      </c>
      <c r="AR1892" s="24">
        <v>0</v>
      </c>
      <c r="AS1892" s="24">
        <v>0</v>
      </c>
      <c r="AT1892" s="24">
        <v>0</v>
      </c>
      <c r="AU1892" s="24">
        <v>0</v>
      </c>
      <c r="AV1892" s="24">
        <v>0</v>
      </c>
      <c r="AW1892" s="24">
        <v>0</v>
      </c>
      <c r="AX1892" s="24">
        <v>0</v>
      </c>
      <c r="AY1892" s="24">
        <v>0</v>
      </c>
      <c r="AZ1892" s="24">
        <v>0</v>
      </c>
      <c r="BA1892" s="24">
        <v>0</v>
      </c>
      <c r="BB1892" s="24">
        <v>0</v>
      </c>
      <c r="BC1892" s="24">
        <v>0</v>
      </c>
      <c r="BD1892" s="24">
        <f t="shared" si="769"/>
        <v>0</v>
      </c>
      <c r="BE1892" s="25" t="s">
        <v>48</v>
      </c>
    </row>
    <row r="1893" spans="1:57" ht="25.5" customHeight="1" x14ac:dyDescent="0.25">
      <c r="A1893" s="22">
        <v>38</v>
      </c>
      <c r="B1893" s="76" t="s">
        <v>54</v>
      </c>
      <c r="C1893" s="76">
        <v>23</v>
      </c>
      <c r="D1893" s="76">
        <v>332</v>
      </c>
      <c r="E1893" s="76" t="s">
        <v>68</v>
      </c>
      <c r="F1893" s="24">
        <v>0</v>
      </c>
      <c r="G1893" s="24">
        <v>0</v>
      </c>
      <c r="H1893" s="24">
        <v>0</v>
      </c>
      <c r="I1893" s="24">
        <v>0</v>
      </c>
      <c r="J1893" s="24">
        <v>0</v>
      </c>
      <c r="K1893" s="24">
        <v>0</v>
      </c>
      <c r="L1893" s="24">
        <v>0</v>
      </c>
      <c r="M1893" s="24">
        <v>0</v>
      </c>
      <c r="N1893" s="24">
        <v>0</v>
      </c>
      <c r="O1893" s="24">
        <v>0</v>
      </c>
      <c r="P1893" s="24">
        <v>0</v>
      </c>
      <c r="Q1893" s="24">
        <v>0</v>
      </c>
      <c r="R1893" s="24">
        <v>0</v>
      </c>
      <c r="S1893" s="24">
        <v>0</v>
      </c>
      <c r="T1893" s="24">
        <v>0</v>
      </c>
      <c r="U1893" s="24">
        <v>0</v>
      </c>
      <c r="V1893" s="24"/>
      <c r="W1893" s="24">
        <v>0</v>
      </c>
      <c r="X1893" s="24"/>
      <c r="Y1893" s="24">
        <v>0</v>
      </c>
      <c r="Z1893" s="24">
        <v>0</v>
      </c>
      <c r="AA1893" s="24"/>
      <c r="AB1893" s="24">
        <v>0</v>
      </c>
      <c r="AC1893" s="24">
        <v>0</v>
      </c>
      <c r="AD1893" s="24">
        <v>0</v>
      </c>
      <c r="AE1893" s="24">
        <v>0</v>
      </c>
      <c r="AF1893" s="24">
        <v>0</v>
      </c>
      <c r="AG1893" s="24">
        <v>0</v>
      </c>
      <c r="AH1893" s="24"/>
      <c r="AI1893" s="24">
        <v>0</v>
      </c>
      <c r="AJ1893" s="24">
        <v>0</v>
      </c>
      <c r="AK1893" s="24"/>
      <c r="AL1893" s="24">
        <v>0</v>
      </c>
      <c r="AM1893" s="24">
        <v>0</v>
      </c>
      <c r="AN1893" s="24">
        <v>0</v>
      </c>
      <c r="AO1893" s="24">
        <v>0</v>
      </c>
      <c r="AP1893" s="24">
        <v>0</v>
      </c>
      <c r="AQ1893" s="24">
        <v>0</v>
      </c>
      <c r="AR1893" s="24">
        <v>0</v>
      </c>
      <c r="AS1893" s="24">
        <v>0</v>
      </c>
      <c r="AT1893" s="24">
        <v>0</v>
      </c>
      <c r="AU1893" s="24">
        <v>0</v>
      </c>
      <c r="AV1893" s="24">
        <v>0</v>
      </c>
      <c r="AW1893" s="24">
        <v>0</v>
      </c>
      <c r="AX1893" s="24">
        <v>0</v>
      </c>
      <c r="AY1893" s="24">
        <v>0</v>
      </c>
      <c r="AZ1893" s="24">
        <v>0</v>
      </c>
      <c r="BA1893" s="24">
        <v>0</v>
      </c>
      <c r="BB1893" s="24">
        <v>0</v>
      </c>
      <c r="BC1893" s="24">
        <v>0</v>
      </c>
      <c r="BD1893" s="24">
        <f t="shared" si="769"/>
        <v>0</v>
      </c>
      <c r="BE1893" s="25" t="s">
        <v>48</v>
      </c>
    </row>
    <row r="1894" spans="1:57" ht="25.5" customHeight="1" x14ac:dyDescent="0.25">
      <c r="A1894" s="22">
        <v>38</v>
      </c>
      <c r="B1894" s="76" t="s">
        <v>54</v>
      </c>
      <c r="C1894" s="76">
        <v>22</v>
      </c>
      <c r="D1894" s="76">
        <v>175</v>
      </c>
      <c r="E1894" s="76" t="s">
        <v>69</v>
      </c>
      <c r="F1894" s="24">
        <v>0</v>
      </c>
      <c r="G1894" s="24">
        <v>0</v>
      </c>
      <c r="H1894" s="24">
        <v>0</v>
      </c>
      <c r="I1894" s="24">
        <v>0</v>
      </c>
      <c r="J1894" s="24">
        <v>0</v>
      </c>
      <c r="K1894" s="24">
        <v>0</v>
      </c>
      <c r="L1894" s="24">
        <v>0</v>
      </c>
      <c r="M1894" s="24">
        <v>0</v>
      </c>
      <c r="N1894" s="24">
        <v>0</v>
      </c>
      <c r="O1894" s="24">
        <v>0</v>
      </c>
      <c r="P1894" s="24">
        <v>0</v>
      </c>
      <c r="Q1894" s="24">
        <v>0</v>
      </c>
      <c r="R1894" s="24">
        <v>0</v>
      </c>
      <c r="S1894" s="24">
        <v>0</v>
      </c>
      <c r="T1894" s="24">
        <v>0</v>
      </c>
      <c r="U1894" s="24">
        <v>0</v>
      </c>
      <c r="V1894" s="24"/>
      <c r="W1894" s="24">
        <v>0</v>
      </c>
      <c r="X1894" s="24"/>
      <c r="Y1894" s="24">
        <v>0</v>
      </c>
      <c r="Z1894" s="24">
        <v>0</v>
      </c>
      <c r="AA1894" s="24"/>
      <c r="AB1894" s="24">
        <v>0</v>
      </c>
      <c r="AC1894" s="24">
        <v>0</v>
      </c>
      <c r="AD1894" s="24">
        <v>0</v>
      </c>
      <c r="AE1894" s="24">
        <v>0</v>
      </c>
      <c r="AF1894" s="24">
        <v>0</v>
      </c>
      <c r="AG1894" s="24">
        <v>0</v>
      </c>
      <c r="AH1894" s="24"/>
      <c r="AI1894" s="24">
        <v>0</v>
      </c>
      <c r="AJ1894" s="24">
        <v>0</v>
      </c>
      <c r="AK1894" s="24"/>
      <c r="AL1894" s="24">
        <v>0</v>
      </c>
      <c r="AM1894" s="24">
        <v>0</v>
      </c>
      <c r="AN1894" s="24">
        <v>0</v>
      </c>
      <c r="AO1894" s="24">
        <v>0</v>
      </c>
      <c r="AP1894" s="24">
        <v>0</v>
      </c>
      <c r="AQ1894" s="24">
        <v>0</v>
      </c>
      <c r="AR1894" s="24">
        <v>0</v>
      </c>
      <c r="AS1894" s="24">
        <v>0</v>
      </c>
      <c r="AT1894" s="24">
        <v>0</v>
      </c>
      <c r="AU1894" s="24">
        <v>0</v>
      </c>
      <c r="AV1894" s="24">
        <v>0</v>
      </c>
      <c r="AW1894" s="24">
        <v>0</v>
      </c>
      <c r="AX1894" s="24">
        <v>0</v>
      </c>
      <c r="AY1894" s="24">
        <v>0</v>
      </c>
      <c r="AZ1894" s="24">
        <v>0</v>
      </c>
      <c r="BA1894" s="24">
        <v>0</v>
      </c>
      <c r="BB1894" s="24">
        <v>0</v>
      </c>
      <c r="BC1894" s="24">
        <v>0</v>
      </c>
      <c r="BD1894" s="24">
        <f t="shared" si="769"/>
        <v>0</v>
      </c>
      <c r="BE1894" s="25" t="s">
        <v>48</v>
      </c>
    </row>
    <row r="1895" spans="1:57" ht="25.5" customHeight="1" x14ac:dyDescent="0.25">
      <c r="A1895" s="22">
        <v>38</v>
      </c>
      <c r="B1895" s="76" t="s">
        <v>54</v>
      </c>
      <c r="C1895" s="76">
        <v>22</v>
      </c>
      <c r="D1895" s="76">
        <v>347</v>
      </c>
      <c r="E1895" s="76" t="s">
        <v>70</v>
      </c>
      <c r="F1895" s="24">
        <v>0</v>
      </c>
      <c r="G1895" s="24">
        <v>0</v>
      </c>
      <c r="H1895" s="24">
        <v>0</v>
      </c>
      <c r="I1895" s="24">
        <v>0</v>
      </c>
      <c r="J1895" s="24">
        <v>0</v>
      </c>
      <c r="K1895" s="24">
        <v>0</v>
      </c>
      <c r="L1895" s="24">
        <v>0</v>
      </c>
      <c r="M1895" s="24">
        <v>0</v>
      </c>
      <c r="N1895" s="24">
        <v>0</v>
      </c>
      <c r="O1895" s="24">
        <v>0</v>
      </c>
      <c r="P1895" s="24">
        <v>0</v>
      </c>
      <c r="Q1895" s="24">
        <v>0</v>
      </c>
      <c r="R1895" s="24">
        <v>0</v>
      </c>
      <c r="S1895" s="24">
        <v>0</v>
      </c>
      <c r="T1895" s="24">
        <v>0</v>
      </c>
      <c r="U1895" s="24">
        <v>0</v>
      </c>
      <c r="V1895" s="24"/>
      <c r="W1895" s="24">
        <v>0</v>
      </c>
      <c r="X1895" s="24"/>
      <c r="Y1895" s="24">
        <v>0</v>
      </c>
      <c r="Z1895" s="24">
        <v>0</v>
      </c>
      <c r="AA1895" s="24"/>
      <c r="AB1895" s="24">
        <v>0</v>
      </c>
      <c r="AC1895" s="24">
        <v>0</v>
      </c>
      <c r="AD1895" s="24">
        <v>0</v>
      </c>
      <c r="AE1895" s="24">
        <v>0</v>
      </c>
      <c r="AF1895" s="24">
        <v>0</v>
      </c>
      <c r="AG1895" s="24">
        <v>0</v>
      </c>
      <c r="AH1895" s="24"/>
      <c r="AI1895" s="24">
        <v>0</v>
      </c>
      <c r="AJ1895" s="24">
        <v>0</v>
      </c>
      <c r="AK1895" s="24"/>
      <c r="AL1895" s="24">
        <v>0</v>
      </c>
      <c r="AM1895" s="24">
        <v>0</v>
      </c>
      <c r="AN1895" s="24">
        <v>0</v>
      </c>
      <c r="AO1895" s="24">
        <v>0</v>
      </c>
      <c r="AP1895" s="24">
        <v>0</v>
      </c>
      <c r="AQ1895" s="24">
        <v>0</v>
      </c>
      <c r="AR1895" s="24">
        <v>0</v>
      </c>
      <c r="AS1895" s="24">
        <v>0</v>
      </c>
      <c r="AT1895" s="24">
        <v>0</v>
      </c>
      <c r="AU1895" s="24">
        <v>0</v>
      </c>
      <c r="AV1895" s="24">
        <v>0</v>
      </c>
      <c r="AW1895" s="24">
        <v>0</v>
      </c>
      <c r="AX1895" s="24">
        <v>0</v>
      </c>
      <c r="AY1895" s="24">
        <v>0</v>
      </c>
      <c r="AZ1895" s="24">
        <v>0</v>
      </c>
      <c r="BA1895" s="24">
        <v>0</v>
      </c>
      <c r="BB1895" s="24">
        <v>0</v>
      </c>
      <c r="BC1895" s="24">
        <v>0</v>
      </c>
      <c r="BD1895" s="24">
        <f t="shared" si="769"/>
        <v>0</v>
      </c>
      <c r="BE1895" s="25" t="s">
        <v>48</v>
      </c>
    </row>
    <row r="1896" spans="1:57" ht="25.5" customHeight="1" x14ac:dyDescent="0.25">
      <c r="A1896" s="40">
        <v>38</v>
      </c>
      <c r="B1896" s="76" t="s">
        <v>54</v>
      </c>
      <c r="C1896" s="76">
        <v>12</v>
      </c>
      <c r="D1896" s="76" t="s">
        <v>71</v>
      </c>
      <c r="E1896" s="76" t="s">
        <v>72</v>
      </c>
      <c r="F1896" s="24">
        <v>0</v>
      </c>
      <c r="G1896" s="24">
        <v>0</v>
      </c>
      <c r="H1896" s="24">
        <v>0</v>
      </c>
      <c r="I1896" s="24">
        <v>0</v>
      </c>
      <c r="J1896" s="24">
        <v>0</v>
      </c>
      <c r="K1896" s="24">
        <v>0</v>
      </c>
      <c r="L1896" s="24">
        <v>0</v>
      </c>
      <c r="M1896" s="24">
        <v>0</v>
      </c>
      <c r="N1896" s="24">
        <v>0</v>
      </c>
      <c r="O1896" s="24">
        <v>0</v>
      </c>
      <c r="P1896" s="24">
        <v>0</v>
      </c>
      <c r="Q1896" s="24">
        <v>0</v>
      </c>
      <c r="R1896" s="24">
        <v>0</v>
      </c>
      <c r="S1896" s="24">
        <v>0</v>
      </c>
      <c r="T1896" s="24">
        <v>0</v>
      </c>
      <c r="U1896" s="24">
        <v>0</v>
      </c>
      <c r="V1896" s="24"/>
      <c r="W1896" s="24">
        <v>0</v>
      </c>
      <c r="X1896" s="24"/>
      <c r="Y1896" s="24">
        <v>0</v>
      </c>
      <c r="Z1896" s="24">
        <v>0</v>
      </c>
      <c r="AA1896" s="24"/>
      <c r="AB1896" s="24">
        <v>0</v>
      </c>
      <c r="AC1896" s="24">
        <v>0</v>
      </c>
      <c r="AD1896" s="24">
        <v>0</v>
      </c>
      <c r="AE1896" s="24">
        <v>0</v>
      </c>
      <c r="AF1896" s="24">
        <v>0</v>
      </c>
      <c r="AG1896" s="24">
        <v>0</v>
      </c>
      <c r="AH1896" s="24"/>
      <c r="AI1896" s="24">
        <v>0</v>
      </c>
      <c r="AJ1896" s="24">
        <v>0</v>
      </c>
      <c r="AK1896" s="24"/>
      <c r="AL1896" s="24">
        <v>0</v>
      </c>
      <c r="AM1896" s="24">
        <v>0</v>
      </c>
      <c r="AN1896" s="24">
        <v>0</v>
      </c>
      <c r="AO1896" s="24">
        <v>0</v>
      </c>
      <c r="AP1896" s="24">
        <v>0</v>
      </c>
      <c r="AQ1896" s="24">
        <v>0</v>
      </c>
      <c r="AR1896" s="24">
        <v>0</v>
      </c>
      <c r="AS1896" s="24">
        <v>0</v>
      </c>
      <c r="AT1896" s="24">
        <v>0</v>
      </c>
      <c r="AU1896" s="24">
        <v>0</v>
      </c>
      <c r="AV1896" s="24">
        <v>0</v>
      </c>
      <c r="AW1896" s="24">
        <v>0</v>
      </c>
      <c r="AX1896" s="24">
        <v>0</v>
      </c>
      <c r="AY1896" s="24">
        <v>0</v>
      </c>
      <c r="AZ1896" s="24">
        <v>0</v>
      </c>
      <c r="BA1896" s="24">
        <v>0</v>
      </c>
      <c r="BB1896" s="24">
        <v>0</v>
      </c>
      <c r="BC1896" s="24">
        <v>0</v>
      </c>
      <c r="BD1896" s="24">
        <f t="shared" si="769"/>
        <v>0</v>
      </c>
      <c r="BE1896" s="25"/>
    </row>
    <row r="1897" spans="1:57" ht="25.5" customHeight="1" x14ac:dyDescent="0.25">
      <c r="A1897" s="40">
        <v>38</v>
      </c>
      <c r="B1897" s="76" t="s">
        <v>54</v>
      </c>
      <c r="C1897" s="76">
        <v>22</v>
      </c>
      <c r="D1897" s="76" t="s">
        <v>55</v>
      </c>
      <c r="E1897" s="76" t="s">
        <v>73</v>
      </c>
      <c r="F1897" s="24">
        <v>0</v>
      </c>
      <c r="G1897" s="24">
        <v>0</v>
      </c>
      <c r="H1897" s="24">
        <v>0</v>
      </c>
      <c r="I1897" s="24">
        <v>0</v>
      </c>
      <c r="J1897" s="24">
        <v>0</v>
      </c>
      <c r="K1897" s="24">
        <v>0</v>
      </c>
      <c r="L1897" s="24">
        <v>0</v>
      </c>
      <c r="M1897" s="24">
        <v>0</v>
      </c>
      <c r="N1897" s="24">
        <v>0</v>
      </c>
      <c r="O1897" s="24">
        <v>0</v>
      </c>
      <c r="P1897" s="24">
        <v>0</v>
      </c>
      <c r="Q1897" s="24">
        <v>0</v>
      </c>
      <c r="R1897" s="24">
        <v>0</v>
      </c>
      <c r="S1897" s="24">
        <v>0</v>
      </c>
      <c r="T1897" s="24">
        <v>0</v>
      </c>
      <c r="U1897" s="24">
        <v>0</v>
      </c>
      <c r="V1897" s="24"/>
      <c r="W1897" s="24">
        <v>0</v>
      </c>
      <c r="X1897" s="24"/>
      <c r="Y1897" s="24">
        <v>0</v>
      </c>
      <c r="Z1897" s="24">
        <v>0</v>
      </c>
      <c r="AA1897" s="24"/>
      <c r="AB1897" s="24">
        <v>0</v>
      </c>
      <c r="AC1897" s="24">
        <v>0</v>
      </c>
      <c r="AD1897" s="24">
        <v>0</v>
      </c>
      <c r="AE1897" s="24">
        <v>0</v>
      </c>
      <c r="AF1897" s="24">
        <v>0</v>
      </c>
      <c r="AG1897" s="24">
        <v>0</v>
      </c>
      <c r="AH1897" s="24"/>
      <c r="AI1897" s="24">
        <v>0</v>
      </c>
      <c r="AJ1897" s="24">
        <v>0</v>
      </c>
      <c r="AK1897" s="24"/>
      <c r="AL1897" s="24">
        <v>0</v>
      </c>
      <c r="AM1897" s="24">
        <v>0</v>
      </c>
      <c r="AN1897" s="24">
        <v>0</v>
      </c>
      <c r="AO1897" s="24">
        <v>0</v>
      </c>
      <c r="AP1897" s="24">
        <v>0</v>
      </c>
      <c r="AQ1897" s="24">
        <v>0</v>
      </c>
      <c r="AR1897" s="24">
        <v>0</v>
      </c>
      <c r="AS1897" s="24">
        <v>0</v>
      </c>
      <c r="AT1897" s="24">
        <v>0</v>
      </c>
      <c r="AU1897" s="24">
        <v>0</v>
      </c>
      <c r="AV1897" s="24">
        <v>0</v>
      </c>
      <c r="AW1897" s="24">
        <v>0</v>
      </c>
      <c r="AX1897" s="24">
        <v>0</v>
      </c>
      <c r="AY1897" s="24">
        <v>0</v>
      </c>
      <c r="AZ1897" s="24">
        <v>0</v>
      </c>
      <c r="BA1897" s="24">
        <v>0</v>
      </c>
      <c r="BB1897" s="24">
        <v>0</v>
      </c>
      <c r="BC1897" s="24">
        <v>0</v>
      </c>
      <c r="BD1897" s="24">
        <f t="shared" si="769"/>
        <v>0</v>
      </c>
      <c r="BE1897" s="25"/>
    </row>
    <row r="1898" spans="1:57" ht="25.5" customHeight="1" x14ac:dyDescent="0.25">
      <c r="A1898" s="22">
        <v>38</v>
      </c>
      <c r="B1898" s="78" t="s">
        <v>74</v>
      </c>
      <c r="C1898" s="76">
        <v>22</v>
      </c>
      <c r="D1898" s="76">
        <v>35</v>
      </c>
      <c r="E1898" s="76" t="s">
        <v>75</v>
      </c>
      <c r="F1898" s="24">
        <v>0</v>
      </c>
      <c r="G1898" s="24">
        <v>0</v>
      </c>
      <c r="H1898" s="24">
        <v>0</v>
      </c>
      <c r="I1898" s="24">
        <v>0</v>
      </c>
      <c r="J1898" s="24">
        <v>0</v>
      </c>
      <c r="K1898" s="24">
        <v>0</v>
      </c>
      <c r="L1898" s="24">
        <v>0</v>
      </c>
      <c r="M1898" s="24">
        <v>0</v>
      </c>
      <c r="N1898" s="24">
        <v>0</v>
      </c>
      <c r="O1898" s="24">
        <v>0</v>
      </c>
      <c r="P1898" s="24">
        <v>0</v>
      </c>
      <c r="Q1898" s="24">
        <v>0</v>
      </c>
      <c r="R1898" s="24">
        <v>0</v>
      </c>
      <c r="S1898" s="24">
        <v>0</v>
      </c>
      <c r="T1898" s="24">
        <v>0</v>
      </c>
      <c r="U1898" s="24">
        <v>0</v>
      </c>
      <c r="V1898" s="24"/>
      <c r="W1898" s="24">
        <v>0</v>
      </c>
      <c r="X1898" s="24"/>
      <c r="Y1898" s="24">
        <v>0</v>
      </c>
      <c r="Z1898" s="24">
        <v>0</v>
      </c>
      <c r="AA1898" s="24"/>
      <c r="AB1898" s="24">
        <v>0</v>
      </c>
      <c r="AC1898" s="24">
        <v>0</v>
      </c>
      <c r="AD1898" s="24">
        <v>0</v>
      </c>
      <c r="AE1898" s="24">
        <v>0</v>
      </c>
      <c r="AF1898" s="24">
        <v>0</v>
      </c>
      <c r="AG1898" s="24">
        <v>0</v>
      </c>
      <c r="AH1898" s="24"/>
      <c r="AI1898" s="24">
        <v>0</v>
      </c>
      <c r="AJ1898" s="24">
        <v>0</v>
      </c>
      <c r="AK1898" s="24"/>
      <c r="AL1898" s="24">
        <v>0</v>
      </c>
      <c r="AM1898" s="24">
        <v>0</v>
      </c>
      <c r="AN1898" s="24">
        <v>0</v>
      </c>
      <c r="AO1898" s="24">
        <v>0</v>
      </c>
      <c r="AP1898" s="24">
        <v>0</v>
      </c>
      <c r="AQ1898" s="24">
        <v>0</v>
      </c>
      <c r="AR1898" s="24">
        <v>0</v>
      </c>
      <c r="AS1898" s="24">
        <v>0</v>
      </c>
      <c r="AT1898" s="24">
        <v>0</v>
      </c>
      <c r="AU1898" s="24">
        <v>0</v>
      </c>
      <c r="AV1898" s="24">
        <v>0</v>
      </c>
      <c r="AW1898" s="24">
        <v>0</v>
      </c>
      <c r="AX1898" s="24">
        <v>0</v>
      </c>
      <c r="AY1898" s="24">
        <v>0</v>
      </c>
      <c r="AZ1898" s="24">
        <v>0</v>
      </c>
      <c r="BA1898" s="24">
        <v>0</v>
      </c>
      <c r="BB1898" s="24">
        <v>0</v>
      </c>
      <c r="BC1898" s="24">
        <v>0</v>
      </c>
      <c r="BD1898" s="24">
        <f t="shared" si="769"/>
        <v>0</v>
      </c>
      <c r="BE1898" s="25" t="s">
        <v>48</v>
      </c>
    </row>
    <row r="1899" spans="1:57" ht="25.5" customHeight="1" x14ac:dyDescent="0.25">
      <c r="A1899" s="22">
        <v>38</v>
      </c>
      <c r="B1899" s="78" t="s">
        <v>74</v>
      </c>
      <c r="C1899" s="76">
        <v>22</v>
      </c>
      <c r="D1899" s="76">
        <v>342</v>
      </c>
      <c r="E1899" s="76" t="s">
        <v>76</v>
      </c>
      <c r="F1899" s="24">
        <v>0</v>
      </c>
      <c r="G1899" s="24">
        <v>0</v>
      </c>
      <c r="H1899" s="24">
        <v>0</v>
      </c>
      <c r="I1899" s="24">
        <v>0</v>
      </c>
      <c r="J1899" s="24">
        <v>0</v>
      </c>
      <c r="K1899" s="24">
        <v>0</v>
      </c>
      <c r="L1899" s="24">
        <v>0</v>
      </c>
      <c r="M1899" s="24">
        <v>0</v>
      </c>
      <c r="N1899" s="24">
        <v>0</v>
      </c>
      <c r="O1899" s="24">
        <v>0</v>
      </c>
      <c r="P1899" s="24">
        <v>0</v>
      </c>
      <c r="Q1899" s="24">
        <v>0</v>
      </c>
      <c r="R1899" s="24">
        <v>0</v>
      </c>
      <c r="S1899" s="24">
        <v>0</v>
      </c>
      <c r="T1899" s="24">
        <v>0</v>
      </c>
      <c r="U1899" s="24">
        <v>0</v>
      </c>
      <c r="V1899" s="24"/>
      <c r="W1899" s="24">
        <v>0</v>
      </c>
      <c r="X1899" s="24"/>
      <c r="Y1899" s="24">
        <v>0</v>
      </c>
      <c r="Z1899" s="24">
        <v>0</v>
      </c>
      <c r="AA1899" s="24"/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/>
      <c r="AI1899" s="24">
        <v>0</v>
      </c>
      <c r="AJ1899" s="24">
        <v>0</v>
      </c>
      <c r="AK1899" s="24"/>
      <c r="AL1899" s="24">
        <v>0</v>
      </c>
      <c r="AM1899" s="24">
        <v>0</v>
      </c>
      <c r="AN1899" s="24">
        <v>0</v>
      </c>
      <c r="AO1899" s="24">
        <v>0</v>
      </c>
      <c r="AP1899" s="24">
        <v>0</v>
      </c>
      <c r="AQ1899" s="24">
        <v>0</v>
      </c>
      <c r="AR1899" s="24">
        <v>0</v>
      </c>
      <c r="AS1899" s="24">
        <v>0</v>
      </c>
      <c r="AT1899" s="24">
        <v>0</v>
      </c>
      <c r="AU1899" s="24">
        <v>0</v>
      </c>
      <c r="AV1899" s="24">
        <v>0</v>
      </c>
      <c r="AW1899" s="24">
        <v>0</v>
      </c>
      <c r="AX1899" s="24">
        <v>0</v>
      </c>
      <c r="AY1899" s="24">
        <v>0</v>
      </c>
      <c r="AZ1899" s="24">
        <v>0</v>
      </c>
      <c r="BA1899" s="24">
        <v>0</v>
      </c>
      <c r="BB1899" s="24">
        <v>0</v>
      </c>
      <c r="BC1899" s="24">
        <v>0</v>
      </c>
      <c r="BD1899" s="24">
        <f t="shared" si="769"/>
        <v>0</v>
      </c>
      <c r="BE1899" s="25" t="s">
        <v>48</v>
      </c>
    </row>
    <row r="1900" spans="1:57" ht="25.5" customHeight="1" x14ac:dyDescent="0.25">
      <c r="A1900" s="22">
        <v>38</v>
      </c>
      <c r="B1900" s="78" t="s">
        <v>74</v>
      </c>
      <c r="C1900" s="76">
        <v>22</v>
      </c>
      <c r="D1900" s="76">
        <v>343</v>
      </c>
      <c r="E1900" s="76" t="s">
        <v>77</v>
      </c>
      <c r="F1900" s="24">
        <v>0</v>
      </c>
      <c r="G1900" s="24">
        <v>0</v>
      </c>
      <c r="H1900" s="24">
        <v>0</v>
      </c>
      <c r="I1900" s="24">
        <v>0</v>
      </c>
      <c r="J1900" s="24">
        <v>0</v>
      </c>
      <c r="K1900" s="24">
        <v>0</v>
      </c>
      <c r="L1900" s="24">
        <v>0</v>
      </c>
      <c r="M1900" s="24">
        <v>0</v>
      </c>
      <c r="N1900" s="24">
        <v>0</v>
      </c>
      <c r="O1900" s="24">
        <v>0</v>
      </c>
      <c r="P1900" s="24">
        <v>0</v>
      </c>
      <c r="Q1900" s="24">
        <v>0</v>
      </c>
      <c r="R1900" s="24">
        <v>0</v>
      </c>
      <c r="S1900" s="24">
        <v>0</v>
      </c>
      <c r="T1900" s="24">
        <v>0</v>
      </c>
      <c r="U1900" s="24">
        <v>0</v>
      </c>
      <c r="V1900" s="24"/>
      <c r="W1900" s="24">
        <v>0</v>
      </c>
      <c r="X1900" s="24"/>
      <c r="Y1900" s="24">
        <v>0</v>
      </c>
      <c r="Z1900" s="24">
        <v>0</v>
      </c>
      <c r="AA1900" s="24"/>
      <c r="AB1900" s="24">
        <v>0</v>
      </c>
      <c r="AC1900" s="24">
        <v>0</v>
      </c>
      <c r="AD1900" s="24">
        <v>0</v>
      </c>
      <c r="AE1900" s="24">
        <v>0</v>
      </c>
      <c r="AF1900" s="24">
        <v>0</v>
      </c>
      <c r="AG1900" s="24">
        <v>0</v>
      </c>
      <c r="AH1900" s="24"/>
      <c r="AI1900" s="24">
        <v>0</v>
      </c>
      <c r="AJ1900" s="24">
        <v>0</v>
      </c>
      <c r="AK1900" s="24"/>
      <c r="AL1900" s="24">
        <v>0</v>
      </c>
      <c r="AM1900" s="24">
        <v>0</v>
      </c>
      <c r="AN1900" s="24">
        <v>0</v>
      </c>
      <c r="AO1900" s="24">
        <v>0</v>
      </c>
      <c r="AP1900" s="24">
        <v>0</v>
      </c>
      <c r="AQ1900" s="24">
        <v>0</v>
      </c>
      <c r="AR1900" s="24">
        <v>0</v>
      </c>
      <c r="AS1900" s="24">
        <v>0</v>
      </c>
      <c r="AT1900" s="24">
        <v>0</v>
      </c>
      <c r="AU1900" s="24">
        <v>0</v>
      </c>
      <c r="AV1900" s="24">
        <v>0</v>
      </c>
      <c r="AW1900" s="24">
        <v>0</v>
      </c>
      <c r="AX1900" s="24">
        <v>0</v>
      </c>
      <c r="AY1900" s="24">
        <v>0</v>
      </c>
      <c r="AZ1900" s="24">
        <v>0</v>
      </c>
      <c r="BA1900" s="24">
        <v>0</v>
      </c>
      <c r="BB1900" s="24">
        <v>0</v>
      </c>
      <c r="BC1900" s="24">
        <v>0</v>
      </c>
      <c r="BD1900" s="24">
        <f t="shared" si="769"/>
        <v>0</v>
      </c>
      <c r="BE1900" s="25" t="s">
        <v>48</v>
      </c>
    </row>
    <row r="1901" spans="1:57" ht="25.5" customHeight="1" x14ac:dyDescent="0.25">
      <c r="A1901" s="22">
        <v>38</v>
      </c>
      <c r="B1901" s="78" t="s">
        <v>74</v>
      </c>
      <c r="C1901" s="76">
        <v>22</v>
      </c>
      <c r="D1901" s="76">
        <v>344</v>
      </c>
      <c r="E1901" s="76" t="s">
        <v>79</v>
      </c>
      <c r="F1901" s="24">
        <v>0</v>
      </c>
      <c r="G1901" s="24">
        <v>0</v>
      </c>
      <c r="H1901" s="24">
        <v>0</v>
      </c>
      <c r="I1901" s="24">
        <v>0</v>
      </c>
      <c r="J1901" s="24">
        <v>0</v>
      </c>
      <c r="K1901" s="24">
        <v>0</v>
      </c>
      <c r="L1901" s="24">
        <v>0</v>
      </c>
      <c r="M1901" s="24">
        <v>0</v>
      </c>
      <c r="N1901" s="24">
        <v>0</v>
      </c>
      <c r="O1901" s="24">
        <v>0</v>
      </c>
      <c r="P1901" s="24">
        <v>0</v>
      </c>
      <c r="Q1901" s="24">
        <v>0</v>
      </c>
      <c r="R1901" s="24">
        <v>0</v>
      </c>
      <c r="S1901" s="24">
        <v>0</v>
      </c>
      <c r="T1901" s="24">
        <v>0</v>
      </c>
      <c r="U1901" s="24">
        <v>0</v>
      </c>
      <c r="V1901" s="24"/>
      <c r="W1901" s="24">
        <v>0</v>
      </c>
      <c r="X1901" s="24"/>
      <c r="Y1901" s="24">
        <v>0</v>
      </c>
      <c r="Z1901" s="24">
        <v>0</v>
      </c>
      <c r="AA1901" s="24"/>
      <c r="AB1901" s="24">
        <v>0</v>
      </c>
      <c r="AC1901" s="24">
        <v>0</v>
      </c>
      <c r="AD1901" s="24">
        <v>0</v>
      </c>
      <c r="AE1901" s="24">
        <v>0</v>
      </c>
      <c r="AF1901" s="24">
        <v>0</v>
      </c>
      <c r="AG1901" s="24">
        <v>0</v>
      </c>
      <c r="AH1901" s="24"/>
      <c r="AI1901" s="24">
        <v>0</v>
      </c>
      <c r="AJ1901" s="24">
        <v>0</v>
      </c>
      <c r="AK1901" s="24"/>
      <c r="AL1901" s="24">
        <v>0</v>
      </c>
      <c r="AM1901" s="24">
        <v>0</v>
      </c>
      <c r="AN1901" s="24">
        <v>0</v>
      </c>
      <c r="AO1901" s="24">
        <v>0</v>
      </c>
      <c r="AP1901" s="24">
        <v>0</v>
      </c>
      <c r="AQ1901" s="24">
        <v>0</v>
      </c>
      <c r="AR1901" s="24">
        <v>0</v>
      </c>
      <c r="AS1901" s="24">
        <v>0</v>
      </c>
      <c r="AT1901" s="24">
        <v>0</v>
      </c>
      <c r="AU1901" s="24">
        <v>0</v>
      </c>
      <c r="AV1901" s="24">
        <v>0</v>
      </c>
      <c r="AW1901" s="24">
        <v>0</v>
      </c>
      <c r="AX1901" s="24">
        <v>0</v>
      </c>
      <c r="AY1901" s="24">
        <v>0</v>
      </c>
      <c r="AZ1901" s="24">
        <v>0</v>
      </c>
      <c r="BA1901" s="24">
        <v>0</v>
      </c>
      <c r="BB1901" s="24">
        <v>0</v>
      </c>
      <c r="BC1901" s="24">
        <v>0</v>
      </c>
      <c r="BD1901" s="24">
        <f t="shared" si="769"/>
        <v>0</v>
      </c>
      <c r="BE1901" s="25"/>
    </row>
    <row r="1902" spans="1:57" ht="25.5" customHeight="1" x14ac:dyDescent="0.25">
      <c r="A1902" s="22">
        <v>38</v>
      </c>
      <c r="B1902" s="78" t="s">
        <v>74</v>
      </c>
      <c r="C1902" s="76">
        <v>22</v>
      </c>
      <c r="D1902" s="76">
        <v>345</v>
      </c>
      <c r="E1902" s="76" t="s">
        <v>80</v>
      </c>
      <c r="F1902" s="24">
        <v>0</v>
      </c>
      <c r="G1902" s="24">
        <v>0</v>
      </c>
      <c r="H1902" s="24">
        <v>0</v>
      </c>
      <c r="I1902" s="24">
        <v>0</v>
      </c>
      <c r="J1902" s="24">
        <v>0</v>
      </c>
      <c r="K1902" s="24">
        <v>0</v>
      </c>
      <c r="L1902" s="24">
        <v>0</v>
      </c>
      <c r="M1902" s="24">
        <v>0</v>
      </c>
      <c r="N1902" s="24">
        <v>0</v>
      </c>
      <c r="O1902" s="24">
        <v>0</v>
      </c>
      <c r="P1902" s="24">
        <v>0</v>
      </c>
      <c r="Q1902" s="24">
        <v>0</v>
      </c>
      <c r="R1902" s="24">
        <v>0</v>
      </c>
      <c r="S1902" s="24">
        <v>0</v>
      </c>
      <c r="T1902" s="24">
        <v>0</v>
      </c>
      <c r="U1902" s="24">
        <v>0</v>
      </c>
      <c r="V1902" s="24"/>
      <c r="W1902" s="24">
        <v>0</v>
      </c>
      <c r="X1902" s="24"/>
      <c r="Y1902" s="24">
        <v>0</v>
      </c>
      <c r="Z1902" s="24">
        <v>0</v>
      </c>
      <c r="AA1902" s="24"/>
      <c r="AB1902" s="24">
        <v>0</v>
      </c>
      <c r="AC1902" s="24">
        <v>0</v>
      </c>
      <c r="AD1902" s="24">
        <v>0</v>
      </c>
      <c r="AE1902" s="24">
        <v>0</v>
      </c>
      <c r="AF1902" s="24">
        <v>0</v>
      </c>
      <c r="AG1902" s="24">
        <v>0</v>
      </c>
      <c r="AH1902" s="24"/>
      <c r="AI1902" s="24">
        <v>0</v>
      </c>
      <c r="AJ1902" s="24">
        <v>0</v>
      </c>
      <c r="AK1902" s="24"/>
      <c r="AL1902" s="24">
        <v>0</v>
      </c>
      <c r="AM1902" s="24">
        <v>0</v>
      </c>
      <c r="AN1902" s="24">
        <v>0</v>
      </c>
      <c r="AO1902" s="24">
        <v>0</v>
      </c>
      <c r="AP1902" s="24">
        <v>0</v>
      </c>
      <c r="AQ1902" s="24">
        <v>0</v>
      </c>
      <c r="AR1902" s="24">
        <v>0</v>
      </c>
      <c r="AS1902" s="24">
        <v>0</v>
      </c>
      <c r="AT1902" s="24">
        <v>0</v>
      </c>
      <c r="AU1902" s="24">
        <v>0</v>
      </c>
      <c r="AV1902" s="24">
        <v>0</v>
      </c>
      <c r="AW1902" s="24">
        <v>0</v>
      </c>
      <c r="AX1902" s="24">
        <v>0</v>
      </c>
      <c r="AY1902" s="24">
        <v>0</v>
      </c>
      <c r="AZ1902" s="24">
        <v>0</v>
      </c>
      <c r="BA1902" s="24">
        <v>0</v>
      </c>
      <c r="BB1902" s="24">
        <v>0</v>
      </c>
      <c r="BC1902" s="24">
        <v>0</v>
      </c>
      <c r="BD1902" s="24">
        <f t="shared" si="769"/>
        <v>0</v>
      </c>
      <c r="BE1902" s="25"/>
    </row>
    <row r="1903" spans="1:57" ht="25.5" customHeight="1" x14ac:dyDescent="0.25">
      <c r="A1903" s="22">
        <v>38</v>
      </c>
      <c r="B1903" s="78" t="s">
        <v>74</v>
      </c>
      <c r="C1903" s="76">
        <v>22</v>
      </c>
      <c r="D1903" s="76">
        <v>352</v>
      </c>
      <c r="E1903" s="76" t="s">
        <v>81</v>
      </c>
      <c r="F1903" s="24">
        <v>0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4"/>
      <c r="W1903" s="24">
        <v>0</v>
      </c>
      <c r="X1903" s="24"/>
      <c r="Y1903" s="24">
        <v>0</v>
      </c>
      <c r="Z1903" s="24">
        <v>0</v>
      </c>
      <c r="AA1903" s="24"/>
      <c r="AB1903" s="24">
        <v>0</v>
      </c>
      <c r="AC1903" s="24">
        <v>0</v>
      </c>
      <c r="AD1903" s="24">
        <v>0</v>
      </c>
      <c r="AE1903" s="24">
        <v>0</v>
      </c>
      <c r="AF1903" s="24">
        <v>0</v>
      </c>
      <c r="AG1903" s="24">
        <v>0</v>
      </c>
      <c r="AH1903" s="24"/>
      <c r="AI1903" s="24">
        <v>0</v>
      </c>
      <c r="AJ1903" s="24">
        <v>0</v>
      </c>
      <c r="AK1903" s="24"/>
      <c r="AL1903" s="24">
        <v>0</v>
      </c>
      <c r="AM1903" s="24">
        <v>0</v>
      </c>
      <c r="AN1903" s="24">
        <v>0</v>
      </c>
      <c r="AO1903" s="24">
        <v>0</v>
      </c>
      <c r="AP1903" s="24">
        <v>0</v>
      </c>
      <c r="AQ1903" s="24">
        <v>0</v>
      </c>
      <c r="AR1903" s="24">
        <v>0</v>
      </c>
      <c r="AS1903" s="24">
        <v>0</v>
      </c>
      <c r="AT1903" s="24">
        <v>0</v>
      </c>
      <c r="AU1903" s="24">
        <v>0</v>
      </c>
      <c r="AV1903" s="24">
        <v>0</v>
      </c>
      <c r="AW1903" s="24">
        <v>0</v>
      </c>
      <c r="AX1903" s="24">
        <v>0</v>
      </c>
      <c r="AY1903" s="24">
        <v>0</v>
      </c>
      <c r="AZ1903" s="24">
        <v>0</v>
      </c>
      <c r="BA1903" s="24">
        <v>0</v>
      </c>
      <c r="BB1903" s="24">
        <v>0</v>
      </c>
      <c r="BC1903" s="24">
        <v>0</v>
      </c>
      <c r="BD1903" s="24">
        <f t="shared" si="769"/>
        <v>0</v>
      </c>
      <c r="BE1903" s="25"/>
    </row>
    <row r="1904" spans="1:57" ht="25.5" customHeight="1" x14ac:dyDescent="0.25">
      <c r="A1904" s="22">
        <v>38</v>
      </c>
      <c r="B1904" s="78" t="s">
        <v>74</v>
      </c>
      <c r="C1904" s="76">
        <v>12</v>
      </c>
      <c r="D1904" s="76">
        <v>144</v>
      </c>
      <c r="E1904" s="76" t="s">
        <v>82</v>
      </c>
      <c r="F1904" s="24">
        <v>0</v>
      </c>
      <c r="G1904" s="24">
        <v>0</v>
      </c>
      <c r="H1904" s="24">
        <v>0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0</v>
      </c>
      <c r="V1904" s="24"/>
      <c r="W1904" s="24">
        <v>0</v>
      </c>
      <c r="X1904" s="24"/>
      <c r="Y1904" s="24">
        <v>0</v>
      </c>
      <c r="Z1904" s="24">
        <v>0</v>
      </c>
      <c r="AA1904" s="24"/>
      <c r="AB1904" s="24">
        <v>0</v>
      </c>
      <c r="AC1904" s="24">
        <v>0</v>
      </c>
      <c r="AD1904" s="24">
        <v>0</v>
      </c>
      <c r="AE1904" s="24">
        <v>0</v>
      </c>
      <c r="AF1904" s="24">
        <v>0</v>
      </c>
      <c r="AG1904" s="24">
        <v>0</v>
      </c>
      <c r="AH1904" s="24"/>
      <c r="AI1904" s="24">
        <v>0</v>
      </c>
      <c r="AJ1904" s="24">
        <v>0</v>
      </c>
      <c r="AK1904" s="24"/>
      <c r="AL1904" s="24">
        <v>0</v>
      </c>
      <c r="AM1904" s="24">
        <v>0</v>
      </c>
      <c r="AN1904" s="24">
        <v>0</v>
      </c>
      <c r="AO1904" s="24">
        <v>0</v>
      </c>
      <c r="AP1904" s="24">
        <v>0</v>
      </c>
      <c r="AQ1904" s="24">
        <v>0</v>
      </c>
      <c r="AR1904" s="24">
        <v>0</v>
      </c>
      <c r="AS1904" s="24">
        <v>0</v>
      </c>
      <c r="AT1904" s="24">
        <v>0</v>
      </c>
      <c r="AU1904" s="24">
        <v>0</v>
      </c>
      <c r="AV1904" s="24">
        <v>0</v>
      </c>
      <c r="AW1904" s="24">
        <v>0</v>
      </c>
      <c r="AX1904" s="24">
        <v>0</v>
      </c>
      <c r="AY1904" s="24">
        <v>0</v>
      </c>
      <c r="AZ1904" s="24">
        <v>0</v>
      </c>
      <c r="BA1904" s="24">
        <v>0</v>
      </c>
      <c r="BB1904" s="24">
        <v>0</v>
      </c>
      <c r="BC1904" s="24">
        <v>0</v>
      </c>
      <c r="BD1904" s="24">
        <f t="shared" si="769"/>
        <v>0</v>
      </c>
      <c r="BE1904" s="25"/>
    </row>
    <row r="1905" spans="1:57" ht="25.5" customHeight="1" x14ac:dyDescent="0.25">
      <c r="A1905" s="22">
        <v>38</v>
      </c>
      <c r="B1905" s="78" t="s">
        <v>74</v>
      </c>
      <c r="C1905" s="76">
        <v>22</v>
      </c>
      <c r="D1905" s="76">
        <v>357</v>
      </c>
      <c r="E1905" s="76" t="s">
        <v>83</v>
      </c>
      <c r="F1905" s="24">
        <v>0</v>
      </c>
      <c r="G1905" s="24">
        <v>0</v>
      </c>
      <c r="H1905" s="24">
        <v>0</v>
      </c>
      <c r="I1905" s="24">
        <v>0</v>
      </c>
      <c r="J1905" s="24">
        <v>0</v>
      </c>
      <c r="K1905" s="24">
        <v>0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0</v>
      </c>
      <c r="V1905" s="24"/>
      <c r="W1905" s="24">
        <v>0</v>
      </c>
      <c r="X1905" s="24"/>
      <c r="Y1905" s="24">
        <v>0</v>
      </c>
      <c r="Z1905" s="24">
        <v>0</v>
      </c>
      <c r="AA1905" s="24"/>
      <c r="AB1905" s="24">
        <v>0</v>
      </c>
      <c r="AC1905" s="24">
        <v>0</v>
      </c>
      <c r="AD1905" s="24">
        <v>0</v>
      </c>
      <c r="AE1905" s="24">
        <v>0</v>
      </c>
      <c r="AF1905" s="24">
        <v>0</v>
      </c>
      <c r="AG1905" s="24">
        <v>0</v>
      </c>
      <c r="AH1905" s="24"/>
      <c r="AI1905" s="24">
        <v>0</v>
      </c>
      <c r="AJ1905" s="24">
        <v>0</v>
      </c>
      <c r="AK1905" s="24"/>
      <c r="AL1905" s="24">
        <v>0</v>
      </c>
      <c r="AM1905" s="24">
        <v>0</v>
      </c>
      <c r="AN1905" s="24">
        <v>0</v>
      </c>
      <c r="AO1905" s="24">
        <v>0</v>
      </c>
      <c r="AP1905" s="24">
        <v>0</v>
      </c>
      <c r="AQ1905" s="24">
        <v>0</v>
      </c>
      <c r="AR1905" s="24">
        <v>0</v>
      </c>
      <c r="AS1905" s="24">
        <v>0</v>
      </c>
      <c r="AT1905" s="24">
        <v>0</v>
      </c>
      <c r="AU1905" s="24">
        <v>0</v>
      </c>
      <c r="AV1905" s="24">
        <v>0</v>
      </c>
      <c r="AW1905" s="24">
        <v>0</v>
      </c>
      <c r="AX1905" s="24">
        <v>0</v>
      </c>
      <c r="AY1905" s="24">
        <v>0</v>
      </c>
      <c r="AZ1905" s="24">
        <v>0</v>
      </c>
      <c r="BA1905" s="24">
        <v>0</v>
      </c>
      <c r="BB1905" s="24">
        <v>0</v>
      </c>
      <c r="BC1905" s="24">
        <v>0</v>
      </c>
      <c r="BD1905" s="24">
        <f t="shared" si="769"/>
        <v>0</v>
      </c>
      <c r="BE1905" s="25"/>
    </row>
    <row r="1906" spans="1:57" ht="25.5" customHeight="1" x14ac:dyDescent="0.25">
      <c r="A1906" s="22">
        <v>38</v>
      </c>
      <c r="B1906" s="79" t="s">
        <v>91</v>
      </c>
      <c r="C1906" s="80">
        <v>19</v>
      </c>
      <c r="D1906" s="80">
        <v>222</v>
      </c>
      <c r="E1906" s="80" t="s">
        <v>407</v>
      </c>
      <c r="F1906" s="24">
        <v>0</v>
      </c>
      <c r="G1906" s="24">
        <v>0</v>
      </c>
      <c r="H1906" s="24">
        <v>0</v>
      </c>
      <c r="I1906" s="24">
        <v>0</v>
      </c>
      <c r="J1906" s="24">
        <v>0</v>
      </c>
      <c r="K1906" s="24">
        <v>0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0</v>
      </c>
      <c r="V1906" s="24"/>
      <c r="W1906" s="24">
        <v>0</v>
      </c>
      <c r="X1906" s="24"/>
      <c r="Y1906" s="24">
        <v>0</v>
      </c>
      <c r="Z1906" s="24">
        <v>0</v>
      </c>
      <c r="AA1906" s="24"/>
      <c r="AB1906" s="24">
        <v>0</v>
      </c>
      <c r="AC1906" s="24">
        <v>0</v>
      </c>
      <c r="AD1906" s="24">
        <v>0</v>
      </c>
      <c r="AE1906" s="24">
        <v>0</v>
      </c>
      <c r="AF1906" s="24">
        <v>0</v>
      </c>
      <c r="AG1906" s="24">
        <v>0</v>
      </c>
      <c r="AH1906" s="24"/>
      <c r="AI1906" s="24">
        <v>0</v>
      </c>
      <c r="AJ1906" s="24">
        <v>0</v>
      </c>
      <c r="AK1906" s="24"/>
      <c r="AL1906" s="24">
        <v>0</v>
      </c>
      <c r="AM1906" s="24">
        <v>0</v>
      </c>
      <c r="AN1906" s="24">
        <v>0</v>
      </c>
      <c r="AO1906" s="24">
        <v>0</v>
      </c>
      <c r="AP1906" s="24">
        <v>0</v>
      </c>
      <c r="AQ1906" s="24">
        <v>0</v>
      </c>
      <c r="AR1906" s="24">
        <v>0</v>
      </c>
      <c r="AS1906" s="24">
        <v>0</v>
      </c>
      <c r="AT1906" s="24">
        <v>0</v>
      </c>
      <c r="AU1906" s="24">
        <v>0</v>
      </c>
      <c r="AV1906" s="24">
        <v>0</v>
      </c>
      <c r="AW1906" s="24">
        <v>0</v>
      </c>
      <c r="AX1906" s="24">
        <v>0</v>
      </c>
      <c r="AY1906" s="24">
        <v>0</v>
      </c>
      <c r="AZ1906" s="24">
        <v>0</v>
      </c>
      <c r="BA1906" s="24">
        <v>0</v>
      </c>
      <c r="BB1906" s="24">
        <v>0</v>
      </c>
      <c r="BC1906" s="24">
        <v>0</v>
      </c>
      <c r="BD1906" s="24">
        <f t="shared" si="769"/>
        <v>0</v>
      </c>
      <c r="BE1906" s="25"/>
    </row>
    <row r="1907" spans="1:57" ht="25.5" customHeight="1" x14ac:dyDescent="0.25">
      <c r="A1907" s="22">
        <v>38</v>
      </c>
      <c r="B1907" s="79" t="s">
        <v>91</v>
      </c>
      <c r="C1907" s="80">
        <v>10</v>
      </c>
      <c r="D1907" s="80">
        <v>6</v>
      </c>
      <c r="E1907" s="80" t="s">
        <v>167</v>
      </c>
      <c r="F1907" s="24">
        <v>0</v>
      </c>
      <c r="G1907" s="24">
        <v>0</v>
      </c>
      <c r="H1907" s="24">
        <v>0</v>
      </c>
      <c r="I1907" s="24">
        <v>0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0</v>
      </c>
      <c r="V1907" s="24"/>
      <c r="W1907" s="24">
        <v>0</v>
      </c>
      <c r="X1907" s="24"/>
      <c r="Y1907" s="24">
        <v>0</v>
      </c>
      <c r="Z1907" s="24">
        <v>0</v>
      </c>
      <c r="AA1907" s="24"/>
      <c r="AB1907" s="24">
        <v>0</v>
      </c>
      <c r="AC1907" s="24">
        <v>0</v>
      </c>
      <c r="AD1907" s="24">
        <v>0</v>
      </c>
      <c r="AE1907" s="24">
        <v>0</v>
      </c>
      <c r="AF1907" s="24">
        <v>0</v>
      </c>
      <c r="AG1907" s="24">
        <v>0</v>
      </c>
      <c r="AH1907" s="24"/>
      <c r="AI1907" s="24">
        <v>0</v>
      </c>
      <c r="AJ1907" s="24">
        <v>0</v>
      </c>
      <c r="AK1907" s="24"/>
      <c r="AL1907" s="24">
        <v>0</v>
      </c>
      <c r="AM1907" s="24">
        <v>0</v>
      </c>
      <c r="AN1907" s="24">
        <v>0</v>
      </c>
      <c r="AO1907" s="24">
        <v>0</v>
      </c>
      <c r="AP1907" s="24">
        <v>0</v>
      </c>
      <c r="AQ1907" s="24">
        <v>0</v>
      </c>
      <c r="AR1907" s="24">
        <v>0</v>
      </c>
      <c r="AS1907" s="24">
        <v>0</v>
      </c>
      <c r="AT1907" s="24">
        <v>0</v>
      </c>
      <c r="AU1907" s="24">
        <v>0</v>
      </c>
      <c r="AV1907" s="24">
        <v>0</v>
      </c>
      <c r="AW1907" s="24">
        <v>0</v>
      </c>
      <c r="AX1907" s="24">
        <v>0</v>
      </c>
      <c r="AY1907" s="24">
        <v>0</v>
      </c>
      <c r="AZ1907" s="24">
        <v>0</v>
      </c>
      <c r="BA1907" s="24">
        <v>0</v>
      </c>
      <c r="BB1907" s="24">
        <v>0</v>
      </c>
      <c r="BC1907" s="24">
        <v>0</v>
      </c>
      <c r="BD1907" s="24">
        <f t="shared" si="769"/>
        <v>0</v>
      </c>
      <c r="BE1907" s="25"/>
    </row>
    <row r="1908" spans="1:57" ht="25.5" customHeight="1" x14ac:dyDescent="0.25">
      <c r="A1908" s="22">
        <v>38</v>
      </c>
      <c r="B1908" s="79" t="s">
        <v>91</v>
      </c>
      <c r="C1908" s="80">
        <v>30</v>
      </c>
      <c r="D1908" s="80">
        <v>51</v>
      </c>
      <c r="E1908" s="80" t="s">
        <v>323</v>
      </c>
      <c r="F1908" s="24">
        <v>0</v>
      </c>
      <c r="G1908" s="24">
        <v>0</v>
      </c>
      <c r="H1908" s="24">
        <v>0</v>
      </c>
      <c r="I1908" s="24">
        <v>0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0</v>
      </c>
      <c r="V1908" s="24"/>
      <c r="W1908" s="24">
        <v>0</v>
      </c>
      <c r="X1908" s="24"/>
      <c r="Y1908" s="24">
        <v>0</v>
      </c>
      <c r="Z1908" s="24">
        <v>0</v>
      </c>
      <c r="AA1908" s="24"/>
      <c r="AB1908" s="24">
        <v>0</v>
      </c>
      <c r="AC1908" s="24">
        <v>0</v>
      </c>
      <c r="AD1908" s="24">
        <v>0</v>
      </c>
      <c r="AE1908" s="24">
        <v>0</v>
      </c>
      <c r="AF1908" s="24">
        <v>0</v>
      </c>
      <c r="AG1908" s="24">
        <v>0</v>
      </c>
      <c r="AH1908" s="24"/>
      <c r="AI1908" s="24">
        <v>0</v>
      </c>
      <c r="AJ1908" s="24">
        <v>0</v>
      </c>
      <c r="AK1908" s="24"/>
      <c r="AL1908" s="24">
        <v>0</v>
      </c>
      <c r="AM1908" s="24">
        <v>0</v>
      </c>
      <c r="AN1908" s="24">
        <v>0</v>
      </c>
      <c r="AO1908" s="24">
        <v>0</v>
      </c>
      <c r="AP1908" s="24">
        <v>0</v>
      </c>
      <c r="AQ1908" s="24">
        <v>0</v>
      </c>
      <c r="AR1908" s="24">
        <v>0</v>
      </c>
      <c r="AS1908" s="24">
        <v>0</v>
      </c>
      <c r="AT1908" s="24">
        <v>0</v>
      </c>
      <c r="AU1908" s="24">
        <v>0</v>
      </c>
      <c r="AV1908" s="24">
        <v>0</v>
      </c>
      <c r="AW1908" s="24">
        <v>0</v>
      </c>
      <c r="AX1908" s="24">
        <v>0</v>
      </c>
      <c r="AY1908" s="24">
        <v>0</v>
      </c>
      <c r="AZ1908" s="24">
        <v>0</v>
      </c>
      <c r="BA1908" s="24">
        <v>0</v>
      </c>
      <c r="BB1908" s="24">
        <v>0</v>
      </c>
      <c r="BC1908" s="24">
        <v>0</v>
      </c>
      <c r="BD1908" s="24">
        <f t="shared" si="769"/>
        <v>0</v>
      </c>
      <c r="BE1908" s="25"/>
    </row>
    <row r="1909" spans="1:57" ht="25.5" customHeight="1" x14ac:dyDescent="0.25">
      <c r="A1909" s="42">
        <v>38</v>
      </c>
      <c r="B1909" s="79" t="s">
        <v>93</v>
      </c>
      <c r="C1909" s="80">
        <v>18</v>
      </c>
      <c r="D1909" s="80">
        <v>207</v>
      </c>
      <c r="E1909" s="80" t="s">
        <v>281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0</v>
      </c>
      <c r="V1909" s="24"/>
      <c r="W1909" s="24">
        <v>0</v>
      </c>
      <c r="X1909" s="24"/>
      <c r="Y1909" s="24">
        <v>0</v>
      </c>
      <c r="Z1909" s="24">
        <v>0</v>
      </c>
      <c r="AA1909" s="24"/>
      <c r="AB1909" s="24">
        <v>0</v>
      </c>
      <c r="AC1909" s="24">
        <v>0</v>
      </c>
      <c r="AD1909" s="24">
        <v>0</v>
      </c>
      <c r="AE1909" s="24">
        <v>0</v>
      </c>
      <c r="AF1909" s="24">
        <v>0</v>
      </c>
      <c r="AG1909" s="24">
        <v>0</v>
      </c>
      <c r="AH1909" s="24"/>
      <c r="AI1909" s="24">
        <v>0</v>
      </c>
      <c r="AJ1909" s="24">
        <v>0</v>
      </c>
      <c r="AK1909" s="24"/>
      <c r="AL1909" s="24">
        <v>0</v>
      </c>
      <c r="AM1909" s="24">
        <v>0</v>
      </c>
      <c r="AN1909" s="24">
        <v>0</v>
      </c>
      <c r="AO1909" s="24">
        <v>0</v>
      </c>
      <c r="AP1909" s="24">
        <v>0</v>
      </c>
      <c r="AQ1909" s="24">
        <v>0</v>
      </c>
      <c r="AR1909" s="24">
        <v>0</v>
      </c>
      <c r="AS1909" s="24">
        <v>0</v>
      </c>
      <c r="AT1909" s="24">
        <v>0</v>
      </c>
      <c r="AU1909" s="24">
        <v>0</v>
      </c>
      <c r="AV1909" s="24">
        <v>0</v>
      </c>
      <c r="AW1909" s="24">
        <v>0</v>
      </c>
      <c r="AX1909" s="24">
        <v>0</v>
      </c>
      <c r="AY1909" s="24">
        <v>0</v>
      </c>
      <c r="AZ1909" s="24">
        <v>0</v>
      </c>
      <c r="BA1909" s="24">
        <v>0</v>
      </c>
      <c r="BB1909" s="24">
        <v>0</v>
      </c>
      <c r="BC1909" s="24">
        <v>0</v>
      </c>
      <c r="BD1909" s="24">
        <f t="shared" si="769"/>
        <v>0</v>
      </c>
      <c r="BE1909" s="25"/>
    </row>
    <row r="1910" spans="1:57" ht="25.5" customHeight="1" x14ac:dyDescent="0.25">
      <c r="A1910" s="22">
        <v>38</v>
      </c>
      <c r="B1910" s="79" t="s">
        <v>93</v>
      </c>
      <c r="C1910" s="88">
        <v>11</v>
      </c>
      <c r="D1910" s="88">
        <v>338</v>
      </c>
      <c r="E1910" s="88" t="s">
        <v>138</v>
      </c>
      <c r="F1910" s="24">
        <v>0</v>
      </c>
      <c r="G1910" s="24">
        <v>0</v>
      </c>
      <c r="H1910" s="24">
        <v>0</v>
      </c>
      <c r="I1910" s="24">
        <v>0</v>
      </c>
      <c r="J1910" s="24">
        <v>0</v>
      </c>
      <c r="K1910" s="24">
        <v>0</v>
      </c>
      <c r="L1910" s="24">
        <v>0</v>
      </c>
      <c r="M1910" s="24">
        <v>0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0</v>
      </c>
      <c r="V1910" s="24"/>
      <c r="W1910" s="24">
        <v>0</v>
      </c>
      <c r="X1910" s="24"/>
      <c r="Y1910" s="24">
        <v>0</v>
      </c>
      <c r="Z1910" s="24">
        <v>0</v>
      </c>
      <c r="AA1910" s="24"/>
      <c r="AB1910" s="24">
        <v>0</v>
      </c>
      <c r="AC1910" s="24">
        <v>0</v>
      </c>
      <c r="AD1910" s="24">
        <v>0</v>
      </c>
      <c r="AE1910" s="24">
        <v>0</v>
      </c>
      <c r="AF1910" s="24">
        <v>0</v>
      </c>
      <c r="AG1910" s="24">
        <v>0</v>
      </c>
      <c r="AH1910" s="24"/>
      <c r="AI1910" s="24">
        <v>0</v>
      </c>
      <c r="AJ1910" s="24">
        <v>0</v>
      </c>
      <c r="AK1910" s="24"/>
      <c r="AL1910" s="24">
        <v>0</v>
      </c>
      <c r="AM1910" s="24">
        <v>0</v>
      </c>
      <c r="AN1910" s="24">
        <v>0</v>
      </c>
      <c r="AO1910" s="24">
        <v>0</v>
      </c>
      <c r="AP1910" s="24">
        <v>0</v>
      </c>
      <c r="AQ1910" s="24">
        <v>0</v>
      </c>
      <c r="AR1910" s="24">
        <v>0</v>
      </c>
      <c r="AS1910" s="24">
        <v>0</v>
      </c>
      <c r="AT1910" s="24">
        <v>0</v>
      </c>
      <c r="AU1910" s="24">
        <v>0</v>
      </c>
      <c r="AV1910" s="24">
        <v>0</v>
      </c>
      <c r="AW1910" s="24">
        <v>0</v>
      </c>
      <c r="AX1910" s="24">
        <v>0</v>
      </c>
      <c r="AY1910" s="24">
        <v>0</v>
      </c>
      <c r="AZ1910" s="24">
        <v>0</v>
      </c>
      <c r="BA1910" s="24">
        <v>0</v>
      </c>
      <c r="BB1910" s="24">
        <v>0</v>
      </c>
      <c r="BC1910" s="24">
        <v>0</v>
      </c>
      <c r="BD1910" s="24">
        <f t="shared" si="769"/>
        <v>0</v>
      </c>
      <c r="BE1910" s="25"/>
    </row>
    <row r="1911" spans="1:57" ht="25.5" customHeight="1" x14ac:dyDescent="0.25">
      <c r="A1911" s="22">
        <v>38</v>
      </c>
      <c r="B1911" s="79" t="s">
        <v>93</v>
      </c>
      <c r="C1911" s="80">
        <v>24</v>
      </c>
      <c r="D1911" s="80">
        <v>284</v>
      </c>
      <c r="E1911" s="80" t="s">
        <v>408</v>
      </c>
      <c r="F1911" s="24">
        <v>0</v>
      </c>
      <c r="G1911" s="24">
        <v>0</v>
      </c>
      <c r="H1911" s="24">
        <v>0</v>
      </c>
      <c r="I1911" s="24">
        <v>0</v>
      </c>
      <c r="J1911" s="24">
        <v>0</v>
      </c>
      <c r="K1911" s="24">
        <v>0</v>
      </c>
      <c r="L1911" s="24">
        <v>0</v>
      </c>
      <c r="M1911" s="24">
        <v>0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0</v>
      </c>
      <c r="V1911" s="24"/>
      <c r="W1911" s="24">
        <v>0</v>
      </c>
      <c r="X1911" s="24"/>
      <c r="Y1911" s="24">
        <v>0</v>
      </c>
      <c r="Z1911" s="24">
        <v>0</v>
      </c>
      <c r="AA1911" s="24"/>
      <c r="AB1911" s="24">
        <v>0</v>
      </c>
      <c r="AC1911" s="24">
        <v>0</v>
      </c>
      <c r="AD1911" s="24">
        <v>0</v>
      </c>
      <c r="AE1911" s="24">
        <v>0</v>
      </c>
      <c r="AF1911" s="24">
        <v>0</v>
      </c>
      <c r="AG1911" s="24">
        <v>0</v>
      </c>
      <c r="AH1911" s="24"/>
      <c r="AI1911" s="24">
        <v>0</v>
      </c>
      <c r="AJ1911" s="24">
        <v>0</v>
      </c>
      <c r="AK1911" s="24"/>
      <c r="AL1911" s="24">
        <v>0</v>
      </c>
      <c r="AM1911" s="24">
        <v>0</v>
      </c>
      <c r="AN1911" s="24">
        <v>0</v>
      </c>
      <c r="AO1911" s="24">
        <v>0</v>
      </c>
      <c r="AP1911" s="24">
        <v>0</v>
      </c>
      <c r="AQ1911" s="24">
        <v>0</v>
      </c>
      <c r="AR1911" s="24">
        <v>0</v>
      </c>
      <c r="AS1911" s="24">
        <v>0</v>
      </c>
      <c r="AT1911" s="24">
        <v>0</v>
      </c>
      <c r="AU1911" s="24">
        <v>0</v>
      </c>
      <c r="AV1911" s="24">
        <v>0</v>
      </c>
      <c r="AW1911" s="24">
        <v>0</v>
      </c>
      <c r="AX1911" s="24">
        <v>0</v>
      </c>
      <c r="AY1911" s="24">
        <v>0</v>
      </c>
      <c r="AZ1911" s="24">
        <v>0</v>
      </c>
      <c r="BA1911" s="24">
        <v>0</v>
      </c>
      <c r="BB1911" s="24">
        <v>0</v>
      </c>
      <c r="BC1911" s="24">
        <v>0</v>
      </c>
      <c r="BD1911" s="24">
        <f t="shared" si="769"/>
        <v>0</v>
      </c>
      <c r="BE1911" s="25"/>
    </row>
    <row r="1912" spans="1:57" ht="25.5" customHeight="1" x14ac:dyDescent="0.25">
      <c r="A1912" s="22">
        <v>38</v>
      </c>
      <c r="B1912" s="79" t="s">
        <v>93</v>
      </c>
      <c r="C1912" s="80">
        <v>10</v>
      </c>
      <c r="D1912" s="80">
        <v>8</v>
      </c>
      <c r="E1912" s="80" t="s">
        <v>175</v>
      </c>
      <c r="F1912" s="24">
        <v>0</v>
      </c>
      <c r="G1912" s="24">
        <v>0</v>
      </c>
      <c r="H1912" s="24">
        <v>0</v>
      </c>
      <c r="I1912" s="24">
        <v>0</v>
      </c>
      <c r="J1912" s="24">
        <v>0</v>
      </c>
      <c r="K1912" s="24">
        <v>0</v>
      </c>
      <c r="L1912" s="24">
        <v>0</v>
      </c>
      <c r="M1912" s="24">
        <v>0</v>
      </c>
      <c r="N1912" s="24">
        <v>0</v>
      </c>
      <c r="O1912" s="24">
        <v>0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0</v>
      </c>
      <c r="V1912" s="24"/>
      <c r="W1912" s="24">
        <v>0</v>
      </c>
      <c r="X1912" s="24"/>
      <c r="Y1912" s="24">
        <v>0</v>
      </c>
      <c r="Z1912" s="24">
        <v>0</v>
      </c>
      <c r="AA1912" s="24"/>
      <c r="AB1912" s="24">
        <v>0</v>
      </c>
      <c r="AC1912" s="24">
        <v>0</v>
      </c>
      <c r="AD1912" s="24">
        <v>0</v>
      </c>
      <c r="AE1912" s="24">
        <v>0</v>
      </c>
      <c r="AF1912" s="24">
        <v>0</v>
      </c>
      <c r="AG1912" s="24">
        <v>0</v>
      </c>
      <c r="AH1912" s="24"/>
      <c r="AI1912" s="24">
        <v>0</v>
      </c>
      <c r="AJ1912" s="24">
        <v>0</v>
      </c>
      <c r="AK1912" s="24"/>
      <c r="AL1912" s="24">
        <v>0</v>
      </c>
      <c r="AM1912" s="24">
        <v>0</v>
      </c>
      <c r="AN1912" s="24">
        <v>0</v>
      </c>
      <c r="AO1912" s="24">
        <v>0</v>
      </c>
      <c r="AP1912" s="24">
        <v>0</v>
      </c>
      <c r="AQ1912" s="24">
        <v>0</v>
      </c>
      <c r="AR1912" s="24">
        <v>0</v>
      </c>
      <c r="AS1912" s="24">
        <v>0</v>
      </c>
      <c r="AT1912" s="24">
        <v>0</v>
      </c>
      <c r="AU1912" s="24">
        <v>0</v>
      </c>
      <c r="AV1912" s="24">
        <v>0</v>
      </c>
      <c r="AW1912" s="24">
        <v>0</v>
      </c>
      <c r="AX1912" s="24">
        <v>0</v>
      </c>
      <c r="AY1912" s="24">
        <v>0</v>
      </c>
      <c r="AZ1912" s="24">
        <v>0</v>
      </c>
      <c r="BA1912" s="24">
        <v>0</v>
      </c>
      <c r="BB1912" s="24">
        <v>0</v>
      </c>
      <c r="BC1912" s="24">
        <v>0</v>
      </c>
      <c r="BD1912" s="24">
        <f t="shared" si="769"/>
        <v>0</v>
      </c>
      <c r="BE1912" s="25"/>
    </row>
    <row r="1913" spans="1:57" ht="25.5" customHeight="1" x14ac:dyDescent="0.25">
      <c r="A1913" s="22">
        <v>38</v>
      </c>
      <c r="B1913" s="79" t="s">
        <v>110</v>
      </c>
      <c r="C1913" s="80">
        <v>13</v>
      </c>
      <c r="D1913" s="80">
        <v>154</v>
      </c>
      <c r="E1913" s="80" t="s">
        <v>372</v>
      </c>
      <c r="F1913" s="24">
        <v>0</v>
      </c>
      <c r="G1913" s="24">
        <v>0</v>
      </c>
      <c r="H1913" s="24">
        <v>0</v>
      </c>
      <c r="I1913" s="24">
        <v>0</v>
      </c>
      <c r="J1913" s="24">
        <v>0</v>
      </c>
      <c r="K1913" s="24">
        <v>0</v>
      </c>
      <c r="L1913" s="24">
        <v>0</v>
      </c>
      <c r="M1913" s="24">
        <v>0</v>
      </c>
      <c r="N1913" s="24">
        <v>0</v>
      </c>
      <c r="O1913" s="24">
        <v>0</v>
      </c>
      <c r="P1913" s="24">
        <v>0</v>
      </c>
      <c r="Q1913" s="24">
        <v>0</v>
      </c>
      <c r="R1913" s="24">
        <v>0</v>
      </c>
      <c r="S1913" s="24">
        <v>0</v>
      </c>
      <c r="T1913" s="24">
        <v>0</v>
      </c>
      <c r="U1913" s="24">
        <v>0</v>
      </c>
      <c r="V1913" s="24"/>
      <c r="W1913" s="24">
        <v>0</v>
      </c>
      <c r="X1913" s="24"/>
      <c r="Y1913" s="24">
        <v>0</v>
      </c>
      <c r="Z1913" s="24">
        <v>0</v>
      </c>
      <c r="AA1913" s="24"/>
      <c r="AB1913" s="24">
        <v>0</v>
      </c>
      <c r="AC1913" s="24">
        <v>0</v>
      </c>
      <c r="AD1913" s="24">
        <v>0</v>
      </c>
      <c r="AE1913" s="24">
        <v>0</v>
      </c>
      <c r="AF1913" s="24">
        <v>0</v>
      </c>
      <c r="AG1913" s="24">
        <v>0</v>
      </c>
      <c r="AH1913" s="24"/>
      <c r="AI1913" s="24">
        <v>0</v>
      </c>
      <c r="AJ1913" s="24">
        <v>0</v>
      </c>
      <c r="AK1913" s="24"/>
      <c r="AL1913" s="24">
        <v>0</v>
      </c>
      <c r="AM1913" s="24">
        <v>0</v>
      </c>
      <c r="AN1913" s="24">
        <v>0</v>
      </c>
      <c r="AO1913" s="24">
        <v>0</v>
      </c>
      <c r="AP1913" s="24">
        <v>0</v>
      </c>
      <c r="AQ1913" s="24">
        <v>0</v>
      </c>
      <c r="AR1913" s="24">
        <v>0</v>
      </c>
      <c r="AS1913" s="24">
        <v>0</v>
      </c>
      <c r="AT1913" s="24">
        <v>0</v>
      </c>
      <c r="AU1913" s="24">
        <v>0</v>
      </c>
      <c r="AV1913" s="24">
        <v>0</v>
      </c>
      <c r="AW1913" s="24">
        <v>0</v>
      </c>
      <c r="AX1913" s="24">
        <v>0</v>
      </c>
      <c r="AY1913" s="24">
        <v>0</v>
      </c>
      <c r="AZ1913" s="24">
        <v>0</v>
      </c>
      <c r="BA1913" s="24">
        <v>0</v>
      </c>
      <c r="BB1913" s="24">
        <v>0</v>
      </c>
      <c r="BC1913" s="24">
        <v>0</v>
      </c>
      <c r="BD1913" s="24">
        <f t="shared" si="769"/>
        <v>0</v>
      </c>
      <c r="BE1913" s="25"/>
    </row>
    <row r="1914" spans="1:57" ht="25.5" customHeight="1" x14ac:dyDescent="0.25">
      <c r="A1914" s="22">
        <v>38</v>
      </c>
      <c r="B1914" s="79" t="s">
        <v>110</v>
      </c>
      <c r="C1914" s="80">
        <v>13</v>
      </c>
      <c r="D1914" s="80">
        <v>355</v>
      </c>
      <c r="E1914" s="80" t="s">
        <v>160</v>
      </c>
      <c r="F1914" s="24">
        <v>0</v>
      </c>
      <c r="G1914" s="24">
        <v>0</v>
      </c>
      <c r="H1914" s="24">
        <v>0</v>
      </c>
      <c r="I1914" s="24">
        <v>0</v>
      </c>
      <c r="J1914" s="24">
        <v>0</v>
      </c>
      <c r="K1914" s="24">
        <v>0</v>
      </c>
      <c r="L1914" s="24">
        <v>0</v>
      </c>
      <c r="M1914" s="24">
        <v>0</v>
      </c>
      <c r="N1914" s="24">
        <v>0</v>
      </c>
      <c r="O1914" s="24">
        <v>0</v>
      </c>
      <c r="P1914" s="24">
        <v>0</v>
      </c>
      <c r="Q1914" s="24">
        <v>0</v>
      </c>
      <c r="R1914" s="24">
        <v>0</v>
      </c>
      <c r="S1914" s="24">
        <v>0</v>
      </c>
      <c r="T1914" s="24">
        <v>0</v>
      </c>
      <c r="U1914" s="24">
        <v>0</v>
      </c>
      <c r="V1914" s="24"/>
      <c r="W1914" s="24">
        <v>0</v>
      </c>
      <c r="X1914" s="24"/>
      <c r="Y1914" s="24">
        <v>0</v>
      </c>
      <c r="Z1914" s="24">
        <v>0</v>
      </c>
      <c r="AA1914" s="24"/>
      <c r="AB1914" s="24">
        <v>0</v>
      </c>
      <c r="AC1914" s="24">
        <v>0</v>
      </c>
      <c r="AD1914" s="24">
        <v>0</v>
      </c>
      <c r="AE1914" s="24">
        <v>0</v>
      </c>
      <c r="AF1914" s="24">
        <v>0</v>
      </c>
      <c r="AG1914" s="24">
        <v>0</v>
      </c>
      <c r="AH1914" s="24"/>
      <c r="AI1914" s="24">
        <v>0</v>
      </c>
      <c r="AJ1914" s="24">
        <v>0</v>
      </c>
      <c r="AK1914" s="24"/>
      <c r="AL1914" s="24">
        <v>0</v>
      </c>
      <c r="AM1914" s="24">
        <v>0</v>
      </c>
      <c r="AN1914" s="24">
        <v>0</v>
      </c>
      <c r="AO1914" s="24">
        <v>0</v>
      </c>
      <c r="AP1914" s="24">
        <v>0</v>
      </c>
      <c r="AQ1914" s="24">
        <v>0</v>
      </c>
      <c r="AR1914" s="24">
        <v>0</v>
      </c>
      <c r="AS1914" s="24">
        <v>0</v>
      </c>
      <c r="AT1914" s="24">
        <v>0</v>
      </c>
      <c r="AU1914" s="24">
        <v>0</v>
      </c>
      <c r="AV1914" s="24">
        <v>0</v>
      </c>
      <c r="AW1914" s="24">
        <v>0</v>
      </c>
      <c r="AX1914" s="24">
        <v>0</v>
      </c>
      <c r="AY1914" s="24">
        <v>0</v>
      </c>
      <c r="AZ1914" s="24">
        <v>0</v>
      </c>
      <c r="BA1914" s="24">
        <v>0</v>
      </c>
      <c r="BB1914" s="24">
        <v>0</v>
      </c>
      <c r="BC1914" s="24">
        <v>0</v>
      </c>
      <c r="BD1914" s="24">
        <f t="shared" si="769"/>
        <v>0</v>
      </c>
      <c r="BE1914" s="25"/>
    </row>
    <row r="1915" spans="1:57" ht="25.5" customHeight="1" x14ac:dyDescent="0.25">
      <c r="A1915" s="22">
        <v>38</v>
      </c>
      <c r="B1915" s="78"/>
      <c r="C1915" s="76"/>
      <c r="D1915" s="76"/>
      <c r="E1915" s="76"/>
      <c r="F1915" s="24">
        <v>0</v>
      </c>
      <c r="G1915" s="24">
        <v>0</v>
      </c>
      <c r="H1915" s="24">
        <v>0</v>
      </c>
      <c r="I1915" s="24">
        <v>0</v>
      </c>
      <c r="J1915" s="24">
        <v>0</v>
      </c>
      <c r="K1915" s="24">
        <v>0</v>
      </c>
      <c r="L1915" s="24">
        <v>0</v>
      </c>
      <c r="M1915" s="24">
        <v>0</v>
      </c>
      <c r="N1915" s="24">
        <v>0</v>
      </c>
      <c r="O1915" s="24">
        <v>0</v>
      </c>
      <c r="P1915" s="24">
        <v>0</v>
      </c>
      <c r="Q1915" s="24">
        <v>0</v>
      </c>
      <c r="R1915" s="24">
        <v>0</v>
      </c>
      <c r="S1915" s="24">
        <v>0</v>
      </c>
      <c r="T1915" s="24">
        <v>0</v>
      </c>
      <c r="U1915" s="24">
        <v>0</v>
      </c>
      <c r="V1915" s="24"/>
      <c r="W1915" s="24">
        <v>0</v>
      </c>
      <c r="X1915" s="24"/>
      <c r="Y1915" s="24">
        <v>0</v>
      </c>
      <c r="Z1915" s="24">
        <v>0</v>
      </c>
      <c r="AA1915" s="24"/>
      <c r="AB1915" s="24">
        <v>0</v>
      </c>
      <c r="AC1915" s="24">
        <v>0</v>
      </c>
      <c r="AD1915" s="24">
        <v>0</v>
      </c>
      <c r="AE1915" s="24">
        <v>0</v>
      </c>
      <c r="AF1915" s="24">
        <v>0</v>
      </c>
      <c r="AG1915" s="24">
        <v>0</v>
      </c>
      <c r="AH1915" s="24"/>
      <c r="AI1915" s="24">
        <v>0</v>
      </c>
      <c r="AJ1915" s="24">
        <v>0</v>
      </c>
      <c r="AK1915" s="24"/>
      <c r="AL1915" s="24">
        <v>0</v>
      </c>
      <c r="AM1915" s="24">
        <v>0</v>
      </c>
      <c r="AN1915" s="24">
        <v>0</v>
      </c>
      <c r="AO1915" s="24">
        <v>0</v>
      </c>
      <c r="AP1915" s="24">
        <v>0</v>
      </c>
      <c r="AQ1915" s="24">
        <v>0</v>
      </c>
      <c r="AR1915" s="24">
        <v>0</v>
      </c>
      <c r="AS1915" s="24">
        <v>0</v>
      </c>
      <c r="AT1915" s="24">
        <v>0</v>
      </c>
      <c r="AU1915" s="24">
        <v>0</v>
      </c>
      <c r="AV1915" s="24">
        <v>0</v>
      </c>
      <c r="AW1915" s="24">
        <v>0</v>
      </c>
      <c r="AX1915" s="24">
        <v>0</v>
      </c>
      <c r="AY1915" s="24">
        <v>0</v>
      </c>
      <c r="AZ1915" s="24">
        <v>0</v>
      </c>
      <c r="BA1915" s="24">
        <v>0</v>
      </c>
      <c r="BB1915" s="24">
        <v>0</v>
      </c>
      <c r="BC1915" s="24">
        <v>0</v>
      </c>
      <c r="BD1915" s="24">
        <f t="shared" si="769"/>
        <v>0</v>
      </c>
      <c r="BE1915" s="25"/>
    </row>
    <row r="1916" spans="1:57" ht="25.5" customHeight="1" x14ac:dyDescent="0.25">
      <c r="A1916" s="22">
        <v>38</v>
      </c>
      <c r="B1916" s="78"/>
      <c r="C1916" s="76"/>
      <c r="D1916" s="76"/>
      <c r="E1916" s="76"/>
      <c r="F1916" s="24">
        <v>0</v>
      </c>
      <c r="G1916" s="24">
        <v>0</v>
      </c>
      <c r="H1916" s="24">
        <v>0</v>
      </c>
      <c r="I1916" s="24">
        <v>0</v>
      </c>
      <c r="J1916" s="24">
        <v>0</v>
      </c>
      <c r="K1916" s="24">
        <v>0</v>
      </c>
      <c r="L1916" s="24">
        <v>0</v>
      </c>
      <c r="M1916" s="24">
        <v>0</v>
      </c>
      <c r="N1916" s="24">
        <v>0</v>
      </c>
      <c r="O1916" s="24">
        <v>0</v>
      </c>
      <c r="P1916" s="24">
        <v>0</v>
      </c>
      <c r="Q1916" s="24">
        <v>0</v>
      </c>
      <c r="R1916" s="24">
        <v>0</v>
      </c>
      <c r="S1916" s="24">
        <v>0</v>
      </c>
      <c r="T1916" s="24">
        <v>0</v>
      </c>
      <c r="U1916" s="24">
        <v>0</v>
      </c>
      <c r="V1916" s="24"/>
      <c r="W1916" s="24">
        <v>0</v>
      </c>
      <c r="X1916" s="24"/>
      <c r="Y1916" s="24">
        <v>0</v>
      </c>
      <c r="Z1916" s="24">
        <v>0</v>
      </c>
      <c r="AA1916" s="24"/>
      <c r="AB1916" s="24">
        <v>0</v>
      </c>
      <c r="AC1916" s="24">
        <v>0</v>
      </c>
      <c r="AD1916" s="24">
        <v>0</v>
      </c>
      <c r="AE1916" s="24">
        <v>0</v>
      </c>
      <c r="AF1916" s="24">
        <v>0</v>
      </c>
      <c r="AG1916" s="24">
        <v>0</v>
      </c>
      <c r="AH1916" s="24"/>
      <c r="AI1916" s="24">
        <v>0</v>
      </c>
      <c r="AJ1916" s="24">
        <v>0</v>
      </c>
      <c r="AK1916" s="24"/>
      <c r="AL1916" s="24">
        <v>0</v>
      </c>
      <c r="AM1916" s="24">
        <v>0</v>
      </c>
      <c r="AN1916" s="24">
        <v>0</v>
      </c>
      <c r="AO1916" s="24">
        <v>0</v>
      </c>
      <c r="AP1916" s="24">
        <v>0</v>
      </c>
      <c r="AQ1916" s="24">
        <v>0</v>
      </c>
      <c r="AR1916" s="24">
        <v>0</v>
      </c>
      <c r="AS1916" s="24">
        <v>0</v>
      </c>
      <c r="AT1916" s="24">
        <v>0</v>
      </c>
      <c r="AU1916" s="24">
        <v>0</v>
      </c>
      <c r="AV1916" s="24">
        <v>0</v>
      </c>
      <c r="AW1916" s="24">
        <v>0</v>
      </c>
      <c r="AX1916" s="24">
        <v>0</v>
      </c>
      <c r="AY1916" s="24">
        <v>0</v>
      </c>
      <c r="AZ1916" s="24">
        <v>0</v>
      </c>
      <c r="BA1916" s="24">
        <v>0</v>
      </c>
      <c r="BB1916" s="24">
        <v>0</v>
      </c>
      <c r="BC1916" s="24">
        <v>0</v>
      </c>
      <c r="BD1916" s="24">
        <f t="shared" si="769"/>
        <v>0</v>
      </c>
      <c r="BE1916" s="25"/>
    </row>
    <row r="1917" spans="1:57" ht="25.5" customHeight="1" x14ac:dyDescent="0.25">
      <c r="A1917" s="22">
        <v>38</v>
      </c>
      <c r="B1917" s="78"/>
      <c r="C1917" s="76"/>
      <c r="D1917" s="76"/>
      <c r="E1917" s="76"/>
      <c r="F1917" s="24">
        <v>0</v>
      </c>
      <c r="G1917" s="24">
        <v>0</v>
      </c>
      <c r="H1917" s="24">
        <v>0</v>
      </c>
      <c r="I1917" s="24">
        <v>0</v>
      </c>
      <c r="J1917" s="24">
        <v>0</v>
      </c>
      <c r="K1917" s="24">
        <v>0</v>
      </c>
      <c r="L1917" s="24">
        <v>0</v>
      </c>
      <c r="M1917" s="24">
        <v>0</v>
      </c>
      <c r="N1917" s="24">
        <v>0</v>
      </c>
      <c r="O1917" s="24">
        <v>0</v>
      </c>
      <c r="P1917" s="24">
        <v>0</v>
      </c>
      <c r="Q1917" s="24">
        <v>0</v>
      </c>
      <c r="R1917" s="24">
        <v>0</v>
      </c>
      <c r="S1917" s="24">
        <v>0</v>
      </c>
      <c r="T1917" s="24">
        <v>0</v>
      </c>
      <c r="U1917" s="24">
        <v>0</v>
      </c>
      <c r="V1917" s="24"/>
      <c r="W1917" s="24">
        <v>0</v>
      </c>
      <c r="X1917" s="24"/>
      <c r="Y1917" s="24">
        <v>0</v>
      </c>
      <c r="Z1917" s="24">
        <v>0</v>
      </c>
      <c r="AA1917" s="24"/>
      <c r="AB1917" s="24">
        <v>0</v>
      </c>
      <c r="AC1917" s="24">
        <v>0</v>
      </c>
      <c r="AD1917" s="24">
        <v>0</v>
      </c>
      <c r="AE1917" s="24">
        <v>0</v>
      </c>
      <c r="AF1917" s="24">
        <v>0</v>
      </c>
      <c r="AG1917" s="24">
        <v>0</v>
      </c>
      <c r="AH1917" s="24"/>
      <c r="AI1917" s="24">
        <v>0</v>
      </c>
      <c r="AJ1917" s="24">
        <v>0</v>
      </c>
      <c r="AK1917" s="24"/>
      <c r="AL1917" s="24">
        <v>0</v>
      </c>
      <c r="AM1917" s="24">
        <v>0</v>
      </c>
      <c r="AN1917" s="24">
        <v>0</v>
      </c>
      <c r="AO1917" s="24">
        <v>0</v>
      </c>
      <c r="AP1917" s="24">
        <v>0</v>
      </c>
      <c r="AQ1917" s="24">
        <v>0</v>
      </c>
      <c r="AR1917" s="24">
        <v>0</v>
      </c>
      <c r="AS1917" s="24">
        <v>0</v>
      </c>
      <c r="AT1917" s="24">
        <v>0</v>
      </c>
      <c r="AU1917" s="24">
        <v>0</v>
      </c>
      <c r="AV1917" s="24">
        <v>0</v>
      </c>
      <c r="AW1917" s="24">
        <v>0</v>
      </c>
      <c r="AX1917" s="24">
        <v>0</v>
      </c>
      <c r="AY1917" s="24">
        <v>0</v>
      </c>
      <c r="AZ1917" s="24">
        <v>0</v>
      </c>
      <c r="BA1917" s="24">
        <v>0</v>
      </c>
      <c r="BB1917" s="24">
        <v>0</v>
      </c>
      <c r="BC1917" s="24">
        <v>0</v>
      </c>
      <c r="BD1917" s="24">
        <f t="shared" si="769"/>
        <v>0</v>
      </c>
      <c r="BE1917" s="25"/>
    </row>
    <row r="1918" spans="1:57" ht="25.5" customHeight="1" x14ac:dyDescent="0.25">
      <c r="A1918" s="22">
        <v>38</v>
      </c>
      <c r="B1918" s="78"/>
      <c r="C1918" s="76"/>
      <c r="D1918" s="76"/>
      <c r="E1918" s="76"/>
      <c r="F1918" s="24">
        <v>0</v>
      </c>
      <c r="G1918" s="24">
        <v>0</v>
      </c>
      <c r="H1918" s="24">
        <v>0</v>
      </c>
      <c r="I1918" s="24">
        <v>0</v>
      </c>
      <c r="J1918" s="24">
        <v>0</v>
      </c>
      <c r="K1918" s="24">
        <v>0</v>
      </c>
      <c r="L1918" s="24">
        <v>0</v>
      </c>
      <c r="M1918" s="24">
        <v>0</v>
      </c>
      <c r="N1918" s="24">
        <v>0</v>
      </c>
      <c r="O1918" s="24">
        <v>0</v>
      </c>
      <c r="P1918" s="24">
        <v>0</v>
      </c>
      <c r="Q1918" s="24">
        <v>0</v>
      </c>
      <c r="R1918" s="24">
        <v>0</v>
      </c>
      <c r="S1918" s="24">
        <v>0</v>
      </c>
      <c r="T1918" s="24">
        <v>0</v>
      </c>
      <c r="U1918" s="24">
        <v>0</v>
      </c>
      <c r="V1918" s="24"/>
      <c r="W1918" s="24">
        <v>0</v>
      </c>
      <c r="X1918" s="24"/>
      <c r="Y1918" s="24">
        <v>0</v>
      </c>
      <c r="Z1918" s="24">
        <v>0</v>
      </c>
      <c r="AA1918" s="24"/>
      <c r="AB1918" s="24">
        <v>0</v>
      </c>
      <c r="AC1918" s="24">
        <v>0</v>
      </c>
      <c r="AD1918" s="24">
        <v>0</v>
      </c>
      <c r="AE1918" s="24">
        <v>0</v>
      </c>
      <c r="AF1918" s="24">
        <v>0</v>
      </c>
      <c r="AG1918" s="24">
        <v>0</v>
      </c>
      <c r="AH1918" s="24"/>
      <c r="AI1918" s="24">
        <v>0</v>
      </c>
      <c r="AJ1918" s="24">
        <v>0</v>
      </c>
      <c r="AK1918" s="24"/>
      <c r="AL1918" s="24">
        <v>0</v>
      </c>
      <c r="AM1918" s="24">
        <v>0</v>
      </c>
      <c r="AN1918" s="24">
        <v>0</v>
      </c>
      <c r="AO1918" s="24">
        <v>0</v>
      </c>
      <c r="AP1918" s="24">
        <v>0</v>
      </c>
      <c r="AQ1918" s="24">
        <v>0</v>
      </c>
      <c r="AR1918" s="24">
        <v>0</v>
      </c>
      <c r="AS1918" s="24">
        <v>0</v>
      </c>
      <c r="AT1918" s="24">
        <v>0</v>
      </c>
      <c r="AU1918" s="24">
        <v>0</v>
      </c>
      <c r="AV1918" s="24">
        <v>0</v>
      </c>
      <c r="AW1918" s="24">
        <v>0</v>
      </c>
      <c r="AX1918" s="24">
        <v>0</v>
      </c>
      <c r="AY1918" s="24">
        <v>0</v>
      </c>
      <c r="AZ1918" s="24">
        <v>0</v>
      </c>
      <c r="BA1918" s="24">
        <v>0</v>
      </c>
      <c r="BB1918" s="24">
        <v>0</v>
      </c>
      <c r="BC1918" s="24">
        <v>0</v>
      </c>
      <c r="BD1918" s="24">
        <f t="shared" si="769"/>
        <v>0</v>
      </c>
      <c r="BE1918" s="25"/>
    </row>
    <row r="1919" spans="1:57" ht="25.5" customHeight="1" x14ac:dyDescent="0.25">
      <c r="A1919" s="22">
        <v>38</v>
      </c>
      <c r="B1919" s="78"/>
      <c r="C1919" s="76"/>
      <c r="D1919" s="76"/>
      <c r="E1919" s="76"/>
      <c r="F1919" s="24">
        <v>0</v>
      </c>
      <c r="G1919" s="24">
        <v>0</v>
      </c>
      <c r="H1919" s="24">
        <v>0</v>
      </c>
      <c r="I1919" s="24">
        <v>0</v>
      </c>
      <c r="J1919" s="24">
        <v>0</v>
      </c>
      <c r="K1919" s="24">
        <v>0</v>
      </c>
      <c r="L1919" s="24">
        <v>0</v>
      </c>
      <c r="M1919" s="24">
        <v>0</v>
      </c>
      <c r="N1919" s="24">
        <v>0</v>
      </c>
      <c r="O1919" s="24">
        <v>0</v>
      </c>
      <c r="P1919" s="24">
        <v>0</v>
      </c>
      <c r="Q1919" s="24">
        <v>0</v>
      </c>
      <c r="R1919" s="24">
        <v>0</v>
      </c>
      <c r="S1919" s="24">
        <v>0</v>
      </c>
      <c r="T1919" s="24">
        <v>0</v>
      </c>
      <c r="U1919" s="24">
        <v>0</v>
      </c>
      <c r="V1919" s="24"/>
      <c r="W1919" s="24">
        <v>0</v>
      </c>
      <c r="X1919" s="24"/>
      <c r="Y1919" s="24">
        <v>0</v>
      </c>
      <c r="Z1919" s="24">
        <v>0</v>
      </c>
      <c r="AA1919" s="24"/>
      <c r="AB1919" s="24">
        <v>0</v>
      </c>
      <c r="AC1919" s="24">
        <v>0</v>
      </c>
      <c r="AD1919" s="24">
        <v>0</v>
      </c>
      <c r="AE1919" s="24">
        <v>0</v>
      </c>
      <c r="AF1919" s="24">
        <v>0</v>
      </c>
      <c r="AG1919" s="24">
        <v>0</v>
      </c>
      <c r="AH1919" s="24"/>
      <c r="AI1919" s="24">
        <v>0</v>
      </c>
      <c r="AJ1919" s="24">
        <v>0</v>
      </c>
      <c r="AK1919" s="24"/>
      <c r="AL1919" s="24">
        <v>0</v>
      </c>
      <c r="AM1919" s="24">
        <v>0</v>
      </c>
      <c r="AN1919" s="24">
        <v>0</v>
      </c>
      <c r="AO1919" s="24">
        <v>0</v>
      </c>
      <c r="AP1919" s="24">
        <v>0</v>
      </c>
      <c r="AQ1919" s="24">
        <v>0</v>
      </c>
      <c r="AR1919" s="24">
        <v>0</v>
      </c>
      <c r="AS1919" s="24">
        <v>0</v>
      </c>
      <c r="AT1919" s="24">
        <v>0</v>
      </c>
      <c r="AU1919" s="24">
        <v>0</v>
      </c>
      <c r="AV1919" s="24">
        <v>0</v>
      </c>
      <c r="AW1919" s="24">
        <v>0</v>
      </c>
      <c r="AX1919" s="24">
        <v>0</v>
      </c>
      <c r="AY1919" s="24">
        <v>0</v>
      </c>
      <c r="AZ1919" s="24">
        <v>0</v>
      </c>
      <c r="BA1919" s="24">
        <v>0</v>
      </c>
      <c r="BB1919" s="24">
        <v>0</v>
      </c>
      <c r="BC1919" s="24">
        <v>0</v>
      </c>
      <c r="BD1919" s="24">
        <f t="shared" si="769"/>
        <v>0</v>
      </c>
      <c r="BE1919" s="25"/>
    </row>
    <row r="1920" spans="1:57" ht="25.5" customHeight="1" x14ac:dyDescent="0.25">
      <c r="A1920" s="22">
        <v>38</v>
      </c>
      <c r="B1920" s="78"/>
      <c r="C1920" s="76"/>
      <c r="D1920" s="76"/>
      <c r="E1920" s="76"/>
      <c r="F1920" s="24">
        <v>0</v>
      </c>
      <c r="G1920" s="24">
        <v>0</v>
      </c>
      <c r="H1920" s="24">
        <v>0</v>
      </c>
      <c r="I1920" s="24">
        <v>0</v>
      </c>
      <c r="J1920" s="24">
        <v>0</v>
      </c>
      <c r="K1920" s="24">
        <v>0</v>
      </c>
      <c r="L1920" s="24">
        <v>0</v>
      </c>
      <c r="M1920" s="24">
        <v>0</v>
      </c>
      <c r="N1920" s="24">
        <v>0</v>
      </c>
      <c r="O1920" s="24">
        <v>0</v>
      </c>
      <c r="P1920" s="24">
        <v>0</v>
      </c>
      <c r="Q1920" s="24">
        <v>0</v>
      </c>
      <c r="R1920" s="24">
        <v>0</v>
      </c>
      <c r="S1920" s="24">
        <v>0</v>
      </c>
      <c r="T1920" s="24">
        <v>0</v>
      </c>
      <c r="U1920" s="24">
        <v>0</v>
      </c>
      <c r="V1920" s="24"/>
      <c r="W1920" s="24">
        <v>0</v>
      </c>
      <c r="X1920" s="24"/>
      <c r="Y1920" s="24">
        <v>0</v>
      </c>
      <c r="Z1920" s="24">
        <v>0</v>
      </c>
      <c r="AA1920" s="24"/>
      <c r="AB1920" s="24">
        <v>0</v>
      </c>
      <c r="AC1920" s="24">
        <v>0</v>
      </c>
      <c r="AD1920" s="24">
        <v>0</v>
      </c>
      <c r="AE1920" s="24">
        <v>0</v>
      </c>
      <c r="AF1920" s="24">
        <v>0</v>
      </c>
      <c r="AG1920" s="24">
        <v>0</v>
      </c>
      <c r="AH1920" s="24"/>
      <c r="AI1920" s="24">
        <v>0</v>
      </c>
      <c r="AJ1920" s="24">
        <v>0</v>
      </c>
      <c r="AK1920" s="24"/>
      <c r="AL1920" s="24">
        <v>0</v>
      </c>
      <c r="AM1920" s="24">
        <v>0</v>
      </c>
      <c r="AN1920" s="24">
        <v>0</v>
      </c>
      <c r="AO1920" s="24">
        <v>0</v>
      </c>
      <c r="AP1920" s="24">
        <v>0</v>
      </c>
      <c r="AQ1920" s="24">
        <v>0</v>
      </c>
      <c r="AR1920" s="24">
        <v>0</v>
      </c>
      <c r="AS1920" s="24">
        <v>0</v>
      </c>
      <c r="AT1920" s="24">
        <v>0</v>
      </c>
      <c r="AU1920" s="24">
        <v>0</v>
      </c>
      <c r="AV1920" s="24">
        <v>0</v>
      </c>
      <c r="AW1920" s="24">
        <v>0</v>
      </c>
      <c r="AX1920" s="24">
        <v>0</v>
      </c>
      <c r="AY1920" s="24">
        <v>0</v>
      </c>
      <c r="AZ1920" s="24">
        <v>0</v>
      </c>
      <c r="BA1920" s="24">
        <v>0</v>
      </c>
      <c r="BB1920" s="24">
        <v>0</v>
      </c>
      <c r="BC1920" s="24">
        <v>0</v>
      </c>
      <c r="BD1920" s="24">
        <f t="shared" si="769"/>
        <v>0</v>
      </c>
      <c r="BE1920" s="25"/>
    </row>
    <row r="1921" spans="1:57" ht="25.5" customHeight="1" x14ac:dyDescent="0.25">
      <c r="A1921" s="22">
        <v>38</v>
      </c>
      <c r="B1921" s="78"/>
      <c r="C1921" s="76"/>
      <c r="D1921" s="76"/>
      <c r="E1921" s="76"/>
      <c r="F1921" s="24">
        <v>0</v>
      </c>
      <c r="G1921" s="24">
        <v>0</v>
      </c>
      <c r="H1921" s="24">
        <v>0</v>
      </c>
      <c r="I1921" s="24">
        <v>0</v>
      </c>
      <c r="J1921" s="24">
        <v>0</v>
      </c>
      <c r="K1921" s="24">
        <v>0</v>
      </c>
      <c r="L1921" s="24">
        <v>0</v>
      </c>
      <c r="M1921" s="24">
        <v>0</v>
      </c>
      <c r="N1921" s="24">
        <v>0</v>
      </c>
      <c r="O1921" s="24">
        <v>0</v>
      </c>
      <c r="P1921" s="24">
        <v>0</v>
      </c>
      <c r="Q1921" s="24">
        <v>0</v>
      </c>
      <c r="R1921" s="24">
        <v>0</v>
      </c>
      <c r="S1921" s="24">
        <v>0</v>
      </c>
      <c r="T1921" s="24">
        <v>0</v>
      </c>
      <c r="U1921" s="24">
        <v>0</v>
      </c>
      <c r="V1921" s="24"/>
      <c r="W1921" s="24">
        <v>0</v>
      </c>
      <c r="X1921" s="24"/>
      <c r="Y1921" s="24">
        <v>0</v>
      </c>
      <c r="Z1921" s="24">
        <v>0</v>
      </c>
      <c r="AA1921" s="24"/>
      <c r="AB1921" s="24">
        <v>0</v>
      </c>
      <c r="AC1921" s="24">
        <v>0</v>
      </c>
      <c r="AD1921" s="24">
        <v>0</v>
      </c>
      <c r="AE1921" s="24">
        <v>0</v>
      </c>
      <c r="AF1921" s="24">
        <v>0</v>
      </c>
      <c r="AG1921" s="24">
        <v>0</v>
      </c>
      <c r="AH1921" s="24"/>
      <c r="AI1921" s="24">
        <v>0</v>
      </c>
      <c r="AJ1921" s="24">
        <v>0</v>
      </c>
      <c r="AK1921" s="24"/>
      <c r="AL1921" s="24">
        <v>0</v>
      </c>
      <c r="AM1921" s="24">
        <v>0</v>
      </c>
      <c r="AN1921" s="24">
        <v>0</v>
      </c>
      <c r="AO1921" s="24">
        <v>0</v>
      </c>
      <c r="AP1921" s="24">
        <v>0</v>
      </c>
      <c r="AQ1921" s="24">
        <v>0</v>
      </c>
      <c r="AR1921" s="24">
        <v>0</v>
      </c>
      <c r="AS1921" s="24">
        <v>0</v>
      </c>
      <c r="AT1921" s="24">
        <v>0</v>
      </c>
      <c r="AU1921" s="24">
        <v>0</v>
      </c>
      <c r="AV1921" s="24">
        <v>0</v>
      </c>
      <c r="AW1921" s="24">
        <v>0</v>
      </c>
      <c r="AX1921" s="24">
        <v>0</v>
      </c>
      <c r="AY1921" s="24">
        <v>0</v>
      </c>
      <c r="AZ1921" s="24">
        <v>0</v>
      </c>
      <c r="BA1921" s="24">
        <v>0</v>
      </c>
      <c r="BB1921" s="24">
        <v>0</v>
      </c>
      <c r="BC1921" s="24">
        <v>0</v>
      </c>
      <c r="BD1921" s="24">
        <f t="shared" si="769"/>
        <v>0</v>
      </c>
      <c r="BE1921" s="25"/>
    </row>
    <row r="1922" spans="1:57" ht="25.5" customHeight="1" x14ac:dyDescent="0.25">
      <c r="A1922" s="22">
        <v>38</v>
      </c>
      <c r="B1922" s="78"/>
      <c r="C1922" s="76"/>
      <c r="D1922" s="76"/>
      <c r="E1922" s="76"/>
      <c r="F1922" s="24">
        <v>0</v>
      </c>
      <c r="G1922" s="24">
        <v>0</v>
      </c>
      <c r="H1922" s="24">
        <v>0</v>
      </c>
      <c r="I1922" s="24">
        <v>0</v>
      </c>
      <c r="J1922" s="24">
        <v>0</v>
      </c>
      <c r="K1922" s="24">
        <v>0</v>
      </c>
      <c r="L1922" s="24">
        <v>0</v>
      </c>
      <c r="M1922" s="24">
        <v>0</v>
      </c>
      <c r="N1922" s="24">
        <v>0</v>
      </c>
      <c r="O1922" s="24">
        <v>0</v>
      </c>
      <c r="P1922" s="24">
        <v>0</v>
      </c>
      <c r="Q1922" s="24">
        <v>0</v>
      </c>
      <c r="R1922" s="24">
        <v>0</v>
      </c>
      <c r="S1922" s="24">
        <v>0</v>
      </c>
      <c r="T1922" s="24">
        <v>0</v>
      </c>
      <c r="U1922" s="24">
        <v>0</v>
      </c>
      <c r="V1922" s="24"/>
      <c r="W1922" s="24">
        <v>0</v>
      </c>
      <c r="X1922" s="24"/>
      <c r="Y1922" s="24">
        <v>0</v>
      </c>
      <c r="Z1922" s="24">
        <v>0</v>
      </c>
      <c r="AA1922" s="24"/>
      <c r="AB1922" s="24">
        <v>0</v>
      </c>
      <c r="AC1922" s="24">
        <v>0</v>
      </c>
      <c r="AD1922" s="24">
        <v>0</v>
      </c>
      <c r="AE1922" s="24">
        <v>0</v>
      </c>
      <c r="AF1922" s="24">
        <v>0</v>
      </c>
      <c r="AG1922" s="24">
        <v>0</v>
      </c>
      <c r="AH1922" s="24"/>
      <c r="AI1922" s="24">
        <v>0</v>
      </c>
      <c r="AJ1922" s="24">
        <v>0</v>
      </c>
      <c r="AK1922" s="24"/>
      <c r="AL1922" s="24">
        <v>0</v>
      </c>
      <c r="AM1922" s="24">
        <v>0</v>
      </c>
      <c r="AN1922" s="24">
        <v>0</v>
      </c>
      <c r="AO1922" s="24">
        <v>0</v>
      </c>
      <c r="AP1922" s="24">
        <v>0</v>
      </c>
      <c r="AQ1922" s="24">
        <v>0</v>
      </c>
      <c r="AR1922" s="24">
        <v>0</v>
      </c>
      <c r="AS1922" s="24">
        <v>0</v>
      </c>
      <c r="AT1922" s="24">
        <v>0</v>
      </c>
      <c r="AU1922" s="24">
        <v>0</v>
      </c>
      <c r="AV1922" s="24">
        <v>0</v>
      </c>
      <c r="AW1922" s="24">
        <v>0</v>
      </c>
      <c r="AX1922" s="24">
        <v>0</v>
      </c>
      <c r="AY1922" s="24">
        <v>0</v>
      </c>
      <c r="AZ1922" s="24">
        <v>0</v>
      </c>
      <c r="BA1922" s="24">
        <v>0</v>
      </c>
      <c r="BB1922" s="24">
        <v>0</v>
      </c>
      <c r="BC1922" s="24">
        <v>0</v>
      </c>
      <c r="BD1922" s="24">
        <f t="shared" si="769"/>
        <v>0</v>
      </c>
      <c r="BE1922" s="25"/>
    </row>
    <row r="1923" spans="1:57" ht="25.5" customHeight="1" x14ac:dyDescent="0.25">
      <c r="A1923" s="22">
        <v>38</v>
      </c>
      <c r="B1923" s="78"/>
      <c r="C1923" s="76"/>
      <c r="D1923" s="76"/>
      <c r="E1923" s="76"/>
      <c r="F1923" s="24">
        <v>0</v>
      </c>
      <c r="G1923" s="24">
        <v>0</v>
      </c>
      <c r="H1923" s="24">
        <v>0</v>
      </c>
      <c r="I1923" s="24">
        <v>0</v>
      </c>
      <c r="J1923" s="24">
        <v>0</v>
      </c>
      <c r="K1923" s="24">
        <v>0</v>
      </c>
      <c r="L1923" s="24">
        <v>0</v>
      </c>
      <c r="M1923" s="24">
        <v>0</v>
      </c>
      <c r="N1923" s="24">
        <v>0</v>
      </c>
      <c r="O1923" s="24">
        <v>0</v>
      </c>
      <c r="P1923" s="24">
        <v>0</v>
      </c>
      <c r="Q1923" s="24">
        <v>0</v>
      </c>
      <c r="R1923" s="24">
        <v>0</v>
      </c>
      <c r="S1923" s="24">
        <v>0</v>
      </c>
      <c r="T1923" s="24">
        <v>0</v>
      </c>
      <c r="U1923" s="24">
        <v>0</v>
      </c>
      <c r="V1923" s="24"/>
      <c r="W1923" s="24">
        <v>0</v>
      </c>
      <c r="X1923" s="24"/>
      <c r="Y1923" s="24">
        <v>0</v>
      </c>
      <c r="Z1923" s="24">
        <v>0</v>
      </c>
      <c r="AA1923" s="24"/>
      <c r="AB1923" s="24">
        <v>0</v>
      </c>
      <c r="AC1923" s="24">
        <v>0</v>
      </c>
      <c r="AD1923" s="24">
        <v>0</v>
      </c>
      <c r="AE1923" s="24">
        <v>0</v>
      </c>
      <c r="AF1923" s="24">
        <v>0</v>
      </c>
      <c r="AG1923" s="24">
        <v>0</v>
      </c>
      <c r="AH1923" s="24"/>
      <c r="AI1923" s="24">
        <v>0</v>
      </c>
      <c r="AJ1923" s="24">
        <v>0</v>
      </c>
      <c r="AK1923" s="24"/>
      <c r="AL1923" s="24">
        <v>0</v>
      </c>
      <c r="AM1923" s="24">
        <v>0</v>
      </c>
      <c r="AN1923" s="24">
        <v>0</v>
      </c>
      <c r="AO1923" s="24">
        <v>0</v>
      </c>
      <c r="AP1923" s="24">
        <v>0</v>
      </c>
      <c r="AQ1923" s="24">
        <v>0</v>
      </c>
      <c r="AR1923" s="24">
        <v>0</v>
      </c>
      <c r="AS1923" s="24">
        <v>0</v>
      </c>
      <c r="AT1923" s="24">
        <v>0</v>
      </c>
      <c r="AU1923" s="24">
        <v>0</v>
      </c>
      <c r="AV1923" s="24">
        <v>0</v>
      </c>
      <c r="AW1923" s="24">
        <v>0</v>
      </c>
      <c r="AX1923" s="24">
        <v>0</v>
      </c>
      <c r="AY1923" s="24">
        <v>0</v>
      </c>
      <c r="AZ1923" s="24">
        <v>0</v>
      </c>
      <c r="BA1923" s="24">
        <v>0</v>
      </c>
      <c r="BB1923" s="24">
        <v>0</v>
      </c>
      <c r="BC1923" s="24">
        <v>0</v>
      </c>
      <c r="BD1923" s="24">
        <f t="shared" si="769"/>
        <v>0</v>
      </c>
      <c r="BE1923" s="25"/>
    </row>
    <row r="1924" spans="1:57" ht="25.5" customHeight="1" x14ac:dyDescent="0.25">
      <c r="A1924" s="22">
        <v>38</v>
      </c>
      <c r="B1924" s="78"/>
      <c r="C1924" s="78"/>
      <c r="D1924" s="89"/>
      <c r="E1924" s="89"/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4">
        <v>0</v>
      </c>
      <c r="Q1924" s="24">
        <v>0</v>
      </c>
      <c r="R1924" s="24">
        <v>0</v>
      </c>
      <c r="S1924" s="24">
        <v>0</v>
      </c>
      <c r="T1924" s="24">
        <v>0</v>
      </c>
      <c r="U1924" s="24">
        <v>0</v>
      </c>
      <c r="V1924" s="24"/>
      <c r="W1924" s="24">
        <v>0</v>
      </c>
      <c r="X1924" s="24"/>
      <c r="Y1924" s="24">
        <v>0</v>
      </c>
      <c r="Z1924" s="24">
        <v>0</v>
      </c>
      <c r="AA1924" s="24"/>
      <c r="AB1924" s="24">
        <v>0</v>
      </c>
      <c r="AC1924" s="24">
        <v>0</v>
      </c>
      <c r="AD1924" s="24">
        <v>0</v>
      </c>
      <c r="AE1924" s="24">
        <v>0</v>
      </c>
      <c r="AF1924" s="24">
        <v>0</v>
      </c>
      <c r="AG1924" s="24">
        <v>0</v>
      </c>
      <c r="AH1924" s="24"/>
      <c r="AI1924" s="24">
        <v>0</v>
      </c>
      <c r="AJ1924" s="24">
        <v>0</v>
      </c>
      <c r="AK1924" s="24"/>
      <c r="AL1924" s="24">
        <v>0</v>
      </c>
      <c r="AM1924" s="24">
        <v>0</v>
      </c>
      <c r="AN1924" s="24">
        <v>0</v>
      </c>
      <c r="AO1924" s="24">
        <v>0</v>
      </c>
      <c r="AP1924" s="24">
        <v>0</v>
      </c>
      <c r="AQ1924" s="24">
        <v>0</v>
      </c>
      <c r="AR1924" s="24">
        <v>0</v>
      </c>
      <c r="AS1924" s="24">
        <v>0</v>
      </c>
      <c r="AT1924" s="24">
        <v>0</v>
      </c>
      <c r="AU1924" s="24">
        <v>0</v>
      </c>
      <c r="AV1924" s="24">
        <v>0</v>
      </c>
      <c r="AW1924" s="24">
        <v>0</v>
      </c>
      <c r="AX1924" s="24">
        <v>0</v>
      </c>
      <c r="AY1924" s="24">
        <v>0</v>
      </c>
      <c r="AZ1924" s="24">
        <v>0</v>
      </c>
      <c r="BA1924" s="24">
        <v>0</v>
      </c>
      <c r="BB1924" s="24">
        <v>0</v>
      </c>
      <c r="BC1924" s="24">
        <v>0</v>
      </c>
      <c r="BD1924" s="24">
        <f t="shared" si="769"/>
        <v>0</v>
      </c>
      <c r="BE1924" s="25"/>
    </row>
    <row r="1925" spans="1:57" ht="25.5" customHeight="1" x14ac:dyDescent="0.25">
      <c r="A1925" s="22">
        <v>38</v>
      </c>
      <c r="B1925" s="78"/>
      <c r="C1925" s="76"/>
      <c r="D1925" s="76"/>
      <c r="E1925" s="76"/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4">
        <v>0</v>
      </c>
      <c r="Q1925" s="24">
        <v>0</v>
      </c>
      <c r="R1925" s="24">
        <v>0</v>
      </c>
      <c r="S1925" s="24">
        <v>0</v>
      </c>
      <c r="T1925" s="24">
        <v>0</v>
      </c>
      <c r="U1925" s="24">
        <v>0</v>
      </c>
      <c r="V1925" s="24"/>
      <c r="W1925" s="24">
        <v>0</v>
      </c>
      <c r="X1925" s="24"/>
      <c r="Y1925" s="24">
        <v>0</v>
      </c>
      <c r="Z1925" s="24">
        <v>0</v>
      </c>
      <c r="AA1925" s="24"/>
      <c r="AB1925" s="24">
        <v>0</v>
      </c>
      <c r="AC1925" s="24">
        <v>0</v>
      </c>
      <c r="AD1925" s="24">
        <v>0</v>
      </c>
      <c r="AE1925" s="24">
        <v>0</v>
      </c>
      <c r="AF1925" s="24">
        <v>0</v>
      </c>
      <c r="AG1925" s="24">
        <v>0</v>
      </c>
      <c r="AH1925" s="24"/>
      <c r="AI1925" s="24">
        <v>0</v>
      </c>
      <c r="AJ1925" s="24">
        <v>0</v>
      </c>
      <c r="AK1925" s="24"/>
      <c r="AL1925" s="24">
        <v>0</v>
      </c>
      <c r="AM1925" s="24">
        <v>0</v>
      </c>
      <c r="AN1925" s="24">
        <v>0</v>
      </c>
      <c r="AO1925" s="24">
        <v>0</v>
      </c>
      <c r="AP1925" s="24">
        <v>0</v>
      </c>
      <c r="AQ1925" s="24">
        <v>0</v>
      </c>
      <c r="AR1925" s="24">
        <v>0</v>
      </c>
      <c r="AS1925" s="24">
        <v>0</v>
      </c>
      <c r="AT1925" s="24">
        <v>0</v>
      </c>
      <c r="AU1925" s="24">
        <v>0</v>
      </c>
      <c r="AV1925" s="24">
        <v>0</v>
      </c>
      <c r="AW1925" s="24">
        <v>0</v>
      </c>
      <c r="AX1925" s="24">
        <v>0</v>
      </c>
      <c r="AY1925" s="24">
        <v>0</v>
      </c>
      <c r="AZ1925" s="24">
        <v>0</v>
      </c>
      <c r="BA1925" s="24">
        <v>0</v>
      </c>
      <c r="BB1925" s="24">
        <v>0</v>
      </c>
      <c r="BC1925" s="24">
        <v>0</v>
      </c>
      <c r="BD1925" s="24">
        <f t="shared" si="769"/>
        <v>0</v>
      </c>
      <c r="BE1925" s="25"/>
    </row>
    <row r="1926" spans="1:57" ht="25.5" customHeight="1" x14ac:dyDescent="0.25">
      <c r="A1926" s="22">
        <v>38</v>
      </c>
      <c r="B1926" s="78"/>
      <c r="C1926" s="76"/>
      <c r="D1926" s="76"/>
      <c r="E1926" s="76"/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4">
        <v>0</v>
      </c>
      <c r="Q1926" s="24">
        <v>0</v>
      </c>
      <c r="R1926" s="24">
        <v>0</v>
      </c>
      <c r="S1926" s="24">
        <v>0</v>
      </c>
      <c r="T1926" s="24">
        <v>0</v>
      </c>
      <c r="U1926" s="24">
        <v>0</v>
      </c>
      <c r="V1926" s="24"/>
      <c r="W1926" s="24">
        <v>0</v>
      </c>
      <c r="X1926" s="24"/>
      <c r="Y1926" s="24">
        <v>0</v>
      </c>
      <c r="Z1926" s="24">
        <v>0</v>
      </c>
      <c r="AA1926" s="24"/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/>
      <c r="AI1926" s="24">
        <v>0</v>
      </c>
      <c r="AJ1926" s="24">
        <v>0</v>
      </c>
      <c r="AK1926" s="24"/>
      <c r="AL1926" s="24">
        <v>0</v>
      </c>
      <c r="AM1926" s="24">
        <v>0</v>
      </c>
      <c r="AN1926" s="24">
        <v>0</v>
      </c>
      <c r="AO1926" s="24">
        <v>0</v>
      </c>
      <c r="AP1926" s="24">
        <v>0</v>
      </c>
      <c r="AQ1926" s="24">
        <v>0</v>
      </c>
      <c r="AR1926" s="24">
        <v>0</v>
      </c>
      <c r="AS1926" s="24">
        <v>0</v>
      </c>
      <c r="AT1926" s="24">
        <v>0</v>
      </c>
      <c r="AU1926" s="24">
        <v>0</v>
      </c>
      <c r="AV1926" s="24">
        <v>0</v>
      </c>
      <c r="AW1926" s="24">
        <v>0</v>
      </c>
      <c r="AX1926" s="24">
        <v>0</v>
      </c>
      <c r="AY1926" s="24">
        <v>0</v>
      </c>
      <c r="AZ1926" s="24">
        <v>0</v>
      </c>
      <c r="BA1926" s="24">
        <v>0</v>
      </c>
      <c r="BB1926" s="24">
        <v>0</v>
      </c>
      <c r="BC1926" s="24">
        <v>0</v>
      </c>
      <c r="BD1926" s="24">
        <f t="shared" si="769"/>
        <v>0</v>
      </c>
      <c r="BE1926" s="25"/>
    </row>
    <row r="1927" spans="1:57" ht="25.5" customHeight="1" x14ac:dyDescent="0.25">
      <c r="A1927" s="29"/>
      <c r="B1927" s="83"/>
      <c r="C1927" s="84"/>
      <c r="D1927" s="84"/>
      <c r="E1927" s="76" t="s">
        <v>116</v>
      </c>
      <c r="F1927" s="37">
        <f t="shared" ref="F1927:AK1927" si="770">SUM(F1887:F1926)</f>
        <v>0</v>
      </c>
      <c r="G1927" s="37">
        <f t="shared" si="770"/>
        <v>0</v>
      </c>
      <c r="H1927" s="37">
        <f t="shared" si="770"/>
        <v>0</v>
      </c>
      <c r="I1927" s="37">
        <f t="shared" si="770"/>
        <v>0</v>
      </c>
      <c r="J1927" s="37">
        <f t="shared" si="770"/>
        <v>0</v>
      </c>
      <c r="K1927" s="37">
        <f t="shared" si="770"/>
        <v>0</v>
      </c>
      <c r="L1927" s="37">
        <f t="shared" si="770"/>
        <v>0</v>
      </c>
      <c r="M1927" s="37">
        <f t="shared" si="770"/>
        <v>0</v>
      </c>
      <c r="N1927" s="37">
        <f t="shared" si="770"/>
        <v>0</v>
      </c>
      <c r="O1927" s="37">
        <f t="shared" si="770"/>
        <v>0</v>
      </c>
      <c r="P1927" s="37">
        <f t="shared" si="770"/>
        <v>0</v>
      </c>
      <c r="Q1927" s="37">
        <f t="shared" si="770"/>
        <v>0</v>
      </c>
      <c r="R1927" s="37">
        <f t="shared" si="770"/>
        <v>0</v>
      </c>
      <c r="S1927" s="37">
        <f t="shared" si="770"/>
        <v>0</v>
      </c>
      <c r="T1927" s="37">
        <f t="shared" si="770"/>
        <v>0</v>
      </c>
      <c r="U1927" s="37">
        <f t="shared" si="770"/>
        <v>0</v>
      </c>
      <c r="V1927" s="37"/>
      <c r="W1927" s="37">
        <f t="shared" si="770"/>
        <v>0</v>
      </c>
      <c r="X1927" s="37"/>
      <c r="Y1927" s="37">
        <f t="shared" si="770"/>
        <v>0</v>
      </c>
      <c r="Z1927" s="37">
        <f t="shared" si="770"/>
        <v>0</v>
      </c>
      <c r="AA1927" s="37"/>
      <c r="AB1927" s="37">
        <f t="shared" si="770"/>
        <v>0</v>
      </c>
      <c r="AC1927" s="37">
        <f t="shared" si="770"/>
        <v>0</v>
      </c>
      <c r="AD1927" s="37">
        <f t="shared" si="770"/>
        <v>0</v>
      </c>
      <c r="AE1927" s="37">
        <f t="shared" si="770"/>
        <v>0</v>
      </c>
      <c r="AF1927" s="37">
        <f t="shared" si="770"/>
        <v>0</v>
      </c>
      <c r="AG1927" s="37">
        <f t="shared" si="770"/>
        <v>0</v>
      </c>
      <c r="AH1927" s="37"/>
      <c r="AI1927" s="37">
        <f t="shared" si="770"/>
        <v>0</v>
      </c>
      <c r="AJ1927" s="37">
        <f t="shared" si="770"/>
        <v>0</v>
      </c>
      <c r="AK1927" s="37"/>
      <c r="AL1927" s="37">
        <f t="shared" ref="AL1927:BC1927" si="771">SUM(AL1887:AL1926)</f>
        <v>0</v>
      </c>
      <c r="AM1927" s="37">
        <f t="shared" si="771"/>
        <v>0</v>
      </c>
      <c r="AN1927" s="37">
        <f t="shared" si="771"/>
        <v>0</v>
      </c>
      <c r="AO1927" s="37">
        <f t="shared" si="771"/>
        <v>0</v>
      </c>
      <c r="AP1927" s="37">
        <f t="shared" si="771"/>
        <v>0</v>
      </c>
      <c r="AQ1927" s="37">
        <f t="shared" si="771"/>
        <v>0</v>
      </c>
      <c r="AR1927" s="37">
        <f t="shared" si="771"/>
        <v>0</v>
      </c>
      <c r="AS1927" s="37">
        <f t="shared" si="771"/>
        <v>0</v>
      </c>
      <c r="AT1927" s="37">
        <f t="shared" si="771"/>
        <v>0</v>
      </c>
      <c r="AU1927" s="37">
        <f t="shared" si="771"/>
        <v>0</v>
      </c>
      <c r="AV1927" s="37">
        <f t="shared" si="771"/>
        <v>0</v>
      </c>
      <c r="AW1927" s="37">
        <f t="shared" si="771"/>
        <v>0</v>
      </c>
      <c r="AX1927" s="37">
        <f t="shared" si="771"/>
        <v>0</v>
      </c>
      <c r="AY1927" s="37">
        <f t="shared" si="771"/>
        <v>0</v>
      </c>
      <c r="AZ1927" s="37">
        <f t="shared" si="771"/>
        <v>0</v>
      </c>
      <c r="BA1927" s="37">
        <f t="shared" si="771"/>
        <v>0</v>
      </c>
      <c r="BB1927" s="37">
        <f t="shared" si="771"/>
        <v>0</v>
      </c>
      <c r="BC1927" s="37">
        <f t="shared" si="771"/>
        <v>0</v>
      </c>
      <c r="BD1927" s="24">
        <f t="shared" si="769"/>
        <v>0</v>
      </c>
      <c r="BE1927" s="110"/>
    </row>
    <row r="1928" spans="1:57" ht="25.5" customHeight="1" x14ac:dyDescent="0.25">
      <c r="A1928" s="29"/>
      <c r="B1928" s="83"/>
      <c r="C1928" s="84"/>
      <c r="D1928" s="84"/>
      <c r="E1928" s="76" t="s">
        <v>117</v>
      </c>
      <c r="F1928" s="33">
        <f t="shared" ref="F1928:AK1928" si="772">COUNTA(F1887:F1926)</f>
        <v>40</v>
      </c>
      <c r="G1928" s="33">
        <f t="shared" si="772"/>
        <v>40</v>
      </c>
      <c r="H1928" s="33">
        <f t="shared" si="772"/>
        <v>40</v>
      </c>
      <c r="I1928" s="33">
        <f t="shared" si="772"/>
        <v>40</v>
      </c>
      <c r="J1928" s="33">
        <f t="shared" si="772"/>
        <v>40</v>
      </c>
      <c r="K1928" s="33">
        <f t="shared" si="772"/>
        <v>40</v>
      </c>
      <c r="L1928" s="33">
        <f t="shared" si="772"/>
        <v>40</v>
      </c>
      <c r="M1928" s="33">
        <f t="shared" si="772"/>
        <v>40</v>
      </c>
      <c r="N1928" s="33">
        <f t="shared" si="772"/>
        <v>40</v>
      </c>
      <c r="O1928" s="33">
        <f t="shared" si="772"/>
        <v>40</v>
      </c>
      <c r="P1928" s="33">
        <f t="shared" si="772"/>
        <v>40</v>
      </c>
      <c r="Q1928" s="33">
        <f t="shared" si="772"/>
        <v>40</v>
      </c>
      <c r="R1928" s="33">
        <f t="shared" si="772"/>
        <v>40</v>
      </c>
      <c r="S1928" s="33">
        <f t="shared" si="772"/>
        <v>40</v>
      </c>
      <c r="T1928" s="33">
        <f t="shared" si="772"/>
        <v>40</v>
      </c>
      <c r="U1928" s="33">
        <f t="shared" si="772"/>
        <v>40</v>
      </c>
      <c r="V1928" s="33"/>
      <c r="W1928" s="33">
        <f t="shared" si="772"/>
        <v>40</v>
      </c>
      <c r="X1928" s="33"/>
      <c r="Y1928" s="33">
        <f t="shared" si="772"/>
        <v>40</v>
      </c>
      <c r="Z1928" s="33">
        <f t="shared" si="772"/>
        <v>40</v>
      </c>
      <c r="AA1928" s="33"/>
      <c r="AB1928" s="33">
        <f t="shared" si="772"/>
        <v>40</v>
      </c>
      <c r="AC1928" s="33">
        <f t="shared" si="772"/>
        <v>40</v>
      </c>
      <c r="AD1928" s="33">
        <f t="shared" si="772"/>
        <v>40</v>
      </c>
      <c r="AE1928" s="33">
        <f t="shared" si="772"/>
        <v>40</v>
      </c>
      <c r="AF1928" s="33">
        <f t="shared" si="772"/>
        <v>40</v>
      </c>
      <c r="AG1928" s="33">
        <f t="shared" si="772"/>
        <v>40</v>
      </c>
      <c r="AH1928" s="33"/>
      <c r="AI1928" s="33">
        <f t="shared" si="772"/>
        <v>40</v>
      </c>
      <c r="AJ1928" s="33">
        <f t="shared" si="772"/>
        <v>40</v>
      </c>
      <c r="AK1928" s="33"/>
      <c r="AL1928" s="33">
        <f t="shared" ref="AL1928:BC1928" si="773">COUNTA(AL1887:AL1926)</f>
        <v>40</v>
      </c>
      <c r="AM1928" s="33">
        <f t="shared" si="773"/>
        <v>40</v>
      </c>
      <c r="AN1928" s="33">
        <f t="shared" si="773"/>
        <v>40</v>
      </c>
      <c r="AO1928" s="33">
        <f t="shared" si="773"/>
        <v>40</v>
      </c>
      <c r="AP1928" s="33">
        <f t="shared" si="773"/>
        <v>40</v>
      </c>
      <c r="AQ1928" s="33">
        <f t="shared" si="773"/>
        <v>40</v>
      </c>
      <c r="AR1928" s="33">
        <f t="shared" si="773"/>
        <v>40</v>
      </c>
      <c r="AS1928" s="33">
        <f t="shared" si="773"/>
        <v>40</v>
      </c>
      <c r="AT1928" s="33">
        <f t="shared" si="773"/>
        <v>40</v>
      </c>
      <c r="AU1928" s="33">
        <f t="shared" si="773"/>
        <v>40</v>
      </c>
      <c r="AV1928" s="33">
        <f t="shared" si="773"/>
        <v>40</v>
      </c>
      <c r="AW1928" s="33">
        <f t="shared" si="773"/>
        <v>40</v>
      </c>
      <c r="AX1928" s="33">
        <f t="shared" si="773"/>
        <v>40</v>
      </c>
      <c r="AY1928" s="33">
        <f t="shared" si="773"/>
        <v>40</v>
      </c>
      <c r="AZ1928" s="33">
        <f t="shared" si="773"/>
        <v>40</v>
      </c>
      <c r="BA1928" s="33">
        <f t="shared" si="773"/>
        <v>40</v>
      </c>
      <c r="BB1928" s="33">
        <f t="shared" si="773"/>
        <v>40</v>
      </c>
      <c r="BC1928" s="33">
        <f t="shared" si="773"/>
        <v>40</v>
      </c>
      <c r="BD1928" s="33">
        <f t="shared" si="769"/>
        <v>1800</v>
      </c>
      <c r="BE1928" s="110"/>
    </row>
    <row r="1929" spans="1:57" ht="25.5" customHeight="1" x14ac:dyDescent="0.25">
      <c r="A1929" s="29"/>
      <c r="B1929" s="83"/>
      <c r="C1929" s="84"/>
      <c r="D1929" s="84"/>
      <c r="E1929" s="76" t="s">
        <v>64</v>
      </c>
      <c r="F1929" s="34">
        <f t="shared" ref="F1929:AK1929" si="774">COUNTIF(F1887:F1926,"NS")</f>
        <v>0</v>
      </c>
      <c r="G1929" s="34">
        <f t="shared" si="774"/>
        <v>0</v>
      </c>
      <c r="H1929" s="34">
        <f t="shared" si="774"/>
        <v>0</v>
      </c>
      <c r="I1929" s="34">
        <f t="shared" si="774"/>
        <v>0</v>
      </c>
      <c r="J1929" s="34">
        <f t="shared" si="774"/>
        <v>0</v>
      </c>
      <c r="K1929" s="34">
        <f t="shared" si="774"/>
        <v>0</v>
      </c>
      <c r="L1929" s="34">
        <f t="shared" si="774"/>
        <v>0</v>
      </c>
      <c r="M1929" s="34">
        <f t="shared" si="774"/>
        <v>0</v>
      </c>
      <c r="N1929" s="34">
        <f t="shared" si="774"/>
        <v>0</v>
      </c>
      <c r="O1929" s="34">
        <f t="shared" si="774"/>
        <v>0</v>
      </c>
      <c r="P1929" s="34">
        <f t="shared" si="774"/>
        <v>0</v>
      </c>
      <c r="Q1929" s="34">
        <f t="shared" si="774"/>
        <v>0</v>
      </c>
      <c r="R1929" s="34">
        <f t="shared" si="774"/>
        <v>0</v>
      </c>
      <c r="S1929" s="34">
        <f t="shared" si="774"/>
        <v>0</v>
      </c>
      <c r="T1929" s="34">
        <f t="shared" si="774"/>
        <v>0</v>
      </c>
      <c r="U1929" s="34">
        <f t="shared" si="774"/>
        <v>0</v>
      </c>
      <c r="V1929" s="34"/>
      <c r="W1929" s="34">
        <f t="shared" si="774"/>
        <v>0</v>
      </c>
      <c r="X1929" s="34"/>
      <c r="Y1929" s="34">
        <f t="shared" si="774"/>
        <v>0</v>
      </c>
      <c r="Z1929" s="34">
        <f t="shared" si="774"/>
        <v>0</v>
      </c>
      <c r="AA1929" s="34"/>
      <c r="AB1929" s="34">
        <f t="shared" si="774"/>
        <v>0</v>
      </c>
      <c r="AC1929" s="34">
        <f t="shared" si="774"/>
        <v>0</v>
      </c>
      <c r="AD1929" s="34">
        <f t="shared" si="774"/>
        <v>0</v>
      </c>
      <c r="AE1929" s="34">
        <f t="shared" si="774"/>
        <v>0</v>
      </c>
      <c r="AF1929" s="34">
        <f t="shared" si="774"/>
        <v>0</v>
      </c>
      <c r="AG1929" s="34">
        <f t="shared" si="774"/>
        <v>0</v>
      </c>
      <c r="AH1929" s="34"/>
      <c r="AI1929" s="34">
        <f t="shared" si="774"/>
        <v>0</v>
      </c>
      <c r="AJ1929" s="34">
        <f t="shared" si="774"/>
        <v>0</v>
      </c>
      <c r="AK1929" s="34"/>
      <c r="AL1929" s="34">
        <f t="shared" ref="AL1929:BC1929" si="775">COUNTIF(AL1887:AL1926,"NS")</f>
        <v>0</v>
      </c>
      <c r="AM1929" s="34">
        <f t="shared" si="775"/>
        <v>0</v>
      </c>
      <c r="AN1929" s="34">
        <f t="shared" si="775"/>
        <v>0</v>
      </c>
      <c r="AO1929" s="34">
        <f t="shared" si="775"/>
        <v>0</v>
      </c>
      <c r="AP1929" s="34">
        <f t="shared" si="775"/>
        <v>0</v>
      </c>
      <c r="AQ1929" s="34">
        <f t="shared" si="775"/>
        <v>0</v>
      </c>
      <c r="AR1929" s="34">
        <f t="shared" si="775"/>
        <v>0</v>
      </c>
      <c r="AS1929" s="34">
        <f t="shared" si="775"/>
        <v>0</v>
      </c>
      <c r="AT1929" s="34">
        <f t="shared" si="775"/>
        <v>0</v>
      </c>
      <c r="AU1929" s="34">
        <f t="shared" si="775"/>
        <v>0</v>
      </c>
      <c r="AV1929" s="34">
        <f t="shared" si="775"/>
        <v>0</v>
      </c>
      <c r="AW1929" s="34">
        <f t="shared" si="775"/>
        <v>0</v>
      </c>
      <c r="AX1929" s="34">
        <f t="shared" si="775"/>
        <v>0</v>
      </c>
      <c r="AY1929" s="34">
        <f t="shared" si="775"/>
        <v>0</v>
      </c>
      <c r="AZ1929" s="34">
        <f t="shared" si="775"/>
        <v>0</v>
      </c>
      <c r="BA1929" s="34">
        <f t="shared" si="775"/>
        <v>0</v>
      </c>
      <c r="BB1929" s="34">
        <f t="shared" si="775"/>
        <v>0</v>
      </c>
      <c r="BC1929" s="34">
        <f t="shared" si="775"/>
        <v>0</v>
      </c>
      <c r="BD1929" s="33">
        <f t="shared" si="769"/>
        <v>0</v>
      </c>
      <c r="BE1929" s="110"/>
    </row>
    <row r="1930" spans="1:57" ht="25.5" customHeight="1" x14ac:dyDescent="0.25">
      <c r="A1930" s="29"/>
      <c r="B1930" s="83"/>
      <c r="C1930" s="84"/>
      <c r="D1930" s="84"/>
      <c r="E1930" s="76" t="s">
        <v>59</v>
      </c>
      <c r="F1930" s="34">
        <f t="shared" ref="F1930:AK1930" si="776">COUNTIF(F1887:F1926,"NC")</f>
        <v>0</v>
      </c>
      <c r="G1930" s="34">
        <f t="shared" si="776"/>
        <v>0</v>
      </c>
      <c r="H1930" s="34">
        <f t="shared" si="776"/>
        <v>0</v>
      </c>
      <c r="I1930" s="34">
        <f t="shared" si="776"/>
        <v>0</v>
      </c>
      <c r="J1930" s="34">
        <f t="shared" si="776"/>
        <v>0</v>
      </c>
      <c r="K1930" s="34">
        <f t="shared" si="776"/>
        <v>0</v>
      </c>
      <c r="L1930" s="34">
        <f t="shared" si="776"/>
        <v>0</v>
      </c>
      <c r="M1930" s="34">
        <f t="shared" si="776"/>
        <v>0</v>
      </c>
      <c r="N1930" s="34">
        <f t="shared" si="776"/>
        <v>0</v>
      </c>
      <c r="O1930" s="34">
        <f t="shared" si="776"/>
        <v>0</v>
      </c>
      <c r="P1930" s="34">
        <f t="shared" si="776"/>
        <v>0</v>
      </c>
      <c r="Q1930" s="34">
        <f t="shared" si="776"/>
        <v>0</v>
      </c>
      <c r="R1930" s="34">
        <f t="shared" si="776"/>
        <v>0</v>
      </c>
      <c r="S1930" s="34">
        <f t="shared" si="776"/>
        <v>0</v>
      </c>
      <c r="T1930" s="34">
        <f t="shared" si="776"/>
        <v>0</v>
      </c>
      <c r="U1930" s="34">
        <f t="shared" si="776"/>
        <v>0</v>
      </c>
      <c r="V1930" s="34"/>
      <c r="W1930" s="34">
        <f t="shared" si="776"/>
        <v>0</v>
      </c>
      <c r="X1930" s="34"/>
      <c r="Y1930" s="34">
        <f t="shared" si="776"/>
        <v>0</v>
      </c>
      <c r="Z1930" s="34">
        <f t="shared" si="776"/>
        <v>0</v>
      </c>
      <c r="AA1930" s="34"/>
      <c r="AB1930" s="34">
        <f t="shared" si="776"/>
        <v>0</v>
      </c>
      <c r="AC1930" s="34">
        <f t="shared" si="776"/>
        <v>0</v>
      </c>
      <c r="AD1930" s="34">
        <f t="shared" si="776"/>
        <v>0</v>
      </c>
      <c r="AE1930" s="34">
        <f t="shared" si="776"/>
        <v>0</v>
      </c>
      <c r="AF1930" s="34">
        <f t="shared" si="776"/>
        <v>0</v>
      </c>
      <c r="AG1930" s="34">
        <f t="shared" si="776"/>
        <v>0</v>
      </c>
      <c r="AH1930" s="34"/>
      <c r="AI1930" s="34">
        <f t="shared" si="776"/>
        <v>0</v>
      </c>
      <c r="AJ1930" s="34">
        <f t="shared" si="776"/>
        <v>0</v>
      </c>
      <c r="AK1930" s="34"/>
      <c r="AL1930" s="34">
        <f t="shared" ref="AL1930:BC1930" si="777">COUNTIF(AL1887:AL1926,"NC")</f>
        <v>0</v>
      </c>
      <c r="AM1930" s="34">
        <f t="shared" si="777"/>
        <v>0</v>
      </c>
      <c r="AN1930" s="34">
        <f t="shared" si="777"/>
        <v>0</v>
      </c>
      <c r="AO1930" s="34">
        <f t="shared" si="777"/>
        <v>0</v>
      </c>
      <c r="AP1930" s="34">
        <f t="shared" si="777"/>
        <v>0</v>
      </c>
      <c r="AQ1930" s="34">
        <f t="shared" si="777"/>
        <v>0</v>
      </c>
      <c r="AR1930" s="34">
        <f t="shared" si="777"/>
        <v>0</v>
      </c>
      <c r="AS1930" s="34">
        <f t="shared" si="777"/>
        <v>0</v>
      </c>
      <c r="AT1930" s="34">
        <f t="shared" si="777"/>
        <v>0</v>
      </c>
      <c r="AU1930" s="34">
        <f t="shared" si="777"/>
        <v>0</v>
      </c>
      <c r="AV1930" s="34">
        <f t="shared" si="777"/>
        <v>0</v>
      </c>
      <c r="AW1930" s="34">
        <f t="shared" si="777"/>
        <v>0</v>
      </c>
      <c r="AX1930" s="34">
        <f t="shared" si="777"/>
        <v>0</v>
      </c>
      <c r="AY1930" s="34">
        <f t="shared" si="777"/>
        <v>0</v>
      </c>
      <c r="AZ1930" s="34">
        <f t="shared" si="777"/>
        <v>0</v>
      </c>
      <c r="BA1930" s="34">
        <f t="shared" si="777"/>
        <v>0</v>
      </c>
      <c r="BB1930" s="34">
        <f t="shared" si="777"/>
        <v>0</v>
      </c>
      <c r="BC1930" s="34">
        <f t="shared" si="777"/>
        <v>0</v>
      </c>
      <c r="BD1930" s="33">
        <f t="shared" si="769"/>
        <v>0</v>
      </c>
      <c r="BE1930" s="110"/>
    </row>
    <row r="1931" spans="1:57" ht="25.5" customHeight="1" x14ac:dyDescent="0.25">
      <c r="A1931" s="29"/>
      <c r="B1931" s="83"/>
      <c r="C1931" s="84"/>
      <c r="D1931" s="84"/>
      <c r="E1931" s="76" t="s">
        <v>118</v>
      </c>
      <c r="F1931" s="35">
        <f t="shared" ref="F1931:AK1931" si="778">1-F1930/(F1928-F1929)</f>
        <v>1</v>
      </c>
      <c r="G1931" s="35">
        <f t="shared" si="778"/>
        <v>1</v>
      </c>
      <c r="H1931" s="35">
        <f t="shared" si="778"/>
        <v>1</v>
      </c>
      <c r="I1931" s="35">
        <f t="shared" si="778"/>
        <v>1</v>
      </c>
      <c r="J1931" s="35">
        <f t="shared" si="778"/>
        <v>1</v>
      </c>
      <c r="K1931" s="35">
        <f t="shared" si="778"/>
        <v>1</v>
      </c>
      <c r="L1931" s="35">
        <f t="shared" si="778"/>
        <v>1</v>
      </c>
      <c r="M1931" s="35">
        <f t="shared" si="778"/>
        <v>1</v>
      </c>
      <c r="N1931" s="35">
        <f t="shared" si="778"/>
        <v>1</v>
      </c>
      <c r="O1931" s="35">
        <f t="shared" si="778"/>
        <v>1</v>
      </c>
      <c r="P1931" s="35">
        <f t="shared" si="778"/>
        <v>1</v>
      </c>
      <c r="Q1931" s="35">
        <f t="shared" si="778"/>
        <v>1</v>
      </c>
      <c r="R1931" s="35">
        <f t="shared" si="778"/>
        <v>1</v>
      </c>
      <c r="S1931" s="35">
        <f t="shared" si="778"/>
        <v>1</v>
      </c>
      <c r="T1931" s="35">
        <f t="shared" si="778"/>
        <v>1</v>
      </c>
      <c r="U1931" s="35">
        <f t="shared" si="778"/>
        <v>1</v>
      </c>
      <c r="V1931" s="35"/>
      <c r="W1931" s="35">
        <f t="shared" si="778"/>
        <v>1</v>
      </c>
      <c r="X1931" s="35"/>
      <c r="Y1931" s="35">
        <f t="shared" si="778"/>
        <v>1</v>
      </c>
      <c r="Z1931" s="35">
        <f t="shared" si="778"/>
        <v>1</v>
      </c>
      <c r="AA1931" s="35"/>
      <c r="AB1931" s="35">
        <f t="shared" si="778"/>
        <v>1</v>
      </c>
      <c r="AC1931" s="35">
        <f t="shared" si="778"/>
        <v>1</v>
      </c>
      <c r="AD1931" s="35">
        <f t="shared" si="778"/>
        <v>1</v>
      </c>
      <c r="AE1931" s="35">
        <f t="shared" si="778"/>
        <v>1</v>
      </c>
      <c r="AF1931" s="35">
        <f t="shared" si="778"/>
        <v>1</v>
      </c>
      <c r="AG1931" s="35">
        <f t="shared" si="778"/>
        <v>1</v>
      </c>
      <c r="AH1931" s="35"/>
      <c r="AI1931" s="35">
        <f t="shared" si="778"/>
        <v>1</v>
      </c>
      <c r="AJ1931" s="35">
        <f t="shared" si="778"/>
        <v>1</v>
      </c>
      <c r="AK1931" s="35"/>
      <c r="AL1931" s="35">
        <f t="shared" ref="AL1931:BD1931" si="779">1-AL1930/(AL1928-AL1929)</f>
        <v>1</v>
      </c>
      <c r="AM1931" s="35">
        <f t="shared" si="779"/>
        <v>1</v>
      </c>
      <c r="AN1931" s="35">
        <f t="shared" si="779"/>
        <v>1</v>
      </c>
      <c r="AO1931" s="35">
        <f t="shared" si="779"/>
        <v>1</v>
      </c>
      <c r="AP1931" s="35">
        <f t="shared" si="779"/>
        <v>1</v>
      </c>
      <c r="AQ1931" s="35">
        <f t="shared" si="779"/>
        <v>1</v>
      </c>
      <c r="AR1931" s="35">
        <f t="shared" si="779"/>
        <v>1</v>
      </c>
      <c r="AS1931" s="35">
        <f t="shared" si="779"/>
        <v>1</v>
      </c>
      <c r="AT1931" s="35">
        <f t="shared" si="779"/>
        <v>1</v>
      </c>
      <c r="AU1931" s="35">
        <f t="shared" si="779"/>
        <v>1</v>
      </c>
      <c r="AV1931" s="35">
        <f t="shared" si="779"/>
        <v>1</v>
      </c>
      <c r="AW1931" s="35">
        <f t="shared" si="779"/>
        <v>1</v>
      </c>
      <c r="AX1931" s="35">
        <f t="shared" si="779"/>
        <v>1</v>
      </c>
      <c r="AY1931" s="35">
        <f t="shared" si="779"/>
        <v>1</v>
      </c>
      <c r="AZ1931" s="35">
        <f t="shared" si="779"/>
        <v>1</v>
      </c>
      <c r="BA1931" s="35">
        <f t="shared" si="779"/>
        <v>1</v>
      </c>
      <c r="BB1931" s="35">
        <f t="shared" si="779"/>
        <v>1</v>
      </c>
      <c r="BC1931" s="35">
        <f t="shared" si="779"/>
        <v>1</v>
      </c>
      <c r="BD1931" s="35">
        <f t="shared" si="779"/>
        <v>1</v>
      </c>
      <c r="BE1931" s="110"/>
    </row>
    <row r="1932" spans="1:57" ht="25.5" customHeight="1" x14ac:dyDescent="0.25">
      <c r="A1932" s="29"/>
      <c r="B1932" s="83"/>
      <c r="C1932" s="84"/>
      <c r="D1932" s="84"/>
      <c r="E1932" s="76" t="s">
        <v>152</v>
      </c>
      <c r="F1932" s="34">
        <f t="shared" ref="F1932:AK1932" si="780">F1928+F1881</f>
        <v>1519</v>
      </c>
      <c r="G1932" s="34">
        <f t="shared" si="780"/>
        <v>1520</v>
      </c>
      <c r="H1932" s="34">
        <f t="shared" si="780"/>
        <v>1520</v>
      </c>
      <c r="I1932" s="34">
        <f t="shared" si="780"/>
        <v>1520</v>
      </c>
      <c r="J1932" s="34">
        <f t="shared" si="780"/>
        <v>1520</v>
      </c>
      <c r="K1932" s="34">
        <f t="shared" si="780"/>
        <v>1518</v>
      </c>
      <c r="L1932" s="34">
        <f t="shared" si="780"/>
        <v>1518</v>
      </c>
      <c r="M1932" s="34">
        <f t="shared" si="780"/>
        <v>1519</v>
      </c>
      <c r="N1932" s="34">
        <f t="shared" si="780"/>
        <v>1519</v>
      </c>
      <c r="O1932" s="34">
        <f t="shared" si="780"/>
        <v>1518</v>
      </c>
      <c r="P1932" s="34">
        <f t="shared" si="780"/>
        <v>1520</v>
      </c>
      <c r="Q1932" s="34">
        <f t="shared" si="780"/>
        <v>1520</v>
      </c>
      <c r="R1932" s="34">
        <f t="shared" si="780"/>
        <v>1503</v>
      </c>
      <c r="S1932" s="34">
        <f t="shared" si="780"/>
        <v>1519</v>
      </c>
      <c r="T1932" s="34">
        <f t="shared" si="780"/>
        <v>1520</v>
      </c>
      <c r="U1932" s="34">
        <f t="shared" si="780"/>
        <v>1508</v>
      </c>
      <c r="V1932" s="34"/>
      <c r="W1932" s="34">
        <f t="shared" si="780"/>
        <v>1515</v>
      </c>
      <c r="X1932" s="34"/>
      <c r="Y1932" s="34">
        <f t="shared" si="780"/>
        <v>1519</v>
      </c>
      <c r="Z1932" s="34">
        <f t="shared" si="780"/>
        <v>1520</v>
      </c>
      <c r="AA1932" s="34"/>
      <c r="AB1932" s="34">
        <f t="shared" si="780"/>
        <v>1520</v>
      </c>
      <c r="AC1932" s="34">
        <f t="shared" si="780"/>
        <v>1520</v>
      </c>
      <c r="AD1932" s="34">
        <f t="shared" si="780"/>
        <v>1520</v>
      </c>
      <c r="AE1932" s="34">
        <f t="shared" si="780"/>
        <v>1520</v>
      </c>
      <c r="AF1932" s="34">
        <f t="shared" si="780"/>
        <v>1519</v>
      </c>
      <c r="AG1932" s="34">
        <f t="shared" si="780"/>
        <v>1519</v>
      </c>
      <c r="AH1932" s="34"/>
      <c r="AI1932" s="34">
        <f t="shared" si="780"/>
        <v>1520</v>
      </c>
      <c r="AJ1932" s="34">
        <f t="shared" si="780"/>
        <v>1516</v>
      </c>
      <c r="AK1932" s="34"/>
      <c r="AL1932" s="34">
        <f t="shared" ref="AL1932:BD1932" si="781">AL1928+AL1881</f>
        <v>1516</v>
      </c>
      <c r="AM1932" s="34">
        <f t="shared" si="781"/>
        <v>1519</v>
      </c>
      <c r="AN1932" s="34">
        <f t="shared" si="781"/>
        <v>1519</v>
      </c>
      <c r="AO1932" s="34">
        <f t="shared" si="781"/>
        <v>1519</v>
      </c>
      <c r="AP1932" s="34">
        <f t="shared" si="781"/>
        <v>1520</v>
      </c>
      <c r="AQ1932" s="34">
        <f t="shared" si="781"/>
        <v>1517</v>
      </c>
      <c r="AR1932" s="34">
        <f t="shared" si="781"/>
        <v>1518</v>
      </c>
      <c r="AS1932" s="34">
        <f t="shared" si="781"/>
        <v>1520</v>
      </c>
      <c r="AT1932" s="34">
        <f t="shared" si="781"/>
        <v>1519</v>
      </c>
      <c r="AU1932" s="34">
        <f t="shared" si="781"/>
        <v>1520</v>
      </c>
      <c r="AV1932" s="34">
        <f t="shared" si="781"/>
        <v>1520</v>
      </c>
      <c r="AW1932" s="34">
        <f t="shared" si="781"/>
        <v>1512</v>
      </c>
      <c r="AX1932" s="34">
        <f t="shared" si="781"/>
        <v>1519</v>
      </c>
      <c r="AY1932" s="34">
        <f t="shared" si="781"/>
        <v>1517</v>
      </c>
      <c r="AZ1932" s="34">
        <f t="shared" si="781"/>
        <v>1519</v>
      </c>
      <c r="BA1932" s="34">
        <f t="shared" si="781"/>
        <v>1520</v>
      </c>
      <c r="BB1932" s="34">
        <f t="shared" si="781"/>
        <v>1520</v>
      </c>
      <c r="BC1932" s="34">
        <f t="shared" si="781"/>
        <v>1520</v>
      </c>
      <c r="BD1932" s="34">
        <f t="shared" si="781"/>
        <v>68323</v>
      </c>
      <c r="BE1932" s="110"/>
    </row>
    <row r="1933" spans="1:57" ht="25.5" customHeight="1" x14ac:dyDescent="0.25">
      <c r="A1933" s="29"/>
      <c r="B1933" s="83"/>
      <c r="C1933" s="84"/>
      <c r="D1933" s="84"/>
      <c r="E1933" s="76" t="s">
        <v>153</v>
      </c>
      <c r="F1933" s="34">
        <f t="shared" ref="F1933:AK1933" si="782">F1929+F1882</f>
        <v>94</v>
      </c>
      <c r="G1933" s="34">
        <f t="shared" si="782"/>
        <v>142</v>
      </c>
      <c r="H1933" s="34">
        <f t="shared" si="782"/>
        <v>91</v>
      </c>
      <c r="I1933" s="34">
        <f t="shared" si="782"/>
        <v>146</v>
      </c>
      <c r="J1933" s="34">
        <f t="shared" si="782"/>
        <v>151</v>
      </c>
      <c r="K1933" s="34">
        <f t="shared" si="782"/>
        <v>145</v>
      </c>
      <c r="L1933" s="34">
        <f t="shared" si="782"/>
        <v>192</v>
      </c>
      <c r="M1933" s="34">
        <f t="shared" si="782"/>
        <v>175</v>
      </c>
      <c r="N1933" s="34">
        <f t="shared" si="782"/>
        <v>159</v>
      </c>
      <c r="O1933" s="34">
        <f t="shared" si="782"/>
        <v>158</v>
      </c>
      <c r="P1933" s="34">
        <f t="shared" si="782"/>
        <v>148</v>
      </c>
      <c r="Q1933" s="34">
        <f t="shared" si="782"/>
        <v>192</v>
      </c>
      <c r="R1933" s="34">
        <f t="shared" si="782"/>
        <v>131</v>
      </c>
      <c r="S1933" s="34">
        <f t="shared" si="782"/>
        <v>185</v>
      </c>
      <c r="T1933" s="34">
        <f t="shared" si="782"/>
        <v>145</v>
      </c>
      <c r="U1933" s="34">
        <f t="shared" si="782"/>
        <v>140</v>
      </c>
      <c r="V1933" s="34"/>
      <c r="W1933" s="34">
        <f t="shared" si="782"/>
        <v>157</v>
      </c>
      <c r="X1933" s="34"/>
      <c r="Y1933" s="34">
        <f t="shared" si="782"/>
        <v>150</v>
      </c>
      <c r="Z1933" s="34">
        <f t="shared" si="782"/>
        <v>146</v>
      </c>
      <c r="AA1933" s="34"/>
      <c r="AB1933" s="34">
        <f t="shared" si="782"/>
        <v>133</v>
      </c>
      <c r="AC1933" s="34">
        <f t="shared" si="782"/>
        <v>149</v>
      </c>
      <c r="AD1933" s="34">
        <f t="shared" si="782"/>
        <v>154</v>
      </c>
      <c r="AE1933" s="34">
        <f t="shared" si="782"/>
        <v>157</v>
      </c>
      <c r="AF1933" s="34">
        <f t="shared" si="782"/>
        <v>166</v>
      </c>
      <c r="AG1933" s="34">
        <f t="shared" si="782"/>
        <v>116</v>
      </c>
      <c r="AH1933" s="34"/>
      <c r="AI1933" s="34">
        <f t="shared" si="782"/>
        <v>184</v>
      </c>
      <c r="AJ1933" s="34">
        <f t="shared" si="782"/>
        <v>148</v>
      </c>
      <c r="AK1933" s="34"/>
      <c r="AL1933" s="34">
        <f t="shared" ref="AL1933:BD1933" si="783">AL1929+AL1882</f>
        <v>145</v>
      </c>
      <c r="AM1933" s="34">
        <f t="shared" si="783"/>
        <v>147</v>
      </c>
      <c r="AN1933" s="34">
        <f t="shared" si="783"/>
        <v>176</v>
      </c>
      <c r="AO1933" s="34">
        <f t="shared" si="783"/>
        <v>144</v>
      </c>
      <c r="AP1933" s="34">
        <f t="shared" si="783"/>
        <v>184</v>
      </c>
      <c r="AQ1933" s="34">
        <f t="shared" si="783"/>
        <v>147</v>
      </c>
      <c r="AR1933" s="34">
        <f t="shared" si="783"/>
        <v>130</v>
      </c>
      <c r="AS1933" s="34">
        <f t="shared" si="783"/>
        <v>217</v>
      </c>
      <c r="AT1933" s="34">
        <f t="shared" si="783"/>
        <v>144</v>
      </c>
      <c r="AU1933" s="34">
        <f t="shared" si="783"/>
        <v>189</v>
      </c>
      <c r="AV1933" s="34">
        <f t="shared" si="783"/>
        <v>0</v>
      </c>
      <c r="AW1933" s="34">
        <f t="shared" si="783"/>
        <v>154</v>
      </c>
      <c r="AX1933" s="34">
        <f t="shared" si="783"/>
        <v>128</v>
      </c>
      <c r="AY1933" s="34">
        <f t="shared" si="783"/>
        <v>196</v>
      </c>
      <c r="AZ1933" s="34">
        <f t="shared" si="783"/>
        <v>131</v>
      </c>
      <c r="BA1933" s="34">
        <f t="shared" si="783"/>
        <v>137</v>
      </c>
      <c r="BB1933" s="34">
        <f t="shared" si="783"/>
        <v>0</v>
      </c>
      <c r="BC1933" s="34">
        <f t="shared" si="783"/>
        <v>0</v>
      </c>
      <c r="BD1933" s="34">
        <f t="shared" si="783"/>
        <v>6423</v>
      </c>
      <c r="BE1933" s="110"/>
    </row>
    <row r="1934" spans="1:57" ht="25.5" customHeight="1" x14ac:dyDescent="0.25">
      <c r="A1934" s="29"/>
      <c r="B1934" s="83"/>
      <c r="C1934" s="84"/>
      <c r="D1934" s="84"/>
      <c r="E1934" s="76" t="s">
        <v>154</v>
      </c>
      <c r="F1934" s="34">
        <f t="shared" ref="F1934:AK1934" si="784">F1930+F1883</f>
        <v>5</v>
      </c>
      <c r="G1934" s="34">
        <f t="shared" si="784"/>
        <v>27</v>
      </c>
      <c r="H1934" s="34">
        <f t="shared" si="784"/>
        <v>89</v>
      </c>
      <c r="I1934" s="34">
        <f t="shared" si="784"/>
        <v>71</v>
      </c>
      <c r="J1934" s="34">
        <f t="shared" si="784"/>
        <v>81</v>
      </c>
      <c r="K1934" s="34">
        <f t="shared" si="784"/>
        <v>22</v>
      </c>
      <c r="L1934" s="34">
        <f t="shared" si="784"/>
        <v>51</v>
      </c>
      <c r="M1934" s="34">
        <f t="shared" si="784"/>
        <v>134</v>
      </c>
      <c r="N1934" s="34">
        <f t="shared" si="784"/>
        <v>107</v>
      </c>
      <c r="O1934" s="34">
        <f t="shared" si="784"/>
        <v>72</v>
      </c>
      <c r="P1934" s="34">
        <f t="shared" si="784"/>
        <v>29</v>
      </c>
      <c r="Q1934" s="34">
        <f t="shared" si="784"/>
        <v>71</v>
      </c>
      <c r="R1934" s="34">
        <f t="shared" si="784"/>
        <v>96</v>
      </c>
      <c r="S1934" s="34">
        <f t="shared" si="784"/>
        <v>24</v>
      </c>
      <c r="T1934" s="34">
        <f t="shared" si="784"/>
        <v>101</v>
      </c>
      <c r="U1934" s="34">
        <f t="shared" si="784"/>
        <v>78</v>
      </c>
      <c r="V1934" s="34"/>
      <c r="W1934" s="34">
        <f t="shared" si="784"/>
        <v>147</v>
      </c>
      <c r="X1934" s="34"/>
      <c r="Y1934" s="34">
        <f t="shared" si="784"/>
        <v>58</v>
      </c>
      <c r="Z1934" s="34">
        <f t="shared" si="784"/>
        <v>74</v>
      </c>
      <c r="AA1934" s="34"/>
      <c r="AB1934" s="34">
        <f t="shared" si="784"/>
        <v>4</v>
      </c>
      <c r="AC1934" s="34">
        <f t="shared" si="784"/>
        <v>59</v>
      </c>
      <c r="AD1934" s="34">
        <f t="shared" si="784"/>
        <v>25</v>
      </c>
      <c r="AE1934" s="34">
        <f t="shared" si="784"/>
        <v>21</v>
      </c>
      <c r="AF1934" s="34">
        <f t="shared" si="784"/>
        <v>105</v>
      </c>
      <c r="AG1934" s="34">
        <f t="shared" si="784"/>
        <v>40</v>
      </c>
      <c r="AH1934" s="34"/>
      <c r="AI1934" s="34">
        <f t="shared" si="784"/>
        <v>58</v>
      </c>
      <c r="AJ1934" s="34">
        <f t="shared" si="784"/>
        <v>39</v>
      </c>
      <c r="AK1934" s="34"/>
      <c r="AL1934" s="34">
        <f t="shared" ref="AL1934:BD1934" si="785">AL1930+AL1883</f>
        <v>37</v>
      </c>
      <c r="AM1934" s="34">
        <f t="shared" si="785"/>
        <v>15</v>
      </c>
      <c r="AN1934" s="34">
        <f t="shared" si="785"/>
        <v>38</v>
      </c>
      <c r="AO1934" s="34">
        <f t="shared" si="785"/>
        <v>93</v>
      </c>
      <c r="AP1934" s="34">
        <f t="shared" si="785"/>
        <v>15</v>
      </c>
      <c r="AQ1934" s="34">
        <f t="shared" si="785"/>
        <v>141</v>
      </c>
      <c r="AR1934" s="34">
        <f t="shared" si="785"/>
        <v>101</v>
      </c>
      <c r="AS1934" s="34">
        <f t="shared" si="785"/>
        <v>87</v>
      </c>
      <c r="AT1934" s="34">
        <f t="shared" si="785"/>
        <v>89</v>
      </c>
      <c r="AU1934" s="34">
        <f t="shared" si="785"/>
        <v>158</v>
      </c>
      <c r="AV1934" s="34">
        <f t="shared" si="785"/>
        <v>0</v>
      </c>
      <c r="AW1934" s="34">
        <f t="shared" si="785"/>
        <v>183</v>
      </c>
      <c r="AX1934" s="34">
        <f t="shared" si="785"/>
        <v>64</v>
      </c>
      <c r="AY1934" s="34">
        <f t="shared" si="785"/>
        <v>3</v>
      </c>
      <c r="AZ1934" s="34">
        <f t="shared" si="785"/>
        <v>33</v>
      </c>
      <c r="BA1934" s="34">
        <f t="shared" si="785"/>
        <v>1</v>
      </c>
      <c r="BB1934" s="34">
        <f t="shared" si="785"/>
        <v>0</v>
      </c>
      <c r="BC1934" s="34">
        <f t="shared" si="785"/>
        <v>0</v>
      </c>
      <c r="BD1934" s="34">
        <f t="shared" si="785"/>
        <v>2746</v>
      </c>
      <c r="BE1934" s="110"/>
    </row>
    <row r="1935" spans="1:57" ht="25.5" customHeight="1" x14ac:dyDescent="0.25">
      <c r="A1935" s="29"/>
      <c r="B1935" s="83"/>
      <c r="C1935" s="84"/>
      <c r="D1935" s="84"/>
      <c r="E1935" s="76" t="s">
        <v>155</v>
      </c>
      <c r="F1935" s="35">
        <f t="shared" ref="F1935:AK1935" si="786">1-F1934/(F1932-F1933)</f>
        <v>0.99649122807017543</v>
      </c>
      <c r="G1935" s="35">
        <f t="shared" si="786"/>
        <v>0.98040638606676345</v>
      </c>
      <c r="H1935" s="35">
        <f t="shared" si="786"/>
        <v>0.93771868439468165</v>
      </c>
      <c r="I1935" s="35">
        <f t="shared" si="786"/>
        <v>0.94832605531295489</v>
      </c>
      <c r="J1935" s="35">
        <f t="shared" si="786"/>
        <v>0.94083272461650835</v>
      </c>
      <c r="K1935" s="35">
        <f t="shared" si="786"/>
        <v>0.98397669337217775</v>
      </c>
      <c r="L1935" s="35">
        <f t="shared" si="786"/>
        <v>0.96153846153846156</v>
      </c>
      <c r="M1935" s="35">
        <f t="shared" si="786"/>
        <v>0.90029761904761907</v>
      </c>
      <c r="N1935" s="35">
        <f t="shared" si="786"/>
        <v>0.92132352941176476</v>
      </c>
      <c r="O1935" s="35">
        <f t="shared" si="786"/>
        <v>0.94705882352941173</v>
      </c>
      <c r="P1935" s="35">
        <f t="shared" si="786"/>
        <v>0.9788629737609329</v>
      </c>
      <c r="Q1935" s="35">
        <f t="shared" si="786"/>
        <v>0.94653614457831325</v>
      </c>
      <c r="R1935" s="35">
        <f t="shared" si="786"/>
        <v>0.93002915451895041</v>
      </c>
      <c r="S1935" s="35">
        <f t="shared" si="786"/>
        <v>0.98200899550224885</v>
      </c>
      <c r="T1935" s="35">
        <f t="shared" si="786"/>
        <v>0.92654545454545456</v>
      </c>
      <c r="U1935" s="35">
        <f t="shared" si="786"/>
        <v>0.94298245614035092</v>
      </c>
      <c r="V1935" s="35"/>
      <c r="W1935" s="35">
        <f t="shared" si="786"/>
        <v>0.89175257731958757</v>
      </c>
      <c r="X1935" s="35"/>
      <c r="Y1935" s="35">
        <f t="shared" si="786"/>
        <v>0.95763330898466037</v>
      </c>
      <c r="Z1935" s="35">
        <f t="shared" si="786"/>
        <v>0.94614264919941771</v>
      </c>
      <c r="AA1935" s="35"/>
      <c r="AB1935" s="35">
        <f t="shared" si="786"/>
        <v>0.99711607786589762</v>
      </c>
      <c r="AC1935" s="35">
        <f t="shared" si="786"/>
        <v>0.9569657184536835</v>
      </c>
      <c r="AD1935" s="35">
        <f t="shared" si="786"/>
        <v>0.98169838945827237</v>
      </c>
      <c r="AE1935" s="35">
        <f t="shared" si="786"/>
        <v>0.9845928099779897</v>
      </c>
      <c r="AF1935" s="35">
        <f t="shared" si="786"/>
        <v>0.92239467849223944</v>
      </c>
      <c r="AG1935" s="35">
        <f t="shared" si="786"/>
        <v>0.97148966500356382</v>
      </c>
      <c r="AH1935" s="35"/>
      <c r="AI1935" s="35">
        <f t="shared" si="786"/>
        <v>0.95658682634730541</v>
      </c>
      <c r="AJ1935" s="35">
        <f t="shared" si="786"/>
        <v>0.97149122807017541</v>
      </c>
      <c r="AK1935" s="35"/>
      <c r="AL1935" s="35">
        <f t="shared" ref="AL1935:BD1935" si="787">1-AL1934/(AL1932-AL1933)</f>
        <v>0.97301239970824216</v>
      </c>
      <c r="AM1935" s="35">
        <f t="shared" si="787"/>
        <v>0.98906705539358597</v>
      </c>
      <c r="AN1935" s="35">
        <f t="shared" si="787"/>
        <v>0.97170513775130307</v>
      </c>
      <c r="AO1935" s="35">
        <f t="shared" si="787"/>
        <v>0.93236363636363639</v>
      </c>
      <c r="AP1935" s="35">
        <f t="shared" si="787"/>
        <v>0.98877245508982037</v>
      </c>
      <c r="AQ1935" s="35">
        <f t="shared" si="787"/>
        <v>0.89708029197080297</v>
      </c>
      <c r="AR1935" s="35">
        <f t="shared" si="787"/>
        <v>0.92723342939481268</v>
      </c>
      <c r="AS1935" s="35">
        <f t="shared" si="787"/>
        <v>0.93323100537221793</v>
      </c>
      <c r="AT1935" s="35">
        <f t="shared" si="787"/>
        <v>0.93527272727272726</v>
      </c>
      <c r="AU1935" s="35">
        <f t="shared" si="787"/>
        <v>0.88129226145755069</v>
      </c>
      <c r="AV1935" s="35">
        <f t="shared" si="787"/>
        <v>1</v>
      </c>
      <c r="AW1935" s="35">
        <f t="shared" si="787"/>
        <v>0.86524300441826218</v>
      </c>
      <c r="AX1935" s="35">
        <f t="shared" si="787"/>
        <v>0.95398993529834653</v>
      </c>
      <c r="AY1935" s="35">
        <f t="shared" si="787"/>
        <v>0.99772899318697961</v>
      </c>
      <c r="AZ1935" s="35">
        <f t="shared" si="787"/>
        <v>0.97622478386167144</v>
      </c>
      <c r="BA1935" s="35">
        <f t="shared" si="787"/>
        <v>0.99927693420101227</v>
      </c>
      <c r="BB1935" s="35">
        <f t="shared" si="787"/>
        <v>1</v>
      </c>
      <c r="BC1935" s="35">
        <f t="shared" si="787"/>
        <v>1</v>
      </c>
      <c r="BD1935" s="35">
        <f t="shared" si="787"/>
        <v>0.95563812600969311</v>
      </c>
      <c r="BE1935" s="110"/>
    </row>
    <row r="1936" spans="1:57" ht="25.5" customHeight="1" x14ac:dyDescent="0.25">
      <c r="A1936" s="19" t="s">
        <v>44</v>
      </c>
      <c r="B1936" s="85" t="s">
        <v>45</v>
      </c>
      <c r="C1936" s="86">
        <v>43736</v>
      </c>
      <c r="D1936" s="85">
        <v>38</v>
      </c>
      <c r="E1936" s="85" t="s">
        <v>46</v>
      </c>
      <c r="F1936" s="19">
        <f t="shared" ref="F1936:AK1936" si="788">F1885</f>
        <v>14</v>
      </c>
      <c r="G1936" s="19">
        <f t="shared" si="788"/>
        <v>23</v>
      </c>
      <c r="H1936" s="19">
        <f t="shared" si="788"/>
        <v>42</v>
      </c>
      <c r="I1936" s="19">
        <f t="shared" si="788"/>
        <v>47</v>
      </c>
      <c r="J1936" s="19">
        <f t="shared" si="788"/>
        <v>48</v>
      </c>
      <c r="K1936" s="19">
        <f t="shared" si="788"/>
        <v>59</v>
      </c>
      <c r="L1936" s="19">
        <f t="shared" si="788"/>
        <v>64</v>
      </c>
      <c r="M1936" s="19">
        <f t="shared" si="788"/>
        <v>65</v>
      </c>
      <c r="N1936" s="19">
        <f t="shared" si="788"/>
        <v>66</v>
      </c>
      <c r="O1936" s="19">
        <f t="shared" si="788"/>
        <v>72</v>
      </c>
      <c r="P1936" s="19">
        <f t="shared" si="788"/>
        <v>76</v>
      </c>
      <c r="Q1936" s="19">
        <f t="shared" si="788"/>
        <v>78</v>
      </c>
      <c r="R1936" s="19">
        <f t="shared" si="788"/>
        <v>79</v>
      </c>
      <c r="S1936" s="19">
        <f t="shared" si="788"/>
        <v>83</v>
      </c>
      <c r="T1936" s="19">
        <f t="shared" si="788"/>
        <v>84</v>
      </c>
      <c r="U1936" s="19">
        <f t="shared" si="788"/>
        <v>86</v>
      </c>
      <c r="V1936" s="19"/>
      <c r="W1936" s="19">
        <f t="shared" si="788"/>
        <v>411</v>
      </c>
      <c r="X1936" s="19"/>
      <c r="Y1936" s="19">
        <f t="shared" si="788"/>
        <v>413</v>
      </c>
      <c r="Z1936" s="19">
        <f t="shared" si="788"/>
        <v>415</v>
      </c>
      <c r="AA1936" s="19"/>
      <c r="AB1936" s="19">
        <f t="shared" si="788"/>
        <v>417</v>
      </c>
      <c r="AC1936" s="19">
        <f t="shared" si="788"/>
        <v>418</v>
      </c>
      <c r="AD1936" s="19">
        <f t="shared" si="788"/>
        <v>419</v>
      </c>
      <c r="AE1936" s="19">
        <f t="shared" si="788"/>
        <v>420</v>
      </c>
      <c r="AF1936" s="19">
        <f t="shared" si="788"/>
        <v>421</v>
      </c>
      <c r="AG1936" s="19">
        <f t="shared" si="788"/>
        <v>422</v>
      </c>
      <c r="AH1936" s="19"/>
      <c r="AI1936" s="19">
        <f t="shared" si="788"/>
        <v>425</v>
      </c>
      <c r="AJ1936" s="19">
        <f t="shared" si="788"/>
        <v>426</v>
      </c>
      <c r="AK1936" s="19"/>
      <c r="AL1936" s="19">
        <f t="shared" ref="AL1936:BD1936" si="789">AL1885</f>
        <v>430</v>
      </c>
      <c r="AM1936" s="19">
        <f t="shared" si="789"/>
        <v>431</v>
      </c>
      <c r="AN1936" s="19">
        <f t="shared" si="789"/>
        <v>433</v>
      </c>
      <c r="AO1936" s="19">
        <f t="shared" si="789"/>
        <v>446</v>
      </c>
      <c r="AP1936" s="19">
        <f t="shared" si="789"/>
        <v>449</v>
      </c>
      <c r="AQ1936" s="19">
        <f t="shared" si="789"/>
        <v>450</v>
      </c>
      <c r="AR1936" s="19">
        <f t="shared" si="789"/>
        <v>451</v>
      </c>
      <c r="AS1936" s="19">
        <f t="shared" si="789"/>
        <v>453</v>
      </c>
      <c r="AT1936" s="19">
        <f t="shared" si="789"/>
        <v>454</v>
      </c>
      <c r="AU1936" s="19">
        <f t="shared" si="789"/>
        <v>455</v>
      </c>
      <c r="AV1936" s="19">
        <f t="shared" si="789"/>
        <v>0</v>
      </c>
      <c r="AW1936" s="19">
        <f t="shared" si="789"/>
        <v>457</v>
      </c>
      <c r="AX1936" s="19">
        <f t="shared" si="789"/>
        <v>458</v>
      </c>
      <c r="AY1936" s="19">
        <f t="shared" si="789"/>
        <v>460</v>
      </c>
      <c r="AZ1936" s="19">
        <f t="shared" si="789"/>
        <v>461</v>
      </c>
      <c r="BA1936" s="19">
        <f t="shared" si="789"/>
        <v>463</v>
      </c>
      <c r="BB1936" s="19">
        <f t="shared" si="789"/>
        <v>0</v>
      </c>
      <c r="BC1936" s="19">
        <f t="shared" si="789"/>
        <v>0</v>
      </c>
      <c r="BD1936" s="19" t="str">
        <f t="shared" si="789"/>
        <v>TOTALS</v>
      </c>
      <c r="BE1936" s="19" t="s">
        <v>47</v>
      </c>
    </row>
    <row r="1937" spans="1:57" ht="25.5" customHeight="1" x14ac:dyDescent="0.25">
      <c r="A1937" s="19" t="s">
        <v>48</v>
      </c>
      <c r="B1937" s="85"/>
      <c r="C1937" s="87" t="s">
        <v>49</v>
      </c>
      <c r="D1937" s="87" t="s">
        <v>50</v>
      </c>
      <c r="E1937" s="87" t="s">
        <v>51</v>
      </c>
      <c r="F1937" s="19" t="s">
        <v>52</v>
      </c>
      <c r="G1937" s="19" t="s">
        <v>52</v>
      </c>
      <c r="H1937" s="19" t="s">
        <v>52</v>
      </c>
      <c r="I1937" s="19" t="s">
        <v>52</v>
      </c>
      <c r="J1937" s="19" t="s">
        <v>52</v>
      </c>
      <c r="K1937" s="19" t="s">
        <v>52</v>
      </c>
      <c r="L1937" s="19" t="s">
        <v>52</v>
      </c>
      <c r="M1937" s="19" t="s">
        <v>52</v>
      </c>
      <c r="N1937" s="19" t="s">
        <v>52</v>
      </c>
      <c r="O1937" s="19" t="s">
        <v>52</v>
      </c>
      <c r="P1937" s="19" t="s">
        <v>52</v>
      </c>
      <c r="Q1937" s="19" t="s">
        <v>52</v>
      </c>
      <c r="R1937" s="19" t="s">
        <v>52</v>
      </c>
      <c r="S1937" s="19" t="s">
        <v>52</v>
      </c>
      <c r="T1937" s="19" t="s">
        <v>52</v>
      </c>
      <c r="U1937" s="19" t="s">
        <v>52</v>
      </c>
      <c r="V1937" s="19"/>
      <c r="W1937" s="19" t="s">
        <v>52</v>
      </c>
      <c r="X1937" s="19"/>
      <c r="Y1937" s="19" t="s">
        <v>52</v>
      </c>
      <c r="Z1937" s="19" t="s">
        <v>52</v>
      </c>
      <c r="AA1937" s="19"/>
      <c r="AB1937" s="19" t="s">
        <v>52</v>
      </c>
      <c r="AC1937" s="19" t="s">
        <v>52</v>
      </c>
      <c r="AD1937" s="19" t="s">
        <v>52</v>
      </c>
      <c r="AE1937" s="19" t="s">
        <v>52</v>
      </c>
      <c r="AF1937" s="19" t="s">
        <v>52</v>
      </c>
      <c r="AG1937" s="19" t="s">
        <v>52</v>
      </c>
      <c r="AH1937" s="19"/>
      <c r="AI1937" s="19" t="s">
        <v>52</v>
      </c>
      <c r="AJ1937" s="19" t="s">
        <v>52</v>
      </c>
      <c r="AK1937" s="19"/>
      <c r="AL1937" s="19" t="s">
        <v>52</v>
      </c>
      <c r="AM1937" s="19" t="s">
        <v>52</v>
      </c>
      <c r="AN1937" s="19" t="s">
        <v>52</v>
      </c>
      <c r="AO1937" s="19" t="s">
        <v>52</v>
      </c>
      <c r="AP1937" s="19" t="s">
        <v>52</v>
      </c>
      <c r="AQ1937" s="19" t="s">
        <v>52</v>
      </c>
      <c r="AR1937" s="19" t="s">
        <v>52</v>
      </c>
      <c r="AS1937" s="19" t="s">
        <v>52</v>
      </c>
      <c r="AT1937" s="19" t="s">
        <v>52</v>
      </c>
      <c r="AU1937" s="19" t="s">
        <v>52</v>
      </c>
      <c r="AV1937" s="19" t="s">
        <v>52</v>
      </c>
      <c r="AW1937" s="19" t="s">
        <v>52</v>
      </c>
      <c r="AX1937" s="19" t="s">
        <v>52</v>
      </c>
      <c r="AY1937" s="19" t="s">
        <v>52</v>
      </c>
      <c r="AZ1937" s="19" t="s">
        <v>52</v>
      </c>
      <c r="BA1937" s="19" t="s">
        <v>52</v>
      </c>
      <c r="BB1937" s="19" t="s">
        <v>52</v>
      </c>
      <c r="BC1937" s="19" t="s">
        <v>52</v>
      </c>
      <c r="BD1937" s="19" t="s">
        <v>52</v>
      </c>
      <c r="BE1937" s="19" t="s">
        <v>53</v>
      </c>
    </row>
    <row r="1938" spans="1:57" ht="25.5" customHeight="1" x14ac:dyDescent="0.25">
      <c r="A1938" s="22">
        <v>39</v>
      </c>
      <c r="B1938" s="76" t="s">
        <v>54</v>
      </c>
      <c r="C1938" s="76">
        <v>25</v>
      </c>
      <c r="D1938" s="76" t="s">
        <v>55</v>
      </c>
      <c r="E1938" s="76" t="s">
        <v>56</v>
      </c>
      <c r="F1938" s="24">
        <v>0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4"/>
      <c r="W1938" s="24">
        <v>0</v>
      </c>
      <c r="X1938" s="24"/>
      <c r="Y1938" s="24">
        <v>0</v>
      </c>
      <c r="Z1938" s="24">
        <v>0</v>
      </c>
      <c r="AA1938" s="24"/>
      <c r="AB1938" s="24">
        <v>0</v>
      </c>
      <c r="AC1938" s="24">
        <v>0</v>
      </c>
      <c r="AD1938" s="24">
        <v>0</v>
      </c>
      <c r="AE1938" s="24">
        <v>0</v>
      </c>
      <c r="AF1938" s="24">
        <v>0</v>
      </c>
      <c r="AG1938" s="24">
        <v>0</v>
      </c>
      <c r="AH1938" s="24"/>
      <c r="AI1938" s="24">
        <v>0</v>
      </c>
      <c r="AJ1938" s="24">
        <v>0</v>
      </c>
      <c r="AK1938" s="24"/>
      <c r="AL1938" s="24">
        <v>0</v>
      </c>
      <c r="AM1938" s="24">
        <v>0</v>
      </c>
      <c r="AN1938" s="24">
        <v>0</v>
      </c>
      <c r="AO1938" s="24">
        <v>0</v>
      </c>
      <c r="AP1938" s="24">
        <v>0</v>
      </c>
      <c r="AQ1938" s="24">
        <v>0</v>
      </c>
      <c r="AR1938" s="24">
        <v>0</v>
      </c>
      <c r="AS1938" s="24">
        <v>0</v>
      </c>
      <c r="AT1938" s="24">
        <v>0</v>
      </c>
      <c r="AU1938" s="24">
        <v>0</v>
      </c>
      <c r="AV1938" s="24">
        <v>0</v>
      </c>
      <c r="AW1938" s="24">
        <v>0</v>
      </c>
      <c r="AX1938" s="24">
        <v>0</v>
      </c>
      <c r="AY1938" s="24">
        <v>0</v>
      </c>
      <c r="AZ1938" s="24">
        <v>0</v>
      </c>
      <c r="BA1938" s="24">
        <v>0</v>
      </c>
      <c r="BB1938" s="24">
        <v>0</v>
      </c>
      <c r="BC1938" s="24">
        <v>0</v>
      </c>
      <c r="BD1938" s="24">
        <f t="shared" ref="BD1938:BD1981" si="790">SUM(F1938:BC1938)</f>
        <v>0</v>
      </c>
      <c r="BE1938" s="25"/>
    </row>
    <row r="1939" spans="1:57" ht="25.5" customHeight="1" x14ac:dyDescent="0.25">
      <c r="A1939" s="22">
        <v>39</v>
      </c>
      <c r="B1939" s="76" t="s">
        <v>54</v>
      </c>
      <c r="C1939" s="76">
        <v>66</v>
      </c>
      <c r="D1939" s="76" t="s">
        <v>55</v>
      </c>
      <c r="E1939" s="77" t="s">
        <v>57</v>
      </c>
      <c r="F1939" s="24">
        <v>0</v>
      </c>
      <c r="G1939" s="24">
        <v>0</v>
      </c>
      <c r="H1939" s="24">
        <v>0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0</v>
      </c>
      <c r="V1939" s="24"/>
      <c r="W1939" s="24">
        <v>0</v>
      </c>
      <c r="X1939" s="24"/>
      <c r="Y1939" s="24">
        <v>0</v>
      </c>
      <c r="Z1939" s="24">
        <v>0</v>
      </c>
      <c r="AA1939" s="24"/>
      <c r="AB1939" s="24">
        <v>0</v>
      </c>
      <c r="AC1939" s="24">
        <v>0</v>
      </c>
      <c r="AD1939" s="24">
        <v>0</v>
      </c>
      <c r="AE1939" s="24">
        <v>0</v>
      </c>
      <c r="AF1939" s="24">
        <v>0</v>
      </c>
      <c r="AG1939" s="24">
        <v>0</v>
      </c>
      <c r="AH1939" s="24"/>
      <c r="AI1939" s="24">
        <v>0</v>
      </c>
      <c r="AJ1939" s="24">
        <v>0</v>
      </c>
      <c r="AK1939" s="24"/>
      <c r="AL1939" s="24">
        <v>0</v>
      </c>
      <c r="AM1939" s="24">
        <v>0</v>
      </c>
      <c r="AN1939" s="24">
        <v>0</v>
      </c>
      <c r="AO1939" s="24">
        <v>0</v>
      </c>
      <c r="AP1939" s="24">
        <v>0</v>
      </c>
      <c r="AQ1939" s="24">
        <v>0</v>
      </c>
      <c r="AR1939" s="24">
        <v>0</v>
      </c>
      <c r="AS1939" s="24">
        <v>0</v>
      </c>
      <c r="AT1939" s="24">
        <v>0</v>
      </c>
      <c r="AU1939" s="24">
        <v>0</v>
      </c>
      <c r="AV1939" s="24">
        <v>0</v>
      </c>
      <c r="AW1939" s="24">
        <v>0</v>
      </c>
      <c r="AX1939" s="24">
        <v>0</v>
      </c>
      <c r="AY1939" s="24">
        <v>0</v>
      </c>
      <c r="AZ1939" s="24">
        <v>0</v>
      </c>
      <c r="BA1939" s="24">
        <v>0</v>
      </c>
      <c r="BB1939" s="24">
        <v>0</v>
      </c>
      <c r="BC1939" s="24">
        <v>0</v>
      </c>
      <c r="BD1939" s="24">
        <f t="shared" si="790"/>
        <v>0</v>
      </c>
      <c r="BE1939" s="25"/>
    </row>
    <row r="1940" spans="1:57" ht="25.5" customHeight="1" x14ac:dyDescent="0.25">
      <c r="A1940" s="22">
        <v>39</v>
      </c>
      <c r="B1940" s="76" t="s">
        <v>54</v>
      </c>
      <c r="C1940" s="76">
        <v>27</v>
      </c>
      <c r="D1940" s="76">
        <v>269</v>
      </c>
      <c r="E1940" s="76" t="s">
        <v>61</v>
      </c>
      <c r="F1940" s="24">
        <v>0</v>
      </c>
      <c r="G1940" s="24">
        <v>0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0</v>
      </c>
      <c r="V1940" s="24"/>
      <c r="W1940" s="24">
        <v>0</v>
      </c>
      <c r="X1940" s="24"/>
      <c r="Y1940" s="24">
        <v>0</v>
      </c>
      <c r="Z1940" s="24">
        <v>0</v>
      </c>
      <c r="AA1940" s="24"/>
      <c r="AB1940" s="24">
        <v>0</v>
      </c>
      <c r="AC1940" s="24">
        <v>0</v>
      </c>
      <c r="AD1940" s="24">
        <v>0</v>
      </c>
      <c r="AE1940" s="24">
        <v>0</v>
      </c>
      <c r="AF1940" s="24">
        <v>0</v>
      </c>
      <c r="AG1940" s="24">
        <v>0</v>
      </c>
      <c r="AH1940" s="24"/>
      <c r="AI1940" s="24">
        <v>0</v>
      </c>
      <c r="AJ1940" s="24">
        <v>0</v>
      </c>
      <c r="AK1940" s="24"/>
      <c r="AL1940" s="24">
        <v>0</v>
      </c>
      <c r="AM1940" s="24">
        <v>0</v>
      </c>
      <c r="AN1940" s="24">
        <v>0</v>
      </c>
      <c r="AO1940" s="24">
        <v>0</v>
      </c>
      <c r="AP1940" s="24">
        <v>0</v>
      </c>
      <c r="AQ1940" s="24">
        <v>0</v>
      </c>
      <c r="AR1940" s="24">
        <v>0</v>
      </c>
      <c r="AS1940" s="24">
        <v>0</v>
      </c>
      <c r="AT1940" s="24">
        <v>0</v>
      </c>
      <c r="AU1940" s="24">
        <v>0</v>
      </c>
      <c r="AV1940" s="24">
        <v>0</v>
      </c>
      <c r="AW1940" s="24">
        <v>0</v>
      </c>
      <c r="AX1940" s="24">
        <v>0</v>
      </c>
      <c r="AY1940" s="24">
        <v>0</v>
      </c>
      <c r="AZ1940" s="24">
        <v>0</v>
      </c>
      <c r="BA1940" s="24">
        <v>0</v>
      </c>
      <c r="BB1940" s="24">
        <v>0</v>
      </c>
      <c r="BC1940" s="24">
        <v>0</v>
      </c>
      <c r="BD1940" s="24">
        <f t="shared" si="790"/>
        <v>0</v>
      </c>
      <c r="BE1940" s="25"/>
    </row>
    <row r="1941" spans="1:57" ht="25.5" customHeight="1" x14ac:dyDescent="0.25">
      <c r="A1941" s="22">
        <v>39</v>
      </c>
      <c r="B1941" s="76" t="s">
        <v>54</v>
      </c>
      <c r="C1941" s="76">
        <v>27</v>
      </c>
      <c r="D1941" s="76">
        <v>273</v>
      </c>
      <c r="E1941" s="76" t="s">
        <v>65</v>
      </c>
      <c r="F1941" s="24">
        <v>0</v>
      </c>
      <c r="G1941" s="24">
        <v>0</v>
      </c>
      <c r="H1941" s="24">
        <v>0</v>
      </c>
      <c r="I1941" s="24">
        <v>0</v>
      </c>
      <c r="J1941" s="24">
        <v>0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0</v>
      </c>
      <c r="V1941" s="24"/>
      <c r="W1941" s="24">
        <v>0</v>
      </c>
      <c r="X1941" s="24"/>
      <c r="Y1941" s="24">
        <v>0</v>
      </c>
      <c r="Z1941" s="24">
        <v>0</v>
      </c>
      <c r="AA1941" s="24"/>
      <c r="AB1941" s="24">
        <v>0</v>
      </c>
      <c r="AC1941" s="24">
        <v>0</v>
      </c>
      <c r="AD1941" s="24">
        <v>0</v>
      </c>
      <c r="AE1941" s="24">
        <v>0</v>
      </c>
      <c r="AF1941" s="24">
        <v>0</v>
      </c>
      <c r="AG1941" s="24">
        <v>0</v>
      </c>
      <c r="AH1941" s="24"/>
      <c r="AI1941" s="24">
        <v>0</v>
      </c>
      <c r="AJ1941" s="24">
        <v>0</v>
      </c>
      <c r="AK1941" s="24"/>
      <c r="AL1941" s="24">
        <v>0</v>
      </c>
      <c r="AM1941" s="24">
        <v>0</v>
      </c>
      <c r="AN1941" s="24">
        <v>0</v>
      </c>
      <c r="AO1941" s="24">
        <v>0</v>
      </c>
      <c r="AP1941" s="24">
        <v>0</v>
      </c>
      <c r="AQ1941" s="24">
        <v>0</v>
      </c>
      <c r="AR1941" s="24">
        <v>0</v>
      </c>
      <c r="AS1941" s="24">
        <v>0</v>
      </c>
      <c r="AT1941" s="24">
        <v>0</v>
      </c>
      <c r="AU1941" s="24">
        <v>0</v>
      </c>
      <c r="AV1941" s="24">
        <v>0</v>
      </c>
      <c r="AW1941" s="24">
        <v>0</v>
      </c>
      <c r="AX1941" s="24">
        <v>0</v>
      </c>
      <c r="AY1941" s="24">
        <v>0</v>
      </c>
      <c r="AZ1941" s="24">
        <v>0</v>
      </c>
      <c r="BA1941" s="24">
        <v>0</v>
      </c>
      <c r="BB1941" s="24">
        <v>0</v>
      </c>
      <c r="BC1941" s="24">
        <v>0</v>
      </c>
      <c r="BD1941" s="24">
        <f t="shared" si="790"/>
        <v>0</v>
      </c>
      <c r="BE1941" s="25" t="s">
        <v>48</v>
      </c>
    </row>
    <row r="1942" spans="1:57" ht="25.5" customHeight="1" x14ac:dyDescent="0.25">
      <c r="A1942" s="22">
        <v>39</v>
      </c>
      <c r="B1942" s="76" t="s">
        <v>54</v>
      </c>
      <c r="C1942" s="76">
        <v>27</v>
      </c>
      <c r="D1942" s="76">
        <v>274</v>
      </c>
      <c r="E1942" s="76" t="s">
        <v>66</v>
      </c>
      <c r="F1942" s="24">
        <v>0</v>
      </c>
      <c r="G1942" s="24">
        <v>0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0</v>
      </c>
      <c r="V1942" s="24"/>
      <c r="W1942" s="24">
        <v>0</v>
      </c>
      <c r="X1942" s="24"/>
      <c r="Y1942" s="24">
        <v>0</v>
      </c>
      <c r="Z1942" s="24">
        <v>0</v>
      </c>
      <c r="AA1942" s="24"/>
      <c r="AB1942" s="24">
        <v>0</v>
      </c>
      <c r="AC1942" s="24">
        <v>0</v>
      </c>
      <c r="AD1942" s="24">
        <v>0</v>
      </c>
      <c r="AE1942" s="24">
        <v>0</v>
      </c>
      <c r="AF1942" s="24">
        <v>0</v>
      </c>
      <c r="AG1942" s="24">
        <v>0</v>
      </c>
      <c r="AH1942" s="24"/>
      <c r="AI1942" s="24">
        <v>0</v>
      </c>
      <c r="AJ1942" s="24">
        <v>0</v>
      </c>
      <c r="AK1942" s="24"/>
      <c r="AL1942" s="24">
        <v>0</v>
      </c>
      <c r="AM1942" s="24">
        <v>0</v>
      </c>
      <c r="AN1942" s="24">
        <v>0</v>
      </c>
      <c r="AO1942" s="24">
        <v>0</v>
      </c>
      <c r="AP1942" s="24">
        <v>0</v>
      </c>
      <c r="AQ1942" s="24">
        <v>0</v>
      </c>
      <c r="AR1942" s="24">
        <v>0</v>
      </c>
      <c r="AS1942" s="24">
        <v>0</v>
      </c>
      <c r="AT1942" s="24">
        <v>0</v>
      </c>
      <c r="AU1942" s="24">
        <v>0</v>
      </c>
      <c r="AV1942" s="24">
        <v>0</v>
      </c>
      <c r="AW1942" s="24">
        <v>0</v>
      </c>
      <c r="AX1942" s="24">
        <v>0</v>
      </c>
      <c r="AY1942" s="24">
        <v>0</v>
      </c>
      <c r="AZ1942" s="24">
        <v>0</v>
      </c>
      <c r="BA1942" s="24">
        <v>0</v>
      </c>
      <c r="BB1942" s="24">
        <v>0</v>
      </c>
      <c r="BC1942" s="24">
        <v>0</v>
      </c>
      <c r="BD1942" s="24">
        <f t="shared" si="790"/>
        <v>0</v>
      </c>
      <c r="BE1942" s="25" t="s">
        <v>48</v>
      </c>
    </row>
    <row r="1943" spans="1:57" ht="25.5" customHeight="1" x14ac:dyDescent="0.25">
      <c r="A1943" s="22">
        <v>39</v>
      </c>
      <c r="B1943" s="76" t="s">
        <v>54</v>
      </c>
      <c r="C1943" s="76">
        <v>23</v>
      </c>
      <c r="D1943" s="76">
        <v>243</v>
      </c>
      <c r="E1943" s="76" t="s">
        <v>67</v>
      </c>
      <c r="F1943" s="24">
        <v>0</v>
      </c>
      <c r="G1943" s="24">
        <v>0</v>
      </c>
      <c r="H1943" s="24">
        <v>0</v>
      </c>
      <c r="I1943" s="24">
        <v>0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0</v>
      </c>
      <c r="V1943" s="24"/>
      <c r="W1943" s="24">
        <v>0</v>
      </c>
      <c r="X1943" s="24"/>
      <c r="Y1943" s="24">
        <v>0</v>
      </c>
      <c r="Z1943" s="24">
        <v>0</v>
      </c>
      <c r="AA1943" s="24"/>
      <c r="AB1943" s="24">
        <v>0</v>
      </c>
      <c r="AC1943" s="24">
        <v>0</v>
      </c>
      <c r="AD1943" s="24">
        <v>0</v>
      </c>
      <c r="AE1943" s="24">
        <v>0</v>
      </c>
      <c r="AF1943" s="24">
        <v>0</v>
      </c>
      <c r="AG1943" s="24">
        <v>0</v>
      </c>
      <c r="AH1943" s="24"/>
      <c r="AI1943" s="24">
        <v>0</v>
      </c>
      <c r="AJ1943" s="24">
        <v>0</v>
      </c>
      <c r="AK1943" s="24"/>
      <c r="AL1943" s="24">
        <v>0</v>
      </c>
      <c r="AM1943" s="24">
        <v>0</v>
      </c>
      <c r="AN1943" s="24">
        <v>0</v>
      </c>
      <c r="AO1943" s="24">
        <v>0</v>
      </c>
      <c r="AP1943" s="24">
        <v>0</v>
      </c>
      <c r="AQ1943" s="24">
        <v>0</v>
      </c>
      <c r="AR1943" s="24">
        <v>0</v>
      </c>
      <c r="AS1943" s="24">
        <v>0</v>
      </c>
      <c r="AT1943" s="24">
        <v>0</v>
      </c>
      <c r="AU1943" s="24">
        <v>0</v>
      </c>
      <c r="AV1943" s="24">
        <v>0</v>
      </c>
      <c r="AW1943" s="24">
        <v>0</v>
      </c>
      <c r="AX1943" s="24">
        <v>0</v>
      </c>
      <c r="AY1943" s="24">
        <v>0</v>
      </c>
      <c r="AZ1943" s="24">
        <v>0</v>
      </c>
      <c r="BA1943" s="24">
        <v>0</v>
      </c>
      <c r="BB1943" s="24">
        <v>0</v>
      </c>
      <c r="BC1943" s="24">
        <v>0</v>
      </c>
      <c r="BD1943" s="24">
        <f t="shared" si="790"/>
        <v>0</v>
      </c>
      <c r="BE1943" s="25" t="s">
        <v>48</v>
      </c>
    </row>
    <row r="1944" spans="1:57" ht="25.5" customHeight="1" x14ac:dyDescent="0.25">
      <c r="A1944" s="22">
        <v>39</v>
      </c>
      <c r="B1944" s="76" t="s">
        <v>54</v>
      </c>
      <c r="C1944" s="76">
        <v>23</v>
      </c>
      <c r="D1944" s="76">
        <v>332</v>
      </c>
      <c r="E1944" s="76" t="s">
        <v>68</v>
      </c>
      <c r="F1944" s="24">
        <v>0</v>
      </c>
      <c r="G1944" s="24">
        <v>0</v>
      </c>
      <c r="H1944" s="24">
        <v>0</v>
      </c>
      <c r="I1944" s="24">
        <v>0</v>
      </c>
      <c r="J1944" s="24">
        <v>0</v>
      </c>
      <c r="K1944" s="24">
        <v>0</v>
      </c>
      <c r="L1944" s="24">
        <v>0</v>
      </c>
      <c r="M1944" s="24">
        <v>0</v>
      </c>
      <c r="N1944" s="24">
        <v>0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0</v>
      </c>
      <c r="V1944" s="24"/>
      <c r="W1944" s="24">
        <v>0</v>
      </c>
      <c r="X1944" s="24"/>
      <c r="Y1944" s="24">
        <v>0</v>
      </c>
      <c r="Z1944" s="24">
        <v>0</v>
      </c>
      <c r="AA1944" s="24"/>
      <c r="AB1944" s="24">
        <v>0</v>
      </c>
      <c r="AC1944" s="24">
        <v>0</v>
      </c>
      <c r="AD1944" s="24">
        <v>0</v>
      </c>
      <c r="AE1944" s="24">
        <v>0</v>
      </c>
      <c r="AF1944" s="24">
        <v>0</v>
      </c>
      <c r="AG1944" s="24">
        <v>0</v>
      </c>
      <c r="AH1944" s="24"/>
      <c r="AI1944" s="24">
        <v>0</v>
      </c>
      <c r="AJ1944" s="24">
        <v>0</v>
      </c>
      <c r="AK1944" s="24"/>
      <c r="AL1944" s="24">
        <v>0</v>
      </c>
      <c r="AM1944" s="24">
        <v>0</v>
      </c>
      <c r="AN1944" s="24">
        <v>0</v>
      </c>
      <c r="AO1944" s="24">
        <v>0</v>
      </c>
      <c r="AP1944" s="24">
        <v>0</v>
      </c>
      <c r="AQ1944" s="24">
        <v>0</v>
      </c>
      <c r="AR1944" s="24">
        <v>0</v>
      </c>
      <c r="AS1944" s="24">
        <v>0</v>
      </c>
      <c r="AT1944" s="24">
        <v>0</v>
      </c>
      <c r="AU1944" s="24">
        <v>0</v>
      </c>
      <c r="AV1944" s="24">
        <v>0</v>
      </c>
      <c r="AW1944" s="24">
        <v>0</v>
      </c>
      <c r="AX1944" s="24">
        <v>0</v>
      </c>
      <c r="AY1944" s="24">
        <v>0</v>
      </c>
      <c r="AZ1944" s="24">
        <v>0</v>
      </c>
      <c r="BA1944" s="24">
        <v>0</v>
      </c>
      <c r="BB1944" s="24">
        <v>0</v>
      </c>
      <c r="BC1944" s="24">
        <v>0</v>
      </c>
      <c r="BD1944" s="24">
        <f t="shared" si="790"/>
        <v>0</v>
      </c>
      <c r="BE1944" s="25" t="s">
        <v>48</v>
      </c>
    </row>
    <row r="1945" spans="1:57" ht="25.5" customHeight="1" x14ac:dyDescent="0.25">
      <c r="A1945" s="22">
        <v>39</v>
      </c>
      <c r="B1945" s="76" t="s">
        <v>54</v>
      </c>
      <c r="C1945" s="76">
        <v>22</v>
      </c>
      <c r="D1945" s="76">
        <v>175</v>
      </c>
      <c r="E1945" s="76" t="s">
        <v>69</v>
      </c>
      <c r="F1945" s="24">
        <v>0</v>
      </c>
      <c r="G1945" s="24">
        <v>0</v>
      </c>
      <c r="H1945" s="24">
        <v>0</v>
      </c>
      <c r="I1945" s="24">
        <v>0</v>
      </c>
      <c r="J1945" s="24">
        <v>0</v>
      </c>
      <c r="K1945" s="24">
        <v>0</v>
      </c>
      <c r="L1945" s="24">
        <v>0</v>
      </c>
      <c r="M1945" s="24">
        <v>0</v>
      </c>
      <c r="N1945" s="24">
        <v>0</v>
      </c>
      <c r="O1945" s="24">
        <v>0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0</v>
      </c>
      <c r="V1945" s="24"/>
      <c r="W1945" s="24">
        <v>0</v>
      </c>
      <c r="X1945" s="24"/>
      <c r="Y1945" s="24">
        <v>0</v>
      </c>
      <c r="Z1945" s="24">
        <v>0</v>
      </c>
      <c r="AA1945" s="24"/>
      <c r="AB1945" s="24">
        <v>0</v>
      </c>
      <c r="AC1945" s="24">
        <v>0</v>
      </c>
      <c r="AD1945" s="24">
        <v>0</v>
      </c>
      <c r="AE1945" s="24">
        <v>0</v>
      </c>
      <c r="AF1945" s="24">
        <v>0</v>
      </c>
      <c r="AG1945" s="24">
        <v>0</v>
      </c>
      <c r="AH1945" s="24"/>
      <c r="AI1945" s="24">
        <v>0</v>
      </c>
      <c r="AJ1945" s="24">
        <v>0</v>
      </c>
      <c r="AK1945" s="24"/>
      <c r="AL1945" s="24">
        <v>0</v>
      </c>
      <c r="AM1945" s="24">
        <v>0</v>
      </c>
      <c r="AN1945" s="24">
        <v>0</v>
      </c>
      <c r="AO1945" s="24">
        <v>0</v>
      </c>
      <c r="AP1945" s="24">
        <v>0</v>
      </c>
      <c r="AQ1945" s="24">
        <v>0</v>
      </c>
      <c r="AR1945" s="24">
        <v>0</v>
      </c>
      <c r="AS1945" s="24">
        <v>0</v>
      </c>
      <c r="AT1945" s="24">
        <v>0</v>
      </c>
      <c r="AU1945" s="24">
        <v>0</v>
      </c>
      <c r="AV1945" s="24">
        <v>0</v>
      </c>
      <c r="AW1945" s="24">
        <v>0</v>
      </c>
      <c r="AX1945" s="24">
        <v>0</v>
      </c>
      <c r="AY1945" s="24">
        <v>0</v>
      </c>
      <c r="AZ1945" s="24">
        <v>0</v>
      </c>
      <c r="BA1945" s="24">
        <v>0</v>
      </c>
      <c r="BB1945" s="24">
        <v>0</v>
      </c>
      <c r="BC1945" s="24">
        <v>0</v>
      </c>
      <c r="BD1945" s="24">
        <f t="shared" si="790"/>
        <v>0</v>
      </c>
      <c r="BE1945" s="25" t="s">
        <v>48</v>
      </c>
    </row>
    <row r="1946" spans="1:57" ht="25.5" customHeight="1" x14ac:dyDescent="0.25">
      <c r="A1946" s="22">
        <v>39</v>
      </c>
      <c r="B1946" s="76" t="s">
        <v>54</v>
      </c>
      <c r="C1946" s="76">
        <v>22</v>
      </c>
      <c r="D1946" s="76">
        <v>347</v>
      </c>
      <c r="E1946" s="76" t="s">
        <v>70</v>
      </c>
      <c r="F1946" s="24">
        <v>0</v>
      </c>
      <c r="G1946" s="24">
        <v>0</v>
      </c>
      <c r="H1946" s="24">
        <v>0</v>
      </c>
      <c r="I1946" s="24">
        <v>0</v>
      </c>
      <c r="J1946" s="24">
        <v>0</v>
      </c>
      <c r="K1946" s="24">
        <v>0</v>
      </c>
      <c r="L1946" s="24">
        <v>0</v>
      </c>
      <c r="M1946" s="24">
        <v>0</v>
      </c>
      <c r="N1946" s="24">
        <v>0</v>
      </c>
      <c r="O1946" s="24">
        <v>0</v>
      </c>
      <c r="P1946" s="24">
        <v>0</v>
      </c>
      <c r="Q1946" s="24">
        <v>0</v>
      </c>
      <c r="R1946" s="24">
        <v>0</v>
      </c>
      <c r="S1946" s="24">
        <v>0</v>
      </c>
      <c r="T1946" s="24">
        <v>0</v>
      </c>
      <c r="U1946" s="24">
        <v>0</v>
      </c>
      <c r="V1946" s="24"/>
      <c r="W1946" s="24">
        <v>0</v>
      </c>
      <c r="X1946" s="24"/>
      <c r="Y1946" s="24">
        <v>0</v>
      </c>
      <c r="Z1946" s="24">
        <v>0</v>
      </c>
      <c r="AA1946" s="24"/>
      <c r="AB1946" s="24">
        <v>0</v>
      </c>
      <c r="AC1946" s="24">
        <v>0</v>
      </c>
      <c r="AD1946" s="24">
        <v>0</v>
      </c>
      <c r="AE1946" s="24">
        <v>0</v>
      </c>
      <c r="AF1946" s="24">
        <v>0</v>
      </c>
      <c r="AG1946" s="24">
        <v>0</v>
      </c>
      <c r="AH1946" s="24"/>
      <c r="AI1946" s="24">
        <v>0</v>
      </c>
      <c r="AJ1946" s="24">
        <v>0</v>
      </c>
      <c r="AK1946" s="24"/>
      <c r="AL1946" s="24">
        <v>0</v>
      </c>
      <c r="AM1946" s="24">
        <v>0</v>
      </c>
      <c r="AN1946" s="24">
        <v>0</v>
      </c>
      <c r="AO1946" s="24">
        <v>0</v>
      </c>
      <c r="AP1946" s="24">
        <v>0</v>
      </c>
      <c r="AQ1946" s="24">
        <v>0</v>
      </c>
      <c r="AR1946" s="24">
        <v>0</v>
      </c>
      <c r="AS1946" s="24">
        <v>0</v>
      </c>
      <c r="AT1946" s="24">
        <v>0</v>
      </c>
      <c r="AU1946" s="24">
        <v>0</v>
      </c>
      <c r="AV1946" s="24">
        <v>0</v>
      </c>
      <c r="AW1946" s="24">
        <v>0</v>
      </c>
      <c r="AX1946" s="24">
        <v>0</v>
      </c>
      <c r="AY1946" s="24">
        <v>0</v>
      </c>
      <c r="AZ1946" s="24">
        <v>0</v>
      </c>
      <c r="BA1946" s="24">
        <v>0</v>
      </c>
      <c r="BB1946" s="24">
        <v>0</v>
      </c>
      <c r="BC1946" s="24">
        <v>0</v>
      </c>
      <c r="BD1946" s="24">
        <f t="shared" si="790"/>
        <v>0</v>
      </c>
      <c r="BE1946" s="25" t="s">
        <v>48</v>
      </c>
    </row>
    <row r="1947" spans="1:57" ht="25.5" customHeight="1" x14ac:dyDescent="0.25">
      <c r="A1947" s="40">
        <v>39</v>
      </c>
      <c r="B1947" s="76" t="s">
        <v>54</v>
      </c>
      <c r="C1947" s="76">
        <v>12</v>
      </c>
      <c r="D1947" s="76" t="s">
        <v>71</v>
      </c>
      <c r="E1947" s="76" t="s">
        <v>72</v>
      </c>
      <c r="F1947" s="24">
        <v>0</v>
      </c>
      <c r="G1947" s="24">
        <v>0</v>
      </c>
      <c r="H1947" s="24">
        <v>0</v>
      </c>
      <c r="I1947" s="24">
        <v>0</v>
      </c>
      <c r="J1947" s="24">
        <v>0</v>
      </c>
      <c r="K1947" s="24">
        <v>0</v>
      </c>
      <c r="L1947" s="24">
        <v>0</v>
      </c>
      <c r="M1947" s="24">
        <v>0</v>
      </c>
      <c r="N1947" s="24">
        <v>0</v>
      </c>
      <c r="O1947" s="24">
        <v>0</v>
      </c>
      <c r="P1947" s="24">
        <v>0</v>
      </c>
      <c r="Q1947" s="24">
        <v>0</v>
      </c>
      <c r="R1947" s="24">
        <v>0</v>
      </c>
      <c r="S1947" s="24">
        <v>0</v>
      </c>
      <c r="T1947" s="24">
        <v>0</v>
      </c>
      <c r="U1947" s="24">
        <v>0</v>
      </c>
      <c r="V1947" s="24"/>
      <c r="W1947" s="24">
        <v>0</v>
      </c>
      <c r="X1947" s="24"/>
      <c r="Y1947" s="24">
        <v>0</v>
      </c>
      <c r="Z1947" s="24">
        <v>0</v>
      </c>
      <c r="AA1947" s="24"/>
      <c r="AB1947" s="24">
        <v>0</v>
      </c>
      <c r="AC1947" s="24">
        <v>0</v>
      </c>
      <c r="AD1947" s="24">
        <v>0</v>
      </c>
      <c r="AE1947" s="24">
        <v>0</v>
      </c>
      <c r="AF1947" s="24">
        <v>0</v>
      </c>
      <c r="AG1947" s="24">
        <v>0</v>
      </c>
      <c r="AH1947" s="24"/>
      <c r="AI1947" s="24">
        <v>0</v>
      </c>
      <c r="AJ1947" s="24">
        <v>0</v>
      </c>
      <c r="AK1947" s="24"/>
      <c r="AL1947" s="24">
        <v>0</v>
      </c>
      <c r="AM1947" s="24">
        <v>0</v>
      </c>
      <c r="AN1947" s="24">
        <v>0</v>
      </c>
      <c r="AO1947" s="24">
        <v>0</v>
      </c>
      <c r="AP1947" s="24">
        <v>0</v>
      </c>
      <c r="AQ1947" s="24">
        <v>0</v>
      </c>
      <c r="AR1947" s="24">
        <v>0</v>
      </c>
      <c r="AS1947" s="24">
        <v>0</v>
      </c>
      <c r="AT1947" s="24">
        <v>0</v>
      </c>
      <c r="AU1947" s="24">
        <v>0</v>
      </c>
      <c r="AV1947" s="24">
        <v>0</v>
      </c>
      <c r="AW1947" s="24">
        <v>0</v>
      </c>
      <c r="AX1947" s="24">
        <v>0</v>
      </c>
      <c r="AY1947" s="24">
        <v>0</v>
      </c>
      <c r="AZ1947" s="24">
        <v>0</v>
      </c>
      <c r="BA1947" s="24">
        <v>0</v>
      </c>
      <c r="BB1947" s="24">
        <v>0</v>
      </c>
      <c r="BC1947" s="24">
        <v>0</v>
      </c>
      <c r="BD1947" s="24">
        <f t="shared" si="790"/>
        <v>0</v>
      </c>
      <c r="BE1947" s="25"/>
    </row>
    <row r="1948" spans="1:57" ht="25.5" customHeight="1" x14ac:dyDescent="0.25">
      <c r="A1948" s="40">
        <v>39</v>
      </c>
      <c r="B1948" s="76" t="s">
        <v>54</v>
      </c>
      <c r="C1948" s="76">
        <v>22</v>
      </c>
      <c r="D1948" s="76" t="s">
        <v>55</v>
      </c>
      <c r="E1948" s="76" t="s">
        <v>120</v>
      </c>
      <c r="F1948" s="24">
        <v>0</v>
      </c>
      <c r="G1948" s="24">
        <v>0</v>
      </c>
      <c r="H1948" s="24">
        <v>0</v>
      </c>
      <c r="I1948" s="24">
        <v>0</v>
      </c>
      <c r="J1948" s="24">
        <v>0</v>
      </c>
      <c r="K1948" s="24">
        <v>0</v>
      </c>
      <c r="L1948" s="24">
        <v>0</v>
      </c>
      <c r="M1948" s="24">
        <v>0</v>
      </c>
      <c r="N1948" s="24">
        <v>0</v>
      </c>
      <c r="O1948" s="24">
        <v>0</v>
      </c>
      <c r="P1948" s="24">
        <v>0</v>
      </c>
      <c r="Q1948" s="24">
        <v>0</v>
      </c>
      <c r="R1948" s="24">
        <v>0</v>
      </c>
      <c r="S1948" s="24">
        <v>0</v>
      </c>
      <c r="T1948" s="24">
        <v>0</v>
      </c>
      <c r="U1948" s="24">
        <v>0</v>
      </c>
      <c r="V1948" s="24"/>
      <c r="W1948" s="24">
        <v>0</v>
      </c>
      <c r="X1948" s="24"/>
      <c r="Y1948" s="24">
        <v>0</v>
      </c>
      <c r="Z1948" s="24">
        <v>0</v>
      </c>
      <c r="AA1948" s="24"/>
      <c r="AB1948" s="24">
        <v>0</v>
      </c>
      <c r="AC1948" s="24">
        <v>0</v>
      </c>
      <c r="AD1948" s="24">
        <v>0</v>
      </c>
      <c r="AE1948" s="24">
        <v>0</v>
      </c>
      <c r="AF1948" s="24">
        <v>0</v>
      </c>
      <c r="AG1948" s="24">
        <v>0</v>
      </c>
      <c r="AH1948" s="24"/>
      <c r="AI1948" s="24">
        <v>0</v>
      </c>
      <c r="AJ1948" s="24">
        <v>0</v>
      </c>
      <c r="AK1948" s="24"/>
      <c r="AL1948" s="24">
        <v>0</v>
      </c>
      <c r="AM1948" s="24">
        <v>0</v>
      </c>
      <c r="AN1948" s="24">
        <v>0</v>
      </c>
      <c r="AO1948" s="24">
        <v>0</v>
      </c>
      <c r="AP1948" s="24">
        <v>0</v>
      </c>
      <c r="AQ1948" s="24">
        <v>0</v>
      </c>
      <c r="AR1948" s="24">
        <v>0</v>
      </c>
      <c r="AS1948" s="24">
        <v>0</v>
      </c>
      <c r="AT1948" s="24">
        <v>0</v>
      </c>
      <c r="AU1948" s="24">
        <v>0</v>
      </c>
      <c r="AV1948" s="24">
        <v>0</v>
      </c>
      <c r="AW1948" s="24">
        <v>0</v>
      </c>
      <c r="AX1948" s="24">
        <v>0</v>
      </c>
      <c r="AY1948" s="24">
        <v>0</v>
      </c>
      <c r="AZ1948" s="24">
        <v>0</v>
      </c>
      <c r="BA1948" s="24">
        <v>0</v>
      </c>
      <c r="BB1948" s="24">
        <v>0</v>
      </c>
      <c r="BC1948" s="24">
        <v>0</v>
      </c>
      <c r="BD1948" s="24">
        <f t="shared" si="790"/>
        <v>0</v>
      </c>
      <c r="BE1948" s="25"/>
    </row>
    <row r="1949" spans="1:57" ht="25.5" customHeight="1" x14ac:dyDescent="0.25">
      <c r="A1949" s="22">
        <v>39</v>
      </c>
      <c r="B1949" s="78" t="s">
        <v>74</v>
      </c>
      <c r="C1949" s="76">
        <v>22</v>
      </c>
      <c r="D1949" s="76">
        <v>176</v>
      </c>
      <c r="E1949" s="76" t="s">
        <v>121</v>
      </c>
      <c r="F1949" s="24">
        <v>0</v>
      </c>
      <c r="G1949" s="24">
        <v>0</v>
      </c>
      <c r="H1949" s="24">
        <v>0</v>
      </c>
      <c r="I1949" s="24">
        <v>0</v>
      </c>
      <c r="J1949" s="24">
        <v>0</v>
      </c>
      <c r="K1949" s="24">
        <v>0</v>
      </c>
      <c r="L1949" s="24">
        <v>0</v>
      </c>
      <c r="M1949" s="24">
        <v>0</v>
      </c>
      <c r="N1949" s="24">
        <v>0</v>
      </c>
      <c r="O1949" s="24">
        <v>0</v>
      </c>
      <c r="P1949" s="24">
        <v>0</v>
      </c>
      <c r="Q1949" s="24">
        <v>0</v>
      </c>
      <c r="R1949" s="24">
        <v>0</v>
      </c>
      <c r="S1949" s="24">
        <v>0</v>
      </c>
      <c r="T1949" s="24">
        <v>0</v>
      </c>
      <c r="U1949" s="24">
        <v>0</v>
      </c>
      <c r="V1949" s="24"/>
      <c r="W1949" s="24">
        <v>0</v>
      </c>
      <c r="X1949" s="24"/>
      <c r="Y1949" s="24">
        <v>0</v>
      </c>
      <c r="Z1949" s="24">
        <v>0</v>
      </c>
      <c r="AA1949" s="24"/>
      <c r="AB1949" s="24">
        <v>0</v>
      </c>
      <c r="AC1949" s="24">
        <v>0</v>
      </c>
      <c r="AD1949" s="24">
        <v>0</v>
      </c>
      <c r="AE1949" s="24">
        <v>0</v>
      </c>
      <c r="AF1949" s="24">
        <v>0</v>
      </c>
      <c r="AG1949" s="24">
        <v>0</v>
      </c>
      <c r="AH1949" s="24"/>
      <c r="AI1949" s="24">
        <v>0</v>
      </c>
      <c r="AJ1949" s="24">
        <v>0</v>
      </c>
      <c r="AK1949" s="24"/>
      <c r="AL1949" s="24">
        <v>0</v>
      </c>
      <c r="AM1949" s="24">
        <v>0</v>
      </c>
      <c r="AN1949" s="24">
        <v>0</v>
      </c>
      <c r="AO1949" s="24">
        <v>0</v>
      </c>
      <c r="AP1949" s="24">
        <v>0</v>
      </c>
      <c r="AQ1949" s="24">
        <v>0</v>
      </c>
      <c r="AR1949" s="24">
        <v>0</v>
      </c>
      <c r="AS1949" s="24">
        <v>0</v>
      </c>
      <c r="AT1949" s="24">
        <v>0</v>
      </c>
      <c r="AU1949" s="24">
        <v>0</v>
      </c>
      <c r="AV1949" s="24">
        <v>0</v>
      </c>
      <c r="AW1949" s="24">
        <v>0</v>
      </c>
      <c r="AX1949" s="24">
        <v>0</v>
      </c>
      <c r="AY1949" s="24">
        <v>0</v>
      </c>
      <c r="AZ1949" s="24">
        <v>0</v>
      </c>
      <c r="BA1949" s="24">
        <v>0</v>
      </c>
      <c r="BB1949" s="24">
        <v>0</v>
      </c>
      <c r="BC1949" s="24">
        <v>0</v>
      </c>
      <c r="BD1949" s="24">
        <f t="shared" si="790"/>
        <v>0</v>
      </c>
      <c r="BE1949" s="25" t="s">
        <v>48</v>
      </c>
    </row>
    <row r="1950" spans="1:57" ht="25.5" customHeight="1" x14ac:dyDescent="0.25">
      <c r="A1950" s="22">
        <v>39</v>
      </c>
      <c r="B1950" s="78" t="s">
        <v>74</v>
      </c>
      <c r="C1950" s="76">
        <v>22</v>
      </c>
      <c r="D1950" s="76">
        <v>346</v>
      </c>
      <c r="E1950" s="76" t="s">
        <v>122</v>
      </c>
      <c r="F1950" s="24">
        <v>0</v>
      </c>
      <c r="G1950" s="24">
        <v>0</v>
      </c>
      <c r="H1950" s="24">
        <v>0</v>
      </c>
      <c r="I1950" s="24">
        <v>0</v>
      </c>
      <c r="J1950" s="24">
        <v>0</v>
      </c>
      <c r="K1950" s="24">
        <v>0</v>
      </c>
      <c r="L1950" s="24">
        <v>0</v>
      </c>
      <c r="M1950" s="24">
        <v>0</v>
      </c>
      <c r="N1950" s="24">
        <v>0</v>
      </c>
      <c r="O1950" s="24">
        <v>0</v>
      </c>
      <c r="P1950" s="24">
        <v>0</v>
      </c>
      <c r="Q1950" s="24">
        <v>0</v>
      </c>
      <c r="R1950" s="24">
        <v>0</v>
      </c>
      <c r="S1950" s="24">
        <v>0</v>
      </c>
      <c r="T1950" s="24">
        <v>0</v>
      </c>
      <c r="U1950" s="24">
        <v>0</v>
      </c>
      <c r="V1950" s="24"/>
      <c r="W1950" s="24">
        <v>0</v>
      </c>
      <c r="X1950" s="24"/>
      <c r="Y1950" s="24">
        <v>0</v>
      </c>
      <c r="Z1950" s="24">
        <v>0</v>
      </c>
      <c r="AA1950" s="24"/>
      <c r="AB1950" s="24">
        <v>0</v>
      </c>
      <c r="AC1950" s="24">
        <v>0</v>
      </c>
      <c r="AD1950" s="24">
        <v>0</v>
      </c>
      <c r="AE1950" s="24">
        <v>0</v>
      </c>
      <c r="AF1950" s="24">
        <v>0</v>
      </c>
      <c r="AG1950" s="24">
        <v>0</v>
      </c>
      <c r="AH1950" s="24"/>
      <c r="AI1950" s="24">
        <v>0</v>
      </c>
      <c r="AJ1950" s="24">
        <v>0</v>
      </c>
      <c r="AK1950" s="24"/>
      <c r="AL1950" s="24">
        <v>0</v>
      </c>
      <c r="AM1950" s="24">
        <v>0</v>
      </c>
      <c r="AN1950" s="24">
        <v>0</v>
      </c>
      <c r="AO1950" s="24">
        <v>0</v>
      </c>
      <c r="AP1950" s="24">
        <v>0</v>
      </c>
      <c r="AQ1950" s="24">
        <v>0</v>
      </c>
      <c r="AR1950" s="24">
        <v>0</v>
      </c>
      <c r="AS1950" s="24">
        <v>0</v>
      </c>
      <c r="AT1950" s="24">
        <v>0</v>
      </c>
      <c r="AU1950" s="24">
        <v>0</v>
      </c>
      <c r="AV1950" s="24">
        <v>0</v>
      </c>
      <c r="AW1950" s="24">
        <v>0</v>
      </c>
      <c r="AX1950" s="24">
        <v>0</v>
      </c>
      <c r="AY1950" s="24">
        <v>0</v>
      </c>
      <c r="AZ1950" s="24">
        <v>0</v>
      </c>
      <c r="BA1950" s="24">
        <v>0</v>
      </c>
      <c r="BB1950" s="24">
        <v>0</v>
      </c>
      <c r="BC1950" s="24">
        <v>0</v>
      </c>
      <c r="BD1950" s="24">
        <f t="shared" si="790"/>
        <v>0</v>
      </c>
      <c r="BE1950" s="25" t="s">
        <v>48</v>
      </c>
    </row>
    <row r="1951" spans="1:57" ht="25.5" customHeight="1" x14ac:dyDescent="0.25">
      <c r="A1951" s="22">
        <v>39</v>
      </c>
      <c r="B1951" s="78" t="s">
        <v>74</v>
      </c>
      <c r="C1951" s="76">
        <v>22</v>
      </c>
      <c r="D1951" s="76">
        <v>348</v>
      </c>
      <c r="E1951" s="76" t="s">
        <v>123</v>
      </c>
      <c r="F1951" s="24">
        <v>0</v>
      </c>
      <c r="G1951" s="24">
        <v>0</v>
      </c>
      <c r="H1951" s="24">
        <v>0</v>
      </c>
      <c r="I1951" s="24">
        <v>0</v>
      </c>
      <c r="J1951" s="24">
        <v>0</v>
      </c>
      <c r="K1951" s="24">
        <v>0</v>
      </c>
      <c r="L1951" s="24">
        <v>0</v>
      </c>
      <c r="M1951" s="24">
        <v>0</v>
      </c>
      <c r="N1951" s="24">
        <v>0</v>
      </c>
      <c r="O1951" s="24">
        <v>0</v>
      </c>
      <c r="P1951" s="24">
        <v>0</v>
      </c>
      <c r="Q1951" s="24">
        <v>0</v>
      </c>
      <c r="R1951" s="24">
        <v>0</v>
      </c>
      <c r="S1951" s="24">
        <v>0</v>
      </c>
      <c r="T1951" s="24">
        <v>0</v>
      </c>
      <c r="U1951" s="24">
        <v>0</v>
      </c>
      <c r="V1951" s="24"/>
      <c r="W1951" s="24">
        <v>0</v>
      </c>
      <c r="X1951" s="24"/>
      <c r="Y1951" s="24">
        <v>0</v>
      </c>
      <c r="Z1951" s="24">
        <v>0</v>
      </c>
      <c r="AA1951" s="24"/>
      <c r="AB1951" s="24">
        <v>0</v>
      </c>
      <c r="AC1951" s="24">
        <v>0</v>
      </c>
      <c r="AD1951" s="24">
        <v>0</v>
      </c>
      <c r="AE1951" s="24">
        <v>0</v>
      </c>
      <c r="AF1951" s="24">
        <v>0</v>
      </c>
      <c r="AG1951" s="24">
        <v>0</v>
      </c>
      <c r="AH1951" s="24"/>
      <c r="AI1951" s="24">
        <v>0</v>
      </c>
      <c r="AJ1951" s="24">
        <v>0</v>
      </c>
      <c r="AK1951" s="24"/>
      <c r="AL1951" s="24">
        <v>0</v>
      </c>
      <c r="AM1951" s="24">
        <v>0</v>
      </c>
      <c r="AN1951" s="24">
        <v>0</v>
      </c>
      <c r="AO1951" s="24">
        <v>0</v>
      </c>
      <c r="AP1951" s="24">
        <v>0</v>
      </c>
      <c r="AQ1951" s="24">
        <v>0</v>
      </c>
      <c r="AR1951" s="24">
        <v>0</v>
      </c>
      <c r="AS1951" s="24">
        <v>0</v>
      </c>
      <c r="AT1951" s="24">
        <v>0</v>
      </c>
      <c r="AU1951" s="24">
        <v>0</v>
      </c>
      <c r="AV1951" s="24">
        <v>0</v>
      </c>
      <c r="AW1951" s="24">
        <v>0</v>
      </c>
      <c r="AX1951" s="24">
        <v>0</v>
      </c>
      <c r="AY1951" s="24">
        <v>0</v>
      </c>
      <c r="AZ1951" s="24">
        <v>0</v>
      </c>
      <c r="BA1951" s="24">
        <v>0</v>
      </c>
      <c r="BB1951" s="24">
        <v>0</v>
      </c>
      <c r="BC1951" s="24">
        <v>0</v>
      </c>
      <c r="BD1951" s="24">
        <f t="shared" si="790"/>
        <v>0</v>
      </c>
      <c r="BE1951" s="25"/>
    </row>
    <row r="1952" spans="1:57" ht="25.5" customHeight="1" x14ac:dyDescent="0.25">
      <c r="A1952" s="22">
        <v>39</v>
      </c>
      <c r="B1952" s="78" t="s">
        <v>74</v>
      </c>
      <c r="C1952" s="76">
        <v>22</v>
      </c>
      <c r="D1952" s="76">
        <v>349</v>
      </c>
      <c r="E1952" s="76" t="s">
        <v>125</v>
      </c>
      <c r="F1952" s="24">
        <v>0</v>
      </c>
      <c r="G1952" s="24">
        <v>0</v>
      </c>
      <c r="H1952" s="24">
        <v>0</v>
      </c>
      <c r="I1952" s="24">
        <v>0</v>
      </c>
      <c r="J1952" s="24">
        <v>0</v>
      </c>
      <c r="K1952" s="24">
        <v>0</v>
      </c>
      <c r="L1952" s="24">
        <v>0</v>
      </c>
      <c r="M1952" s="24">
        <v>0</v>
      </c>
      <c r="N1952" s="24">
        <v>0</v>
      </c>
      <c r="O1952" s="24">
        <v>0</v>
      </c>
      <c r="P1952" s="24">
        <v>0</v>
      </c>
      <c r="Q1952" s="24">
        <v>0</v>
      </c>
      <c r="R1952" s="24">
        <v>0</v>
      </c>
      <c r="S1952" s="24">
        <v>0</v>
      </c>
      <c r="T1952" s="24">
        <v>0</v>
      </c>
      <c r="U1952" s="24">
        <v>0</v>
      </c>
      <c r="V1952" s="24"/>
      <c r="W1952" s="24">
        <v>0</v>
      </c>
      <c r="X1952" s="24"/>
      <c r="Y1952" s="24">
        <v>0</v>
      </c>
      <c r="Z1952" s="24">
        <v>0</v>
      </c>
      <c r="AA1952" s="24"/>
      <c r="AB1952" s="24">
        <v>0</v>
      </c>
      <c r="AC1952" s="24">
        <v>0</v>
      </c>
      <c r="AD1952" s="24">
        <v>0</v>
      </c>
      <c r="AE1952" s="24">
        <v>0</v>
      </c>
      <c r="AF1952" s="24">
        <v>0</v>
      </c>
      <c r="AG1952" s="24">
        <v>0</v>
      </c>
      <c r="AH1952" s="24"/>
      <c r="AI1952" s="24">
        <v>0</v>
      </c>
      <c r="AJ1952" s="24">
        <v>0</v>
      </c>
      <c r="AK1952" s="24"/>
      <c r="AL1952" s="24">
        <v>0</v>
      </c>
      <c r="AM1952" s="24">
        <v>0</v>
      </c>
      <c r="AN1952" s="24">
        <v>0</v>
      </c>
      <c r="AO1952" s="24">
        <v>0</v>
      </c>
      <c r="AP1952" s="24">
        <v>0</v>
      </c>
      <c r="AQ1952" s="24">
        <v>0</v>
      </c>
      <c r="AR1952" s="24">
        <v>0</v>
      </c>
      <c r="AS1952" s="24">
        <v>0</v>
      </c>
      <c r="AT1952" s="24">
        <v>0</v>
      </c>
      <c r="AU1952" s="24">
        <v>0</v>
      </c>
      <c r="AV1952" s="24">
        <v>0</v>
      </c>
      <c r="AW1952" s="24">
        <v>0</v>
      </c>
      <c r="AX1952" s="24">
        <v>0</v>
      </c>
      <c r="AY1952" s="24">
        <v>0</v>
      </c>
      <c r="AZ1952" s="24">
        <v>0</v>
      </c>
      <c r="BA1952" s="24">
        <v>0</v>
      </c>
      <c r="BB1952" s="24">
        <v>0</v>
      </c>
      <c r="BC1952" s="24">
        <v>0</v>
      </c>
      <c r="BD1952" s="24">
        <f t="shared" si="790"/>
        <v>0</v>
      </c>
      <c r="BE1952" s="25"/>
    </row>
    <row r="1953" spans="1:57" ht="25.5" customHeight="1" x14ac:dyDescent="0.25">
      <c r="A1953" s="22">
        <v>39</v>
      </c>
      <c r="B1953" s="78" t="s">
        <v>74</v>
      </c>
      <c r="C1953" s="76">
        <v>22</v>
      </c>
      <c r="D1953" s="76">
        <v>350</v>
      </c>
      <c r="E1953" s="76" t="s">
        <v>126</v>
      </c>
      <c r="F1953" s="24">
        <v>0</v>
      </c>
      <c r="G1953" s="24">
        <v>0</v>
      </c>
      <c r="H1953" s="24">
        <v>0</v>
      </c>
      <c r="I1953" s="24">
        <v>0</v>
      </c>
      <c r="J1953" s="24">
        <v>0</v>
      </c>
      <c r="K1953" s="24">
        <v>0</v>
      </c>
      <c r="L1953" s="24">
        <v>0</v>
      </c>
      <c r="M1953" s="24">
        <v>0</v>
      </c>
      <c r="N1953" s="24">
        <v>0</v>
      </c>
      <c r="O1953" s="24">
        <v>0</v>
      </c>
      <c r="P1953" s="24">
        <v>0</v>
      </c>
      <c r="Q1953" s="24">
        <v>0</v>
      </c>
      <c r="R1953" s="24">
        <v>0</v>
      </c>
      <c r="S1953" s="24">
        <v>0</v>
      </c>
      <c r="T1953" s="24">
        <v>0</v>
      </c>
      <c r="U1953" s="24">
        <v>0</v>
      </c>
      <c r="V1953" s="24"/>
      <c r="W1953" s="24">
        <v>0</v>
      </c>
      <c r="X1953" s="24"/>
      <c r="Y1953" s="24">
        <v>0</v>
      </c>
      <c r="Z1953" s="24">
        <v>0</v>
      </c>
      <c r="AA1953" s="24"/>
      <c r="AB1953" s="24">
        <v>0</v>
      </c>
      <c r="AC1953" s="24">
        <v>0</v>
      </c>
      <c r="AD1953" s="24">
        <v>0</v>
      </c>
      <c r="AE1953" s="24">
        <v>0</v>
      </c>
      <c r="AF1953" s="24">
        <v>0</v>
      </c>
      <c r="AG1953" s="24">
        <v>0</v>
      </c>
      <c r="AH1953" s="24"/>
      <c r="AI1953" s="24">
        <v>0</v>
      </c>
      <c r="AJ1953" s="24">
        <v>0</v>
      </c>
      <c r="AK1953" s="24"/>
      <c r="AL1953" s="24">
        <v>0</v>
      </c>
      <c r="AM1953" s="24">
        <v>0</v>
      </c>
      <c r="AN1953" s="24">
        <v>0</v>
      </c>
      <c r="AO1953" s="24">
        <v>0</v>
      </c>
      <c r="AP1953" s="24">
        <v>0</v>
      </c>
      <c r="AQ1953" s="24">
        <v>0</v>
      </c>
      <c r="AR1953" s="24">
        <v>0</v>
      </c>
      <c r="AS1953" s="24">
        <v>0</v>
      </c>
      <c r="AT1953" s="24">
        <v>0</v>
      </c>
      <c r="AU1953" s="24">
        <v>0</v>
      </c>
      <c r="AV1953" s="24">
        <v>0</v>
      </c>
      <c r="AW1953" s="24">
        <v>0</v>
      </c>
      <c r="AX1953" s="24">
        <v>0</v>
      </c>
      <c r="AY1953" s="24">
        <v>0</v>
      </c>
      <c r="AZ1953" s="24">
        <v>0</v>
      </c>
      <c r="BA1953" s="24">
        <v>0</v>
      </c>
      <c r="BB1953" s="24">
        <v>0</v>
      </c>
      <c r="BC1953" s="24">
        <v>0</v>
      </c>
      <c r="BD1953" s="24">
        <f t="shared" si="790"/>
        <v>0</v>
      </c>
      <c r="BE1953" s="25"/>
    </row>
    <row r="1954" spans="1:57" ht="25.5" customHeight="1" x14ac:dyDescent="0.25">
      <c r="A1954" s="22">
        <v>39</v>
      </c>
      <c r="B1954" s="78" t="s">
        <v>74</v>
      </c>
      <c r="C1954" s="76">
        <v>22</v>
      </c>
      <c r="D1954" s="76">
        <v>351</v>
      </c>
      <c r="E1954" s="76" t="s">
        <v>127</v>
      </c>
      <c r="F1954" s="24">
        <v>0</v>
      </c>
      <c r="G1954" s="24">
        <v>0</v>
      </c>
      <c r="H1954" s="24">
        <v>0</v>
      </c>
      <c r="I1954" s="24">
        <v>0</v>
      </c>
      <c r="J1954" s="24">
        <v>0</v>
      </c>
      <c r="K1954" s="24">
        <v>0</v>
      </c>
      <c r="L1954" s="24">
        <v>0</v>
      </c>
      <c r="M1954" s="24">
        <v>0</v>
      </c>
      <c r="N1954" s="24">
        <v>0</v>
      </c>
      <c r="O1954" s="24">
        <v>0</v>
      </c>
      <c r="P1954" s="24">
        <v>0</v>
      </c>
      <c r="Q1954" s="24">
        <v>0</v>
      </c>
      <c r="R1954" s="24">
        <v>0</v>
      </c>
      <c r="S1954" s="24">
        <v>0</v>
      </c>
      <c r="T1954" s="24">
        <v>0</v>
      </c>
      <c r="U1954" s="24">
        <v>0</v>
      </c>
      <c r="V1954" s="24"/>
      <c r="W1954" s="24">
        <v>0</v>
      </c>
      <c r="X1954" s="24"/>
      <c r="Y1954" s="24">
        <v>0</v>
      </c>
      <c r="Z1954" s="24">
        <v>0</v>
      </c>
      <c r="AA1954" s="24"/>
      <c r="AB1954" s="24">
        <v>0</v>
      </c>
      <c r="AC1954" s="24">
        <v>0</v>
      </c>
      <c r="AD1954" s="24">
        <v>0</v>
      </c>
      <c r="AE1954" s="24">
        <v>0</v>
      </c>
      <c r="AF1954" s="24">
        <v>0</v>
      </c>
      <c r="AG1954" s="24">
        <v>0</v>
      </c>
      <c r="AH1954" s="24"/>
      <c r="AI1954" s="24">
        <v>0</v>
      </c>
      <c r="AJ1954" s="24">
        <v>0</v>
      </c>
      <c r="AK1954" s="24"/>
      <c r="AL1954" s="24">
        <v>0</v>
      </c>
      <c r="AM1954" s="24">
        <v>0</v>
      </c>
      <c r="AN1954" s="24">
        <v>0</v>
      </c>
      <c r="AO1954" s="24">
        <v>0</v>
      </c>
      <c r="AP1954" s="24">
        <v>0</v>
      </c>
      <c r="AQ1954" s="24">
        <v>0</v>
      </c>
      <c r="AR1954" s="24">
        <v>0</v>
      </c>
      <c r="AS1954" s="24">
        <v>0</v>
      </c>
      <c r="AT1954" s="24">
        <v>0</v>
      </c>
      <c r="AU1954" s="24">
        <v>0</v>
      </c>
      <c r="AV1954" s="24">
        <v>0</v>
      </c>
      <c r="AW1954" s="24">
        <v>0</v>
      </c>
      <c r="AX1954" s="24">
        <v>0</v>
      </c>
      <c r="AY1954" s="24">
        <v>0</v>
      </c>
      <c r="AZ1954" s="24">
        <v>0</v>
      </c>
      <c r="BA1954" s="24">
        <v>0</v>
      </c>
      <c r="BB1954" s="24">
        <v>0</v>
      </c>
      <c r="BC1954" s="24">
        <v>0</v>
      </c>
      <c r="BD1954" s="24">
        <f t="shared" si="790"/>
        <v>0</v>
      </c>
      <c r="BE1954" s="25"/>
    </row>
    <row r="1955" spans="1:57" ht="25.5" customHeight="1" x14ac:dyDescent="0.25">
      <c r="A1955" s="22">
        <v>39</v>
      </c>
      <c r="B1955" s="79" t="s">
        <v>91</v>
      </c>
      <c r="C1955" s="80">
        <v>19</v>
      </c>
      <c r="D1955" s="80">
        <v>224</v>
      </c>
      <c r="E1955" s="80" t="s">
        <v>409</v>
      </c>
      <c r="F1955" s="24">
        <v>0</v>
      </c>
      <c r="G1955" s="24">
        <v>0</v>
      </c>
      <c r="H1955" s="24">
        <v>0</v>
      </c>
      <c r="I1955" s="24">
        <v>0</v>
      </c>
      <c r="J1955" s="24">
        <v>0</v>
      </c>
      <c r="K1955" s="24">
        <v>0</v>
      </c>
      <c r="L1955" s="24">
        <v>0</v>
      </c>
      <c r="M1955" s="24">
        <v>0</v>
      </c>
      <c r="N1955" s="24">
        <v>0</v>
      </c>
      <c r="O1955" s="24">
        <v>0</v>
      </c>
      <c r="P1955" s="24">
        <v>0</v>
      </c>
      <c r="Q1955" s="24">
        <v>0</v>
      </c>
      <c r="R1955" s="24">
        <v>0</v>
      </c>
      <c r="S1955" s="24">
        <v>0</v>
      </c>
      <c r="T1955" s="24">
        <v>0</v>
      </c>
      <c r="U1955" s="24">
        <v>0</v>
      </c>
      <c r="V1955" s="24"/>
      <c r="W1955" s="24">
        <v>0</v>
      </c>
      <c r="X1955" s="24"/>
      <c r="Y1955" s="24">
        <v>0</v>
      </c>
      <c r="Z1955" s="24">
        <v>0</v>
      </c>
      <c r="AA1955" s="24"/>
      <c r="AB1955" s="24">
        <v>0</v>
      </c>
      <c r="AC1955" s="24">
        <v>0</v>
      </c>
      <c r="AD1955" s="24">
        <v>0</v>
      </c>
      <c r="AE1955" s="24">
        <v>0</v>
      </c>
      <c r="AF1955" s="24">
        <v>0</v>
      </c>
      <c r="AG1955" s="24">
        <v>0</v>
      </c>
      <c r="AH1955" s="24"/>
      <c r="AI1955" s="24">
        <v>0</v>
      </c>
      <c r="AJ1955" s="24">
        <v>0</v>
      </c>
      <c r="AK1955" s="24"/>
      <c r="AL1955" s="24">
        <v>0</v>
      </c>
      <c r="AM1955" s="24">
        <v>0</v>
      </c>
      <c r="AN1955" s="24">
        <v>0</v>
      </c>
      <c r="AO1955" s="24">
        <v>0</v>
      </c>
      <c r="AP1955" s="24">
        <v>0</v>
      </c>
      <c r="AQ1955" s="24">
        <v>0</v>
      </c>
      <c r="AR1955" s="24">
        <v>0</v>
      </c>
      <c r="AS1955" s="24">
        <v>0</v>
      </c>
      <c r="AT1955" s="24">
        <v>0</v>
      </c>
      <c r="AU1955" s="24">
        <v>0</v>
      </c>
      <c r="AV1955" s="24">
        <v>0</v>
      </c>
      <c r="AW1955" s="24">
        <v>0</v>
      </c>
      <c r="AX1955" s="24">
        <v>0</v>
      </c>
      <c r="AY1955" s="24">
        <v>0</v>
      </c>
      <c r="AZ1955" s="24">
        <v>0</v>
      </c>
      <c r="BA1955" s="24">
        <v>0</v>
      </c>
      <c r="BB1955" s="24">
        <v>0</v>
      </c>
      <c r="BC1955" s="24">
        <v>0</v>
      </c>
      <c r="BD1955" s="24">
        <f t="shared" si="790"/>
        <v>0</v>
      </c>
      <c r="BE1955" s="25"/>
    </row>
    <row r="1956" spans="1:57" ht="25.5" customHeight="1" x14ac:dyDescent="0.25">
      <c r="A1956" s="42">
        <v>39</v>
      </c>
      <c r="B1956" s="79" t="s">
        <v>91</v>
      </c>
      <c r="C1956" s="80">
        <v>10</v>
      </c>
      <c r="D1956" s="80">
        <v>13</v>
      </c>
      <c r="E1956" s="80" t="s">
        <v>94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4">
        <v>0</v>
      </c>
      <c r="Q1956" s="24">
        <v>0</v>
      </c>
      <c r="R1956" s="24">
        <v>0</v>
      </c>
      <c r="S1956" s="24">
        <v>0</v>
      </c>
      <c r="T1956" s="24">
        <v>0</v>
      </c>
      <c r="U1956" s="24">
        <v>0</v>
      </c>
      <c r="V1956" s="24"/>
      <c r="W1956" s="24">
        <v>0</v>
      </c>
      <c r="X1956" s="24"/>
      <c r="Y1956" s="24">
        <v>0</v>
      </c>
      <c r="Z1956" s="24">
        <v>0</v>
      </c>
      <c r="AA1956" s="24"/>
      <c r="AB1956" s="24">
        <v>0</v>
      </c>
      <c r="AC1956" s="24">
        <v>0</v>
      </c>
      <c r="AD1956" s="24">
        <v>0</v>
      </c>
      <c r="AE1956" s="24">
        <v>0</v>
      </c>
      <c r="AF1956" s="24">
        <v>0</v>
      </c>
      <c r="AG1956" s="24">
        <v>0</v>
      </c>
      <c r="AH1956" s="24"/>
      <c r="AI1956" s="24">
        <v>0</v>
      </c>
      <c r="AJ1956" s="24">
        <v>0</v>
      </c>
      <c r="AK1956" s="24"/>
      <c r="AL1956" s="24">
        <v>0</v>
      </c>
      <c r="AM1956" s="24">
        <v>0</v>
      </c>
      <c r="AN1956" s="24">
        <v>0</v>
      </c>
      <c r="AO1956" s="24">
        <v>0</v>
      </c>
      <c r="AP1956" s="24">
        <v>0</v>
      </c>
      <c r="AQ1956" s="24">
        <v>0</v>
      </c>
      <c r="AR1956" s="24">
        <v>0</v>
      </c>
      <c r="AS1956" s="24">
        <v>0</v>
      </c>
      <c r="AT1956" s="24">
        <v>0</v>
      </c>
      <c r="AU1956" s="24">
        <v>0</v>
      </c>
      <c r="AV1956" s="24">
        <v>0</v>
      </c>
      <c r="AW1956" s="24">
        <v>0</v>
      </c>
      <c r="AX1956" s="24">
        <v>0</v>
      </c>
      <c r="AY1956" s="24">
        <v>0</v>
      </c>
      <c r="AZ1956" s="24">
        <v>0</v>
      </c>
      <c r="BA1956" s="24">
        <v>0</v>
      </c>
      <c r="BB1956" s="24">
        <v>0</v>
      </c>
      <c r="BC1956" s="24">
        <v>0</v>
      </c>
      <c r="BD1956" s="24">
        <f t="shared" si="790"/>
        <v>0</v>
      </c>
      <c r="BE1956" s="25"/>
    </row>
    <row r="1957" spans="1:57" ht="25.5" customHeight="1" x14ac:dyDescent="0.25">
      <c r="A1957" s="22">
        <v>39</v>
      </c>
      <c r="B1957" s="79" t="s">
        <v>91</v>
      </c>
      <c r="C1957" s="80">
        <v>30</v>
      </c>
      <c r="D1957" s="80">
        <v>56</v>
      </c>
      <c r="E1957" s="80" t="s">
        <v>410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4">
        <v>0</v>
      </c>
      <c r="Q1957" s="24">
        <v>0</v>
      </c>
      <c r="R1957" s="24">
        <v>0</v>
      </c>
      <c r="S1957" s="24">
        <v>0</v>
      </c>
      <c r="T1957" s="24">
        <v>0</v>
      </c>
      <c r="U1957" s="24">
        <v>0</v>
      </c>
      <c r="V1957" s="24"/>
      <c r="W1957" s="24">
        <v>0</v>
      </c>
      <c r="X1957" s="24"/>
      <c r="Y1957" s="24">
        <v>0</v>
      </c>
      <c r="Z1957" s="24">
        <v>0</v>
      </c>
      <c r="AA1957" s="24"/>
      <c r="AB1957" s="24">
        <v>0</v>
      </c>
      <c r="AC1957" s="24">
        <v>0</v>
      </c>
      <c r="AD1957" s="24">
        <v>0</v>
      </c>
      <c r="AE1957" s="24">
        <v>0</v>
      </c>
      <c r="AF1957" s="24">
        <v>0</v>
      </c>
      <c r="AG1957" s="24">
        <v>0</v>
      </c>
      <c r="AH1957" s="24"/>
      <c r="AI1957" s="24">
        <v>0</v>
      </c>
      <c r="AJ1957" s="24">
        <v>0</v>
      </c>
      <c r="AK1957" s="24"/>
      <c r="AL1957" s="24">
        <v>0</v>
      </c>
      <c r="AM1957" s="24">
        <v>0</v>
      </c>
      <c r="AN1957" s="24">
        <v>0</v>
      </c>
      <c r="AO1957" s="24">
        <v>0</v>
      </c>
      <c r="AP1957" s="24">
        <v>0</v>
      </c>
      <c r="AQ1957" s="24">
        <v>0</v>
      </c>
      <c r="AR1957" s="24">
        <v>0</v>
      </c>
      <c r="AS1957" s="24">
        <v>0</v>
      </c>
      <c r="AT1957" s="24">
        <v>0</v>
      </c>
      <c r="AU1957" s="24">
        <v>0</v>
      </c>
      <c r="AV1957" s="24">
        <v>0</v>
      </c>
      <c r="AW1957" s="24">
        <v>0</v>
      </c>
      <c r="AX1957" s="24">
        <v>0</v>
      </c>
      <c r="AY1957" s="24">
        <v>0</v>
      </c>
      <c r="AZ1957" s="24">
        <v>0</v>
      </c>
      <c r="BA1957" s="24">
        <v>0</v>
      </c>
      <c r="BB1957" s="24">
        <v>0</v>
      </c>
      <c r="BC1957" s="24">
        <v>0</v>
      </c>
      <c r="BD1957" s="24">
        <f t="shared" si="790"/>
        <v>0</v>
      </c>
      <c r="BE1957" s="25"/>
    </row>
    <row r="1958" spans="1:57" ht="25.5" customHeight="1" x14ac:dyDescent="0.25">
      <c r="A1958" s="22">
        <v>39</v>
      </c>
      <c r="B1958" s="79" t="s">
        <v>93</v>
      </c>
      <c r="C1958" s="80">
        <v>18</v>
      </c>
      <c r="D1958" s="80">
        <v>257</v>
      </c>
      <c r="E1958" s="80" t="s">
        <v>326</v>
      </c>
      <c r="F1958" s="24">
        <v>0</v>
      </c>
      <c r="G1958" s="24">
        <v>0</v>
      </c>
      <c r="H1958" s="24">
        <v>0</v>
      </c>
      <c r="I1958" s="24">
        <v>0</v>
      </c>
      <c r="J1958" s="24">
        <v>0</v>
      </c>
      <c r="K1958" s="24">
        <v>0</v>
      </c>
      <c r="L1958" s="24">
        <v>0</v>
      </c>
      <c r="M1958" s="24">
        <v>0</v>
      </c>
      <c r="N1958" s="24">
        <v>0</v>
      </c>
      <c r="O1958" s="24">
        <v>0</v>
      </c>
      <c r="P1958" s="24">
        <v>0</v>
      </c>
      <c r="Q1958" s="24">
        <v>0</v>
      </c>
      <c r="R1958" s="24">
        <v>0</v>
      </c>
      <c r="S1958" s="24">
        <v>0</v>
      </c>
      <c r="T1958" s="24">
        <v>0</v>
      </c>
      <c r="U1958" s="24">
        <v>0</v>
      </c>
      <c r="V1958" s="24"/>
      <c r="W1958" s="24">
        <v>0</v>
      </c>
      <c r="X1958" s="24"/>
      <c r="Y1958" s="24">
        <v>0</v>
      </c>
      <c r="Z1958" s="24">
        <v>0</v>
      </c>
      <c r="AA1958" s="24"/>
      <c r="AB1958" s="24">
        <v>0</v>
      </c>
      <c r="AC1958" s="24">
        <v>0</v>
      </c>
      <c r="AD1958" s="24">
        <v>0</v>
      </c>
      <c r="AE1958" s="24">
        <v>0</v>
      </c>
      <c r="AF1958" s="24">
        <v>0</v>
      </c>
      <c r="AG1958" s="24">
        <v>0</v>
      </c>
      <c r="AH1958" s="24"/>
      <c r="AI1958" s="24">
        <v>0</v>
      </c>
      <c r="AJ1958" s="24">
        <v>0</v>
      </c>
      <c r="AK1958" s="24"/>
      <c r="AL1958" s="24">
        <v>0</v>
      </c>
      <c r="AM1958" s="24">
        <v>0</v>
      </c>
      <c r="AN1958" s="24">
        <v>0</v>
      </c>
      <c r="AO1958" s="24">
        <v>0</v>
      </c>
      <c r="AP1958" s="24">
        <v>0</v>
      </c>
      <c r="AQ1958" s="24">
        <v>0</v>
      </c>
      <c r="AR1958" s="24">
        <v>0</v>
      </c>
      <c r="AS1958" s="24">
        <v>0</v>
      </c>
      <c r="AT1958" s="24">
        <v>0</v>
      </c>
      <c r="AU1958" s="24">
        <v>0</v>
      </c>
      <c r="AV1958" s="24">
        <v>0</v>
      </c>
      <c r="AW1958" s="24">
        <v>0</v>
      </c>
      <c r="AX1958" s="24">
        <v>0</v>
      </c>
      <c r="AY1958" s="24">
        <v>0</v>
      </c>
      <c r="AZ1958" s="24">
        <v>0</v>
      </c>
      <c r="BA1958" s="24">
        <v>0</v>
      </c>
      <c r="BB1958" s="24">
        <v>0</v>
      </c>
      <c r="BC1958" s="24">
        <v>0</v>
      </c>
      <c r="BD1958" s="24">
        <f t="shared" si="790"/>
        <v>0</v>
      </c>
      <c r="BE1958" s="25"/>
    </row>
    <row r="1959" spans="1:57" ht="25.5" customHeight="1" x14ac:dyDescent="0.25">
      <c r="A1959" s="22">
        <v>39</v>
      </c>
      <c r="B1959" s="79" t="s">
        <v>93</v>
      </c>
      <c r="C1959" s="88">
        <v>12</v>
      </c>
      <c r="D1959" s="88">
        <v>328</v>
      </c>
      <c r="E1959" s="88" t="s">
        <v>139</v>
      </c>
      <c r="F1959" s="24">
        <v>0</v>
      </c>
      <c r="G1959" s="24">
        <v>0</v>
      </c>
      <c r="H1959" s="24">
        <v>0</v>
      </c>
      <c r="I1959" s="24">
        <v>0</v>
      </c>
      <c r="J1959" s="24">
        <v>0</v>
      </c>
      <c r="K1959" s="24">
        <v>0</v>
      </c>
      <c r="L1959" s="24">
        <v>0</v>
      </c>
      <c r="M1959" s="24">
        <v>0</v>
      </c>
      <c r="N1959" s="24">
        <v>0</v>
      </c>
      <c r="O1959" s="24">
        <v>0</v>
      </c>
      <c r="P1959" s="24">
        <v>0</v>
      </c>
      <c r="Q1959" s="24">
        <v>0</v>
      </c>
      <c r="R1959" s="24">
        <v>0</v>
      </c>
      <c r="S1959" s="24">
        <v>0</v>
      </c>
      <c r="T1959" s="24">
        <v>0</v>
      </c>
      <c r="U1959" s="24">
        <v>0</v>
      </c>
      <c r="V1959" s="24"/>
      <c r="W1959" s="24">
        <v>0</v>
      </c>
      <c r="X1959" s="24"/>
      <c r="Y1959" s="24">
        <v>0</v>
      </c>
      <c r="Z1959" s="24">
        <v>0</v>
      </c>
      <c r="AA1959" s="24"/>
      <c r="AB1959" s="24">
        <v>0</v>
      </c>
      <c r="AC1959" s="24">
        <v>0</v>
      </c>
      <c r="AD1959" s="24">
        <v>0</v>
      </c>
      <c r="AE1959" s="24">
        <v>0</v>
      </c>
      <c r="AF1959" s="24">
        <v>0</v>
      </c>
      <c r="AG1959" s="24">
        <v>0</v>
      </c>
      <c r="AH1959" s="24"/>
      <c r="AI1959" s="24">
        <v>0</v>
      </c>
      <c r="AJ1959" s="24">
        <v>0</v>
      </c>
      <c r="AK1959" s="24"/>
      <c r="AL1959" s="24">
        <v>0</v>
      </c>
      <c r="AM1959" s="24">
        <v>0</v>
      </c>
      <c r="AN1959" s="24">
        <v>0</v>
      </c>
      <c r="AO1959" s="24">
        <v>0</v>
      </c>
      <c r="AP1959" s="24">
        <v>0</v>
      </c>
      <c r="AQ1959" s="24">
        <v>0</v>
      </c>
      <c r="AR1959" s="24">
        <v>0</v>
      </c>
      <c r="AS1959" s="24">
        <v>0</v>
      </c>
      <c r="AT1959" s="24">
        <v>0</v>
      </c>
      <c r="AU1959" s="24">
        <v>0</v>
      </c>
      <c r="AV1959" s="24">
        <v>0</v>
      </c>
      <c r="AW1959" s="24">
        <v>0</v>
      </c>
      <c r="AX1959" s="24">
        <v>0</v>
      </c>
      <c r="AY1959" s="24">
        <v>0</v>
      </c>
      <c r="AZ1959" s="24">
        <v>0</v>
      </c>
      <c r="BA1959" s="24">
        <v>0</v>
      </c>
      <c r="BB1959" s="24">
        <v>0</v>
      </c>
      <c r="BC1959" s="24">
        <v>0</v>
      </c>
      <c r="BD1959" s="24">
        <f t="shared" si="790"/>
        <v>0</v>
      </c>
      <c r="BE1959" s="25"/>
    </row>
    <row r="1960" spans="1:57" ht="25.5" customHeight="1" x14ac:dyDescent="0.25">
      <c r="A1960" s="22">
        <v>39</v>
      </c>
      <c r="B1960" s="79" t="s">
        <v>93</v>
      </c>
      <c r="C1960" s="82">
        <v>24</v>
      </c>
      <c r="D1960" s="79">
        <v>313</v>
      </c>
      <c r="E1960" s="82" t="s">
        <v>411</v>
      </c>
      <c r="F1960" s="24">
        <v>0</v>
      </c>
      <c r="G1960" s="24">
        <v>0</v>
      </c>
      <c r="H1960" s="24">
        <v>0</v>
      </c>
      <c r="I1960" s="24">
        <v>0</v>
      </c>
      <c r="J1960" s="24">
        <v>0</v>
      </c>
      <c r="K1960" s="24">
        <v>0</v>
      </c>
      <c r="L1960" s="24">
        <v>0</v>
      </c>
      <c r="M1960" s="24">
        <v>0</v>
      </c>
      <c r="N1960" s="24">
        <v>0</v>
      </c>
      <c r="O1960" s="24">
        <v>0</v>
      </c>
      <c r="P1960" s="24">
        <v>0</v>
      </c>
      <c r="Q1960" s="24">
        <v>0</v>
      </c>
      <c r="R1960" s="24">
        <v>0</v>
      </c>
      <c r="S1960" s="24">
        <v>0</v>
      </c>
      <c r="T1960" s="24">
        <v>0</v>
      </c>
      <c r="U1960" s="24">
        <v>0</v>
      </c>
      <c r="V1960" s="24"/>
      <c r="W1960" s="24">
        <v>0</v>
      </c>
      <c r="X1960" s="24"/>
      <c r="Y1960" s="24">
        <v>0</v>
      </c>
      <c r="Z1960" s="24">
        <v>0</v>
      </c>
      <c r="AA1960" s="24"/>
      <c r="AB1960" s="24">
        <v>0</v>
      </c>
      <c r="AC1960" s="24">
        <v>0</v>
      </c>
      <c r="AD1960" s="24">
        <v>0</v>
      </c>
      <c r="AE1960" s="24">
        <v>0</v>
      </c>
      <c r="AF1960" s="24">
        <v>0</v>
      </c>
      <c r="AG1960" s="24">
        <v>0</v>
      </c>
      <c r="AH1960" s="24"/>
      <c r="AI1960" s="24">
        <v>0</v>
      </c>
      <c r="AJ1960" s="24">
        <v>0</v>
      </c>
      <c r="AK1960" s="24"/>
      <c r="AL1960" s="24">
        <v>0</v>
      </c>
      <c r="AM1960" s="24">
        <v>0</v>
      </c>
      <c r="AN1960" s="24">
        <v>0</v>
      </c>
      <c r="AO1960" s="24">
        <v>0</v>
      </c>
      <c r="AP1960" s="24">
        <v>0</v>
      </c>
      <c r="AQ1960" s="24">
        <v>0</v>
      </c>
      <c r="AR1960" s="24">
        <v>0</v>
      </c>
      <c r="AS1960" s="24">
        <v>0</v>
      </c>
      <c r="AT1960" s="24">
        <v>0</v>
      </c>
      <c r="AU1960" s="24">
        <v>0</v>
      </c>
      <c r="AV1960" s="24">
        <v>0</v>
      </c>
      <c r="AW1960" s="24">
        <v>0</v>
      </c>
      <c r="AX1960" s="24">
        <v>0</v>
      </c>
      <c r="AY1960" s="24">
        <v>0</v>
      </c>
      <c r="AZ1960" s="24">
        <v>0</v>
      </c>
      <c r="BA1960" s="24">
        <v>0</v>
      </c>
      <c r="BB1960" s="24">
        <v>0</v>
      </c>
      <c r="BC1960" s="24">
        <v>0</v>
      </c>
      <c r="BD1960" s="24">
        <f t="shared" si="790"/>
        <v>0</v>
      </c>
      <c r="BE1960" s="25"/>
    </row>
    <row r="1961" spans="1:57" ht="25.5" customHeight="1" x14ac:dyDescent="0.25">
      <c r="A1961" s="22">
        <v>39</v>
      </c>
      <c r="B1961" s="79" t="s">
        <v>93</v>
      </c>
      <c r="C1961" s="80">
        <v>10</v>
      </c>
      <c r="D1961" s="80">
        <v>9</v>
      </c>
      <c r="E1961" s="80" t="s">
        <v>106</v>
      </c>
      <c r="F1961" s="24">
        <v>0</v>
      </c>
      <c r="G1961" s="24">
        <v>0</v>
      </c>
      <c r="H1961" s="24">
        <v>0</v>
      </c>
      <c r="I1961" s="24">
        <v>0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0</v>
      </c>
      <c r="V1961" s="24"/>
      <c r="W1961" s="24">
        <v>0</v>
      </c>
      <c r="X1961" s="24"/>
      <c r="Y1961" s="24">
        <v>0</v>
      </c>
      <c r="Z1961" s="24">
        <v>0</v>
      </c>
      <c r="AA1961" s="24"/>
      <c r="AB1961" s="24">
        <v>0</v>
      </c>
      <c r="AC1961" s="24">
        <v>0</v>
      </c>
      <c r="AD1961" s="24">
        <v>0</v>
      </c>
      <c r="AE1961" s="24">
        <v>0</v>
      </c>
      <c r="AF1961" s="24">
        <v>0</v>
      </c>
      <c r="AG1961" s="24">
        <v>0</v>
      </c>
      <c r="AH1961" s="24"/>
      <c r="AI1961" s="24">
        <v>0</v>
      </c>
      <c r="AJ1961" s="24">
        <v>0</v>
      </c>
      <c r="AK1961" s="24"/>
      <c r="AL1961" s="24">
        <v>0</v>
      </c>
      <c r="AM1961" s="24">
        <v>0</v>
      </c>
      <c r="AN1961" s="24">
        <v>0</v>
      </c>
      <c r="AO1961" s="24">
        <v>0</v>
      </c>
      <c r="AP1961" s="24">
        <v>0</v>
      </c>
      <c r="AQ1961" s="24">
        <v>0</v>
      </c>
      <c r="AR1961" s="24">
        <v>0</v>
      </c>
      <c r="AS1961" s="24">
        <v>0</v>
      </c>
      <c r="AT1961" s="24">
        <v>0</v>
      </c>
      <c r="AU1961" s="24">
        <v>0</v>
      </c>
      <c r="AV1961" s="24">
        <v>0</v>
      </c>
      <c r="AW1961" s="24">
        <v>0</v>
      </c>
      <c r="AX1961" s="24">
        <v>0</v>
      </c>
      <c r="AY1961" s="24">
        <v>0</v>
      </c>
      <c r="AZ1961" s="24">
        <v>0</v>
      </c>
      <c r="BA1961" s="24">
        <v>0</v>
      </c>
      <c r="BB1961" s="24">
        <v>0</v>
      </c>
      <c r="BC1961" s="24">
        <v>0</v>
      </c>
      <c r="BD1961" s="24">
        <f t="shared" si="790"/>
        <v>0</v>
      </c>
      <c r="BE1961" s="25"/>
    </row>
    <row r="1962" spans="1:57" ht="25.5" customHeight="1" x14ac:dyDescent="0.25">
      <c r="A1962" s="22">
        <v>39</v>
      </c>
      <c r="B1962" s="79" t="s">
        <v>110</v>
      </c>
      <c r="C1962" s="80">
        <v>40</v>
      </c>
      <c r="D1962" s="80">
        <v>46</v>
      </c>
      <c r="E1962" s="80" t="s">
        <v>232</v>
      </c>
      <c r="F1962" s="24">
        <v>0</v>
      </c>
      <c r="G1962" s="24">
        <v>0</v>
      </c>
      <c r="H1962" s="24">
        <v>0</v>
      </c>
      <c r="I1962" s="24">
        <v>0</v>
      </c>
      <c r="J1962" s="24">
        <v>0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0</v>
      </c>
      <c r="V1962" s="24"/>
      <c r="W1962" s="24">
        <v>0</v>
      </c>
      <c r="X1962" s="24"/>
      <c r="Y1962" s="24">
        <v>0</v>
      </c>
      <c r="Z1962" s="24">
        <v>0</v>
      </c>
      <c r="AA1962" s="24"/>
      <c r="AB1962" s="24">
        <v>0</v>
      </c>
      <c r="AC1962" s="24">
        <v>0</v>
      </c>
      <c r="AD1962" s="24">
        <v>0</v>
      </c>
      <c r="AE1962" s="24">
        <v>0</v>
      </c>
      <c r="AF1962" s="24">
        <v>0</v>
      </c>
      <c r="AG1962" s="24">
        <v>0</v>
      </c>
      <c r="AH1962" s="24"/>
      <c r="AI1962" s="24">
        <v>0</v>
      </c>
      <c r="AJ1962" s="24">
        <v>0</v>
      </c>
      <c r="AK1962" s="24"/>
      <c r="AL1962" s="24">
        <v>0</v>
      </c>
      <c r="AM1962" s="24">
        <v>0</v>
      </c>
      <c r="AN1962" s="24">
        <v>0</v>
      </c>
      <c r="AO1962" s="24">
        <v>0</v>
      </c>
      <c r="AP1962" s="24">
        <v>0</v>
      </c>
      <c r="AQ1962" s="24">
        <v>0</v>
      </c>
      <c r="AR1962" s="24">
        <v>0</v>
      </c>
      <c r="AS1962" s="24">
        <v>0</v>
      </c>
      <c r="AT1962" s="24">
        <v>0</v>
      </c>
      <c r="AU1962" s="24">
        <v>0</v>
      </c>
      <c r="AV1962" s="24">
        <v>0</v>
      </c>
      <c r="AW1962" s="24">
        <v>0</v>
      </c>
      <c r="AX1962" s="24">
        <v>0</v>
      </c>
      <c r="AY1962" s="24">
        <v>0</v>
      </c>
      <c r="AZ1962" s="24">
        <v>0</v>
      </c>
      <c r="BA1962" s="24">
        <v>0</v>
      </c>
      <c r="BB1962" s="24">
        <v>0</v>
      </c>
      <c r="BC1962" s="24">
        <v>0</v>
      </c>
      <c r="BD1962" s="24">
        <f t="shared" si="790"/>
        <v>0</v>
      </c>
      <c r="BE1962" s="25"/>
    </row>
    <row r="1963" spans="1:57" ht="25.5" customHeight="1" x14ac:dyDescent="0.25">
      <c r="A1963" s="22">
        <v>39</v>
      </c>
      <c r="B1963" s="79" t="s">
        <v>110</v>
      </c>
      <c r="C1963" s="80">
        <v>22</v>
      </c>
      <c r="D1963" s="80">
        <v>286</v>
      </c>
      <c r="E1963" s="80" t="s">
        <v>327</v>
      </c>
      <c r="F1963" s="24">
        <v>0</v>
      </c>
      <c r="G1963" s="24">
        <v>0</v>
      </c>
      <c r="H1963" s="24">
        <v>0</v>
      </c>
      <c r="I1963" s="24">
        <v>0</v>
      </c>
      <c r="J1963" s="24">
        <v>0</v>
      </c>
      <c r="K1963" s="24">
        <v>0</v>
      </c>
      <c r="L1963" s="24">
        <v>0</v>
      </c>
      <c r="M1963" s="24">
        <v>0</v>
      </c>
      <c r="N1963" s="24">
        <v>0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0</v>
      </c>
      <c r="V1963" s="24"/>
      <c r="W1963" s="24">
        <v>0</v>
      </c>
      <c r="X1963" s="24"/>
      <c r="Y1963" s="24">
        <v>0</v>
      </c>
      <c r="Z1963" s="24">
        <v>0</v>
      </c>
      <c r="AA1963" s="24"/>
      <c r="AB1963" s="24">
        <v>0</v>
      </c>
      <c r="AC1963" s="24">
        <v>0</v>
      </c>
      <c r="AD1963" s="24">
        <v>0</v>
      </c>
      <c r="AE1963" s="24">
        <v>0</v>
      </c>
      <c r="AF1963" s="24">
        <v>0</v>
      </c>
      <c r="AG1963" s="24">
        <v>0</v>
      </c>
      <c r="AH1963" s="24"/>
      <c r="AI1963" s="24">
        <v>0</v>
      </c>
      <c r="AJ1963" s="24">
        <v>0</v>
      </c>
      <c r="AK1963" s="24"/>
      <c r="AL1963" s="24">
        <v>0</v>
      </c>
      <c r="AM1963" s="24">
        <v>0</v>
      </c>
      <c r="AN1963" s="24">
        <v>0</v>
      </c>
      <c r="AO1963" s="24">
        <v>0</v>
      </c>
      <c r="AP1963" s="24">
        <v>0</v>
      </c>
      <c r="AQ1963" s="24">
        <v>0</v>
      </c>
      <c r="AR1963" s="24">
        <v>0</v>
      </c>
      <c r="AS1963" s="24">
        <v>0</v>
      </c>
      <c r="AT1963" s="24">
        <v>0</v>
      </c>
      <c r="AU1963" s="24">
        <v>0</v>
      </c>
      <c r="AV1963" s="24">
        <v>0</v>
      </c>
      <c r="AW1963" s="24">
        <v>0</v>
      </c>
      <c r="AX1963" s="24">
        <v>0</v>
      </c>
      <c r="AY1963" s="24">
        <v>0</v>
      </c>
      <c r="AZ1963" s="24">
        <v>0</v>
      </c>
      <c r="BA1963" s="24">
        <v>0</v>
      </c>
      <c r="BB1963" s="24">
        <v>0</v>
      </c>
      <c r="BC1963" s="24">
        <v>0</v>
      </c>
      <c r="BD1963" s="24">
        <f t="shared" si="790"/>
        <v>0</v>
      </c>
      <c r="BE1963" s="25"/>
    </row>
    <row r="1964" spans="1:57" ht="25.5" customHeight="1" x14ac:dyDescent="0.25">
      <c r="A1964" s="22">
        <v>39</v>
      </c>
      <c r="B1964" s="79" t="s">
        <v>110</v>
      </c>
      <c r="C1964" s="80">
        <v>10</v>
      </c>
      <c r="D1964" s="80">
        <v>169</v>
      </c>
      <c r="E1964" s="80" t="s">
        <v>182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4">
        <v>0</v>
      </c>
      <c r="Q1964" s="24">
        <v>0</v>
      </c>
      <c r="R1964" s="24">
        <v>0</v>
      </c>
      <c r="S1964" s="24">
        <v>0</v>
      </c>
      <c r="T1964" s="24">
        <v>0</v>
      </c>
      <c r="U1964" s="24">
        <v>0</v>
      </c>
      <c r="V1964" s="24"/>
      <c r="W1964" s="24">
        <v>0</v>
      </c>
      <c r="X1964" s="24"/>
      <c r="Y1964" s="24">
        <v>0</v>
      </c>
      <c r="Z1964" s="24">
        <v>0</v>
      </c>
      <c r="AA1964" s="24"/>
      <c r="AB1964" s="24">
        <v>0</v>
      </c>
      <c r="AC1964" s="24">
        <v>0</v>
      </c>
      <c r="AD1964" s="24">
        <v>0</v>
      </c>
      <c r="AE1964" s="24">
        <v>0</v>
      </c>
      <c r="AF1964" s="24">
        <v>0</v>
      </c>
      <c r="AG1964" s="24">
        <v>0</v>
      </c>
      <c r="AH1964" s="24"/>
      <c r="AI1964" s="24">
        <v>0</v>
      </c>
      <c r="AJ1964" s="24">
        <v>0</v>
      </c>
      <c r="AK1964" s="24"/>
      <c r="AL1964" s="24">
        <v>0</v>
      </c>
      <c r="AM1964" s="24">
        <v>0</v>
      </c>
      <c r="AN1964" s="24">
        <v>0</v>
      </c>
      <c r="AO1964" s="24">
        <v>0</v>
      </c>
      <c r="AP1964" s="24">
        <v>0</v>
      </c>
      <c r="AQ1964" s="24">
        <v>0</v>
      </c>
      <c r="AR1964" s="24">
        <v>0</v>
      </c>
      <c r="AS1964" s="24">
        <v>0</v>
      </c>
      <c r="AT1964" s="24">
        <v>0</v>
      </c>
      <c r="AU1964" s="24">
        <v>0</v>
      </c>
      <c r="AV1964" s="24">
        <v>0</v>
      </c>
      <c r="AW1964" s="24">
        <v>0</v>
      </c>
      <c r="AX1964" s="24">
        <v>0</v>
      </c>
      <c r="AY1964" s="24">
        <v>0</v>
      </c>
      <c r="AZ1964" s="24">
        <v>0</v>
      </c>
      <c r="BA1964" s="24">
        <v>0</v>
      </c>
      <c r="BB1964" s="24">
        <v>0</v>
      </c>
      <c r="BC1964" s="24">
        <v>0</v>
      </c>
      <c r="BD1964" s="24">
        <f t="shared" si="790"/>
        <v>0</v>
      </c>
      <c r="BE1964" s="25"/>
    </row>
    <row r="1965" spans="1:57" ht="25.5" customHeight="1" x14ac:dyDescent="0.25">
      <c r="A1965" s="22">
        <v>39</v>
      </c>
      <c r="B1965" s="78"/>
      <c r="C1965" s="76"/>
      <c r="D1965" s="76"/>
      <c r="E1965" s="76"/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4">
        <v>0</v>
      </c>
      <c r="Q1965" s="24">
        <v>0</v>
      </c>
      <c r="R1965" s="24">
        <v>0</v>
      </c>
      <c r="S1965" s="24">
        <v>0</v>
      </c>
      <c r="T1965" s="24">
        <v>0</v>
      </c>
      <c r="U1965" s="24">
        <v>0</v>
      </c>
      <c r="V1965" s="24"/>
      <c r="W1965" s="24">
        <v>0</v>
      </c>
      <c r="X1965" s="24"/>
      <c r="Y1965" s="24">
        <v>0</v>
      </c>
      <c r="Z1965" s="24">
        <v>0</v>
      </c>
      <c r="AA1965" s="24"/>
      <c r="AB1965" s="24">
        <v>0</v>
      </c>
      <c r="AC1965" s="24">
        <v>0</v>
      </c>
      <c r="AD1965" s="24">
        <v>0</v>
      </c>
      <c r="AE1965" s="24">
        <v>0</v>
      </c>
      <c r="AF1965" s="24">
        <v>0</v>
      </c>
      <c r="AG1965" s="24">
        <v>0</v>
      </c>
      <c r="AH1965" s="24"/>
      <c r="AI1965" s="24">
        <v>0</v>
      </c>
      <c r="AJ1965" s="24">
        <v>0</v>
      </c>
      <c r="AK1965" s="24"/>
      <c r="AL1965" s="24">
        <v>0</v>
      </c>
      <c r="AM1965" s="24">
        <v>0</v>
      </c>
      <c r="AN1965" s="24">
        <v>0</v>
      </c>
      <c r="AO1965" s="24">
        <v>0</v>
      </c>
      <c r="AP1965" s="24">
        <v>0</v>
      </c>
      <c r="AQ1965" s="24">
        <v>0</v>
      </c>
      <c r="AR1965" s="24">
        <v>0</v>
      </c>
      <c r="AS1965" s="24">
        <v>0</v>
      </c>
      <c r="AT1965" s="24">
        <v>0</v>
      </c>
      <c r="AU1965" s="24">
        <v>0</v>
      </c>
      <c r="AV1965" s="24">
        <v>0</v>
      </c>
      <c r="AW1965" s="24">
        <v>0</v>
      </c>
      <c r="AX1965" s="24">
        <v>0</v>
      </c>
      <c r="AY1965" s="24">
        <v>0</v>
      </c>
      <c r="AZ1965" s="24">
        <v>0</v>
      </c>
      <c r="BA1965" s="24">
        <v>0</v>
      </c>
      <c r="BB1965" s="24">
        <v>0</v>
      </c>
      <c r="BC1965" s="24">
        <v>0</v>
      </c>
      <c r="BD1965" s="24">
        <f t="shared" si="790"/>
        <v>0</v>
      </c>
      <c r="BE1965" s="25"/>
    </row>
    <row r="1966" spans="1:57" ht="25.5" customHeight="1" x14ac:dyDescent="0.25">
      <c r="A1966" s="22">
        <v>39</v>
      </c>
      <c r="B1966" s="78"/>
      <c r="C1966" s="76"/>
      <c r="D1966" s="76"/>
      <c r="E1966" s="76"/>
      <c r="F1966" s="24">
        <v>0</v>
      </c>
      <c r="G1966" s="24">
        <v>0</v>
      </c>
      <c r="H1966" s="24">
        <v>0</v>
      </c>
      <c r="I1966" s="24">
        <v>0</v>
      </c>
      <c r="J1966" s="24">
        <v>0</v>
      </c>
      <c r="K1966" s="24">
        <v>0</v>
      </c>
      <c r="L1966" s="24">
        <v>0</v>
      </c>
      <c r="M1966" s="24">
        <v>0</v>
      </c>
      <c r="N1966" s="24">
        <v>0</v>
      </c>
      <c r="O1966" s="24">
        <v>0</v>
      </c>
      <c r="P1966" s="24">
        <v>0</v>
      </c>
      <c r="Q1966" s="24">
        <v>0</v>
      </c>
      <c r="R1966" s="24">
        <v>0</v>
      </c>
      <c r="S1966" s="24">
        <v>0</v>
      </c>
      <c r="T1966" s="24">
        <v>0</v>
      </c>
      <c r="U1966" s="24">
        <v>0</v>
      </c>
      <c r="V1966" s="24"/>
      <c r="W1966" s="24">
        <v>0</v>
      </c>
      <c r="X1966" s="24"/>
      <c r="Y1966" s="24">
        <v>0</v>
      </c>
      <c r="Z1966" s="24">
        <v>0</v>
      </c>
      <c r="AA1966" s="24"/>
      <c r="AB1966" s="24">
        <v>0</v>
      </c>
      <c r="AC1966" s="24">
        <v>0</v>
      </c>
      <c r="AD1966" s="24">
        <v>0</v>
      </c>
      <c r="AE1966" s="24">
        <v>0</v>
      </c>
      <c r="AF1966" s="24">
        <v>0</v>
      </c>
      <c r="AG1966" s="24">
        <v>0</v>
      </c>
      <c r="AH1966" s="24"/>
      <c r="AI1966" s="24">
        <v>0</v>
      </c>
      <c r="AJ1966" s="24">
        <v>0</v>
      </c>
      <c r="AK1966" s="24"/>
      <c r="AL1966" s="24">
        <v>0</v>
      </c>
      <c r="AM1966" s="24">
        <v>0</v>
      </c>
      <c r="AN1966" s="24">
        <v>0</v>
      </c>
      <c r="AO1966" s="24">
        <v>0</v>
      </c>
      <c r="AP1966" s="24">
        <v>0</v>
      </c>
      <c r="AQ1966" s="24">
        <v>0</v>
      </c>
      <c r="AR1966" s="24">
        <v>0</v>
      </c>
      <c r="AS1966" s="24">
        <v>0</v>
      </c>
      <c r="AT1966" s="24">
        <v>0</v>
      </c>
      <c r="AU1966" s="24">
        <v>0</v>
      </c>
      <c r="AV1966" s="24">
        <v>0</v>
      </c>
      <c r="AW1966" s="24">
        <v>0</v>
      </c>
      <c r="AX1966" s="24">
        <v>0</v>
      </c>
      <c r="AY1966" s="24">
        <v>0</v>
      </c>
      <c r="AZ1966" s="24">
        <v>0</v>
      </c>
      <c r="BA1966" s="24">
        <v>0</v>
      </c>
      <c r="BB1966" s="24">
        <v>0</v>
      </c>
      <c r="BC1966" s="24">
        <v>0</v>
      </c>
      <c r="BD1966" s="24">
        <f t="shared" si="790"/>
        <v>0</v>
      </c>
      <c r="BE1966" s="25"/>
    </row>
    <row r="1967" spans="1:57" ht="25.5" customHeight="1" x14ac:dyDescent="0.25">
      <c r="A1967" s="22">
        <v>39</v>
      </c>
      <c r="B1967" s="78"/>
      <c r="C1967" s="76"/>
      <c r="D1967" s="76"/>
      <c r="E1967" s="76"/>
      <c r="F1967" s="24">
        <v>0</v>
      </c>
      <c r="G1967" s="24">
        <v>0</v>
      </c>
      <c r="H1967" s="24">
        <v>0</v>
      </c>
      <c r="I1967" s="24">
        <v>0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0</v>
      </c>
      <c r="V1967" s="24"/>
      <c r="W1967" s="24">
        <v>0</v>
      </c>
      <c r="X1967" s="24"/>
      <c r="Y1967" s="24">
        <v>0</v>
      </c>
      <c r="Z1967" s="24">
        <v>0</v>
      </c>
      <c r="AA1967" s="24"/>
      <c r="AB1967" s="24">
        <v>0</v>
      </c>
      <c r="AC1967" s="24">
        <v>0</v>
      </c>
      <c r="AD1967" s="24">
        <v>0</v>
      </c>
      <c r="AE1967" s="24">
        <v>0</v>
      </c>
      <c r="AF1967" s="24">
        <v>0</v>
      </c>
      <c r="AG1967" s="24">
        <v>0</v>
      </c>
      <c r="AH1967" s="24"/>
      <c r="AI1967" s="24">
        <v>0</v>
      </c>
      <c r="AJ1967" s="24">
        <v>0</v>
      </c>
      <c r="AK1967" s="24"/>
      <c r="AL1967" s="24">
        <v>0</v>
      </c>
      <c r="AM1967" s="24">
        <v>0</v>
      </c>
      <c r="AN1967" s="24">
        <v>0</v>
      </c>
      <c r="AO1967" s="24">
        <v>0</v>
      </c>
      <c r="AP1967" s="24">
        <v>0</v>
      </c>
      <c r="AQ1967" s="24">
        <v>0</v>
      </c>
      <c r="AR1967" s="24">
        <v>0</v>
      </c>
      <c r="AS1967" s="24">
        <v>0</v>
      </c>
      <c r="AT1967" s="24">
        <v>0</v>
      </c>
      <c r="AU1967" s="24">
        <v>0</v>
      </c>
      <c r="AV1967" s="24">
        <v>0</v>
      </c>
      <c r="AW1967" s="24">
        <v>0</v>
      </c>
      <c r="AX1967" s="24">
        <v>0</v>
      </c>
      <c r="AY1967" s="24">
        <v>0</v>
      </c>
      <c r="AZ1967" s="24">
        <v>0</v>
      </c>
      <c r="BA1967" s="24">
        <v>0</v>
      </c>
      <c r="BB1967" s="24">
        <v>0</v>
      </c>
      <c r="BC1967" s="24">
        <v>0</v>
      </c>
      <c r="BD1967" s="24">
        <f t="shared" si="790"/>
        <v>0</v>
      </c>
      <c r="BE1967" s="25"/>
    </row>
    <row r="1968" spans="1:57" ht="25.5" customHeight="1" x14ac:dyDescent="0.25">
      <c r="A1968" s="22">
        <v>39</v>
      </c>
      <c r="B1968" s="78"/>
      <c r="C1968" s="76"/>
      <c r="D1968" s="76"/>
      <c r="E1968" s="76"/>
      <c r="F1968" s="24">
        <v>0</v>
      </c>
      <c r="G1968" s="24">
        <v>0</v>
      </c>
      <c r="H1968" s="24">
        <v>0</v>
      </c>
      <c r="I1968" s="24">
        <v>0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0</v>
      </c>
      <c r="V1968" s="24"/>
      <c r="W1968" s="24">
        <v>0</v>
      </c>
      <c r="X1968" s="24"/>
      <c r="Y1968" s="24">
        <v>0</v>
      </c>
      <c r="Z1968" s="24">
        <v>0</v>
      </c>
      <c r="AA1968" s="24"/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/>
      <c r="AI1968" s="24">
        <v>0</v>
      </c>
      <c r="AJ1968" s="24">
        <v>0</v>
      </c>
      <c r="AK1968" s="24"/>
      <c r="AL1968" s="24">
        <v>0</v>
      </c>
      <c r="AM1968" s="24">
        <v>0</v>
      </c>
      <c r="AN1968" s="24">
        <v>0</v>
      </c>
      <c r="AO1968" s="24">
        <v>0</v>
      </c>
      <c r="AP1968" s="24">
        <v>0</v>
      </c>
      <c r="AQ1968" s="24">
        <v>0</v>
      </c>
      <c r="AR1968" s="24">
        <v>0</v>
      </c>
      <c r="AS1968" s="24">
        <v>0</v>
      </c>
      <c r="AT1968" s="24">
        <v>0</v>
      </c>
      <c r="AU1968" s="24">
        <v>0</v>
      </c>
      <c r="AV1968" s="24">
        <v>0</v>
      </c>
      <c r="AW1968" s="24">
        <v>0</v>
      </c>
      <c r="AX1968" s="24">
        <v>0</v>
      </c>
      <c r="AY1968" s="24">
        <v>0</v>
      </c>
      <c r="AZ1968" s="24">
        <v>0</v>
      </c>
      <c r="BA1968" s="24">
        <v>0</v>
      </c>
      <c r="BB1968" s="24">
        <v>0</v>
      </c>
      <c r="BC1968" s="24">
        <v>0</v>
      </c>
      <c r="BD1968" s="24">
        <f t="shared" si="790"/>
        <v>0</v>
      </c>
      <c r="BE1968" s="25"/>
    </row>
    <row r="1969" spans="1:57" ht="25.5" customHeight="1" x14ac:dyDescent="0.25">
      <c r="A1969" s="22">
        <v>39</v>
      </c>
      <c r="B1969" s="78"/>
      <c r="C1969" s="76"/>
      <c r="D1969" s="76"/>
      <c r="E1969" s="76"/>
      <c r="F1969" s="24">
        <v>0</v>
      </c>
      <c r="G1969" s="24">
        <v>0</v>
      </c>
      <c r="H1969" s="24">
        <v>0</v>
      </c>
      <c r="I1969" s="24">
        <v>0</v>
      </c>
      <c r="J1969" s="24">
        <v>0</v>
      </c>
      <c r="K1969" s="24">
        <v>0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0</v>
      </c>
      <c r="U1969" s="24">
        <v>0</v>
      </c>
      <c r="V1969" s="24"/>
      <c r="W1969" s="24">
        <v>0</v>
      </c>
      <c r="X1969" s="24"/>
      <c r="Y1969" s="24">
        <v>0</v>
      </c>
      <c r="Z1969" s="24">
        <v>0</v>
      </c>
      <c r="AA1969" s="24"/>
      <c r="AB1969" s="24">
        <v>0</v>
      </c>
      <c r="AC1969" s="24">
        <v>0</v>
      </c>
      <c r="AD1969" s="24">
        <v>0</v>
      </c>
      <c r="AE1969" s="24">
        <v>0</v>
      </c>
      <c r="AF1969" s="24">
        <v>0</v>
      </c>
      <c r="AG1969" s="24">
        <v>0</v>
      </c>
      <c r="AH1969" s="24"/>
      <c r="AI1969" s="24">
        <v>0</v>
      </c>
      <c r="AJ1969" s="24">
        <v>0</v>
      </c>
      <c r="AK1969" s="24"/>
      <c r="AL1969" s="24">
        <v>0</v>
      </c>
      <c r="AM1969" s="24">
        <v>0</v>
      </c>
      <c r="AN1969" s="24">
        <v>0</v>
      </c>
      <c r="AO1969" s="24">
        <v>0</v>
      </c>
      <c r="AP1969" s="24">
        <v>0</v>
      </c>
      <c r="AQ1969" s="24">
        <v>0</v>
      </c>
      <c r="AR1969" s="24">
        <v>0</v>
      </c>
      <c r="AS1969" s="24">
        <v>0</v>
      </c>
      <c r="AT1969" s="24">
        <v>0</v>
      </c>
      <c r="AU1969" s="24">
        <v>0</v>
      </c>
      <c r="AV1969" s="24">
        <v>0</v>
      </c>
      <c r="AW1969" s="24">
        <v>0</v>
      </c>
      <c r="AX1969" s="24">
        <v>0</v>
      </c>
      <c r="AY1969" s="24">
        <v>0</v>
      </c>
      <c r="AZ1969" s="24">
        <v>0</v>
      </c>
      <c r="BA1969" s="24">
        <v>0</v>
      </c>
      <c r="BB1969" s="24">
        <v>0</v>
      </c>
      <c r="BC1969" s="24">
        <v>0</v>
      </c>
      <c r="BD1969" s="24">
        <f t="shared" si="790"/>
        <v>0</v>
      </c>
      <c r="BE1969" s="25"/>
    </row>
    <row r="1970" spans="1:57" ht="25.5" customHeight="1" x14ac:dyDescent="0.25">
      <c r="A1970" s="22">
        <v>39</v>
      </c>
      <c r="B1970" s="78"/>
      <c r="C1970" s="76"/>
      <c r="D1970" s="76"/>
      <c r="E1970" s="76"/>
      <c r="F1970" s="24">
        <v>0</v>
      </c>
      <c r="G1970" s="24">
        <v>0</v>
      </c>
      <c r="H1970" s="24">
        <v>0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0</v>
      </c>
      <c r="V1970" s="24"/>
      <c r="W1970" s="24">
        <v>0</v>
      </c>
      <c r="X1970" s="24"/>
      <c r="Y1970" s="24">
        <v>0</v>
      </c>
      <c r="Z1970" s="24">
        <v>0</v>
      </c>
      <c r="AA1970" s="24"/>
      <c r="AB1970" s="24">
        <v>0</v>
      </c>
      <c r="AC1970" s="24">
        <v>0</v>
      </c>
      <c r="AD1970" s="24">
        <v>0</v>
      </c>
      <c r="AE1970" s="24">
        <v>0</v>
      </c>
      <c r="AF1970" s="24">
        <v>0</v>
      </c>
      <c r="AG1970" s="24">
        <v>0</v>
      </c>
      <c r="AH1970" s="24"/>
      <c r="AI1970" s="24">
        <v>0</v>
      </c>
      <c r="AJ1970" s="24">
        <v>0</v>
      </c>
      <c r="AK1970" s="24"/>
      <c r="AL1970" s="24">
        <v>0</v>
      </c>
      <c r="AM1970" s="24">
        <v>0</v>
      </c>
      <c r="AN1970" s="24">
        <v>0</v>
      </c>
      <c r="AO1970" s="24">
        <v>0</v>
      </c>
      <c r="AP1970" s="24">
        <v>0</v>
      </c>
      <c r="AQ1970" s="24">
        <v>0</v>
      </c>
      <c r="AR1970" s="24">
        <v>0</v>
      </c>
      <c r="AS1970" s="24">
        <v>0</v>
      </c>
      <c r="AT1970" s="24">
        <v>0</v>
      </c>
      <c r="AU1970" s="24">
        <v>0</v>
      </c>
      <c r="AV1970" s="24">
        <v>0</v>
      </c>
      <c r="AW1970" s="24">
        <v>0</v>
      </c>
      <c r="AX1970" s="24">
        <v>0</v>
      </c>
      <c r="AY1970" s="24">
        <v>0</v>
      </c>
      <c r="AZ1970" s="24">
        <v>0</v>
      </c>
      <c r="BA1970" s="24">
        <v>0</v>
      </c>
      <c r="BB1970" s="24">
        <v>0</v>
      </c>
      <c r="BC1970" s="24">
        <v>0</v>
      </c>
      <c r="BD1970" s="24">
        <f t="shared" si="790"/>
        <v>0</v>
      </c>
      <c r="BE1970" s="25"/>
    </row>
    <row r="1971" spans="1:57" ht="25.5" customHeight="1" x14ac:dyDescent="0.25">
      <c r="A1971" s="22">
        <v>39</v>
      </c>
      <c r="B1971" s="78"/>
      <c r="C1971" s="76"/>
      <c r="D1971" s="76"/>
      <c r="E1971" s="76"/>
      <c r="F1971" s="24">
        <v>0</v>
      </c>
      <c r="G1971" s="24">
        <v>0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0</v>
      </c>
      <c r="V1971" s="24"/>
      <c r="W1971" s="24">
        <v>0</v>
      </c>
      <c r="X1971" s="24"/>
      <c r="Y1971" s="24">
        <v>0</v>
      </c>
      <c r="Z1971" s="24">
        <v>0</v>
      </c>
      <c r="AA1971" s="24"/>
      <c r="AB1971" s="24">
        <v>0</v>
      </c>
      <c r="AC1971" s="24">
        <v>0</v>
      </c>
      <c r="AD1971" s="24">
        <v>0</v>
      </c>
      <c r="AE1971" s="24">
        <v>0</v>
      </c>
      <c r="AF1971" s="24">
        <v>0</v>
      </c>
      <c r="AG1971" s="24">
        <v>0</v>
      </c>
      <c r="AH1971" s="24"/>
      <c r="AI1971" s="24">
        <v>0</v>
      </c>
      <c r="AJ1971" s="24">
        <v>0</v>
      </c>
      <c r="AK1971" s="24"/>
      <c r="AL1971" s="24">
        <v>0</v>
      </c>
      <c r="AM1971" s="24">
        <v>0</v>
      </c>
      <c r="AN1971" s="24">
        <v>0</v>
      </c>
      <c r="AO1971" s="24">
        <v>0</v>
      </c>
      <c r="AP1971" s="24">
        <v>0</v>
      </c>
      <c r="AQ1971" s="24">
        <v>0</v>
      </c>
      <c r="AR1971" s="24">
        <v>0</v>
      </c>
      <c r="AS1971" s="24">
        <v>0</v>
      </c>
      <c r="AT1971" s="24">
        <v>0</v>
      </c>
      <c r="AU1971" s="24">
        <v>0</v>
      </c>
      <c r="AV1971" s="24">
        <v>0</v>
      </c>
      <c r="AW1971" s="24">
        <v>0</v>
      </c>
      <c r="AX1971" s="24">
        <v>0</v>
      </c>
      <c r="AY1971" s="24">
        <v>0</v>
      </c>
      <c r="AZ1971" s="24">
        <v>0</v>
      </c>
      <c r="BA1971" s="24">
        <v>0</v>
      </c>
      <c r="BB1971" s="24">
        <v>0</v>
      </c>
      <c r="BC1971" s="24">
        <v>0</v>
      </c>
      <c r="BD1971" s="24">
        <f t="shared" si="790"/>
        <v>0</v>
      </c>
      <c r="BE1971" s="25"/>
    </row>
    <row r="1972" spans="1:57" ht="25.5" customHeight="1" x14ac:dyDescent="0.25">
      <c r="A1972" s="22">
        <v>39</v>
      </c>
      <c r="B1972" s="78"/>
      <c r="C1972" s="76"/>
      <c r="D1972" s="76"/>
      <c r="E1972" s="76"/>
      <c r="F1972" s="24">
        <v>0</v>
      </c>
      <c r="G1972" s="24">
        <v>0</v>
      </c>
      <c r="H1972" s="24">
        <v>0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0</v>
      </c>
      <c r="V1972" s="24"/>
      <c r="W1972" s="24">
        <v>0</v>
      </c>
      <c r="X1972" s="24"/>
      <c r="Y1972" s="24">
        <v>0</v>
      </c>
      <c r="Z1972" s="24">
        <v>0</v>
      </c>
      <c r="AA1972" s="24"/>
      <c r="AB1972" s="24">
        <v>0</v>
      </c>
      <c r="AC1972" s="24">
        <v>0</v>
      </c>
      <c r="AD1972" s="24">
        <v>0</v>
      </c>
      <c r="AE1972" s="24">
        <v>0</v>
      </c>
      <c r="AF1972" s="24">
        <v>0</v>
      </c>
      <c r="AG1972" s="24">
        <v>0</v>
      </c>
      <c r="AH1972" s="24"/>
      <c r="AI1972" s="24">
        <v>0</v>
      </c>
      <c r="AJ1972" s="24">
        <v>0</v>
      </c>
      <c r="AK1972" s="24"/>
      <c r="AL1972" s="24">
        <v>0</v>
      </c>
      <c r="AM1972" s="24">
        <v>0</v>
      </c>
      <c r="AN1972" s="24">
        <v>0</v>
      </c>
      <c r="AO1972" s="24">
        <v>0</v>
      </c>
      <c r="AP1972" s="24">
        <v>0</v>
      </c>
      <c r="AQ1972" s="24">
        <v>0</v>
      </c>
      <c r="AR1972" s="24">
        <v>0</v>
      </c>
      <c r="AS1972" s="24">
        <v>0</v>
      </c>
      <c r="AT1972" s="24">
        <v>0</v>
      </c>
      <c r="AU1972" s="24">
        <v>0</v>
      </c>
      <c r="AV1972" s="24">
        <v>0</v>
      </c>
      <c r="AW1972" s="24">
        <v>0</v>
      </c>
      <c r="AX1972" s="24">
        <v>0</v>
      </c>
      <c r="AY1972" s="24">
        <v>0</v>
      </c>
      <c r="AZ1972" s="24">
        <v>0</v>
      </c>
      <c r="BA1972" s="24">
        <v>0</v>
      </c>
      <c r="BB1972" s="24">
        <v>0</v>
      </c>
      <c r="BC1972" s="24">
        <v>0</v>
      </c>
      <c r="BD1972" s="24">
        <f t="shared" si="790"/>
        <v>0</v>
      </c>
      <c r="BE1972" s="25"/>
    </row>
    <row r="1973" spans="1:57" ht="25.5" customHeight="1" x14ac:dyDescent="0.25">
      <c r="A1973" s="22">
        <v>39</v>
      </c>
      <c r="B1973" s="78"/>
      <c r="C1973" s="76"/>
      <c r="D1973" s="76"/>
      <c r="E1973" s="76"/>
      <c r="F1973" s="24">
        <v>0</v>
      </c>
      <c r="G1973" s="24">
        <v>0</v>
      </c>
      <c r="H1973" s="24">
        <v>0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0</v>
      </c>
      <c r="V1973" s="24"/>
      <c r="W1973" s="24">
        <v>0</v>
      </c>
      <c r="X1973" s="24"/>
      <c r="Y1973" s="24">
        <v>0</v>
      </c>
      <c r="Z1973" s="24">
        <v>0</v>
      </c>
      <c r="AA1973" s="24"/>
      <c r="AB1973" s="24">
        <v>0</v>
      </c>
      <c r="AC1973" s="24">
        <v>0</v>
      </c>
      <c r="AD1973" s="24">
        <v>0</v>
      </c>
      <c r="AE1973" s="24">
        <v>0</v>
      </c>
      <c r="AF1973" s="24">
        <v>0</v>
      </c>
      <c r="AG1973" s="24">
        <v>0</v>
      </c>
      <c r="AH1973" s="24"/>
      <c r="AI1973" s="24">
        <v>0</v>
      </c>
      <c r="AJ1973" s="24">
        <v>0</v>
      </c>
      <c r="AK1973" s="24"/>
      <c r="AL1973" s="24">
        <v>0</v>
      </c>
      <c r="AM1973" s="24">
        <v>0</v>
      </c>
      <c r="AN1973" s="24">
        <v>0</v>
      </c>
      <c r="AO1973" s="24">
        <v>0</v>
      </c>
      <c r="AP1973" s="24">
        <v>0</v>
      </c>
      <c r="AQ1973" s="24">
        <v>0</v>
      </c>
      <c r="AR1973" s="24">
        <v>0</v>
      </c>
      <c r="AS1973" s="24">
        <v>0</v>
      </c>
      <c r="AT1973" s="24">
        <v>0</v>
      </c>
      <c r="AU1973" s="24">
        <v>0</v>
      </c>
      <c r="AV1973" s="24">
        <v>0</v>
      </c>
      <c r="AW1973" s="24">
        <v>0</v>
      </c>
      <c r="AX1973" s="24">
        <v>0</v>
      </c>
      <c r="AY1973" s="24">
        <v>0</v>
      </c>
      <c r="AZ1973" s="24">
        <v>0</v>
      </c>
      <c r="BA1973" s="24">
        <v>0</v>
      </c>
      <c r="BB1973" s="24">
        <v>0</v>
      </c>
      <c r="BC1973" s="24">
        <v>0</v>
      </c>
      <c r="BD1973" s="24">
        <f t="shared" si="790"/>
        <v>0</v>
      </c>
      <c r="BE1973" s="25"/>
    </row>
    <row r="1974" spans="1:57" ht="25.5" customHeight="1" x14ac:dyDescent="0.25">
      <c r="A1974" s="22">
        <v>39</v>
      </c>
      <c r="B1974" s="78"/>
      <c r="C1974" s="76"/>
      <c r="D1974" s="76"/>
      <c r="E1974" s="76"/>
      <c r="F1974" s="24">
        <v>0</v>
      </c>
      <c r="G1974" s="24">
        <v>0</v>
      </c>
      <c r="H1974" s="24">
        <v>0</v>
      </c>
      <c r="I1974" s="24">
        <v>0</v>
      </c>
      <c r="J1974" s="24">
        <v>0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0</v>
      </c>
      <c r="V1974" s="24"/>
      <c r="W1974" s="24">
        <v>0</v>
      </c>
      <c r="X1974" s="24"/>
      <c r="Y1974" s="24">
        <v>0</v>
      </c>
      <c r="Z1974" s="24">
        <v>0</v>
      </c>
      <c r="AA1974" s="24"/>
      <c r="AB1974" s="24">
        <v>0</v>
      </c>
      <c r="AC1974" s="24">
        <v>0</v>
      </c>
      <c r="AD1974" s="24">
        <v>0</v>
      </c>
      <c r="AE1974" s="24">
        <v>0</v>
      </c>
      <c r="AF1974" s="24">
        <v>0</v>
      </c>
      <c r="AG1974" s="24">
        <v>0</v>
      </c>
      <c r="AH1974" s="24"/>
      <c r="AI1974" s="24">
        <v>0</v>
      </c>
      <c r="AJ1974" s="24">
        <v>0</v>
      </c>
      <c r="AK1974" s="24"/>
      <c r="AL1974" s="24">
        <v>0</v>
      </c>
      <c r="AM1974" s="24">
        <v>0</v>
      </c>
      <c r="AN1974" s="24">
        <v>0</v>
      </c>
      <c r="AO1974" s="24">
        <v>0</v>
      </c>
      <c r="AP1974" s="24">
        <v>0</v>
      </c>
      <c r="AQ1974" s="24">
        <v>0</v>
      </c>
      <c r="AR1974" s="24">
        <v>0</v>
      </c>
      <c r="AS1974" s="24">
        <v>0</v>
      </c>
      <c r="AT1974" s="24">
        <v>0</v>
      </c>
      <c r="AU1974" s="24">
        <v>0</v>
      </c>
      <c r="AV1974" s="24">
        <v>0</v>
      </c>
      <c r="AW1974" s="24">
        <v>0</v>
      </c>
      <c r="AX1974" s="24">
        <v>0</v>
      </c>
      <c r="AY1974" s="24">
        <v>0</v>
      </c>
      <c r="AZ1974" s="24">
        <v>0</v>
      </c>
      <c r="BA1974" s="24">
        <v>0</v>
      </c>
      <c r="BB1974" s="24">
        <v>0</v>
      </c>
      <c r="BC1974" s="24">
        <v>0</v>
      </c>
      <c r="BD1974" s="24">
        <f t="shared" si="790"/>
        <v>0</v>
      </c>
      <c r="BE1974" s="25"/>
    </row>
    <row r="1975" spans="1:57" ht="25.5" customHeight="1" x14ac:dyDescent="0.25">
      <c r="A1975" s="22">
        <v>39</v>
      </c>
      <c r="B1975" s="78"/>
      <c r="C1975" s="76"/>
      <c r="D1975" s="76"/>
      <c r="E1975" s="76"/>
      <c r="F1975" s="24">
        <v>0</v>
      </c>
      <c r="G1975" s="24">
        <v>0</v>
      </c>
      <c r="H1975" s="24">
        <v>0</v>
      </c>
      <c r="I1975" s="24">
        <v>0</v>
      </c>
      <c r="J1975" s="24">
        <v>0</v>
      </c>
      <c r="K1975" s="24">
        <v>0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0</v>
      </c>
      <c r="V1975" s="24"/>
      <c r="W1975" s="24">
        <v>0</v>
      </c>
      <c r="X1975" s="24"/>
      <c r="Y1975" s="24">
        <v>0</v>
      </c>
      <c r="Z1975" s="24">
        <v>0</v>
      </c>
      <c r="AA1975" s="24"/>
      <c r="AB1975" s="24">
        <v>0</v>
      </c>
      <c r="AC1975" s="24">
        <v>0</v>
      </c>
      <c r="AD1975" s="24">
        <v>0</v>
      </c>
      <c r="AE1975" s="24">
        <v>0</v>
      </c>
      <c r="AF1975" s="24">
        <v>0</v>
      </c>
      <c r="AG1975" s="24">
        <v>0</v>
      </c>
      <c r="AH1975" s="24"/>
      <c r="AI1975" s="24">
        <v>0</v>
      </c>
      <c r="AJ1975" s="24">
        <v>0</v>
      </c>
      <c r="AK1975" s="24"/>
      <c r="AL1975" s="24">
        <v>0</v>
      </c>
      <c r="AM1975" s="24">
        <v>0</v>
      </c>
      <c r="AN1975" s="24">
        <v>0</v>
      </c>
      <c r="AO1975" s="24">
        <v>0</v>
      </c>
      <c r="AP1975" s="24">
        <v>0</v>
      </c>
      <c r="AQ1975" s="24">
        <v>0</v>
      </c>
      <c r="AR1975" s="24">
        <v>0</v>
      </c>
      <c r="AS1975" s="24">
        <v>0</v>
      </c>
      <c r="AT1975" s="24">
        <v>0</v>
      </c>
      <c r="AU1975" s="24">
        <v>0</v>
      </c>
      <c r="AV1975" s="24">
        <v>0</v>
      </c>
      <c r="AW1975" s="24">
        <v>0</v>
      </c>
      <c r="AX1975" s="24">
        <v>0</v>
      </c>
      <c r="AY1975" s="24">
        <v>0</v>
      </c>
      <c r="AZ1975" s="24">
        <v>0</v>
      </c>
      <c r="BA1975" s="24">
        <v>0</v>
      </c>
      <c r="BB1975" s="24">
        <v>0</v>
      </c>
      <c r="BC1975" s="24">
        <v>0</v>
      </c>
      <c r="BD1975" s="24">
        <f t="shared" si="790"/>
        <v>0</v>
      </c>
      <c r="BE1975" s="25"/>
    </row>
    <row r="1976" spans="1:57" ht="25.5" customHeight="1" x14ac:dyDescent="0.25">
      <c r="A1976" s="22">
        <v>39</v>
      </c>
      <c r="B1976" s="78"/>
      <c r="C1976" s="76"/>
      <c r="D1976" s="76"/>
      <c r="E1976" s="76"/>
      <c r="F1976" s="24">
        <v>0</v>
      </c>
      <c r="G1976" s="24">
        <v>0</v>
      </c>
      <c r="H1976" s="24">
        <v>0</v>
      </c>
      <c r="I1976" s="24">
        <v>0</v>
      </c>
      <c r="J1976" s="24">
        <v>0</v>
      </c>
      <c r="K1976" s="24">
        <v>0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0</v>
      </c>
      <c r="V1976" s="24"/>
      <c r="W1976" s="24">
        <v>0</v>
      </c>
      <c r="X1976" s="24"/>
      <c r="Y1976" s="24">
        <v>0</v>
      </c>
      <c r="Z1976" s="24">
        <v>0</v>
      </c>
      <c r="AA1976" s="24"/>
      <c r="AB1976" s="24">
        <v>0</v>
      </c>
      <c r="AC1976" s="24">
        <v>0</v>
      </c>
      <c r="AD1976" s="24">
        <v>0</v>
      </c>
      <c r="AE1976" s="24">
        <v>0</v>
      </c>
      <c r="AF1976" s="24">
        <v>0</v>
      </c>
      <c r="AG1976" s="24">
        <v>0</v>
      </c>
      <c r="AH1976" s="24"/>
      <c r="AI1976" s="24">
        <v>0</v>
      </c>
      <c r="AJ1976" s="24">
        <v>0</v>
      </c>
      <c r="AK1976" s="24"/>
      <c r="AL1976" s="24">
        <v>0</v>
      </c>
      <c r="AM1976" s="24">
        <v>0</v>
      </c>
      <c r="AN1976" s="24">
        <v>0</v>
      </c>
      <c r="AO1976" s="24">
        <v>0</v>
      </c>
      <c r="AP1976" s="24">
        <v>0</v>
      </c>
      <c r="AQ1976" s="24">
        <v>0</v>
      </c>
      <c r="AR1976" s="24">
        <v>0</v>
      </c>
      <c r="AS1976" s="24">
        <v>0</v>
      </c>
      <c r="AT1976" s="24">
        <v>0</v>
      </c>
      <c r="AU1976" s="24">
        <v>0</v>
      </c>
      <c r="AV1976" s="24">
        <v>0</v>
      </c>
      <c r="AW1976" s="24">
        <v>0</v>
      </c>
      <c r="AX1976" s="24">
        <v>0</v>
      </c>
      <c r="AY1976" s="24">
        <v>0</v>
      </c>
      <c r="AZ1976" s="24">
        <v>0</v>
      </c>
      <c r="BA1976" s="24">
        <v>0</v>
      </c>
      <c r="BB1976" s="24">
        <v>0</v>
      </c>
      <c r="BC1976" s="24">
        <v>0</v>
      </c>
      <c r="BD1976" s="24">
        <f t="shared" si="790"/>
        <v>0</v>
      </c>
      <c r="BE1976" s="25"/>
    </row>
    <row r="1977" spans="1:57" ht="25.5" customHeight="1" x14ac:dyDescent="0.25">
      <c r="A1977" s="22">
        <v>39</v>
      </c>
      <c r="B1977" s="78"/>
      <c r="C1977" s="76"/>
      <c r="D1977" s="76"/>
      <c r="E1977" s="76"/>
      <c r="F1977" s="24">
        <v>0</v>
      </c>
      <c r="G1977" s="24">
        <v>0</v>
      </c>
      <c r="H1977" s="24">
        <v>0</v>
      </c>
      <c r="I1977" s="24">
        <v>0</v>
      </c>
      <c r="J1977" s="24">
        <v>0</v>
      </c>
      <c r="K1977" s="24">
        <v>0</v>
      </c>
      <c r="L1977" s="24">
        <v>0</v>
      </c>
      <c r="M1977" s="24">
        <v>0</v>
      </c>
      <c r="N1977" s="24">
        <v>0</v>
      </c>
      <c r="O1977" s="24">
        <v>0</v>
      </c>
      <c r="P1977" s="24">
        <v>0</v>
      </c>
      <c r="Q1977" s="24">
        <v>0</v>
      </c>
      <c r="R1977" s="24">
        <v>0</v>
      </c>
      <c r="S1977" s="24">
        <v>0</v>
      </c>
      <c r="T1977" s="24">
        <v>0</v>
      </c>
      <c r="U1977" s="24">
        <v>0</v>
      </c>
      <c r="V1977" s="24"/>
      <c r="W1977" s="24">
        <v>0</v>
      </c>
      <c r="X1977" s="24"/>
      <c r="Y1977" s="24">
        <v>0</v>
      </c>
      <c r="Z1977" s="24">
        <v>0</v>
      </c>
      <c r="AA1977" s="24"/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/>
      <c r="AI1977" s="24">
        <v>0</v>
      </c>
      <c r="AJ1977" s="24">
        <v>0</v>
      </c>
      <c r="AK1977" s="24"/>
      <c r="AL1977" s="24">
        <v>0</v>
      </c>
      <c r="AM1977" s="24">
        <v>0</v>
      </c>
      <c r="AN1977" s="24">
        <v>0</v>
      </c>
      <c r="AO1977" s="24">
        <v>0</v>
      </c>
      <c r="AP1977" s="24">
        <v>0</v>
      </c>
      <c r="AQ1977" s="24">
        <v>0</v>
      </c>
      <c r="AR1977" s="24">
        <v>0</v>
      </c>
      <c r="AS1977" s="24">
        <v>0</v>
      </c>
      <c r="AT1977" s="24">
        <v>0</v>
      </c>
      <c r="AU1977" s="24">
        <v>0</v>
      </c>
      <c r="AV1977" s="24">
        <v>0</v>
      </c>
      <c r="AW1977" s="24">
        <v>0</v>
      </c>
      <c r="AX1977" s="24">
        <v>0</v>
      </c>
      <c r="AY1977" s="24">
        <v>0</v>
      </c>
      <c r="AZ1977" s="24">
        <v>0</v>
      </c>
      <c r="BA1977" s="24">
        <v>0</v>
      </c>
      <c r="BB1977" s="24">
        <v>0</v>
      </c>
      <c r="BC1977" s="24">
        <v>0</v>
      </c>
      <c r="BD1977" s="24">
        <f t="shared" si="790"/>
        <v>0</v>
      </c>
      <c r="BE1977" s="25"/>
    </row>
    <row r="1978" spans="1:57" ht="25.5" customHeight="1" x14ac:dyDescent="0.25">
      <c r="A1978" s="29"/>
      <c r="B1978" s="83"/>
      <c r="C1978" s="84"/>
      <c r="D1978" s="84"/>
      <c r="E1978" s="76" t="s">
        <v>116</v>
      </c>
      <c r="F1978" s="37">
        <f t="shared" ref="F1978:AK1978" si="791">SUM(F1938:F1977)</f>
        <v>0</v>
      </c>
      <c r="G1978" s="37">
        <f t="shared" si="791"/>
        <v>0</v>
      </c>
      <c r="H1978" s="37">
        <f t="shared" si="791"/>
        <v>0</v>
      </c>
      <c r="I1978" s="37">
        <f t="shared" si="791"/>
        <v>0</v>
      </c>
      <c r="J1978" s="37">
        <f t="shared" si="791"/>
        <v>0</v>
      </c>
      <c r="K1978" s="37">
        <f t="shared" si="791"/>
        <v>0</v>
      </c>
      <c r="L1978" s="37">
        <f t="shared" si="791"/>
        <v>0</v>
      </c>
      <c r="M1978" s="37">
        <f t="shared" si="791"/>
        <v>0</v>
      </c>
      <c r="N1978" s="37">
        <f t="shared" si="791"/>
        <v>0</v>
      </c>
      <c r="O1978" s="37">
        <f t="shared" si="791"/>
        <v>0</v>
      </c>
      <c r="P1978" s="37">
        <f t="shared" si="791"/>
        <v>0</v>
      </c>
      <c r="Q1978" s="37">
        <f t="shared" si="791"/>
        <v>0</v>
      </c>
      <c r="R1978" s="37">
        <f t="shared" si="791"/>
        <v>0</v>
      </c>
      <c r="S1978" s="37">
        <f t="shared" si="791"/>
        <v>0</v>
      </c>
      <c r="T1978" s="37">
        <f t="shared" si="791"/>
        <v>0</v>
      </c>
      <c r="U1978" s="37">
        <f t="shared" si="791"/>
        <v>0</v>
      </c>
      <c r="V1978" s="37"/>
      <c r="W1978" s="37">
        <f t="shared" si="791"/>
        <v>0</v>
      </c>
      <c r="X1978" s="37"/>
      <c r="Y1978" s="37">
        <f t="shared" si="791"/>
        <v>0</v>
      </c>
      <c r="Z1978" s="37">
        <f t="shared" si="791"/>
        <v>0</v>
      </c>
      <c r="AA1978" s="37"/>
      <c r="AB1978" s="37">
        <f t="shared" si="791"/>
        <v>0</v>
      </c>
      <c r="AC1978" s="37">
        <f t="shared" si="791"/>
        <v>0</v>
      </c>
      <c r="AD1978" s="37">
        <f t="shared" si="791"/>
        <v>0</v>
      </c>
      <c r="AE1978" s="37">
        <f t="shared" si="791"/>
        <v>0</v>
      </c>
      <c r="AF1978" s="37">
        <f t="shared" si="791"/>
        <v>0</v>
      </c>
      <c r="AG1978" s="37">
        <f t="shared" si="791"/>
        <v>0</v>
      </c>
      <c r="AH1978" s="37"/>
      <c r="AI1978" s="37">
        <f t="shared" si="791"/>
        <v>0</v>
      </c>
      <c r="AJ1978" s="37">
        <f t="shared" si="791"/>
        <v>0</v>
      </c>
      <c r="AK1978" s="37"/>
      <c r="AL1978" s="37">
        <f t="shared" ref="AL1978:BC1978" si="792">SUM(AL1938:AL1977)</f>
        <v>0</v>
      </c>
      <c r="AM1978" s="37">
        <f t="shared" si="792"/>
        <v>0</v>
      </c>
      <c r="AN1978" s="37">
        <f t="shared" si="792"/>
        <v>0</v>
      </c>
      <c r="AO1978" s="37">
        <f t="shared" si="792"/>
        <v>0</v>
      </c>
      <c r="AP1978" s="37">
        <f t="shared" si="792"/>
        <v>0</v>
      </c>
      <c r="AQ1978" s="37">
        <f t="shared" si="792"/>
        <v>0</v>
      </c>
      <c r="AR1978" s="37">
        <f t="shared" si="792"/>
        <v>0</v>
      </c>
      <c r="AS1978" s="37">
        <f t="shared" si="792"/>
        <v>0</v>
      </c>
      <c r="AT1978" s="37">
        <f t="shared" si="792"/>
        <v>0</v>
      </c>
      <c r="AU1978" s="37">
        <f t="shared" si="792"/>
        <v>0</v>
      </c>
      <c r="AV1978" s="37">
        <f t="shared" si="792"/>
        <v>0</v>
      </c>
      <c r="AW1978" s="37">
        <f t="shared" si="792"/>
        <v>0</v>
      </c>
      <c r="AX1978" s="37">
        <f t="shared" si="792"/>
        <v>0</v>
      </c>
      <c r="AY1978" s="37">
        <f t="shared" si="792"/>
        <v>0</v>
      </c>
      <c r="AZ1978" s="37">
        <f t="shared" si="792"/>
        <v>0</v>
      </c>
      <c r="BA1978" s="37">
        <f t="shared" si="792"/>
        <v>0</v>
      </c>
      <c r="BB1978" s="37">
        <f t="shared" si="792"/>
        <v>0</v>
      </c>
      <c r="BC1978" s="37">
        <f t="shared" si="792"/>
        <v>0</v>
      </c>
      <c r="BD1978" s="24">
        <f t="shared" si="790"/>
        <v>0</v>
      </c>
      <c r="BE1978" s="110"/>
    </row>
    <row r="1979" spans="1:57" ht="25.5" customHeight="1" x14ac:dyDescent="0.25">
      <c r="A1979" s="29"/>
      <c r="B1979" s="83"/>
      <c r="C1979" s="84"/>
      <c r="D1979" s="84"/>
      <c r="E1979" s="76" t="s">
        <v>117</v>
      </c>
      <c r="F1979" s="33">
        <f t="shared" ref="F1979:AK1979" si="793">COUNTA(F1938:F1977)</f>
        <v>40</v>
      </c>
      <c r="G1979" s="33">
        <f t="shared" si="793"/>
        <v>40</v>
      </c>
      <c r="H1979" s="33">
        <f t="shared" si="793"/>
        <v>40</v>
      </c>
      <c r="I1979" s="33">
        <f t="shared" si="793"/>
        <v>40</v>
      </c>
      <c r="J1979" s="33">
        <f t="shared" si="793"/>
        <v>40</v>
      </c>
      <c r="K1979" s="33">
        <f t="shared" si="793"/>
        <v>40</v>
      </c>
      <c r="L1979" s="33">
        <f t="shared" si="793"/>
        <v>40</v>
      </c>
      <c r="M1979" s="33">
        <f t="shared" si="793"/>
        <v>40</v>
      </c>
      <c r="N1979" s="33">
        <f t="shared" si="793"/>
        <v>40</v>
      </c>
      <c r="O1979" s="33">
        <f t="shared" si="793"/>
        <v>40</v>
      </c>
      <c r="P1979" s="33">
        <f t="shared" si="793"/>
        <v>40</v>
      </c>
      <c r="Q1979" s="33">
        <f t="shared" si="793"/>
        <v>40</v>
      </c>
      <c r="R1979" s="33">
        <f t="shared" si="793"/>
        <v>40</v>
      </c>
      <c r="S1979" s="33">
        <f t="shared" si="793"/>
        <v>40</v>
      </c>
      <c r="T1979" s="33">
        <f t="shared" si="793"/>
        <v>40</v>
      </c>
      <c r="U1979" s="33">
        <f t="shared" si="793"/>
        <v>40</v>
      </c>
      <c r="V1979" s="33"/>
      <c r="W1979" s="33">
        <f t="shared" si="793"/>
        <v>40</v>
      </c>
      <c r="X1979" s="33"/>
      <c r="Y1979" s="33">
        <f t="shared" si="793"/>
        <v>40</v>
      </c>
      <c r="Z1979" s="33">
        <f t="shared" si="793"/>
        <v>40</v>
      </c>
      <c r="AA1979" s="33"/>
      <c r="AB1979" s="33">
        <f t="shared" si="793"/>
        <v>40</v>
      </c>
      <c r="AC1979" s="33">
        <f t="shared" si="793"/>
        <v>40</v>
      </c>
      <c r="AD1979" s="33">
        <f t="shared" si="793"/>
        <v>40</v>
      </c>
      <c r="AE1979" s="33">
        <f t="shared" si="793"/>
        <v>40</v>
      </c>
      <c r="AF1979" s="33">
        <f t="shared" si="793"/>
        <v>40</v>
      </c>
      <c r="AG1979" s="33">
        <f t="shared" si="793"/>
        <v>40</v>
      </c>
      <c r="AH1979" s="33"/>
      <c r="AI1979" s="33">
        <f t="shared" si="793"/>
        <v>40</v>
      </c>
      <c r="AJ1979" s="33">
        <f t="shared" si="793"/>
        <v>40</v>
      </c>
      <c r="AK1979" s="33"/>
      <c r="AL1979" s="33">
        <f t="shared" ref="AL1979:BC1979" si="794">COUNTA(AL1938:AL1977)</f>
        <v>40</v>
      </c>
      <c r="AM1979" s="33">
        <f t="shared" si="794"/>
        <v>40</v>
      </c>
      <c r="AN1979" s="33">
        <f t="shared" si="794"/>
        <v>40</v>
      </c>
      <c r="AO1979" s="33">
        <f t="shared" si="794"/>
        <v>40</v>
      </c>
      <c r="AP1979" s="33">
        <f t="shared" si="794"/>
        <v>40</v>
      </c>
      <c r="AQ1979" s="33">
        <f t="shared" si="794"/>
        <v>40</v>
      </c>
      <c r="AR1979" s="33">
        <f t="shared" si="794"/>
        <v>40</v>
      </c>
      <c r="AS1979" s="33">
        <f t="shared" si="794"/>
        <v>40</v>
      </c>
      <c r="AT1979" s="33">
        <f t="shared" si="794"/>
        <v>40</v>
      </c>
      <c r="AU1979" s="33">
        <f t="shared" si="794"/>
        <v>40</v>
      </c>
      <c r="AV1979" s="33">
        <f t="shared" si="794"/>
        <v>40</v>
      </c>
      <c r="AW1979" s="33">
        <f t="shared" si="794"/>
        <v>40</v>
      </c>
      <c r="AX1979" s="33">
        <f t="shared" si="794"/>
        <v>40</v>
      </c>
      <c r="AY1979" s="33">
        <f t="shared" si="794"/>
        <v>40</v>
      </c>
      <c r="AZ1979" s="33">
        <f t="shared" si="794"/>
        <v>40</v>
      </c>
      <c r="BA1979" s="33">
        <f t="shared" si="794"/>
        <v>40</v>
      </c>
      <c r="BB1979" s="33">
        <f t="shared" si="794"/>
        <v>40</v>
      </c>
      <c r="BC1979" s="33">
        <f t="shared" si="794"/>
        <v>40</v>
      </c>
      <c r="BD1979" s="33">
        <f t="shared" si="790"/>
        <v>1800</v>
      </c>
      <c r="BE1979" s="110"/>
    </row>
    <row r="1980" spans="1:57" ht="25.5" customHeight="1" x14ac:dyDescent="0.25">
      <c r="A1980" s="29"/>
      <c r="B1980" s="83"/>
      <c r="C1980" s="84"/>
      <c r="D1980" s="84"/>
      <c r="E1980" s="76" t="s">
        <v>64</v>
      </c>
      <c r="F1980" s="34">
        <f t="shared" ref="F1980:AK1980" si="795">COUNTIF(F1938:F1977,"NS")</f>
        <v>0</v>
      </c>
      <c r="G1980" s="34">
        <f t="shared" si="795"/>
        <v>0</v>
      </c>
      <c r="H1980" s="34">
        <f t="shared" si="795"/>
        <v>0</v>
      </c>
      <c r="I1980" s="34">
        <f t="shared" si="795"/>
        <v>0</v>
      </c>
      <c r="J1980" s="34">
        <f t="shared" si="795"/>
        <v>0</v>
      </c>
      <c r="K1980" s="34">
        <f t="shared" si="795"/>
        <v>0</v>
      </c>
      <c r="L1980" s="34">
        <f t="shared" si="795"/>
        <v>0</v>
      </c>
      <c r="M1980" s="34">
        <f t="shared" si="795"/>
        <v>0</v>
      </c>
      <c r="N1980" s="34">
        <f t="shared" si="795"/>
        <v>0</v>
      </c>
      <c r="O1980" s="34">
        <f t="shared" si="795"/>
        <v>0</v>
      </c>
      <c r="P1980" s="34">
        <f t="shared" si="795"/>
        <v>0</v>
      </c>
      <c r="Q1980" s="34">
        <f t="shared" si="795"/>
        <v>0</v>
      </c>
      <c r="R1980" s="34">
        <f t="shared" si="795"/>
        <v>0</v>
      </c>
      <c r="S1980" s="34">
        <f t="shared" si="795"/>
        <v>0</v>
      </c>
      <c r="T1980" s="34">
        <f t="shared" si="795"/>
        <v>0</v>
      </c>
      <c r="U1980" s="34">
        <f t="shared" si="795"/>
        <v>0</v>
      </c>
      <c r="V1980" s="34"/>
      <c r="W1980" s="34">
        <f t="shared" si="795"/>
        <v>0</v>
      </c>
      <c r="X1980" s="34"/>
      <c r="Y1980" s="34">
        <f t="shared" si="795"/>
        <v>0</v>
      </c>
      <c r="Z1980" s="34">
        <f t="shared" si="795"/>
        <v>0</v>
      </c>
      <c r="AA1980" s="34"/>
      <c r="AB1980" s="34">
        <f t="shared" si="795"/>
        <v>0</v>
      </c>
      <c r="AC1980" s="34">
        <f t="shared" si="795"/>
        <v>0</v>
      </c>
      <c r="AD1980" s="34">
        <f t="shared" si="795"/>
        <v>0</v>
      </c>
      <c r="AE1980" s="34">
        <f t="shared" si="795"/>
        <v>0</v>
      </c>
      <c r="AF1980" s="34">
        <f t="shared" si="795"/>
        <v>0</v>
      </c>
      <c r="AG1980" s="34">
        <f t="shared" si="795"/>
        <v>0</v>
      </c>
      <c r="AH1980" s="34"/>
      <c r="AI1980" s="34">
        <f t="shared" si="795"/>
        <v>0</v>
      </c>
      <c r="AJ1980" s="34">
        <f t="shared" si="795"/>
        <v>0</v>
      </c>
      <c r="AK1980" s="34"/>
      <c r="AL1980" s="34">
        <f t="shared" ref="AL1980:BC1980" si="796">COUNTIF(AL1938:AL1977,"NS")</f>
        <v>0</v>
      </c>
      <c r="AM1980" s="34">
        <f t="shared" si="796"/>
        <v>0</v>
      </c>
      <c r="AN1980" s="34">
        <f t="shared" si="796"/>
        <v>0</v>
      </c>
      <c r="AO1980" s="34">
        <f t="shared" si="796"/>
        <v>0</v>
      </c>
      <c r="AP1980" s="34">
        <f t="shared" si="796"/>
        <v>0</v>
      </c>
      <c r="AQ1980" s="34">
        <f t="shared" si="796"/>
        <v>0</v>
      </c>
      <c r="AR1980" s="34">
        <f t="shared" si="796"/>
        <v>0</v>
      </c>
      <c r="AS1980" s="34">
        <f t="shared" si="796"/>
        <v>0</v>
      </c>
      <c r="AT1980" s="34">
        <f t="shared" si="796"/>
        <v>0</v>
      </c>
      <c r="AU1980" s="34">
        <f t="shared" si="796"/>
        <v>0</v>
      </c>
      <c r="AV1980" s="34">
        <f t="shared" si="796"/>
        <v>0</v>
      </c>
      <c r="AW1980" s="34">
        <f t="shared" si="796"/>
        <v>0</v>
      </c>
      <c r="AX1980" s="34">
        <f t="shared" si="796"/>
        <v>0</v>
      </c>
      <c r="AY1980" s="34">
        <f t="shared" si="796"/>
        <v>0</v>
      </c>
      <c r="AZ1980" s="34">
        <f t="shared" si="796"/>
        <v>0</v>
      </c>
      <c r="BA1980" s="34">
        <f t="shared" si="796"/>
        <v>0</v>
      </c>
      <c r="BB1980" s="34">
        <f t="shared" si="796"/>
        <v>0</v>
      </c>
      <c r="BC1980" s="34">
        <f t="shared" si="796"/>
        <v>0</v>
      </c>
      <c r="BD1980" s="33">
        <f t="shared" si="790"/>
        <v>0</v>
      </c>
      <c r="BE1980" s="110"/>
    </row>
    <row r="1981" spans="1:57" ht="25.5" customHeight="1" x14ac:dyDescent="0.25">
      <c r="A1981" s="29"/>
      <c r="B1981" s="83"/>
      <c r="C1981" s="84"/>
      <c r="D1981" s="84"/>
      <c r="E1981" s="76" t="s">
        <v>59</v>
      </c>
      <c r="F1981" s="34">
        <f t="shared" ref="F1981:AK1981" si="797">COUNTIF(F1938:F1977,"NC")</f>
        <v>0</v>
      </c>
      <c r="G1981" s="34">
        <f t="shared" si="797"/>
        <v>0</v>
      </c>
      <c r="H1981" s="34">
        <f t="shared" si="797"/>
        <v>0</v>
      </c>
      <c r="I1981" s="34">
        <f t="shared" si="797"/>
        <v>0</v>
      </c>
      <c r="J1981" s="34">
        <f t="shared" si="797"/>
        <v>0</v>
      </c>
      <c r="K1981" s="34">
        <f t="shared" si="797"/>
        <v>0</v>
      </c>
      <c r="L1981" s="34">
        <f t="shared" si="797"/>
        <v>0</v>
      </c>
      <c r="M1981" s="34">
        <f t="shared" si="797"/>
        <v>0</v>
      </c>
      <c r="N1981" s="34">
        <f t="shared" si="797"/>
        <v>0</v>
      </c>
      <c r="O1981" s="34">
        <f t="shared" si="797"/>
        <v>0</v>
      </c>
      <c r="P1981" s="34">
        <f t="shared" si="797"/>
        <v>0</v>
      </c>
      <c r="Q1981" s="34">
        <f t="shared" si="797"/>
        <v>0</v>
      </c>
      <c r="R1981" s="34">
        <f t="shared" si="797"/>
        <v>0</v>
      </c>
      <c r="S1981" s="34">
        <f t="shared" si="797"/>
        <v>0</v>
      </c>
      <c r="T1981" s="34">
        <f t="shared" si="797"/>
        <v>0</v>
      </c>
      <c r="U1981" s="34">
        <f t="shared" si="797"/>
        <v>0</v>
      </c>
      <c r="V1981" s="34"/>
      <c r="W1981" s="34">
        <f t="shared" si="797"/>
        <v>0</v>
      </c>
      <c r="X1981" s="34"/>
      <c r="Y1981" s="34">
        <f t="shared" si="797"/>
        <v>0</v>
      </c>
      <c r="Z1981" s="34">
        <f t="shared" si="797"/>
        <v>0</v>
      </c>
      <c r="AA1981" s="34"/>
      <c r="AB1981" s="34">
        <f t="shared" si="797"/>
        <v>0</v>
      </c>
      <c r="AC1981" s="34">
        <f t="shared" si="797"/>
        <v>0</v>
      </c>
      <c r="AD1981" s="34">
        <f t="shared" si="797"/>
        <v>0</v>
      </c>
      <c r="AE1981" s="34">
        <f t="shared" si="797"/>
        <v>0</v>
      </c>
      <c r="AF1981" s="34">
        <f t="shared" si="797"/>
        <v>0</v>
      </c>
      <c r="AG1981" s="34">
        <f t="shared" si="797"/>
        <v>0</v>
      </c>
      <c r="AH1981" s="34"/>
      <c r="AI1981" s="34">
        <f t="shared" si="797"/>
        <v>0</v>
      </c>
      <c r="AJ1981" s="34">
        <f t="shared" si="797"/>
        <v>0</v>
      </c>
      <c r="AK1981" s="34"/>
      <c r="AL1981" s="34">
        <f t="shared" ref="AL1981:BC1981" si="798">COUNTIF(AL1938:AL1977,"NC")</f>
        <v>0</v>
      </c>
      <c r="AM1981" s="34">
        <f t="shared" si="798"/>
        <v>0</v>
      </c>
      <c r="AN1981" s="34">
        <f t="shared" si="798"/>
        <v>0</v>
      </c>
      <c r="AO1981" s="34">
        <f t="shared" si="798"/>
        <v>0</v>
      </c>
      <c r="AP1981" s="34">
        <f t="shared" si="798"/>
        <v>0</v>
      </c>
      <c r="AQ1981" s="34">
        <f t="shared" si="798"/>
        <v>0</v>
      </c>
      <c r="AR1981" s="34">
        <f t="shared" si="798"/>
        <v>0</v>
      </c>
      <c r="AS1981" s="34">
        <f t="shared" si="798"/>
        <v>0</v>
      </c>
      <c r="AT1981" s="34">
        <f t="shared" si="798"/>
        <v>0</v>
      </c>
      <c r="AU1981" s="34">
        <f t="shared" si="798"/>
        <v>0</v>
      </c>
      <c r="AV1981" s="34">
        <f t="shared" si="798"/>
        <v>0</v>
      </c>
      <c r="AW1981" s="34">
        <f t="shared" si="798"/>
        <v>0</v>
      </c>
      <c r="AX1981" s="34">
        <f t="shared" si="798"/>
        <v>0</v>
      </c>
      <c r="AY1981" s="34">
        <f t="shared" si="798"/>
        <v>0</v>
      </c>
      <c r="AZ1981" s="34">
        <f t="shared" si="798"/>
        <v>0</v>
      </c>
      <c r="BA1981" s="34">
        <f t="shared" si="798"/>
        <v>0</v>
      </c>
      <c r="BB1981" s="34">
        <f t="shared" si="798"/>
        <v>0</v>
      </c>
      <c r="BC1981" s="34">
        <f t="shared" si="798"/>
        <v>0</v>
      </c>
      <c r="BD1981" s="33">
        <f t="shared" si="790"/>
        <v>0</v>
      </c>
      <c r="BE1981" s="110"/>
    </row>
    <row r="1982" spans="1:57" ht="25.5" customHeight="1" x14ac:dyDescent="0.25">
      <c r="A1982" s="29"/>
      <c r="B1982" s="83"/>
      <c r="C1982" s="84"/>
      <c r="D1982" s="84"/>
      <c r="E1982" s="76" t="s">
        <v>118</v>
      </c>
      <c r="F1982" s="35">
        <f t="shared" ref="F1982:AK1982" si="799">1-F1981/(F1979-F1980)</f>
        <v>1</v>
      </c>
      <c r="G1982" s="35">
        <f t="shared" si="799"/>
        <v>1</v>
      </c>
      <c r="H1982" s="35">
        <f t="shared" si="799"/>
        <v>1</v>
      </c>
      <c r="I1982" s="35">
        <f t="shared" si="799"/>
        <v>1</v>
      </c>
      <c r="J1982" s="35">
        <f t="shared" si="799"/>
        <v>1</v>
      </c>
      <c r="K1982" s="35">
        <f t="shared" si="799"/>
        <v>1</v>
      </c>
      <c r="L1982" s="35">
        <f t="shared" si="799"/>
        <v>1</v>
      </c>
      <c r="M1982" s="35">
        <f t="shared" si="799"/>
        <v>1</v>
      </c>
      <c r="N1982" s="35">
        <f t="shared" si="799"/>
        <v>1</v>
      </c>
      <c r="O1982" s="35">
        <f t="shared" si="799"/>
        <v>1</v>
      </c>
      <c r="P1982" s="35">
        <f t="shared" si="799"/>
        <v>1</v>
      </c>
      <c r="Q1982" s="35">
        <f t="shared" si="799"/>
        <v>1</v>
      </c>
      <c r="R1982" s="35">
        <f t="shared" si="799"/>
        <v>1</v>
      </c>
      <c r="S1982" s="35">
        <f t="shared" si="799"/>
        <v>1</v>
      </c>
      <c r="T1982" s="35">
        <f t="shared" si="799"/>
        <v>1</v>
      </c>
      <c r="U1982" s="35">
        <f t="shared" si="799"/>
        <v>1</v>
      </c>
      <c r="V1982" s="35"/>
      <c r="W1982" s="35">
        <f t="shared" si="799"/>
        <v>1</v>
      </c>
      <c r="X1982" s="35"/>
      <c r="Y1982" s="35">
        <f t="shared" si="799"/>
        <v>1</v>
      </c>
      <c r="Z1982" s="35">
        <f t="shared" si="799"/>
        <v>1</v>
      </c>
      <c r="AA1982" s="35"/>
      <c r="AB1982" s="35">
        <f t="shared" si="799"/>
        <v>1</v>
      </c>
      <c r="AC1982" s="35">
        <f t="shared" si="799"/>
        <v>1</v>
      </c>
      <c r="AD1982" s="35">
        <f t="shared" si="799"/>
        <v>1</v>
      </c>
      <c r="AE1982" s="35">
        <f t="shared" si="799"/>
        <v>1</v>
      </c>
      <c r="AF1982" s="35">
        <f t="shared" si="799"/>
        <v>1</v>
      </c>
      <c r="AG1982" s="35">
        <f t="shared" si="799"/>
        <v>1</v>
      </c>
      <c r="AH1982" s="35"/>
      <c r="AI1982" s="35">
        <f t="shared" si="799"/>
        <v>1</v>
      </c>
      <c r="AJ1982" s="35">
        <f t="shared" si="799"/>
        <v>1</v>
      </c>
      <c r="AK1982" s="35"/>
      <c r="AL1982" s="35">
        <f t="shared" ref="AL1982:BD1982" si="800">1-AL1981/(AL1979-AL1980)</f>
        <v>1</v>
      </c>
      <c r="AM1982" s="35">
        <f t="shared" si="800"/>
        <v>1</v>
      </c>
      <c r="AN1982" s="35">
        <f t="shared" si="800"/>
        <v>1</v>
      </c>
      <c r="AO1982" s="35">
        <f t="shared" si="800"/>
        <v>1</v>
      </c>
      <c r="AP1982" s="35">
        <f t="shared" si="800"/>
        <v>1</v>
      </c>
      <c r="AQ1982" s="35">
        <f t="shared" si="800"/>
        <v>1</v>
      </c>
      <c r="AR1982" s="35">
        <f t="shared" si="800"/>
        <v>1</v>
      </c>
      <c r="AS1982" s="35">
        <f t="shared" si="800"/>
        <v>1</v>
      </c>
      <c r="AT1982" s="35">
        <f t="shared" si="800"/>
        <v>1</v>
      </c>
      <c r="AU1982" s="35">
        <f t="shared" si="800"/>
        <v>1</v>
      </c>
      <c r="AV1982" s="35">
        <f t="shared" si="800"/>
        <v>1</v>
      </c>
      <c r="AW1982" s="35">
        <f t="shared" si="800"/>
        <v>1</v>
      </c>
      <c r="AX1982" s="35">
        <f t="shared" si="800"/>
        <v>1</v>
      </c>
      <c r="AY1982" s="35">
        <f t="shared" si="800"/>
        <v>1</v>
      </c>
      <c r="AZ1982" s="35">
        <f t="shared" si="800"/>
        <v>1</v>
      </c>
      <c r="BA1982" s="35">
        <f t="shared" si="800"/>
        <v>1</v>
      </c>
      <c r="BB1982" s="35">
        <f t="shared" si="800"/>
        <v>1</v>
      </c>
      <c r="BC1982" s="35">
        <f t="shared" si="800"/>
        <v>1</v>
      </c>
      <c r="BD1982" s="35">
        <f t="shared" si="800"/>
        <v>1</v>
      </c>
      <c r="BE1982" s="110"/>
    </row>
    <row r="1983" spans="1:57" ht="25.5" customHeight="1" x14ac:dyDescent="0.25">
      <c r="A1983" s="29"/>
      <c r="B1983" s="83"/>
      <c r="C1983" s="84"/>
      <c r="D1983" s="84"/>
      <c r="E1983" s="76" t="s">
        <v>152</v>
      </c>
      <c r="F1983" s="34">
        <f t="shared" ref="F1983:AK1983" si="801">F1979+F1932</f>
        <v>1559</v>
      </c>
      <c r="G1983" s="34">
        <f t="shared" si="801"/>
        <v>1560</v>
      </c>
      <c r="H1983" s="34">
        <f t="shared" si="801"/>
        <v>1560</v>
      </c>
      <c r="I1983" s="34">
        <f t="shared" si="801"/>
        <v>1560</v>
      </c>
      <c r="J1983" s="34">
        <f t="shared" si="801"/>
        <v>1560</v>
      </c>
      <c r="K1983" s="34">
        <f t="shared" si="801"/>
        <v>1558</v>
      </c>
      <c r="L1983" s="34">
        <f t="shared" si="801"/>
        <v>1558</v>
      </c>
      <c r="M1983" s="34">
        <f t="shared" si="801"/>
        <v>1559</v>
      </c>
      <c r="N1983" s="34">
        <f t="shared" si="801"/>
        <v>1559</v>
      </c>
      <c r="O1983" s="34">
        <f t="shared" si="801"/>
        <v>1558</v>
      </c>
      <c r="P1983" s="34">
        <f t="shared" si="801"/>
        <v>1560</v>
      </c>
      <c r="Q1983" s="34">
        <f t="shared" si="801"/>
        <v>1560</v>
      </c>
      <c r="R1983" s="34">
        <f t="shared" si="801"/>
        <v>1543</v>
      </c>
      <c r="S1983" s="34">
        <f t="shared" si="801"/>
        <v>1559</v>
      </c>
      <c r="T1983" s="34">
        <f t="shared" si="801"/>
        <v>1560</v>
      </c>
      <c r="U1983" s="34">
        <f t="shared" si="801"/>
        <v>1548</v>
      </c>
      <c r="V1983" s="34"/>
      <c r="W1983" s="34">
        <f t="shared" si="801"/>
        <v>1555</v>
      </c>
      <c r="X1983" s="34"/>
      <c r="Y1983" s="34">
        <f t="shared" si="801"/>
        <v>1559</v>
      </c>
      <c r="Z1983" s="34">
        <f t="shared" si="801"/>
        <v>1560</v>
      </c>
      <c r="AA1983" s="34"/>
      <c r="AB1983" s="34">
        <f t="shared" si="801"/>
        <v>1560</v>
      </c>
      <c r="AC1983" s="34">
        <f t="shared" si="801"/>
        <v>1560</v>
      </c>
      <c r="AD1983" s="34">
        <f t="shared" si="801"/>
        <v>1560</v>
      </c>
      <c r="AE1983" s="34">
        <f t="shared" si="801"/>
        <v>1560</v>
      </c>
      <c r="AF1983" s="34">
        <f t="shared" si="801"/>
        <v>1559</v>
      </c>
      <c r="AG1983" s="34">
        <f t="shared" si="801"/>
        <v>1559</v>
      </c>
      <c r="AH1983" s="34"/>
      <c r="AI1983" s="34">
        <f t="shared" si="801"/>
        <v>1560</v>
      </c>
      <c r="AJ1983" s="34">
        <f t="shared" si="801"/>
        <v>1556</v>
      </c>
      <c r="AK1983" s="34"/>
      <c r="AL1983" s="34">
        <f t="shared" ref="AL1983:BD1983" si="802">AL1979+AL1932</f>
        <v>1556</v>
      </c>
      <c r="AM1983" s="34">
        <f t="shared" si="802"/>
        <v>1559</v>
      </c>
      <c r="AN1983" s="34">
        <f t="shared" si="802"/>
        <v>1559</v>
      </c>
      <c r="AO1983" s="34">
        <f t="shared" si="802"/>
        <v>1559</v>
      </c>
      <c r="AP1983" s="34">
        <f t="shared" si="802"/>
        <v>1560</v>
      </c>
      <c r="AQ1983" s="34">
        <f t="shared" si="802"/>
        <v>1557</v>
      </c>
      <c r="AR1983" s="34">
        <f t="shared" si="802"/>
        <v>1558</v>
      </c>
      <c r="AS1983" s="34">
        <f t="shared" si="802"/>
        <v>1560</v>
      </c>
      <c r="AT1983" s="34">
        <f t="shared" si="802"/>
        <v>1559</v>
      </c>
      <c r="AU1983" s="34">
        <f t="shared" si="802"/>
        <v>1560</v>
      </c>
      <c r="AV1983" s="34">
        <f t="shared" si="802"/>
        <v>1560</v>
      </c>
      <c r="AW1983" s="34">
        <f t="shared" si="802"/>
        <v>1552</v>
      </c>
      <c r="AX1983" s="34">
        <f t="shared" si="802"/>
        <v>1559</v>
      </c>
      <c r="AY1983" s="34">
        <f t="shared" si="802"/>
        <v>1557</v>
      </c>
      <c r="AZ1983" s="34">
        <f t="shared" si="802"/>
        <v>1559</v>
      </c>
      <c r="BA1983" s="34">
        <f t="shared" si="802"/>
        <v>1560</v>
      </c>
      <c r="BB1983" s="34">
        <f t="shared" si="802"/>
        <v>1560</v>
      </c>
      <c r="BC1983" s="34">
        <f t="shared" si="802"/>
        <v>1560</v>
      </c>
      <c r="BD1983" s="34">
        <f t="shared" si="802"/>
        <v>70123</v>
      </c>
      <c r="BE1983" s="110"/>
    </row>
    <row r="1984" spans="1:57" ht="25.5" customHeight="1" x14ac:dyDescent="0.25">
      <c r="A1984" s="29"/>
      <c r="B1984" s="83"/>
      <c r="C1984" s="84"/>
      <c r="D1984" s="84"/>
      <c r="E1984" s="76" t="s">
        <v>153</v>
      </c>
      <c r="F1984" s="34">
        <f t="shared" ref="F1984:AK1984" si="803">F1980+F1933</f>
        <v>94</v>
      </c>
      <c r="G1984" s="34">
        <f t="shared" si="803"/>
        <v>142</v>
      </c>
      <c r="H1984" s="34">
        <f t="shared" si="803"/>
        <v>91</v>
      </c>
      <c r="I1984" s="34">
        <f t="shared" si="803"/>
        <v>146</v>
      </c>
      <c r="J1984" s="34">
        <f t="shared" si="803"/>
        <v>151</v>
      </c>
      <c r="K1984" s="34">
        <f t="shared" si="803"/>
        <v>145</v>
      </c>
      <c r="L1984" s="34">
        <f t="shared" si="803"/>
        <v>192</v>
      </c>
      <c r="M1984" s="34">
        <f t="shared" si="803"/>
        <v>175</v>
      </c>
      <c r="N1984" s="34">
        <f t="shared" si="803"/>
        <v>159</v>
      </c>
      <c r="O1984" s="34">
        <f t="shared" si="803"/>
        <v>158</v>
      </c>
      <c r="P1984" s="34">
        <f t="shared" si="803"/>
        <v>148</v>
      </c>
      <c r="Q1984" s="34">
        <f t="shared" si="803"/>
        <v>192</v>
      </c>
      <c r="R1984" s="34">
        <f t="shared" si="803"/>
        <v>131</v>
      </c>
      <c r="S1984" s="34">
        <f t="shared" si="803"/>
        <v>185</v>
      </c>
      <c r="T1984" s="34">
        <f t="shared" si="803"/>
        <v>145</v>
      </c>
      <c r="U1984" s="34">
        <f t="shared" si="803"/>
        <v>140</v>
      </c>
      <c r="V1984" s="34"/>
      <c r="W1984" s="34">
        <f t="shared" si="803"/>
        <v>157</v>
      </c>
      <c r="X1984" s="34"/>
      <c r="Y1984" s="34">
        <f t="shared" si="803"/>
        <v>150</v>
      </c>
      <c r="Z1984" s="34">
        <f t="shared" si="803"/>
        <v>146</v>
      </c>
      <c r="AA1984" s="34"/>
      <c r="AB1984" s="34">
        <f t="shared" si="803"/>
        <v>133</v>
      </c>
      <c r="AC1984" s="34">
        <f t="shared" si="803"/>
        <v>149</v>
      </c>
      <c r="AD1984" s="34">
        <f t="shared" si="803"/>
        <v>154</v>
      </c>
      <c r="AE1984" s="34">
        <f t="shared" si="803"/>
        <v>157</v>
      </c>
      <c r="AF1984" s="34">
        <f t="shared" si="803"/>
        <v>166</v>
      </c>
      <c r="AG1984" s="34">
        <f t="shared" si="803"/>
        <v>116</v>
      </c>
      <c r="AH1984" s="34"/>
      <c r="AI1984" s="34">
        <f t="shared" si="803"/>
        <v>184</v>
      </c>
      <c r="AJ1984" s="34">
        <f t="shared" si="803"/>
        <v>148</v>
      </c>
      <c r="AK1984" s="34"/>
      <c r="AL1984" s="34">
        <f t="shared" ref="AL1984:BD1984" si="804">AL1980+AL1933</f>
        <v>145</v>
      </c>
      <c r="AM1984" s="34">
        <f t="shared" si="804"/>
        <v>147</v>
      </c>
      <c r="AN1984" s="34">
        <f t="shared" si="804"/>
        <v>176</v>
      </c>
      <c r="AO1984" s="34">
        <f t="shared" si="804"/>
        <v>144</v>
      </c>
      <c r="AP1984" s="34">
        <f t="shared" si="804"/>
        <v>184</v>
      </c>
      <c r="AQ1984" s="34">
        <f t="shared" si="804"/>
        <v>147</v>
      </c>
      <c r="AR1984" s="34">
        <f t="shared" si="804"/>
        <v>130</v>
      </c>
      <c r="AS1984" s="34">
        <f t="shared" si="804"/>
        <v>217</v>
      </c>
      <c r="AT1984" s="34">
        <f t="shared" si="804"/>
        <v>144</v>
      </c>
      <c r="AU1984" s="34">
        <f t="shared" si="804"/>
        <v>189</v>
      </c>
      <c r="AV1984" s="34">
        <f t="shared" si="804"/>
        <v>0</v>
      </c>
      <c r="AW1984" s="34">
        <f t="shared" si="804"/>
        <v>154</v>
      </c>
      <c r="AX1984" s="34">
        <f t="shared" si="804"/>
        <v>128</v>
      </c>
      <c r="AY1984" s="34">
        <f t="shared" si="804"/>
        <v>196</v>
      </c>
      <c r="AZ1984" s="34">
        <f t="shared" si="804"/>
        <v>131</v>
      </c>
      <c r="BA1984" s="34">
        <f t="shared" si="804"/>
        <v>137</v>
      </c>
      <c r="BB1984" s="34">
        <f t="shared" si="804"/>
        <v>0</v>
      </c>
      <c r="BC1984" s="34">
        <f t="shared" si="804"/>
        <v>0</v>
      </c>
      <c r="BD1984" s="34">
        <f t="shared" si="804"/>
        <v>6423</v>
      </c>
      <c r="BE1984" s="110"/>
    </row>
    <row r="1985" spans="1:57" ht="25.5" customHeight="1" x14ac:dyDescent="0.25">
      <c r="A1985" s="29"/>
      <c r="B1985" s="83"/>
      <c r="C1985" s="84"/>
      <c r="D1985" s="84"/>
      <c r="E1985" s="76" t="s">
        <v>154</v>
      </c>
      <c r="F1985" s="34">
        <f t="shared" ref="F1985:AK1985" si="805">F1981+F1934</f>
        <v>5</v>
      </c>
      <c r="G1985" s="34">
        <f t="shared" si="805"/>
        <v>27</v>
      </c>
      <c r="H1985" s="34">
        <f t="shared" si="805"/>
        <v>89</v>
      </c>
      <c r="I1985" s="34">
        <f t="shared" si="805"/>
        <v>71</v>
      </c>
      <c r="J1985" s="34">
        <f t="shared" si="805"/>
        <v>81</v>
      </c>
      <c r="K1985" s="34">
        <f t="shared" si="805"/>
        <v>22</v>
      </c>
      <c r="L1985" s="34">
        <f t="shared" si="805"/>
        <v>51</v>
      </c>
      <c r="M1985" s="34">
        <f t="shared" si="805"/>
        <v>134</v>
      </c>
      <c r="N1985" s="34">
        <f t="shared" si="805"/>
        <v>107</v>
      </c>
      <c r="O1985" s="34">
        <f t="shared" si="805"/>
        <v>72</v>
      </c>
      <c r="P1985" s="34">
        <f t="shared" si="805"/>
        <v>29</v>
      </c>
      <c r="Q1985" s="34">
        <f t="shared" si="805"/>
        <v>71</v>
      </c>
      <c r="R1985" s="34">
        <f t="shared" si="805"/>
        <v>96</v>
      </c>
      <c r="S1985" s="34">
        <f t="shared" si="805"/>
        <v>24</v>
      </c>
      <c r="T1985" s="34">
        <f t="shared" si="805"/>
        <v>101</v>
      </c>
      <c r="U1985" s="34">
        <f t="shared" si="805"/>
        <v>78</v>
      </c>
      <c r="V1985" s="34"/>
      <c r="W1985" s="34">
        <f t="shared" si="805"/>
        <v>147</v>
      </c>
      <c r="X1985" s="34"/>
      <c r="Y1985" s="34">
        <f t="shared" si="805"/>
        <v>58</v>
      </c>
      <c r="Z1985" s="34">
        <f t="shared" si="805"/>
        <v>74</v>
      </c>
      <c r="AA1985" s="34"/>
      <c r="AB1985" s="34">
        <f t="shared" si="805"/>
        <v>4</v>
      </c>
      <c r="AC1985" s="34">
        <f t="shared" si="805"/>
        <v>59</v>
      </c>
      <c r="AD1985" s="34">
        <f t="shared" si="805"/>
        <v>25</v>
      </c>
      <c r="AE1985" s="34">
        <f t="shared" si="805"/>
        <v>21</v>
      </c>
      <c r="AF1985" s="34">
        <f t="shared" si="805"/>
        <v>105</v>
      </c>
      <c r="AG1985" s="34">
        <f t="shared" si="805"/>
        <v>40</v>
      </c>
      <c r="AH1985" s="34"/>
      <c r="AI1985" s="34">
        <f t="shared" si="805"/>
        <v>58</v>
      </c>
      <c r="AJ1985" s="34">
        <f t="shared" si="805"/>
        <v>39</v>
      </c>
      <c r="AK1985" s="34"/>
      <c r="AL1985" s="34">
        <f t="shared" ref="AL1985:BD1985" si="806">AL1981+AL1934</f>
        <v>37</v>
      </c>
      <c r="AM1985" s="34">
        <f t="shared" si="806"/>
        <v>15</v>
      </c>
      <c r="AN1985" s="34">
        <f t="shared" si="806"/>
        <v>38</v>
      </c>
      <c r="AO1985" s="34">
        <f t="shared" si="806"/>
        <v>93</v>
      </c>
      <c r="AP1985" s="34">
        <f t="shared" si="806"/>
        <v>15</v>
      </c>
      <c r="AQ1985" s="34">
        <f t="shared" si="806"/>
        <v>141</v>
      </c>
      <c r="AR1985" s="34">
        <f t="shared" si="806"/>
        <v>101</v>
      </c>
      <c r="AS1985" s="34">
        <f t="shared" si="806"/>
        <v>87</v>
      </c>
      <c r="AT1985" s="34">
        <f t="shared" si="806"/>
        <v>89</v>
      </c>
      <c r="AU1985" s="34">
        <f t="shared" si="806"/>
        <v>158</v>
      </c>
      <c r="AV1985" s="34">
        <f t="shared" si="806"/>
        <v>0</v>
      </c>
      <c r="AW1985" s="34">
        <f t="shared" si="806"/>
        <v>183</v>
      </c>
      <c r="AX1985" s="34">
        <f t="shared" si="806"/>
        <v>64</v>
      </c>
      <c r="AY1985" s="34">
        <f t="shared" si="806"/>
        <v>3</v>
      </c>
      <c r="AZ1985" s="34">
        <f t="shared" si="806"/>
        <v>33</v>
      </c>
      <c r="BA1985" s="34">
        <f t="shared" si="806"/>
        <v>1</v>
      </c>
      <c r="BB1985" s="34">
        <f t="shared" si="806"/>
        <v>0</v>
      </c>
      <c r="BC1985" s="34">
        <f t="shared" si="806"/>
        <v>0</v>
      </c>
      <c r="BD1985" s="34">
        <f t="shared" si="806"/>
        <v>2746</v>
      </c>
      <c r="BE1985" s="110"/>
    </row>
    <row r="1986" spans="1:57" ht="25.5" customHeight="1" x14ac:dyDescent="0.25">
      <c r="A1986" s="29"/>
      <c r="B1986" s="83"/>
      <c r="C1986" s="84"/>
      <c r="D1986" s="84"/>
      <c r="E1986" s="76" t="s">
        <v>155</v>
      </c>
      <c r="F1986" s="35">
        <f t="shared" ref="F1986:AK1986" si="807">1-F1985/(F1983-F1984)</f>
        <v>0.9965870307167235</v>
      </c>
      <c r="G1986" s="35">
        <f t="shared" si="807"/>
        <v>0.98095909732016928</v>
      </c>
      <c r="H1986" s="35">
        <f t="shared" si="807"/>
        <v>0.9394145677331518</v>
      </c>
      <c r="I1986" s="35">
        <f t="shared" si="807"/>
        <v>0.94978783592644977</v>
      </c>
      <c r="J1986" s="35">
        <f t="shared" si="807"/>
        <v>0.94251242015613912</v>
      </c>
      <c r="K1986" s="35">
        <f t="shared" si="807"/>
        <v>0.98443029016277428</v>
      </c>
      <c r="L1986" s="35">
        <f t="shared" si="807"/>
        <v>0.96266471449487556</v>
      </c>
      <c r="M1986" s="35">
        <f t="shared" si="807"/>
        <v>0.90317919075144504</v>
      </c>
      <c r="N1986" s="35">
        <f t="shared" si="807"/>
        <v>0.9235714285714286</v>
      </c>
      <c r="O1986" s="35">
        <f t="shared" si="807"/>
        <v>0.94857142857142862</v>
      </c>
      <c r="P1986" s="35">
        <f t="shared" si="807"/>
        <v>0.97946175637393762</v>
      </c>
      <c r="Q1986" s="35">
        <f t="shared" si="807"/>
        <v>0.94809941520467833</v>
      </c>
      <c r="R1986" s="35">
        <f t="shared" si="807"/>
        <v>0.93201133144475923</v>
      </c>
      <c r="S1986" s="35">
        <f t="shared" si="807"/>
        <v>0.98253275109170302</v>
      </c>
      <c r="T1986" s="35">
        <f t="shared" si="807"/>
        <v>0.92862190812720846</v>
      </c>
      <c r="U1986" s="35">
        <f t="shared" si="807"/>
        <v>0.94460227272727271</v>
      </c>
      <c r="V1986" s="35"/>
      <c r="W1986" s="35">
        <f t="shared" si="807"/>
        <v>0.89484978540772531</v>
      </c>
      <c r="X1986" s="35"/>
      <c r="Y1986" s="35">
        <f t="shared" si="807"/>
        <v>0.95883605393896376</v>
      </c>
      <c r="Z1986" s="35">
        <f t="shared" si="807"/>
        <v>0.94766619519094764</v>
      </c>
      <c r="AA1986" s="35"/>
      <c r="AB1986" s="35">
        <f t="shared" si="807"/>
        <v>0.99719691660826915</v>
      </c>
      <c r="AC1986" s="35">
        <f t="shared" si="807"/>
        <v>0.95818568391211911</v>
      </c>
      <c r="AD1986" s="35">
        <f t="shared" si="807"/>
        <v>0.98221906116642954</v>
      </c>
      <c r="AE1986" s="35">
        <f t="shared" si="807"/>
        <v>0.98503207412687099</v>
      </c>
      <c r="AF1986" s="35">
        <f t="shared" si="807"/>
        <v>0.92462311557788945</v>
      </c>
      <c r="AG1986" s="35">
        <f t="shared" si="807"/>
        <v>0.97227997227997232</v>
      </c>
      <c r="AH1986" s="35"/>
      <c r="AI1986" s="35">
        <f t="shared" si="807"/>
        <v>0.95784883720930236</v>
      </c>
      <c r="AJ1986" s="35">
        <f t="shared" si="807"/>
        <v>0.97230113636363635</v>
      </c>
      <c r="AK1986" s="35"/>
      <c r="AL1986" s="35">
        <f t="shared" ref="AL1986:BD1986" si="808">1-AL1985/(AL1983-AL1984)</f>
        <v>0.97377746279234589</v>
      </c>
      <c r="AM1986" s="35">
        <f t="shared" si="808"/>
        <v>0.98937677053824358</v>
      </c>
      <c r="AN1986" s="35">
        <f t="shared" si="808"/>
        <v>0.97252349963846707</v>
      </c>
      <c r="AO1986" s="35">
        <f t="shared" si="808"/>
        <v>0.9342756183745583</v>
      </c>
      <c r="AP1986" s="35">
        <f t="shared" si="808"/>
        <v>0.98909883720930236</v>
      </c>
      <c r="AQ1986" s="35">
        <f t="shared" si="808"/>
        <v>0.9</v>
      </c>
      <c r="AR1986" s="35">
        <f t="shared" si="808"/>
        <v>0.92927170868347342</v>
      </c>
      <c r="AS1986" s="35">
        <f t="shared" si="808"/>
        <v>0.93521965748324642</v>
      </c>
      <c r="AT1986" s="35">
        <f t="shared" si="808"/>
        <v>0.93710247349823317</v>
      </c>
      <c r="AU1986" s="35">
        <f t="shared" si="808"/>
        <v>0.88475565280816926</v>
      </c>
      <c r="AV1986" s="35">
        <f t="shared" si="808"/>
        <v>1</v>
      </c>
      <c r="AW1986" s="35">
        <f t="shared" si="808"/>
        <v>0.86909871244635195</v>
      </c>
      <c r="AX1986" s="35">
        <f t="shared" si="808"/>
        <v>0.95527603074772882</v>
      </c>
      <c r="AY1986" s="35">
        <f t="shared" si="808"/>
        <v>0.9977957384276267</v>
      </c>
      <c r="AZ1986" s="35">
        <f t="shared" si="808"/>
        <v>0.97689075630252098</v>
      </c>
      <c r="BA1986" s="35">
        <f t="shared" si="808"/>
        <v>0.99929725931131408</v>
      </c>
      <c r="BB1986" s="35">
        <f t="shared" si="808"/>
        <v>1</v>
      </c>
      <c r="BC1986" s="35">
        <f t="shared" si="808"/>
        <v>1</v>
      </c>
      <c r="BD1986" s="35">
        <f t="shared" si="808"/>
        <v>0.95689167974882261</v>
      </c>
      <c r="BE1986" s="110"/>
    </row>
    <row r="1987" spans="1:57" ht="25.5" customHeight="1" x14ac:dyDescent="0.25">
      <c r="A1987" s="19" t="s">
        <v>44</v>
      </c>
      <c r="B1987" s="85" t="s">
        <v>45</v>
      </c>
      <c r="C1987" s="86">
        <v>43743</v>
      </c>
      <c r="D1987" s="85">
        <v>39</v>
      </c>
      <c r="E1987" s="85" t="s">
        <v>46</v>
      </c>
      <c r="F1987" s="19">
        <f t="shared" ref="F1987:AK1987" si="809">F1936</f>
        <v>14</v>
      </c>
      <c r="G1987" s="19">
        <f t="shared" si="809"/>
        <v>23</v>
      </c>
      <c r="H1987" s="19">
        <f t="shared" si="809"/>
        <v>42</v>
      </c>
      <c r="I1987" s="19">
        <f t="shared" si="809"/>
        <v>47</v>
      </c>
      <c r="J1987" s="19">
        <f t="shared" si="809"/>
        <v>48</v>
      </c>
      <c r="K1987" s="19">
        <f t="shared" si="809"/>
        <v>59</v>
      </c>
      <c r="L1987" s="19">
        <f t="shared" si="809"/>
        <v>64</v>
      </c>
      <c r="M1987" s="19">
        <f t="shared" si="809"/>
        <v>65</v>
      </c>
      <c r="N1987" s="19">
        <f t="shared" si="809"/>
        <v>66</v>
      </c>
      <c r="O1987" s="19">
        <f t="shared" si="809"/>
        <v>72</v>
      </c>
      <c r="P1987" s="19">
        <f t="shared" si="809"/>
        <v>76</v>
      </c>
      <c r="Q1987" s="19">
        <f t="shared" si="809"/>
        <v>78</v>
      </c>
      <c r="R1987" s="19">
        <f t="shared" si="809"/>
        <v>79</v>
      </c>
      <c r="S1987" s="19">
        <f t="shared" si="809"/>
        <v>83</v>
      </c>
      <c r="T1987" s="19">
        <f t="shared" si="809"/>
        <v>84</v>
      </c>
      <c r="U1987" s="19">
        <f t="shared" si="809"/>
        <v>86</v>
      </c>
      <c r="V1987" s="19"/>
      <c r="W1987" s="19">
        <f t="shared" si="809"/>
        <v>411</v>
      </c>
      <c r="X1987" s="19"/>
      <c r="Y1987" s="19">
        <f t="shared" si="809"/>
        <v>413</v>
      </c>
      <c r="Z1987" s="19">
        <f t="shared" si="809"/>
        <v>415</v>
      </c>
      <c r="AA1987" s="19"/>
      <c r="AB1987" s="19">
        <f t="shared" si="809"/>
        <v>417</v>
      </c>
      <c r="AC1987" s="19">
        <f t="shared" si="809"/>
        <v>418</v>
      </c>
      <c r="AD1987" s="19">
        <f t="shared" si="809"/>
        <v>419</v>
      </c>
      <c r="AE1987" s="19">
        <f t="shared" si="809"/>
        <v>420</v>
      </c>
      <c r="AF1987" s="19">
        <f t="shared" si="809"/>
        <v>421</v>
      </c>
      <c r="AG1987" s="19">
        <f t="shared" si="809"/>
        <v>422</v>
      </c>
      <c r="AH1987" s="19"/>
      <c r="AI1987" s="19">
        <f t="shared" si="809"/>
        <v>425</v>
      </c>
      <c r="AJ1987" s="19">
        <f t="shared" si="809"/>
        <v>426</v>
      </c>
      <c r="AK1987" s="19"/>
      <c r="AL1987" s="19">
        <f t="shared" ref="AL1987:BD1987" si="810">AL1936</f>
        <v>430</v>
      </c>
      <c r="AM1987" s="19">
        <f t="shared" si="810"/>
        <v>431</v>
      </c>
      <c r="AN1987" s="19">
        <f t="shared" si="810"/>
        <v>433</v>
      </c>
      <c r="AO1987" s="19">
        <f t="shared" si="810"/>
        <v>446</v>
      </c>
      <c r="AP1987" s="19">
        <f t="shared" si="810"/>
        <v>449</v>
      </c>
      <c r="AQ1987" s="19">
        <f t="shared" si="810"/>
        <v>450</v>
      </c>
      <c r="AR1987" s="19">
        <f t="shared" si="810"/>
        <v>451</v>
      </c>
      <c r="AS1987" s="19">
        <f t="shared" si="810"/>
        <v>453</v>
      </c>
      <c r="AT1987" s="19">
        <f t="shared" si="810"/>
        <v>454</v>
      </c>
      <c r="AU1987" s="19">
        <f t="shared" si="810"/>
        <v>455</v>
      </c>
      <c r="AV1987" s="19">
        <f t="shared" si="810"/>
        <v>0</v>
      </c>
      <c r="AW1987" s="19">
        <f t="shared" si="810"/>
        <v>457</v>
      </c>
      <c r="AX1987" s="19">
        <f t="shared" si="810"/>
        <v>458</v>
      </c>
      <c r="AY1987" s="19">
        <f t="shared" si="810"/>
        <v>460</v>
      </c>
      <c r="AZ1987" s="19">
        <f t="shared" si="810"/>
        <v>461</v>
      </c>
      <c r="BA1987" s="19">
        <f t="shared" si="810"/>
        <v>463</v>
      </c>
      <c r="BB1987" s="19">
        <f t="shared" si="810"/>
        <v>0</v>
      </c>
      <c r="BC1987" s="19">
        <f t="shared" si="810"/>
        <v>0</v>
      </c>
      <c r="BD1987" s="19" t="str">
        <f t="shared" si="810"/>
        <v>TOTALS</v>
      </c>
      <c r="BE1987" s="19" t="s">
        <v>47</v>
      </c>
    </row>
    <row r="1988" spans="1:57" ht="25.5" customHeight="1" x14ac:dyDescent="0.25">
      <c r="A1988" s="19" t="s">
        <v>48</v>
      </c>
      <c r="B1988" s="85"/>
      <c r="C1988" s="87" t="s">
        <v>49</v>
      </c>
      <c r="D1988" s="87" t="s">
        <v>50</v>
      </c>
      <c r="E1988" s="87" t="s">
        <v>51</v>
      </c>
      <c r="F1988" s="19" t="s">
        <v>52</v>
      </c>
      <c r="G1988" s="19" t="s">
        <v>52</v>
      </c>
      <c r="H1988" s="19" t="s">
        <v>52</v>
      </c>
      <c r="I1988" s="19" t="s">
        <v>52</v>
      </c>
      <c r="J1988" s="19" t="s">
        <v>52</v>
      </c>
      <c r="K1988" s="19" t="s">
        <v>52</v>
      </c>
      <c r="L1988" s="19" t="s">
        <v>52</v>
      </c>
      <c r="M1988" s="19" t="s">
        <v>52</v>
      </c>
      <c r="N1988" s="19" t="s">
        <v>52</v>
      </c>
      <c r="O1988" s="19" t="s">
        <v>52</v>
      </c>
      <c r="P1988" s="19" t="s">
        <v>52</v>
      </c>
      <c r="Q1988" s="19" t="s">
        <v>52</v>
      </c>
      <c r="R1988" s="19" t="s">
        <v>52</v>
      </c>
      <c r="S1988" s="19" t="s">
        <v>52</v>
      </c>
      <c r="T1988" s="19" t="s">
        <v>52</v>
      </c>
      <c r="U1988" s="19" t="s">
        <v>52</v>
      </c>
      <c r="V1988" s="19"/>
      <c r="W1988" s="19" t="s">
        <v>52</v>
      </c>
      <c r="X1988" s="19"/>
      <c r="Y1988" s="19" t="s">
        <v>52</v>
      </c>
      <c r="Z1988" s="19" t="s">
        <v>52</v>
      </c>
      <c r="AA1988" s="19"/>
      <c r="AB1988" s="19" t="s">
        <v>52</v>
      </c>
      <c r="AC1988" s="19" t="s">
        <v>52</v>
      </c>
      <c r="AD1988" s="19" t="s">
        <v>52</v>
      </c>
      <c r="AE1988" s="19" t="s">
        <v>52</v>
      </c>
      <c r="AF1988" s="19" t="s">
        <v>52</v>
      </c>
      <c r="AG1988" s="19" t="s">
        <v>52</v>
      </c>
      <c r="AH1988" s="19"/>
      <c r="AI1988" s="19" t="s">
        <v>52</v>
      </c>
      <c r="AJ1988" s="19" t="s">
        <v>52</v>
      </c>
      <c r="AK1988" s="19"/>
      <c r="AL1988" s="19" t="s">
        <v>52</v>
      </c>
      <c r="AM1988" s="19" t="s">
        <v>52</v>
      </c>
      <c r="AN1988" s="19" t="s">
        <v>52</v>
      </c>
      <c r="AO1988" s="19" t="s">
        <v>52</v>
      </c>
      <c r="AP1988" s="19" t="s">
        <v>52</v>
      </c>
      <c r="AQ1988" s="19" t="s">
        <v>52</v>
      </c>
      <c r="AR1988" s="19" t="s">
        <v>52</v>
      </c>
      <c r="AS1988" s="19" t="s">
        <v>52</v>
      </c>
      <c r="AT1988" s="19" t="s">
        <v>52</v>
      </c>
      <c r="AU1988" s="19" t="s">
        <v>52</v>
      </c>
      <c r="AV1988" s="19" t="s">
        <v>52</v>
      </c>
      <c r="AW1988" s="19" t="s">
        <v>52</v>
      </c>
      <c r="AX1988" s="19" t="s">
        <v>52</v>
      </c>
      <c r="AY1988" s="19" t="s">
        <v>52</v>
      </c>
      <c r="AZ1988" s="19" t="s">
        <v>52</v>
      </c>
      <c r="BA1988" s="19" t="s">
        <v>52</v>
      </c>
      <c r="BB1988" s="19" t="s">
        <v>52</v>
      </c>
      <c r="BC1988" s="19" t="s">
        <v>52</v>
      </c>
      <c r="BD1988" s="19" t="s">
        <v>52</v>
      </c>
      <c r="BE1988" s="19" t="s">
        <v>53</v>
      </c>
    </row>
    <row r="1989" spans="1:57" ht="25.5" customHeight="1" x14ac:dyDescent="0.25">
      <c r="A1989" s="22">
        <v>40</v>
      </c>
      <c r="B1989" s="76" t="s">
        <v>54</v>
      </c>
      <c r="C1989" s="76">
        <v>25</v>
      </c>
      <c r="D1989" s="76" t="s">
        <v>55</v>
      </c>
      <c r="E1989" s="76" t="s">
        <v>56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4">
        <v>0</v>
      </c>
      <c r="Q1989" s="24">
        <v>0</v>
      </c>
      <c r="R1989" s="24">
        <v>0</v>
      </c>
      <c r="S1989" s="24">
        <v>0</v>
      </c>
      <c r="T1989" s="24">
        <v>0</v>
      </c>
      <c r="U1989" s="24">
        <v>0</v>
      </c>
      <c r="V1989" s="24"/>
      <c r="W1989" s="24">
        <v>0</v>
      </c>
      <c r="X1989" s="24"/>
      <c r="Y1989" s="24">
        <v>0</v>
      </c>
      <c r="Z1989" s="24">
        <v>0</v>
      </c>
      <c r="AA1989" s="24"/>
      <c r="AB1989" s="24">
        <v>0</v>
      </c>
      <c r="AC1989" s="24">
        <v>0</v>
      </c>
      <c r="AD1989" s="24">
        <v>0</v>
      </c>
      <c r="AE1989" s="24">
        <v>0</v>
      </c>
      <c r="AF1989" s="24">
        <v>0</v>
      </c>
      <c r="AG1989" s="24">
        <v>0</v>
      </c>
      <c r="AH1989" s="24"/>
      <c r="AI1989" s="24">
        <v>0</v>
      </c>
      <c r="AJ1989" s="24">
        <v>0</v>
      </c>
      <c r="AK1989" s="24"/>
      <c r="AL1989" s="24">
        <v>0</v>
      </c>
      <c r="AM1989" s="24">
        <v>0</v>
      </c>
      <c r="AN1989" s="24">
        <v>0</v>
      </c>
      <c r="AO1989" s="24">
        <v>0</v>
      </c>
      <c r="AP1989" s="24">
        <v>0</v>
      </c>
      <c r="AQ1989" s="24">
        <v>0</v>
      </c>
      <c r="AR1989" s="24">
        <v>0</v>
      </c>
      <c r="AS1989" s="24">
        <v>0</v>
      </c>
      <c r="AT1989" s="24">
        <v>0</v>
      </c>
      <c r="AU1989" s="24">
        <v>0</v>
      </c>
      <c r="AV1989" s="24">
        <v>0</v>
      </c>
      <c r="AW1989" s="24">
        <v>0</v>
      </c>
      <c r="AX1989" s="24">
        <v>0</v>
      </c>
      <c r="AY1989" s="24">
        <v>0</v>
      </c>
      <c r="AZ1989" s="24">
        <v>0</v>
      </c>
      <c r="BA1989" s="24">
        <v>0</v>
      </c>
      <c r="BB1989" s="24">
        <v>0</v>
      </c>
      <c r="BC1989" s="24">
        <v>0</v>
      </c>
      <c r="BD1989" s="24">
        <f t="shared" ref="BD1989:BD2032" si="811">SUM(F1989:BC1989)</f>
        <v>0</v>
      </c>
      <c r="BE1989" s="25"/>
    </row>
    <row r="1990" spans="1:57" ht="25.5" customHeight="1" x14ac:dyDescent="0.25">
      <c r="A1990" s="22">
        <v>40</v>
      </c>
      <c r="B1990" s="76" t="s">
        <v>54</v>
      </c>
      <c r="C1990" s="76">
        <v>66</v>
      </c>
      <c r="D1990" s="76" t="s">
        <v>55</v>
      </c>
      <c r="E1990" s="77" t="s">
        <v>57</v>
      </c>
      <c r="F1990" s="24">
        <v>0</v>
      </c>
      <c r="G1990" s="24">
        <v>0</v>
      </c>
      <c r="H1990" s="24">
        <v>0</v>
      </c>
      <c r="I1990" s="24">
        <v>0</v>
      </c>
      <c r="J1990" s="24">
        <v>0</v>
      </c>
      <c r="K1990" s="24">
        <v>0</v>
      </c>
      <c r="L1990" s="24">
        <v>0</v>
      </c>
      <c r="M1990" s="24">
        <v>0</v>
      </c>
      <c r="N1990" s="24">
        <v>0</v>
      </c>
      <c r="O1990" s="24">
        <v>0</v>
      </c>
      <c r="P1990" s="24">
        <v>0</v>
      </c>
      <c r="Q1990" s="24">
        <v>0</v>
      </c>
      <c r="R1990" s="24">
        <v>0</v>
      </c>
      <c r="S1990" s="24">
        <v>0</v>
      </c>
      <c r="T1990" s="24">
        <v>0</v>
      </c>
      <c r="U1990" s="24">
        <v>0</v>
      </c>
      <c r="V1990" s="24"/>
      <c r="W1990" s="24">
        <v>0</v>
      </c>
      <c r="X1990" s="24"/>
      <c r="Y1990" s="24">
        <v>0</v>
      </c>
      <c r="Z1990" s="24">
        <v>0</v>
      </c>
      <c r="AA1990" s="24"/>
      <c r="AB1990" s="24">
        <v>0</v>
      </c>
      <c r="AC1990" s="24">
        <v>0</v>
      </c>
      <c r="AD1990" s="24">
        <v>0</v>
      </c>
      <c r="AE1990" s="24">
        <v>0</v>
      </c>
      <c r="AF1990" s="24">
        <v>0</v>
      </c>
      <c r="AG1990" s="24">
        <v>0</v>
      </c>
      <c r="AH1990" s="24"/>
      <c r="AI1990" s="24">
        <v>0</v>
      </c>
      <c r="AJ1990" s="24">
        <v>0</v>
      </c>
      <c r="AK1990" s="24"/>
      <c r="AL1990" s="24">
        <v>0</v>
      </c>
      <c r="AM1990" s="24">
        <v>0</v>
      </c>
      <c r="AN1990" s="24">
        <v>0</v>
      </c>
      <c r="AO1990" s="24">
        <v>0</v>
      </c>
      <c r="AP1990" s="24">
        <v>0</v>
      </c>
      <c r="AQ1990" s="24">
        <v>0</v>
      </c>
      <c r="AR1990" s="24">
        <v>0</v>
      </c>
      <c r="AS1990" s="24">
        <v>0</v>
      </c>
      <c r="AT1990" s="24">
        <v>0</v>
      </c>
      <c r="AU1990" s="24">
        <v>0</v>
      </c>
      <c r="AV1990" s="24">
        <v>0</v>
      </c>
      <c r="AW1990" s="24">
        <v>0</v>
      </c>
      <c r="AX1990" s="24">
        <v>0</v>
      </c>
      <c r="AY1990" s="24">
        <v>0</v>
      </c>
      <c r="AZ1990" s="24">
        <v>0</v>
      </c>
      <c r="BA1990" s="24">
        <v>0</v>
      </c>
      <c r="BB1990" s="24">
        <v>0</v>
      </c>
      <c r="BC1990" s="24">
        <v>0</v>
      </c>
      <c r="BD1990" s="24">
        <f t="shared" si="811"/>
        <v>0</v>
      </c>
      <c r="BE1990" s="25"/>
    </row>
    <row r="1991" spans="1:57" ht="25.5" customHeight="1" x14ac:dyDescent="0.25">
      <c r="A1991" s="22">
        <v>40</v>
      </c>
      <c r="B1991" s="76" t="s">
        <v>54</v>
      </c>
      <c r="C1991" s="76">
        <v>27</v>
      </c>
      <c r="D1991" s="76">
        <v>269</v>
      </c>
      <c r="E1991" s="76" t="s">
        <v>61</v>
      </c>
      <c r="F1991" s="24">
        <v>0</v>
      </c>
      <c r="G1991" s="24">
        <v>0</v>
      </c>
      <c r="H1991" s="24">
        <v>0</v>
      </c>
      <c r="I1991" s="24">
        <v>0</v>
      </c>
      <c r="J1991" s="24">
        <v>0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0</v>
      </c>
      <c r="U1991" s="24">
        <v>0</v>
      </c>
      <c r="V1991" s="24"/>
      <c r="W1991" s="24">
        <v>0</v>
      </c>
      <c r="X1991" s="24"/>
      <c r="Y1991" s="24">
        <v>0</v>
      </c>
      <c r="Z1991" s="24">
        <v>0</v>
      </c>
      <c r="AA1991" s="24"/>
      <c r="AB1991" s="24">
        <v>0</v>
      </c>
      <c r="AC1991" s="24">
        <v>0</v>
      </c>
      <c r="AD1991" s="24">
        <v>0</v>
      </c>
      <c r="AE1991" s="24">
        <v>0</v>
      </c>
      <c r="AF1991" s="24">
        <v>0</v>
      </c>
      <c r="AG1991" s="24">
        <v>0</v>
      </c>
      <c r="AH1991" s="24"/>
      <c r="AI1991" s="24">
        <v>0</v>
      </c>
      <c r="AJ1991" s="24">
        <v>0</v>
      </c>
      <c r="AK1991" s="24"/>
      <c r="AL1991" s="24">
        <v>0</v>
      </c>
      <c r="AM1991" s="24">
        <v>0</v>
      </c>
      <c r="AN1991" s="24">
        <v>0</v>
      </c>
      <c r="AO1991" s="24">
        <v>0</v>
      </c>
      <c r="AP1991" s="24">
        <v>0</v>
      </c>
      <c r="AQ1991" s="24">
        <v>0</v>
      </c>
      <c r="AR1991" s="24">
        <v>0</v>
      </c>
      <c r="AS1991" s="24">
        <v>0</v>
      </c>
      <c r="AT1991" s="24">
        <v>0</v>
      </c>
      <c r="AU1991" s="24">
        <v>0</v>
      </c>
      <c r="AV1991" s="24">
        <v>0</v>
      </c>
      <c r="AW1991" s="24">
        <v>0</v>
      </c>
      <c r="AX1991" s="24">
        <v>0</v>
      </c>
      <c r="AY1991" s="24">
        <v>0</v>
      </c>
      <c r="AZ1991" s="24">
        <v>0</v>
      </c>
      <c r="BA1991" s="24">
        <v>0</v>
      </c>
      <c r="BB1991" s="24">
        <v>0</v>
      </c>
      <c r="BC1991" s="24">
        <v>0</v>
      </c>
      <c r="BD1991" s="24">
        <f t="shared" si="811"/>
        <v>0</v>
      </c>
      <c r="BE1991" s="25"/>
    </row>
    <row r="1992" spans="1:57" ht="25.5" customHeight="1" x14ac:dyDescent="0.25">
      <c r="A1992" s="22">
        <v>40</v>
      </c>
      <c r="B1992" s="76" t="s">
        <v>54</v>
      </c>
      <c r="C1992" s="76">
        <v>27</v>
      </c>
      <c r="D1992" s="76">
        <v>273</v>
      </c>
      <c r="E1992" s="76" t="s">
        <v>65</v>
      </c>
      <c r="F1992" s="24">
        <v>0</v>
      </c>
      <c r="G1992" s="24">
        <v>0</v>
      </c>
      <c r="H1992" s="24">
        <v>0</v>
      </c>
      <c r="I1992" s="24">
        <v>0</v>
      </c>
      <c r="J1992" s="24">
        <v>0</v>
      </c>
      <c r="K1992" s="24">
        <v>0</v>
      </c>
      <c r="L1992" s="24">
        <v>0</v>
      </c>
      <c r="M1992" s="24">
        <v>0</v>
      </c>
      <c r="N1992" s="24">
        <v>0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0</v>
      </c>
      <c r="U1992" s="24">
        <v>0</v>
      </c>
      <c r="V1992" s="24"/>
      <c r="W1992" s="24">
        <v>0</v>
      </c>
      <c r="X1992" s="24"/>
      <c r="Y1992" s="24">
        <v>0</v>
      </c>
      <c r="Z1992" s="24">
        <v>0</v>
      </c>
      <c r="AA1992" s="24"/>
      <c r="AB1992" s="24">
        <v>0</v>
      </c>
      <c r="AC1992" s="24">
        <v>0</v>
      </c>
      <c r="AD1992" s="24">
        <v>0</v>
      </c>
      <c r="AE1992" s="24">
        <v>0</v>
      </c>
      <c r="AF1992" s="24">
        <v>0</v>
      </c>
      <c r="AG1992" s="24">
        <v>0</v>
      </c>
      <c r="AH1992" s="24"/>
      <c r="AI1992" s="24">
        <v>0</v>
      </c>
      <c r="AJ1992" s="24">
        <v>0</v>
      </c>
      <c r="AK1992" s="24"/>
      <c r="AL1992" s="24">
        <v>0</v>
      </c>
      <c r="AM1992" s="24">
        <v>0</v>
      </c>
      <c r="AN1992" s="24">
        <v>0</v>
      </c>
      <c r="AO1992" s="24">
        <v>0</v>
      </c>
      <c r="AP1992" s="24">
        <v>0</v>
      </c>
      <c r="AQ1992" s="24">
        <v>0</v>
      </c>
      <c r="AR1992" s="24">
        <v>0</v>
      </c>
      <c r="AS1992" s="24">
        <v>0</v>
      </c>
      <c r="AT1992" s="24">
        <v>0</v>
      </c>
      <c r="AU1992" s="24">
        <v>0</v>
      </c>
      <c r="AV1992" s="24">
        <v>0</v>
      </c>
      <c r="AW1992" s="24">
        <v>0</v>
      </c>
      <c r="AX1992" s="24">
        <v>0</v>
      </c>
      <c r="AY1992" s="24">
        <v>0</v>
      </c>
      <c r="AZ1992" s="24">
        <v>0</v>
      </c>
      <c r="BA1992" s="24">
        <v>0</v>
      </c>
      <c r="BB1992" s="24">
        <v>0</v>
      </c>
      <c r="BC1992" s="24">
        <v>0</v>
      </c>
      <c r="BD1992" s="24">
        <f t="shared" si="811"/>
        <v>0</v>
      </c>
      <c r="BE1992" s="25" t="s">
        <v>48</v>
      </c>
    </row>
    <row r="1993" spans="1:57" ht="25.5" customHeight="1" x14ac:dyDescent="0.25">
      <c r="A1993" s="22">
        <v>40</v>
      </c>
      <c r="B1993" s="76" t="s">
        <v>54</v>
      </c>
      <c r="C1993" s="76">
        <v>27</v>
      </c>
      <c r="D1993" s="76">
        <v>274</v>
      </c>
      <c r="E1993" s="76" t="s">
        <v>66</v>
      </c>
      <c r="F1993" s="24">
        <v>0</v>
      </c>
      <c r="G1993" s="24">
        <v>0</v>
      </c>
      <c r="H1993" s="24">
        <v>0</v>
      </c>
      <c r="I1993" s="24">
        <v>0</v>
      </c>
      <c r="J1993" s="24">
        <v>0</v>
      </c>
      <c r="K1993" s="24">
        <v>0</v>
      </c>
      <c r="L1993" s="24">
        <v>0</v>
      </c>
      <c r="M1993" s="24">
        <v>0</v>
      </c>
      <c r="N1993" s="24">
        <v>0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0</v>
      </c>
      <c r="U1993" s="24">
        <v>0</v>
      </c>
      <c r="V1993" s="24"/>
      <c r="W1993" s="24">
        <v>0</v>
      </c>
      <c r="X1993" s="24"/>
      <c r="Y1993" s="24">
        <v>0</v>
      </c>
      <c r="Z1993" s="24">
        <v>0</v>
      </c>
      <c r="AA1993" s="24"/>
      <c r="AB1993" s="24">
        <v>0</v>
      </c>
      <c r="AC1993" s="24">
        <v>0</v>
      </c>
      <c r="AD1993" s="24">
        <v>0</v>
      </c>
      <c r="AE1993" s="24">
        <v>0</v>
      </c>
      <c r="AF1993" s="24">
        <v>0</v>
      </c>
      <c r="AG1993" s="24">
        <v>0</v>
      </c>
      <c r="AH1993" s="24"/>
      <c r="AI1993" s="24">
        <v>0</v>
      </c>
      <c r="AJ1993" s="24">
        <v>0</v>
      </c>
      <c r="AK1993" s="24"/>
      <c r="AL1993" s="24">
        <v>0</v>
      </c>
      <c r="AM1993" s="24">
        <v>0</v>
      </c>
      <c r="AN1993" s="24">
        <v>0</v>
      </c>
      <c r="AO1993" s="24">
        <v>0</v>
      </c>
      <c r="AP1993" s="24">
        <v>0</v>
      </c>
      <c r="AQ1993" s="24">
        <v>0</v>
      </c>
      <c r="AR1993" s="24">
        <v>0</v>
      </c>
      <c r="AS1993" s="24">
        <v>0</v>
      </c>
      <c r="AT1993" s="24">
        <v>0</v>
      </c>
      <c r="AU1993" s="24">
        <v>0</v>
      </c>
      <c r="AV1993" s="24">
        <v>0</v>
      </c>
      <c r="AW1993" s="24">
        <v>0</v>
      </c>
      <c r="AX1993" s="24">
        <v>0</v>
      </c>
      <c r="AY1993" s="24">
        <v>0</v>
      </c>
      <c r="AZ1993" s="24">
        <v>0</v>
      </c>
      <c r="BA1993" s="24">
        <v>0</v>
      </c>
      <c r="BB1993" s="24">
        <v>0</v>
      </c>
      <c r="BC1993" s="24">
        <v>0</v>
      </c>
      <c r="BD1993" s="24">
        <f t="shared" si="811"/>
        <v>0</v>
      </c>
      <c r="BE1993" s="25" t="s">
        <v>48</v>
      </c>
    </row>
    <row r="1994" spans="1:57" ht="25.5" customHeight="1" x14ac:dyDescent="0.25">
      <c r="A1994" s="22">
        <v>40</v>
      </c>
      <c r="B1994" s="76" t="s">
        <v>54</v>
      </c>
      <c r="C1994" s="76">
        <v>23</v>
      </c>
      <c r="D1994" s="76">
        <v>243</v>
      </c>
      <c r="E1994" s="76" t="s">
        <v>67</v>
      </c>
      <c r="F1994" s="24">
        <v>0</v>
      </c>
      <c r="G1994" s="24">
        <v>0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0</v>
      </c>
      <c r="U1994" s="24">
        <v>0</v>
      </c>
      <c r="V1994" s="24"/>
      <c r="W1994" s="24">
        <v>0</v>
      </c>
      <c r="X1994" s="24"/>
      <c r="Y1994" s="24">
        <v>0</v>
      </c>
      <c r="Z1994" s="24">
        <v>0</v>
      </c>
      <c r="AA1994" s="24"/>
      <c r="AB1994" s="24">
        <v>0</v>
      </c>
      <c r="AC1994" s="24">
        <v>0</v>
      </c>
      <c r="AD1994" s="24">
        <v>0</v>
      </c>
      <c r="AE1994" s="24">
        <v>0</v>
      </c>
      <c r="AF1994" s="24">
        <v>0</v>
      </c>
      <c r="AG1994" s="24">
        <v>0</v>
      </c>
      <c r="AH1994" s="24"/>
      <c r="AI1994" s="24">
        <v>0</v>
      </c>
      <c r="AJ1994" s="24">
        <v>0</v>
      </c>
      <c r="AK1994" s="24"/>
      <c r="AL1994" s="24">
        <v>0</v>
      </c>
      <c r="AM1994" s="24">
        <v>0</v>
      </c>
      <c r="AN1994" s="24">
        <v>0</v>
      </c>
      <c r="AO1994" s="24">
        <v>0</v>
      </c>
      <c r="AP1994" s="24">
        <v>0</v>
      </c>
      <c r="AQ1994" s="24">
        <v>0</v>
      </c>
      <c r="AR1994" s="24">
        <v>0</v>
      </c>
      <c r="AS1994" s="24">
        <v>0</v>
      </c>
      <c r="AT1994" s="24">
        <v>0</v>
      </c>
      <c r="AU1994" s="24">
        <v>0</v>
      </c>
      <c r="AV1994" s="24">
        <v>0</v>
      </c>
      <c r="AW1994" s="24">
        <v>0</v>
      </c>
      <c r="AX1994" s="24">
        <v>0</v>
      </c>
      <c r="AY1994" s="24">
        <v>0</v>
      </c>
      <c r="AZ1994" s="24">
        <v>0</v>
      </c>
      <c r="BA1994" s="24">
        <v>0</v>
      </c>
      <c r="BB1994" s="24">
        <v>0</v>
      </c>
      <c r="BC1994" s="24">
        <v>0</v>
      </c>
      <c r="BD1994" s="24">
        <f t="shared" si="811"/>
        <v>0</v>
      </c>
      <c r="BE1994" s="25" t="s">
        <v>48</v>
      </c>
    </row>
    <row r="1995" spans="1:57" ht="25.5" customHeight="1" x14ac:dyDescent="0.25">
      <c r="A1995" s="22">
        <v>40</v>
      </c>
      <c r="B1995" s="76" t="s">
        <v>54</v>
      </c>
      <c r="C1995" s="76">
        <v>23</v>
      </c>
      <c r="D1995" s="76">
        <v>332</v>
      </c>
      <c r="E1995" s="76" t="s">
        <v>68</v>
      </c>
      <c r="F1995" s="24">
        <v>0</v>
      </c>
      <c r="G1995" s="24">
        <v>0</v>
      </c>
      <c r="H1995" s="24">
        <v>0</v>
      </c>
      <c r="I1995" s="24">
        <v>0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0</v>
      </c>
      <c r="V1995" s="24"/>
      <c r="W1995" s="24">
        <v>0</v>
      </c>
      <c r="X1995" s="24"/>
      <c r="Y1995" s="24">
        <v>0</v>
      </c>
      <c r="Z1995" s="24">
        <v>0</v>
      </c>
      <c r="AA1995" s="24"/>
      <c r="AB1995" s="24">
        <v>0</v>
      </c>
      <c r="AC1995" s="24">
        <v>0</v>
      </c>
      <c r="AD1995" s="24">
        <v>0</v>
      </c>
      <c r="AE1995" s="24">
        <v>0</v>
      </c>
      <c r="AF1995" s="24">
        <v>0</v>
      </c>
      <c r="AG1995" s="24">
        <v>0</v>
      </c>
      <c r="AH1995" s="24"/>
      <c r="AI1995" s="24">
        <v>0</v>
      </c>
      <c r="AJ1995" s="24">
        <v>0</v>
      </c>
      <c r="AK1995" s="24"/>
      <c r="AL1995" s="24">
        <v>0</v>
      </c>
      <c r="AM1995" s="24">
        <v>0</v>
      </c>
      <c r="AN1995" s="24">
        <v>0</v>
      </c>
      <c r="AO1995" s="24">
        <v>0</v>
      </c>
      <c r="AP1995" s="24">
        <v>0</v>
      </c>
      <c r="AQ1995" s="24">
        <v>0</v>
      </c>
      <c r="AR1995" s="24">
        <v>0</v>
      </c>
      <c r="AS1995" s="24">
        <v>0</v>
      </c>
      <c r="AT1995" s="24">
        <v>0</v>
      </c>
      <c r="AU1995" s="24">
        <v>0</v>
      </c>
      <c r="AV1995" s="24">
        <v>0</v>
      </c>
      <c r="AW1995" s="24">
        <v>0</v>
      </c>
      <c r="AX1995" s="24">
        <v>0</v>
      </c>
      <c r="AY1995" s="24">
        <v>0</v>
      </c>
      <c r="AZ1995" s="24">
        <v>0</v>
      </c>
      <c r="BA1995" s="24">
        <v>0</v>
      </c>
      <c r="BB1995" s="24">
        <v>0</v>
      </c>
      <c r="BC1995" s="24">
        <v>0</v>
      </c>
      <c r="BD1995" s="24">
        <f t="shared" si="811"/>
        <v>0</v>
      </c>
      <c r="BE1995" s="25" t="s">
        <v>48</v>
      </c>
    </row>
    <row r="1996" spans="1:57" ht="25.5" customHeight="1" x14ac:dyDescent="0.25">
      <c r="A1996" s="22">
        <v>40</v>
      </c>
      <c r="B1996" s="76" t="s">
        <v>54</v>
      </c>
      <c r="C1996" s="76">
        <v>22</v>
      </c>
      <c r="D1996" s="76">
        <v>175</v>
      </c>
      <c r="E1996" s="76" t="s">
        <v>69</v>
      </c>
      <c r="F1996" s="24">
        <v>0</v>
      </c>
      <c r="G1996" s="24">
        <v>0</v>
      </c>
      <c r="H1996" s="24">
        <v>0</v>
      </c>
      <c r="I1996" s="24">
        <v>0</v>
      </c>
      <c r="J1996" s="24">
        <v>0</v>
      </c>
      <c r="K1996" s="24">
        <v>0</v>
      </c>
      <c r="L1996" s="24">
        <v>0</v>
      </c>
      <c r="M1996" s="24">
        <v>0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0</v>
      </c>
      <c r="V1996" s="24"/>
      <c r="W1996" s="24">
        <v>0</v>
      </c>
      <c r="X1996" s="24"/>
      <c r="Y1996" s="24">
        <v>0</v>
      </c>
      <c r="Z1996" s="24">
        <v>0</v>
      </c>
      <c r="AA1996" s="24"/>
      <c r="AB1996" s="24">
        <v>0</v>
      </c>
      <c r="AC1996" s="24">
        <v>0</v>
      </c>
      <c r="AD1996" s="24">
        <v>0</v>
      </c>
      <c r="AE1996" s="24">
        <v>0</v>
      </c>
      <c r="AF1996" s="24">
        <v>0</v>
      </c>
      <c r="AG1996" s="24">
        <v>0</v>
      </c>
      <c r="AH1996" s="24"/>
      <c r="AI1996" s="24">
        <v>0</v>
      </c>
      <c r="AJ1996" s="24">
        <v>0</v>
      </c>
      <c r="AK1996" s="24"/>
      <c r="AL1996" s="24">
        <v>0</v>
      </c>
      <c r="AM1996" s="24">
        <v>0</v>
      </c>
      <c r="AN1996" s="24">
        <v>0</v>
      </c>
      <c r="AO1996" s="24">
        <v>0</v>
      </c>
      <c r="AP1996" s="24">
        <v>0</v>
      </c>
      <c r="AQ1996" s="24">
        <v>0</v>
      </c>
      <c r="AR1996" s="24">
        <v>0</v>
      </c>
      <c r="AS1996" s="24">
        <v>0</v>
      </c>
      <c r="AT1996" s="24">
        <v>0</v>
      </c>
      <c r="AU1996" s="24">
        <v>0</v>
      </c>
      <c r="AV1996" s="24">
        <v>0</v>
      </c>
      <c r="AW1996" s="24">
        <v>0</v>
      </c>
      <c r="AX1996" s="24">
        <v>0</v>
      </c>
      <c r="AY1996" s="24">
        <v>0</v>
      </c>
      <c r="AZ1996" s="24">
        <v>0</v>
      </c>
      <c r="BA1996" s="24">
        <v>0</v>
      </c>
      <c r="BB1996" s="24">
        <v>0</v>
      </c>
      <c r="BC1996" s="24">
        <v>0</v>
      </c>
      <c r="BD1996" s="24">
        <f t="shared" si="811"/>
        <v>0</v>
      </c>
      <c r="BE1996" s="25" t="s">
        <v>48</v>
      </c>
    </row>
    <row r="1997" spans="1:57" ht="25.5" customHeight="1" x14ac:dyDescent="0.25">
      <c r="A1997" s="22">
        <v>40</v>
      </c>
      <c r="B1997" s="76" t="s">
        <v>54</v>
      </c>
      <c r="C1997" s="76">
        <v>22</v>
      </c>
      <c r="D1997" s="76">
        <v>347</v>
      </c>
      <c r="E1997" s="76" t="s">
        <v>70</v>
      </c>
      <c r="F1997" s="24">
        <v>0</v>
      </c>
      <c r="G1997" s="24">
        <v>0</v>
      </c>
      <c r="H1997" s="24">
        <v>0</v>
      </c>
      <c r="I1997" s="24">
        <v>0</v>
      </c>
      <c r="J1997" s="24">
        <v>0</v>
      </c>
      <c r="K1997" s="24">
        <v>0</v>
      </c>
      <c r="L1997" s="24">
        <v>0</v>
      </c>
      <c r="M1997" s="24">
        <v>0</v>
      </c>
      <c r="N1997" s="24">
        <v>0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0</v>
      </c>
      <c r="V1997" s="24"/>
      <c r="W1997" s="24">
        <v>0</v>
      </c>
      <c r="X1997" s="24"/>
      <c r="Y1997" s="24">
        <v>0</v>
      </c>
      <c r="Z1997" s="24">
        <v>0</v>
      </c>
      <c r="AA1997" s="24"/>
      <c r="AB1997" s="24">
        <v>0</v>
      </c>
      <c r="AC1997" s="24">
        <v>0</v>
      </c>
      <c r="AD1997" s="24">
        <v>0</v>
      </c>
      <c r="AE1997" s="24">
        <v>0</v>
      </c>
      <c r="AF1997" s="24">
        <v>0</v>
      </c>
      <c r="AG1997" s="24">
        <v>0</v>
      </c>
      <c r="AH1997" s="24"/>
      <c r="AI1997" s="24">
        <v>0</v>
      </c>
      <c r="AJ1997" s="24">
        <v>0</v>
      </c>
      <c r="AK1997" s="24"/>
      <c r="AL1997" s="24">
        <v>0</v>
      </c>
      <c r="AM1997" s="24">
        <v>0</v>
      </c>
      <c r="AN1997" s="24">
        <v>0</v>
      </c>
      <c r="AO1997" s="24">
        <v>0</v>
      </c>
      <c r="AP1997" s="24">
        <v>0</v>
      </c>
      <c r="AQ1997" s="24">
        <v>0</v>
      </c>
      <c r="AR1997" s="24">
        <v>0</v>
      </c>
      <c r="AS1997" s="24">
        <v>0</v>
      </c>
      <c r="AT1997" s="24">
        <v>0</v>
      </c>
      <c r="AU1997" s="24">
        <v>0</v>
      </c>
      <c r="AV1997" s="24">
        <v>0</v>
      </c>
      <c r="AW1997" s="24">
        <v>0</v>
      </c>
      <c r="AX1997" s="24">
        <v>0</v>
      </c>
      <c r="AY1997" s="24">
        <v>0</v>
      </c>
      <c r="AZ1997" s="24">
        <v>0</v>
      </c>
      <c r="BA1997" s="24">
        <v>0</v>
      </c>
      <c r="BB1997" s="24">
        <v>0</v>
      </c>
      <c r="BC1997" s="24">
        <v>0</v>
      </c>
      <c r="BD1997" s="24">
        <f t="shared" si="811"/>
        <v>0</v>
      </c>
      <c r="BE1997" s="25" t="s">
        <v>48</v>
      </c>
    </row>
    <row r="1998" spans="1:57" ht="25.5" customHeight="1" x14ac:dyDescent="0.25">
      <c r="A1998" s="40">
        <v>40</v>
      </c>
      <c r="B1998" s="76" t="s">
        <v>54</v>
      </c>
      <c r="C1998" s="76">
        <v>12</v>
      </c>
      <c r="D1998" s="76" t="s">
        <v>71</v>
      </c>
      <c r="E1998" s="76" t="s">
        <v>72</v>
      </c>
      <c r="F1998" s="24">
        <v>0</v>
      </c>
      <c r="G1998" s="24">
        <v>0</v>
      </c>
      <c r="H1998" s="24">
        <v>0</v>
      </c>
      <c r="I1998" s="24">
        <v>0</v>
      </c>
      <c r="J1998" s="24">
        <v>0</v>
      </c>
      <c r="K1998" s="24">
        <v>0</v>
      </c>
      <c r="L1998" s="24">
        <v>0</v>
      </c>
      <c r="M1998" s="24">
        <v>0</v>
      </c>
      <c r="N1998" s="24">
        <v>0</v>
      </c>
      <c r="O1998" s="24">
        <v>0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0</v>
      </c>
      <c r="V1998" s="24"/>
      <c r="W1998" s="24">
        <v>0</v>
      </c>
      <c r="X1998" s="24"/>
      <c r="Y1998" s="24">
        <v>0</v>
      </c>
      <c r="Z1998" s="24">
        <v>0</v>
      </c>
      <c r="AA1998" s="24"/>
      <c r="AB1998" s="24">
        <v>0</v>
      </c>
      <c r="AC1998" s="24">
        <v>0</v>
      </c>
      <c r="AD1998" s="24">
        <v>0</v>
      </c>
      <c r="AE1998" s="24">
        <v>0</v>
      </c>
      <c r="AF1998" s="24">
        <v>0</v>
      </c>
      <c r="AG1998" s="24">
        <v>0</v>
      </c>
      <c r="AH1998" s="24"/>
      <c r="AI1998" s="24">
        <v>0</v>
      </c>
      <c r="AJ1998" s="24">
        <v>0</v>
      </c>
      <c r="AK1998" s="24"/>
      <c r="AL1998" s="24">
        <v>0</v>
      </c>
      <c r="AM1998" s="24">
        <v>0</v>
      </c>
      <c r="AN1998" s="24">
        <v>0</v>
      </c>
      <c r="AO1998" s="24">
        <v>0</v>
      </c>
      <c r="AP1998" s="24">
        <v>0</v>
      </c>
      <c r="AQ1998" s="24">
        <v>0</v>
      </c>
      <c r="AR1998" s="24">
        <v>0</v>
      </c>
      <c r="AS1998" s="24">
        <v>0</v>
      </c>
      <c r="AT1998" s="24">
        <v>0</v>
      </c>
      <c r="AU1998" s="24">
        <v>0</v>
      </c>
      <c r="AV1998" s="24">
        <v>0</v>
      </c>
      <c r="AW1998" s="24">
        <v>0</v>
      </c>
      <c r="AX1998" s="24">
        <v>0</v>
      </c>
      <c r="AY1998" s="24">
        <v>0</v>
      </c>
      <c r="AZ1998" s="24">
        <v>0</v>
      </c>
      <c r="BA1998" s="24">
        <v>0</v>
      </c>
      <c r="BB1998" s="24">
        <v>0</v>
      </c>
      <c r="BC1998" s="24">
        <v>0</v>
      </c>
      <c r="BD1998" s="24">
        <f t="shared" si="811"/>
        <v>0</v>
      </c>
      <c r="BE1998" s="25"/>
    </row>
    <row r="1999" spans="1:57" ht="25.5" customHeight="1" x14ac:dyDescent="0.25">
      <c r="A1999" s="40">
        <v>40</v>
      </c>
      <c r="B1999" s="76" t="s">
        <v>54</v>
      </c>
      <c r="C1999" s="76">
        <v>22</v>
      </c>
      <c r="D1999" s="76" t="s">
        <v>55</v>
      </c>
      <c r="E1999" s="76" t="s">
        <v>73</v>
      </c>
      <c r="F1999" s="24">
        <v>0</v>
      </c>
      <c r="G1999" s="24">
        <v>0</v>
      </c>
      <c r="H1999" s="24">
        <v>0</v>
      </c>
      <c r="I1999" s="24">
        <v>0</v>
      </c>
      <c r="J1999" s="24">
        <v>0</v>
      </c>
      <c r="K1999" s="24">
        <v>0</v>
      </c>
      <c r="L1999" s="24">
        <v>0</v>
      </c>
      <c r="M1999" s="24">
        <v>0</v>
      </c>
      <c r="N1999" s="24">
        <v>0</v>
      </c>
      <c r="O1999" s="24">
        <v>0</v>
      </c>
      <c r="P1999" s="24">
        <v>0</v>
      </c>
      <c r="Q1999" s="24">
        <v>0</v>
      </c>
      <c r="R1999" s="24">
        <v>0</v>
      </c>
      <c r="S1999" s="24">
        <v>0</v>
      </c>
      <c r="T1999" s="24">
        <v>0</v>
      </c>
      <c r="U1999" s="24">
        <v>0</v>
      </c>
      <c r="V1999" s="24"/>
      <c r="W1999" s="24">
        <v>0</v>
      </c>
      <c r="X1999" s="24"/>
      <c r="Y1999" s="24">
        <v>0</v>
      </c>
      <c r="Z1999" s="24">
        <v>0</v>
      </c>
      <c r="AA1999" s="24"/>
      <c r="AB1999" s="24">
        <v>0</v>
      </c>
      <c r="AC1999" s="24">
        <v>0</v>
      </c>
      <c r="AD1999" s="24">
        <v>0</v>
      </c>
      <c r="AE1999" s="24">
        <v>0</v>
      </c>
      <c r="AF1999" s="24">
        <v>0</v>
      </c>
      <c r="AG1999" s="24">
        <v>0</v>
      </c>
      <c r="AH1999" s="24"/>
      <c r="AI1999" s="24">
        <v>0</v>
      </c>
      <c r="AJ1999" s="24">
        <v>0</v>
      </c>
      <c r="AK1999" s="24"/>
      <c r="AL1999" s="24">
        <v>0</v>
      </c>
      <c r="AM1999" s="24">
        <v>0</v>
      </c>
      <c r="AN1999" s="24">
        <v>0</v>
      </c>
      <c r="AO1999" s="24">
        <v>0</v>
      </c>
      <c r="AP1999" s="24">
        <v>0</v>
      </c>
      <c r="AQ1999" s="24">
        <v>0</v>
      </c>
      <c r="AR1999" s="24">
        <v>0</v>
      </c>
      <c r="AS1999" s="24">
        <v>0</v>
      </c>
      <c r="AT1999" s="24">
        <v>0</v>
      </c>
      <c r="AU1999" s="24">
        <v>0</v>
      </c>
      <c r="AV1999" s="24">
        <v>0</v>
      </c>
      <c r="AW1999" s="24">
        <v>0</v>
      </c>
      <c r="AX1999" s="24">
        <v>0</v>
      </c>
      <c r="AY1999" s="24">
        <v>0</v>
      </c>
      <c r="AZ1999" s="24">
        <v>0</v>
      </c>
      <c r="BA1999" s="24">
        <v>0</v>
      </c>
      <c r="BB1999" s="24">
        <v>0</v>
      </c>
      <c r="BC1999" s="24">
        <v>0</v>
      </c>
      <c r="BD1999" s="24">
        <f t="shared" si="811"/>
        <v>0</v>
      </c>
      <c r="BE1999" s="25"/>
    </row>
    <row r="2000" spans="1:57" ht="25.5" customHeight="1" x14ac:dyDescent="0.25">
      <c r="A2000" s="22">
        <v>40</v>
      </c>
      <c r="B2000" s="78" t="s">
        <v>74</v>
      </c>
      <c r="C2000" s="76">
        <v>22</v>
      </c>
      <c r="D2000" s="76">
        <v>35</v>
      </c>
      <c r="E2000" s="76" t="s">
        <v>75</v>
      </c>
      <c r="F2000" s="24">
        <v>0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0</v>
      </c>
      <c r="U2000" s="24">
        <v>0</v>
      </c>
      <c r="V2000" s="24"/>
      <c r="W2000" s="24">
        <v>0</v>
      </c>
      <c r="X2000" s="24"/>
      <c r="Y2000" s="24">
        <v>0</v>
      </c>
      <c r="Z2000" s="24">
        <v>0</v>
      </c>
      <c r="AA2000" s="24"/>
      <c r="AB2000" s="24">
        <v>0</v>
      </c>
      <c r="AC2000" s="24">
        <v>0</v>
      </c>
      <c r="AD2000" s="24">
        <v>0</v>
      </c>
      <c r="AE2000" s="24">
        <v>0</v>
      </c>
      <c r="AF2000" s="24">
        <v>0</v>
      </c>
      <c r="AG2000" s="24">
        <v>0</v>
      </c>
      <c r="AH2000" s="24"/>
      <c r="AI2000" s="24">
        <v>0</v>
      </c>
      <c r="AJ2000" s="24">
        <v>0</v>
      </c>
      <c r="AK2000" s="24"/>
      <c r="AL2000" s="24">
        <v>0</v>
      </c>
      <c r="AM2000" s="24">
        <v>0</v>
      </c>
      <c r="AN2000" s="24">
        <v>0</v>
      </c>
      <c r="AO2000" s="24">
        <v>0</v>
      </c>
      <c r="AP2000" s="24">
        <v>0</v>
      </c>
      <c r="AQ2000" s="24">
        <v>0</v>
      </c>
      <c r="AR2000" s="24">
        <v>0</v>
      </c>
      <c r="AS2000" s="24">
        <v>0</v>
      </c>
      <c r="AT2000" s="24">
        <v>0</v>
      </c>
      <c r="AU2000" s="24">
        <v>0</v>
      </c>
      <c r="AV2000" s="24">
        <v>0</v>
      </c>
      <c r="AW2000" s="24">
        <v>0</v>
      </c>
      <c r="AX2000" s="24">
        <v>0</v>
      </c>
      <c r="AY2000" s="24">
        <v>0</v>
      </c>
      <c r="AZ2000" s="24">
        <v>0</v>
      </c>
      <c r="BA2000" s="24">
        <v>0</v>
      </c>
      <c r="BB2000" s="24">
        <v>0</v>
      </c>
      <c r="BC2000" s="24">
        <v>0</v>
      </c>
      <c r="BD2000" s="24">
        <f t="shared" si="811"/>
        <v>0</v>
      </c>
      <c r="BE2000" s="25" t="s">
        <v>48</v>
      </c>
    </row>
    <row r="2001" spans="1:57" ht="25.5" customHeight="1" x14ac:dyDescent="0.25">
      <c r="A2001" s="22">
        <v>40</v>
      </c>
      <c r="B2001" s="78" t="s">
        <v>74</v>
      </c>
      <c r="C2001" s="76">
        <v>22</v>
      </c>
      <c r="D2001" s="76">
        <v>342</v>
      </c>
      <c r="E2001" s="76" t="s">
        <v>76</v>
      </c>
      <c r="F2001" s="24">
        <v>0</v>
      </c>
      <c r="G2001" s="24">
        <v>0</v>
      </c>
      <c r="H2001" s="24">
        <v>0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0</v>
      </c>
      <c r="V2001" s="24"/>
      <c r="W2001" s="24">
        <v>0</v>
      </c>
      <c r="X2001" s="24"/>
      <c r="Y2001" s="24">
        <v>0</v>
      </c>
      <c r="Z2001" s="24">
        <v>0</v>
      </c>
      <c r="AA2001" s="24"/>
      <c r="AB2001" s="24">
        <v>0</v>
      </c>
      <c r="AC2001" s="24">
        <v>0</v>
      </c>
      <c r="AD2001" s="24">
        <v>0</v>
      </c>
      <c r="AE2001" s="24">
        <v>0</v>
      </c>
      <c r="AF2001" s="24">
        <v>0</v>
      </c>
      <c r="AG2001" s="24">
        <v>0</v>
      </c>
      <c r="AH2001" s="24"/>
      <c r="AI2001" s="24">
        <v>0</v>
      </c>
      <c r="AJ2001" s="24">
        <v>0</v>
      </c>
      <c r="AK2001" s="24"/>
      <c r="AL2001" s="24">
        <v>0</v>
      </c>
      <c r="AM2001" s="24">
        <v>0</v>
      </c>
      <c r="AN2001" s="24">
        <v>0</v>
      </c>
      <c r="AO2001" s="24">
        <v>0</v>
      </c>
      <c r="AP2001" s="24">
        <v>0</v>
      </c>
      <c r="AQ2001" s="24">
        <v>0</v>
      </c>
      <c r="AR2001" s="24">
        <v>0</v>
      </c>
      <c r="AS2001" s="24">
        <v>0</v>
      </c>
      <c r="AT2001" s="24">
        <v>0</v>
      </c>
      <c r="AU2001" s="24">
        <v>0</v>
      </c>
      <c r="AV2001" s="24">
        <v>0</v>
      </c>
      <c r="AW2001" s="24">
        <v>0</v>
      </c>
      <c r="AX2001" s="24">
        <v>0</v>
      </c>
      <c r="AY2001" s="24">
        <v>0</v>
      </c>
      <c r="AZ2001" s="24">
        <v>0</v>
      </c>
      <c r="BA2001" s="24">
        <v>0</v>
      </c>
      <c r="BB2001" s="24">
        <v>0</v>
      </c>
      <c r="BC2001" s="24">
        <v>0</v>
      </c>
      <c r="BD2001" s="24">
        <f t="shared" si="811"/>
        <v>0</v>
      </c>
      <c r="BE2001" s="25" t="s">
        <v>48</v>
      </c>
    </row>
    <row r="2002" spans="1:57" ht="25.5" customHeight="1" x14ac:dyDescent="0.25">
      <c r="A2002" s="22">
        <v>40</v>
      </c>
      <c r="B2002" s="78" t="s">
        <v>74</v>
      </c>
      <c r="C2002" s="76">
        <v>22</v>
      </c>
      <c r="D2002" s="76">
        <v>343</v>
      </c>
      <c r="E2002" s="76" t="s">
        <v>77</v>
      </c>
      <c r="F2002" s="24">
        <v>0</v>
      </c>
      <c r="G2002" s="24">
        <v>0</v>
      </c>
      <c r="H2002" s="24">
        <v>0</v>
      </c>
      <c r="I2002" s="24">
        <v>0</v>
      </c>
      <c r="J2002" s="24">
        <v>0</v>
      </c>
      <c r="K2002" s="24">
        <v>0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0</v>
      </c>
      <c r="U2002" s="24">
        <v>0</v>
      </c>
      <c r="V2002" s="24"/>
      <c r="W2002" s="24">
        <v>0</v>
      </c>
      <c r="X2002" s="24"/>
      <c r="Y2002" s="24">
        <v>0</v>
      </c>
      <c r="Z2002" s="24">
        <v>0</v>
      </c>
      <c r="AA2002" s="24"/>
      <c r="AB2002" s="24">
        <v>0</v>
      </c>
      <c r="AC2002" s="24">
        <v>0</v>
      </c>
      <c r="AD2002" s="24">
        <v>0</v>
      </c>
      <c r="AE2002" s="24">
        <v>0</v>
      </c>
      <c r="AF2002" s="24">
        <v>0</v>
      </c>
      <c r="AG2002" s="24">
        <v>0</v>
      </c>
      <c r="AH2002" s="24"/>
      <c r="AI2002" s="24">
        <v>0</v>
      </c>
      <c r="AJ2002" s="24">
        <v>0</v>
      </c>
      <c r="AK2002" s="24"/>
      <c r="AL2002" s="24">
        <v>0</v>
      </c>
      <c r="AM2002" s="24">
        <v>0</v>
      </c>
      <c r="AN2002" s="24">
        <v>0</v>
      </c>
      <c r="AO2002" s="24">
        <v>0</v>
      </c>
      <c r="AP2002" s="24">
        <v>0</v>
      </c>
      <c r="AQ2002" s="24">
        <v>0</v>
      </c>
      <c r="AR2002" s="24">
        <v>0</v>
      </c>
      <c r="AS2002" s="24">
        <v>0</v>
      </c>
      <c r="AT2002" s="24">
        <v>0</v>
      </c>
      <c r="AU2002" s="24">
        <v>0</v>
      </c>
      <c r="AV2002" s="24">
        <v>0</v>
      </c>
      <c r="AW2002" s="24">
        <v>0</v>
      </c>
      <c r="AX2002" s="24">
        <v>0</v>
      </c>
      <c r="AY2002" s="24">
        <v>0</v>
      </c>
      <c r="AZ2002" s="24">
        <v>0</v>
      </c>
      <c r="BA2002" s="24">
        <v>0</v>
      </c>
      <c r="BB2002" s="24">
        <v>0</v>
      </c>
      <c r="BC2002" s="24">
        <v>0</v>
      </c>
      <c r="BD2002" s="24">
        <f t="shared" si="811"/>
        <v>0</v>
      </c>
      <c r="BE2002" s="25"/>
    </row>
    <row r="2003" spans="1:57" ht="25.5" customHeight="1" x14ac:dyDescent="0.25">
      <c r="A2003" s="22">
        <v>40</v>
      </c>
      <c r="B2003" s="78" t="s">
        <v>74</v>
      </c>
      <c r="C2003" s="76">
        <v>22</v>
      </c>
      <c r="D2003" s="76">
        <v>344</v>
      </c>
      <c r="E2003" s="76" t="s">
        <v>79</v>
      </c>
      <c r="F2003" s="24">
        <v>0</v>
      </c>
      <c r="G2003" s="24">
        <v>0</v>
      </c>
      <c r="H2003" s="24">
        <v>0</v>
      </c>
      <c r="I2003" s="24">
        <v>0</v>
      </c>
      <c r="J2003" s="24">
        <v>0</v>
      </c>
      <c r="K2003" s="24">
        <v>0</v>
      </c>
      <c r="L2003" s="24">
        <v>0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0</v>
      </c>
      <c r="U2003" s="24">
        <v>0</v>
      </c>
      <c r="V2003" s="24"/>
      <c r="W2003" s="24">
        <v>0</v>
      </c>
      <c r="X2003" s="24"/>
      <c r="Y2003" s="24">
        <v>0</v>
      </c>
      <c r="Z2003" s="24">
        <v>0</v>
      </c>
      <c r="AA2003" s="24"/>
      <c r="AB2003" s="24">
        <v>0</v>
      </c>
      <c r="AC2003" s="24">
        <v>0</v>
      </c>
      <c r="AD2003" s="24">
        <v>0</v>
      </c>
      <c r="AE2003" s="24">
        <v>0</v>
      </c>
      <c r="AF2003" s="24">
        <v>0</v>
      </c>
      <c r="AG2003" s="24">
        <v>0</v>
      </c>
      <c r="AH2003" s="24"/>
      <c r="AI2003" s="24">
        <v>0</v>
      </c>
      <c r="AJ2003" s="24">
        <v>0</v>
      </c>
      <c r="AK2003" s="24"/>
      <c r="AL2003" s="24">
        <v>0</v>
      </c>
      <c r="AM2003" s="24">
        <v>0</v>
      </c>
      <c r="AN2003" s="24">
        <v>0</v>
      </c>
      <c r="AO2003" s="24">
        <v>0</v>
      </c>
      <c r="AP2003" s="24">
        <v>0</v>
      </c>
      <c r="AQ2003" s="24">
        <v>0</v>
      </c>
      <c r="AR2003" s="24">
        <v>0</v>
      </c>
      <c r="AS2003" s="24">
        <v>0</v>
      </c>
      <c r="AT2003" s="24">
        <v>0</v>
      </c>
      <c r="AU2003" s="24">
        <v>0</v>
      </c>
      <c r="AV2003" s="24">
        <v>0</v>
      </c>
      <c r="AW2003" s="24">
        <v>0</v>
      </c>
      <c r="AX2003" s="24">
        <v>0</v>
      </c>
      <c r="AY2003" s="24">
        <v>0</v>
      </c>
      <c r="AZ2003" s="24">
        <v>0</v>
      </c>
      <c r="BA2003" s="24">
        <v>0</v>
      </c>
      <c r="BB2003" s="24">
        <v>0</v>
      </c>
      <c r="BC2003" s="24">
        <v>0</v>
      </c>
      <c r="BD2003" s="24">
        <f t="shared" si="811"/>
        <v>0</v>
      </c>
      <c r="BE2003" s="25"/>
    </row>
    <row r="2004" spans="1:57" ht="25.5" customHeight="1" x14ac:dyDescent="0.25">
      <c r="A2004" s="22">
        <v>40</v>
      </c>
      <c r="B2004" s="78" t="s">
        <v>74</v>
      </c>
      <c r="C2004" s="76">
        <v>22</v>
      </c>
      <c r="D2004" s="76">
        <v>345</v>
      </c>
      <c r="E2004" s="76" t="s">
        <v>80</v>
      </c>
      <c r="F2004" s="24">
        <v>0</v>
      </c>
      <c r="G2004" s="24">
        <v>0</v>
      </c>
      <c r="H2004" s="24">
        <v>0</v>
      </c>
      <c r="I2004" s="24">
        <v>0</v>
      </c>
      <c r="J2004" s="24">
        <v>0</v>
      </c>
      <c r="K2004" s="24">
        <v>0</v>
      </c>
      <c r="L2004" s="24">
        <v>0</v>
      </c>
      <c r="M2004" s="24">
        <v>0</v>
      </c>
      <c r="N2004" s="24">
        <v>0</v>
      </c>
      <c r="O2004" s="24">
        <v>0</v>
      </c>
      <c r="P2004" s="24">
        <v>0</v>
      </c>
      <c r="Q2004" s="24">
        <v>0</v>
      </c>
      <c r="R2004" s="24">
        <v>0</v>
      </c>
      <c r="S2004" s="24">
        <v>0</v>
      </c>
      <c r="T2004" s="24">
        <v>0</v>
      </c>
      <c r="U2004" s="24">
        <v>0</v>
      </c>
      <c r="V2004" s="24"/>
      <c r="W2004" s="24">
        <v>0</v>
      </c>
      <c r="X2004" s="24"/>
      <c r="Y2004" s="24">
        <v>0</v>
      </c>
      <c r="Z2004" s="24">
        <v>0</v>
      </c>
      <c r="AA2004" s="24"/>
      <c r="AB2004" s="24">
        <v>0</v>
      </c>
      <c r="AC2004" s="24">
        <v>0</v>
      </c>
      <c r="AD2004" s="24">
        <v>0</v>
      </c>
      <c r="AE2004" s="24">
        <v>0</v>
      </c>
      <c r="AF2004" s="24">
        <v>0</v>
      </c>
      <c r="AG2004" s="24">
        <v>0</v>
      </c>
      <c r="AH2004" s="24"/>
      <c r="AI2004" s="24">
        <v>0</v>
      </c>
      <c r="AJ2004" s="24">
        <v>0</v>
      </c>
      <c r="AK2004" s="24"/>
      <c r="AL2004" s="24">
        <v>0</v>
      </c>
      <c r="AM2004" s="24">
        <v>0</v>
      </c>
      <c r="AN2004" s="24">
        <v>0</v>
      </c>
      <c r="AO2004" s="24">
        <v>0</v>
      </c>
      <c r="AP2004" s="24">
        <v>0</v>
      </c>
      <c r="AQ2004" s="24">
        <v>0</v>
      </c>
      <c r="AR2004" s="24">
        <v>0</v>
      </c>
      <c r="AS2004" s="24">
        <v>0</v>
      </c>
      <c r="AT2004" s="24">
        <v>0</v>
      </c>
      <c r="AU2004" s="24">
        <v>0</v>
      </c>
      <c r="AV2004" s="24">
        <v>0</v>
      </c>
      <c r="AW2004" s="24">
        <v>0</v>
      </c>
      <c r="AX2004" s="24">
        <v>0</v>
      </c>
      <c r="AY2004" s="24">
        <v>0</v>
      </c>
      <c r="AZ2004" s="24">
        <v>0</v>
      </c>
      <c r="BA2004" s="24">
        <v>0</v>
      </c>
      <c r="BB2004" s="24">
        <v>0</v>
      </c>
      <c r="BC2004" s="24">
        <v>0</v>
      </c>
      <c r="BD2004" s="24">
        <f t="shared" si="811"/>
        <v>0</v>
      </c>
      <c r="BE2004" s="25"/>
    </row>
    <row r="2005" spans="1:57" ht="25.5" customHeight="1" x14ac:dyDescent="0.25">
      <c r="A2005" s="22">
        <v>40</v>
      </c>
      <c r="B2005" s="78" t="s">
        <v>74</v>
      </c>
      <c r="C2005" s="76">
        <v>22</v>
      </c>
      <c r="D2005" s="76">
        <v>352</v>
      </c>
      <c r="E2005" s="76" t="s">
        <v>81</v>
      </c>
      <c r="F2005" s="24">
        <v>0</v>
      </c>
      <c r="G2005" s="24">
        <v>0</v>
      </c>
      <c r="H2005" s="24">
        <v>0</v>
      </c>
      <c r="I2005" s="24">
        <v>0</v>
      </c>
      <c r="J2005" s="24">
        <v>0</v>
      </c>
      <c r="K2005" s="24">
        <v>0</v>
      </c>
      <c r="L2005" s="24">
        <v>0</v>
      </c>
      <c r="M2005" s="24">
        <v>0</v>
      </c>
      <c r="N2005" s="24">
        <v>0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0</v>
      </c>
      <c r="U2005" s="24">
        <v>0</v>
      </c>
      <c r="V2005" s="24"/>
      <c r="W2005" s="24">
        <v>0</v>
      </c>
      <c r="X2005" s="24"/>
      <c r="Y2005" s="24">
        <v>0</v>
      </c>
      <c r="Z2005" s="24">
        <v>0</v>
      </c>
      <c r="AA2005" s="24"/>
      <c r="AB2005" s="24">
        <v>0</v>
      </c>
      <c r="AC2005" s="24">
        <v>0</v>
      </c>
      <c r="AD2005" s="24">
        <v>0</v>
      </c>
      <c r="AE2005" s="24">
        <v>0</v>
      </c>
      <c r="AF2005" s="24">
        <v>0</v>
      </c>
      <c r="AG2005" s="24">
        <v>0</v>
      </c>
      <c r="AH2005" s="24"/>
      <c r="AI2005" s="24">
        <v>0</v>
      </c>
      <c r="AJ2005" s="24">
        <v>0</v>
      </c>
      <c r="AK2005" s="24"/>
      <c r="AL2005" s="24">
        <v>0</v>
      </c>
      <c r="AM2005" s="24">
        <v>0</v>
      </c>
      <c r="AN2005" s="24">
        <v>0</v>
      </c>
      <c r="AO2005" s="24">
        <v>0</v>
      </c>
      <c r="AP2005" s="24">
        <v>0</v>
      </c>
      <c r="AQ2005" s="24">
        <v>0</v>
      </c>
      <c r="AR2005" s="24">
        <v>0</v>
      </c>
      <c r="AS2005" s="24">
        <v>0</v>
      </c>
      <c r="AT2005" s="24">
        <v>0</v>
      </c>
      <c r="AU2005" s="24">
        <v>0</v>
      </c>
      <c r="AV2005" s="24">
        <v>0</v>
      </c>
      <c r="AW2005" s="24">
        <v>0</v>
      </c>
      <c r="AX2005" s="24">
        <v>0</v>
      </c>
      <c r="AY2005" s="24">
        <v>0</v>
      </c>
      <c r="AZ2005" s="24">
        <v>0</v>
      </c>
      <c r="BA2005" s="24">
        <v>0</v>
      </c>
      <c r="BB2005" s="24">
        <v>0</v>
      </c>
      <c r="BC2005" s="24">
        <v>0</v>
      </c>
      <c r="BD2005" s="24">
        <f t="shared" si="811"/>
        <v>0</v>
      </c>
      <c r="BE2005" s="25"/>
    </row>
    <row r="2006" spans="1:57" ht="25.5" customHeight="1" x14ac:dyDescent="0.25">
      <c r="A2006" s="22">
        <v>40</v>
      </c>
      <c r="B2006" s="78" t="s">
        <v>74</v>
      </c>
      <c r="C2006" s="76">
        <v>12</v>
      </c>
      <c r="D2006" s="76">
        <v>31</v>
      </c>
      <c r="E2006" s="76" t="s">
        <v>158</v>
      </c>
      <c r="F2006" s="24">
        <v>0</v>
      </c>
      <c r="G2006" s="24">
        <v>0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0</v>
      </c>
      <c r="V2006" s="24"/>
      <c r="W2006" s="24">
        <v>0</v>
      </c>
      <c r="X2006" s="24"/>
      <c r="Y2006" s="24">
        <v>0</v>
      </c>
      <c r="Z2006" s="24">
        <v>0</v>
      </c>
      <c r="AA2006" s="24"/>
      <c r="AB2006" s="24">
        <v>0</v>
      </c>
      <c r="AC2006" s="24">
        <v>0</v>
      </c>
      <c r="AD2006" s="24">
        <v>0</v>
      </c>
      <c r="AE2006" s="24">
        <v>0</v>
      </c>
      <c r="AF2006" s="24">
        <v>0</v>
      </c>
      <c r="AG2006" s="24">
        <v>0</v>
      </c>
      <c r="AH2006" s="24"/>
      <c r="AI2006" s="24">
        <v>0</v>
      </c>
      <c r="AJ2006" s="24">
        <v>0</v>
      </c>
      <c r="AK2006" s="24"/>
      <c r="AL2006" s="24">
        <v>0</v>
      </c>
      <c r="AM2006" s="24">
        <v>0</v>
      </c>
      <c r="AN2006" s="24">
        <v>0</v>
      </c>
      <c r="AO2006" s="24">
        <v>0</v>
      </c>
      <c r="AP2006" s="24">
        <v>0</v>
      </c>
      <c r="AQ2006" s="24">
        <v>0</v>
      </c>
      <c r="AR2006" s="24">
        <v>0</v>
      </c>
      <c r="AS2006" s="24">
        <v>0</v>
      </c>
      <c r="AT2006" s="24">
        <v>0</v>
      </c>
      <c r="AU2006" s="24">
        <v>0</v>
      </c>
      <c r="AV2006" s="24">
        <v>0</v>
      </c>
      <c r="AW2006" s="24">
        <v>0</v>
      </c>
      <c r="AX2006" s="24">
        <v>0</v>
      </c>
      <c r="AY2006" s="24">
        <v>0</v>
      </c>
      <c r="AZ2006" s="24">
        <v>0</v>
      </c>
      <c r="BA2006" s="24">
        <v>0</v>
      </c>
      <c r="BB2006" s="24">
        <v>0</v>
      </c>
      <c r="BC2006" s="24">
        <v>0</v>
      </c>
      <c r="BD2006" s="24">
        <f t="shared" si="811"/>
        <v>0</v>
      </c>
      <c r="BE2006" s="25"/>
    </row>
    <row r="2007" spans="1:57" ht="25.5" customHeight="1" x14ac:dyDescent="0.25">
      <c r="A2007" s="22">
        <v>40</v>
      </c>
      <c r="B2007" s="78" t="s">
        <v>74</v>
      </c>
      <c r="C2007" s="76">
        <v>22</v>
      </c>
      <c r="D2007" s="76">
        <v>357</v>
      </c>
      <c r="E2007" s="76" t="s">
        <v>83</v>
      </c>
      <c r="F2007" s="24">
        <v>0</v>
      </c>
      <c r="G2007" s="24">
        <v>0</v>
      </c>
      <c r="H2007" s="24">
        <v>0</v>
      </c>
      <c r="I2007" s="24">
        <v>0</v>
      </c>
      <c r="J2007" s="24">
        <v>0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0</v>
      </c>
      <c r="V2007" s="24"/>
      <c r="W2007" s="24">
        <v>0</v>
      </c>
      <c r="X2007" s="24"/>
      <c r="Y2007" s="24">
        <v>0</v>
      </c>
      <c r="Z2007" s="24">
        <v>0</v>
      </c>
      <c r="AA2007" s="24"/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/>
      <c r="AI2007" s="24">
        <v>0</v>
      </c>
      <c r="AJ2007" s="24">
        <v>0</v>
      </c>
      <c r="AK2007" s="24"/>
      <c r="AL2007" s="24">
        <v>0</v>
      </c>
      <c r="AM2007" s="24">
        <v>0</v>
      </c>
      <c r="AN2007" s="24">
        <v>0</v>
      </c>
      <c r="AO2007" s="24">
        <v>0</v>
      </c>
      <c r="AP2007" s="24">
        <v>0</v>
      </c>
      <c r="AQ2007" s="24">
        <v>0</v>
      </c>
      <c r="AR2007" s="24">
        <v>0</v>
      </c>
      <c r="AS2007" s="24">
        <v>0</v>
      </c>
      <c r="AT2007" s="24">
        <v>0</v>
      </c>
      <c r="AU2007" s="24">
        <v>0</v>
      </c>
      <c r="AV2007" s="24">
        <v>0</v>
      </c>
      <c r="AW2007" s="24">
        <v>0</v>
      </c>
      <c r="AX2007" s="24">
        <v>0</v>
      </c>
      <c r="AY2007" s="24">
        <v>0</v>
      </c>
      <c r="AZ2007" s="24">
        <v>0</v>
      </c>
      <c r="BA2007" s="24">
        <v>0</v>
      </c>
      <c r="BB2007" s="24">
        <v>0</v>
      </c>
      <c r="BC2007" s="24">
        <v>0</v>
      </c>
      <c r="BD2007" s="24">
        <f t="shared" si="811"/>
        <v>0</v>
      </c>
      <c r="BE2007" s="25"/>
    </row>
    <row r="2008" spans="1:57" ht="25.5" customHeight="1" x14ac:dyDescent="0.25">
      <c r="A2008" s="22">
        <v>40</v>
      </c>
      <c r="B2008" s="79" t="s">
        <v>91</v>
      </c>
      <c r="C2008" s="80">
        <v>19</v>
      </c>
      <c r="D2008" s="80">
        <v>225</v>
      </c>
      <c r="E2008" s="80" t="s">
        <v>412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0</v>
      </c>
      <c r="U2008" s="24">
        <v>0</v>
      </c>
      <c r="V2008" s="24"/>
      <c r="W2008" s="24">
        <v>0</v>
      </c>
      <c r="X2008" s="24"/>
      <c r="Y2008" s="24">
        <v>0</v>
      </c>
      <c r="Z2008" s="24">
        <v>0</v>
      </c>
      <c r="AA2008" s="24"/>
      <c r="AB2008" s="24">
        <v>0</v>
      </c>
      <c r="AC2008" s="24">
        <v>0</v>
      </c>
      <c r="AD2008" s="24">
        <v>0</v>
      </c>
      <c r="AE2008" s="24">
        <v>0</v>
      </c>
      <c r="AF2008" s="24">
        <v>0</v>
      </c>
      <c r="AG2008" s="24">
        <v>0</v>
      </c>
      <c r="AH2008" s="24"/>
      <c r="AI2008" s="24">
        <v>0</v>
      </c>
      <c r="AJ2008" s="24">
        <v>0</v>
      </c>
      <c r="AK2008" s="24"/>
      <c r="AL2008" s="24">
        <v>0</v>
      </c>
      <c r="AM2008" s="24">
        <v>0</v>
      </c>
      <c r="AN2008" s="24">
        <v>0</v>
      </c>
      <c r="AO2008" s="24">
        <v>0</v>
      </c>
      <c r="AP2008" s="24">
        <v>0</v>
      </c>
      <c r="AQ2008" s="24">
        <v>0</v>
      </c>
      <c r="AR2008" s="24">
        <v>0</v>
      </c>
      <c r="AS2008" s="24">
        <v>0</v>
      </c>
      <c r="AT2008" s="24">
        <v>0</v>
      </c>
      <c r="AU2008" s="24">
        <v>0</v>
      </c>
      <c r="AV2008" s="24">
        <v>0</v>
      </c>
      <c r="AW2008" s="24">
        <v>0</v>
      </c>
      <c r="AX2008" s="24">
        <v>0</v>
      </c>
      <c r="AY2008" s="24">
        <v>0</v>
      </c>
      <c r="AZ2008" s="24">
        <v>0</v>
      </c>
      <c r="BA2008" s="24">
        <v>0</v>
      </c>
      <c r="BB2008" s="24">
        <v>0</v>
      </c>
      <c r="BC2008" s="24">
        <v>0</v>
      </c>
      <c r="BD2008" s="24">
        <f t="shared" si="811"/>
        <v>0</v>
      </c>
      <c r="BE2008" s="25"/>
    </row>
    <row r="2009" spans="1:57" ht="25.5" customHeight="1" x14ac:dyDescent="0.25">
      <c r="A2009" s="22">
        <v>40</v>
      </c>
      <c r="B2009" s="79" t="s">
        <v>91</v>
      </c>
      <c r="C2009" s="80">
        <v>10</v>
      </c>
      <c r="D2009" s="80">
        <v>14</v>
      </c>
      <c r="E2009" s="80" t="s">
        <v>191</v>
      </c>
      <c r="F2009" s="24">
        <v>0</v>
      </c>
      <c r="G2009" s="24">
        <v>0</v>
      </c>
      <c r="H2009" s="24">
        <v>0</v>
      </c>
      <c r="I2009" s="24">
        <v>0</v>
      </c>
      <c r="J2009" s="24">
        <v>0</v>
      </c>
      <c r="K2009" s="24">
        <v>0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0</v>
      </c>
      <c r="V2009" s="24"/>
      <c r="W2009" s="24">
        <v>0</v>
      </c>
      <c r="X2009" s="24"/>
      <c r="Y2009" s="24">
        <v>0</v>
      </c>
      <c r="Z2009" s="24">
        <v>0</v>
      </c>
      <c r="AA2009" s="24"/>
      <c r="AB2009" s="24">
        <v>0</v>
      </c>
      <c r="AC2009" s="24">
        <v>0</v>
      </c>
      <c r="AD2009" s="24">
        <v>0</v>
      </c>
      <c r="AE2009" s="24">
        <v>0</v>
      </c>
      <c r="AF2009" s="24">
        <v>0</v>
      </c>
      <c r="AG2009" s="24">
        <v>0</v>
      </c>
      <c r="AH2009" s="24"/>
      <c r="AI2009" s="24">
        <v>0</v>
      </c>
      <c r="AJ2009" s="24">
        <v>0</v>
      </c>
      <c r="AK2009" s="24"/>
      <c r="AL2009" s="24">
        <v>0</v>
      </c>
      <c r="AM2009" s="24">
        <v>0</v>
      </c>
      <c r="AN2009" s="24">
        <v>0</v>
      </c>
      <c r="AO2009" s="24">
        <v>0</v>
      </c>
      <c r="AP2009" s="24">
        <v>0</v>
      </c>
      <c r="AQ2009" s="24">
        <v>0</v>
      </c>
      <c r="AR2009" s="24">
        <v>0</v>
      </c>
      <c r="AS2009" s="24">
        <v>0</v>
      </c>
      <c r="AT2009" s="24">
        <v>0</v>
      </c>
      <c r="AU2009" s="24">
        <v>0</v>
      </c>
      <c r="AV2009" s="24">
        <v>0</v>
      </c>
      <c r="AW2009" s="24">
        <v>0</v>
      </c>
      <c r="AX2009" s="24">
        <v>0</v>
      </c>
      <c r="AY2009" s="24">
        <v>0</v>
      </c>
      <c r="AZ2009" s="24">
        <v>0</v>
      </c>
      <c r="BA2009" s="24">
        <v>0</v>
      </c>
      <c r="BB2009" s="24">
        <v>0</v>
      </c>
      <c r="BC2009" s="24">
        <v>0</v>
      </c>
      <c r="BD2009" s="24">
        <f t="shared" si="811"/>
        <v>0</v>
      </c>
      <c r="BE2009" s="25"/>
    </row>
    <row r="2010" spans="1:57" ht="25.5" customHeight="1" x14ac:dyDescent="0.25">
      <c r="A2010" s="22">
        <v>40</v>
      </c>
      <c r="B2010" s="79" t="s">
        <v>91</v>
      </c>
      <c r="C2010" s="80">
        <v>30</v>
      </c>
      <c r="D2010" s="80">
        <v>157</v>
      </c>
      <c r="E2010" s="80" t="s">
        <v>273</v>
      </c>
      <c r="F2010" s="24">
        <v>0</v>
      </c>
      <c r="G2010" s="24">
        <v>0</v>
      </c>
      <c r="H2010" s="24">
        <v>0</v>
      </c>
      <c r="I2010" s="24">
        <v>0</v>
      </c>
      <c r="J2010" s="24">
        <v>0</v>
      </c>
      <c r="K2010" s="24">
        <v>0</v>
      </c>
      <c r="L2010" s="24">
        <v>0</v>
      </c>
      <c r="M2010" s="24">
        <v>0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0</v>
      </c>
      <c r="V2010" s="24"/>
      <c r="W2010" s="24">
        <v>0</v>
      </c>
      <c r="X2010" s="24"/>
      <c r="Y2010" s="24">
        <v>0</v>
      </c>
      <c r="Z2010" s="24">
        <v>0</v>
      </c>
      <c r="AA2010" s="24"/>
      <c r="AB2010" s="24">
        <v>0</v>
      </c>
      <c r="AC2010" s="24">
        <v>0</v>
      </c>
      <c r="AD2010" s="24">
        <v>0</v>
      </c>
      <c r="AE2010" s="24">
        <v>0</v>
      </c>
      <c r="AF2010" s="24">
        <v>0</v>
      </c>
      <c r="AG2010" s="24">
        <v>0</v>
      </c>
      <c r="AH2010" s="24"/>
      <c r="AI2010" s="24">
        <v>0</v>
      </c>
      <c r="AJ2010" s="24">
        <v>0</v>
      </c>
      <c r="AK2010" s="24"/>
      <c r="AL2010" s="24">
        <v>0</v>
      </c>
      <c r="AM2010" s="24">
        <v>0</v>
      </c>
      <c r="AN2010" s="24">
        <v>0</v>
      </c>
      <c r="AO2010" s="24">
        <v>0</v>
      </c>
      <c r="AP2010" s="24">
        <v>0</v>
      </c>
      <c r="AQ2010" s="24">
        <v>0</v>
      </c>
      <c r="AR2010" s="24">
        <v>0</v>
      </c>
      <c r="AS2010" s="24">
        <v>0</v>
      </c>
      <c r="AT2010" s="24">
        <v>0</v>
      </c>
      <c r="AU2010" s="24">
        <v>0</v>
      </c>
      <c r="AV2010" s="24">
        <v>0</v>
      </c>
      <c r="AW2010" s="24">
        <v>0</v>
      </c>
      <c r="AX2010" s="24">
        <v>0</v>
      </c>
      <c r="AY2010" s="24">
        <v>0</v>
      </c>
      <c r="AZ2010" s="24">
        <v>0</v>
      </c>
      <c r="BA2010" s="24">
        <v>0</v>
      </c>
      <c r="BB2010" s="24">
        <v>0</v>
      </c>
      <c r="BC2010" s="24">
        <v>0</v>
      </c>
      <c r="BD2010" s="24">
        <f t="shared" si="811"/>
        <v>0</v>
      </c>
      <c r="BE2010" s="25"/>
    </row>
    <row r="2011" spans="1:57" ht="25.5" customHeight="1" x14ac:dyDescent="0.25">
      <c r="A2011" s="42">
        <v>40</v>
      </c>
      <c r="B2011" s="79" t="s">
        <v>93</v>
      </c>
      <c r="C2011" s="80">
        <v>19</v>
      </c>
      <c r="D2011" s="80">
        <v>230</v>
      </c>
      <c r="E2011" s="80" t="s">
        <v>279</v>
      </c>
      <c r="F2011" s="24">
        <v>0</v>
      </c>
      <c r="G2011" s="24">
        <v>0</v>
      </c>
      <c r="H2011" s="24">
        <v>0</v>
      </c>
      <c r="I2011" s="24">
        <v>0</v>
      </c>
      <c r="J2011" s="24">
        <v>0</v>
      </c>
      <c r="K2011" s="24">
        <v>0</v>
      </c>
      <c r="L2011" s="24">
        <v>0</v>
      </c>
      <c r="M2011" s="24">
        <v>0</v>
      </c>
      <c r="N2011" s="24">
        <v>0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0</v>
      </c>
      <c r="V2011" s="24"/>
      <c r="W2011" s="24">
        <v>0</v>
      </c>
      <c r="X2011" s="24"/>
      <c r="Y2011" s="24">
        <v>0</v>
      </c>
      <c r="Z2011" s="24">
        <v>0</v>
      </c>
      <c r="AA2011" s="24"/>
      <c r="AB2011" s="24">
        <v>0</v>
      </c>
      <c r="AC2011" s="24">
        <v>0</v>
      </c>
      <c r="AD2011" s="24">
        <v>0</v>
      </c>
      <c r="AE2011" s="24">
        <v>0</v>
      </c>
      <c r="AF2011" s="24">
        <v>0</v>
      </c>
      <c r="AG2011" s="24">
        <v>0</v>
      </c>
      <c r="AH2011" s="24"/>
      <c r="AI2011" s="24">
        <v>0</v>
      </c>
      <c r="AJ2011" s="24">
        <v>0</v>
      </c>
      <c r="AK2011" s="24"/>
      <c r="AL2011" s="24">
        <v>0</v>
      </c>
      <c r="AM2011" s="24">
        <v>0</v>
      </c>
      <c r="AN2011" s="24">
        <v>0</v>
      </c>
      <c r="AO2011" s="24">
        <v>0</v>
      </c>
      <c r="AP2011" s="24">
        <v>0</v>
      </c>
      <c r="AQ2011" s="24">
        <v>0</v>
      </c>
      <c r="AR2011" s="24">
        <v>0</v>
      </c>
      <c r="AS2011" s="24">
        <v>0</v>
      </c>
      <c r="AT2011" s="24">
        <v>0</v>
      </c>
      <c r="AU2011" s="24">
        <v>0</v>
      </c>
      <c r="AV2011" s="24">
        <v>0</v>
      </c>
      <c r="AW2011" s="24">
        <v>0</v>
      </c>
      <c r="AX2011" s="24">
        <v>0</v>
      </c>
      <c r="AY2011" s="24">
        <v>0</v>
      </c>
      <c r="AZ2011" s="24">
        <v>0</v>
      </c>
      <c r="BA2011" s="24">
        <v>0</v>
      </c>
      <c r="BB2011" s="24">
        <v>0</v>
      </c>
      <c r="BC2011" s="24">
        <v>0</v>
      </c>
      <c r="BD2011" s="24">
        <f t="shared" si="811"/>
        <v>0</v>
      </c>
      <c r="BE2011" s="25"/>
    </row>
    <row r="2012" spans="1:57" ht="25.5" customHeight="1" x14ac:dyDescent="0.25">
      <c r="A2012" s="22">
        <v>40</v>
      </c>
      <c r="B2012" s="79" t="s">
        <v>93</v>
      </c>
      <c r="C2012" s="80">
        <v>14</v>
      </c>
      <c r="D2012" s="80">
        <v>67</v>
      </c>
      <c r="E2012" s="80" t="s">
        <v>226</v>
      </c>
      <c r="F2012" s="24">
        <v>0</v>
      </c>
      <c r="G2012" s="24">
        <v>0</v>
      </c>
      <c r="H2012" s="24">
        <v>0</v>
      </c>
      <c r="I2012" s="24">
        <v>0</v>
      </c>
      <c r="J2012" s="24">
        <v>0</v>
      </c>
      <c r="K2012" s="24">
        <v>0</v>
      </c>
      <c r="L2012" s="24">
        <v>0</v>
      </c>
      <c r="M2012" s="24">
        <v>0</v>
      </c>
      <c r="N2012" s="24">
        <v>0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0</v>
      </c>
      <c r="U2012" s="24">
        <v>0</v>
      </c>
      <c r="V2012" s="24"/>
      <c r="W2012" s="24">
        <v>0</v>
      </c>
      <c r="X2012" s="24"/>
      <c r="Y2012" s="24">
        <v>0</v>
      </c>
      <c r="Z2012" s="24">
        <v>0</v>
      </c>
      <c r="AA2012" s="24"/>
      <c r="AB2012" s="24">
        <v>0</v>
      </c>
      <c r="AC2012" s="24">
        <v>0</v>
      </c>
      <c r="AD2012" s="24">
        <v>0</v>
      </c>
      <c r="AE2012" s="24">
        <v>0</v>
      </c>
      <c r="AF2012" s="24">
        <v>0</v>
      </c>
      <c r="AG2012" s="24">
        <v>0</v>
      </c>
      <c r="AH2012" s="24"/>
      <c r="AI2012" s="24">
        <v>0</v>
      </c>
      <c r="AJ2012" s="24">
        <v>0</v>
      </c>
      <c r="AK2012" s="24"/>
      <c r="AL2012" s="24">
        <v>0</v>
      </c>
      <c r="AM2012" s="24">
        <v>0</v>
      </c>
      <c r="AN2012" s="24">
        <v>0</v>
      </c>
      <c r="AO2012" s="24">
        <v>0</v>
      </c>
      <c r="AP2012" s="24">
        <v>0</v>
      </c>
      <c r="AQ2012" s="24">
        <v>0</v>
      </c>
      <c r="AR2012" s="24">
        <v>0</v>
      </c>
      <c r="AS2012" s="24">
        <v>0</v>
      </c>
      <c r="AT2012" s="24">
        <v>0</v>
      </c>
      <c r="AU2012" s="24">
        <v>0</v>
      </c>
      <c r="AV2012" s="24">
        <v>0</v>
      </c>
      <c r="AW2012" s="24">
        <v>0</v>
      </c>
      <c r="AX2012" s="24">
        <v>0</v>
      </c>
      <c r="AY2012" s="24">
        <v>0</v>
      </c>
      <c r="AZ2012" s="24">
        <v>0</v>
      </c>
      <c r="BA2012" s="24">
        <v>0</v>
      </c>
      <c r="BB2012" s="24">
        <v>0</v>
      </c>
      <c r="BC2012" s="24">
        <v>0</v>
      </c>
      <c r="BD2012" s="24">
        <f t="shared" si="811"/>
        <v>0</v>
      </c>
      <c r="BE2012" s="25"/>
    </row>
    <row r="2013" spans="1:57" ht="25.5" customHeight="1" x14ac:dyDescent="0.25">
      <c r="A2013" s="22">
        <v>40</v>
      </c>
      <c r="B2013" s="79" t="s">
        <v>93</v>
      </c>
      <c r="C2013" s="82">
        <v>24</v>
      </c>
      <c r="D2013" s="79">
        <v>314</v>
      </c>
      <c r="E2013" s="82" t="s">
        <v>413</v>
      </c>
      <c r="F2013" s="24">
        <v>0</v>
      </c>
      <c r="G2013" s="24">
        <v>0</v>
      </c>
      <c r="H2013" s="24">
        <v>0</v>
      </c>
      <c r="I2013" s="24">
        <v>0</v>
      </c>
      <c r="J2013" s="24">
        <v>0</v>
      </c>
      <c r="K2013" s="24">
        <v>0</v>
      </c>
      <c r="L2013" s="24">
        <v>0</v>
      </c>
      <c r="M2013" s="24">
        <v>0</v>
      </c>
      <c r="N2013" s="24">
        <v>0</v>
      </c>
      <c r="O2013" s="24">
        <v>0</v>
      </c>
      <c r="P2013" s="24">
        <v>0</v>
      </c>
      <c r="Q2013" s="24">
        <v>0</v>
      </c>
      <c r="R2013" s="24">
        <v>0</v>
      </c>
      <c r="S2013" s="24">
        <v>0</v>
      </c>
      <c r="T2013" s="24">
        <v>0</v>
      </c>
      <c r="U2013" s="24">
        <v>0</v>
      </c>
      <c r="V2013" s="24"/>
      <c r="W2013" s="24">
        <v>0</v>
      </c>
      <c r="X2013" s="24"/>
      <c r="Y2013" s="24">
        <v>0</v>
      </c>
      <c r="Z2013" s="24">
        <v>0</v>
      </c>
      <c r="AA2013" s="24"/>
      <c r="AB2013" s="24">
        <v>0</v>
      </c>
      <c r="AC2013" s="24">
        <v>0</v>
      </c>
      <c r="AD2013" s="24">
        <v>0</v>
      </c>
      <c r="AE2013" s="24">
        <v>0</v>
      </c>
      <c r="AF2013" s="24">
        <v>0</v>
      </c>
      <c r="AG2013" s="24">
        <v>0</v>
      </c>
      <c r="AH2013" s="24"/>
      <c r="AI2013" s="24">
        <v>0</v>
      </c>
      <c r="AJ2013" s="24">
        <v>0</v>
      </c>
      <c r="AK2013" s="24"/>
      <c r="AL2013" s="24">
        <v>0</v>
      </c>
      <c r="AM2013" s="24">
        <v>0</v>
      </c>
      <c r="AN2013" s="24">
        <v>0</v>
      </c>
      <c r="AO2013" s="24">
        <v>0</v>
      </c>
      <c r="AP2013" s="24">
        <v>0</v>
      </c>
      <c r="AQ2013" s="24">
        <v>0</v>
      </c>
      <c r="AR2013" s="24">
        <v>0</v>
      </c>
      <c r="AS2013" s="24">
        <v>0</v>
      </c>
      <c r="AT2013" s="24">
        <v>0</v>
      </c>
      <c r="AU2013" s="24">
        <v>0</v>
      </c>
      <c r="AV2013" s="24">
        <v>0</v>
      </c>
      <c r="AW2013" s="24">
        <v>0</v>
      </c>
      <c r="AX2013" s="24">
        <v>0</v>
      </c>
      <c r="AY2013" s="24">
        <v>0</v>
      </c>
      <c r="AZ2013" s="24">
        <v>0</v>
      </c>
      <c r="BA2013" s="24">
        <v>0</v>
      </c>
      <c r="BB2013" s="24">
        <v>0</v>
      </c>
      <c r="BC2013" s="24">
        <v>0</v>
      </c>
      <c r="BD2013" s="24">
        <f t="shared" si="811"/>
        <v>0</v>
      </c>
      <c r="BE2013" s="25"/>
    </row>
    <row r="2014" spans="1:57" ht="25.5" customHeight="1" x14ac:dyDescent="0.25">
      <c r="A2014" s="22">
        <v>40</v>
      </c>
      <c r="B2014" s="79" t="s">
        <v>93</v>
      </c>
      <c r="C2014" s="80">
        <v>10</v>
      </c>
      <c r="D2014" s="80">
        <v>15</v>
      </c>
      <c r="E2014" s="80" t="s">
        <v>213</v>
      </c>
      <c r="F2014" s="24">
        <v>0</v>
      </c>
      <c r="G2014" s="24">
        <v>0</v>
      </c>
      <c r="H2014" s="24">
        <v>0</v>
      </c>
      <c r="I2014" s="24">
        <v>0</v>
      </c>
      <c r="J2014" s="24">
        <v>0</v>
      </c>
      <c r="K2014" s="24">
        <v>0</v>
      </c>
      <c r="L2014" s="24">
        <v>0</v>
      </c>
      <c r="M2014" s="24">
        <v>0</v>
      </c>
      <c r="N2014" s="24">
        <v>0</v>
      </c>
      <c r="O2014" s="24">
        <v>0</v>
      </c>
      <c r="P2014" s="24">
        <v>0</v>
      </c>
      <c r="Q2014" s="24">
        <v>0</v>
      </c>
      <c r="R2014" s="24">
        <v>0</v>
      </c>
      <c r="S2014" s="24">
        <v>0</v>
      </c>
      <c r="T2014" s="24">
        <v>0</v>
      </c>
      <c r="U2014" s="24">
        <v>0</v>
      </c>
      <c r="V2014" s="24"/>
      <c r="W2014" s="24">
        <v>0</v>
      </c>
      <c r="X2014" s="24"/>
      <c r="Y2014" s="24">
        <v>0</v>
      </c>
      <c r="Z2014" s="24">
        <v>0</v>
      </c>
      <c r="AA2014" s="24"/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/>
      <c r="AI2014" s="24">
        <v>0</v>
      </c>
      <c r="AJ2014" s="24">
        <v>0</v>
      </c>
      <c r="AK2014" s="24"/>
      <c r="AL2014" s="24">
        <v>0</v>
      </c>
      <c r="AM2014" s="24">
        <v>0</v>
      </c>
      <c r="AN2014" s="24">
        <v>0</v>
      </c>
      <c r="AO2014" s="24">
        <v>0</v>
      </c>
      <c r="AP2014" s="24">
        <v>0</v>
      </c>
      <c r="AQ2014" s="24">
        <v>0</v>
      </c>
      <c r="AR2014" s="24">
        <v>0</v>
      </c>
      <c r="AS2014" s="24">
        <v>0</v>
      </c>
      <c r="AT2014" s="24">
        <v>0</v>
      </c>
      <c r="AU2014" s="24">
        <v>0</v>
      </c>
      <c r="AV2014" s="24">
        <v>0</v>
      </c>
      <c r="AW2014" s="24">
        <v>0</v>
      </c>
      <c r="AX2014" s="24">
        <v>0</v>
      </c>
      <c r="AY2014" s="24">
        <v>0</v>
      </c>
      <c r="AZ2014" s="24">
        <v>0</v>
      </c>
      <c r="BA2014" s="24">
        <v>0</v>
      </c>
      <c r="BB2014" s="24">
        <v>0</v>
      </c>
      <c r="BC2014" s="24">
        <v>0</v>
      </c>
      <c r="BD2014" s="24">
        <f t="shared" si="811"/>
        <v>0</v>
      </c>
      <c r="BE2014" s="25"/>
    </row>
    <row r="2015" spans="1:57" ht="25.5" customHeight="1" x14ac:dyDescent="0.25">
      <c r="A2015" s="22">
        <v>40</v>
      </c>
      <c r="B2015" s="79" t="s">
        <v>110</v>
      </c>
      <c r="C2015" s="80">
        <v>40</v>
      </c>
      <c r="D2015" s="80">
        <v>47</v>
      </c>
      <c r="E2015" s="80" t="s">
        <v>178</v>
      </c>
      <c r="F2015" s="24">
        <v>0</v>
      </c>
      <c r="G2015" s="24">
        <v>0</v>
      </c>
      <c r="H2015" s="24">
        <v>0</v>
      </c>
      <c r="I2015" s="24">
        <v>0</v>
      </c>
      <c r="J2015" s="24">
        <v>0</v>
      </c>
      <c r="K2015" s="24">
        <v>0</v>
      </c>
      <c r="L2015" s="24">
        <v>0</v>
      </c>
      <c r="M2015" s="24">
        <v>0</v>
      </c>
      <c r="N2015" s="24">
        <v>0</v>
      </c>
      <c r="O2015" s="24">
        <v>0</v>
      </c>
      <c r="P2015" s="24">
        <v>0</v>
      </c>
      <c r="Q2015" s="24">
        <v>0</v>
      </c>
      <c r="R2015" s="24">
        <v>0</v>
      </c>
      <c r="S2015" s="24">
        <v>0</v>
      </c>
      <c r="T2015" s="24">
        <v>0</v>
      </c>
      <c r="U2015" s="24">
        <v>0</v>
      </c>
      <c r="V2015" s="24"/>
      <c r="W2015" s="24">
        <v>0</v>
      </c>
      <c r="X2015" s="24"/>
      <c r="Y2015" s="24">
        <v>0</v>
      </c>
      <c r="Z2015" s="24">
        <v>0</v>
      </c>
      <c r="AA2015" s="24"/>
      <c r="AB2015" s="24">
        <v>0</v>
      </c>
      <c r="AC2015" s="24">
        <v>0</v>
      </c>
      <c r="AD2015" s="24">
        <v>0</v>
      </c>
      <c r="AE2015" s="24">
        <v>0</v>
      </c>
      <c r="AF2015" s="24">
        <v>0</v>
      </c>
      <c r="AG2015" s="24">
        <v>0</v>
      </c>
      <c r="AH2015" s="24"/>
      <c r="AI2015" s="24">
        <v>0</v>
      </c>
      <c r="AJ2015" s="24">
        <v>0</v>
      </c>
      <c r="AK2015" s="24"/>
      <c r="AL2015" s="24">
        <v>0</v>
      </c>
      <c r="AM2015" s="24">
        <v>0</v>
      </c>
      <c r="AN2015" s="24">
        <v>0</v>
      </c>
      <c r="AO2015" s="24">
        <v>0</v>
      </c>
      <c r="AP2015" s="24">
        <v>0</v>
      </c>
      <c r="AQ2015" s="24">
        <v>0</v>
      </c>
      <c r="AR2015" s="24">
        <v>0</v>
      </c>
      <c r="AS2015" s="24">
        <v>0</v>
      </c>
      <c r="AT2015" s="24">
        <v>0</v>
      </c>
      <c r="AU2015" s="24">
        <v>0</v>
      </c>
      <c r="AV2015" s="24">
        <v>0</v>
      </c>
      <c r="AW2015" s="24">
        <v>0</v>
      </c>
      <c r="AX2015" s="24">
        <v>0</v>
      </c>
      <c r="AY2015" s="24">
        <v>0</v>
      </c>
      <c r="AZ2015" s="24">
        <v>0</v>
      </c>
      <c r="BA2015" s="24">
        <v>0</v>
      </c>
      <c r="BB2015" s="24">
        <v>0</v>
      </c>
      <c r="BC2015" s="24">
        <v>0</v>
      </c>
      <c r="BD2015" s="24">
        <f t="shared" si="811"/>
        <v>0</v>
      </c>
      <c r="BE2015" s="25"/>
    </row>
    <row r="2016" spans="1:57" ht="25.5" customHeight="1" x14ac:dyDescent="0.25">
      <c r="A2016" s="22">
        <v>40</v>
      </c>
      <c r="B2016" s="79" t="s">
        <v>110</v>
      </c>
      <c r="C2016" s="80">
        <v>12</v>
      </c>
      <c r="D2016" s="80">
        <v>283</v>
      </c>
      <c r="E2016" s="80" t="s">
        <v>185</v>
      </c>
      <c r="F2016" s="24">
        <v>0</v>
      </c>
      <c r="G2016" s="24">
        <v>0</v>
      </c>
      <c r="H2016" s="24">
        <v>0</v>
      </c>
      <c r="I2016" s="24">
        <v>0</v>
      </c>
      <c r="J2016" s="24">
        <v>0</v>
      </c>
      <c r="K2016" s="24">
        <v>0</v>
      </c>
      <c r="L2016" s="24">
        <v>0</v>
      </c>
      <c r="M2016" s="24">
        <v>0</v>
      </c>
      <c r="N2016" s="24">
        <v>0</v>
      </c>
      <c r="O2016" s="24">
        <v>0</v>
      </c>
      <c r="P2016" s="24">
        <v>0</v>
      </c>
      <c r="Q2016" s="24">
        <v>0</v>
      </c>
      <c r="R2016" s="24">
        <v>0</v>
      </c>
      <c r="S2016" s="24">
        <v>0</v>
      </c>
      <c r="T2016" s="24">
        <v>0</v>
      </c>
      <c r="U2016" s="24">
        <v>0</v>
      </c>
      <c r="V2016" s="24"/>
      <c r="W2016" s="24">
        <v>0</v>
      </c>
      <c r="X2016" s="24"/>
      <c r="Y2016" s="24">
        <v>0</v>
      </c>
      <c r="Z2016" s="24">
        <v>0</v>
      </c>
      <c r="AA2016" s="24"/>
      <c r="AB2016" s="24">
        <v>0</v>
      </c>
      <c r="AC2016" s="24">
        <v>0</v>
      </c>
      <c r="AD2016" s="24">
        <v>0</v>
      </c>
      <c r="AE2016" s="24">
        <v>0</v>
      </c>
      <c r="AF2016" s="24">
        <v>0</v>
      </c>
      <c r="AG2016" s="24">
        <v>0</v>
      </c>
      <c r="AH2016" s="24"/>
      <c r="AI2016" s="24">
        <v>0</v>
      </c>
      <c r="AJ2016" s="24">
        <v>0</v>
      </c>
      <c r="AK2016" s="24"/>
      <c r="AL2016" s="24">
        <v>0</v>
      </c>
      <c r="AM2016" s="24">
        <v>0</v>
      </c>
      <c r="AN2016" s="24">
        <v>0</v>
      </c>
      <c r="AO2016" s="24">
        <v>0</v>
      </c>
      <c r="AP2016" s="24">
        <v>0</v>
      </c>
      <c r="AQ2016" s="24">
        <v>0</v>
      </c>
      <c r="AR2016" s="24">
        <v>0</v>
      </c>
      <c r="AS2016" s="24">
        <v>0</v>
      </c>
      <c r="AT2016" s="24">
        <v>0</v>
      </c>
      <c r="AU2016" s="24">
        <v>0</v>
      </c>
      <c r="AV2016" s="24">
        <v>0</v>
      </c>
      <c r="AW2016" s="24">
        <v>0</v>
      </c>
      <c r="AX2016" s="24">
        <v>0</v>
      </c>
      <c r="AY2016" s="24">
        <v>0</v>
      </c>
      <c r="AZ2016" s="24">
        <v>0</v>
      </c>
      <c r="BA2016" s="24">
        <v>0</v>
      </c>
      <c r="BB2016" s="24">
        <v>0</v>
      </c>
      <c r="BC2016" s="24">
        <v>0</v>
      </c>
      <c r="BD2016" s="24">
        <f t="shared" si="811"/>
        <v>0</v>
      </c>
      <c r="BE2016" s="25"/>
    </row>
    <row r="2017" spans="1:57" ht="25.5" customHeight="1" x14ac:dyDescent="0.25">
      <c r="A2017" s="22">
        <v>40</v>
      </c>
      <c r="B2017" s="79" t="s">
        <v>110</v>
      </c>
      <c r="C2017" s="80">
        <v>13</v>
      </c>
      <c r="D2017" s="80">
        <v>33</v>
      </c>
      <c r="E2017" s="80" t="s">
        <v>343</v>
      </c>
      <c r="F2017" s="24">
        <v>0</v>
      </c>
      <c r="G2017" s="24">
        <v>0</v>
      </c>
      <c r="H2017" s="24">
        <v>0</v>
      </c>
      <c r="I2017" s="24">
        <v>0</v>
      </c>
      <c r="J2017" s="24">
        <v>0</v>
      </c>
      <c r="K2017" s="24">
        <v>0</v>
      </c>
      <c r="L2017" s="24">
        <v>0</v>
      </c>
      <c r="M2017" s="24">
        <v>0</v>
      </c>
      <c r="N2017" s="24">
        <v>0</v>
      </c>
      <c r="O2017" s="24">
        <v>0</v>
      </c>
      <c r="P2017" s="24">
        <v>0</v>
      </c>
      <c r="Q2017" s="24">
        <v>0</v>
      </c>
      <c r="R2017" s="24">
        <v>0</v>
      </c>
      <c r="S2017" s="24">
        <v>0</v>
      </c>
      <c r="T2017" s="24">
        <v>0</v>
      </c>
      <c r="U2017" s="24">
        <v>0</v>
      </c>
      <c r="V2017" s="24"/>
      <c r="W2017" s="24">
        <v>0</v>
      </c>
      <c r="X2017" s="24"/>
      <c r="Y2017" s="24">
        <v>0</v>
      </c>
      <c r="Z2017" s="24">
        <v>0</v>
      </c>
      <c r="AA2017" s="24"/>
      <c r="AB2017" s="24">
        <v>0</v>
      </c>
      <c r="AC2017" s="24">
        <v>0</v>
      </c>
      <c r="AD2017" s="24">
        <v>0</v>
      </c>
      <c r="AE2017" s="24">
        <v>0</v>
      </c>
      <c r="AF2017" s="24">
        <v>0</v>
      </c>
      <c r="AG2017" s="24">
        <v>0</v>
      </c>
      <c r="AH2017" s="24"/>
      <c r="AI2017" s="24">
        <v>0</v>
      </c>
      <c r="AJ2017" s="24">
        <v>0</v>
      </c>
      <c r="AK2017" s="24"/>
      <c r="AL2017" s="24">
        <v>0</v>
      </c>
      <c r="AM2017" s="24">
        <v>0</v>
      </c>
      <c r="AN2017" s="24">
        <v>0</v>
      </c>
      <c r="AO2017" s="24">
        <v>0</v>
      </c>
      <c r="AP2017" s="24">
        <v>0</v>
      </c>
      <c r="AQ2017" s="24">
        <v>0</v>
      </c>
      <c r="AR2017" s="24">
        <v>0</v>
      </c>
      <c r="AS2017" s="24">
        <v>0</v>
      </c>
      <c r="AT2017" s="24">
        <v>0</v>
      </c>
      <c r="AU2017" s="24">
        <v>0</v>
      </c>
      <c r="AV2017" s="24">
        <v>0</v>
      </c>
      <c r="AW2017" s="24">
        <v>0</v>
      </c>
      <c r="AX2017" s="24">
        <v>0</v>
      </c>
      <c r="AY2017" s="24">
        <v>0</v>
      </c>
      <c r="AZ2017" s="24">
        <v>0</v>
      </c>
      <c r="BA2017" s="24">
        <v>0</v>
      </c>
      <c r="BB2017" s="24">
        <v>0</v>
      </c>
      <c r="BC2017" s="24">
        <v>0</v>
      </c>
      <c r="BD2017" s="24">
        <f t="shared" si="811"/>
        <v>0</v>
      </c>
      <c r="BE2017" s="25"/>
    </row>
    <row r="2018" spans="1:57" ht="25.5" customHeight="1" x14ac:dyDescent="0.25">
      <c r="A2018" s="22">
        <v>40</v>
      </c>
      <c r="B2018" s="78"/>
      <c r="C2018" s="91"/>
      <c r="D2018" s="91"/>
      <c r="E2018" s="91"/>
      <c r="F2018" s="24">
        <v>0</v>
      </c>
      <c r="G2018" s="24">
        <v>0</v>
      </c>
      <c r="H2018" s="24">
        <v>0</v>
      </c>
      <c r="I2018" s="24">
        <v>0</v>
      </c>
      <c r="J2018" s="24">
        <v>0</v>
      </c>
      <c r="K2018" s="24">
        <v>0</v>
      </c>
      <c r="L2018" s="24">
        <v>0</v>
      </c>
      <c r="M2018" s="24">
        <v>0</v>
      </c>
      <c r="N2018" s="24">
        <v>0</v>
      </c>
      <c r="O2018" s="24">
        <v>0</v>
      </c>
      <c r="P2018" s="24">
        <v>0</v>
      </c>
      <c r="Q2018" s="24">
        <v>0</v>
      </c>
      <c r="R2018" s="24">
        <v>0</v>
      </c>
      <c r="S2018" s="24">
        <v>0</v>
      </c>
      <c r="T2018" s="24">
        <v>0</v>
      </c>
      <c r="U2018" s="24">
        <v>0</v>
      </c>
      <c r="V2018" s="24"/>
      <c r="W2018" s="24">
        <v>0</v>
      </c>
      <c r="X2018" s="24"/>
      <c r="Y2018" s="24">
        <v>0</v>
      </c>
      <c r="Z2018" s="24">
        <v>0</v>
      </c>
      <c r="AA2018" s="24"/>
      <c r="AB2018" s="24">
        <v>0</v>
      </c>
      <c r="AC2018" s="24">
        <v>0</v>
      </c>
      <c r="AD2018" s="24">
        <v>0</v>
      </c>
      <c r="AE2018" s="24">
        <v>0</v>
      </c>
      <c r="AF2018" s="24">
        <v>0</v>
      </c>
      <c r="AG2018" s="24">
        <v>0</v>
      </c>
      <c r="AH2018" s="24"/>
      <c r="AI2018" s="24">
        <v>0</v>
      </c>
      <c r="AJ2018" s="24">
        <v>0</v>
      </c>
      <c r="AK2018" s="24"/>
      <c r="AL2018" s="24">
        <v>0</v>
      </c>
      <c r="AM2018" s="24">
        <v>0</v>
      </c>
      <c r="AN2018" s="24">
        <v>0</v>
      </c>
      <c r="AO2018" s="24">
        <v>0</v>
      </c>
      <c r="AP2018" s="24">
        <v>0</v>
      </c>
      <c r="AQ2018" s="24">
        <v>0</v>
      </c>
      <c r="AR2018" s="24">
        <v>0</v>
      </c>
      <c r="AS2018" s="24">
        <v>0</v>
      </c>
      <c r="AT2018" s="24">
        <v>0</v>
      </c>
      <c r="AU2018" s="24">
        <v>0</v>
      </c>
      <c r="AV2018" s="24">
        <v>0</v>
      </c>
      <c r="AW2018" s="24">
        <v>0</v>
      </c>
      <c r="AX2018" s="24">
        <v>0</v>
      </c>
      <c r="AY2018" s="24">
        <v>0</v>
      </c>
      <c r="AZ2018" s="24">
        <v>0</v>
      </c>
      <c r="BA2018" s="24">
        <v>0</v>
      </c>
      <c r="BB2018" s="24">
        <v>0</v>
      </c>
      <c r="BC2018" s="24">
        <v>0</v>
      </c>
      <c r="BD2018" s="24">
        <f t="shared" si="811"/>
        <v>0</v>
      </c>
      <c r="BE2018" s="25"/>
    </row>
    <row r="2019" spans="1:57" ht="25.5" customHeight="1" x14ac:dyDescent="0.25">
      <c r="A2019" s="22">
        <v>40</v>
      </c>
      <c r="B2019" s="78"/>
      <c r="C2019" s="91"/>
      <c r="D2019" s="91"/>
      <c r="E2019" s="91"/>
      <c r="F2019" s="24">
        <v>0</v>
      </c>
      <c r="G2019" s="24">
        <v>0</v>
      </c>
      <c r="H2019" s="24">
        <v>0</v>
      </c>
      <c r="I2019" s="24">
        <v>0</v>
      </c>
      <c r="J2019" s="24">
        <v>0</v>
      </c>
      <c r="K2019" s="24">
        <v>0</v>
      </c>
      <c r="L2019" s="24">
        <v>0</v>
      </c>
      <c r="M2019" s="24">
        <v>0</v>
      </c>
      <c r="N2019" s="24">
        <v>0</v>
      </c>
      <c r="O2019" s="24">
        <v>0</v>
      </c>
      <c r="P2019" s="24">
        <v>0</v>
      </c>
      <c r="Q2019" s="24">
        <v>0</v>
      </c>
      <c r="R2019" s="24">
        <v>0</v>
      </c>
      <c r="S2019" s="24">
        <v>0</v>
      </c>
      <c r="T2019" s="24">
        <v>0</v>
      </c>
      <c r="U2019" s="24">
        <v>0</v>
      </c>
      <c r="V2019" s="24"/>
      <c r="W2019" s="24">
        <v>0</v>
      </c>
      <c r="X2019" s="24"/>
      <c r="Y2019" s="24">
        <v>0</v>
      </c>
      <c r="Z2019" s="24">
        <v>0</v>
      </c>
      <c r="AA2019" s="24"/>
      <c r="AB2019" s="24">
        <v>0</v>
      </c>
      <c r="AC2019" s="24">
        <v>0</v>
      </c>
      <c r="AD2019" s="24">
        <v>0</v>
      </c>
      <c r="AE2019" s="24">
        <v>0</v>
      </c>
      <c r="AF2019" s="24">
        <v>0</v>
      </c>
      <c r="AG2019" s="24">
        <v>0</v>
      </c>
      <c r="AH2019" s="24"/>
      <c r="AI2019" s="24">
        <v>0</v>
      </c>
      <c r="AJ2019" s="24">
        <v>0</v>
      </c>
      <c r="AK2019" s="24"/>
      <c r="AL2019" s="24">
        <v>0</v>
      </c>
      <c r="AM2019" s="24">
        <v>0</v>
      </c>
      <c r="AN2019" s="24">
        <v>0</v>
      </c>
      <c r="AO2019" s="24">
        <v>0</v>
      </c>
      <c r="AP2019" s="24">
        <v>0</v>
      </c>
      <c r="AQ2019" s="24">
        <v>0</v>
      </c>
      <c r="AR2019" s="24">
        <v>0</v>
      </c>
      <c r="AS2019" s="24">
        <v>0</v>
      </c>
      <c r="AT2019" s="24">
        <v>0</v>
      </c>
      <c r="AU2019" s="24">
        <v>0</v>
      </c>
      <c r="AV2019" s="24">
        <v>0</v>
      </c>
      <c r="AW2019" s="24">
        <v>0</v>
      </c>
      <c r="AX2019" s="24">
        <v>0</v>
      </c>
      <c r="AY2019" s="24">
        <v>0</v>
      </c>
      <c r="AZ2019" s="24">
        <v>0</v>
      </c>
      <c r="BA2019" s="24">
        <v>0</v>
      </c>
      <c r="BB2019" s="24">
        <v>0</v>
      </c>
      <c r="BC2019" s="24">
        <v>0</v>
      </c>
      <c r="BD2019" s="24">
        <f t="shared" si="811"/>
        <v>0</v>
      </c>
      <c r="BE2019" s="25"/>
    </row>
    <row r="2020" spans="1:57" ht="25.5" customHeight="1" x14ac:dyDescent="0.25">
      <c r="A2020" s="22">
        <v>40</v>
      </c>
      <c r="B2020" s="78"/>
      <c r="C2020" s="76"/>
      <c r="D2020" s="76"/>
      <c r="E2020" s="76"/>
      <c r="F2020" s="24">
        <v>0</v>
      </c>
      <c r="G2020" s="24">
        <v>0</v>
      </c>
      <c r="H2020" s="24">
        <v>0</v>
      </c>
      <c r="I2020" s="24">
        <v>0</v>
      </c>
      <c r="J2020" s="24">
        <v>0</v>
      </c>
      <c r="K2020" s="24">
        <v>0</v>
      </c>
      <c r="L2020" s="24">
        <v>0</v>
      </c>
      <c r="M2020" s="24">
        <v>0</v>
      </c>
      <c r="N2020" s="24">
        <v>0</v>
      </c>
      <c r="O2020" s="24">
        <v>0</v>
      </c>
      <c r="P2020" s="24">
        <v>0</v>
      </c>
      <c r="Q2020" s="24">
        <v>0</v>
      </c>
      <c r="R2020" s="24">
        <v>0</v>
      </c>
      <c r="S2020" s="24">
        <v>0</v>
      </c>
      <c r="T2020" s="24">
        <v>0</v>
      </c>
      <c r="U2020" s="24">
        <v>0</v>
      </c>
      <c r="V2020" s="24"/>
      <c r="W2020" s="24">
        <v>0</v>
      </c>
      <c r="X2020" s="24"/>
      <c r="Y2020" s="24">
        <v>0</v>
      </c>
      <c r="Z2020" s="24">
        <v>0</v>
      </c>
      <c r="AA2020" s="24"/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/>
      <c r="AI2020" s="24">
        <v>0</v>
      </c>
      <c r="AJ2020" s="24">
        <v>0</v>
      </c>
      <c r="AK2020" s="24"/>
      <c r="AL2020" s="24">
        <v>0</v>
      </c>
      <c r="AM2020" s="24">
        <v>0</v>
      </c>
      <c r="AN2020" s="24">
        <v>0</v>
      </c>
      <c r="AO2020" s="24">
        <v>0</v>
      </c>
      <c r="AP2020" s="24">
        <v>0</v>
      </c>
      <c r="AQ2020" s="24">
        <v>0</v>
      </c>
      <c r="AR2020" s="24">
        <v>0</v>
      </c>
      <c r="AS2020" s="24">
        <v>0</v>
      </c>
      <c r="AT2020" s="24">
        <v>0</v>
      </c>
      <c r="AU2020" s="24">
        <v>0</v>
      </c>
      <c r="AV2020" s="24">
        <v>0</v>
      </c>
      <c r="AW2020" s="24">
        <v>0</v>
      </c>
      <c r="AX2020" s="24">
        <v>0</v>
      </c>
      <c r="AY2020" s="24">
        <v>0</v>
      </c>
      <c r="AZ2020" s="24">
        <v>0</v>
      </c>
      <c r="BA2020" s="24">
        <v>0</v>
      </c>
      <c r="BB2020" s="24">
        <v>0</v>
      </c>
      <c r="BC2020" s="24">
        <v>0</v>
      </c>
      <c r="BD2020" s="24">
        <f t="shared" si="811"/>
        <v>0</v>
      </c>
      <c r="BE2020" s="25"/>
    </row>
    <row r="2021" spans="1:57" ht="25.5" customHeight="1" x14ac:dyDescent="0.25">
      <c r="A2021" s="22">
        <v>40</v>
      </c>
      <c r="B2021" s="78"/>
      <c r="C2021" s="76"/>
      <c r="D2021" s="76"/>
      <c r="E2021" s="76"/>
      <c r="F2021" s="24">
        <v>0</v>
      </c>
      <c r="G2021" s="24">
        <v>0</v>
      </c>
      <c r="H2021" s="24">
        <v>0</v>
      </c>
      <c r="I2021" s="24">
        <v>0</v>
      </c>
      <c r="J2021" s="24">
        <v>0</v>
      </c>
      <c r="K2021" s="24">
        <v>0</v>
      </c>
      <c r="L2021" s="24">
        <v>0</v>
      </c>
      <c r="M2021" s="24">
        <v>0</v>
      </c>
      <c r="N2021" s="24">
        <v>0</v>
      </c>
      <c r="O2021" s="24">
        <v>0</v>
      </c>
      <c r="P2021" s="24">
        <v>0</v>
      </c>
      <c r="Q2021" s="24">
        <v>0</v>
      </c>
      <c r="R2021" s="24">
        <v>0</v>
      </c>
      <c r="S2021" s="24">
        <v>0</v>
      </c>
      <c r="T2021" s="24">
        <v>0</v>
      </c>
      <c r="U2021" s="24">
        <v>0</v>
      </c>
      <c r="V2021" s="24"/>
      <c r="W2021" s="24">
        <v>0</v>
      </c>
      <c r="X2021" s="24"/>
      <c r="Y2021" s="24">
        <v>0</v>
      </c>
      <c r="Z2021" s="24">
        <v>0</v>
      </c>
      <c r="AA2021" s="24"/>
      <c r="AB2021" s="24">
        <v>0</v>
      </c>
      <c r="AC2021" s="24">
        <v>0</v>
      </c>
      <c r="AD2021" s="24">
        <v>0</v>
      </c>
      <c r="AE2021" s="24">
        <v>0</v>
      </c>
      <c r="AF2021" s="24">
        <v>0</v>
      </c>
      <c r="AG2021" s="24">
        <v>0</v>
      </c>
      <c r="AH2021" s="24"/>
      <c r="AI2021" s="24">
        <v>0</v>
      </c>
      <c r="AJ2021" s="24">
        <v>0</v>
      </c>
      <c r="AK2021" s="24"/>
      <c r="AL2021" s="24">
        <v>0</v>
      </c>
      <c r="AM2021" s="24">
        <v>0</v>
      </c>
      <c r="AN2021" s="24">
        <v>0</v>
      </c>
      <c r="AO2021" s="24">
        <v>0</v>
      </c>
      <c r="AP2021" s="24">
        <v>0</v>
      </c>
      <c r="AQ2021" s="24">
        <v>0</v>
      </c>
      <c r="AR2021" s="24">
        <v>0</v>
      </c>
      <c r="AS2021" s="24">
        <v>0</v>
      </c>
      <c r="AT2021" s="24">
        <v>0</v>
      </c>
      <c r="AU2021" s="24">
        <v>0</v>
      </c>
      <c r="AV2021" s="24">
        <v>0</v>
      </c>
      <c r="AW2021" s="24">
        <v>0</v>
      </c>
      <c r="AX2021" s="24">
        <v>0</v>
      </c>
      <c r="AY2021" s="24">
        <v>0</v>
      </c>
      <c r="AZ2021" s="24">
        <v>0</v>
      </c>
      <c r="BA2021" s="24">
        <v>0</v>
      </c>
      <c r="BB2021" s="24">
        <v>0</v>
      </c>
      <c r="BC2021" s="24">
        <v>0</v>
      </c>
      <c r="BD2021" s="24">
        <f t="shared" si="811"/>
        <v>0</v>
      </c>
      <c r="BE2021" s="25"/>
    </row>
    <row r="2022" spans="1:57" ht="25.5" customHeight="1" x14ac:dyDescent="0.25">
      <c r="A2022" s="22">
        <v>40</v>
      </c>
      <c r="B2022" s="78"/>
      <c r="C2022" s="76"/>
      <c r="D2022" s="76"/>
      <c r="E2022" s="76"/>
      <c r="F2022" s="24">
        <v>0</v>
      </c>
      <c r="G2022" s="24">
        <v>0</v>
      </c>
      <c r="H2022" s="24">
        <v>0</v>
      </c>
      <c r="I2022" s="24">
        <v>0</v>
      </c>
      <c r="J2022" s="24">
        <v>0</v>
      </c>
      <c r="K2022" s="24">
        <v>0</v>
      </c>
      <c r="L2022" s="24">
        <v>0</v>
      </c>
      <c r="M2022" s="24">
        <v>0</v>
      </c>
      <c r="N2022" s="24">
        <v>0</v>
      </c>
      <c r="O2022" s="24">
        <v>0</v>
      </c>
      <c r="P2022" s="24">
        <v>0</v>
      </c>
      <c r="Q2022" s="24">
        <v>0</v>
      </c>
      <c r="R2022" s="24">
        <v>0</v>
      </c>
      <c r="S2022" s="24">
        <v>0</v>
      </c>
      <c r="T2022" s="24">
        <v>0</v>
      </c>
      <c r="U2022" s="24">
        <v>0</v>
      </c>
      <c r="V2022" s="24"/>
      <c r="W2022" s="24">
        <v>0</v>
      </c>
      <c r="X2022" s="24"/>
      <c r="Y2022" s="24">
        <v>0</v>
      </c>
      <c r="Z2022" s="24">
        <v>0</v>
      </c>
      <c r="AA2022" s="24"/>
      <c r="AB2022" s="24">
        <v>0</v>
      </c>
      <c r="AC2022" s="24">
        <v>0</v>
      </c>
      <c r="AD2022" s="24">
        <v>0</v>
      </c>
      <c r="AE2022" s="24">
        <v>0</v>
      </c>
      <c r="AF2022" s="24">
        <v>0</v>
      </c>
      <c r="AG2022" s="24">
        <v>0</v>
      </c>
      <c r="AH2022" s="24"/>
      <c r="AI2022" s="24">
        <v>0</v>
      </c>
      <c r="AJ2022" s="24">
        <v>0</v>
      </c>
      <c r="AK2022" s="24"/>
      <c r="AL2022" s="24">
        <v>0</v>
      </c>
      <c r="AM2022" s="24">
        <v>0</v>
      </c>
      <c r="AN2022" s="24">
        <v>0</v>
      </c>
      <c r="AO2022" s="24">
        <v>0</v>
      </c>
      <c r="AP2022" s="24">
        <v>0</v>
      </c>
      <c r="AQ2022" s="24">
        <v>0</v>
      </c>
      <c r="AR2022" s="24">
        <v>0</v>
      </c>
      <c r="AS2022" s="24">
        <v>0</v>
      </c>
      <c r="AT2022" s="24">
        <v>0</v>
      </c>
      <c r="AU2022" s="24">
        <v>0</v>
      </c>
      <c r="AV2022" s="24">
        <v>0</v>
      </c>
      <c r="AW2022" s="24">
        <v>0</v>
      </c>
      <c r="AX2022" s="24">
        <v>0</v>
      </c>
      <c r="AY2022" s="24">
        <v>0</v>
      </c>
      <c r="AZ2022" s="24">
        <v>0</v>
      </c>
      <c r="BA2022" s="24">
        <v>0</v>
      </c>
      <c r="BB2022" s="24">
        <v>0</v>
      </c>
      <c r="BC2022" s="24">
        <v>0</v>
      </c>
      <c r="BD2022" s="24">
        <f t="shared" si="811"/>
        <v>0</v>
      </c>
      <c r="BE2022" s="25"/>
    </row>
    <row r="2023" spans="1:57" ht="25.5" customHeight="1" x14ac:dyDescent="0.25">
      <c r="A2023" s="22">
        <v>40</v>
      </c>
      <c r="B2023" s="78"/>
      <c r="C2023" s="76"/>
      <c r="D2023" s="76"/>
      <c r="E2023" s="76"/>
      <c r="F2023" s="24">
        <v>0</v>
      </c>
      <c r="G2023" s="24">
        <v>0</v>
      </c>
      <c r="H2023" s="24">
        <v>0</v>
      </c>
      <c r="I2023" s="24">
        <v>0</v>
      </c>
      <c r="J2023" s="24">
        <v>0</v>
      </c>
      <c r="K2023" s="24">
        <v>0</v>
      </c>
      <c r="L2023" s="24">
        <v>0</v>
      </c>
      <c r="M2023" s="24">
        <v>0</v>
      </c>
      <c r="N2023" s="24">
        <v>0</v>
      </c>
      <c r="O2023" s="24">
        <v>0</v>
      </c>
      <c r="P2023" s="24">
        <v>0</v>
      </c>
      <c r="Q2023" s="24">
        <v>0</v>
      </c>
      <c r="R2023" s="24">
        <v>0</v>
      </c>
      <c r="S2023" s="24">
        <v>0</v>
      </c>
      <c r="T2023" s="24">
        <v>0</v>
      </c>
      <c r="U2023" s="24">
        <v>0</v>
      </c>
      <c r="V2023" s="24"/>
      <c r="W2023" s="24">
        <v>0</v>
      </c>
      <c r="X2023" s="24"/>
      <c r="Y2023" s="24">
        <v>0</v>
      </c>
      <c r="Z2023" s="24">
        <v>0</v>
      </c>
      <c r="AA2023" s="24"/>
      <c r="AB2023" s="24">
        <v>0</v>
      </c>
      <c r="AC2023" s="24">
        <v>0</v>
      </c>
      <c r="AD2023" s="24">
        <v>0</v>
      </c>
      <c r="AE2023" s="24">
        <v>0</v>
      </c>
      <c r="AF2023" s="24">
        <v>0</v>
      </c>
      <c r="AG2023" s="24">
        <v>0</v>
      </c>
      <c r="AH2023" s="24"/>
      <c r="AI2023" s="24">
        <v>0</v>
      </c>
      <c r="AJ2023" s="24">
        <v>0</v>
      </c>
      <c r="AK2023" s="24"/>
      <c r="AL2023" s="24">
        <v>0</v>
      </c>
      <c r="AM2023" s="24">
        <v>0</v>
      </c>
      <c r="AN2023" s="24">
        <v>0</v>
      </c>
      <c r="AO2023" s="24">
        <v>0</v>
      </c>
      <c r="AP2023" s="24">
        <v>0</v>
      </c>
      <c r="AQ2023" s="24">
        <v>0</v>
      </c>
      <c r="AR2023" s="24">
        <v>0</v>
      </c>
      <c r="AS2023" s="24">
        <v>0</v>
      </c>
      <c r="AT2023" s="24">
        <v>0</v>
      </c>
      <c r="AU2023" s="24">
        <v>0</v>
      </c>
      <c r="AV2023" s="24">
        <v>0</v>
      </c>
      <c r="AW2023" s="24">
        <v>0</v>
      </c>
      <c r="AX2023" s="24">
        <v>0</v>
      </c>
      <c r="AY2023" s="24">
        <v>0</v>
      </c>
      <c r="AZ2023" s="24">
        <v>0</v>
      </c>
      <c r="BA2023" s="24">
        <v>0</v>
      </c>
      <c r="BB2023" s="24">
        <v>0</v>
      </c>
      <c r="BC2023" s="24">
        <v>0</v>
      </c>
      <c r="BD2023" s="24">
        <f t="shared" si="811"/>
        <v>0</v>
      </c>
      <c r="BE2023" s="25"/>
    </row>
    <row r="2024" spans="1:57" ht="25.5" customHeight="1" x14ac:dyDescent="0.25">
      <c r="A2024" s="22">
        <v>40</v>
      </c>
      <c r="B2024" s="78"/>
      <c r="C2024" s="76"/>
      <c r="D2024" s="76"/>
      <c r="E2024" s="76"/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4">
        <v>0</v>
      </c>
      <c r="Q2024" s="24">
        <v>0</v>
      </c>
      <c r="R2024" s="24">
        <v>0</v>
      </c>
      <c r="S2024" s="24">
        <v>0</v>
      </c>
      <c r="T2024" s="24">
        <v>0</v>
      </c>
      <c r="U2024" s="24">
        <v>0</v>
      </c>
      <c r="V2024" s="24"/>
      <c r="W2024" s="24">
        <v>0</v>
      </c>
      <c r="X2024" s="24"/>
      <c r="Y2024" s="24">
        <v>0</v>
      </c>
      <c r="Z2024" s="24">
        <v>0</v>
      </c>
      <c r="AA2024" s="24"/>
      <c r="AB2024" s="24">
        <v>0</v>
      </c>
      <c r="AC2024" s="24">
        <v>0</v>
      </c>
      <c r="AD2024" s="24">
        <v>0</v>
      </c>
      <c r="AE2024" s="24">
        <v>0</v>
      </c>
      <c r="AF2024" s="24">
        <v>0</v>
      </c>
      <c r="AG2024" s="24">
        <v>0</v>
      </c>
      <c r="AH2024" s="24"/>
      <c r="AI2024" s="24">
        <v>0</v>
      </c>
      <c r="AJ2024" s="24">
        <v>0</v>
      </c>
      <c r="AK2024" s="24"/>
      <c r="AL2024" s="24">
        <v>0</v>
      </c>
      <c r="AM2024" s="24">
        <v>0</v>
      </c>
      <c r="AN2024" s="24">
        <v>0</v>
      </c>
      <c r="AO2024" s="24">
        <v>0</v>
      </c>
      <c r="AP2024" s="24">
        <v>0</v>
      </c>
      <c r="AQ2024" s="24">
        <v>0</v>
      </c>
      <c r="AR2024" s="24">
        <v>0</v>
      </c>
      <c r="AS2024" s="24">
        <v>0</v>
      </c>
      <c r="AT2024" s="24">
        <v>0</v>
      </c>
      <c r="AU2024" s="24">
        <v>0</v>
      </c>
      <c r="AV2024" s="24">
        <v>0</v>
      </c>
      <c r="AW2024" s="24">
        <v>0</v>
      </c>
      <c r="AX2024" s="24">
        <v>0</v>
      </c>
      <c r="AY2024" s="24">
        <v>0</v>
      </c>
      <c r="AZ2024" s="24">
        <v>0</v>
      </c>
      <c r="BA2024" s="24">
        <v>0</v>
      </c>
      <c r="BB2024" s="24">
        <v>0</v>
      </c>
      <c r="BC2024" s="24">
        <v>0</v>
      </c>
      <c r="BD2024" s="24">
        <f t="shared" si="811"/>
        <v>0</v>
      </c>
      <c r="BE2024" s="25"/>
    </row>
    <row r="2025" spans="1:57" ht="25.5" customHeight="1" x14ac:dyDescent="0.25">
      <c r="A2025" s="22">
        <v>40</v>
      </c>
      <c r="B2025" s="78"/>
      <c r="C2025" s="76"/>
      <c r="D2025" s="76"/>
      <c r="E2025" s="76"/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0</v>
      </c>
      <c r="V2025" s="24"/>
      <c r="W2025" s="24">
        <v>0</v>
      </c>
      <c r="X2025" s="24"/>
      <c r="Y2025" s="24">
        <v>0</v>
      </c>
      <c r="Z2025" s="24">
        <v>0</v>
      </c>
      <c r="AA2025" s="24"/>
      <c r="AB2025" s="24">
        <v>0</v>
      </c>
      <c r="AC2025" s="24">
        <v>0</v>
      </c>
      <c r="AD2025" s="24">
        <v>0</v>
      </c>
      <c r="AE2025" s="24">
        <v>0</v>
      </c>
      <c r="AF2025" s="24">
        <v>0</v>
      </c>
      <c r="AG2025" s="24">
        <v>0</v>
      </c>
      <c r="AH2025" s="24"/>
      <c r="AI2025" s="24">
        <v>0</v>
      </c>
      <c r="AJ2025" s="24">
        <v>0</v>
      </c>
      <c r="AK2025" s="24"/>
      <c r="AL2025" s="24">
        <v>0</v>
      </c>
      <c r="AM2025" s="24">
        <v>0</v>
      </c>
      <c r="AN2025" s="24">
        <v>0</v>
      </c>
      <c r="AO2025" s="24">
        <v>0</v>
      </c>
      <c r="AP2025" s="24">
        <v>0</v>
      </c>
      <c r="AQ2025" s="24">
        <v>0</v>
      </c>
      <c r="AR2025" s="24">
        <v>0</v>
      </c>
      <c r="AS2025" s="24">
        <v>0</v>
      </c>
      <c r="AT2025" s="24">
        <v>0</v>
      </c>
      <c r="AU2025" s="24">
        <v>0</v>
      </c>
      <c r="AV2025" s="24">
        <v>0</v>
      </c>
      <c r="AW2025" s="24">
        <v>0</v>
      </c>
      <c r="AX2025" s="24">
        <v>0</v>
      </c>
      <c r="AY2025" s="24">
        <v>0</v>
      </c>
      <c r="AZ2025" s="24">
        <v>0</v>
      </c>
      <c r="BA2025" s="24">
        <v>0</v>
      </c>
      <c r="BB2025" s="24">
        <v>0</v>
      </c>
      <c r="BC2025" s="24">
        <v>0</v>
      </c>
      <c r="BD2025" s="24">
        <f t="shared" si="811"/>
        <v>0</v>
      </c>
      <c r="BE2025" s="25"/>
    </row>
    <row r="2026" spans="1:57" ht="25.5" customHeight="1" x14ac:dyDescent="0.25">
      <c r="A2026" s="22">
        <v>40</v>
      </c>
      <c r="B2026" s="78"/>
      <c r="C2026" s="76"/>
      <c r="D2026" s="76"/>
      <c r="E2026" s="76"/>
      <c r="F2026" s="24">
        <v>0</v>
      </c>
      <c r="G2026" s="24">
        <v>0</v>
      </c>
      <c r="H2026" s="24">
        <v>0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0</v>
      </c>
      <c r="V2026" s="24"/>
      <c r="W2026" s="24">
        <v>0</v>
      </c>
      <c r="X2026" s="24"/>
      <c r="Y2026" s="24">
        <v>0</v>
      </c>
      <c r="Z2026" s="24">
        <v>0</v>
      </c>
      <c r="AA2026" s="24"/>
      <c r="AB2026" s="24">
        <v>0</v>
      </c>
      <c r="AC2026" s="24">
        <v>0</v>
      </c>
      <c r="AD2026" s="24">
        <v>0</v>
      </c>
      <c r="AE2026" s="24">
        <v>0</v>
      </c>
      <c r="AF2026" s="24">
        <v>0</v>
      </c>
      <c r="AG2026" s="24">
        <v>0</v>
      </c>
      <c r="AH2026" s="24"/>
      <c r="AI2026" s="24">
        <v>0</v>
      </c>
      <c r="AJ2026" s="24">
        <v>0</v>
      </c>
      <c r="AK2026" s="24"/>
      <c r="AL2026" s="24">
        <v>0</v>
      </c>
      <c r="AM2026" s="24">
        <v>0</v>
      </c>
      <c r="AN2026" s="24">
        <v>0</v>
      </c>
      <c r="AO2026" s="24">
        <v>0</v>
      </c>
      <c r="AP2026" s="24">
        <v>0</v>
      </c>
      <c r="AQ2026" s="24">
        <v>0</v>
      </c>
      <c r="AR2026" s="24">
        <v>0</v>
      </c>
      <c r="AS2026" s="24">
        <v>0</v>
      </c>
      <c r="AT2026" s="24">
        <v>0</v>
      </c>
      <c r="AU2026" s="24">
        <v>0</v>
      </c>
      <c r="AV2026" s="24">
        <v>0</v>
      </c>
      <c r="AW2026" s="24">
        <v>0</v>
      </c>
      <c r="AX2026" s="24">
        <v>0</v>
      </c>
      <c r="AY2026" s="24">
        <v>0</v>
      </c>
      <c r="AZ2026" s="24">
        <v>0</v>
      </c>
      <c r="BA2026" s="24">
        <v>0</v>
      </c>
      <c r="BB2026" s="24">
        <v>0</v>
      </c>
      <c r="BC2026" s="24">
        <v>0</v>
      </c>
      <c r="BD2026" s="24">
        <f t="shared" si="811"/>
        <v>0</v>
      </c>
      <c r="BE2026" s="25"/>
    </row>
    <row r="2027" spans="1:57" ht="25.5" customHeight="1" x14ac:dyDescent="0.25">
      <c r="A2027" s="22">
        <v>40</v>
      </c>
      <c r="B2027" s="78"/>
      <c r="C2027" s="76"/>
      <c r="D2027" s="76"/>
      <c r="E2027" s="76"/>
      <c r="F2027" s="24">
        <v>0</v>
      </c>
      <c r="G2027" s="24">
        <v>0</v>
      </c>
      <c r="H2027" s="24">
        <v>0</v>
      </c>
      <c r="I2027" s="24">
        <v>0</v>
      </c>
      <c r="J2027" s="24">
        <v>0</v>
      </c>
      <c r="K2027" s="24">
        <v>0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0</v>
      </c>
      <c r="V2027" s="24"/>
      <c r="W2027" s="24">
        <v>0</v>
      </c>
      <c r="X2027" s="24"/>
      <c r="Y2027" s="24">
        <v>0</v>
      </c>
      <c r="Z2027" s="24">
        <v>0</v>
      </c>
      <c r="AA2027" s="24"/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/>
      <c r="AI2027" s="24">
        <v>0</v>
      </c>
      <c r="AJ2027" s="24">
        <v>0</v>
      </c>
      <c r="AK2027" s="24"/>
      <c r="AL2027" s="24">
        <v>0</v>
      </c>
      <c r="AM2027" s="24">
        <v>0</v>
      </c>
      <c r="AN2027" s="24">
        <v>0</v>
      </c>
      <c r="AO2027" s="24">
        <v>0</v>
      </c>
      <c r="AP2027" s="24">
        <v>0</v>
      </c>
      <c r="AQ2027" s="24">
        <v>0</v>
      </c>
      <c r="AR2027" s="24">
        <v>0</v>
      </c>
      <c r="AS2027" s="24">
        <v>0</v>
      </c>
      <c r="AT2027" s="24">
        <v>0</v>
      </c>
      <c r="AU2027" s="24">
        <v>0</v>
      </c>
      <c r="AV2027" s="24">
        <v>0</v>
      </c>
      <c r="AW2027" s="24">
        <v>0</v>
      </c>
      <c r="AX2027" s="24">
        <v>0</v>
      </c>
      <c r="AY2027" s="24">
        <v>0</v>
      </c>
      <c r="AZ2027" s="24">
        <v>0</v>
      </c>
      <c r="BA2027" s="24">
        <v>0</v>
      </c>
      <c r="BB2027" s="24">
        <v>0</v>
      </c>
      <c r="BC2027" s="24">
        <v>0</v>
      </c>
      <c r="BD2027" s="24">
        <f t="shared" si="811"/>
        <v>0</v>
      </c>
      <c r="BE2027" s="25"/>
    </row>
    <row r="2028" spans="1:57" ht="25.5" customHeight="1" x14ac:dyDescent="0.25">
      <c r="A2028" s="22">
        <v>40</v>
      </c>
      <c r="B2028" s="78"/>
      <c r="C2028" s="76"/>
      <c r="D2028" s="76"/>
      <c r="E2028" s="76"/>
      <c r="F2028" s="24">
        <v>0</v>
      </c>
      <c r="G2028" s="24">
        <v>0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0</v>
      </c>
      <c r="V2028" s="24"/>
      <c r="W2028" s="24">
        <v>0</v>
      </c>
      <c r="X2028" s="24"/>
      <c r="Y2028" s="24">
        <v>0</v>
      </c>
      <c r="Z2028" s="24">
        <v>0</v>
      </c>
      <c r="AA2028" s="24"/>
      <c r="AB2028" s="24">
        <v>0</v>
      </c>
      <c r="AC2028" s="24">
        <v>0</v>
      </c>
      <c r="AD2028" s="24">
        <v>0</v>
      </c>
      <c r="AE2028" s="24">
        <v>0</v>
      </c>
      <c r="AF2028" s="24">
        <v>0</v>
      </c>
      <c r="AG2028" s="24">
        <v>0</v>
      </c>
      <c r="AH2028" s="24"/>
      <c r="AI2028" s="24">
        <v>0</v>
      </c>
      <c r="AJ2028" s="24">
        <v>0</v>
      </c>
      <c r="AK2028" s="24"/>
      <c r="AL2028" s="24">
        <v>0</v>
      </c>
      <c r="AM2028" s="24">
        <v>0</v>
      </c>
      <c r="AN2028" s="24">
        <v>0</v>
      </c>
      <c r="AO2028" s="24">
        <v>0</v>
      </c>
      <c r="AP2028" s="24">
        <v>0</v>
      </c>
      <c r="AQ2028" s="24">
        <v>0</v>
      </c>
      <c r="AR2028" s="24">
        <v>0</v>
      </c>
      <c r="AS2028" s="24">
        <v>0</v>
      </c>
      <c r="AT2028" s="24">
        <v>0</v>
      </c>
      <c r="AU2028" s="24">
        <v>0</v>
      </c>
      <c r="AV2028" s="24">
        <v>0</v>
      </c>
      <c r="AW2028" s="24">
        <v>0</v>
      </c>
      <c r="AX2028" s="24">
        <v>0</v>
      </c>
      <c r="AY2028" s="24">
        <v>0</v>
      </c>
      <c r="AZ2028" s="24">
        <v>0</v>
      </c>
      <c r="BA2028" s="24">
        <v>0</v>
      </c>
      <c r="BB2028" s="24">
        <v>0</v>
      </c>
      <c r="BC2028" s="24">
        <v>0</v>
      </c>
      <c r="BD2028" s="24">
        <f t="shared" si="811"/>
        <v>0</v>
      </c>
      <c r="BE2028" s="25"/>
    </row>
    <row r="2029" spans="1:57" ht="25.5" customHeight="1" x14ac:dyDescent="0.25">
      <c r="A2029" s="29"/>
      <c r="B2029" s="83"/>
      <c r="C2029" s="84"/>
      <c r="D2029" s="84"/>
      <c r="E2029" s="76" t="s">
        <v>116</v>
      </c>
      <c r="F2029" s="37">
        <f t="shared" ref="F2029:AK2029" si="812">SUM(F1989:F2028)</f>
        <v>0</v>
      </c>
      <c r="G2029" s="37">
        <f t="shared" si="812"/>
        <v>0</v>
      </c>
      <c r="H2029" s="37">
        <f t="shared" si="812"/>
        <v>0</v>
      </c>
      <c r="I2029" s="37">
        <f t="shared" si="812"/>
        <v>0</v>
      </c>
      <c r="J2029" s="37">
        <f t="shared" si="812"/>
        <v>0</v>
      </c>
      <c r="K2029" s="37">
        <f t="shared" si="812"/>
        <v>0</v>
      </c>
      <c r="L2029" s="37">
        <f t="shared" si="812"/>
        <v>0</v>
      </c>
      <c r="M2029" s="37">
        <f t="shared" si="812"/>
        <v>0</v>
      </c>
      <c r="N2029" s="37">
        <f t="shared" si="812"/>
        <v>0</v>
      </c>
      <c r="O2029" s="37">
        <f t="shared" si="812"/>
        <v>0</v>
      </c>
      <c r="P2029" s="37">
        <f t="shared" si="812"/>
        <v>0</v>
      </c>
      <c r="Q2029" s="37">
        <f t="shared" si="812"/>
        <v>0</v>
      </c>
      <c r="R2029" s="37">
        <f t="shared" si="812"/>
        <v>0</v>
      </c>
      <c r="S2029" s="37">
        <f t="shared" si="812"/>
        <v>0</v>
      </c>
      <c r="T2029" s="37">
        <f t="shared" si="812"/>
        <v>0</v>
      </c>
      <c r="U2029" s="37">
        <f t="shared" si="812"/>
        <v>0</v>
      </c>
      <c r="V2029" s="37"/>
      <c r="W2029" s="37">
        <f t="shared" si="812"/>
        <v>0</v>
      </c>
      <c r="X2029" s="37"/>
      <c r="Y2029" s="37">
        <f t="shared" si="812"/>
        <v>0</v>
      </c>
      <c r="Z2029" s="37">
        <f t="shared" si="812"/>
        <v>0</v>
      </c>
      <c r="AA2029" s="37"/>
      <c r="AB2029" s="37">
        <f t="shared" si="812"/>
        <v>0</v>
      </c>
      <c r="AC2029" s="37">
        <f t="shared" si="812"/>
        <v>0</v>
      </c>
      <c r="AD2029" s="37">
        <f t="shared" si="812"/>
        <v>0</v>
      </c>
      <c r="AE2029" s="37">
        <f t="shared" si="812"/>
        <v>0</v>
      </c>
      <c r="AF2029" s="37">
        <f t="shared" si="812"/>
        <v>0</v>
      </c>
      <c r="AG2029" s="37">
        <f t="shared" si="812"/>
        <v>0</v>
      </c>
      <c r="AH2029" s="37"/>
      <c r="AI2029" s="37">
        <f t="shared" si="812"/>
        <v>0</v>
      </c>
      <c r="AJ2029" s="37">
        <f t="shared" si="812"/>
        <v>0</v>
      </c>
      <c r="AK2029" s="37"/>
      <c r="AL2029" s="37">
        <f t="shared" ref="AL2029:BC2029" si="813">SUM(AL1989:AL2028)</f>
        <v>0</v>
      </c>
      <c r="AM2029" s="37">
        <f t="shared" si="813"/>
        <v>0</v>
      </c>
      <c r="AN2029" s="37">
        <f t="shared" si="813"/>
        <v>0</v>
      </c>
      <c r="AO2029" s="37">
        <f t="shared" si="813"/>
        <v>0</v>
      </c>
      <c r="AP2029" s="37">
        <f t="shared" si="813"/>
        <v>0</v>
      </c>
      <c r="AQ2029" s="37">
        <f t="shared" si="813"/>
        <v>0</v>
      </c>
      <c r="AR2029" s="37">
        <f t="shared" si="813"/>
        <v>0</v>
      </c>
      <c r="AS2029" s="37">
        <f t="shared" si="813"/>
        <v>0</v>
      </c>
      <c r="AT2029" s="37">
        <f t="shared" si="813"/>
        <v>0</v>
      </c>
      <c r="AU2029" s="37">
        <f t="shared" si="813"/>
        <v>0</v>
      </c>
      <c r="AV2029" s="37">
        <f t="shared" si="813"/>
        <v>0</v>
      </c>
      <c r="AW2029" s="37">
        <f t="shared" si="813"/>
        <v>0</v>
      </c>
      <c r="AX2029" s="37">
        <f t="shared" si="813"/>
        <v>0</v>
      </c>
      <c r="AY2029" s="37">
        <f t="shared" si="813"/>
        <v>0</v>
      </c>
      <c r="AZ2029" s="37">
        <f t="shared" si="813"/>
        <v>0</v>
      </c>
      <c r="BA2029" s="37">
        <f t="shared" si="813"/>
        <v>0</v>
      </c>
      <c r="BB2029" s="37">
        <f t="shared" si="813"/>
        <v>0</v>
      </c>
      <c r="BC2029" s="37">
        <f t="shared" si="813"/>
        <v>0</v>
      </c>
      <c r="BD2029" s="24">
        <f t="shared" si="811"/>
        <v>0</v>
      </c>
      <c r="BE2029" s="110"/>
    </row>
    <row r="2030" spans="1:57" ht="25.5" customHeight="1" x14ac:dyDescent="0.25">
      <c r="A2030" s="29"/>
      <c r="B2030" s="83"/>
      <c r="C2030" s="84"/>
      <c r="D2030" s="84"/>
      <c r="E2030" s="76" t="s">
        <v>117</v>
      </c>
      <c r="F2030" s="33">
        <f t="shared" ref="F2030:AK2030" si="814">COUNTA(F1989:F2028)</f>
        <v>40</v>
      </c>
      <c r="G2030" s="33">
        <f t="shared" si="814"/>
        <v>40</v>
      </c>
      <c r="H2030" s="33">
        <f t="shared" si="814"/>
        <v>40</v>
      </c>
      <c r="I2030" s="33">
        <f t="shared" si="814"/>
        <v>40</v>
      </c>
      <c r="J2030" s="33">
        <f t="shared" si="814"/>
        <v>40</v>
      </c>
      <c r="K2030" s="33">
        <f t="shared" si="814"/>
        <v>40</v>
      </c>
      <c r="L2030" s="33">
        <f t="shared" si="814"/>
        <v>40</v>
      </c>
      <c r="M2030" s="33">
        <f t="shared" si="814"/>
        <v>40</v>
      </c>
      <c r="N2030" s="33">
        <f t="shared" si="814"/>
        <v>40</v>
      </c>
      <c r="O2030" s="33">
        <f t="shared" si="814"/>
        <v>40</v>
      </c>
      <c r="P2030" s="33">
        <f t="shared" si="814"/>
        <v>40</v>
      </c>
      <c r="Q2030" s="33">
        <f t="shared" si="814"/>
        <v>40</v>
      </c>
      <c r="R2030" s="33">
        <f t="shared" si="814"/>
        <v>40</v>
      </c>
      <c r="S2030" s="33">
        <f t="shared" si="814"/>
        <v>40</v>
      </c>
      <c r="T2030" s="33">
        <f t="shared" si="814"/>
        <v>40</v>
      </c>
      <c r="U2030" s="33">
        <f t="shared" si="814"/>
        <v>40</v>
      </c>
      <c r="V2030" s="33"/>
      <c r="W2030" s="33">
        <f t="shared" si="814"/>
        <v>40</v>
      </c>
      <c r="X2030" s="33"/>
      <c r="Y2030" s="33">
        <f t="shared" si="814"/>
        <v>40</v>
      </c>
      <c r="Z2030" s="33">
        <f t="shared" si="814"/>
        <v>40</v>
      </c>
      <c r="AA2030" s="33"/>
      <c r="AB2030" s="33">
        <f t="shared" si="814"/>
        <v>40</v>
      </c>
      <c r="AC2030" s="33">
        <f t="shared" si="814"/>
        <v>40</v>
      </c>
      <c r="AD2030" s="33">
        <f t="shared" si="814"/>
        <v>40</v>
      </c>
      <c r="AE2030" s="33">
        <f t="shared" si="814"/>
        <v>40</v>
      </c>
      <c r="AF2030" s="33">
        <f t="shared" si="814"/>
        <v>40</v>
      </c>
      <c r="AG2030" s="33">
        <f t="shared" si="814"/>
        <v>40</v>
      </c>
      <c r="AH2030" s="33"/>
      <c r="AI2030" s="33">
        <f t="shared" si="814"/>
        <v>40</v>
      </c>
      <c r="AJ2030" s="33">
        <f t="shared" si="814"/>
        <v>40</v>
      </c>
      <c r="AK2030" s="33"/>
      <c r="AL2030" s="33">
        <f t="shared" ref="AL2030:BC2030" si="815">COUNTA(AL1989:AL2028)</f>
        <v>40</v>
      </c>
      <c r="AM2030" s="33">
        <f t="shared" si="815"/>
        <v>40</v>
      </c>
      <c r="AN2030" s="33">
        <f t="shared" si="815"/>
        <v>40</v>
      </c>
      <c r="AO2030" s="33">
        <f t="shared" si="815"/>
        <v>40</v>
      </c>
      <c r="AP2030" s="33">
        <f t="shared" si="815"/>
        <v>40</v>
      </c>
      <c r="AQ2030" s="33">
        <f t="shared" si="815"/>
        <v>40</v>
      </c>
      <c r="AR2030" s="33">
        <f t="shared" si="815"/>
        <v>40</v>
      </c>
      <c r="AS2030" s="33">
        <f t="shared" si="815"/>
        <v>40</v>
      </c>
      <c r="AT2030" s="33">
        <f t="shared" si="815"/>
        <v>40</v>
      </c>
      <c r="AU2030" s="33">
        <f t="shared" si="815"/>
        <v>40</v>
      </c>
      <c r="AV2030" s="33">
        <f t="shared" si="815"/>
        <v>40</v>
      </c>
      <c r="AW2030" s="33">
        <f t="shared" si="815"/>
        <v>40</v>
      </c>
      <c r="AX2030" s="33">
        <f t="shared" si="815"/>
        <v>40</v>
      </c>
      <c r="AY2030" s="33">
        <f t="shared" si="815"/>
        <v>40</v>
      </c>
      <c r="AZ2030" s="33">
        <f t="shared" si="815"/>
        <v>40</v>
      </c>
      <c r="BA2030" s="33">
        <f t="shared" si="815"/>
        <v>40</v>
      </c>
      <c r="BB2030" s="33">
        <f t="shared" si="815"/>
        <v>40</v>
      </c>
      <c r="BC2030" s="33">
        <f t="shared" si="815"/>
        <v>40</v>
      </c>
      <c r="BD2030" s="33">
        <f t="shared" si="811"/>
        <v>1800</v>
      </c>
      <c r="BE2030" s="110"/>
    </row>
    <row r="2031" spans="1:57" ht="25.5" customHeight="1" x14ac:dyDescent="0.25">
      <c r="A2031" s="29"/>
      <c r="B2031" s="83"/>
      <c r="C2031" s="84"/>
      <c r="D2031" s="84"/>
      <c r="E2031" s="76" t="s">
        <v>64</v>
      </c>
      <c r="F2031" s="34">
        <f t="shared" ref="F2031:AK2031" si="816">COUNTIF(F1989:F2028,"NS")</f>
        <v>0</v>
      </c>
      <c r="G2031" s="34">
        <f t="shared" si="816"/>
        <v>0</v>
      </c>
      <c r="H2031" s="34">
        <f t="shared" si="816"/>
        <v>0</v>
      </c>
      <c r="I2031" s="34">
        <f t="shared" si="816"/>
        <v>0</v>
      </c>
      <c r="J2031" s="34">
        <f t="shared" si="816"/>
        <v>0</v>
      </c>
      <c r="K2031" s="34">
        <f t="shared" si="816"/>
        <v>0</v>
      </c>
      <c r="L2031" s="34">
        <f t="shared" si="816"/>
        <v>0</v>
      </c>
      <c r="M2031" s="34">
        <f t="shared" si="816"/>
        <v>0</v>
      </c>
      <c r="N2031" s="34">
        <f t="shared" si="816"/>
        <v>0</v>
      </c>
      <c r="O2031" s="34">
        <f t="shared" si="816"/>
        <v>0</v>
      </c>
      <c r="P2031" s="34">
        <f t="shared" si="816"/>
        <v>0</v>
      </c>
      <c r="Q2031" s="34">
        <f t="shared" si="816"/>
        <v>0</v>
      </c>
      <c r="R2031" s="34">
        <f t="shared" si="816"/>
        <v>0</v>
      </c>
      <c r="S2031" s="34">
        <f t="shared" si="816"/>
        <v>0</v>
      </c>
      <c r="T2031" s="34">
        <f t="shared" si="816"/>
        <v>0</v>
      </c>
      <c r="U2031" s="34">
        <f t="shared" si="816"/>
        <v>0</v>
      </c>
      <c r="V2031" s="34"/>
      <c r="W2031" s="34">
        <f t="shared" si="816"/>
        <v>0</v>
      </c>
      <c r="X2031" s="34"/>
      <c r="Y2031" s="34">
        <f t="shared" si="816"/>
        <v>0</v>
      </c>
      <c r="Z2031" s="34">
        <f t="shared" si="816"/>
        <v>0</v>
      </c>
      <c r="AA2031" s="34"/>
      <c r="AB2031" s="34">
        <f t="shared" si="816"/>
        <v>0</v>
      </c>
      <c r="AC2031" s="34">
        <f t="shared" si="816"/>
        <v>0</v>
      </c>
      <c r="AD2031" s="34">
        <f t="shared" si="816"/>
        <v>0</v>
      </c>
      <c r="AE2031" s="34">
        <f t="shared" si="816"/>
        <v>0</v>
      </c>
      <c r="AF2031" s="34">
        <f t="shared" si="816"/>
        <v>0</v>
      </c>
      <c r="AG2031" s="34">
        <f t="shared" si="816"/>
        <v>0</v>
      </c>
      <c r="AH2031" s="34"/>
      <c r="AI2031" s="34">
        <f t="shared" si="816"/>
        <v>0</v>
      </c>
      <c r="AJ2031" s="34">
        <f t="shared" si="816"/>
        <v>0</v>
      </c>
      <c r="AK2031" s="34"/>
      <c r="AL2031" s="34">
        <f t="shared" ref="AL2031:BC2031" si="817">COUNTIF(AL1989:AL2028,"NS")</f>
        <v>0</v>
      </c>
      <c r="AM2031" s="34">
        <f t="shared" si="817"/>
        <v>0</v>
      </c>
      <c r="AN2031" s="34">
        <f t="shared" si="817"/>
        <v>0</v>
      </c>
      <c r="AO2031" s="34">
        <f t="shared" si="817"/>
        <v>0</v>
      </c>
      <c r="AP2031" s="34">
        <f t="shared" si="817"/>
        <v>0</v>
      </c>
      <c r="AQ2031" s="34">
        <f t="shared" si="817"/>
        <v>0</v>
      </c>
      <c r="AR2031" s="34">
        <f t="shared" si="817"/>
        <v>0</v>
      </c>
      <c r="AS2031" s="34">
        <f t="shared" si="817"/>
        <v>0</v>
      </c>
      <c r="AT2031" s="34">
        <f t="shared" si="817"/>
        <v>0</v>
      </c>
      <c r="AU2031" s="34">
        <f t="shared" si="817"/>
        <v>0</v>
      </c>
      <c r="AV2031" s="34">
        <f t="shared" si="817"/>
        <v>0</v>
      </c>
      <c r="AW2031" s="34">
        <f t="shared" si="817"/>
        <v>0</v>
      </c>
      <c r="AX2031" s="34">
        <f t="shared" si="817"/>
        <v>0</v>
      </c>
      <c r="AY2031" s="34">
        <f t="shared" si="817"/>
        <v>0</v>
      </c>
      <c r="AZ2031" s="34">
        <f t="shared" si="817"/>
        <v>0</v>
      </c>
      <c r="BA2031" s="34">
        <f t="shared" si="817"/>
        <v>0</v>
      </c>
      <c r="BB2031" s="34">
        <f t="shared" si="817"/>
        <v>0</v>
      </c>
      <c r="BC2031" s="34">
        <f t="shared" si="817"/>
        <v>0</v>
      </c>
      <c r="BD2031" s="33">
        <f t="shared" si="811"/>
        <v>0</v>
      </c>
      <c r="BE2031" s="110"/>
    </row>
    <row r="2032" spans="1:57" ht="25.5" customHeight="1" x14ac:dyDescent="0.25">
      <c r="A2032" s="29"/>
      <c r="B2032" s="83"/>
      <c r="C2032" s="84"/>
      <c r="D2032" s="84"/>
      <c r="E2032" s="76" t="s">
        <v>59</v>
      </c>
      <c r="F2032" s="34">
        <f t="shared" ref="F2032:AK2032" si="818">COUNTIF(F1989:F2028,"NC")</f>
        <v>0</v>
      </c>
      <c r="G2032" s="34">
        <f t="shared" si="818"/>
        <v>0</v>
      </c>
      <c r="H2032" s="34">
        <f t="shared" si="818"/>
        <v>0</v>
      </c>
      <c r="I2032" s="34">
        <f t="shared" si="818"/>
        <v>0</v>
      </c>
      <c r="J2032" s="34">
        <f t="shared" si="818"/>
        <v>0</v>
      </c>
      <c r="K2032" s="34">
        <f t="shared" si="818"/>
        <v>0</v>
      </c>
      <c r="L2032" s="34">
        <f t="shared" si="818"/>
        <v>0</v>
      </c>
      <c r="M2032" s="34">
        <f t="shared" si="818"/>
        <v>0</v>
      </c>
      <c r="N2032" s="34">
        <f t="shared" si="818"/>
        <v>0</v>
      </c>
      <c r="O2032" s="34">
        <f t="shared" si="818"/>
        <v>0</v>
      </c>
      <c r="P2032" s="34">
        <f t="shared" si="818"/>
        <v>0</v>
      </c>
      <c r="Q2032" s="34">
        <f t="shared" si="818"/>
        <v>0</v>
      </c>
      <c r="R2032" s="34">
        <f t="shared" si="818"/>
        <v>0</v>
      </c>
      <c r="S2032" s="34">
        <f t="shared" si="818"/>
        <v>0</v>
      </c>
      <c r="T2032" s="34">
        <f t="shared" si="818"/>
        <v>0</v>
      </c>
      <c r="U2032" s="34">
        <f t="shared" si="818"/>
        <v>0</v>
      </c>
      <c r="V2032" s="34"/>
      <c r="W2032" s="34">
        <f t="shared" si="818"/>
        <v>0</v>
      </c>
      <c r="X2032" s="34"/>
      <c r="Y2032" s="34">
        <f t="shared" si="818"/>
        <v>0</v>
      </c>
      <c r="Z2032" s="34">
        <f t="shared" si="818"/>
        <v>0</v>
      </c>
      <c r="AA2032" s="34"/>
      <c r="AB2032" s="34">
        <f t="shared" si="818"/>
        <v>0</v>
      </c>
      <c r="AC2032" s="34">
        <f t="shared" si="818"/>
        <v>0</v>
      </c>
      <c r="AD2032" s="34">
        <f t="shared" si="818"/>
        <v>0</v>
      </c>
      <c r="AE2032" s="34">
        <f t="shared" si="818"/>
        <v>0</v>
      </c>
      <c r="AF2032" s="34">
        <f t="shared" si="818"/>
        <v>0</v>
      </c>
      <c r="AG2032" s="34">
        <f t="shared" si="818"/>
        <v>0</v>
      </c>
      <c r="AH2032" s="34"/>
      <c r="AI2032" s="34">
        <f t="shared" si="818"/>
        <v>0</v>
      </c>
      <c r="AJ2032" s="34">
        <f t="shared" si="818"/>
        <v>0</v>
      </c>
      <c r="AK2032" s="34"/>
      <c r="AL2032" s="34">
        <f t="shared" ref="AL2032:BC2032" si="819">COUNTIF(AL1989:AL2028,"NC")</f>
        <v>0</v>
      </c>
      <c r="AM2032" s="34">
        <f t="shared" si="819"/>
        <v>0</v>
      </c>
      <c r="AN2032" s="34">
        <f t="shared" si="819"/>
        <v>0</v>
      </c>
      <c r="AO2032" s="34">
        <f t="shared" si="819"/>
        <v>0</v>
      </c>
      <c r="AP2032" s="34">
        <f t="shared" si="819"/>
        <v>0</v>
      </c>
      <c r="AQ2032" s="34">
        <f t="shared" si="819"/>
        <v>0</v>
      </c>
      <c r="AR2032" s="34">
        <f t="shared" si="819"/>
        <v>0</v>
      </c>
      <c r="AS2032" s="34">
        <f t="shared" si="819"/>
        <v>0</v>
      </c>
      <c r="AT2032" s="34">
        <f t="shared" si="819"/>
        <v>0</v>
      </c>
      <c r="AU2032" s="34">
        <f t="shared" si="819"/>
        <v>0</v>
      </c>
      <c r="AV2032" s="34">
        <f t="shared" si="819"/>
        <v>0</v>
      </c>
      <c r="AW2032" s="34">
        <f t="shared" si="819"/>
        <v>0</v>
      </c>
      <c r="AX2032" s="34">
        <f t="shared" si="819"/>
        <v>0</v>
      </c>
      <c r="AY2032" s="34">
        <f t="shared" si="819"/>
        <v>0</v>
      </c>
      <c r="AZ2032" s="34">
        <f t="shared" si="819"/>
        <v>0</v>
      </c>
      <c r="BA2032" s="34">
        <f t="shared" si="819"/>
        <v>0</v>
      </c>
      <c r="BB2032" s="34">
        <f t="shared" si="819"/>
        <v>0</v>
      </c>
      <c r="BC2032" s="34">
        <f t="shared" si="819"/>
        <v>0</v>
      </c>
      <c r="BD2032" s="33">
        <f t="shared" si="811"/>
        <v>0</v>
      </c>
      <c r="BE2032" s="110"/>
    </row>
    <row r="2033" spans="1:57" ht="25.5" customHeight="1" x14ac:dyDescent="0.25">
      <c r="A2033" s="29"/>
      <c r="B2033" s="83"/>
      <c r="C2033" s="84"/>
      <c r="D2033" s="84"/>
      <c r="E2033" s="76" t="s">
        <v>118</v>
      </c>
      <c r="F2033" s="35">
        <f t="shared" ref="F2033:AK2033" si="820">1-F2032/(F2030-F2031)</f>
        <v>1</v>
      </c>
      <c r="G2033" s="35">
        <f t="shared" si="820"/>
        <v>1</v>
      </c>
      <c r="H2033" s="35">
        <f t="shared" si="820"/>
        <v>1</v>
      </c>
      <c r="I2033" s="35">
        <f t="shared" si="820"/>
        <v>1</v>
      </c>
      <c r="J2033" s="35">
        <f t="shared" si="820"/>
        <v>1</v>
      </c>
      <c r="K2033" s="35">
        <f t="shared" si="820"/>
        <v>1</v>
      </c>
      <c r="L2033" s="35">
        <f t="shared" si="820"/>
        <v>1</v>
      </c>
      <c r="M2033" s="35">
        <f t="shared" si="820"/>
        <v>1</v>
      </c>
      <c r="N2033" s="35">
        <f t="shared" si="820"/>
        <v>1</v>
      </c>
      <c r="O2033" s="35">
        <f t="shared" si="820"/>
        <v>1</v>
      </c>
      <c r="P2033" s="35">
        <f t="shared" si="820"/>
        <v>1</v>
      </c>
      <c r="Q2033" s="35">
        <f t="shared" si="820"/>
        <v>1</v>
      </c>
      <c r="R2033" s="35">
        <f t="shared" si="820"/>
        <v>1</v>
      </c>
      <c r="S2033" s="35">
        <f t="shared" si="820"/>
        <v>1</v>
      </c>
      <c r="T2033" s="35">
        <f t="shared" si="820"/>
        <v>1</v>
      </c>
      <c r="U2033" s="35">
        <f t="shared" si="820"/>
        <v>1</v>
      </c>
      <c r="V2033" s="35"/>
      <c r="W2033" s="35">
        <f t="shared" si="820"/>
        <v>1</v>
      </c>
      <c r="X2033" s="35"/>
      <c r="Y2033" s="35">
        <f t="shared" si="820"/>
        <v>1</v>
      </c>
      <c r="Z2033" s="35">
        <f t="shared" si="820"/>
        <v>1</v>
      </c>
      <c r="AA2033" s="35"/>
      <c r="AB2033" s="35">
        <f t="shared" si="820"/>
        <v>1</v>
      </c>
      <c r="AC2033" s="35">
        <f t="shared" si="820"/>
        <v>1</v>
      </c>
      <c r="AD2033" s="35">
        <f t="shared" si="820"/>
        <v>1</v>
      </c>
      <c r="AE2033" s="35">
        <f t="shared" si="820"/>
        <v>1</v>
      </c>
      <c r="AF2033" s="35">
        <f t="shared" si="820"/>
        <v>1</v>
      </c>
      <c r="AG2033" s="35">
        <f t="shared" si="820"/>
        <v>1</v>
      </c>
      <c r="AH2033" s="35"/>
      <c r="AI2033" s="35">
        <f t="shared" si="820"/>
        <v>1</v>
      </c>
      <c r="AJ2033" s="35">
        <f t="shared" si="820"/>
        <v>1</v>
      </c>
      <c r="AK2033" s="35"/>
      <c r="AL2033" s="35">
        <f t="shared" ref="AL2033:BD2033" si="821">1-AL2032/(AL2030-AL2031)</f>
        <v>1</v>
      </c>
      <c r="AM2033" s="35">
        <f t="shared" si="821"/>
        <v>1</v>
      </c>
      <c r="AN2033" s="35">
        <f t="shared" si="821"/>
        <v>1</v>
      </c>
      <c r="AO2033" s="35">
        <f t="shared" si="821"/>
        <v>1</v>
      </c>
      <c r="AP2033" s="35">
        <f t="shared" si="821"/>
        <v>1</v>
      </c>
      <c r="AQ2033" s="35">
        <f t="shared" si="821"/>
        <v>1</v>
      </c>
      <c r="AR2033" s="35">
        <f t="shared" si="821"/>
        <v>1</v>
      </c>
      <c r="AS2033" s="35">
        <f t="shared" si="821"/>
        <v>1</v>
      </c>
      <c r="AT2033" s="35">
        <f t="shared" si="821"/>
        <v>1</v>
      </c>
      <c r="AU2033" s="35">
        <f t="shared" si="821"/>
        <v>1</v>
      </c>
      <c r="AV2033" s="35">
        <f t="shared" si="821"/>
        <v>1</v>
      </c>
      <c r="AW2033" s="35">
        <f t="shared" si="821"/>
        <v>1</v>
      </c>
      <c r="AX2033" s="35">
        <f t="shared" si="821"/>
        <v>1</v>
      </c>
      <c r="AY2033" s="35">
        <f t="shared" si="821"/>
        <v>1</v>
      </c>
      <c r="AZ2033" s="35">
        <f t="shared" si="821"/>
        <v>1</v>
      </c>
      <c r="BA2033" s="35">
        <f t="shared" si="821"/>
        <v>1</v>
      </c>
      <c r="BB2033" s="35">
        <f t="shared" si="821"/>
        <v>1</v>
      </c>
      <c r="BC2033" s="35">
        <f t="shared" si="821"/>
        <v>1</v>
      </c>
      <c r="BD2033" s="35">
        <f t="shared" si="821"/>
        <v>1</v>
      </c>
      <c r="BE2033" s="110"/>
    </row>
    <row r="2034" spans="1:57" ht="25.5" customHeight="1" x14ac:dyDescent="0.25">
      <c r="A2034" s="29"/>
      <c r="B2034" s="83"/>
      <c r="C2034" s="84"/>
      <c r="D2034" s="84"/>
      <c r="E2034" s="76" t="s">
        <v>152</v>
      </c>
      <c r="F2034" s="34">
        <f t="shared" ref="F2034:AK2034" si="822">F2030+F1983</f>
        <v>1599</v>
      </c>
      <c r="G2034" s="34">
        <f t="shared" si="822"/>
        <v>1600</v>
      </c>
      <c r="H2034" s="34">
        <f t="shared" si="822"/>
        <v>1600</v>
      </c>
      <c r="I2034" s="34">
        <f t="shared" si="822"/>
        <v>1600</v>
      </c>
      <c r="J2034" s="34">
        <f t="shared" si="822"/>
        <v>1600</v>
      </c>
      <c r="K2034" s="34">
        <f t="shared" si="822"/>
        <v>1598</v>
      </c>
      <c r="L2034" s="34">
        <f t="shared" si="822"/>
        <v>1598</v>
      </c>
      <c r="M2034" s="34">
        <f t="shared" si="822"/>
        <v>1599</v>
      </c>
      <c r="N2034" s="34">
        <f t="shared" si="822"/>
        <v>1599</v>
      </c>
      <c r="O2034" s="34">
        <f t="shared" si="822"/>
        <v>1598</v>
      </c>
      <c r="P2034" s="34">
        <f t="shared" si="822"/>
        <v>1600</v>
      </c>
      <c r="Q2034" s="34">
        <f t="shared" si="822"/>
        <v>1600</v>
      </c>
      <c r="R2034" s="34">
        <f t="shared" si="822"/>
        <v>1583</v>
      </c>
      <c r="S2034" s="34">
        <f t="shared" si="822"/>
        <v>1599</v>
      </c>
      <c r="T2034" s="34">
        <f t="shared" si="822"/>
        <v>1600</v>
      </c>
      <c r="U2034" s="34">
        <f t="shared" si="822"/>
        <v>1588</v>
      </c>
      <c r="V2034" s="34"/>
      <c r="W2034" s="34">
        <f t="shared" si="822"/>
        <v>1595</v>
      </c>
      <c r="X2034" s="34"/>
      <c r="Y2034" s="34">
        <f t="shared" si="822"/>
        <v>1599</v>
      </c>
      <c r="Z2034" s="34">
        <f t="shared" si="822"/>
        <v>1600</v>
      </c>
      <c r="AA2034" s="34"/>
      <c r="AB2034" s="34">
        <f t="shared" si="822"/>
        <v>1600</v>
      </c>
      <c r="AC2034" s="34">
        <f t="shared" si="822"/>
        <v>1600</v>
      </c>
      <c r="AD2034" s="34">
        <f t="shared" si="822"/>
        <v>1600</v>
      </c>
      <c r="AE2034" s="34">
        <f t="shared" si="822"/>
        <v>1600</v>
      </c>
      <c r="AF2034" s="34">
        <f t="shared" si="822"/>
        <v>1599</v>
      </c>
      <c r="AG2034" s="34">
        <f t="shared" si="822"/>
        <v>1599</v>
      </c>
      <c r="AH2034" s="34"/>
      <c r="AI2034" s="34">
        <f t="shared" si="822"/>
        <v>1600</v>
      </c>
      <c r="AJ2034" s="34">
        <f t="shared" si="822"/>
        <v>1596</v>
      </c>
      <c r="AK2034" s="34"/>
      <c r="AL2034" s="34">
        <f t="shared" ref="AL2034:BD2034" si="823">AL2030+AL1983</f>
        <v>1596</v>
      </c>
      <c r="AM2034" s="34">
        <f t="shared" si="823"/>
        <v>1599</v>
      </c>
      <c r="AN2034" s="34">
        <f t="shared" si="823"/>
        <v>1599</v>
      </c>
      <c r="AO2034" s="34">
        <f t="shared" si="823"/>
        <v>1599</v>
      </c>
      <c r="AP2034" s="34">
        <f t="shared" si="823"/>
        <v>1600</v>
      </c>
      <c r="AQ2034" s="34">
        <f t="shared" si="823"/>
        <v>1597</v>
      </c>
      <c r="AR2034" s="34">
        <f t="shared" si="823"/>
        <v>1598</v>
      </c>
      <c r="AS2034" s="34">
        <f t="shared" si="823"/>
        <v>1600</v>
      </c>
      <c r="AT2034" s="34">
        <f t="shared" si="823"/>
        <v>1599</v>
      </c>
      <c r="AU2034" s="34">
        <f t="shared" si="823"/>
        <v>1600</v>
      </c>
      <c r="AV2034" s="34">
        <f t="shared" si="823"/>
        <v>1600</v>
      </c>
      <c r="AW2034" s="34">
        <f t="shared" si="823"/>
        <v>1592</v>
      </c>
      <c r="AX2034" s="34">
        <f t="shared" si="823"/>
        <v>1599</v>
      </c>
      <c r="AY2034" s="34">
        <f t="shared" si="823"/>
        <v>1597</v>
      </c>
      <c r="AZ2034" s="34">
        <f t="shared" si="823"/>
        <v>1599</v>
      </c>
      <c r="BA2034" s="34">
        <f t="shared" si="823"/>
        <v>1600</v>
      </c>
      <c r="BB2034" s="34">
        <f t="shared" si="823"/>
        <v>1600</v>
      </c>
      <c r="BC2034" s="34">
        <f t="shared" si="823"/>
        <v>1600</v>
      </c>
      <c r="BD2034" s="34">
        <f t="shared" si="823"/>
        <v>71923</v>
      </c>
      <c r="BE2034" s="110"/>
    </row>
    <row r="2035" spans="1:57" ht="25.5" customHeight="1" x14ac:dyDescent="0.25">
      <c r="A2035" s="29"/>
      <c r="B2035" s="83"/>
      <c r="C2035" s="84"/>
      <c r="D2035" s="84"/>
      <c r="E2035" s="76" t="s">
        <v>153</v>
      </c>
      <c r="F2035" s="34">
        <f t="shared" ref="F2035:AK2035" si="824">F2031+F1984</f>
        <v>94</v>
      </c>
      <c r="G2035" s="34">
        <f t="shared" si="824"/>
        <v>142</v>
      </c>
      <c r="H2035" s="34">
        <f t="shared" si="824"/>
        <v>91</v>
      </c>
      <c r="I2035" s="34">
        <f t="shared" si="824"/>
        <v>146</v>
      </c>
      <c r="J2035" s="34">
        <f t="shared" si="824"/>
        <v>151</v>
      </c>
      <c r="K2035" s="34">
        <f t="shared" si="824"/>
        <v>145</v>
      </c>
      <c r="L2035" s="34">
        <f t="shared" si="824"/>
        <v>192</v>
      </c>
      <c r="M2035" s="34">
        <f t="shared" si="824"/>
        <v>175</v>
      </c>
      <c r="N2035" s="34">
        <f t="shared" si="824"/>
        <v>159</v>
      </c>
      <c r="O2035" s="34">
        <f t="shared" si="824"/>
        <v>158</v>
      </c>
      <c r="P2035" s="34">
        <f t="shared" si="824"/>
        <v>148</v>
      </c>
      <c r="Q2035" s="34">
        <f t="shared" si="824"/>
        <v>192</v>
      </c>
      <c r="R2035" s="34">
        <f t="shared" si="824"/>
        <v>131</v>
      </c>
      <c r="S2035" s="34">
        <f t="shared" si="824"/>
        <v>185</v>
      </c>
      <c r="T2035" s="34">
        <f t="shared" si="824"/>
        <v>145</v>
      </c>
      <c r="U2035" s="34">
        <f t="shared" si="824"/>
        <v>140</v>
      </c>
      <c r="V2035" s="34"/>
      <c r="W2035" s="34">
        <f t="shared" si="824"/>
        <v>157</v>
      </c>
      <c r="X2035" s="34"/>
      <c r="Y2035" s="34">
        <f t="shared" si="824"/>
        <v>150</v>
      </c>
      <c r="Z2035" s="34">
        <f t="shared" si="824"/>
        <v>146</v>
      </c>
      <c r="AA2035" s="34"/>
      <c r="AB2035" s="34">
        <f t="shared" si="824"/>
        <v>133</v>
      </c>
      <c r="AC2035" s="34">
        <f t="shared" si="824"/>
        <v>149</v>
      </c>
      <c r="AD2035" s="34">
        <f t="shared" si="824"/>
        <v>154</v>
      </c>
      <c r="AE2035" s="34">
        <f t="shared" si="824"/>
        <v>157</v>
      </c>
      <c r="AF2035" s="34">
        <f t="shared" si="824"/>
        <v>166</v>
      </c>
      <c r="AG2035" s="34">
        <f t="shared" si="824"/>
        <v>116</v>
      </c>
      <c r="AH2035" s="34"/>
      <c r="AI2035" s="34">
        <f t="shared" si="824"/>
        <v>184</v>
      </c>
      <c r="AJ2035" s="34">
        <f t="shared" si="824"/>
        <v>148</v>
      </c>
      <c r="AK2035" s="34"/>
      <c r="AL2035" s="34">
        <f t="shared" ref="AL2035:BD2035" si="825">AL2031+AL1984</f>
        <v>145</v>
      </c>
      <c r="AM2035" s="34">
        <f t="shared" si="825"/>
        <v>147</v>
      </c>
      <c r="AN2035" s="34">
        <f t="shared" si="825"/>
        <v>176</v>
      </c>
      <c r="AO2035" s="34">
        <f t="shared" si="825"/>
        <v>144</v>
      </c>
      <c r="AP2035" s="34">
        <f t="shared" si="825"/>
        <v>184</v>
      </c>
      <c r="AQ2035" s="34">
        <f t="shared" si="825"/>
        <v>147</v>
      </c>
      <c r="AR2035" s="34">
        <f t="shared" si="825"/>
        <v>130</v>
      </c>
      <c r="AS2035" s="34">
        <f t="shared" si="825"/>
        <v>217</v>
      </c>
      <c r="AT2035" s="34">
        <f t="shared" si="825"/>
        <v>144</v>
      </c>
      <c r="AU2035" s="34">
        <f t="shared" si="825"/>
        <v>189</v>
      </c>
      <c r="AV2035" s="34">
        <f t="shared" si="825"/>
        <v>0</v>
      </c>
      <c r="AW2035" s="34">
        <f t="shared" si="825"/>
        <v>154</v>
      </c>
      <c r="AX2035" s="34">
        <f t="shared" si="825"/>
        <v>128</v>
      </c>
      <c r="AY2035" s="34">
        <f t="shared" si="825"/>
        <v>196</v>
      </c>
      <c r="AZ2035" s="34">
        <f t="shared" si="825"/>
        <v>131</v>
      </c>
      <c r="BA2035" s="34">
        <f t="shared" si="825"/>
        <v>137</v>
      </c>
      <c r="BB2035" s="34">
        <f t="shared" si="825"/>
        <v>0</v>
      </c>
      <c r="BC2035" s="34">
        <f t="shared" si="825"/>
        <v>0</v>
      </c>
      <c r="BD2035" s="34">
        <f t="shared" si="825"/>
        <v>6423</v>
      </c>
      <c r="BE2035" s="110"/>
    </row>
    <row r="2036" spans="1:57" ht="25.5" customHeight="1" x14ac:dyDescent="0.25">
      <c r="A2036" s="29"/>
      <c r="B2036" s="83"/>
      <c r="C2036" s="84"/>
      <c r="D2036" s="84"/>
      <c r="E2036" s="76" t="s">
        <v>154</v>
      </c>
      <c r="F2036" s="34">
        <f t="shared" ref="F2036:AK2036" si="826">F2032+F1985</f>
        <v>5</v>
      </c>
      <c r="G2036" s="34">
        <f t="shared" si="826"/>
        <v>27</v>
      </c>
      <c r="H2036" s="34">
        <f t="shared" si="826"/>
        <v>89</v>
      </c>
      <c r="I2036" s="34">
        <f t="shared" si="826"/>
        <v>71</v>
      </c>
      <c r="J2036" s="34">
        <f t="shared" si="826"/>
        <v>81</v>
      </c>
      <c r="K2036" s="34">
        <f t="shared" si="826"/>
        <v>22</v>
      </c>
      <c r="L2036" s="34">
        <f t="shared" si="826"/>
        <v>51</v>
      </c>
      <c r="M2036" s="34">
        <f t="shared" si="826"/>
        <v>134</v>
      </c>
      <c r="N2036" s="34">
        <f t="shared" si="826"/>
        <v>107</v>
      </c>
      <c r="O2036" s="34">
        <f t="shared" si="826"/>
        <v>72</v>
      </c>
      <c r="P2036" s="34">
        <f t="shared" si="826"/>
        <v>29</v>
      </c>
      <c r="Q2036" s="34">
        <f t="shared" si="826"/>
        <v>71</v>
      </c>
      <c r="R2036" s="34">
        <f t="shared" si="826"/>
        <v>96</v>
      </c>
      <c r="S2036" s="34">
        <f t="shared" si="826"/>
        <v>24</v>
      </c>
      <c r="T2036" s="34">
        <f t="shared" si="826"/>
        <v>101</v>
      </c>
      <c r="U2036" s="34">
        <f t="shared" si="826"/>
        <v>78</v>
      </c>
      <c r="V2036" s="34"/>
      <c r="W2036" s="34">
        <f t="shared" si="826"/>
        <v>147</v>
      </c>
      <c r="X2036" s="34"/>
      <c r="Y2036" s="34">
        <f t="shared" si="826"/>
        <v>58</v>
      </c>
      <c r="Z2036" s="34">
        <f t="shared" si="826"/>
        <v>74</v>
      </c>
      <c r="AA2036" s="34"/>
      <c r="AB2036" s="34">
        <f t="shared" si="826"/>
        <v>4</v>
      </c>
      <c r="AC2036" s="34">
        <f t="shared" si="826"/>
        <v>59</v>
      </c>
      <c r="AD2036" s="34">
        <f t="shared" si="826"/>
        <v>25</v>
      </c>
      <c r="AE2036" s="34">
        <f t="shared" si="826"/>
        <v>21</v>
      </c>
      <c r="AF2036" s="34">
        <f t="shared" si="826"/>
        <v>105</v>
      </c>
      <c r="AG2036" s="34">
        <f t="shared" si="826"/>
        <v>40</v>
      </c>
      <c r="AH2036" s="34"/>
      <c r="AI2036" s="34">
        <f t="shared" si="826"/>
        <v>58</v>
      </c>
      <c r="AJ2036" s="34">
        <f t="shared" si="826"/>
        <v>39</v>
      </c>
      <c r="AK2036" s="34"/>
      <c r="AL2036" s="34">
        <f t="shared" ref="AL2036:BD2036" si="827">AL2032+AL1985</f>
        <v>37</v>
      </c>
      <c r="AM2036" s="34">
        <f t="shared" si="827"/>
        <v>15</v>
      </c>
      <c r="AN2036" s="34">
        <f t="shared" si="827"/>
        <v>38</v>
      </c>
      <c r="AO2036" s="34">
        <f t="shared" si="827"/>
        <v>93</v>
      </c>
      <c r="AP2036" s="34">
        <f t="shared" si="827"/>
        <v>15</v>
      </c>
      <c r="AQ2036" s="34">
        <f t="shared" si="827"/>
        <v>141</v>
      </c>
      <c r="AR2036" s="34">
        <f t="shared" si="827"/>
        <v>101</v>
      </c>
      <c r="AS2036" s="34">
        <f t="shared" si="827"/>
        <v>87</v>
      </c>
      <c r="AT2036" s="34">
        <f t="shared" si="827"/>
        <v>89</v>
      </c>
      <c r="AU2036" s="34">
        <f t="shared" si="827"/>
        <v>158</v>
      </c>
      <c r="AV2036" s="34">
        <f t="shared" si="827"/>
        <v>0</v>
      </c>
      <c r="AW2036" s="34">
        <f t="shared" si="827"/>
        <v>183</v>
      </c>
      <c r="AX2036" s="34">
        <f t="shared" si="827"/>
        <v>64</v>
      </c>
      <c r="AY2036" s="34">
        <f t="shared" si="827"/>
        <v>3</v>
      </c>
      <c r="AZ2036" s="34">
        <f t="shared" si="827"/>
        <v>33</v>
      </c>
      <c r="BA2036" s="34">
        <f t="shared" si="827"/>
        <v>1</v>
      </c>
      <c r="BB2036" s="34">
        <f t="shared" si="827"/>
        <v>0</v>
      </c>
      <c r="BC2036" s="34">
        <f t="shared" si="827"/>
        <v>0</v>
      </c>
      <c r="BD2036" s="34">
        <f t="shared" si="827"/>
        <v>2746</v>
      </c>
      <c r="BE2036" s="110"/>
    </row>
    <row r="2037" spans="1:57" ht="25.5" customHeight="1" x14ac:dyDescent="0.25">
      <c r="A2037" s="29"/>
      <c r="B2037" s="83"/>
      <c r="C2037" s="84"/>
      <c r="D2037" s="84"/>
      <c r="E2037" s="76" t="s">
        <v>155</v>
      </c>
      <c r="F2037" s="35">
        <f t="shared" ref="F2037:AK2037" si="828">1-F2036/(F2034-F2035)</f>
        <v>0.99667774086378735</v>
      </c>
      <c r="G2037" s="35">
        <f t="shared" si="828"/>
        <v>0.98148148148148151</v>
      </c>
      <c r="H2037" s="35">
        <f t="shared" si="828"/>
        <v>0.94102054340622932</v>
      </c>
      <c r="I2037" s="35">
        <f t="shared" si="828"/>
        <v>0.95116918844566711</v>
      </c>
      <c r="J2037" s="35">
        <f t="shared" si="828"/>
        <v>0.94409937888198758</v>
      </c>
      <c r="K2037" s="35">
        <f t="shared" si="828"/>
        <v>0.98485891259463176</v>
      </c>
      <c r="L2037" s="35">
        <f t="shared" si="828"/>
        <v>0.9637268847795164</v>
      </c>
      <c r="M2037" s="35">
        <f t="shared" si="828"/>
        <v>0.9058988764044944</v>
      </c>
      <c r="N2037" s="35">
        <f t="shared" si="828"/>
        <v>0.92569444444444449</v>
      </c>
      <c r="O2037" s="35">
        <f t="shared" si="828"/>
        <v>0.95</v>
      </c>
      <c r="P2037" s="35">
        <f t="shared" si="828"/>
        <v>0.98002754820936644</v>
      </c>
      <c r="Q2037" s="35">
        <f t="shared" si="828"/>
        <v>0.94957386363636365</v>
      </c>
      <c r="R2037" s="35">
        <f t="shared" si="828"/>
        <v>0.93388429752066116</v>
      </c>
      <c r="S2037" s="35">
        <f t="shared" si="828"/>
        <v>0.983026874115983</v>
      </c>
      <c r="T2037" s="35">
        <f t="shared" si="828"/>
        <v>0.93058419243986257</v>
      </c>
      <c r="U2037" s="35">
        <f t="shared" si="828"/>
        <v>0.94613259668508287</v>
      </c>
      <c r="V2037" s="35"/>
      <c r="W2037" s="35">
        <f t="shared" si="828"/>
        <v>0.89777468706536856</v>
      </c>
      <c r="X2037" s="35"/>
      <c r="Y2037" s="35">
        <f t="shared" si="828"/>
        <v>0.9599723947550034</v>
      </c>
      <c r="Z2037" s="35">
        <f t="shared" si="828"/>
        <v>0.94910591471801931</v>
      </c>
      <c r="AA2037" s="35"/>
      <c r="AB2037" s="35">
        <f t="shared" si="828"/>
        <v>0.99727334696659853</v>
      </c>
      <c r="AC2037" s="35">
        <f t="shared" si="828"/>
        <v>0.95933838731909027</v>
      </c>
      <c r="AD2037" s="35">
        <f t="shared" si="828"/>
        <v>0.98271092669432913</v>
      </c>
      <c r="AE2037" s="35">
        <f t="shared" si="828"/>
        <v>0.98544698544698539</v>
      </c>
      <c r="AF2037" s="35">
        <f t="shared" si="828"/>
        <v>0.92672714584787164</v>
      </c>
      <c r="AG2037" s="35">
        <f t="shared" si="828"/>
        <v>0.97302764666217123</v>
      </c>
      <c r="AH2037" s="35"/>
      <c r="AI2037" s="35">
        <f t="shared" si="828"/>
        <v>0.95903954802259883</v>
      </c>
      <c r="AJ2037" s="35">
        <f t="shared" si="828"/>
        <v>0.97306629834254144</v>
      </c>
      <c r="AK2037" s="35"/>
      <c r="AL2037" s="35">
        <f t="shared" ref="AL2037:BD2037" si="829">1-AL2036/(AL2034-AL2035)</f>
        <v>0.97450034458993795</v>
      </c>
      <c r="AM2037" s="35">
        <f t="shared" si="829"/>
        <v>0.98966942148760328</v>
      </c>
      <c r="AN2037" s="35">
        <f t="shared" si="829"/>
        <v>0.97329585382993677</v>
      </c>
      <c r="AO2037" s="35">
        <f t="shared" si="829"/>
        <v>0.93608247422680413</v>
      </c>
      <c r="AP2037" s="35">
        <f t="shared" si="829"/>
        <v>0.98940677966101698</v>
      </c>
      <c r="AQ2037" s="35">
        <f t="shared" si="829"/>
        <v>0.90275862068965518</v>
      </c>
      <c r="AR2037" s="35">
        <f t="shared" si="829"/>
        <v>0.93119891008174382</v>
      </c>
      <c r="AS2037" s="35">
        <f t="shared" si="829"/>
        <v>0.93709327548806942</v>
      </c>
      <c r="AT2037" s="35">
        <f t="shared" si="829"/>
        <v>0.93883161512027491</v>
      </c>
      <c r="AU2037" s="35">
        <f t="shared" si="829"/>
        <v>0.88802267895109854</v>
      </c>
      <c r="AV2037" s="35">
        <f t="shared" si="829"/>
        <v>1</v>
      </c>
      <c r="AW2037" s="35">
        <f t="shared" si="829"/>
        <v>0.87273991655076499</v>
      </c>
      <c r="AX2037" s="35">
        <f t="shared" si="829"/>
        <v>0.95649218218898713</v>
      </c>
      <c r="AY2037" s="35">
        <f t="shared" si="829"/>
        <v>0.99785867237687365</v>
      </c>
      <c r="AZ2037" s="35">
        <f t="shared" si="829"/>
        <v>0.97752043596730243</v>
      </c>
      <c r="BA2037" s="35">
        <f t="shared" si="829"/>
        <v>0.99931647300068349</v>
      </c>
      <c r="BB2037" s="35">
        <f t="shared" si="829"/>
        <v>1</v>
      </c>
      <c r="BC2037" s="35">
        <f t="shared" si="829"/>
        <v>1</v>
      </c>
      <c r="BD2037" s="35">
        <f t="shared" si="829"/>
        <v>0.95807633587786256</v>
      </c>
      <c r="BE2037" s="110"/>
    </row>
    <row r="2038" spans="1:57" ht="25.5" customHeight="1" x14ac:dyDescent="0.25">
      <c r="A2038" s="19" t="s">
        <v>44</v>
      </c>
      <c r="B2038" s="85" t="s">
        <v>45</v>
      </c>
      <c r="C2038" s="86">
        <v>43750</v>
      </c>
      <c r="D2038" s="85">
        <v>40</v>
      </c>
      <c r="E2038" s="85" t="s">
        <v>46</v>
      </c>
      <c r="F2038" s="19">
        <f t="shared" ref="F2038:AK2038" si="830">F1987</f>
        <v>14</v>
      </c>
      <c r="G2038" s="19">
        <f t="shared" si="830"/>
        <v>23</v>
      </c>
      <c r="H2038" s="19">
        <f t="shared" si="830"/>
        <v>42</v>
      </c>
      <c r="I2038" s="19">
        <f t="shared" si="830"/>
        <v>47</v>
      </c>
      <c r="J2038" s="19">
        <f t="shared" si="830"/>
        <v>48</v>
      </c>
      <c r="K2038" s="19">
        <f t="shared" si="830"/>
        <v>59</v>
      </c>
      <c r="L2038" s="19">
        <f t="shared" si="830"/>
        <v>64</v>
      </c>
      <c r="M2038" s="19">
        <f t="shared" si="830"/>
        <v>65</v>
      </c>
      <c r="N2038" s="19">
        <f t="shared" si="830"/>
        <v>66</v>
      </c>
      <c r="O2038" s="19">
        <f t="shared" si="830"/>
        <v>72</v>
      </c>
      <c r="P2038" s="19">
        <f t="shared" si="830"/>
        <v>76</v>
      </c>
      <c r="Q2038" s="19">
        <f t="shared" si="830"/>
        <v>78</v>
      </c>
      <c r="R2038" s="19">
        <f t="shared" si="830"/>
        <v>79</v>
      </c>
      <c r="S2038" s="19">
        <f t="shared" si="830"/>
        <v>83</v>
      </c>
      <c r="T2038" s="19">
        <f t="shared" si="830"/>
        <v>84</v>
      </c>
      <c r="U2038" s="19">
        <f t="shared" si="830"/>
        <v>86</v>
      </c>
      <c r="V2038" s="19"/>
      <c r="W2038" s="19">
        <f t="shared" si="830"/>
        <v>411</v>
      </c>
      <c r="X2038" s="19"/>
      <c r="Y2038" s="19">
        <f t="shared" si="830"/>
        <v>413</v>
      </c>
      <c r="Z2038" s="19">
        <f t="shared" si="830"/>
        <v>415</v>
      </c>
      <c r="AA2038" s="19"/>
      <c r="AB2038" s="19">
        <f t="shared" si="830"/>
        <v>417</v>
      </c>
      <c r="AC2038" s="19">
        <f t="shared" si="830"/>
        <v>418</v>
      </c>
      <c r="AD2038" s="19">
        <f t="shared" si="830"/>
        <v>419</v>
      </c>
      <c r="AE2038" s="19">
        <f t="shared" si="830"/>
        <v>420</v>
      </c>
      <c r="AF2038" s="19">
        <f t="shared" si="830"/>
        <v>421</v>
      </c>
      <c r="AG2038" s="19">
        <f t="shared" si="830"/>
        <v>422</v>
      </c>
      <c r="AH2038" s="19"/>
      <c r="AI2038" s="19">
        <f t="shared" si="830"/>
        <v>425</v>
      </c>
      <c r="AJ2038" s="19">
        <f t="shared" si="830"/>
        <v>426</v>
      </c>
      <c r="AK2038" s="19"/>
      <c r="AL2038" s="19">
        <f t="shared" ref="AL2038:BD2038" si="831">AL1987</f>
        <v>430</v>
      </c>
      <c r="AM2038" s="19">
        <f t="shared" si="831"/>
        <v>431</v>
      </c>
      <c r="AN2038" s="19">
        <f t="shared" si="831"/>
        <v>433</v>
      </c>
      <c r="AO2038" s="19">
        <f t="shared" si="831"/>
        <v>446</v>
      </c>
      <c r="AP2038" s="19">
        <f t="shared" si="831"/>
        <v>449</v>
      </c>
      <c r="AQ2038" s="19">
        <f t="shared" si="831"/>
        <v>450</v>
      </c>
      <c r="AR2038" s="19">
        <f t="shared" si="831"/>
        <v>451</v>
      </c>
      <c r="AS2038" s="19">
        <f t="shared" si="831"/>
        <v>453</v>
      </c>
      <c r="AT2038" s="19">
        <f t="shared" si="831"/>
        <v>454</v>
      </c>
      <c r="AU2038" s="19">
        <f t="shared" si="831"/>
        <v>455</v>
      </c>
      <c r="AV2038" s="19">
        <f t="shared" si="831"/>
        <v>0</v>
      </c>
      <c r="AW2038" s="19">
        <f t="shared" si="831"/>
        <v>457</v>
      </c>
      <c r="AX2038" s="19">
        <f t="shared" si="831"/>
        <v>458</v>
      </c>
      <c r="AY2038" s="19">
        <f t="shared" si="831"/>
        <v>460</v>
      </c>
      <c r="AZ2038" s="19">
        <f t="shared" si="831"/>
        <v>461</v>
      </c>
      <c r="BA2038" s="19">
        <f t="shared" si="831"/>
        <v>463</v>
      </c>
      <c r="BB2038" s="19">
        <f t="shared" si="831"/>
        <v>0</v>
      </c>
      <c r="BC2038" s="19">
        <f t="shared" si="831"/>
        <v>0</v>
      </c>
      <c r="BD2038" s="19" t="str">
        <f t="shared" si="831"/>
        <v>TOTALS</v>
      </c>
      <c r="BE2038" s="19" t="s">
        <v>47</v>
      </c>
    </row>
    <row r="2039" spans="1:57" ht="25.5" customHeight="1" x14ac:dyDescent="0.25">
      <c r="A2039" s="19" t="s">
        <v>48</v>
      </c>
      <c r="B2039" s="85"/>
      <c r="C2039" s="87" t="s">
        <v>49</v>
      </c>
      <c r="D2039" s="87" t="s">
        <v>50</v>
      </c>
      <c r="E2039" s="87" t="s">
        <v>51</v>
      </c>
      <c r="F2039" s="19" t="s">
        <v>52</v>
      </c>
      <c r="G2039" s="19" t="s">
        <v>52</v>
      </c>
      <c r="H2039" s="19" t="s">
        <v>52</v>
      </c>
      <c r="I2039" s="19" t="s">
        <v>52</v>
      </c>
      <c r="J2039" s="19" t="s">
        <v>52</v>
      </c>
      <c r="K2039" s="19" t="s">
        <v>52</v>
      </c>
      <c r="L2039" s="19" t="s">
        <v>52</v>
      </c>
      <c r="M2039" s="19" t="s">
        <v>52</v>
      </c>
      <c r="N2039" s="19" t="s">
        <v>52</v>
      </c>
      <c r="O2039" s="19" t="s">
        <v>52</v>
      </c>
      <c r="P2039" s="19" t="s">
        <v>52</v>
      </c>
      <c r="Q2039" s="19" t="s">
        <v>52</v>
      </c>
      <c r="R2039" s="19" t="s">
        <v>52</v>
      </c>
      <c r="S2039" s="19" t="s">
        <v>52</v>
      </c>
      <c r="T2039" s="19" t="s">
        <v>52</v>
      </c>
      <c r="U2039" s="19" t="s">
        <v>52</v>
      </c>
      <c r="V2039" s="19"/>
      <c r="W2039" s="19" t="s">
        <v>52</v>
      </c>
      <c r="X2039" s="19"/>
      <c r="Y2039" s="19" t="s">
        <v>52</v>
      </c>
      <c r="Z2039" s="19" t="s">
        <v>52</v>
      </c>
      <c r="AA2039" s="19"/>
      <c r="AB2039" s="19" t="s">
        <v>52</v>
      </c>
      <c r="AC2039" s="19" t="s">
        <v>52</v>
      </c>
      <c r="AD2039" s="19" t="s">
        <v>52</v>
      </c>
      <c r="AE2039" s="19" t="s">
        <v>52</v>
      </c>
      <c r="AF2039" s="19" t="s">
        <v>52</v>
      </c>
      <c r="AG2039" s="19" t="s">
        <v>52</v>
      </c>
      <c r="AH2039" s="19"/>
      <c r="AI2039" s="19" t="s">
        <v>52</v>
      </c>
      <c r="AJ2039" s="19" t="s">
        <v>52</v>
      </c>
      <c r="AK2039" s="19"/>
      <c r="AL2039" s="19" t="s">
        <v>52</v>
      </c>
      <c r="AM2039" s="19" t="s">
        <v>52</v>
      </c>
      <c r="AN2039" s="19" t="s">
        <v>52</v>
      </c>
      <c r="AO2039" s="19" t="s">
        <v>52</v>
      </c>
      <c r="AP2039" s="19" t="s">
        <v>52</v>
      </c>
      <c r="AQ2039" s="19" t="s">
        <v>52</v>
      </c>
      <c r="AR2039" s="19" t="s">
        <v>52</v>
      </c>
      <c r="AS2039" s="19" t="s">
        <v>52</v>
      </c>
      <c r="AT2039" s="19" t="s">
        <v>52</v>
      </c>
      <c r="AU2039" s="19" t="s">
        <v>52</v>
      </c>
      <c r="AV2039" s="19" t="s">
        <v>52</v>
      </c>
      <c r="AW2039" s="19" t="s">
        <v>52</v>
      </c>
      <c r="AX2039" s="19" t="s">
        <v>52</v>
      </c>
      <c r="AY2039" s="19" t="s">
        <v>52</v>
      </c>
      <c r="AZ2039" s="19" t="s">
        <v>52</v>
      </c>
      <c r="BA2039" s="19" t="s">
        <v>52</v>
      </c>
      <c r="BB2039" s="19" t="s">
        <v>52</v>
      </c>
      <c r="BC2039" s="19" t="s">
        <v>52</v>
      </c>
      <c r="BD2039" s="19" t="s">
        <v>52</v>
      </c>
      <c r="BE2039" s="19" t="s">
        <v>53</v>
      </c>
    </row>
    <row r="2040" spans="1:57" ht="25.5" customHeight="1" x14ac:dyDescent="0.25">
      <c r="A2040" s="22">
        <v>41</v>
      </c>
      <c r="B2040" s="76" t="s">
        <v>54</v>
      </c>
      <c r="C2040" s="76">
        <v>25</v>
      </c>
      <c r="D2040" s="76" t="s">
        <v>55</v>
      </c>
      <c r="E2040" s="76" t="s">
        <v>56</v>
      </c>
      <c r="F2040" s="24">
        <v>0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0</v>
      </c>
      <c r="V2040" s="24"/>
      <c r="W2040" s="24">
        <v>0</v>
      </c>
      <c r="X2040" s="24"/>
      <c r="Y2040" s="24">
        <v>0</v>
      </c>
      <c r="Z2040" s="24">
        <v>0</v>
      </c>
      <c r="AA2040" s="24"/>
      <c r="AB2040" s="24">
        <v>0</v>
      </c>
      <c r="AC2040" s="24">
        <v>0</v>
      </c>
      <c r="AD2040" s="24">
        <v>0</v>
      </c>
      <c r="AE2040" s="24">
        <v>0</v>
      </c>
      <c r="AF2040" s="24">
        <v>0</v>
      </c>
      <c r="AG2040" s="24">
        <v>0</v>
      </c>
      <c r="AH2040" s="24"/>
      <c r="AI2040" s="24">
        <v>0</v>
      </c>
      <c r="AJ2040" s="24">
        <v>0</v>
      </c>
      <c r="AK2040" s="24"/>
      <c r="AL2040" s="24">
        <v>0</v>
      </c>
      <c r="AM2040" s="24">
        <v>0</v>
      </c>
      <c r="AN2040" s="24">
        <v>0</v>
      </c>
      <c r="AO2040" s="24">
        <v>0</v>
      </c>
      <c r="AP2040" s="24">
        <v>0</v>
      </c>
      <c r="AQ2040" s="24">
        <v>0</v>
      </c>
      <c r="AR2040" s="24">
        <v>0</v>
      </c>
      <c r="AS2040" s="24">
        <v>0</v>
      </c>
      <c r="AT2040" s="24">
        <v>0</v>
      </c>
      <c r="AU2040" s="24">
        <v>0</v>
      </c>
      <c r="AV2040" s="24">
        <v>0</v>
      </c>
      <c r="AW2040" s="24">
        <v>0</v>
      </c>
      <c r="AX2040" s="24">
        <v>0</v>
      </c>
      <c r="AY2040" s="24">
        <v>0</v>
      </c>
      <c r="AZ2040" s="24">
        <v>0</v>
      </c>
      <c r="BA2040" s="24">
        <v>0</v>
      </c>
      <c r="BB2040" s="24">
        <v>0</v>
      </c>
      <c r="BC2040" s="24">
        <v>0</v>
      </c>
      <c r="BD2040" s="24">
        <f t="shared" ref="BD2040:BD2083" si="832">SUM(F2040:BC2040)</f>
        <v>0</v>
      </c>
      <c r="BE2040" s="25"/>
    </row>
    <row r="2041" spans="1:57" ht="25.5" customHeight="1" x14ac:dyDescent="0.25">
      <c r="A2041" s="22">
        <v>41</v>
      </c>
      <c r="B2041" s="76" t="s">
        <v>54</v>
      </c>
      <c r="C2041" s="76">
        <v>66</v>
      </c>
      <c r="D2041" s="76" t="s">
        <v>55</v>
      </c>
      <c r="E2041" s="77" t="s">
        <v>57</v>
      </c>
      <c r="F2041" s="24">
        <v>0</v>
      </c>
      <c r="G2041" s="24">
        <v>0</v>
      </c>
      <c r="H2041" s="24">
        <v>0</v>
      </c>
      <c r="I2041" s="24">
        <v>0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0</v>
      </c>
      <c r="V2041" s="24"/>
      <c r="W2041" s="24">
        <v>0</v>
      </c>
      <c r="X2041" s="24"/>
      <c r="Y2041" s="24">
        <v>0</v>
      </c>
      <c r="Z2041" s="24">
        <v>0</v>
      </c>
      <c r="AA2041" s="24"/>
      <c r="AB2041" s="24">
        <v>0</v>
      </c>
      <c r="AC2041" s="24">
        <v>0</v>
      </c>
      <c r="AD2041" s="24">
        <v>0</v>
      </c>
      <c r="AE2041" s="24">
        <v>0</v>
      </c>
      <c r="AF2041" s="24">
        <v>0</v>
      </c>
      <c r="AG2041" s="24">
        <v>0</v>
      </c>
      <c r="AH2041" s="24"/>
      <c r="AI2041" s="24">
        <v>0</v>
      </c>
      <c r="AJ2041" s="24">
        <v>0</v>
      </c>
      <c r="AK2041" s="24"/>
      <c r="AL2041" s="24">
        <v>0</v>
      </c>
      <c r="AM2041" s="24">
        <v>0</v>
      </c>
      <c r="AN2041" s="24">
        <v>0</v>
      </c>
      <c r="AO2041" s="24">
        <v>0</v>
      </c>
      <c r="AP2041" s="24">
        <v>0</v>
      </c>
      <c r="AQ2041" s="24">
        <v>0</v>
      </c>
      <c r="AR2041" s="24">
        <v>0</v>
      </c>
      <c r="AS2041" s="24">
        <v>0</v>
      </c>
      <c r="AT2041" s="24">
        <v>0</v>
      </c>
      <c r="AU2041" s="24">
        <v>0</v>
      </c>
      <c r="AV2041" s="24">
        <v>0</v>
      </c>
      <c r="AW2041" s="24">
        <v>0</v>
      </c>
      <c r="AX2041" s="24">
        <v>0</v>
      </c>
      <c r="AY2041" s="24">
        <v>0</v>
      </c>
      <c r="AZ2041" s="24">
        <v>0</v>
      </c>
      <c r="BA2041" s="24">
        <v>0</v>
      </c>
      <c r="BB2041" s="24">
        <v>0</v>
      </c>
      <c r="BC2041" s="24">
        <v>0</v>
      </c>
      <c r="BD2041" s="24">
        <f t="shared" si="832"/>
        <v>0</v>
      </c>
      <c r="BE2041" s="25"/>
    </row>
    <row r="2042" spans="1:57" ht="25.5" customHeight="1" x14ac:dyDescent="0.25">
      <c r="A2042" s="22">
        <v>41</v>
      </c>
      <c r="B2042" s="76" t="s">
        <v>54</v>
      </c>
      <c r="C2042" s="76">
        <v>27</v>
      </c>
      <c r="D2042" s="76">
        <v>269</v>
      </c>
      <c r="E2042" s="76" t="s">
        <v>61</v>
      </c>
      <c r="F2042" s="24">
        <v>0</v>
      </c>
      <c r="G2042" s="24">
        <v>0</v>
      </c>
      <c r="H2042" s="24">
        <v>0</v>
      </c>
      <c r="I2042" s="24">
        <v>0</v>
      </c>
      <c r="J2042" s="24">
        <v>0</v>
      </c>
      <c r="K2042" s="24">
        <v>0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0</v>
      </c>
      <c r="V2042" s="24"/>
      <c r="W2042" s="24">
        <v>0</v>
      </c>
      <c r="X2042" s="24"/>
      <c r="Y2042" s="24">
        <v>0</v>
      </c>
      <c r="Z2042" s="24">
        <v>0</v>
      </c>
      <c r="AA2042" s="24"/>
      <c r="AB2042" s="24">
        <v>0</v>
      </c>
      <c r="AC2042" s="24">
        <v>0</v>
      </c>
      <c r="AD2042" s="24">
        <v>0</v>
      </c>
      <c r="AE2042" s="24">
        <v>0</v>
      </c>
      <c r="AF2042" s="24">
        <v>0</v>
      </c>
      <c r="AG2042" s="24">
        <v>0</v>
      </c>
      <c r="AH2042" s="24"/>
      <c r="AI2042" s="24">
        <v>0</v>
      </c>
      <c r="AJ2042" s="24">
        <v>0</v>
      </c>
      <c r="AK2042" s="24"/>
      <c r="AL2042" s="24">
        <v>0</v>
      </c>
      <c r="AM2042" s="24">
        <v>0</v>
      </c>
      <c r="AN2042" s="24">
        <v>0</v>
      </c>
      <c r="AO2042" s="24">
        <v>0</v>
      </c>
      <c r="AP2042" s="24">
        <v>0</v>
      </c>
      <c r="AQ2042" s="24">
        <v>0</v>
      </c>
      <c r="AR2042" s="24">
        <v>0</v>
      </c>
      <c r="AS2042" s="24">
        <v>0</v>
      </c>
      <c r="AT2042" s="24">
        <v>0</v>
      </c>
      <c r="AU2042" s="24">
        <v>0</v>
      </c>
      <c r="AV2042" s="24">
        <v>0</v>
      </c>
      <c r="AW2042" s="24">
        <v>0</v>
      </c>
      <c r="AX2042" s="24">
        <v>0</v>
      </c>
      <c r="AY2042" s="24">
        <v>0</v>
      </c>
      <c r="AZ2042" s="24">
        <v>0</v>
      </c>
      <c r="BA2042" s="24">
        <v>0</v>
      </c>
      <c r="BB2042" s="24">
        <v>0</v>
      </c>
      <c r="BC2042" s="24">
        <v>0</v>
      </c>
      <c r="BD2042" s="24">
        <f t="shared" si="832"/>
        <v>0</v>
      </c>
      <c r="BE2042" s="25"/>
    </row>
    <row r="2043" spans="1:57" ht="25.5" customHeight="1" x14ac:dyDescent="0.25">
      <c r="A2043" s="22">
        <v>41</v>
      </c>
      <c r="B2043" s="76" t="s">
        <v>54</v>
      </c>
      <c r="C2043" s="76">
        <v>27</v>
      </c>
      <c r="D2043" s="76">
        <v>273</v>
      </c>
      <c r="E2043" s="76" t="s">
        <v>65</v>
      </c>
      <c r="F2043" s="24">
        <v>0</v>
      </c>
      <c r="G2043" s="24">
        <v>0</v>
      </c>
      <c r="H2043" s="24">
        <v>0</v>
      </c>
      <c r="I2043" s="24">
        <v>0</v>
      </c>
      <c r="J2043" s="24">
        <v>0</v>
      </c>
      <c r="K2043" s="24">
        <v>0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0</v>
      </c>
      <c r="V2043" s="24"/>
      <c r="W2043" s="24">
        <v>0</v>
      </c>
      <c r="X2043" s="24"/>
      <c r="Y2043" s="24">
        <v>0</v>
      </c>
      <c r="Z2043" s="24">
        <v>0</v>
      </c>
      <c r="AA2043" s="24"/>
      <c r="AB2043" s="24">
        <v>0</v>
      </c>
      <c r="AC2043" s="24">
        <v>0</v>
      </c>
      <c r="AD2043" s="24">
        <v>0</v>
      </c>
      <c r="AE2043" s="24">
        <v>0</v>
      </c>
      <c r="AF2043" s="24">
        <v>0</v>
      </c>
      <c r="AG2043" s="24">
        <v>0</v>
      </c>
      <c r="AH2043" s="24"/>
      <c r="AI2043" s="24">
        <v>0</v>
      </c>
      <c r="AJ2043" s="24">
        <v>0</v>
      </c>
      <c r="AK2043" s="24"/>
      <c r="AL2043" s="24">
        <v>0</v>
      </c>
      <c r="AM2043" s="24">
        <v>0</v>
      </c>
      <c r="AN2043" s="24">
        <v>0</v>
      </c>
      <c r="AO2043" s="24">
        <v>0</v>
      </c>
      <c r="AP2043" s="24">
        <v>0</v>
      </c>
      <c r="AQ2043" s="24">
        <v>0</v>
      </c>
      <c r="AR2043" s="24">
        <v>0</v>
      </c>
      <c r="AS2043" s="24">
        <v>0</v>
      </c>
      <c r="AT2043" s="24">
        <v>0</v>
      </c>
      <c r="AU2043" s="24">
        <v>0</v>
      </c>
      <c r="AV2043" s="24">
        <v>0</v>
      </c>
      <c r="AW2043" s="24">
        <v>0</v>
      </c>
      <c r="AX2043" s="24">
        <v>0</v>
      </c>
      <c r="AY2043" s="24">
        <v>0</v>
      </c>
      <c r="AZ2043" s="24">
        <v>0</v>
      </c>
      <c r="BA2043" s="24">
        <v>0</v>
      </c>
      <c r="BB2043" s="24">
        <v>0</v>
      </c>
      <c r="BC2043" s="24">
        <v>0</v>
      </c>
      <c r="BD2043" s="24">
        <f t="shared" si="832"/>
        <v>0</v>
      </c>
      <c r="BE2043" s="25"/>
    </row>
    <row r="2044" spans="1:57" ht="25.5" customHeight="1" x14ac:dyDescent="0.25">
      <c r="A2044" s="22">
        <v>41</v>
      </c>
      <c r="B2044" s="76" t="s">
        <v>54</v>
      </c>
      <c r="C2044" s="76">
        <v>27</v>
      </c>
      <c r="D2044" s="76">
        <v>274</v>
      </c>
      <c r="E2044" s="76" t="s">
        <v>66</v>
      </c>
      <c r="F2044" s="24">
        <v>0</v>
      </c>
      <c r="G2044" s="24">
        <v>0</v>
      </c>
      <c r="H2044" s="24">
        <v>0</v>
      </c>
      <c r="I2044" s="24">
        <v>0</v>
      </c>
      <c r="J2044" s="24">
        <v>0</v>
      </c>
      <c r="K2044" s="24">
        <v>0</v>
      </c>
      <c r="L2044" s="24">
        <v>0</v>
      </c>
      <c r="M2044" s="24">
        <v>0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0</v>
      </c>
      <c r="V2044" s="24"/>
      <c r="W2044" s="24">
        <v>0</v>
      </c>
      <c r="X2044" s="24"/>
      <c r="Y2044" s="24">
        <v>0</v>
      </c>
      <c r="Z2044" s="24">
        <v>0</v>
      </c>
      <c r="AA2044" s="24"/>
      <c r="AB2044" s="24">
        <v>0</v>
      </c>
      <c r="AC2044" s="24">
        <v>0</v>
      </c>
      <c r="AD2044" s="24">
        <v>0</v>
      </c>
      <c r="AE2044" s="24">
        <v>0</v>
      </c>
      <c r="AF2044" s="24">
        <v>0</v>
      </c>
      <c r="AG2044" s="24">
        <v>0</v>
      </c>
      <c r="AH2044" s="24"/>
      <c r="AI2044" s="24">
        <v>0</v>
      </c>
      <c r="AJ2044" s="24">
        <v>0</v>
      </c>
      <c r="AK2044" s="24"/>
      <c r="AL2044" s="24">
        <v>0</v>
      </c>
      <c r="AM2044" s="24">
        <v>0</v>
      </c>
      <c r="AN2044" s="24">
        <v>0</v>
      </c>
      <c r="AO2044" s="24">
        <v>0</v>
      </c>
      <c r="AP2044" s="24">
        <v>0</v>
      </c>
      <c r="AQ2044" s="24">
        <v>0</v>
      </c>
      <c r="AR2044" s="24">
        <v>0</v>
      </c>
      <c r="AS2044" s="24">
        <v>0</v>
      </c>
      <c r="AT2044" s="24">
        <v>0</v>
      </c>
      <c r="AU2044" s="24">
        <v>0</v>
      </c>
      <c r="AV2044" s="24">
        <v>0</v>
      </c>
      <c r="AW2044" s="24">
        <v>0</v>
      </c>
      <c r="AX2044" s="24">
        <v>0</v>
      </c>
      <c r="AY2044" s="24">
        <v>0</v>
      </c>
      <c r="AZ2044" s="24">
        <v>0</v>
      </c>
      <c r="BA2044" s="24">
        <v>0</v>
      </c>
      <c r="BB2044" s="24">
        <v>0</v>
      </c>
      <c r="BC2044" s="24">
        <v>0</v>
      </c>
      <c r="BD2044" s="24">
        <f t="shared" si="832"/>
        <v>0</v>
      </c>
      <c r="BE2044" s="25" t="s">
        <v>48</v>
      </c>
    </row>
    <row r="2045" spans="1:57" ht="25.5" customHeight="1" x14ac:dyDescent="0.25">
      <c r="A2045" s="22">
        <v>41</v>
      </c>
      <c r="B2045" s="76" t="s">
        <v>54</v>
      </c>
      <c r="C2045" s="76">
        <v>23</v>
      </c>
      <c r="D2045" s="76">
        <v>243</v>
      </c>
      <c r="E2045" s="76" t="s">
        <v>67</v>
      </c>
      <c r="F2045" s="24">
        <v>0</v>
      </c>
      <c r="G2045" s="24">
        <v>0</v>
      </c>
      <c r="H2045" s="24">
        <v>0</v>
      </c>
      <c r="I2045" s="24">
        <v>0</v>
      </c>
      <c r="J2045" s="24">
        <v>0</v>
      </c>
      <c r="K2045" s="24">
        <v>0</v>
      </c>
      <c r="L2045" s="24">
        <v>0</v>
      </c>
      <c r="M2045" s="24">
        <v>0</v>
      </c>
      <c r="N2045" s="24">
        <v>0</v>
      </c>
      <c r="O2045" s="24">
        <v>0</v>
      </c>
      <c r="P2045" s="24">
        <v>0</v>
      </c>
      <c r="Q2045" s="24">
        <v>0</v>
      </c>
      <c r="R2045" s="24">
        <v>0</v>
      </c>
      <c r="S2045" s="24">
        <v>0</v>
      </c>
      <c r="T2045" s="24">
        <v>0</v>
      </c>
      <c r="U2045" s="24">
        <v>0</v>
      </c>
      <c r="V2045" s="24"/>
      <c r="W2045" s="24">
        <v>0</v>
      </c>
      <c r="X2045" s="24"/>
      <c r="Y2045" s="24">
        <v>0</v>
      </c>
      <c r="Z2045" s="24">
        <v>0</v>
      </c>
      <c r="AA2045" s="24"/>
      <c r="AB2045" s="24">
        <v>0</v>
      </c>
      <c r="AC2045" s="24">
        <v>0</v>
      </c>
      <c r="AD2045" s="24">
        <v>0</v>
      </c>
      <c r="AE2045" s="24">
        <v>0</v>
      </c>
      <c r="AF2045" s="24">
        <v>0</v>
      </c>
      <c r="AG2045" s="24">
        <v>0</v>
      </c>
      <c r="AH2045" s="24"/>
      <c r="AI2045" s="24">
        <v>0</v>
      </c>
      <c r="AJ2045" s="24">
        <v>0</v>
      </c>
      <c r="AK2045" s="24"/>
      <c r="AL2045" s="24">
        <v>0</v>
      </c>
      <c r="AM2045" s="24">
        <v>0</v>
      </c>
      <c r="AN2045" s="24">
        <v>0</v>
      </c>
      <c r="AO2045" s="24">
        <v>0</v>
      </c>
      <c r="AP2045" s="24">
        <v>0</v>
      </c>
      <c r="AQ2045" s="24">
        <v>0</v>
      </c>
      <c r="AR2045" s="24">
        <v>0</v>
      </c>
      <c r="AS2045" s="24">
        <v>0</v>
      </c>
      <c r="AT2045" s="24">
        <v>0</v>
      </c>
      <c r="AU2045" s="24">
        <v>0</v>
      </c>
      <c r="AV2045" s="24">
        <v>0</v>
      </c>
      <c r="AW2045" s="24">
        <v>0</v>
      </c>
      <c r="AX2045" s="24">
        <v>0</v>
      </c>
      <c r="AY2045" s="24">
        <v>0</v>
      </c>
      <c r="AZ2045" s="24">
        <v>0</v>
      </c>
      <c r="BA2045" s="24">
        <v>0</v>
      </c>
      <c r="BB2045" s="24">
        <v>0</v>
      </c>
      <c r="BC2045" s="24">
        <v>0</v>
      </c>
      <c r="BD2045" s="24">
        <f t="shared" si="832"/>
        <v>0</v>
      </c>
      <c r="BE2045" s="25" t="s">
        <v>48</v>
      </c>
    </row>
    <row r="2046" spans="1:57" ht="25.5" customHeight="1" x14ac:dyDescent="0.25">
      <c r="A2046" s="22">
        <v>41</v>
      </c>
      <c r="B2046" s="76" t="s">
        <v>54</v>
      </c>
      <c r="C2046" s="76">
        <v>23</v>
      </c>
      <c r="D2046" s="76">
        <v>332</v>
      </c>
      <c r="E2046" s="76" t="s">
        <v>68</v>
      </c>
      <c r="F2046" s="24">
        <v>0</v>
      </c>
      <c r="G2046" s="24">
        <v>0</v>
      </c>
      <c r="H2046" s="24">
        <v>0</v>
      </c>
      <c r="I2046" s="24">
        <v>0</v>
      </c>
      <c r="J2046" s="24">
        <v>0</v>
      </c>
      <c r="K2046" s="24">
        <v>0</v>
      </c>
      <c r="L2046" s="24">
        <v>0</v>
      </c>
      <c r="M2046" s="24">
        <v>0</v>
      </c>
      <c r="N2046" s="24">
        <v>0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0</v>
      </c>
      <c r="U2046" s="24">
        <v>0</v>
      </c>
      <c r="V2046" s="24"/>
      <c r="W2046" s="24">
        <v>0</v>
      </c>
      <c r="X2046" s="24"/>
      <c r="Y2046" s="24">
        <v>0</v>
      </c>
      <c r="Z2046" s="24">
        <v>0</v>
      </c>
      <c r="AA2046" s="24"/>
      <c r="AB2046" s="24">
        <v>0</v>
      </c>
      <c r="AC2046" s="24">
        <v>0</v>
      </c>
      <c r="AD2046" s="24">
        <v>0</v>
      </c>
      <c r="AE2046" s="24">
        <v>0</v>
      </c>
      <c r="AF2046" s="24">
        <v>0</v>
      </c>
      <c r="AG2046" s="24">
        <v>0</v>
      </c>
      <c r="AH2046" s="24"/>
      <c r="AI2046" s="24">
        <v>0</v>
      </c>
      <c r="AJ2046" s="24">
        <v>0</v>
      </c>
      <c r="AK2046" s="24"/>
      <c r="AL2046" s="24">
        <v>0</v>
      </c>
      <c r="AM2046" s="24">
        <v>0</v>
      </c>
      <c r="AN2046" s="24">
        <v>0</v>
      </c>
      <c r="AO2046" s="24">
        <v>0</v>
      </c>
      <c r="AP2046" s="24">
        <v>0</v>
      </c>
      <c r="AQ2046" s="24">
        <v>0</v>
      </c>
      <c r="AR2046" s="24">
        <v>0</v>
      </c>
      <c r="AS2046" s="24">
        <v>0</v>
      </c>
      <c r="AT2046" s="24">
        <v>0</v>
      </c>
      <c r="AU2046" s="24">
        <v>0</v>
      </c>
      <c r="AV2046" s="24">
        <v>0</v>
      </c>
      <c r="AW2046" s="24">
        <v>0</v>
      </c>
      <c r="AX2046" s="24">
        <v>0</v>
      </c>
      <c r="AY2046" s="24">
        <v>0</v>
      </c>
      <c r="AZ2046" s="24">
        <v>0</v>
      </c>
      <c r="BA2046" s="24">
        <v>0</v>
      </c>
      <c r="BB2046" s="24">
        <v>0</v>
      </c>
      <c r="BC2046" s="24">
        <v>0</v>
      </c>
      <c r="BD2046" s="24">
        <f t="shared" si="832"/>
        <v>0</v>
      </c>
      <c r="BE2046" s="25" t="s">
        <v>48</v>
      </c>
    </row>
    <row r="2047" spans="1:57" ht="25.5" customHeight="1" x14ac:dyDescent="0.25">
      <c r="A2047" s="22">
        <v>41</v>
      </c>
      <c r="B2047" s="76" t="s">
        <v>54</v>
      </c>
      <c r="C2047" s="76">
        <v>22</v>
      </c>
      <c r="D2047" s="76">
        <v>175</v>
      </c>
      <c r="E2047" s="76" t="s">
        <v>69</v>
      </c>
      <c r="F2047" s="24">
        <v>0</v>
      </c>
      <c r="G2047" s="24">
        <v>0</v>
      </c>
      <c r="H2047" s="24">
        <v>0</v>
      </c>
      <c r="I2047" s="24">
        <v>0</v>
      </c>
      <c r="J2047" s="24">
        <v>0</v>
      </c>
      <c r="K2047" s="24">
        <v>0</v>
      </c>
      <c r="L2047" s="24">
        <v>0</v>
      </c>
      <c r="M2047" s="24">
        <v>0</v>
      </c>
      <c r="N2047" s="24">
        <v>0</v>
      </c>
      <c r="O2047" s="24">
        <v>0</v>
      </c>
      <c r="P2047" s="24">
        <v>0</v>
      </c>
      <c r="Q2047" s="24">
        <v>0</v>
      </c>
      <c r="R2047" s="24">
        <v>0</v>
      </c>
      <c r="S2047" s="24">
        <v>0</v>
      </c>
      <c r="T2047" s="24">
        <v>0</v>
      </c>
      <c r="U2047" s="24">
        <v>0</v>
      </c>
      <c r="V2047" s="24"/>
      <c r="W2047" s="24">
        <v>0</v>
      </c>
      <c r="X2047" s="24"/>
      <c r="Y2047" s="24">
        <v>0</v>
      </c>
      <c r="Z2047" s="24">
        <v>0</v>
      </c>
      <c r="AA2047" s="24"/>
      <c r="AB2047" s="24">
        <v>0</v>
      </c>
      <c r="AC2047" s="24">
        <v>0</v>
      </c>
      <c r="AD2047" s="24">
        <v>0</v>
      </c>
      <c r="AE2047" s="24">
        <v>0</v>
      </c>
      <c r="AF2047" s="24">
        <v>0</v>
      </c>
      <c r="AG2047" s="24">
        <v>0</v>
      </c>
      <c r="AH2047" s="24"/>
      <c r="AI2047" s="24">
        <v>0</v>
      </c>
      <c r="AJ2047" s="24">
        <v>0</v>
      </c>
      <c r="AK2047" s="24"/>
      <c r="AL2047" s="24">
        <v>0</v>
      </c>
      <c r="AM2047" s="24">
        <v>0</v>
      </c>
      <c r="AN2047" s="24">
        <v>0</v>
      </c>
      <c r="AO2047" s="24">
        <v>0</v>
      </c>
      <c r="AP2047" s="24">
        <v>0</v>
      </c>
      <c r="AQ2047" s="24">
        <v>0</v>
      </c>
      <c r="AR2047" s="24">
        <v>0</v>
      </c>
      <c r="AS2047" s="24">
        <v>0</v>
      </c>
      <c r="AT2047" s="24">
        <v>0</v>
      </c>
      <c r="AU2047" s="24">
        <v>0</v>
      </c>
      <c r="AV2047" s="24">
        <v>0</v>
      </c>
      <c r="AW2047" s="24">
        <v>0</v>
      </c>
      <c r="AX2047" s="24">
        <v>0</v>
      </c>
      <c r="AY2047" s="24">
        <v>0</v>
      </c>
      <c r="AZ2047" s="24">
        <v>0</v>
      </c>
      <c r="BA2047" s="24">
        <v>0</v>
      </c>
      <c r="BB2047" s="24">
        <v>0</v>
      </c>
      <c r="BC2047" s="24">
        <v>0</v>
      </c>
      <c r="BD2047" s="24">
        <f t="shared" si="832"/>
        <v>0</v>
      </c>
      <c r="BE2047" s="25" t="s">
        <v>48</v>
      </c>
    </row>
    <row r="2048" spans="1:57" ht="25.5" customHeight="1" x14ac:dyDescent="0.25">
      <c r="A2048" s="22">
        <v>41</v>
      </c>
      <c r="B2048" s="76" t="s">
        <v>54</v>
      </c>
      <c r="C2048" s="76">
        <v>22</v>
      </c>
      <c r="D2048" s="76">
        <v>347</v>
      </c>
      <c r="E2048" s="76" t="s">
        <v>70</v>
      </c>
      <c r="F2048" s="24">
        <v>0</v>
      </c>
      <c r="G2048" s="24">
        <v>0</v>
      </c>
      <c r="H2048" s="24">
        <v>0</v>
      </c>
      <c r="I2048" s="24">
        <v>0</v>
      </c>
      <c r="J2048" s="24">
        <v>0</v>
      </c>
      <c r="K2048" s="24">
        <v>0</v>
      </c>
      <c r="L2048" s="24">
        <v>0</v>
      </c>
      <c r="M2048" s="24">
        <v>0</v>
      </c>
      <c r="N2048" s="24">
        <v>0</v>
      </c>
      <c r="O2048" s="24">
        <v>0</v>
      </c>
      <c r="P2048" s="24">
        <v>0</v>
      </c>
      <c r="Q2048" s="24">
        <v>0</v>
      </c>
      <c r="R2048" s="24">
        <v>0</v>
      </c>
      <c r="S2048" s="24">
        <v>0</v>
      </c>
      <c r="T2048" s="24">
        <v>0</v>
      </c>
      <c r="U2048" s="24">
        <v>0</v>
      </c>
      <c r="V2048" s="24"/>
      <c r="W2048" s="24">
        <v>0</v>
      </c>
      <c r="X2048" s="24"/>
      <c r="Y2048" s="24">
        <v>0</v>
      </c>
      <c r="Z2048" s="24">
        <v>0</v>
      </c>
      <c r="AA2048" s="24"/>
      <c r="AB2048" s="24">
        <v>0</v>
      </c>
      <c r="AC2048" s="24">
        <v>0</v>
      </c>
      <c r="AD2048" s="24">
        <v>0</v>
      </c>
      <c r="AE2048" s="24">
        <v>0</v>
      </c>
      <c r="AF2048" s="24">
        <v>0</v>
      </c>
      <c r="AG2048" s="24">
        <v>0</v>
      </c>
      <c r="AH2048" s="24"/>
      <c r="AI2048" s="24">
        <v>0</v>
      </c>
      <c r="AJ2048" s="24">
        <v>0</v>
      </c>
      <c r="AK2048" s="24"/>
      <c r="AL2048" s="24">
        <v>0</v>
      </c>
      <c r="AM2048" s="24">
        <v>0</v>
      </c>
      <c r="AN2048" s="24">
        <v>0</v>
      </c>
      <c r="AO2048" s="24">
        <v>0</v>
      </c>
      <c r="AP2048" s="24">
        <v>0</v>
      </c>
      <c r="AQ2048" s="24">
        <v>0</v>
      </c>
      <c r="AR2048" s="24">
        <v>0</v>
      </c>
      <c r="AS2048" s="24">
        <v>0</v>
      </c>
      <c r="AT2048" s="24">
        <v>0</v>
      </c>
      <c r="AU2048" s="24">
        <v>0</v>
      </c>
      <c r="AV2048" s="24">
        <v>0</v>
      </c>
      <c r="AW2048" s="24">
        <v>0</v>
      </c>
      <c r="AX2048" s="24">
        <v>0</v>
      </c>
      <c r="AY2048" s="24">
        <v>0</v>
      </c>
      <c r="AZ2048" s="24">
        <v>0</v>
      </c>
      <c r="BA2048" s="24">
        <v>0</v>
      </c>
      <c r="BB2048" s="24">
        <v>0</v>
      </c>
      <c r="BC2048" s="24">
        <v>0</v>
      </c>
      <c r="BD2048" s="24">
        <f t="shared" si="832"/>
        <v>0</v>
      </c>
      <c r="BE2048" s="25" t="s">
        <v>48</v>
      </c>
    </row>
    <row r="2049" spans="1:57" ht="25.5" customHeight="1" x14ac:dyDescent="0.25">
      <c r="A2049" s="40">
        <v>41</v>
      </c>
      <c r="B2049" s="76" t="s">
        <v>54</v>
      </c>
      <c r="C2049" s="76">
        <v>12</v>
      </c>
      <c r="D2049" s="76" t="s">
        <v>71</v>
      </c>
      <c r="E2049" s="76" t="s">
        <v>72</v>
      </c>
      <c r="F2049" s="24">
        <v>0</v>
      </c>
      <c r="G2049" s="24">
        <v>0</v>
      </c>
      <c r="H2049" s="24">
        <v>0</v>
      </c>
      <c r="I2049" s="24">
        <v>0</v>
      </c>
      <c r="J2049" s="24">
        <v>0</v>
      </c>
      <c r="K2049" s="24">
        <v>0</v>
      </c>
      <c r="L2049" s="24">
        <v>0</v>
      </c>
      <c r="M2049" s="24">
        <v>0</v>
      </c>
      <c r="N2049" s="24">
        <v>0</v>
      </c>
      <c r="O2049" s="24">
        <v>0</v>
      </c>
      <c r="P2049" s="24">
        <v>0</v>
      </c>
      <c r="Q2049" s="24">
        <v>0</v>
      </c>
      <c r="R2049" s="24">
        <v>0</v>
      </c>
      <c r="S2049" s="24">
        <v>0</v>
      </c>
      <c r="T2049" s="24">
        <v>0</v>
      </c>
      <c r="U2049" s="24">
        <v>0</v>
      </c>
      <c r="V2049" s="24"/>
      <c r="W2049" s="24">
        <v>0</v>
      </c>
      <c r="X2049" s="24"/>
      <c r="Y2049" s="24">
        <v>0</v>
      </c>
      <c r="Z2049" s="24">
        <v>0</v>
      </c>
      <c r="AA2049" s="24"/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/>
      <c r="AI2049" s="24">
        <v>0</v>
      </c>
      <c r="AJ2049" s="24">
        <v>0</v>
      </c>
      <c r="AK2049" s="24"/>
      <c r="AL2049" s="24">
        <v>0</v>
      </c>
      <c r="AM2049" s="24">
        <v>0</v>
      </c>
      <c r="AN2049" s="24">
        <v>0</v>
      </c>
      <c r="AO2049" s="24">
        <v>0</v>
      </c>
      <c r="AP2049" s="24">
        <v>0</v>
      </c>
      <c r="AQ2049" s="24">
        <v>0</v>
      </c>
      <c r="AR2049" s="24">
        <v>0</v>
      </c>
      <c r="AS2049" s="24">
        <v>0</v>
      </c>
      <c r="AT2049" s="24">
        <v>0</v>
      </c>
      <c r="AU2049" s="24">
        <v>0</v>
      </c>
      <c r="AV2049" s="24">
        <v>0</v>
      </c>
      <c r="AW2049" s="24">
        <v>0</v>
      </c>
      <c r="AX2049" s="24">
        <v>0</v>
      </c>
      <c r="AY2049" s="24">
        <v>0</v>
      </c>
      <c r="AZ2049" s="24">
        <v>0</v>
      </c>
      <c r="BA2049" s="24">
        <v>0</v>
      </c>
      <c r="BB2049" s="24">
        <v>0</v>
      </c>
      <c r="BC2049" s="24">
        <v>0</v>
      </c>
      <c r="BD2049" s="24">
        <f t="shared" si="832"/>
        <v>0</v>
      </c>
      <c r="BE2049" s="25"/>
    </row>
    <row r="2050" spans="1:57" ht="25.5" customHeight="1" x14ac:dyDescent="0.25">
      <c r="A2050" s="40">
        <v>41</v>
      </c>
      <c r="B2050" s="76" t="s">
        <v>54</v>
      </c>
      <c r="C2050" s="76">
        <v>22</v>
      </c>
      <c r="D2050" s="76" t="s">
        <v>55</v>
      </c>
      <c r="E2050" s="76" t="s">
        <v>120</v>
      </c>
      <c r="F2050" s="24">
        <v>0</v>
      </c>
      <c r="G2050" s="24">
        <v>0</v>
      </c>
      <c r="H2050" s="24">
        <v>0</v>
      </c>
      <c r="I2050" s="24">
        <v>0</v>
      </c>
      <c r="J2050" s="24">
        <v>0</v>
      </c>
      <c r="K2050" s="24">
        <v>0</v>
      </c>
      <c r="L2050" s="24">
        <v>0</v>
      </c>
      <c r="M2050" s="24">
        <v>0</v>
      </c>
      <c r="N2050" s="24">
        <v>0</v>
      </c>
      <c r="O2050" s="24">
        <v>0</v>
      </c>
      <c r="P2050" s="24">
        <v>0</v>
      </c>
      <c r="Q2050" s="24">
        <v>0</v>
      </c>
      <c r="R2050" s="24">
        <v>0</v>
      </c>
      <c r="S2050" s="24">
        <v>0</v>
      </c>
      <c r="T2050" s="24">
        <v>0</v>
      </c>
      <c r="U2050" s="24">
        <v>0</v>
      </c>
      <c r="V2050" s="24"/>
      <c r="W2050" s="24">
        <v>0</v>
      </c>
      <c r="X2050" s="24"/>
      <c r="Y2050" s="24">
        <v>0</v>
      </c>
      <c r="Z2050" s="24">
        <v>0</v>
      </c>
      <c r="AA2050" s="24"/>
      <c r="AB2050" s="24">
        <v>0</v>
      </c>
      <c r="AC2050" s="24">
        <v>0</v>
      </c>
      <c r="AD2050" s="24">
        <v>0</v>
      </c>
      <c r="AE2050" s="24">
        <v>0</v>
      </c>
      <c r="AF2050" s="24">
        <v>0</v>
      </c>
      <c r="AG2050" s="24">
        <v>0</v>
      </c>
      <c r="AH2050" s="24"/>
      <c r="AI2050" s="24">
        <v>0</v>
      </c>
      <c r="AJ2050" s="24">
        <v>0</v>
      </c>
      <c r="AK2050" s="24"/>
      <c r="AL2050" s="24">
        <v>0</v>
      </c>
      <c r="AM2050" s="24">
        <v>0</v>
      </c>
      <c r="AN2050" s="24">
        <v>0</v>
      </c>
      <c r="AO2050" s="24">
        <v>0</v>
      </c>
      <c r="AP2050" s="24">
        <v>0</v>
      </c>
      <c r="AQ2050" s="24">
        <v>0</v>
      </c>
      <c r="AR2050" s="24">
        <v>0</v>
      </c>
      <c r="AS2050" s="24">
        <v>0</v>
      </c>
      <c r="AT2050" s="24">
        <v>0</v>
      </c>
      <c r="AU2050" s="24">
        <v>0</v>
      </c>
      <c r="AV2050" s="24">
        <v>0</v>
      </c>
      <c r="AW2050" s="24">
        <v>0</v>
      </c>
      <c r="AX2050" s="24">
        <v>0</v>
      </c>
      <c r="AY2050" s="24">
        <v>0</v>
      </c>
      <c r="AZ2050" s="24">
        <v>0</v>
      </c>
      <c r="BA2050" s="24">
        <v>0</v>
      </c>
      <c r="BB2050" s="24">
        <v>0</v>
      </c>
      <c r="BC2050" s="24">
        <v>0</v>
      </c>
      <c r="BD2050" s="24">
        <f t="shared" si="832"/>
        <v>0</v>
      </c>
      <c r="BE2050" s="25"/>
    </row>
    <row r="2051" spans="1:57" ht="25.5" customHeight="1" x14ac:dyDescent="0.25">
      <c r="A2051" s="22">
        <v>41</v>
      </c>
      <c r="B2051" s="78" t="s">
        <v>74</v>
      </c>
      <c r="C2051" s="76">
        <v>22</v>
      </c>
      <c r="D2051" s="76">
        <v>176</v>
      </c>
      <c r="E2051" s="76" t="s">
        <v>121</v>
      </c>
      <c r="F2051" s="24">
        <v>0</v>
      </c>
      <c r="G2051" s="24">
        <v>0</v>
      </c>
      <c r="H2051" s="24">
        <v>0</v>
      </c>
      <c r="I2051" s="24">
        <v>0</v>
      </c>
      <c r="J2051" s="24">
        <v>0</v>
      </c>
      <c r="K2051" s="24">
        <v>0</v>
      </c>
      <c r="L2051" s="24">
        <v>0</v>
      </c>
      <c r="M2051" s="24">
        <v>0</v>
      </c>
      <c r="N2051" s="24">
        <v>0</v>
      </c>
      <c r="O2051" s="24">
        <v>0</v>
      </c>
      <c r="P2051" s="24">
        <v>0</v>
      </c>
      <c r="Q2051" s="24">
        <v>0</v>
      </c>
      <c r="R2051" s="24">
        <v>0</v>
      </c>
      <c r="S2051" s="24">
        <v>0</v>
      </c>
      <c r="T2051" s="24">
        <v>0</v>
      </c>
      <c r="U2051" s="24">
        <v>0</v>
      </c>
      <c r="V2051" s="24"/>
      <c r="W2051" s="24">
        <v>0</v>
      </c>
      <c r="X2051" s="24"/>
      <c r="Y2051" s="24">
        <v>0</v>
      </c>
      <c r="Z2051" s="24">
        <v>0</v>
      </c>
      <c r="AA2051" s="24"/>
      <c r="AB2051" s="24">
        <v>0</v>
      </c>
      <c r="AC2051" s="24">
        <v>0</v>
      </c>
      <c r="AD2051" s="24">
        <v>0</v>
      </c>
      <c r="AE2051" s="24">
        <v>0</v>
      </c>
      <c r="AF2051" s="24">
        <v>0</v>
      </c>
      <c r="AG2051" s="24">
        <v>0</v>
      </c>
      <c r="AH2051" s="24"/>
      <c r="AI2051" s="24">
        <v>0</v>
      </c>
      <c r="AJ2051" s="24">
        <v>0</v>
      </c>
      <c r="AK2051" s="24"/>
      <c r="AL2051" s="24">
        <v>0</v>
      </c>
      <c r="AM2051" s="24">
        <v>0</v>
      </c>
      <c r="AN2051" s="24">
        <v>0</v>
      </c>
      <c r="AO2051" s="24">
        <v>0</v>
      </c>
      <c r="AP2051" s="24">
        <v>0</v>
      </c>
      <c r="AQ2051" s="24">
        <v>0</v>
      </c>
      <c r="AR2051" s="24">
        <v>0</v>
      </c>
      <c r="AS2051" s="24">
        <v>0</v>
      </c>
      <c r="AT2051" s="24">
        <v>0</v>
      </c>
      <c r="AU2051" s="24">
        <v>0</v>
      </c>
      <c r="AV2051" s="24">
        <v>0</v>
      </c>
      <c r="AW2051" s="24">
        <v>0</v>
      </c>
      <c r="AX2051" s="24">
        <v>0</v>
      </c>
      <c r="AY2051" s="24">
        <v>0</v>
      </c>
      <c r="AZ2051" s="24">
        <v>0</v>
      </c>
      <c r="BA2051" s="24">
        <v>0</v>
      </c>
      <c r="BB2051" s="24">
        <v>0</v>
      </c>
      <c r="BC2051" s="24">
        <v>0</v>
      </c>
      <c r="BD2051" s="24">
        <f t="shared" si="832"/>
        <v>0</v>
      </c>
      <c r="BE2051" s="25" t="s">
        <v>48</v>
      </c>
    </row>
    <row r="2052" spans="1:57" ht="25.5" customHeight="1" x14ac:dyDescent="0.25">
      <c r="A2052" s="22">
        <v>41</v>
      </c>
      <c r="B2052" s="78" t="s">
        <v>74</v>
      </c>
      <c r="C2052" s="76">
        <v>22</v>
      </c>
      <c r="D2052" s="76">
        <v>346</v>
      </c>
      <c r="E2052" s="76" t="s">
        <v>122</v>
      </c>
      <c r="F2052" s="24">
        <v>0</v>
      </c>
      <c r="G2052" s="24">
        <v>0</v>
      </c>
      <c r="H2052" s="24">
        <v>0</v>
      </c>
      <c r="I2052" s="24">
        <v>0</v>
      </c>
      <c r="J2052" s="24">
        <v>0</v>
      </c>
      <c r="K2052" s="24">
        <v>0</v>
      </c>
      <c r="L2052" s="24">
        <v>0</v>
      </c>
      <c r="M2052" s="24">
        <v>0</v>
      </c>
      <c r="N2052" s="24">
        <v>0</v>
      </c>
      <c r="O2052" s="24">
        <v>0</v>
      </c>
      <c r="P2052" s="24">
        <v>0</v>
      </c>
      <c r="Q2052" s="24">
        <v>0</v>
      </c>
      <c r="R2052" s="24">
        <v>0</v>
      </c>
      <c r="S2052" s="24">
        <v>0</v>
      </c>
      <c r="T2052" s="24">
        <v>0</v>
      </c>
      <c r="U2052" s="24">
        <v>0</v>
      </c>
      <c r="V2052" s="24"/>
      <c r="W2052" s="24">
        <v>0</v>
      </c>
      <c r="X2052" s="24"/>
      <c r="Y2052" s="24">
        <v>0</v>
      </c>
      <c r="Z2052" s="24">
        <v>0</v>
      </c>
      <c r="AA2052" s="24"/>
      <c r="AB2052" s="24">
        <v>0</v>
      </c>
      <c r="AC2052" s="24">
        <v>0</v>
      </c>
      <c r="AD2052" s="24">
        <v>0</v>
      </c>
      <c r="AE2052" s="24">
        <v>0</v>
      </c>
      <c r="AF2052" s="24">
        <v>0</v>
      </c>
      <c r="AG2052" s="24">
        <v>0</v>
      </c>
      <c r="AH2052" s="24"/>
      <c r="AI2052" s="24">
        <v>0</v>
      </c>
      <c r="AJ2052" s="24">
        <v>0</v>
      </c>
      <c r="AK2052" s="24"/>
      <c r="AL2052" s="24">
        <v>0</v>
      </c>
      <c r="AM2052" s="24">
        <v>0</v>
      </c>
      <c r="AN2052" s="24">
        <v>0</v>
      </c>
      <c r="AO2052" s="24">
        <v>0</v>
      </c>
      <c r="AP2052" s="24">
        <v>0</v>
      </c>
      <c r="AQ2052" s="24">
        <v>0</v>
      </c>
      <c r="AR2052" s="24">
        <v>0</v>
      </c>
      <c r="AS2052" s="24">
        <v>0</v>
      </c>
      <c r="AT2052" s="24">
        <v>0</v>
      </c>
      <c r="AU2052" s="24">
        <v>0</v>
      </c>
      <c r="AV2052" s="24">
        <v>0</v>
      </c>
      <c r="AW2052" s="24">
        <v>0</v>
      </c>
      <c r="AX2052" s="24">
        <v>0</v>
      </c>
      <c r="AY2052" s="24">
        <v>0</v>
      </c>
      <c r="AZ2052" s="24">
        <v>0</v>
      </c>
      <c r="BA2052" s="24">
        <v>0</v>
      </c>
      <c r="BB2052" s="24">
        <v>0</v>
      </c>
      <c r="BC2052" s="24">
        <v>0</v>
      </c>
      <c r="BD2052" s="24">
        <f t="shared" si="832"/>
        <v>0</v>
      </c>
      <c r="BE2052" s="25" t="s">
        <v>48</v>
      </c>
    </row>
    <row r="2053" spans="1:57" ht="25.5" customHeight="1" x14ac:dyDescent="0.25">
      <c r="A2053" s="22">
        <v>41</v>
      </c>
      <c r="B2053" s="78" t="s">
        <v>74</v>
      </c>
      <c r="C2053" s="76">
        <v>22</v>
      </c>
      <c r="D2053" s="76">
        <v>348</v>
      </c>
      <c r="E2053" s="76" t="s">
        <v>123</v>
      </c>
      <c r="F2053" s="24">
        <v>0</v>
      </c>
      <c r="G2053" s="24">
        <v>0</v>
      </c>
      <c r="H2053" s="24">
        <v>0</v>
      </c>
      <c r="I2053" s="24">
        <v>0</v>
      </c>
      <c r="J2053" s="24">
        <v>0</v>
      </c>
      <c r="K2053" s="24">
        <v>0</v>
      </c>
      <c r="L2053" s="24">
        <v>0</v>
      </c>
      <c r="M2053" s="24">
        <v>0</v>
      </c>
      <c r="N2053" s="24">
        <v>0</v>
      </c>
      <c r="O2053" s="24">
        <v>0</v>
      </c>
      <c r="P2053" s="24">
        <v>0</v>
      </c>
      <c r="Q2053" s="24">
        <v>0</v>
      </c>
      <c r="R2053" s="24">
        <v>0</v>
      </c>
      <c r="S2053" s="24">
        <v>0</v>
      </c>
      <c r="T2053" s="24">
        <v>0</v>
      </c>
      <c r="U2053" s="24">
        <v>0</v>
      </c>
      <c r="V2053" s="24"/>
      <c r="W2053" s="24">
        <v>0</v>
      </c>
      <c r="X2053" s="24"/>
      <c r="Y2053" s="24">
        <v>0</v>
      </c>
      <c r="Z2053" s="24">
        <v>0</v>
      </c>
      <c r="AA2053" s="24"/>
      <c r="AB2053" s="24">
        <v>0</v>
      </c>
      <c r="AC2053" s="24">
        <v>0</v>
      </c>
      <c r="AD2053" s="24">
        <v>0</v>
      </c>
      <c r="AE2053" s="24">
        <v>0</v>
      </c>
      <c r="AF2053" s="24">
        <v>0</v>
      </c>
      <c r="AG2053" s="24">
        <v>0</v>
      </c>
      <c r="AH2053" s="24"/>
      <c r="AI2053" s="24">
        <v>0</v>
      </c>
      <c r="AJ2053" s="24">
        <v>0</v>
      </c>
      <c r="AK2053" s="24"/>
      <c r="AL2053" s="24">
        <v>0</v>
      </c>
      <c r="AM2053" s="24">
        <v>0</v>
      </c>
      <c r="AN2053" s="24">
        <v>0</v>
      </c>
      <c r="AO2053" s="24">
        <v>0</v>
      </c>
      <c r="AP2053" s="24">
        <v>0</v>
      </c>
      <c r="AQ2053" s="24">
        <v>0</v>
      </c>
      <c r="AR2053" s="24">
        <v>0</v>
      </c>
      <c r="AS2053" s="24">
        <v>0</v>
      </c>
      <c r="AT2053" s="24">
        <v>0</v>
      </c>
      <c r="AU2053" s="24">
        <v>0</v>
      </c>
      <c r="AV2053" s="24">
        <v>0</v>
      </c>
      <c r="AW2053" s="24">
        <v>0</v>
      </c>
      <c r="AX2053" s="24">
        <v>0</v>
      </c>
      <c r="AY2053" s="24">
        <v>0</v>
      </c>
      <c r="AZ2053" s="24">
        <v>0</v>
      </c>
      <c r="BA2053" s="24">
        <v>0</v>
      </c>
      <c r="BB2053" s="24">
        <v>0</v>
      </c>
      <c r="BC2053" s="24">
        <v>0</v>
      </c>
      <c r="BD2053" s="24">
        <f t="shared" si="832"/>
        <v>0</v>
      </c>
      <c r="BE2053" s="25" t="s">
        <v>48</v>
      </c>
    </row>
    <row r="2054" spans="1:57" ht="25.5" customHeight="1" x14ac:dyDescent="0.25">
      <c r="A2054" s="22">
        <v>41</v>
      </c>
      <c r="B2054" s="78" t="s">
        <v>74</v>
      </c>
      <c r="C2054" s="76">
        <v>22</v>
      </c>
      <c r="D2054" s="76">
        <v>349</v>
      </c>
      <c r="E2054" s="76" t="s">
        <v>125</v>
      </c>
      <c r="F2054" s="24">
        <v>0</v>
      </c>
      <c r="G2054" s="24">
        <v>0</v>
      </c>
      <c r="H2054" s="24">
        <v>0</v>
      </c>
      <c r="I2054" s="24">
        <v>0</v>
      </c>
      <c r="J2054" s="24">
        <v>0</v>
      </c>
      <c r="K2054" s="24">
        <v>0</v>
      </c>
      <c r="L2054" s="24">
        <v>0</v>
      </c>
      <c r="M2054" s="24">
        <v>0</v>
      </c>
      <c r="N2054" s="24">
        <v>0</v>
      </c>
      <c r="O2054" s="24">
        <v>0</v>
      </c>
      <c r="P2054" s="24">
        <v>0</v>
      </c>
      <c r="Q2054" s="24">
        <v>0</v>
      </c>
      <c r="R2054" s="24">
        <v>0</v>
      </c>
      <c r="S2054" s="24">
        <v>0</v>
      </c>
      <c r="T2054" s="24">
        <v>0</v>
      </c>
      <c r="U2054" s="24">
        <v>0</v>
      </c>
      <c r="V2054" s="24"/>
      <c r="W2054" s="24">
        <v>0</v>
      </c>
      <c r="X2054" s="24"/>
      <c r="Y2054" s="24">
        <v>0</v>
      </c>
      <c r="Z2054" s="24">
        <v>0</v>
      </c>
      <c r="AA2054" s="24"/>
      <c r="AB2054" s="24">
        <v>0</v>
      </c>
      <c r="AC2054" s="24">
        <v>0</v>
      </c>
      <c r="AD2054" s="24">
        <v>0</v>
      </c>
      <c r="AE2054" s="24">
        <v>0</v>
      </c>
      <c r="AF2054" s="24">
        <v>0</v>
      </c>
      <c r="AG2054" s="24">
        <v>0</v>
      </c>
      <c r="AH2054" s="24"/>
      <c r="AI2054" s="24">
        <v>0</v>
      </c>
      <c r="AJ2054" s="24">
        <v>0</v>
      </c>
      <c r="AK2054" s="24"/>
      <c r="AL2054" s="24">
        <v>0</v>
      </c>
      <c r="AM2054" s="24">
        <v>0</v>
      </c>
      <c r="AN2054" s="24">
        <v>0</v>
      </c>
      <c r="AO2054" s="24">
        <v>0</v>
      </c>
      <c r="AP2054" s="24">
        <v>0</v>
      </c>
      <c r="AQ2054" s="24">
        <v>0</v>
      </c>
      <c r="AR2054" s="24">
        <v>0</v>
      </c>
      <c r="AS2054" s="24">
        <v>0</v>
      </c>
      <c r="AT2054" s="24">
        <v>0</v>
      </c>
      <c r="AU2054" s="24">
        <v>0</v>
      </c>
      <c r="AV2054" s="24">
        <v>0</v>
      </c>
      <c r="AW2054" s="24">
        <v>0</v>
      </c>
      <c r="AX2054" s="24">
        <v>0</v>
      </c>
      <c r="AY2054" s="24">
        <v>0</v>
      </c>
      <c r="AZ2054" s="24">
        <v>0</v>
      </c>
      <c r="BA2054" s="24">
        <v>0</v>
      </c>
      <c r="BB2054" s="24">
        <v>0</v>
      </c>
      <c r="BC2054" s="24">
        <v>0</v>
      </c>
      <c r="BD2054" s="24">
        <f t="shared" si="832"/>
        <v>0</v>
      </c>
      <c r="BE2054" s="25"/>
    </row>
    <row r="2055" spans="1:57" ht="25.5" customHeight="1" x14ac:dyDescent="0.25">
      <c r="A2055" s="22">
        <v>41</v>
      </c>
      <c r="B2055" s="78" t="s">
        <v>74</v>
      </c>
      <c r="C2055" s="76">
        <v>22</v>
      </c>
      <c r="D2055" s="76">
        <v>350</v>
      </c>
      <c r="E2055" s="76" t="s">
        <v>126</v>
      </c>
      <c r="F2055" s="24">
        <v>0</v>
      </c>
      <c r="G2055" s="24">
        <v>0</v>
      </c>
      <c r="H2055" s="24">
        <v>0</v>
      </c>
      <c r="I2055" s="24">
        <v>0</v>
      </c>
      <c r="J2055" s="24">
        <v>0</v>
      </c>
      <c r="K2055" s="24">
        <v>0</v>
      </c>
      <c r="L2055" s="24">
        <v>0</v>
      </c>
      <c r="M2055" s="24">
        <v>0</v>
      </c>
      <c r="N2055" s="24">
        <v>0</v>
      </c>
      <c r="O2055" s="24">
        <v>0</v>
      </c>
      <c r="P2055" s="24">
        <v>0</v>
      </c>
      <c r="Q2055" s="24">
        <v>0</v>
      </c>
      <c r="R2055" s="24">
        <v>0</v>
      </c>
      <c r="S2055" s="24">
        <v>0</v>
      </c>
      <c r="T2055" s="24">
        <v>0</v>
      </c>
      <c r="U2055" s="24">
        <v>0</v>
      </c>
      <c r="V2055" s="24"/>
      <c r="W2055" s="24">
        <v>0</v>
      </c>
      <c r="X2055" s="24"/>
      <c r="Y2055" s="24">
        <v>0</v>
      </c>
      <c r="Z2055" s="24">
        <v>0</v>
      </c>
      <c r="AA2055" s="24"/>
      <c r="AB2055" s="24">
        <v>0</v>
      </c>
      <c r="AC2055" s="24">
        <v>0</v>
      </c>
      <c r="AD2055" s="24">
        <v>0</v>
      </c>
      <c r="AE2055" s="24">
        <v>0</v>
      </c>
      <c r="AF2055" s="24">
        <v>0</v>
      </c>
      <c r="AG2055" s="24">
        <v>0</v>
      </c>
      <c r="AH2055" s="24"/>
      <c r="AI2055" s="24">
        <v>0</v>
      </c>
      <c r="AJ2055" s="24">
        <v>0</v>
      </c>
      <c r="AK2055" s="24"/>
      <c r="AL2055" s="24">
        <v>0</v>
      </c>
      <c r="AM2055" s="24">
        <v>0</v>
      </c>
      <c r="AN2055" s="24">
        <v>0</v>
      </c>
      <c r="AO2055" s="24">
        <v>0</v>
      </c>
      <c r="AP2055" s="24">
        <v>0</v>
      </c>
      <c r="AQ2055" s="24">
        <v>0</v>
      </c>
      <c r="AR2055" s="24">
        <v>0</v>
      </c>
      <c r="AS2055" s="24">
        <v>0</v>
      </c>
      <c r="AT2055" s="24">
        <v>0</v>
      </c>
      <c r="AU2055" s="24">
        <v>0</v>
      </c>
      <c r="AV2055" s="24">
        <v>0</v>
      </c>
      <c r="AW2055" s="24">
        <v>0</v>
      </c>
      <c r="AX2055" s="24">
        <v>0</v>
      </c>
      <c r="AY2055" s="24">
        <v>0</v>
      </c>
      <c r="AZ2055" s="24">
        <v>0</v>
      </c>
      <c r="BA2055" s="24">
        <v>0</v>
      </c>
      <c r="BB2055" s="24">
        <v>0</v>
      </c>
      <c r="BC2055" s="24">
        <v>0</v>
      </c>
      <c r="BD2055" s="24">
        <f t="shared" si="832"/>
        <v>0</v>
      </c>
      <c r="BE2055" s="25"/>
    </row>
    <row r="2056" spans="1:57" ht="25.5" customHeight="1" x14ac:dyDescent="0.25">
      <c r="A2056" s="22">
        <v>41</v>
      </c>
      <c r="B2056" s="78" t="s">
        <v>74</v>
      </c>
      <c r="C2056" s="76">
        <v>22</v>
      </c>
      <c r="D2056" s="76">
        <v>351</v>
      </c>
      <c r="E2056" s="76" t="s">
        <v>127</v>
      </c>
      <c r="F2056" s="24">
        <v>0</v>
      </c>
      <c r="G2056" s="24">
        <v>0</v>
      </c>
      <c r="H2056" s="24">
        <v>0</v>
      </c>
      <c r="I2056" s="24">
        <v>0</v>
      </c>
      <c r="J2056" s="24">
        <v>0</v>
      </c>
      <c r="K2056" s="24">
        <v>0</v>
      </c>
      <c r="L2056" s="24">
        <v>0</v>
      </c>
      <c r="M2056" s="24">
        <v>0</v>
      </c>
      <c r="N2056" s="24">
        <v>0</v>
      </c>
      <c r="O2056" s="24">
        <v>0</v>
      </c>
      <c r="P2056" s="24">
        <v>0</v>
      </c>
      <c r="Q2056" s="24">
        <v>0</v>
      </c>
      <c r="R2056" s="24">
        <v>0</v>
      </c>
      <c r="S2056" s="24">
        <v>0</v>
      </c>
      <c r="T2056" s="24">
        <v>0</v>
      </c>
      <c r="U2056" s="24">
        <v>0</v>
      </c>
      <c r="V2056" s="24"/>
      <c r="W2056" s="24">
        <v>0</v>
      </c>
      <c r="X2056" s="24"/>
      <c r="Y2056" s="24">
        <v>0</v>
      </c>
      <c r="Z2056" s="24">
        <v>0</v>
      </c>
      <c r="AA2056" s="24"/>
      <c r="AB2056" s="24">
        <v>0</v>
      </c>
      <c r="AC2056" s="24">
        <v>0</v>
      </c>
      <c r="AD2056" s="24">
        <v>0</v>
      </c>
      <c r="AE2056" s="24">
        <v>0</v>
      </c>
      <c r="AF2056" s="24">
        <v>0</v>
      </c>
      <c r="AG2056" s="24">
        <v>0</v>
      </c>
      <c r="AH2056" s="24"/>
      <c r="AI2056" s="24">
        <v>0</v>
      </c>
      <c r="AJ2056" s="24">
        <v>0</v>
      </c>
      <c r="AK2056" s="24"/>
      <c r="AL2056" s="24">
        <v>0</v>
      </c>
      <c r="AM2056" s="24">
        <v>0</v>
      </c>
      <c r="AN2056" s="24">
        <v>0</v>
      </c>
      <c r="AO2056" s="24">
        <v>0</v>
      </c>
      <c r="AP2056" s="24">
        <v>0</v>
      </c>
      <c r="AQ2056" s="24">
        <v>0</v>
      </c>
      <c r="AR2056" s="24">
        <v>0</v>
      </c>
      <c r="AS2056" s="24">
        <v>0</v>
      </c>
      <c r="AT2056" s="24">
        <v>0</v>
      </c>
      <c r="AU2056" s="24">
        <v>0</v>
      </c>
      <c r="AV2056" s="24">
        <v>0</v>
      </c>
      <c r="AW2056" s="24">
        <v>0</v>
      </c>
      <c r="AX2056" s="24">
        <v>0</v>
      </c>
      <c r="AY2056" s="24">
        <v>0</v>
      </c>
      <c r="AZ2056" s="24">
        <v>0</v>
      </c>
      <c r="BA2056" s="24">
        <v>0</v>
      </c>
      <c r="BB2056" s="24">
        <v>0</v>
      </c>
      <c r="BC2056" s="24">
        <v>0</v>
      </c>
      <c r="BD2056" s="24">
        <f t="shared" si="832"/>
        <v>0</v>
      </c>
      <c r="BE2056" s="25"/>
    </row>
    <row r="2057" spans="1:57" ht="25.5" customHeight="1" x14ac:dyDescent="0.25">
      <c r="A2057" s="22">
        <v>41</v>
      </c>
      <c r="B2057" s="79" t="s">
        <v>91</v>
      </c>
      <c r="C2057" s="80">
        <v>19</v>
      </c>
      <c r="D2057" s="80">
        <v>227</v>
      </c>
      <c r="E2057" s="80" t="s">
        <v>414</v>
      </c>
      <c r="F2057" s="24">
        <v>0</v>
      </c>
      <c r="G2057" s="24">
        <v>0</v>
      </c>
      <c r="H2057" s="24">
        <v>0</v>
      </c>
      <c r="I2057" s="24">
        <v>0</v>
      </c>
      <c r="J2057" s="24">
        <v>0</v>
      </c>
      <c r="K2057" s="24">
        <v>0</v>
      </c>
      <c r="L2057" s="24">
        <v>0</v>
      </c>
      <c r="M2057" s="24">
        <v>0</v>
      </c>
      <c r="N2057" s="24">
        <v>0</v>
      </c>
      <c r="O2057" s="24">
        <v>0</v>
      </c>
      <c r="P2057" s="24">
        <v>0</v>
      </c>
      <c r="Q2057" s="24">
        <v>0</v>
      </c>
      <c r="R2057" s="24">
        <v>0</v>
      </c>
      <c r="S2057" s="24">
        <v>0</v>
      </c>
      <c r="T2057" s="24">
        <v>0</v>
      </c>
      <c r="U2057" s="24">
        <v>0</v>
      </c>
      <c r="V2057" s="24"/>
      <c r="W2057" s="24">
        <v>0</v>
      </c>
      <c r="X2057" s="24"/>
      <c r="Y2057" s="24">
        <v>0</v>
      </c>
      <c r="Z2057" s="24">
        <v>0</v>
      </c>
      <c r="AA2057" s="24"/>
      <c r="AB2057" s="24">
        <v>0</v>
      </c>
      <c r="AC2057" s="24">
        <v>0</v>
      </c>
      <c r="AD2057" s="24">
        <v>0</v>
      </c>
      <c r="AE2057" s="24">
        <v>0</v>
      </c>
      <c r="AF2057" s="24">
        <v>0</v>
      </c>
      <c r="AG2057" s="24">
        <v>0</v>
      </c>
      <c r="AH2057" s="24"/>
      <c r="AI2057" s="24">
        <v>0</v>
      </c>
      <c r="AJ2057" s="24">
        <v>0</v>
      </c>
      <c r="AK2057" s="24"/>
      <c r="AL2057" s="24">
        <v>0</v>
      </c>
      <c r="AM2057" s="24">
        <v>0</v>
      </c>
      <c r="AN2057" s="24">
        <v>0</v>
      </c>
      <c r="AO2057" s="24">
        <v>0</v>
      </c>
      <c r="AP2057" s="24">
        <v>0</v>
      </c>
      <c r="AQ2057" s="24">
        <v>0</v>
      </c>
      <c r="AR2057" s="24">
        <v>0</v>
      </c>
      <c r="AS2057" s="24">
        <v>0</v>
      </c>
      <c r="AT2057" s="24">
        <v>0</v>
      </c>
      <c r="AU2057" s="24">
        <v>0</v>
      </c>
      <c r="AV2057" s="24">
        <v>0</v>
      </c>
      <c r="AW2057" s="24">
        <v>0</v>
      </c>
      <c r="AX2057" s="24">
        <v>0</v>
      </c>
      <c r="AY2057" s="24">
        <v>0</v>
      </c>
      <c r="AZ2057" s="24">
        <v>0</v>
      </c>
      <c r="BA2057" s="24">
        <v>0</v>
      </c>
      <c r="BB2057" s="24">
        <v>0</v>
      </c>
      <c r="BC2057" s="24">
        <v>0</v>
      </c>
      <c r="BD2057" s="24">
        <f t="shared" si="832"/>
        <v>0</v>
      </c>
      <c r="BE2057" s="25"/>
    </row>
    <row r="2058" spans="1:57" ht="25.5" customHeight="1" x14ac:dyDescent="0.25">
      <c r="A2058" s="42">
        <v>41</v>
      </c>
      <c r="B2058" s="79" t="s">
        <v>91</v>
      </c>
      <c r="C2058" s="80">
        <v>10</v>
      </c>
      <c r="D2058" s="80">
        <v>16</v>
      </c>
      <c r="E2058" s="80" t="s">
        <v>218</v>
      </c>
      <c r="F2058" s="24">
        <v>0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4"/>
      <c r="W2058" s="24">
        <v>0</v>
      </c>
      <c r="X2058" s="24"/>
      <c r="Y2058" s="24">
        <v>0</v>
      </c>
      <c r="Z2058" s="24">
        <v>0</v>
      </c>
      <c r="AA2058" s="24"/>
      <c r="AB2058" s="24">
        <v>0</v>
      </c>
      <c r="AC2058" s="24">
        <v>0</v>
      </c>
      <c r="AD2058" s="24">
        <v>0</v>
      </c>
      <c r="AE2058" s="24">
        <v>0</v>
      </c>
      <c r="AF2058" s="24">
        <v>0</v>
      </c>
      <c r="AG2058" s="24">
        <v>0</v>
      </c>
      <c r="AH2058" s="24"/>
      <c r="AI2058" s="24">
        <v>0</v>
      </c>
      <c r="AJ2058" s="24">
        <v>0</v>
      </c>
      <c r="AK2058" s="24"/>
      <c r="AL2058" s="24">
        <v>0</v>
      </c>
      <c r="AM2058" s="24">
        <v>0</v>
      </c>
      <c r="AN2058" s="24">
        <v>0</v>
      </c>
      <c r="AO2058" s="24">
        <v>0</v>
      </c>
      <c r="AP2058" s="24">
        <v>0</v>
      </c>
      <c r="AQ2058" s="24">
        <v>0</v>
      </c>
      <c r="AR2058" s="24">
        <v>0</v>
      </c>
      <c r="AS2058" s="24">
        <v>0</v>
      </c>
      <c r="AT2058" s="24">
        <v>0</v>
      </c>
      <c r="AU2058" s="24">
        <v>0</v>
      </c>
      <c r="AV2058" s="24">
        <v>0</v>
      </c>
      <c r="AW2058" s="24">
        <v>0</v>
      </c>
      <c r="AX2058" s="24">
        <v>0</v>
      </c>
      <c r="AY2058" s="24">
        <v>0</v>
      </c>
      <c r="AZ2058" s="24">
        <v>0</v>
      </c>
      <c r="BA2058" s="24">
        <v>0</v>
      </c>
      <c r="BB2058" s="24">
        <v>0</v>
      </c>
      <c r="BC2058" s="24">
        <v>0</v>
      </c>
      <c r="BD2058" s="24">
        <f t="shared" si="832"/>
        <v>0</v>
      </c>
      <c r="BE2058" s="25"/>
    </row>
    <row r="2059" spans="1:57" ht="25.5" customHeight="1" x14ac:dyDescent="0.25">
      <c r="A2059" s="22">
        <v>41</v>
      </c>
      <c r="B2059" s="79" t="s">
        <v>91</v>
      </c>
      <c r="C2059" s="80">
        <v>30</v>
      </c>
      <c r="D2059" s="80">
        <v>160</v>
      </c>
      <c r="E2059" s="80" t="s">
        <v>288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0</v>
      </c>
      <c r="V2059" s="24"/>
      <c r="W2059" s="24">
        <v>0</v>
      </c>
      <c r="X2059" s="24"/>
      <c r="Y2059" s="24">
        <v>0</v>
      </c>
      <c r="Z2059" s="24">
        <v>0</v>
      </c>
      <c r="AA2059" s="24"/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/>
      <c r="AI2059" s="24">
        <v>0</v>
      </c>
      <c r="AJ2059" s="24">
        <v>0</v>
      </c>
      <c r="AK2059" s="24"/>
      <c r="AL2059" s="24">
        <v>0</v>
      </c>
      <c r="AM2059" s="24">
        <v>0</v>
      </c>
      <c r="AN2059" s="24">
        <v>0</v>
      </c>
      <c r="AO2059" s="24">
        <v>0</v>
      </c>
      <c r="AP2059" s="24">
        <v>0</v>
      </c>
      <c r="AQ2059" s="24">
        <v>0</v>
      </c>
      <c r="AR2059" s="24">
        <v>0</v>
      </c>
      <c r="AS2059" s="24">
        <v>0</v>
      </c>
      <c r="AT2059" s="24">
        <v>0</v>
      </c>
      <c r="AU2059" s="24">
        <v>0</v>
      </c>
      <c r="AV2059" s="24">
        <v>0</v>
      </c>
      <c r="AW2059" s="24">
        <v>0</v>
      </c>
      <c r="AX2059" s="24">
        <v>0</v>
      </c>
      <c r="AY2059" s="24">
        <v>0</v>
      </c>
      <c r="AZ2059" s="24">
        <v>0</v>
      </c>
      <c r="BA2059" s="24">
        <v>0</v>
      </c>
      <c r="BB2059" s="24">
        <v>0</v>
      </c>
      <c r="BC2059" s="24">
        <v>0</v>
      </c>
      <c r="BD2059" s="24">
        <f t="shared" si="832"/>
        <v>0</v>
      </c>
      <c r="BE2059" s="25"/>
    </row>
    <row r="2060" spans="1:57" ht="25.5" customHeight="1" x14ac:dyDescent="0.25">
      <c r="A2060" s="22">
        <v>41</v>
      </c>
      <c r="B2060" s="79" t="s">
        <v>93</v>
      </c>
      <c r="C2060" s="80">
        <v>20</v>
      </c>
      <c r="D2060" s="80">
        <v>94</v>
      </c>
      <c r="E2060" s="80" t="s">
        <v>296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0</v>
      </c>
      <c r="V2060" s="24"/>
      <c r="W2060" s="24">
        <v>0</v>
      </c>
      <c r="X2060" s="24"/>
      <c r="Y2060" s="24">
        <v>0</v>
      </c>
      <c r="Z2060" s="24">
        <v>0</v>
      </c>
      <c r="AA2060" s="24"/>
      <c r="AB2060" s="24">
        <v>0</v>
      </c>
      <c r="AC2060" s="24">
        <v>0</v>
      </c>
      <c r="AD2060" s="24">
        <v>0</v>
      </c>
      <c r="AE2060" s="24">
        <v>0</v>
      </c>
      <c r="AF2060" s="24">
        <v>0</v>
      </c>
      <c r="AG2060" s="24">
        <v>0</v>
      </c>
      <c r="AH2060" s="24"/>
      <c r="AI2060" s="24">
        <v>0</v>
      </c>
      <c r="AJ2060" s="24">
        <v>0</v>
      </c>
      <c r="AK2060" s="24"/>
      <c r="AL2060" s="24">
        <v>0</v>
      </c>
      <c r="AM2060" s="24">
        <v>0</v>
      </c>
      <c r="AN2060" s="24">
        <v>0</v>
      </c>
      <c r="AO2060" s="24">
        <v>0</v>
      </c>
      <c r="AP2060" s="24">
        <v>0</v>
      </c>
      <c r="AQ2060" s="24">
        <v>0</v>
      </c>
      <c r="AR2060" s="24">
        <v>0</v>
      </c>
      <c r="AS2060" s="24">
        <v>0</v>
      </c>
      <c r="AT2060" s="24">
        <v>0</v>
      </c>
      <c r="AU2060" s="24">
        <v>0</v>
      </c>
      <c r="AV2060" s="24">
        <v>0</v>
      </c>
      <c r="AW2060" s="24">
        <v>0</v>
      </c>
      <c r="AX2060" s="24">
        <v>0</v>
      </c>
      <c r="AY2060" s="24">
        <v>0</v>
      </c>
      <c r="AZ2060" s="24">
        <v>0</v>
      </c>
      <c r="BA2060" s="24">
        <v>0</v>
      </c>
      <c r="BB2060" s="24">
        <v>0</v>
      </c>
      <c r="BC2060" s="24">
        <v>0</v>
      </c>
      <c r="BD2060" s="24">
        <f t="shared" si="832"/>
        <v>0</v>
      </c>
      <c r="BE2060" s="25"/>
    </row>
    <row r="2061" spans="1:57" ht="25.5" customHeight="1" x14ac:dyDescent="0.25">
      <c r="A2061" s="22">
        <v>41</v>
      </c>
      <c r="B2061" s="79" t="s">
        <v>93</v>
      </c>
      <c r="C2061" s="80">
        <v>14</v>
      </c>
      <c r="D2061" s="80">
        <v>235</v>
      </c>
      <c r="E2061" s="80" t="s">
        <v>315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0</v>
      </c>
      <c r="U2061" s="24">
        <v>0</v>
      </c>
      <c r="V2061" s="24"/>
      <c r="W2061" s="24">
        <v>0</v>
      </c>
      <c r="X2061" s="24"/>
      <c r="Y2061" s="24">
        <v>0</v>
      </c>
      <c r="Z2061" s="24">
        <v>0</v>
      </c>
      <c r="AA2061" s="24"/>
      <c r="AB2061" s="24">
        <v>0</v>
      </c>
      <c r="AC2061" s="24">
        <v>0</v>
      </c>
      <c r="AD2061" s="24">
        <v>0</v>
      </c>
      <c r="AE2061" s="24">
        <v>0</v>
      </c>
      <c r="AF2061" s="24">
        <v>0</v>
      </c>
      <c r="AG2061" s="24">
        <v>0</v>
      </c>
      <c r="AH2061" s="24"/>
      <c r="AI2061" s="24">
        <v>0</v>
      </c>
      <c r="AJ2061" s="24">
        <v>0</v>
      </c>
      <c r="AK2061" s="24"/>
      <c r="AL2061" s="24">
        <v>0</v>
      </c>
      <c r="AM2061" s="24">
        <v>0</v>
      </c>
      <c r="AN2061" s="24">
        <v>0</v>
      </c>
      <c r="AO2061" s="24">
        <v>0</v>
      </c>
      <c r="AP2061" s="24">
        <v>0</v>
      </c>
      <c r="AQ2061" s="24">
        <v>0</v>
      </c>
      <c r="AR2061" s="24">
        <v>0</v>
      </c>
      <c r="AS2061" s="24">
        <v>0</v>
      </c>
      <c r="AT2061" s="24">
        <v>0</v>
      </c>
      <c r="AU2061" s="24">
        <v>0</v>
      </c>
      <c r="AV2061" s="24">
        <v>0</v>
      </c>
      <c r="AW2061" s="24">
        <v>0</v>
      </c>
      <c r="AX2061" s="24">
        <v>0</v>
      </c>
      <c r="AY2061" s="24">
        <v>0</v>
      </c>
      <c r="AZ2061" s="24">
        <v>0</v>
      </c>
      <c r="BA2061" s="24">
        <v>0</v>
      </c>
      <c r="BB2061" s="24">
        <v>0</v>
      </c>
      <c r="BC2061" s="24">
        <v>0</v>
      </c>
      <c r="BD2061" s="24">
        <f t="shared" si="832"/>
        <v>0</v>
      </c>
      <c r="BE2061" s="25"/>
    </row>
    <row r="2062" spans="1:57" ht="25.5" customHeight="1" x14ac:dyDescent="0.25">
      <c r="A2062" s="22">
        <v>41</v>
      </c>
      <c r="B2062" s="79" t="s">
        <v>93</v>
      </c>
      <c r="C2062" s="82">
        <v>24</v>
      </c>
      <c r="D2062" s="79">
        <v>315</v>
      </c>
      <c r="E2062" s="82" t="s">
        <v>415</v>
      </c>
      <c r="F2062" s="24">
        <v>0</v>
      </c>
      <c r="G2062" s="24">
        <v>0</v>
      </c>
      <c r="H2062" s="24">
        <v>0</v>
      </c>
      <c r="I2062" s="24">
        <v>0</v>
      </c>
      <c r="J2062" s="24">
        <v>0</v>
      </c>
      <c r="K2062" s="24">
        <v>0</v>
      </c>
      <c r="L2062" s="24">
        <v>0</v>
      </c>
      <c r="M2062" s="24">
        <v>0</v>
      </c>
      <c r="N2062" s="24">
        <v>0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0</v>
      </c>
      <c r="U2062" s="24">
        <v>0</v>
      </c>
      <c r="V2062" s="24"/>
      <c r="W2062" s="24">
        <v>0</v>
      </c>
      <c r="X2062" s="24"/>
      <c r="Y2062" s="24">
        <v>0</v>
      </c>
      <c r="Z2062" s="24">
        <v>0</v>
      </c>
      <c r="AA2062" s="24"/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/>
      <c r="AI2062" s="24">
        <v>0</v>
      </c>
      <c r="AJ2062" s="24">
        <v>0</v>
      </c>
      <c r="AK2062" s="24"/>
      <c r="AL2062" s="24">
        <v>0</v>
      </c>
      <c r="AM2062" s="24">
        <v>0</v>
      </c>
      <c r="AN2062" s="24">
        <v>0</v>
      </c>
      <c r="AO2062" s="24">
        <v>0</v>
      </c>
      <c r="AP2062" s="24">
        <v>0</v>
      </c>
      <c r="AQ2062" s="24">
        <v>0</v>
      </c>
      <c r="AR2062" s="24">
        <v>0</v>
      </c>
      <c r="AS2062" s="24">
        <v>0</v>
      </c>
      <c r="AT2062" s="24">
        <v>0</v>
      </c>
      <c r="AU2062" s="24">
        <v>0</v>
      </c>
      <c r="AV2062" s="24">
        <v>0</v>
      </c>
      <c r="AW2062" s="24">
        <v>0</v>
      </c>
      <c r="AX2062" s="24">
        <v>0</v>
      </c>
      <c r="AY2062" s="24">
        <v>0</v>
      </c>
      <c r="AZ2062" s="24">
        <v>0</v>
      </c>
      <c r="BA2062" s="24">
        <v>0</v>
      </c>
      <c r="BB2062" s="24">
        <v>0</v>
      </c>
      <c r="BC2062" s="24">
        <v>0</v>
      </c>
      <c r="BD2062" s="24">
        <f t="shared" si="832"/>
        <v>0</v>
      </c>
      <c r="BE2062" s="25"/>
    </row>
    <row r="2063" spans="1:57" ht="25.5" customHeight="1" x14ac:dyDescent="0.25">
      <c r="A2063" s="22">
        <v>41</v>
      </c>
      <c r="B2063" s="79" t="s">
        <v>93</v>
      </c>
      <c r="C2063" s="80">
        <v>10</v>
      </c>
      <c r="D2063" s="80">
        <v>178</v>
      </c>
      <c r="E2063" s="80" t="s">
        <v>295</v>
      </c>
      <c r="F2063" s="24">
        <v>0</v>
      </c>
      <c r="G2063" s="24">
        <v>0</v>
      </c>
      <c r="H2063" s="24">
        <v>0</v>
      </c>
      <c r="I2063" s="24">
        <v>0</v>
      </c>
      <c r="J2063" s="24">
        <v>0</v>
      </c>
      <c r="K2063" s="24">
        <v>0</v>
      </c>
      <c r="L2063" s="24">
        <v>0</v>
      </c>
      <c r="M2063" s="24">
        <v>0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0</v>
      </c>
      <c r="V2063" s="24"/>
      <c r="W2063" s="24">
        <v>0</v>
      </c>
      <c r="X2063" s="24"/>
      <c r="Y2063" s="24">
        <v>0</v>
      </c>
      <c r="Z2063" s="24">
        <v>0</v>
      </c>
      <c r="AA2063" s="24"/>
      <c r="AB2063" s="24">
        <v>0</v>
      </c>
      <c r="AC2063" s="24">
        <v>0</v>
      </c>
      <c r="AD2063" s="24">
        <v>0</v>
      </c>
      <c r="AE2063" s="24">
        <v>0</v>
      </c>
      <c r="AF2063" s="24">
        <v>0</v>
      </c>
      <c r="AG2063" s="24">
        <v>0</v>
      </c>
      <c r="AH2063" s="24"/>
      <c r="AI2063" s="24">
        <v>0</v>
      </c>
      <c r="AJ2063" s="24">
        <v>0</v>
      </c>
      <c r="AK2063" s="24"/>
      <c r="AL2063" s="24">
        <v>0</v>
      </c>
      <c r="AM2063" s="24">
        <v>0</v>
      </c>
      <c r="AN2063" s="24">
        <v>0</v>
      </c>
      <c r="AO2063" s="24">
        <v>0</v>
      </c>
      <c r="AP2063" s="24">
        <v>0</v>
      </c>
      <c r="AQ2063" s="24">
        <v>0</v>
      </c>
      <c r="AR2063" s="24">
        <v>0</v>
      </c>
      <c r="AS2063" s="24">
        <v>0</v>
      </c>
      <c r="AT2063" s="24">
        <v>0</v>
      </c>
      <c r="AU2063" s="24">
        <v>0</v>
      </c>
      <c r="AV2063" s="24">
        <v>0</v>
      </c>
      <c r="AW2063" s="24">
        <v>0</v>
      </c>
      <c r="AX2063" s="24">
        <v>0</v>
      </c>
      <c r="AY2063" s="24">
        <v>0</v>
      </c>
      <c r="AZ2063" s="24">
        <v>0</v>
      </c>
      <c r="BA2063" s="24">
        <v>0</v>
      </c>
      <c r="BB2063" s="24">
        <v>0</v>
      </c>
      <c r="BC2063" s="24">
        <v>0</v>
      </c>
      <c r="BD2063" s="24">
        <f t="shared" si="832"/>
        <v>0</v>
      </c>
      <c r="BE2063" s="25"/>
    </row>
    <row r="2064" spans="1:57" ht="25.5" customHeight="1" x14ac:dyDescent="0.25">
      <c r="A2064" s="22">
        <v>41</v>
      </c>
      <c r="B2064" s="79" t="s">
        <v>110</v>
      </c>
      <c r="C2064" s="80">
        <v>17</v>
      </c>
      <c r="D2064" s="80">
        <v>44</v>
      </c>
      <c r="E2064" s="80" t="s">
        <v>151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0</v>
      </c>
      <c r="V2064" s="24"/>
      <c r="W2064" s="24">
        <v>0</v>
      </c>
      <c r="X2064" s="24"/>
      <c r="Y2064" s="24">
        <v>0</v>
      </c>
      <c r="Z2064" s="24">
        <v>0</v>
      </c>
      <c r="AA2064" s="24"/>
      <c r="AB2064" s="24">
        <v>0</v>
      </c>
      <c r="AC2064" s="24">
        <v>0</v>
      </c>
      <c r="AD2064" s="24">
        <v>0</v>
      </c>
      <c r="AE2064" s="24">
        <v>0</v>
      </c>
      <c r="AF2064" s="24">
        <v>0</v>
      </c>
      <c r="AG2064" s="24">
        <v>0</v>
      </c>
      <c r="AH2064" s="24"/>
      <c r="AI2064" s="24">
        <v>0</v>
      </c>
      <c r="AJ2064" s="24">
        <v>0</v>
      </c>
      <c r="AK2064" s="24"/>
      <c r="AL2064" s="24">
        <v>0</v>
      </c>
      <c r="AM2064" s="24">
        <v>0</v>
      </c>
      <c r="AN2064" s="24">
        <v>0</v>
      </c>
      <c r="AO2064" s="24">
        <v>0</v>
      </c>
      <c r="AP2064" s="24">
        <v>0</v>
      </c>
      <c r="AQ2064" s="24">
        <v>0</v>
      </c>
      <c r="AR2064" s="24">
        <v>0</v>
      </c>
      <c r="AS2064" s="24">
        <v>0</v>
      </c>
      <c r="AT2064" s="24">
        <v>0</v>
      </c>
      <c r="AU2064" s="24">
        <v>0</v>
      </c>
      <c r="AV2064" s="24">
        <v>0</v>
      </c>
      <c r="AW2064" s="24">
        <v>0</v>
      </c>
      <c r="AX2064" s="24">
        <v>0</v>
      </c>
      <c r="AY2064" s="24">
        <v>0</v>
      </c>
      <c r="AZ2064" s="24">
        <v>0</v>
      </c>
      <c r="BA2064" s="24">
        <v>0</v>
      </c>
      <c r="BB2064" s="24">
        <v>0</v>
      </c>
      <c r="BC2064" s="24">
        <v>0</v>
      </c>
      <c r="BD2064" s="24">
        <f t="shared" si="832"/>
        <v>0</v>
      </c>
      <c r="BE2064" s="25"/>
    </row>
    <row r="2065" spans="1:57" ht="25.5" customHeight="1" x14ac:dyDescent="0.25">
      <c r="A2065" s="22">
        <v>41</v>
      </c>
      <c r="B2065" s="79" t="s">
        <v>110</v>
      </c>
      <c r="C2065" s="80">
        <v>13</v>
      </c>
      <c r="D2065" s="80">
        <v>147</v>
      </c>
      <c r="E2065" s="80" t="s">
        <v>348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4">
        <v>0</v>
      </c>
      <c r="Q2065" s="24">
        <v>0</v>
      </c>
      <c r="R2065" s="24">
        <v>0</v>
      </c>
      <c r="S2065" s="24">
        <v>0</v>
      </c>
      <c r="T2065" s="24">
        <v>0</v>
      </c>
      <c r="U2065" s="24">
        <v>0</v>
      </c>
      <c r="V2065" s="24"/>
      <c r="W2065" s="24">
        <v>0</v>
      </c>
      <c r="X2065" s="24"/>
      <c r="Y2065" s="24">
        <v>0</v>
      </c>
      <c r="Z2065" s="24">
        <v>0</v>
      </c>
      <c r="AA2065" s="24"/>
      <c r="AB2065" s="24">
        <v>0</v>
      </c>
      <c r="AC2065" s="24">
        <v>0</v>
      </c>
      <c r="AD2065" s="24">
        <v>0</v>
      </c>
      <c r="AE2065" s="24">
        <v>0</v>
      </c>
      <c r="AF2065" s="24">
        <v>0</v>
      </c>
      <c r="AG2065" s="24">
        <v>0</v>
      </c>
      <c r="AH2065" s="24"/>
      <c r="AI2065" s="24">
        <v>0</v>
      </c>
      <c r="AJ2065" s="24">
        <v>0</v>
      </c>
      <c r="AK2065" s="24"/>
      <c r="AL2065" s="24">
        <v>0</v>
      </c>
      <c r="AM2065" s="24">
        <v>0</v>
      </c>
      <c r="AN2065" s="24">
        <v>0</v>
      </c>
      <c r="AO2065" s="24">
        <v>0</v>
      </c>
      <c r="AP2065" s="24">
        <v>0</v>
      </c>
      <c r="AQ2065" s="24">
        <v>0</v>
      </c>
      <c r="AR2065" s="24">
        <v>0</v>
      </c>
      <c r="AS2065" s="24">
        <v>0</v>
      </c>
      <c r="AT2065" s="24">
        <v>0</v>
      </c>
      <c r="AU2065" s="24">
        <v>0</v>
      </c>
      <c r="AV2065" s="24">
        <v>0</v>
      </c>
      <c r="AW2065" s="24">
        <v>0</v>
      </c>
      <c r="AX2065" s="24">
        <v>0</v>
      </c>
      <c r="AY2065" s="24">
        <v>0</v>
      </c>
      <c r="AZ2065" s="24">
        <v>0</v>
      </c>
      <c r="BA2065" s="24">
        <v>0</v>
      </c>
      <c r="BB2065" s="24">
        <v>0</v>
      </c>
      <c r="BC2065" s="24">
        <v>0</v>
      </c>
      <c r="BD2065" s="24">
        <f t="shared" si="832"/>
        <v>0</v>
      </c>
      <c r="BE2065" s="25"/>
    </row>
    <row r="2066" spans="1:57" ht="25.5" customHeight="1" x14ac:dyDescent="0.25">
      <c r="A2066" s="22">
        <v>41</v>
      </c>
      <c r="B2066" s="79" t="s">
        <v>110</v>
      </c>
      <c r="C2066" s="80">
        <v>22</v>
      </c>
      <c r="D2066" s="80">
        <v>181</v>
      </c>
      <c r="E2066" s="80" t="s">
        <v>349</v>
      </c>
      <c r="F2066" s="24">
        <v>0</v>
      </c>
      <c r="G2066" s="24">
        <v>0</v>
      </c>
      <c r="H2066" s="24">
        <v>0</v>
      </c>
      <c r="I2066" s="24">
        <v>0</v>
      </c>
      <c r="J2066" s="24">
        <v>0</v>
      </c>
      <c r="K2066" s="24">
        <v>0</v>
      </c>
      <c r="L2066" s="24">
        <v>0</v>
      </c>
      <c r="M2066" s="24">
        <v>0</v>
      </c>
      <c r="N2066" s="24">
        <v>0</v>
      </c>
      <c r="O2066" s="24">
        <v>0</v>
      </c>
      <c r="P2066" s="24">
        <v>0</v>
      </c>
      <c r="Q2066" s="24">
        <v>0</v>
      </c>
      <c r="R2066" s="24">
        <v>0</v>
      </c>
      <c r="S2066" s="24">
        <v>0</v>
      </c>
      <c r="T2066" s="24">
        <v>0</v>
      </c>
      <c r="U2066" s="24">
        <v>0</v>
      </c>
      <c r="V2066" s="24"/>
      <c r="W2066" s="24">
        <v>0</v>
      </c>
      <c r="X2066" s="24"/>
      <c r="Y2066" s="24">
        <v>0</v>
      </c>
      <c r="Z2066" s="24">
        <v>0</v>
      </c>
      <c r="AA2066" s="24"/>
      <c r="AB2066" s="24">
        <v>0</v>
      </c>
      <c r="AC2066" s="24">
        <v>0</v>
      </c>
      <c r="AD2066" s="24">
        <v>0</v>
      </c>
      <c r="AE2066" s="24">
        <v>0</v>
      </c>
      <c r="AF2066" s="24">
        <v>0</v>
      </c>
      <c r="AG2066" s="24">
        <v>0</v>
      </c>
      <c r="AH2066" s="24"/>
      <c r="AI2066" s="24">
        <v>0</v>
      </c>
      <c r="AJ2066" s="24">
        <v>0</v>
      </c>
      <c r="AK2066" s="24"/>
      <c r="AL2066" s="24">
        <v>0</v>
      </c>
      <c r="AM2066" s="24">
        <v>0</v>
      </c>
      <c r="AN2066" s="24">
        <v>0</v>
      </c>
      <c r="AO2066" s="24">
        <v>0</v>
      </c>
      <c r="AP2066" s="24">
        <v>0</v>
      </c>
      <c r="AQ2066" s="24">
        <v>0</v>
      </c>
      <c r="AR2066" s="24">
        <v>0</v>
      </c>
      <c r="AS2066" s="24">
        <v>0</v>
      </c>
      <c r="AT2066" s="24">
        <v>0</v>
      </c>
      <c r="AU2066" s="24">
        <v>0</v>
      </c>
      <c r="AV2066" s="24">
        <v>0</v>
      </c>
      <c r="AW2066" s="24">
        <v>0</v>
      </c>
      <c r="AX2066" s="24">
        <v>0</v>
      </c>
      <c r="AY2066" s="24">
        <v>0</v>
      </c>
      <c r="AZ2066" s="24">
        <v>0</v>
      </c>
      <c r="BA2066" s="24">
        <v>0</v>
      </c>
      <c r="BB2066" s="24">
        <v>0</v>
      </c>
      <c r="BC2066" s="24">
        <v>0</v>
      </c>
      <c r="BD2066" s="24">
        <f t="shared" si="832"/>
        <v>0</v>
      </c>
      <c r="BE2066" s="25"/>
    </row>
    <row r="2067" spans="1:57" ht="25.5" customHeight="1" x14ac:dyDescent="0.25">
      <c r="A2067" s="22">
        <v>41</v>
      </c>
      <c r="B2067" s="79"/>
      <c r="C2067" s="80"/>
      <c r="D2067" s="80"/>
      <c r="E2067" s="80"/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0</v>
      </c>
      <c r="U2067" s="24">
        <v>0</v>
      </c>
      <c r="V2067" s="24"/>
      <c r="W2067" s="24">
        <v>0</v>
      </c>
      <c r="X2067" s="24"/>
      <c r="Y2067" s="24">
        <v>0</v>
      </c>
      <c r="Z2067" s="24">
        <v>0</v>
      </c>
      <c r="AA2067" s="24"/>
      <c r="AB2067" s="24">
        <v>0</v>
      </c>
      <c r="AC2067" s="24">
        <v>0</v>
      </c>
      <c r="AD2067" s="24">
        <v>0</v>
      </c>
      <c r="AE2067" s="24">
        <v>0</v>
      </c>
      <c r="AF2067" s="24">
        <v>0</v>
      </c>
      <c r="AG2067" s="24">
        <v>0</v>
      </c>
      <c r="AH2067" s="24"/>
      <c r="AI2067" s="24">
        <v>0</v>
      </c>
      <c r="AJ2067" s="24">
        <v>0</v>
      </c>
      <c r="AK2067" s="24"/>
      <c r="AL2067" s="24">
        <v>0</v>
      </c>
      <c r="AM2067" s="24">
        <v>0</v>
      </c>
      <c r="AN2067" s="24">
        <v>0</v>
      </c>
      <c r="AO2067" s="24">
        <v>0</v>
      </c>
      <c r="AP2067" s="24">
        <v>0</v>
      </c>
      <c r="AQ2067" s="24">
        <v>0</v>
      </c>
      <c r="AR2067" s="24">
        <v>0</v>
      </c>
      <c r="AS2067" s="24">
        <v>0</v>
      </c>
      <c r="AT2067" s="24">
        <v>0</v>
      </c>
      <c r="AU2067" s="24">
        <v>0</v>
      </c>
      <c r="AV2067" s="24">
        <v>0</v>
      </c>
      <c r="AW2067" s="24">
        <v>0</v>
      </c>
      <c r="AX2067" s="24">
        <v>0</v>
      </c>
      <c r="AY2067" s="24">
        <v>0</v>
      </c>
      <c r="AZ2067" s="24">
        <v>0</v>
      </c>
      <c r="BA2067" s="24">
        <v>0</v>
      </c>
      <c r="BB2067" s="24">
        <v>0</v>
      </c>
      <c r="BC2067" s="24">
        <v>0</v>
      </c>
      <c r="BD2067" s="24">
        <f t="shared" si="832"/>
        <v>0</v>
      </c>
      <c r="BE2067" s="25"/>
    </row>
    <row r="2068" spans="1:57" ht="25.5" customHeight="1" x14ac:dyDescent="0.25">
      <c r="A2068" s="22">
        <v>41</v>
      </c>
      <c r="B2068" s="78"/>
      <c r="C2068" s="76"/>
      <c r="D2068" s="76"/>
      <c r="E2068" s="76"/>
      <c r="F2068" s="24">
        <v>0</v>
      </c>
      <c r="G2068" s="24">
        <v>0</v>
      </c>
      <c r="H2068" s="24">
        <v>0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0</v>
      </c>
      <c r="V2068" s="24"/>
      <c r="W2068" s="24">
        <v>0</v>
      </c>
      <c r="X2068" s="24"/>
      <c r="Y2068" s="24">
        <v>0</v>
      </c>
      <c r="Z2068" s="24">
        <v>0</v>
      </c>
      <c r="AA2068" s="24"/>
      <c r="AB2068" s="24">
        <v>0</v>
      </c>
      <c r="AC2068" s="24">
        <v>0</v>
      </c>
      <c r="AD2068" s="24">
        <v>0</v>
      </c>
      <c r="AE2068" s="24">
        <v>0</v>
      </c>
      <c r="AF2068" s="24">
        <v>0</v>
      </c>
      <c r="AG2068" s="24">
        <v>0</v>
      </c>
      <c r="AH2068" s="24"/>
      <c r="AI2068" s="24">
        <v>0</v>
      </c>
      <c r="AJ2068" s="24">
        <v>0</v>
      </c>
      <c r="AK2068" s="24"/>
      <c r="AL2068" s="24">
        <v>0</v>
      </c>
      <c r="AM2068" s="24">
        <v>0</v>
      </c>
      <c r="AN2068" s="24">
        <v>0</v>
      </c>
      <c r="AO2068" s="24">
        <v>0</v>
      </c>
      <c r="AP2068" s="24">
        <v>0</v>
      </c>
      <c r="AQ2068" s="24">
        <v>0</v>
      </c>
      <c r="AR2068" s="24">
        <v>0</v>
      </c>
      <c r="AS2068" s="24">
        <v>0</v>
      </c>
      <c r="AT2068" s="24">
        <v>0</v>
      </c>
      <c r="AU2068" s="24">
        <v>0</v>
      </c>
      <c r="AV2068" s="24">
        <v>0</v>
      </c>
      <c r="AW2068" s="24">
        <v>0</v>
      </c>
      <c r="AX2068" s="24">
        <v>0</v>
      </c>
      <c r="AY2068" s="24">
        <v>0</v>
      </c>
      <c r="AZ2068" s="24">
        <v>0</v>
      </c>
      <c r="BA2068" s="24">
        <v>0</v>
      </c>
      <c r="BB2068" s="24">
        <v>0</v>
      </c>
      <c r="BC2068" s="24">
        <v>0</v>
      </c>
      <c r="BD2068" s="24">
        <f t="shared" si="832"/>
        <v>0</v>
      </c>
      <c r="BE2068" s="25"/>
    </row>
    <row r="2069" spans="1:57" ht="25.5" customHeight="1" x14ac:dyDescent="0.25">
      <c r="A2069" s="22">
        <v>41</v>
      </c>
      <c r="B2069" s="78"/>
      <c r="C2069" s="76"/>
      <c r="D2069" s="76"/>
      <c r="E2069" s="76"/>
      <c r="F2069" s="24">
        <v>0</v>
      </c>
      <c r="G2069" s="24">
        <v>0</v>
      </c>
      <c r="H2069" s="24">
        <v>0</v>
      </c>
      <c r="I2069" s="24">
        <v>0</v>
      </c>
      <c r="J2069" s="24">
        <v>0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0</v>
      </c>
      <c r="V2069" s="24"/>
      <c r="W2069" s="24">
        <v>0</v>
      </c>
      <c r="X2069" s="24"/>
      <c r="Y2069" s="24">
        <v>0</v>
      </c>
      <c r="Z2069" s="24">
        <v>0</v>
      </c>
      <c r="AA2069" s="24"/>
      <c r="AB2069" s="24">
        <v>0</v>
      </c>
      <c r="AC2069" s="24">
        <v>0</v>
      </c>
      <c r="AD2069" s="24">
        <v>0</v>
      </c>
      <c r="AE2069" s="24">
        <v>0</v>
      </c>
      <c r="AF2069" s="24">
        <v>0</v>
      </c>
      <c r="AG2069" s="24">
        <v>0</v>
      </c>
      <c r="AH2069" s="24"/>
      <c r="AI2069" s="24">
        <v>0</v>
      </c>
      <c r="AJ2069" s="24">
        <v>0</v>
      </c>
      <c r="AK2069" s="24"/>
      <c r="AL2069" s="24">
        <v>0</v>
      </c>
      <c r="AM2069" s="24">
        <v>0</v>
      </c>
      <c r="AN2069" s="24">
        <v>0</v>
      </c>
      <c r="AO2069" s="24">
        <v>0</v>
      </c>
      <c r="AP2069" s="24">
        <v>0</v>
      </c>
      <c r="AQ2069" s="24">
        <v>0</v>
      </c>
      <c r="AR2069" s="24">
        <v>0</v>
      </c>
      <c r="AS2069" s="24">
        <v>0</v>
      </c>
      <c r="AT2069" s="24">
        <v>0</v>
      </c>
      <c r="AU2069" s="24">
        <v>0</v>
      </c>
      <c r="AV2069" s="24">
        <v>0</v>
      </c>
      <c r="AW2069" s="24">
        <v>0</v>
      </c>
      <c r="AX2069" s="24">
        <v>0</v>
      </c>
      <c r="AY2069" s="24">
        <v>0</v>
      </c>
      <c r="AZ2069" s="24">
        <v>0</v>
      </c>
      <c r="BA2069" s="24">
        <v>0</v>
      </c>
      <c r="BB2069" s="24">
        <v>0</v>
      </c>
      <c r="BC2069" s="24">
        <v>0</v>
      </c>
      <c r="BD2069" s="24">
        <f t="shared" si="832"/>
        <v>0</v>
      </c>
      <c r="BE2069" s="25"/>
    </row>
    <row r="2070" spans="1:57" ht="25.5" customHeight="1" x14ac:dyDescent="0.25">
      <c r="A2070" s="22">
        <v>41</v>
      </c>
      <c r="B2070" s="78"/>
      <c r="C2070" s="91"/>
      <c r="D2070" s="91"/>
      <c r="E2070" s="91"/>
      <c r="F2070" s="24">
        <v>0</v>
      </c>
      <c r="G2070" s="24">
        <v>0</v>
      </c>
      <c r="H2070" s="24">
        <v>0</v>
      </c>
      <c r="I2070" s="24">
        <v>0</v>
      </c>
      <c r="J2070" s="24">
        <v>0</v>
      </c>
      <c r="K2070" s="24">
        <v>0</v>
      </c>
      <c r="L2070" s="24">
        <v>0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0</v>
      </c>
      <c r="V2070" s="24"/>
      <c r="W2070" s="24">
        <v>0</v>
      </c>
      <c r="X2070" s="24"/>
      <c r="Y2070" s="24">
        <v>0</v>
      </c>
      <c r="Z2070" s="24">
        <v>0</v>
      </c>
      <c r="AA2070" s="24"/>
      <c r="AB2070" s="24">
        <v>0</v>
      </c>
      <c r="AC2070" s="24">
        <v>0</v>
      </c>
      <c r="AD2070" s="24">
        <v>0</v>
      </c>
      <c r="AE2070" s="24">
        <v>0</v>
      </c>
      <c r="AF2070" s="24">
        <v>0</v>
      </c>
      <c r="AG2070" s="24">
        <v>0</v>
      </c>
      <c r="AH2070" s="24"/>
      <c r="AI2070" s="24">
        <v>0</v>
      </c>
      <c r="AJ2070" s="24">
        <v>0</v>
      </c>
      <c r="AK2070" s="24"/>
      <c r="AL2070" s="24">
        <v>0</v>
      </c>
      <c r="AM2070" s="24">
        <v>0</v>
      </c>
      <c r="AN2070" s="24">
        <v>0</v>
      </c>
      <c r="AO2070" s="24">
        <v>0</v>
      </c>
      <c r="AP2070" s="24">
        <v>0</v>
      </c>
      <c r="AQ2070" s="24">
        <v>0</v>
      </c>
      <c r="AR2070" s="24">
        <v>0</v>
      </c>
      <c r="AS2070" s="24">
        <v>0</v>
      </c>
      <c r="AT2070" s="24">
        <v>0</v>
      </c>
      <c r="AU2070" s="24">
        <v>0</v>
      </c>
      <c r="AV2070" s="24">
        <v>0</v>
      </c>
      <c r="AW2070" s="24">
        <v>0</v>
      </c>
      <c r="AX2070" s="24">
        <v>0</v>
      </c>
      <c r="AY2070" s="24">
        <v>0</v>
      </c>
      <c r="AZ2070" s="24">
        <v>0</v>
      </c>
      <c r="BA2070" s="24">
        <v>0</v>
      </c>
      <c r="BB2070" s="24">
        <v>0</v>
      </c>
      <c r="BC2070" s="24">
        <v>0</v>
      </c>
      <c r="BD2070" s="24">
        <f t="shared" si="832"/>
        <v>0</v>
      </c>
      <c r="BE2070" s="25"/>
    </row>
    <row r="2071" spans="1:57" ht="25.5" customHeight="1" x14ac:dyDescent="0.25">
      <c r="A2071" s="22">
        <v>41</v>
      </c>
      <c r="B2071" s="78"/>
      <c r="C2071" s="91"/>
      <c r="D2071" s="91"/>
      <c r="E2071" s="91"/>
      <c r="F2071" s="24">
        <v>0</v>
      </c>
      <c r="G2071" s="24">
        <v>0</v>
      </c>
      <c r="H2071" s="24">
        <v>0</v>
      </c>
      <c r="I2071" s="24">
        <v>0</v>
      </c>
      <c r="J2071" s="24">
        <v>0</v>
      </c>
      <c r="K2071" s="24">
        <v>0</v>
      </c>
      <c r="L2071" s="24">
        <v>0</v>
      </c>
      <c r="M2071" s="24">
        <v>0</v>
      </c>
      <c r="N2071" s="24">
        <v>0</v>
      </c>
      <c r="O2071" s="24">
        <v>0</v>
      </c>
      <c r="P2071" s="24">
        <v>0</v>
      </c>
      <c r="Q2071" s="24">
        <v>0</v>
      </c>
      <c r="R2071" s="24">
        <v>0</v>
      </c>
      <c r="S2071" s="24">
        <v>0</v>
      </c>
      <c r="T2071" s="24">
        <v>0</v>
      </c>
      <c r="U2071" s="24">
        <v>0</v>
      </c>
      <c r="V2071" s="24"/>
      <c r="W2071" s="24">
        <v>0</v>
      </c>
      <c r="X2071" s="24"/>
      <c r="Y2071" s="24">
        <v>0</v>
      </c>
      <c r="Z2071" s="24">
        <v>0</v>
      </c>
      <c r="AA2071" s="24"/>
      <c r="AB2071" s="24">
        <v>0</v>
      </c>
      <c r="AC2071" s="24">
        <v>0</v>
      </c>
      <c r="AD2071" s="24">
        <v>0</v>
      </c>
      <c r="AE2071" s="24">
        <v>0</v>
      </c>
      <c r="AF2071" s="24">
        <v>0</v>
      </c>
      <c r="AG2071" s="24">
        <v>0</v>
      </c>
      <c r="AH2071" s="24"/>
      <c r="AI2071" s="24">
        <v>0</v>
      </c>
      <c r="AJ2071" s="24">
        <v>0</v>
      </c>
      <c r="AK2071" s="24"/>
      <c r="AL2071" s="24">
        <v>0</v>
      </c>
      <c r="AM2071" s="24">
        <v>0</v>
      </c>
      <c r="AN2071" s="24">
        <v>0</v>
      </c>
      <c r="AO2071" s="24">
        <v>0</v>
      </c>
      <c r="AP2071" s="24">
        <v>0</v>
      </c>
      <c r="AQ2071" s="24">
        <v>0</v>
      </c>
      <c r="AR2071" s="24">
        <v>0</v>
      </c>
      <c r="AS2071" s="24">
        <v>0</v>
      </c>
      <c r="AT2071" s="24">
        <v>0</v>
      </c>
      <c r="AU2071" s="24">
        <v>0</v>
      </c>
      <c r="AV2071" s="24">
        <v>0</v>
      </c>
      <c r="AW2071" s="24">
        <v>0</v>
      </c>
      <c r="AX2071" s="24">
        <v>0</v>
      </c>
      <c r="AY2071" s="24">
        <v>0</v>
      </c>
      <c r="AZ2071" s="24">
        <v>0</v>
      </c>
      <c r="BA2071" s="24">
        <v>0</v>
      </c>
      <c r="BB2071" s="24">
        <v>0</v>
      </c>
      <c r="BC2071" s="24">
        <v>0</v>
      </c>
      <c r="BD2071" s="24">
        <f t="shared" si="832"/>
        <v>0</v>
      </c>
      <c r="BE2071" s="25"/>
    </row>
    <row r="2072" spans="1:57" ht="25.5" customHeight="1" x14ac:dyDescent="0.25">
      <c r="A2072" s="22">
        <v>41</v>
      </c>
      <c r="B2072" s="78"/>
      <c r="C2072" s="76"/>
      <c r="D2072" s="76"/>
      <c r="E2072" s="76"/>
      <c r="F2072" s="24">
        <v>0</v>
      </c>
      <c r="G2072" s="24">
        <v>0</v>
      </c>
      <c r="H2072" s="24">
        <v>0</v>
      </c>
      <c r="I2072" s="24">
        <v>0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0</v>
      </c>
      <c r="V2072" s="24"/>
      <c r="W2072" s="24">
        <v>0</v>
      </c>
      <c r="X2072" s="24"/>
      <c r="Y2072" s="24">
        <v>0</v>
      </c>
      <c r="Z2072" s="24">
        <v>0</v>
      </c>
      <c r="AA2072" s="24"/>
      <c r="AB2072" s="24">
        <v>0</v>
      </c>
      <c r="AC2072" s="24">
        <v>0</v>
      </c>
      <c r="AD2072" s="24">
        <v>0</v>
      </c>
      <c r="AE2072" s="24">
        <v>0</v>
      </c>
      <c r="AF2072" s="24">
        <v>0</v>
      </c>
      <c r="AG2072" s="24">
        <v>0</v>
      </c>
      <c r="AH2072" s="24"/>
      <c r="AI2072" s="24">
        <v>0</v>
      </c>
      <c r="AJ2072" s="24">
        <v>0</v>
      </c>
      <c r="AK2072" s="24"/>
      <c r="AL2072" s="24">
        <v>0</v>
      </c>
      <c r="AM2072" s="24">
        <v>0</v>
      </c>
      <c r="AN2072" s="24">
        <v>0</v>
      </c>
      <c r="AO2072" s="24">
        <v>0</v>
      </c>
      <c r="AP2072" s="24">
        <v>0</v>
      </c>
      <c r="AQ2072" s="24">
        <v>0</v>
      </c>
      <c r="AR2072" s="24">
        <v>0</v>
      </c>
      <c r="AS2072" s="24">
        <v>0</v>
      </c>
      <c r="AT2072" s="24">
        <v>0</v>
      </c>
      <c r="AU2072" s="24">
        <v>0</v>
      </c>
      <c r="AV2072" s="24">
        <v>0</v>
      </c>
      <c r="AW2072" s="24">
        <v>0</v>
      </c>
      <c r="AX2072" s="24">
        <v>0</v>
      </c>
      <c r="AY2072" s="24">
        <v>0</v>
      </c>
      <c r="AZ2072" s="24">
        <v>0</v>
      </c>
      <c r="BA2072" s="24">
        <v>0</v>
      </c>
      <c r="BB2072" s="24">
        <v>0</v>
      </c>
      <c r="BC2072" s="24">
        <v>0</v>
      </c>
      <c r="BD2072" s="24">
        <f t="shared" si="832"/>
        <v>0</v>
      </c>
      <c r="BE2072" s="25"/>
    </row>
    <row r="2073" spans="1:57" ht="25.5" customHeight="1" x14ac:dyDescent="0.25">
      <c r="A2073" s="22">
        <v>41</v>
      </c>
      <c r="B2073" s="78"/>
      <c r="C2073" s="76"/>
      <c r="D2073" s="76"/>
      <c r="E2073" s="76"/>
      <c r="F2073" s="24">
        <v>0</v>
      </c>
      <c r="G2073" s="24">
        <v>0</v>
      </c>
      <c r="H2073" s="24">
        <v>0</v>
      </c>
      <c r="I2073" s="24">
        <v>0</v>
      </c>
      <c r="J2073" s="24">
        <v>0</v>
      </c>
      <c r="K2073" s="24">
        <v>0</v>
      </c>
      <c r="L2073" s="24">
        <v>0</v>
      </c>
      <c r="M2073" s="24">
        <v>0</v>
      </c>
      <c r="N2073" s="24">
        <v>0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0</v>
      </c>
      <c r="U2073" s="24">
        <v>0</v>
      </c>
      <c r="V2073" s="24"/>
      <c r="W2073" s="24">
        <v>0</v>
      </c>
      <c r="X2073" s="24"/>
      <c r="Y2073" s="24">
        <v>0</v>
      </c>
      <c r="Z2073" s="24">
        <v>0</v>
      </c>
      <c r="AA2073" s="24"/>
      <c r="AB2073" s="24">
        <v>0</v>
      </c>
      <c r="AC2073" s="24">
        <v>0</v>
      </c>
      <c r="AD2073" s="24">
        <v>0</v>
      </c>
      <c r="AE2073" s="24">
        <v>0</v>
      </c>
      <c r="AF2073" s="24">
        <v>0</v>
      </c>
      <c r="AG2073" s="24">
        <v>0</v>
      </c>
      <c r="AH2073" s="24"/>
      <c r="AI2073" s="24">
        <v>0</v>
      </c>
      <c r="AJ2073" s="24">
        <v>0</v>
      </c>
      <c r="AK2073" s="24"/>
      <c r="AL2073" s="24">
        <v>0</v>
      </c>
      <c r="AM2073" s="24">
        <v>0</v>
      </c>
      <c r="AN2073" s="24">
        <v>0</v>
      </c>
      <c r="AO2073" s="24">
        <v>0</v>
      </c>
      <c r="AP2073" s="24">
        <v>0</v>
      </c>
      <c r="AQ2073" s="24">
        <v>0</v>
      </c>
      <c r="AR2073" s="24">
        <v>0</v>
      </c>
      <c r="AS2073" s="24">
        <v>0</v>
      </c>
      <c r="AT2073" s="24">
        <v>0</v>
      </c>
      <c r="AU2073" s="24">
        <v>0</v>
      </c>
      <c r="AV2073" s="24">
        <v>0</v>
      </c>
      <c r="AW2073" s="24">
        <v>0</v>
      </c>
      <c r="AX2073" s="24">
        <v>0</v>
      </c>
      <c r="AY2073" s="24">
        <v>0</v>
      </c>
      <c r="AZ2073" s="24">
        <v>0</v>
      </c>
      <c r="BA2073" s="24">
        <v>0</v>
      </c>
      <c r="BB2073" s="24">
        <v>0</v>
      </c>
      <c r="BC2073" s="24">
        <v>0</v>
      </c>
      <c r="BD2073" s="24">
        <f t="shared" si="832"/>
        <v>0</v>
      </c>
      <c r="BE2073" s="25"/>
    </row>
    <row r="2074" spans="1:57" ht="25.5" customHeight="1" x14ac:dyDescent="0.25">
      <c r="A2074" s="22">
        <v>41</v>
      </c>
      <c r="B2074" s="78"/>
      <c r="C2074" s="76"/>
      <c r="D2074" s="76"/>
      <c r="E2074" s="76"/>
      <c r="F2074" s="24">
        <v>0</v>
      </c>
      <c r="G2074" s="24">
        <v>0</v>
      </c>
      <c r="H2074" s="24">
        <v>0</v>
      </c>
      <c r="I2074" s="24">
        <v>0</v>
      </c>
      <c r="J2074" s="24">
        <v>0</v>
      </c>
      <c r="K2074" s="24">
        <v>0</v>
      </c>
      <c r="L2074" s="24">
        <v>0</v>
      </c>
      <c r="M2074" s="24">
        <v>0</v>
      </c>
      <c r="N2074" s="24">
        <v>0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0</v>
      </c>
      <c r="U2074" s="24">
        <v>0</v>
      </c>
      <c r="V2074" s="24"/>
      <c r="W2074" s="24">
        <v>0</v>
      </c>
      <c r="X2074" s="24"/>
      <c r="Y2074" s="24">
        <v>0</v>
      </c>
      <c r="Z2074" s="24">
        <v>0</v>
      </c>
      <c r="AA2074" s="24"/>
      <c r="AB2074" s="24">
        <v>0</v>
      </c>
      <c r="AC2074" s="24">
        <v>0</v>
      </c>
      <c r="AD2074" s="24">
        <v>0</v>
      </c>
      <c r="AE2074" s="24">
        <v>0</v>
      </c>
      <c r="AF2074" s="24">
        <v>0</v>
      </c>
      <c r="AG2074" s="24">
        <v>0</v>
      </c>
      <c r="AH2074" s="24"/>
      <c r="AI2074" s="24">
        <v>0</v>
      </c>
      <c r="AJ2074" s="24">
        <v>0</v>
      </c>
      <c r="AK2074" s="24"/>
      <c r="AL2074" s="24">
        <v>0</v>
      </c>
      <c r="AM2074" s="24">
        <v>0</v>
      </c>
      <c r="AN2074" s="24">
        <v>0</v>
      </c>
      <c r="AO2074" s="24">
        <v>0</v>
      </c>
      <c r="AP2074" s="24">
        <v>0</v>
      </c>
      <c r="AQ2074" s="24">
        <v>0</v>
      </c>
      <c r="AR2074" s="24">
        <v>0</v>
      </c>
      <c r="AS2074" s="24">
        <v>0</v>
      </c>
      <c r="AT2074" s="24">
        <v>0</v>
      </c>
      <c r="AU2074" s="24">
        <v>0</v>
      </c>
      <c r="AV2074" s="24">
        <v>0</v>
      </c>
      <c r="AW2074" s="24">
        <v>0</v>
      </c>
      <c r="AX2074" s="24">
        <v>0</v>
      </c>
      <c r="AY2074" s="24">
        <v>0</v>
      </c>
      <c r="AZ2074" s="24">
        <v>0</v>
      </c>
      <c r="BA2074" s="24">
        <v>0</v>
      </c>
      <c r="BB2074" s="24">
        <v>0</v>
      </c>
      <c r="BC2074" s="24">
        <v>0</v>
      </c>
      <c r="BD2074" s="24">
        <f t="shared" si="832"/>
        <v>0</v>
      </c>
      <c r="BE2074" s="25"/>
    </row>
    <row r="2075" spans="1:57" ht="25.5" customHeight="1" x14ac:dyDescent="0.25">
      <c r="A2075" s="22">
        <v>41</v>
      </c>
      <c r="B2075" s="78"/>
      <c r="C2075" s="76"/>
      <c r="D2075" s="76"/>
      <c r="E2075" s="76"/>
      <c r="F2075" s="24">
        <v>0</v>
      </c>
      <c r="G2075" s="24">
        <v>0</v>
      </c>
      <c r="H2075" s="24">
        <v>0</v>
      </c>
      <c r="I2075" s="24">
        <v>0</v>
      </c>
      <c r="J2075" s="24">
        <v>0</v>
      </c>
      <c r="K2075" s="24">
        <v>0</v>
      </c>
      <c r="L2075" s="24">
        <v>0</v>
      </c>
      <c r="M2075" s="24">
        <v>0</v>
      </c>
      <c r="N2075" s="24">
        <v>0</v>
      </c>
      <c r="O2075" s="24">
        <v>0</v>
      </c>
      <c r="P2075" s="24">
        <v>0</v>
      </c>
      <c r="Q2075" s="24">
        <v>0</v>
      </c>
      <c r="R2075" s="24">
        <v>0</v>
      </c>
      <c r="S2075" s="24">
        <v>0</v>
      </c>
      <c r="T2075" s="24">
        <v>0</v>
      </c>
      <c r="U2075" s="24">
        <v>0</v>
      </c>
      <c r="V2075" s="24"/>
      <c r="W2075" s="24">
        <v>0</v>
      </c>
      <c r="X2075" s="24"/>
      <c r="Y2075" s="24">
        <v>0</v>
      </c>
      <c r="Z2075" s="24">
        <v>0</v>
      </c>
      <c r="AA2075" s="24"/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/>
      <c r="AI2075" s="24">
        <v>0</v>
      </c>
      <c r="AJ2075" s="24">
        <v>0</v>
      </c>
      <c r="AK2075" s="24"/>
      <c r="AL2075" s="24">
        <v>0</v>
      </c>
      <c r="AM2075" s="24">
        <v>0</v>
      </c>
      <c r="AN2075" s="24">
        <v>0</v>
      </c>
      <c r="AO2075" s="24">
        <v>0</v>
      </c>
      <c r="AP2075" s="24">
        <v>0</v>
      </c>
      <c r="AQ2075" s="24">
        <v>0</v>
      </c>
      <c r="AR2075" s="24">
        <v>0</v>
      </c>
      <c r="AS2075" s="24">
        <v>0</v>
      </c>
      <c r="AT2075" s="24">
        <v>0</v>
      </c>
      <c r="AU2075" s="24">
        <v>0</v>
      </c>
      <c r="AV2075" s="24">
        <v>0</v>
      </c>
      <c r="AW2075" s="24">
        <v>0</v>
      </c>
      <c r="AX2075" s="24">
        <v>0</v>
      </c>
      <c r="AY2075" s="24">
        <v>0</v>
      </c>
      <c r="AZ2075" s="24">
        <v>0</v>
      </c>
      <c r="BA2075" s="24">
        <v>0</v>
      </c>
      <c r="BB2075" s="24">
        <v>0</v>
      </c>
      <c r="BC2075" s="24">
        <v>0</v>
      </c>
      <c r="BD2075" s="24">
        <f t="shared" si="832"/>
        <v>0</v>
      </c>
      <c r="BE2075" s="25"/>
    </row>
    <row r="2076" spans="1:57" ht="25.5" customHeight="1" x14ac:dyDescent="0.25">
      <c r="A2076" s="22">
        <v>41</v>
      </c>
      <c r="B2076" s="78"/>
      <c r="C2076" s="76"/>
      <c r="D2076" s="76"/>
      <c r="E2076" s="76"/>
      <c r="F2076" s="24">
        <v>0</v>
      </c>
      <c r="G2076" s="24">
        <v>0</v>
      </c>
      <c r="H2076" s="24">
        <v>0</v>
      </c>
      <c r="I2076" s="24">
        <v>0</v>
      </c>
      <c r="J2076" s="24">
        <v>0</v>
      </c>
      <c r="K2076" s="24">
        <v>0</v>
      </c>
      <c r="L2076" s="24">
        <v>0</v>
      </c>
      <c r="M2076" s="24">
        <v>0</v>
      </c>
      <c r="N2076" s="24">
        <v>0</v>
      </c>
      <c r="O2076" s="24">
        <v>0</v>
      </c>
      <c r="P2076" s="24">
        <v>0</v>
      </c>
      <c r="Q2076" s="24">
        <v>0</v>
      </c>
      <c r="R2076" s="24">
        <v>0</v>
      </c>
      <c r="S2076" s="24">
        <v>0</v>
      </c>
      <c r="T2076" s="24">
        <v>0</v>
      </c>
      <c r="U2076" s="24">
        <v>0</v>
      </c>
      <c r="V2076" s="24"/>
      <c r="W2076" s="24">
        <v>0</v>
      </c>
      <c r="X2076" s="24"/>
      <c r="Y2076" s="24">
        <v>0</v>
      </c>
      <c r="Z2076" s="24">
        <v>0</v>
      </c>
      <c r="AA2076" s="24"/>
      <c r="AB2076" s="24">
        <v>0</v>
      </c>
      <c r="AC2076" s="24">
        <v>0</v>
      </c>
      <c r="AD2076" s="24">
        <v>0</v>
      </c>
      <c r="AE2076" s="24">
        <v>0</v>
      </c>
      <c r="AF2076" s="24">
        <v>0</v>
      </c>
      <c r="AG2076" s="24">
        <v>0</v>
      </c>
      <c r="AH2076" s="24"/>
      <c r="AI2076" s="24">
        <v>0</v>
      </c>
      <c r="AJ2076" s="24">
        <v>0</v>
      </c>
      <c r="AK2076" s="24"/>
      <c r="AL2076" s="24">
        <v>0</v>
      </c>
      <c r="AM2076" s="24">
        <v>0</v>
      </c>
      <c r="AN2076" s="24">
        <v>0</v>
      </c>
      <c r="AO2076" s="24">
        <v>0</v>
      </c>
      <c r="AP2076" s="24">
        <v>0</v>
      </c>
      <c r="AQ2076" s="24">
        <v>0</v>
      </c>
      <c r="AR2076" s="24">
        <v>0</v>
      </c>
      <c r="AS2076" s="24">
        <v>0</v>
      </c>
      <c r="AT2076" s="24">
        <v>0</v>
      </c>
      <c r="AU2076" s="24">
        <v>0</v>
      </c>
      <c r="AV2076" s="24">
        <v>0</v>
      </c>
      <c r="AW2076" s="24">
        <v>0</v>
      </c>
      <c r="AX2076" s="24">
        <v>0</v>
      </c>
      <c r="AY2076" s="24">
        <v>0</v>
      </c>
      <c r="AZ2076" s="24">
        <v>0</v>
      </c>
      <c r="BA2076" s="24">
        <v>0</v>
      </c>
      <c r="BB2076" s="24">
        <v>0</v>
      </c>
      <c r="BC2076" s="24">
        <v>0</v>
      </c>
      <c r="BD2076" s="24">
        <f t="shared" si="832"/>
        <v>0</v>
      </c>
      <c r="BE2076" s="25"/>
    </row>
    <row r="2077" spans="1:57" ht="25.5" customHeight="1" x14ac:dyDescent="0.25">
      <c r="A2077" s="22">
        <v>41</v>
      </c>
      <c r="B2077" s="78"/>
      <c r="C2077" s="76"/>
      <c r="D2077" s="76"/>
      <c r="E2077" s="76"/>
      <c r="F2077" s="24">
        <v>0</v>
      </c>
      <c r="G2077" s="24">
        <v>0</v>
      </c>
      <c r="H2077" s="24">
        <v>0</v>
      </c>
      <c r="I2077" s="24">
        <v>0</v>
      </c>
      <c r="J2077" s="24">
        <v>0</v>
      </c>
      <c r="K2077" s="24">
        <v>0</v>
      </c>
      <c r="L2077" s="24">
        <v>0</v>
      </c>
      <c r="M2077" s="24">
        <v>0</v>
      </c>
      <c r="N2077" s="24">
        <v>0</v>
      </c>
      <c r="O2077" s="24">
        <v>0</v>
      </c>
      <c r="P2077" s="24">
        <v>0</v>
      </c>
      <c r="Q2077" s="24">
        <v>0</v>
      </c>
      <c r="R2077" s="24">
        <v>0</v>
      </c>
      <c r="S2077" s="24">
        <v>0</v>
      </c>
      <c r="T2077" s="24">
        <v>0</v>
      </c>
      <c r="U2077" s="24">
        <v>0</v>
      </c>
      <c r="V2077" s="24"/>
      <c r="W2077" s="24">
        <v>0</v>
      </c>
      <c r="X2077" s="24"/>
      <c r="Y2077" s="24">
        <v>0</v>
      </c>
      <c r="Z2077" s="24">
        <v>0</v>
      </c>
      <c r="AA2077" s="24"/>
      <c r="AB2077" s="24">
        <v>0</v>
      </c>
      <c r="AC2077" s="24">
        <v>0</v>
      </c>
      <c r="AD2077" s="24">
        <v>0</v>
      </c>
      <c r="AE2077" s="24">
        <v>0</v>
      </c>
      <c r="AF2077" s="24">
        <v>0</v>
      </c>
      <c r="AG2077" s="24">
        <v>0</v>
      </c>
      <c r="AH2077" s="24"/>
      <c r="AI2077" s="24">
        <v>0</v>
      </c>
      <c r="AJ2077" s="24">
        <v>0</v>
      </c>
      <c r="AK2077" s="24"/>
      <c r="AL2077" s="24">
        <v>0</v>
      </c>
      <c r="AM2077" s="24">
        <v>0</v>
      </c>
      <c r="AN2077" s="24">
        <v>0</v>
      </c>
      <c r="AO2077" s="24">
        <v>0</v>
      </c>
      <c r="AP2077" s="24">
        <v>0</v>
      </c>
      <c r="AQ2077" s="24">
        <v>0</v>
      </c>
      <c r="AR2077" s="24">
        <v>0</v>
      </c>
      <c r="AS2077" s="24">
        <v>0</v>
      </c>
      <c r="AT2077" s="24">
        <v>0</v>
      </c>
      <c r="AU2077" s="24">
        <v>0</v>
      </c>
      <c r="AV2077" s="24">
        <v>0</v>
      </c>
      <c r="AW2077" s="24">
        <v>0</v>
      </c>
      <c r="AX2077" s="24">
        <v>0</v>
      </c>
      <c r="AY2077" s="24">
        <v>0</v>
      </c>
      <c r="AZ2077" s="24">
        <v>0</v>
      </c>
      <c r="BA2077" s="24">
        <v>0</v>
      </c>
      <c r="BB2077" s="24">
        <v>0</v>
      </c>
      <c r="BC2077" s="24">
        <v>0</v>
      </c>
      <c r="BD2077" s="24">
        <f t="shared" si="832"/>
        <v>0</v>
      </c>
      <c r="BE2077" s="25"/>
    </row>
    <row r="2078" spans="1:57" ht="25.5" customHeight="1" x14ac:dyDescent="0.25">
      <c r="A2078" s="22">
        <v>41</v>
      </c>
      <c r="B2078" s="78"/>
      <c r="C2078" s="76"/>
      <c r="D2078" s="76"/>
      <c r="E2078" s="76"/>
      <c r="F2078" s="24">
        <v>0</v>
      </c>
      <c r="G2078" s="24">
        <v>0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0</v>
      </c>
      <c r="V2078" s="24"/>
      <c r="W2078" s="24">
        <v>0</v>
      </c>
      <c r="X2078" s="24"/>
      <c r="Y2078" s="24">
        <v>0</v>
      </c>
      <c r="Z2078" s="24">
        <v>0</v>
      </c>
      <c r="AA2078" s="24"/>
      <c r="AB2078" s="24">
        <v>0</v>
      </c>
      <c r="AC2078" s="24">
        <v>0</v>
      </c>
      <c r="AD2078" s="24">
        <v>0</v>
      </c>
      <c r="AE2078" s="24">
        <v>0</v>
      </c>
      <c r="AF2078" s="24">
        <v>0</v>
      </c>
      <c r="AG2078" s="24">
        <v>0</v>
      </c>
      <c r="AH2078" s="24"/>
      <c r="AI2078" s="24">
        <v>0</v>
      </c>
      <c r="AJ2078" s="24">
        <v>0</v>
      </c>
      <c r="AK2078" s="24"/>
      <c r="AL2078" s="24">
        <v>0</v>
      </c>
      <c r="AM2078" s="24">
        <v>0</v>
      </c>
      <c r="AN2078" s="24">
        <v>0</v>
      </c>
      <c r="AO2078" s="24">
        <v>0</v>
      </c>
      <c r="AP2078" s="24">
        <v>0</v>
      </c>
      <c r="AQ2078" s="24">
        <v>0</v>
      </c>
      <c r="AR2078" s="24">
        <v>0</v>
      </c>
      <c r="AS2078" s="24">
        <v>0</v>
      </c>
      <c r="AT2078" s="24">
        <v>0</v>
      </c>
      <c r="AU2078" s="24">
        <v>0</v>
      </c>
      <c r="AV2078" s="24">
        <v>0</v>
      </c>
      <c r="AW2078" s="24">
        <v>0</v>
      </c>
      <c r="AX2078" s="24">
        <v>0</v>
      </c>
      <c r="AY2078" s="24">
        <v>0</v>
      </c>
      <c r="AZ2078" s="24">
        <v>0</v>
      </c>
      <c r="BA2078" s="24">
        <v>0</v>
      </c>
      <c r="BB2078" s="24">
        <v>0</v>
      </c>
      <c r="BC2078" s="24">
        <v>0</v>
      </c>
      <c r="BD2078" s="24">
        <f t="shared" si="832"/>
        <v>0</v>
      </c>
      <c r="BE2078" s="25"/>
    </row>
    <row r="2079" spans="1:57" ht="25.5" customHeight="1" x14ac:dyDescent="0.25">
      <c r="A2079" s="22">
        <v>41</v>
      </c>
      <c r="B2079" s="78"/>
      <c r="C2079" s="76"/>
      <c r="D2079" s="76"/>
      <c r="E2079" s="76"/>
      <c r="F2079" s="24">
        <v>0</v>
      </c>
      <c r="G2079" s="24">
        <v>0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0</v>
      </c>
      <c r="V2079" s="24"/>
      <c r="W2079" s="24">
        <v>0</v>
      </c>
      <c r="X2079" s="24"/>
      <c r="Y2079" s="24">
        <v>0</v>
      </c>
      <c r="Z2079" s="24">
        <v>0</v>
      </c>
      <c r="AA2079" s="24"/>
      <c r="AB2079" s="24">
        <v>0</v>
      </c>
      <c r="AC2079" s="24">
        <v>0</v>
      </c>
      <c r="AD2079" s="24">
        <v>0</v>
      </c>
      <c r="AE2079" s="24">
        <v>0</v>
      </c>
      <c r="AF2079" s="24">
        <v>0</v>
      </c>
      <c r="AG2079" s="24">
        <v>0</v>
      </c>
      <c r="AH2079" s="24"/>
      <c r="AI2079" s="24">
        <v>0</v>
      </c>
      <c r="AJ2079" s="24">
        <v>0</v>
      </c>
      <c r="AK2079" s="24"/>
      <c r="AL2079" s="24">
        <v>0</v>
      </c>
      <c r="AM2079" s="24">
        <v>0</v>
      </c>
      <c r="AN2079" s="24">
        <v>0</v>
      </c>
      <c r="AO2079" s="24">
        <v>0</v>
      </c>
      <c r="AP2079" s="24">
        <v>0</v>
      </c>
      <c r="AQ2079" s="24">
        <v>0</v>
      </c>
      <c r="AR2079" s="24">
        <v>0</v>
      </c>
      <c r="AS2079" s="24">
        <v>0</v>
      </c>
      <c r="AT2079" s="24">
        <v>0</v>
      </c>
      <c r="AU2079" s="24">
        <v>0</v>
      </c>
      <c r="AV2079" s="24">
        <v>0</v>
      </c>
      <c r="AW2079" s="24">
        <v>0</v>
      </c>
      <c r="AX2079" s="24">
        <v>0</v>
      </c>
      <c r="AY2079" s="24">
        <v>0</v>
      </c>
      <c r="AZ2079" s="24">
        <v>0</v>
      </c>
      <c r="BA2079" s="24">
        <v>0</v>
      </c>
      <c r="BB2079" s="24">
        <v>0</v>
      </c>
      <c r="BC2079" s="24">
        <v>0</v>
      </c>
      <c r="BD2079" s="24">
        <f t="shared" si="832"/>
        <v>0</v>
      </c>
      <c r="BE2079" s="25"/>
    </row>
    <row r="2080" spans="1:57" ht="25.5" customHeight="1" x14ac:dyDescent="0.25">
      <c r="A2080" s="29"/>
      <c r="B2080" s="83"/>
      <c r="C2080" s="84"/>
      <c r="D2080" s="84"/>
      <c r="E2080" s="76" t="s">
        <v>116</v>
      </c>
      <c r="F2080" s="37">
        <f t="shared" ref="F2080:AK2080" si="833">SUM(F2040:F2079)</f>
        <v>0</v>
      </c>
      <c r="G2080" s="37">
        <f t="shared" si="833"/>
        <v>0</v>
      </c>
      <c r="H2080" s="37">
        <f t="shared" si="833"/>
        <v>0</v>
      </c>
      <c r="I2080" s="37">
        <f t="shared" si="833"/>
        <v>0</v>
      </c>
      <c r="J2080" s="37">
        <f t="shared" si="833"/>
        <v>0</v>
      </c>
      <c r="K2080" s="37">
        <f t="shared" si="833"/>
        <v>0</v>
      </c>
      <c r="L2080" s="37">
        <f t="shared" si="833"/>
        <v>0</v>
      </c>
      <c r="M2080" s="37">
        <f t="shared" si="833"/>
        <v>0</v>
      </c>
      <c r="N2080" s="37">
        <f t="shared" si="833"/>
        <v>0</v>
      </c>
      <c r="O2080" s="37">
        <f t="shared" si="833"/>
        <v>0</v>
      </c>
      <c r="P2080" s="37">
        <f t="shared" si="833"/>
        <v>0</v>
      </c>
      <c r="Q2080" s="37">
        <f t="shared" si="833"/>
        <v>0</v>
      </c>
      <c r="R2080" s="37">
        <f t="shared" si="833"/>
        <v>0</v>
      </c>
      <c r="S2080" s="37">
        <f t="shared" si="833"/>
        <v>0</v>
      </c>
      <c r="T2080" s="37">
        <f t="shared" si="833"/>
        <v>0</v>
      </c>
      <c r="U2080" s="37">
        <f t="shared" si="833"/>
        <v>0</v>
      </c>
      <c r="V2080" s="37"/>
      <c r="W2080" s="37">
        <f t="shared" si="833"/>
        <v>0</v>
      </c>
      <c r="X2080" s="37"/>
      <c r="Y2080" s="37">
        <f t="shared" si="833"/>
        <v>0</v>
      </c>
      <c r="Z2080" s="37">
        <f t="shared" si="833"/>
        <v>0</v>
      </c>
      <c r="AA2080" s="37"/>
      <c r="AB2080" s="37">
        <f t="shared" si="833"/>
        <v>0</v>
      </c>
      <c r="AC2080" s="37">
        <f t="shared" si="833"/>
        <v>0</v>
      </c>
      <c r="AD2080" s="37">
        <f t="shared" si="833"/>
        <v>0</v>
      </c>
      <c r="AE2080" s="37">
        <f t="shared" si="833"/>
        <v>0</v>
      </c>
      <c r="AF2080" s="37">
        <f t="shared" si="833"/>
        <v>0</v>
      </c>
      <c r="AG2080" s="37">
        <f t="shared" si="833"/>
        <v>0</v>
      </c>
      <c r="AH2080" s="37"/>
      <c r="AI2080" s="37">
        <f t="shared" si="833"/>
        <v>0</v>
      </c>
      <c r="AJ2080" s="37">
        <f t="shared" si="833"/>
        <v>0</v>
      </c>
      <c r="AK2080" s="37"/>
      <c r="AL2080" s="37">
        <f t="shared" ref="AL2080:BC2080" si="834">SUM(AL2040:AL2079)</f>
        <v>0</v>
      </c>
      <c r="AM2080" s="37">
        <f t="shared" si="834"/>
        <v>0</v>
      </c>
      <c r="AN2080" s="37">
        <f t="shared" si="834"/>
        <v>0</v>
      </c>
      <c r="AO2080" s="37">
        <f t="shared" si="834"/>
        <v>0</v>
      </c>
      <c r="AP2080" s="37">
        <f t="shared" si="834"/>
        <v>0</v>
      </c>
      <c r="AQ2080" s="37">
        <f t="shared" si="834"/>
        <v>0</v>
      </c>
      <c r="AR2080" s="37">
        <f t="shared" si="834"/>
        <v>0</v>
      </c>
      <c r="AS2080" s="37">
        <f t="shared" si="834"/>
        <v>0</v>
      </c>
      <c r="AT2080" s="37">
        <f t="shared" si="834"/>
        <v>0</v>
      </c>
      <c r="AU2080" s="37">
        <f t="shared" si="834"/>
        <v>0</v>
      </c>
      <c r="AV2080" s="37">
        <f t="shared" si="834"/>
        <v>0</v>
      </c>
      <c r="AW2080" s="37">
        <f t="shared" si="834"/>
        <v>0</v>
      </c>
      <c r="AX2080" s="37">
        <f t="shared" si="834"/>
        <v>0</v>
      </c>
      <c r="AY2080" s="37">
        <f t="shared" si="834"/>
        <v>0</v>
      </c>
      <c r="AZ2080" s="37">
        <f t="shared" si="834"/>
        <v>0</v>
      </c>
      <c r="BA2080" s="37">
        <f t="shared" si="834"/>
        <v>0</v>
      </c>
      <c r="BB2080" s="37">
        <f t="shared" si="834"/>
        <v>0</v>
      </c>
      <c r="BC2080" s="37">
        <f t="shared" si="834"/>
        <v>0</v>
      </c>
      <c r="BD2080" s="24">
        <f t="shared" si="832"/>
        <v>0</v>
      </c>
      <c r="BE2080" s="110"/>
    </row>
    <row r="2081" spans="1:57" ht="25.5" customHeight="1" x14ac:dyDescent="0.25">
      <c r="A2081" s="29"/>
      <c r="B2081" s="83"/>
      <c r="C2081" s="84"/>
      <c r="D2081" s="84"/>
      <c r="E2081" s="76" t="s">
        <v>117</v>
      </c>
      <c r="F2081" s="33">
        <f t="shared" ref="F2081:AK2081" si="835">COUNTA(F2040:F2079)</f>
        <v>40</v>
      </c>
      <c r="G2081" s="33">
        <f t="shared" si="835"/>
        <v>40</v>
      </c>
      <c r="H2081" s="33">
        <f t="shared" si="835"/>
        <v>40</v>
      </c>
      <c r="I2081" s="33">
        <f t="shared" si="835"/>
        <v>40</v>
      </c>
      <c r="J2081" s="33">
        <f t="shared" si="835"/>
        <v>40</v>
      </c>
      <c r="K2081" s="33">
        <f t="shared" si="835"/>
        <v>40</v>
      </c>
      <c r="L2081" s="33">
        <f t="shared" si="835"/>
        <v>40</v>
      </c>
      <c r="M2081" s="33">
        <f t="shared" si="835"/>
        <v>40</v>
      </c>
      <c r="N2081" s="33">
        <f t="shared" si="835"/>
        <v>40</v>
      </c>
      <c r="O2081" s="33">
        <f t="shared" si="835"/>
        <v>40</v>
      </c>
      <c r="P2081" s="33">
        <f t="shared" si="835"/>
        <v>40</v>
      </c>
      <c r="Q2081" s="33">
        <f t="shared" si="835"/>
        <v>40</v>
      </c>
      <c r="R2081" s="33">
        <f t="shared" si="835"/>
        <v>40</v>
      </c>
      <c r="S2081" s="33">
        <f t="shared" si="835"/>
        <v>40</v>
      </c>
      <c r="T2081" s="33">
        <f t="shared" si="835"/>
        <v>40</v>
      </c>
      <c r="U2081" s="33">
        <f t="shared" si="835"/>
        <v>40</v>
      </c>
      <c r="V2081" s="33"/>
      <c r="W2081" s="33">
        <f t="shared" si="835"/>
        <v>40</v>
      </c>
      <c r="X2081" s="33"/>
      <c r="Y2081" s="33">
        <f t="shared" si="835"/>
        <v>40</v>
      </c>
      <c r="Z2081" s="33">
        <f t="shared" si="835"/>
        <v>40</v>
      </c>
      <c r="AA2081" s="33"/>
      <c r="AB2081" s="33">
        <f t="shared" si="835"/>
        <v>40</v>
      </c>
      <c r="AC2081" s="33">
        <f t="shared" si="835"/>
        <v>40</v>
      </c>
      <c r="AD2081" s="33">
        <f t="shared" si="835"/>
        <v>40</v>
      </c>
      <c r="AE2081" s="33">
        <f t="shared" si="835"/>
        <v>40</v>
      </c>
      <c r="AF2081" s="33">
        <f t="shared" si="835"/>
        <v>40</v>
      </c>
      <c r="AG2081" s="33">
        <f t="shared" si="835"/>
        <v>40</v>
      </c>
      <c r="AH2081" s="33"/>
      <c r="AI2081" s="33">
        <f t="shared" si="835"/>
        <v>40</v>
      </c>
      <c r="AJ2081" s="33">
        <f t="shared" si="835"/>
        <v>40</v>
      </c>
      <c r="AK2081" s="33"/>
      <c r="AL2081" s="33">
        <f t="shared" ref="AL2081:BC2081" si="836">COUNTA(AL2040:AL2079)</f>
        <v>40</v>
      </c>
      <c r="AM2081" s="33">
        <f t="shared" si="836"/>
        <v>40</v>
      </c>
      <c r="AN2081" s="33">
        <f t="shared" si="836"/>
        <v>40</v>
      </c>
      <c r="AO2081" s="33">
        <f t="shared" si="836"/>
        <v>40</v>
      </c>
      <c r="AP2081" s="33">
        <f t="shared" si="836"/>
        <v>40</v>
      </c>
      <c r="AQ2081" s="33">
        <f t="shared" si="836"/>
        <v>40</v>
      </c>
      <c r="AR2081" s="33">
        <f t="shared" si="836"/>
        <v>40</v>
      </c>
      <c r="AS2081" s="33">
        <f t="shared" si="836"/>
        <v>40</v>
      </c>
      <c r="AT2081" s="33">
        <f t="shared" si="836"/>
        <v>40</v>
      </c>
      <c r="AU2081" s="33">
        <f t="shared" si="836"/>
        <v>40</v>
      </c>
      <c r="AV2081" s="33">
        <f t="shared" si="836"/>
        <v>40</v>
      </c>
      <c r="AW2081" s="33">
        <f t="shared" si="836"/>
        <v>40</v>
      </c>
      <c r="AX2081" s="33">
        <f t="shared" si="836"/>
        <v>40</v>
      </c>
      <c r="AY2081" s="33">
        <f t="shared" si="836"/>
        <v>40</v>
      </c>
      <c r="AZ2081" s="33">
        <f t="shared" si="836"/>
        <v>40</v>
      </c>
      <c r="BA2081" s="33">
        <f t="shared" si="836"/>
        <v>40</v>
      </c>
      <c r="BB2081" s="33">
        <f t="shared" si="836"/>
        <v>40</v>
      </c>
      <c r="BC2081" s="33">
        <f t="shared" si="836"/>
        <v>40</v>
      </c>
      <c r="BD2081" s="33">
        <f t="shared" si="832"/>
        <v>1800</v>
      </c>
      <c r="BE2081" s="110"/>
    </row>
    <row r="2082" spans="1:57" ht="25.5" customHeight="1" x14ac:dyDescent="0.25">
      <c r="A2082" s="29"/>
      <c r="B2082" s="83"/>
      <c r="C2082" s="84"/>
      <c r="D2082" s="84"/>
      <c r="E2082" s="76" t="s">
        <v>64</v>
      </c>
      <c r="F2082" s="34">
        <f t="shared" ref="F2082:AK2082" si="837">COUNTIF(F2040:F2079,"NS")</f>
        <v>0</v>
      </c>
      <c r="G2082" s="34">
        <f t="shared" si="837"/>
        <v>0</v>
      </c>
      <c r="H2082" s="34">
        <f t="shared" si="837"/>
        <v>0</v>
      </c>
      <c r="I2082" s="34">
        <f t="shared" si="837"/>
        <v>0</v>
      </c>
      <c r="J2082" s="34">
        <f t="shared" si="837"/>
        <v>0</v>
      </c>
      <c r="K2082" s="34">
        <f t="shared" si="837"/>
        <v>0</v>
      </c>
      <c r="L2082" s="34">
        <f t="shared" si="837"/>
        <v>0</v>
      </c>
      <c r="M2082" s="34">
        <f t="shared" si="837"/>
        <v>0</v>
      </c>
      <c r="N2082" s="34">
        <f t="shared" si="837"/>
        <v>0</v>
      </c>
      <c r="O2082" s="34">
        <f t="shared" si="837"/>
        <v>0</v>
      </c>
      <c r="P2082" s="34">
        <f t="shared" si="837"/>
        <v>0</v>
      </c>
      <c r="Q2082" s="34">
        <f t="shared" si="837"/>
        <v>0</v>
      </c>
      <c r="R2082" s="34">
        <f t="shared" si="837"/>
        <v>0</v>
      </c>
      <c r="S2082" s="34">
        <f t="shared" si="837"/>
        <v>0</v>
      </c>
      <c r="T2082" s="34">
        <f t="shared" si="837"/>
        <v>0</v>
      </c>
      <c r="U2082" s="34">
        <f t="shared" si="837"/>
        <v>0</v>
      </c>
      <c r="V2082" s="34"/>
      <c r="W2082" s="34">
        <f t="shared" si="837"/>
        <v>0</v>
      </c>
      <c r="X2082" s="34"/>
      <c r="Y2082" s="34">
        <f t="shared" si="837"/>
        <v>0</v>
      </c>
      <c r="Z2082" s="34">
        <f t="shared" si="837"/>
        <v>0</v>
      </c>
      <c r="AA2082" s="34"/>
      <c r="AB2082" s="34">
        <f t="shared" si="837"/>
        <v>0</v>
      </c>
      <c r="AC2082" s="34">
        <f t="shared" si="837"/>
        <v>0</v>
      </c>
      <c r="AD2082" s="34">
        <f t="shared" si="837"/>
        <v>0</v>
      </c>
      <c r="AE2082" s="34">
        <f t="shared" si="837"/>
        <v>0</v>
      </c>
      <c r="AF2082" s="34">
        <f t="shared" si="837"/>
        <v>0</v>
      </c>
      <c r="AG2082" s="34">
        <f t="shared" si="837"/>
        <v>0</v>
      </c>
      <c r="AH2082" s="34"/>
      <c r="AI2082" s="34">
        <f t="shared" si="837"/>
        <v>0</v>
      </c>
      <c r="AJ2082" s="34">
        <f t="shared" si="837"/>
        <v>0</v>
      </c>
      <c r="AK2082" s="34"/>
      <c r="AL2082" s="34">
        <f t="shared" ref="AL2082:BC2082" si="838">COUNTIF(AL2040:AL2079,"NS")</f>
        <v>0</v>
      </c>
      <c r="AM2082" s="34">
        <f t="shared" si="838"/>
        <v>0</v>
      </c>
      <c r="AN2082" s="34">
        <f t="shared" si="838"/>
        <v>0</v>
      </c>
      <c r="AO2082" s="34">
        <f t="shared" si="838"/>
        <v>0</v>
      </c>
      <c r="AP2082" s="34">
        <f t="shared" si="838"/>
        <v>0</v>
      </c>
      <c r="AQ2082" s="34">
        <f t="shared" si="838"/>
        <v>0</v>
      </c>
      <c r="AR2082" s="34">
        <f t="shared" si="838"/>
        <v>0</v>
      </c>
      <c r="AS2082" s="34">
        <f t="shared" si="838"/>
        <v>0</v>
      </c>
      <c r="AT2082" s="34">
        <f t="shared" si="838"/>
        <v>0</v>
      </c>
      <c r="AU2082" s="34">
        <f t="shared" si="838"/>
        <v>0</v>
      </c>
      <c r="AV2082" s="34">
        <f t="shared" si="838"/>
        <v>0</v>
      </c>
      <c r="AW2082" s="34">
        <f t="shared" si="838"/>
        <v>0</v>
      </c>
      <c r="AX2082" s="34">
        <f t="shared" si="838"/>
        <v>0</v>
      </c>
      <c r="AY2082" s="34">
        <f t="shared" si="838"/>
        <v>0</v>
      </c>
      <c r="AZ2082" s="34">
        <f t="shared" si="838"/>
        <v>0</v>
      </c>
      <c r="BA2082" s="34">
        <f t="shared" si="838"/>
        <v>0</v>
      </c>
      <c r="BB2082" s="34">
        <f t="shared" si="838"/>
        <v>0</v>
      </c>
      <c r="BC2082" s="34">
        <f t="shared" si="838"/>
        <v>0</v>
      </c>
      <c r="BD2082" s="33">
        <f t="shared" si="832"/>
        <v>0</v>
      </c>
      <c r="BE2082" s="110"/>
    </row>
    <row r="2083" spans="1:57" ht="25.5" customHeight="1" x14ac:dyDescent="0.25">
      <c r="A2083" s="29"/>
      <c r="B2083" s="83"/>
      <c r="C2083" s="84"/>
      <c r="D2083" s="84"/>
      <c r="E2083" s="76" t="s">
        <v>59</v>
      </c>
      <c r="F2083" s="34">
        <f t="shared" ref="F2083:AK2083" si="839">COUNTIF(F2040:F2079,"NC")</f>
        <v>0</v>
      </c>
      <c r="G2083" s="34">
        <f t="shared" si="839"/>
        <v>0</v>
      </c>
      <c r="H2083" s="34">
        <f t="shared" si="839"/>
        <v>0</v>
      </c>
      <c r="I2083" s="34">
        <f t="shared" si="839"/>
        <v>0</v>
      </c>
      <c r="J2083" s="34">
        <f t="shared" si="839"/>
        <v>0</v>
      </c>
      <c r="K2083" s="34">
        <f t="shared" si="839"/>
        <v>0</v>
      </c>
      <c r="L2083" s="34">
        <f t="shared" si="839"/>
        <v>0</v>
      </c>
      <c r="M2083" s="34">
        <f t="shared" si="839"/>
        <v>0</v>
      </c>
      <c r="N2083" s="34">
        <f t="shared" si="839"/>
        <v>0</v>
      </c>
      <c r="O2083" s="34">
        <f t="shared" si="839"/>
        <v>0</v>
      </c>
      <c r="P2083" s="34">
        <f t="shared" si="839"/>
        <v>0</v>
      </c>
      <c r="Q2083" s="34">
        <f t="shared" si="839"/>
        <v>0</v>
      </c>
      <c r="R2083" s="34">
        <f t="shared" si="839"/>
        <v>0</v>
      </c>
      <c r="S2083" s="34">
        <f t="shared" si="839"/>
        <v>0</v>
      </c>
      <c r="T2083" s="34">
        <f t="shared" si="839"/>
        <v>0</v>
      </c>
      <c r="U2083" s="34">
        <f t="shared" si="839"/>
        <v>0</v>
      </c>
      <c r="V2083" s="34"/>
      <c r="W2083" s="34">
        <f t="shared" si="839"/>
        <v>0</v>
      </c>
      <c r="X2083" s="34"/>
      <c r="Y2083" s="34">
        <f t="shared" si="839"/>
        <v>0</v>
      </c>
      <c r="Z2083" s="34">
        <f t="shared" si="839"/>
        <v>0</v>
      </c>
      <c r="AA2083" s="34"/>
      <c r="AB2083" s="34">
        <f t="shared" si="839"/>
        <v>0</v>
      </c>
      <c r="AC2083" s="34">
        <f t="shared" si="839"/>
        <v>0</v>
      </c>
      <c r="AD2083" s="34">
        <f t="shared" si="839"/>
        <v>0</v>
      </c>
      <c r="AE2083" s="34">
        <f t="shared" si="839"/>
        <v>0</v>
      </c>
      <c r="AF2083" s="34">
        <f t="shared" si="839"/>
        <v>0</v>
      </c>
      <c r="AG2083" s="34">
        <f t="shared" si="839"/>
        <v>0</v>
      </c>
      <c r="AH2083" s="34"/>
      <c r="AI2083" s="34">
        <f t="shared" si="839"/>
        <v>0</v>
      </c>
      <c r="AJ2083" s="34">
        <f t="shared" si="839"/>
        <v>0</v>
      </c>
      <c r="AK2083" s="34"/>
      <c r="AL2083" s="34">
        <f t="shared" ref="AL2083:BC2083" si="840">COUNTIF(AL2040:AL2079,"NC")</f>
        <v>0</v>
      </c>
      <c r="AM2083" s="34">
        <f t="shared" si="840"/>
        <v>0</v>
      </c>
      <c r="AN2083" s="34">
        <f t="shared" si="840"/>
        <v>0</v>
      </c>
      <c r="AO2083" s="34">
        <f t="shared" si="840"/>
        <v>0</v>
      </c>
      <c r="AP2083" s="34">
        <f t="shared" si="840"/>
        <v>0</v>
      </c>
      <c r="AQ2083" s="34">
        <f t="shared" si="840"/>
        <v>0</v>
      </c>
      <c r="AR2083" s="34">
        <f t="shared" si="840"/>
        <v>0</v>
      </c>
      <c r="AS2083" s="34">
        <f t="shared" si="840"/>
        <v>0</v>
      </c>
      <c r="AT2083" s="34">
        <f t="shared" si="840"/>
        <v>0</v>
      </c>
      <c r="AU2083" s="34">
        <f t="shared" si="840"/>
        <v>0</v>
      </c>
      <c r="AV2083" s="34">
        <f t="shared" si="840"/>
        <v>0</v>
      </c>
      <c r="AW2083" s="34">
        <f t="shared" si="840"/>
        <v>0</v>
      </c>
      <c r="AX2083" s="34">
        <f t="shared" si="840"/>
        <v>0</v>
      </c>
      <c r="AY2083" s="34">
        <f t="shared" si="840"/>
        <v>0</v>
      </c>
      <c r="AZ2083" s="34">
        <f t="shared" si="840"/>
        <v>0</v>
      </c>
      <c r="BA2083" s="34">
        <f t="shared" si="840"/>
        <v>0</v>
      </c>
      <c r="BB2083" s="34">
        <f t="shared" si="840"/>
        <v>0</v>
      </c>
      <c r="BC2083" s="34">
        <f t="shared" si="840"/>
        <v>0</v>
      </c>
      <c r="BD2083" s="33">
        <f t="shared" si="832"/>
        <v>0</v>
      </c>
      <c r="BE2083" s="110"/>
    </row>
    <row r="2084" spans="1:57" ht="25.5" customHeight="1" x14ac:dyDescent="0.25">
      <c r="A2084" s="29"/>
      <c r="B2084" s="83"/>
      <c r="C2084" s="84"/>
      <c r="D2084" s="84"/>
      <c r="E2084" s="76" t="s">
        <v>118</v>
      </c>
      <c r="F2084" s="35">
        <f t="shared" ref="F2084:AK2084" si="841">1-F2083/(F2081-F2082)</f>
        <v>1</v>
      </c>
      <c r="G2084" s="35">
        <f t="shared" si="841"/>
        <v>1</v>
      </c>
      <c r="H2084" s="35">
        <f t="shared" si="841"/>
        <v>1</v>
      </c>
      <c r="I2084" s="35">
        <f t="shared" si="841"/>
        <v>1</v>
      </c>
      <c r="J2084" s="35">
        <f t="shared" si="841"/>
        <v>1</v>
      </c>
      <c r="K2084" s="35">
        <f t="shared" si="841"/>
        <v>1</v>
      </c>
      <c r="L2084" s="35">
        <f t="shared" si="841"/>
        <v>1</v>
      </c>
      <c r="M2084" s="35">
        <f t="shared" si="841"/>
        <v>1</v>
      </c>
      <c r="N2084" s="35">
        <f t="shared" si="841"/>
        <v>1</v>
      </c>
      <c r="O2084" s="35">
        <f t="shared" si="841"/>
        <v>1</v>
      </c>
      <c r="P2084" s="35">
        <f t="shared" si="841"/>
        <v>1</v>
      </c>
      <c r="Q2084" s="35">
        <f t="shared" si="841"/>
        <v>1</v>
      </c>
      <c r="R2084" s="35">
        <f t="shared" si="841"/>
        <v>1</v>
      </c>
      <c r="S2084" s="35">
        <f t="shared" si="841"/>
        <v>1</v>
      </c>
      <c r="T2084" s="35">
        <f t="shared" si="841"/>
        <v>1</v>
      </c>
      <c r="U2084" s="35">
        <f t="shared" si="841"/>
        <v>1</v>
      </c>
      <c r="V2084" s="35"/>
      <c r="W2084" s="35">
        <f t="shared" si="841"/>
        <v>1</v>
      </c>
      <c r="X2084" s="35"/>
      <c r="Y2084" s="35">
        <f t="shared" si="841"/>
        <v>1</v>
      </c>
      <c r="Z2084" s="35">
        <f t="shared" si="841"/>
        <v>1</v>
      </c>
      <c r="AA2084" s="35"/>
      <c r="AB2084" s="35">
        <f t="shared" si="841"/>
        <v>1</v>
      </c>
      <c r="AC2084" s="35">
        <f t="shared" si="841"/>
        <v>1</v>
      </c>
      <c r="AD2084" s="35">
        <f t="shared" si="841"/>
        <v>1</v>
      </c>
      <c r="AE2084" s="35">
        <f t="shared" si="841"/>
        <v>1</v>
      </c>
      <c r="AF2084" s="35">
        <f t="shared" si="841"/>
        <v>1</v>
      </c>
      <c r="AG2084" s="35">
        <f t="shared" si="841"/>
        <v>1</v>
      </c>
      <c r="AH2084" s="35"/>
      <c r="AI2084" s="35">
        <f t="shared" si="841"/>
        <v>1</v>
      </c>
      <c r="AJ2084" s="35">
        <f t="shared" si="841"/>
        <v>1</v>
      </c>
      <c r="AK2084" s="35"/>
      <c r="AL2084" s="35">
        <f t="shared" ref="AL2084:BD2084" si="842">1-AL2083/(AL2081-AL2082)</f>
        <v>1</v>
      </c>
      <c r="AM2084" s="35">
        <f t="shared" si="842"/>
        <v>1</v>
      </c>
      <c r="AN2084" s="35">
        <f t="shared" si="842"/>
        <v>1</v>
      </c>
      <c r="AO2084" s="35">
        <f t="shared" si="842"/>
        <v>1</v>
      </c>
      <c r="AP2084" s="35">
        <f t="shared" si="842"/>
        <v>1</v>
      </c>
      <c r="AQ2084" s="35">
        <f t="shared" si="842"/>
        <v>1</v>
      </c>
      <c r="AR2084" s="35">
        <f t="shared" si="842"/>
        <v>1</v>
      </c>
      <c r="AS2084" s="35">
        <f t="shared" si="842"/>
        <v>1</v>
      </c>
      <c r="AT2084" s="35">
        <f t="shared" si="842"/>
        <v>1</v>
      </c>
      <c r="AU2084" s="35">
        <f t="shared" si="842"/>
        <v>1</v>
      </c>
      <c r="AV2084" s="35">
        <f t="shared" si="842"/>
        <v>1</v>
      </c>
      <c r="AW2084" s="35">
        <f t="shared" si="842"/>
        <v>1</v>
      </c>
      <c r="AX2084" s="35">
        <f t="shared" si="842"/>
        <v>1</v>
      </c>
      <c r="AY2084" s="35">
        <f t="shared" si="842"/>
        <v>1</v>
      </c>
      <c r="AZ2084" s="35">
        <f t="shared" si="842"/>
        <v>1</v>
      </c>
      <c r="BA2084" s="35">
        <f t="shared" si="842"/>
        <v>1</v>
      </c>
      <c r="BB2084" s="35">
        <f t="shared" si="842"/>
        <v>1</v>
      </c>
      <c r="BC2084" s="35">
        <f t="shared" si="842"/>
        <v>1</v>
      </c>
      <c r="BD2084" s="35">
        <f t="shared" si="842"/>
        <v>1</v>
      </c>
      <c r="BE2084" s="110"/>
    </row>
    <row r="2085" spans="1:57" ht="25.5" customHeight="1" x14ac:dyDescent="0.25">
      <c r="A2085" s="29"/>
      <c r="B2085" s="83"/>
      <c r="C2085" s="84"/>
      <c r="D2085" s="84"/>
      <c r="E2085" s="76" t="s">
        <v>152</v>
      </c>
      <c r="F2085" s="34">
        <f t="shared" ref="F2085:AK2085" si="843">F2081+F2034</f>
        <v>1639</v>
      </c>
      <c r="G2085" s="34">
        <f t="shared" si="843"/>
        <v>1640</v>
      </c>
      <c r="H2085" s="34">
        <f t="shared" si="843"/>
        <v>1640</v>
      </c>
      <c r="I2085" s="34">
        <f t="shared" si="843"/>
        <v>1640</v>
      </c>
      <c r="J2085" s="34">
        <f t="shared" si="843"/>
        <v>1640</v>
      </c>
      <c r="K2085" s="34">
        <f t="shared" si="843"/>
        <v>1638</v>
      </c>
      <c r="L2085" s="34">
        <f t="shared" si="843"/>
        <v>1638</v>
      </c>
      <c r="M2085" s="34">
        <f t="shared" si="843"/>
        <v>1639</v>
      </c>
      <c r="N2085" s="34">
        <f t="shared" si="843"/>
        <v>1639</v>
      </c>
      <c r="O2085" s="34">
        <f t="shared" si="843"/>
        <v>1638</v>
      </c>
      <c r="P2085" s="34">
        <f t="shared" si="843"/>
        <v>1640</v>
      </c>
      <c r="Q2085" s="34">
        <f t="shared" si="843"/>
        <v>1640</v>
      </c>
      <c r="R2085" s="34">
        <f t="shared" si="843"/>
        <v>1623</v>
      </c>
      <c r="S2085" s="34">
        <f t="shared" si="843"/>
        <v>1639</v>
      </c>
      <c r="T2085" s="34">
        <f t="shared" si="843"/>
        <v>1640</v>
      </c>
      <c r="U2085" s="34">
        <f t="shared" si="843"/>
        <v>1628</v>
      </c>
      <c r="V2085" s="34"/>
      <c r="W2085" s="34">
        <f t="shared" si="843"/>
        <v>1635</v>
      </c>
      <c r="X2085" s="34"/>
      <c r="Y2085" s="34">
        <f t="shared" si="843"/>
        <v>1639</v>
      </c>
      <c r="Z2085" s="34">
        <f t="shared" si="843"/>
        <v>1640</v>
      </c>
      <c r="AA2085" s="34"/>
      <c r="AB2085" s="34">
        <f t="shared" si="843"/>
        <v>1640</v>
      </c>
      <c r="AC2085" s="34">
        <f t="shared" si="843"/>
        <v>1640</v>
      </c>
      <c r="AD2085" s="34">
        <f t="shared" si="843"/>
        <v>1640</v>
      </c>
      <c r="AE2085" s="34">
        <f t="shared" si="843"/>
        <v>1640</v>
      </c>
      <c r="AF2085" s="34">
        <f t="shared" si="843"/>
        <v>1639</v>
      </c>
      <c r="AG2085" s="34">
        <f t="shared" si="843"/>
        <v>1639</v>
      </c>
      <c r="AH2085" s="34"/>
      <c r="AI2085" s="34">
        <f t="shared" si="843"/>
        <v>1640</v>
      </c>
      <c r="AJ2085" s="34">
        <f t="shared" si="843"/>
        <v>1636</v>
      </c>
      <c r="AK2085" s="34"/>
      <c r="AL2085" s="34">
        <f t="shared" ref="AL2085:BD2085" si="844">AL2081+AL2034</f>
        <v>1636</v>
      </c>
      <c r="AM2085" s="34">
        <f t="shared" si="844"/>
        <v>1639</v>
      </c>
      <c r="AN2085" s="34">
        <f t="shared" si="844"/>
        <v>1639</v>
      </c>
      <c r="AO2085" s="34">
        <f t="shared" si="844"/>
        <v>1639</v>
      </c>
      <c r="AP2085" s="34">
        <f t="shared" si="844"/>
        <v>1640</v>
      </c>
      <c r="AQ2085" s="34">
        <f t="shared" si="844"/>
        <v>1637</v>
      </c>
      <c r="AR2085" s="34">
        <f t="shared" si="844"/>
        <v>1638</v>
      </c>
      <c r="AS2085" s="34">
        <f t="shared" si="844"/>
        <v>1640</v>
      </c>
      <c r="AT2085" s="34">
        <f t="shared" si="844"/>
        <v>1639</v>
      </c>
      <c r="AU2085" s="34">
        <f t="shared" si="844"/>
        <v>1640</v>
      </c>
      <c r="AV2085" s="34">
        <f t="shared" si="844"/>
        <v>1640</v>
      </c>
      <c r="AW2085" s="34">
        <f t="shared" si="844"/>
        <v>1632</v>
      </c>
      <c r="AX2085" s="34">
        <f t="shared" si="844"/>
        <v>1639</v>
      </c>
      <c r="AY2085" s="34">
        <f t="shared" si="844"/>
        <v>1637</v>
      </c>
      <c r="AZ2085" s="34">
        <f t="shared" si="844"/>
        <v>1639</v>
      </c>
      <c r="BA2085" s="34">
        <f t="shared" si="844"/>
        <v>1640</v>
      </c>
      <c r="BB2085" s="34">
        <f t="shared" si="844"/>
        <v>1640</v>
      </c>
      <c r="BC2085" s="34">
        <f t="shared" si="844"/>
        <v>1640</v>
      </c>
      <c r="BD2085" s="34">
        <f t="shared" si="844"/>
        <v>73723</v>
      </c>
      <c r="BE2085" s="110"/>
    </row>
    <row r="2086" spans="1:57" ht="25.5" customHeight="1" x14ac:dyDescent="0.25">
      <c r="A2086" s="29"/>
      <c r="B2086" s="83"/>
      <c r="C2086" s="84"/>
      <c r="D2086" s="84"/>
      <c r="E2086" s="76" t="s">
        <v>153</v>
      </c>
      <c r="F2086" s="34">
        <f t="shared" ref="F2086:AK2086" si="845">F2082+F2035</f>
        <v>94</v>
      </c>
      <c r="G2086" s="34">
        <f t="shared" si="845"/>
        <v>142</v>
      </c>
      <c r="H2086" s="34">
        <f t="shared" si="845"/>
        <v>91</v>
      </c>
      <c r="I2086" s="34">
        <f t="shared" si="845"/>
        <v>146</v>
      </c>
      <c r="J2086" s="34">
        <f t="shared" si="845"/>
        <v>151</v>
      </c>
      <c r="K2086" s="34">
        <f t="shared" si="845"/>
        <v>145</v>
      </c>
      <c r="L2086" s="34">
        <f t="shared" si="845"/>
        <v>192</v>
      </c>
      <c r="M2086" s="34">
        <f t="shared" si="845"/>
        <v>175</v>
      </c>
      <c r="N2086" s="34">
        <f t="shared" si="845"/>
        <v>159</v>
      </c>
      <c r="O2086" s="34">
        <f t="shared" si="845"/>
        <v>158</v>
      </c>
      <c r="P2086" s="34">
        <f t="shared" si="845"/>
        <v>148</v>
      </c>
      <c r="Q2086" s="34">
        <f t="shared" si="845"/>
        <v>192</v>
      </c>
      <c r="R2086" s="34">
        <f t="shared" si="845"/>
        <v>131</v>
      </c>
      <c r="S2086" s="34">
        <f t="shared" si="845"/>
        <v>185</v>
      </c>
      <c r="T2086" s="34">
        <f t="shared" si="845"/>
        <v>145</v>
      </c>
      <c r="U2086" s="34">
        <f t="shared" si="845"/>
        <v>140</v>
      </c>
      <c r="V2086" s="34"/>
      <c r="W2086" s="34">
        <f t="shared" si="845"/>
        <v>157</v>
      </c>
      <c r="X2086" s="34"/>
      <c r="Y2086" s="34">
        <f t="shared" si="845"/>
        <v>150</v>
      </c>
      <c r="Z2086" s="34">
        <f t="shared" si="845"/>
        <v>146</v>
      </c>
      <c r="AA2086" s="34"/>
      <c r="AB2086" s="34">
        <f t="shared" si="845"/>
        <v>133</v>
      </c>
      <c r="AC2086" s="34">
        <f t="shared" si="845"/>
        <v>149</v>
      </c>
      <c r="AD2086" s="34">
        <f t="shared" si="845"/>
        <v>154</v>
      </c>
      <c r="AE2086" s="34">
        <f t="shared" si="845"/>
        <v>157</v>
      </c>
      <c r="AF2086" s="34">
        <f t="shared" si="845"/>
        <v>166</v>
      </c>
      <c r="AG2086" s="34">
        <f t="shared" si="845"/>
        <v>116</v>
      </c>
      <c r="AH2086" s="34"/>
      <c r="AI2086" s="34">
        <f t="shared" si="845"/>
        <v>184</v>
      </c>
      <c r="AJ2086" s="34">
        <f t="shared" si="845"/>
        <v>148</v>
      </c>
      <c r="AK2086" s="34"/>
      <c r="AL2086" s="34">
        <f t="shared" ref="AL2086:BD2086" si="846">AL2082+AL2035</f>
        <v>145</v>
      </c>
      <c r="AM2086" s="34">
        <f t="shared" si="846"/>
        <v>147</v>
      </c>
      <c r="AN2086" s="34">
        <f t="shared" si="846"/>
        <v>176</v>
      </c>
      <c r="AO2086" s="34">
        <f t="shared" si="846"/>
        <v>144</v>
      </c>
      <c r="AP2086" s="34">
        <f t="shared" si="846"/>
        <v>184</v>
      </c>
      <c r="AQ2086" s="34">
        <f t="shared" si="846"/>
        <v>147</v>
      </c>
      <c r="AR2086" s="34">
        <f t="shared" si="846"/>
        <v>130</v>
      </c>
      <c r="AS2086" s="34">
        <f t="shared" si="846"/>
        <v>217</v>
      </c>
      <c r="AT2086" s="34">
        <f t="shared" si="846"/>
        <v>144</v>
      </c>
      <c r="AU2086" s="34">
        <f t="shared" si="846"/>
        <v>189</v>
      </c>
      <c r="AV2086" s="34">
        <f t="shared" si="846"/>
        <v>0</v>
      </c>
      <c r="AW2086" s="34">
        <f t="shared" si="846"/>
        <v>154</v>
      </c>
      <c r="AX2086" s="34">
        <f t="shared" si="846"/>
        <v>128</v>
      </c>
      <c r="AY2086" s="34">
        <f t="shared" si="846"/>
        <v>196</v>
      </c>
      <c r="AZ2086" s="34">
        <f t="shared" si="846"/>
        <v>131</v>
      </c>
      <c r="BA2086" s="34">
        <f t="shared" si="846"/>
        <v>137</v>
      </c>
      <c r="BB2086" s="34">
        <f t="shared" si="846"/>
        <v>0</v>
      </c>
      <c r="BC2086" s="34">
        <f t="shared" si="846"/>
        <v>0</v>
      </c>
      <c r="BD2086" s="34">
        <f t="shared" si="846"/>
        <v>6423</v>
      </c>
      <c r="BE2086" s="110"/>
    </row>
    <row r="2087" spans="1:57" ht="25.5" customHeight="1" x14ac:dyDescent="0.25">
      <c r="A2087" s="29"/>
      <c r="B2087" s="83"/>
      <c r="C2087" s="84"/>
      <c r="D2087" s="84"/>
      <c r="E2087" s="76" t="s">
        <v>154</v>
      </c>
      <c r="F2087" s="34">
        <f t="shared" ref="F2087:AK2087" si="847">F2083+F2036</f>
        <v>5</v>
      </c>
      <c r="G2087" s="34">
        <f t="shared" si="847"/>
        <v>27</v>
      </c>
      <c r="H2087" s="34">
        <f t="shared" si="847"/>
        <v>89</v>
      </c>
      <c r="I2087" s="34">
        <f t="shared" si="847"/>
        <v>71</v>
      </c>
      <c r="J2087" s="34">
        <f t="shared" si="847"/>
        <v>81</v>
      </c>
      <c r="K2087" s="34">
        <f t="shared" si="847"/>
        <v>22</v>
      </c>
      <c r="L2087" s="34">
        <f t="shared" si="847"/>
        <v>51</v>
      </c>
      <c r="M2087" s="34">
        <f t="shared" si="847"/>
        <v>134</v>
      </c>
      <c r="N2087" s="34">
        <f t="shared" si="847"/>
        <v>107</v>
      </c>
      <c r="O2087" s="34">
        <f t="shared" si="847"/>
        <v>72</v>
      </c>
      <c r="P2087" s="34">
        <f t="shared" si="847"/>
        <v>29</v>
      </c>
      <c r="Q2087" s="34">
        <f t="shared" si="847"/>
        <v>71</v>
      </c>
      <c r="R2087" s="34">
        <f t="shared" si="847"/>
        <v>96</v>
      </c>
      <c r="S2087" s="34">
        <f t="shared" si="847"/>
        <v>24</v>
      </c>
      <c r="T2087" s="34">
        <f t="shared" si="847"/>
        <v>101</v>
      </c>
      <c r="U2087" s="34">
        <f t="shared" si="847"/>
        <v>78</v>
      </c>
      <c r="V2087" s="34"/>
      <c r="W2087" s="34">
        <f t="shared" si="847"/>
        <v>147</v>
      </c>
      <c r="X2087" s="34"/>
      <c r="Y2087" s="34">
        <f t="shared" si="847"/>
        <v>58</v>
      </c>
      <c r="Z2087" s="34">
        <f t="shared" si="847"/>
        <v>74</v>
      </c>
      <c r="AA2087" s="34"/>
      <c r="AB2087" s="34">
        <f t="shared" si="847"/>
        <v>4</v>
      </c>
      <c r="AC2087" s="34">
        <f t="shared" si="847"/>
        <v>59</v>
      </c>
      <c r="AD2087" s="34">
        <f t="shared" si="847"/>
        <v>25</v>
      </c>
      <c r="AE2087" s="34">
        <f t="shared" si="847"/>
        <v>21</v>
      </c>
      <c r="AF2087" s="34">
        <f t="shared" si="847"/>
        <v>105</v>
      </c>
      <c r="AG2087" s="34">
        <f t="shared" si="847"/>
        <v>40</v>
      </c>
      <c r="AH2087" s="34"/>
      <c r="AI2087" s="34">
        <f t="shared" si="847"/>
        <v>58</v>
      </c>
      <c r="AJ2087" s="34">
        <f t="shared" si="847"/>
        <v>39</v>
      </c>
      <c r="AK2087" s="34"/>
      <c r="AL2087" s="34">
        <f t="shared" ref="AL2087:BD2087" si="848">AL2083+AL2036</f>
        <v>37</v>
      </c>
      <c r="AM2087" s="34">
        <f t="shared" si="848"/>
        <v>15</v>
      </c>
      <c r="AN2087" s="34">
        <f t="shared" si="848"/>
        <v>38</v>
      </c>
      <c r="AO2087" s="34">
        <f t="shared" si="848"/>
        <v>93</v>
      </c>
      <c r="AP2087" s="34">
        <f t="shared" si="848"/>
        <v>15</v>
      </c>
      <c r="AQ2087" s="34">
        <f t="shared" si="848"/>
        <v>141</v>
      </c>
      <c r="AR2087" s="34">
        <f t="shared" si="848"/>
        <v>101</v>
      </c>
      <c r="AS2087" s="34">
        <f t="shared" si="848"/>
        <v>87</v>
      </c>
      <c r="AT2087" s="34">
        <f t="shared" si="848"/>
        <v>89</v>
      </c>
      <c r="AU2087" s="34">
        <f t="shared" si="848"/>
        <v>158</v>
      </c>
      <c r="AV2087" s="34">
        <f t="shared" si="848"/>
        <v>0</v>
      </c>
      <c r="AW2087" s="34">
        <f t="shared" si="848"/>
        <v>183</v>
      </c>
      <c r="AX2087" s="34">
        <f t="shared" si="848"/>
        <v>64</v>
      </c>
      <c r="AY2087" s="34">
        <f t="shared" si="848"/>
        <v>3</v>
      </c>
      <c r="AZ2087" s="34">
        <f t="shared" si="848"/>
        <v>33</v>
      </c>
      <c r="BA2087" s="34">
        <f t="shared" si="848"/>
        <v>1</v>
      </c>
      <c r="BB2087" s="34">
        <f t="shared" si="848"/>
        <v>0</v>
      </c>
      <c r="BC2087" s="34">
        <f t="shared" si="848"/>
        <v>0</v>
      </c>
      <c r="BD2087" s="34">
        <f t="shared" si="848"/>
        <v>2746</v>
      </c>
      <c r="BE2087" s="110"/>
    </row>
    <row r="2088" spans="1:57" ht="25.5" customHeight="1" x14ac:dyDescent="0.25">
      <c r="A2088" s="29"/>
      <c r="B2088" s="83"/>
      <c r="C2088" s="84"/>
      <c r="D2088" s="84"/>
      <c r="E2088" s="76" t="s">
        <v>155</v>
      </c>
      <c r="F2088" s="35">
        <f t="shared" ref="F2088:AK2088" si="849">1-F2087/(F2085-F2086)</f>
        <v>0.99676375404530748</v>
      </c>
      <c r="G2088" s="35">
        <f t="shared" si="849"/>
        <v>0.98197596795727637</v>
      </c>
      <c r="H2088" s="35">
        <f t="shared" si="849"/>
        <v>0.94254357650096832</v>
      </c>
      <c r="I2088" s="35">
        <f t="shared" si="849"/>
        <v>0.95247657295850063</v>
      </c>
      <c r="J2088" s="35">
        <f t="shared" si="849"/>
        <v>0.94560107454667564</v>
      </c>
      <c r="K2088" s="35">
        <f t="shared" si="849"/>
        <v>0.98526456798392503</v>
      </c>
      <c r="L2088" s="35">
        <f t="shared" si="849"/>
        <v>0.96473029045643155</v>
      </c>
      <c r="M2088" s="35">
        <f t="shared" si="849"/>
        <v>0.90846994535519121</v>
      </c>
      <c r="N2088" s="35">
        <f t="shared" si="849"/>
        <v>0.92770270270270272</v>
      </c>
      <c r="O2088" s="35">
        <f t="shared" si="849"/>
        <v>0.9513513513513514</v>
      </c>
      <c r="P2088" s="35">
        <f t="shared" si="849"/>
        <v>0.98056300268096519</v>
      </c>
      <c r="Q2088" s="35">
        <f t="shared" si="849"/>
        <v>0.95096685082872923</v>
      </c>
      <c r="R2088" s="35">
        <f t="shared" si="849"/>
        <v>0.93565683646112596</v>
      </c>
      <c r="S2088" s="35">
        <f t="shared" si="849"/>
        <v>0.9834938101788171</v>
      </c>
      <c r="T2088" s="35">
        <f t="shared" si="849"/>
        <v>0.93244147157190638</v>
      </c>
      <c r="U2088" s="35">
        <f t="shared" si="849"/>
        <v>0.94758064516129037</v>
      </c>
      <c r="V2088" s="35"/>
      <c r="W2088" s="35">
        <f t="shared" si="849"/>
        <v>0.90054127198917455</v>
      </c>
      <c r="X2088" s="35"/>
      <c r="Y2088" s="35">
        <f t="shared" si="849"/>
        <v>0.96104768300873067</v>
      </c>
      <c r="Z2088" s="35">
        <f t="shared" si="849"/>
        <v>0.95046854082998666</v>
      </c>
      <c r="AA2088" s="35"/>
      <c r="AB2088" s="35">
        <f t="shared" si="849"/>
        <v>0.99734571997345722</v>
      </c>
      <c r="AC2088" s="35">
        <f t="shared" si="849"/>
        <v>0.96042924211938296</v>
      </c>
      <c r="AD2088" s="35">
        <f t="shared" si="849"/>
        <v>0.98317631224764468</v>
      </c>
      <c r="AE2088" s="35">
        <f t="shared" si="849"/>
        <v>0.98583951449763996</v>
      </c>
      <c r="AF2088" s="35">
        <f t="shared" si="849"/>
        <v>0.92871690427698572</v>
      </c>
      <c r="AG2088" s="35">
        <f t="shared" si="849"/>
        <v>0.97373604727511487</v>
      </c>
      <c r="AH2088" s="35"/>
      <c r="AI2088" s="35">
        <f t="shared" si="849"/>
        <v>0.9601648351648352</v>
      </c>
      <c r="AJ2088" s="35">
        <f t="shared" si="849"/>
        <v>0.97379032258064513</v>
      </c>
      <c r="AK2088" s="35"/>
      <c r="AL2088" s="35">
        <f t="shared" ref="AL2088:BD2088" si="850">1-AL2087/(AL2085-AL2086)</f>
        <v>0.97518443997317239</v>
      </c>
      <c r="AM2088" s="35">
        <f t="shared" si="850"/>
        <v>0.98994638069705099</v>
      </c>
      <c r="AN2088" s="35">
        <f t="shared" si="850"/>
        <v>0.97402597402597402</v>
      </c>
      <c r="AO2088" s="35">
        <f t="shared" si="850"/>
        <v>0.9377926421404682</v>
      </c>
      <c r="AP2088" s="35">
        <f t="shared" si="850"/>
        <v>0.98969780219780223</v>
      </c>
      <c r="AQ2088" s="35">
        <f t="shared" si="850"/>
        <v>0.90536912751677856</v>
      </c>
      <c r="AR2088" s="35">
        <f t="shared" si="850"/>
        <v>0.93302387267904507</v>
      </c>
      <c r="AS2088" s="35">
        <f t="shared" si="850"/>
        <v>0.93886156008432886</v>
      </c>
      <c r="AT2088" s="35">
        <f t="shared" si="850"/>
        <v>0.94046822742474911</v>
      </c>
      <c r="AU2088" s="35">
        <f t="shared" si="850"/>
        <v>0.8911095796002757</v>
      </c>
      <c r="AV2088" s="35">
        <f t="shared" si="850"/>
        <v>1</v>
      </c>
      <c r="AW2088" s="35">
        <f t="shared" si="850"/>
        <v>0.87618403247631937</v>
      </c>
      <c r="AX2088" s="35">
        <f t="shared" si="850"/>
        <v>0.95764394440767708</v>
      </c>
      <c r="AY2088" s="35">
        <f t="shared" si="850"/>
        <v>0.99791811242192918</v>
      </c>
      <c r="AZ2088" s="35">
        <f t="shared" si="850"/>
        <v>0.97811671087533159</v>
      </c>
      <c r="BA2088" s="35">
        <f t="shared" si="850"/>
        <v>0.99933466400532267</v>
      </c>
      <c r="BB2088" s="35">
        <f t="shared" si="850"/>
        <v>1</v>
      </c>
      <c r="BC2088" s="35">
        <f t="shared" si="850"/>
        <v>1</v>
      </c>
      <c r="BD2088" s="35">
        <f t="shared" si="850"/>
        <v>0.95919762258543839</v>
      </c>
      <c r="BE2088" s="110"/>
    </row>
    <row r="2089" spans="1:57" ht="25.5" customHeight="1" x14ac:dyDescent="0.25">
      <c r="A2089" s="19" t="s">
        <v>44</v>
      </c>
      <c r="B2089" s="85" t="s">
        <v>45</v>
      </c>
      <c r="C2089" s="86">
        <v>43757</v>
      </c>
      <c r="D2089" s="85">
        <v>41</v>
      </c>
      <c r="E2089" s="85" t="s">
        <v>46</v>
      </c>
      <c r="F2089" s="19">
        <f t="shared" ref="F2089:AK2089" si="851">F2038</f>
        <v>14</v>
      </c>
      <c r="G2089" s="19">
        <f t="shared" si="851"/>
        <v>23</v>
      </c>
      <c r="H2089" s="19">
        <f t="shared" si="851"/>
        <v>42</v>
      </c>
      <c r="I2089" s="19">
        <f t="shared" si="851"/>
        <v>47</v>
      </c>
      <c r="J2089" s="19">
        <f t="shared" si="851"/>
        <v>48</v>
      </c>
      <c r="K2089" s="19">
        <f t="shared" si="851"/>
        <v>59</v>
      </c>
      <c r="L2089" s="19">
        <f t="shared" si="851"/>
        <v>64</v>
      </c>
      <c r="M2089" s="19">
        <f t="shared" si="851"/>
        <v>65</v>
      </c>
      <c r="N2089" s="19">
        <f t="shared" si="851"/>
        <v>66</v>
      </c>
      <c r="O2089" s="19">
        <f t="shared" si="851"/>
        <v>72</v>
      </c>
      <c r="P2089" s="19">
        <f t="shared" si="851"/>
        <v>76</v>
      </c>
      <c r="Q2089" s="19">
        <f t="shared" si="851"/>
        <v>78</v>
      </c>
      <c r="R2089" s="19">
        <f t="shared" si="851"/>
        <v>79</v>
      </c>
      <c r="S2089" s="19">
        <f t="shared" si="851"/>
        <v>83</v>
      </c>
      <c r="T2089" s="19">
        <f t="shared" si="851"/>
        <v>84</v>
      </c>
      <c r="U2089" s="19">
        <f t="shared" si="851"/>
        <v>86</v>
      </c>
      <c r="V2089" s="19"/>
      <c r="W2089" s="19">
        <f t="shared" si="851"/>
        <v>411</v>
      </c>
      <c r="X2089" s="19"/>
      <c r="Y2089" s="19">
        <f t="shared" si="851"/>
        <v>413</v>
      </c>
      <c r="Z2089" s="19">
        <f t="shared" si="851"/>
        <v>415</v>
      </c>
      <c r="AA2089" s="19"/>
      <c r="AB2089" s="19">
        <f t="shared" si="851"/>
        <v>417</v>
      </c>
      <c r="AC2089" s="19">
        <f t="shared" si="851"/>
        <v>418</v>
      </c>
      <c r="AD2089" s="19">
        <f t="shared" si="851"/>
        <v>419</v>
      </c>
      <c r="AE2089" s="19">
        <f t="shared" si="851"/>
        <v>420</v>
      </c>
      <c r="AF2089" s="19">
        <f t="shared" si="851"/>
        <v>421</v>
      </c>
      <c r="AG2089" s="19">
        <f t="shared" si="851"/>
        <v>422</v>
      </c>
      <c r="AH2089" s="19"/>
      <c r="AI2089" s="19">
        <f t="shared" si="851"/>
        <v>425</v>
      </c>
      <c r="AJ2089" s="19">
        <f t="shared" si="851"/>
        <v>426</v>
      </c>
      <c r="AK2089" s="19"/>
      <c r="AL2089" s="19">
        <f t="shared" ref="AL2089:BD2089" si="852">AL2038</f>
        <v>430</v>
      </c>
      <c r="AM2089" s="19">
        <f t="shared" si="852"/>
        <v>431</v>
      </c>
      <c r="AN2089" s="19">
        <f t="shared" si="852"/>
        <v>433</v>
      </c>
      <c r="AO2089" s="19">
        <f t="shared" si="852"/>
        <v>446</v>
      </c>
      <c r="AP2089" s="19">
        <f t="shared" si="852"/>
        <v>449</v>
      </c>
      <c r="AQ2089" s="19">
        <f t="shared" si="852"/>
        <v>450</v>
      </c>
      <c r="AR2089" s="19">
        <f t="shared" si="852"/>
        <v>451</v>
      </c>
      <c r="AS2089" s="19">
        <f t="shared" si="852"/>
        <v>453</v>
      </c>
      <c r="AT2089" s="19">
        <f t="shared" si="852"/>
        <v>454</v>
      </c>
      <c r="AU2089" s="19">
        <f t="shared" si="852"/>
        <v>455</v>
      </c>
      <c r="AV2089" s="19">
        <f t="shared" si="852"/>
        <v>0</v>
      </c>
      <c r="AW2089" s="19">
        <f t="shared" si="852"/>
        <v>457</v>
      </c>
      <c r="AX2089" s="19">
        <f t="shared" si="852"/>
        <v>458</v>
      </c>
      <c r="AY2089" s="19">
        <f t="shared" si="852"/>
        <v>460</v>
      </c>
      <c r="AZ2089" s="19">
        <f t="shared" si="852"/>
        <v>461</v>
      </c>
      <c r="BA2089" s="19">
        <f t="shared" si="852"/>
        <v>463</v>
      </c>
      <c r="BB2089" s="19">
        <f t="shared" si="852"/>
        <v>0</v>
      </c>
      <c r="BC2089" s="19">
        <f t="shared" si="852"/>
        <v>0</v>
      </c>
      <c r="BD2089" s="19" t="str">
        <f t="shared" si="852"/>
        <v>TOTALS</v>
      </c>
      <c r="BE2089" s="19" t="s">
        <v>47</v>
      </c>
    </row>
    <row r="2090" spans="1:57" ht="25.5" customHeight="1" x14ac:dyDescent="0.25">
      <c r="A2090" s="19" t="s">
        <v>48</v>
      </c>
      <c r="B2090" s="85"/>
      <c r="C2090" s="87" t="s">
        <v>49</v>
      </c>
      <c r="D2090" s="87" t="s">
        <v>50</v>
      </c>
      <c r="E2090" s="87" t="s">
        <v>51</v>
      </c>
      <c r="F2090" s="19" t="s">
        <v>52</v>
      </c>
      <c r="G2090" s="19" t="s">
        <v>52</v>
      </c>
      <c r="H2090" s="19" t="s">
        <v>52</v>
      </c>
      <c r="I2090" s="19" t="s">
        <v>52</v>
      </c>
      <c r="J2090" s="19" t="s">
        <v>52</v>
      </c>
      <c r="K2090" s="19" t="s">
        <v>52</v>
      </c>
      <c r="L2090" s="19" t="s">
        <v>52</v>
      </c>
      <c r="M2090" s="19" t="s">
        <v>52</v>
      </c>
      <c r="N2090" s="19" t="s">
        <v>52</v>
      </c>
      <c r="O2090" s="19" t="s">
        <v>52</v>
      </c>
      <c r="P2090" s="19" t="s">
        <v>52</v>
      </c>
      <c r="Q2090" s="19" t="s">
        <v>52</v>
      </c>
      <c r="R2090" s="19" t="s">
        <v>52</v>
      </c>
      <c r="S2090" s="19" t="s">
        <v>52</v>
      </c>
      <c r="T2090" s="19" t="s">
        <v>52</v>
      </c>
      <c r="U2090" s="19" t="s">
        <v>52</v>
      </c>
      <c r="V2090" s="19"/>
      <c r="W2090" s="19" t="s">
        <v>52</v>
      </c>
      <c r="X2090" s="19"/>
      <c r="Y2090" s="19" t="s">
        <v>52</v>
      </c>
      <c r="Z2090" s="19" t="s">
        <v>52</v>
      </c>
      <c r="AA2090" s="19"/>
      <c r="AB2090" s="19" t="s">
        <v>52</v>
      </c>
      <c r="AC2090" s="19" t="s">
        <v>52</v>
      </c>
      <c r="AD2090" s="19" t="s">
        <v>52</v>
      </c>
      <c r="AE2090" s="19" t="s">
        <v>52</v>
      </c>
      <c r="AF2090" s="19" t="s">
        <v>52</v>
      </c>
      <c r="AG2090" s="19" t="s">
        <v>52</v>
      </c>
      <c r="AH2090" s="19"/>
      <c r="AI2090" s="19" t="s">
        <v>52</v>
      </c>
      <c r="AJ2090" s="19" t="s">
        <v>52</v>
      </c>
      <c r="AK2090" s="19"/>
      <c r="AL2090" s="19" t="s">
        <v>52</v>
      </c>
      <c r="AM2090" s="19" t="s">
        <v>52</v>
      </c>
      <c r="AN2090" s="19" t="s">
        <v>52</v>
      </c>
      <c r="AO2090" s="19" t="s">
        <v>52</v>
      </c>
      <c r="AP2090" s="19" t="s">
        <v>52</v>
      </c>
      <c r="AQ2090" s="19" t="s">
        <v>52</v>
      </c>
      <c r="AR2090" s="19" t="s">
        <v>52</v>
      </c>
      <c r="AS2090" s="19" t="s">
        <v>52</v>
      </c>
      <c r="AT2090" s="19" t="s">
        <v>52</v>
      </c>
      <c r="AU2090" s="19" t="s">
        <v>52</v>
      </c>
      <c r="AV2090" s="19" t="s">
        <v>52</v>
      </c>
      <c r="AW2090" s="19" t="s">
        <v>52</v>
      </c>
      <c r="AX2090" s="19" t="s">
        <v>52</v>
      </c>
      <c r="AY2090" s="19" t="s">
        <v>52</v>
      </c>
      <c r="AZ2090" s="19" t="s">
        <v>52</v>
      </c>
      <c r="BA2090" s="19" t="s">
        <v>52</v>
      </c>
      <c r="BB2090" s="19" t="s">
        <v>52</v>
      </c>
      <c r="BC2090" s="19" t="s">
        <v>52</v>
      </c>
      <c r="BD2090" s="19" t="s">
        <v>52</v>
      </c>
      <c r="BE2090" s="19" t="s">
        <v>53</v>
      </c>
    </row>
    <row r="2091" spans="1:57" ht="25.5" customHeight="1" x14ac:dyDescent="0.25">
      <c r="A2091" s="22">
        <v>42</v>
      </c>
      <c r="B2091" s="76" t="s">
        <v>54</v>
      </c>
      <c r="C2091" s="76">
        <v>25</v>
      </c>
      <c r="D2091" s="76" t="s">
        <v>55</v>
      </c>
      <c r="E2091" s="76" t="s">
        <v>56</v>
      </c>
      <c r="F2091" s="24">
        <v>0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0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0</v>
      </c>
      <c r="V2091" s="24"/>
      <c r="W2091" s="24">
        <v>0</v>
      </c>
      <c r="X2091" s="24"/>
      <c r="Y2091" s="24">
        <v>0</v>
      </c>
      <c r="Z2091" s="24">
        <v>0</v>
      </c>
      <c r="AA2091" s="24"/>
      <c r="AB2091" s="24">
        <v>0</v>
      </c>
      <c r="AC2091" s="24">
        <v>0</v>
      </c>
      <c r="AD2091" s="24">
        <v>0</v>
      </c>
      <c r="AE2091" s="24">
        <v>0</v>
      </c>
      <c r="AF2091" s="24">
        <v>0</v>
      </c>
      <c r="AG2091" s="24">
        <v>0</v>
      </c>
      <c r="AH2091" s="24"/>
      <c r="AI2091" s="24">
        <v>0</v>
      </c>
      <c r="AJ2091" s="24">
        <v>0</v>
      </c>
      <c r="AK2091" s="24"/>
      <c r="AL2091" s="24">
        <v>0</v>
      </c>
      <c r="AM2091" s="24">
        <v>0</v>
      </c>
      <c r="AN2091" s="24">
        <v>0</v>
      </c>
      <c r="AO2091" s="24">
        <v>0</v>
      </c>
      <c r="AP2091" s="24">
        <v>0</v>
      </c>
      <c r="AQ2091" s="24">
        <v>0</v>
      </c>
      <c r="AR2091" s="24">
        <v>0</v>
      </c>
      <c r="AS2091" s="24">
        <v>0</v>
      </c>
      <c r="AT2091" s="24">
        <v>0</v>
      </c>
      <c r="AU2091" s="24">
        <v>0</v>
      </c>
      <c r="AV2091" s="24">
        <v>0</v>
      </c>
      <c r="AW2091" s="24">
        <v>0</v>
      </c>
      <c r="AX2091" s="24">
        <v>0</v>
      </c>
      <c r="AY2091" s="24">
        <v>0</v>
      </c>
      <c r="AZ2091" s="24">
        <v>0</v>
      </c>
      <c r="BA2091" s="24">
        <v>0</v>
      </c>
      <c r="BB2091" s="24">
        <v>0</v>
      </c>
      <c r="BC2091" s="24">
        <v>0</v>
      </c>
      <c r="BD2091" s="24">
        <f t="shared" ref="BD2091:BD2134" si="853">SUM(F2091:BC2091)</f>
        <v>0</v>
      </c>
      <c r="BE2091" s="25"/>
    </row>
    <row r="2092" spans="1:57" ht="25.5" customHeight="1" x14ac:dyDescent="0.25">
      <c r="A2092" s="22">
        <v>42</v>
      </c>
      <c r="B2092" s="76" t="s">
        <v>54</v>
      </c>
      <c r="C2092" s="76">
        <v>66</v>
      </c>
      <c r="D2092" s="76" t="s">
        <v>55</v>
      </c>
      <c r="E2092" s="77" t="s">
        <v>57</v>
      </c>
      <c r="F2092" s="24">
        <v>0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4"/>
      <c r="W2092" s="24">
        <v>0</v>
      </c>
      <c r="X2092" s="24"/>
      <c r="Y2092" s="24">
        <v>0</v>
      </c>
      <c r="Z2092" s="24">
        <v>0</v>
      </c>
      <c r="AA2092" s="24"/>
      <c r="AB2092" s="24">
        <v>0</v>
      </c>
      <c r="AC2092" s="24">
        <v>0</v>
      </c>
      <c r="AD2092" s="24">
        <v>0</v>
      </c>
      <c r="AE2092" s="24">
        <v>0</v>
      </c>
      <c r="AF2092" s="24">
        <v>0</v>
      </c>
      <c r="AG2092" s="24">
        <v>0</v>
      </c>
      <c r="AH2092" s="24"/>
      <c r="AI2092" s="24">
        <v>0</v>
      </c>
      <c r="AJ2092" s="24">
        <v>0</v>
      </c>
      <c r="AK2092" s="24"/>
      <c r="AL2092" s="24">
        <v>0</v>
      </c>
      <c r="AM2092" s="24">
        <v>0</v>
      </c>
      <c r="AN2092" s="24">
        <v>0</v>
      </c>
      <c r="AO2092" s="24">
        <v>0</v>
      </c>
      <c r="AP2092" s="24">
        <v>0</v>
      </c>
      <c r="AQ2092" s="24">
        <v>0</v>
      </c>
      <c r="AR2092" s="24">
        <v>0</v>
      </c>
      <c r="AS2092" s="24">
        <v>0</v>
      </c>
      <c r="AT2092" s="24">
        <v>0</v>
      </c>
      <c r="AU2092" s="24">
        <v>0</v>
      </c>
      <c r="AV2092" s="24">
        <v>0</v>
      </c>
      <c r="AW2092" s="24">
        <v>0</v>
      </c>
      <c r="AX2092" s="24">
        <v>0</v>
      </c>
      <c r="AY2092" s="24">
        <v>0</v>
      </c>
      <c r="AZ2092" s="24">
        <v>0</v>
      </c>
      <c r="BA2092" s="24">
        <v>0</v>
      </c>
      <c r="BB2092" s="24">
        <v>0</v>
      </c>
      <c r="BC2092" s="24">
        <v>0</v>
      </c>
      <c r="BD2092" s="24">
        <f t="shared" si="853"/>
        <v>0</v>
      </c>
      <c r="BE2092" s="25"/>
    </row>
    <row r="2093" spans="1:57" ht="25.5" customHeight="1" x14ac:dyDescent="0.25">
      <c r="A2093" s="22">
        <v>42</v>
      </c>
      <c r="B2093" s="76" t="s">
        <v>54</v>
      </c>
      <c r="C2093" s="76">
        <v>27</v>
      </c>
      <c r="D2093" s="76">
        <v>269</v>
      </c>
      <c r="E2093" s="76" t="s">
        <v>61</v>
      </c>
      <c r="F2093" s="24">
        <v>0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4"/>
      <c r="W2093" s="24">
        <v>0</v>
      </c>
      <c r="X2093" s="24"/>
      <c r="Y2093" s="24">
        <v>0</v>
      </c>
      <c r="Z2093" s="24">
        <v>0</v>
      </c>
      <c r="AA2093" s="24"/>
      <c r="AB2093" s="24">
        <v>0</v>
      </c>
      <c r="AC2093" s="24">
        <v>0</v>
      </c>
      <c r="AD2093" s="24">
        <v>0</v>
      </c>
      <c r="AE2093" s="24">
        <v>0</v>
      </c>
      <c r="AF2093" s="24">
        <v>0</v>
      </c>
      <c r="AG2093" s="24">
        <v>0</v>
      </c>
      <c r="AH2093" s="24"/>
      <c r="AI2093" s="24">
        <v>0</v>
      </c>
      <c r="AJ2093" s="24">
        <v>0</v>
      </c>
      <c r="AK2093" s="24"/>
      <c r="AL2093" s="24">
        <v>0</v>
      </c>
      <c r="AM2093" s="24">
        <v>0</v>
      </c>
      <c r="AN2093" s="24">
        <v>0</v>
      </c>
      <c r="AO2093" s="24">
        <v>0</v>
      </c>
      <c r="AP2093" s="24">
        <v>0</v>
      </c>
      <c r="AQ2093" s="24">
        <v>0</v>
      </c>
      <c r="AR2093" s="24">
        <v>0</v>
      </c>
      <c r="AS2093" s="24">
        <v>0</v>
      </c>
      <c r="AT2093" s="24">
        <v>0</v>
      </c>
      <c r="AU2093" s="24">
        <v>0</v>
      </c>
      <c r="AV2093" s="24">
        <v>0</v>
      </c>
      <c r="AW2093" s="24">
        <v>0</v>
      </c>
      <c r="AX2093" s="24">
        <v>0</v>
      </c>
      <c r="AY2093" s="24">
        <v>0</v>
      </c>
      <c r="AZ2093" s="24">
        <v>0</v>
      </c>
      <c r="BA2093" s="24">
        <v>0</v>
      </c>
      <c r="BB2093" s="24">
        <v>0</v>
      </c>
      <c r="BC2093" s="24">
        <v>0</v>
      </c>
      <c r="BD2093" s="24">
        <f t="shared" si="853"/>
        <v>0</v>
      </c>
      <c r="BE2093" s="25"/>
    </row>
    <row r="2094" spans="1:57" ht="25.5" customHeight="1" x14ac:dyDescent="0.25">
      <c r="A2094" s="22">
        <v>42</v>
      </c>
      <c r="B2094" s="76" t="s">
        <v>54</v>
      </c>
      <c r="C2094" s="76">
        <v>27</v>
      </c>
      <c r="D2094" s="76">
        <v>273</v>
      </c>
      <c r="E2094" s="76" t="s">
        <v>65</v>
      </c>
      <c r="F2094" s="24">
        <v>0</v>
      </c>
      <c r="G2094" s="24">
        <v>0</v>
      </c>
      <c r="H2094" s="24">
        <v>0</v>
      </c>
      <c r="I2094" s="24">
        <v>0</v>
      </c>
      <c r="J2094" s="24">
        <v>0</v>
      </c>
      <c r="K2094" s="24">
        <v>0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0</v>
      </c>
      <c r="V2094" s="24"/>
      <c r="W2094" s="24">
        <v>0</v>
      </c>
      <c r="X2094" s="24"/>
      <c r="Y2094" s="24">
        <v>0</v>
      </c>
      <c r="Z2094" s="24">
        <v>0</v>
      </c>
      <c r="AA2094" s="24"/>
      <c r="AB2094" s="24">
        <v>0</v>
      </c>
      <c r="AC2094" s="24">
        <v>0</v>
      </c>
      <c r="AD2094" s="24">
        <v>0</v>
      </c>
      <c r="AE2094" s="24">
        <v>0</v>
      </c>
      <c r="AF2094" s="24">
        <v>0</v>
      </c>
      <c r="AG2094" s="24">
        <v>0</v>
      </c>
      <c r="AH2094" s="24"/>
      <c r="AI2094" s="24">
        <v>0</v>
      </c>
      <c r="AJ2094" s="24">
        <v>0</v>
      </c>
      <c r="AK2094" s="24"/>
      <c r="AL2094" s="24">
        <v>0</v>
      </c>
      <c r="AM2094" s="24">
        <v>0</v>
      </c>
      <c r="AN2094" s="24">
        <v>0</v>
      </c>
      <c r="AO2094" s="24">
        <v>0</v>
      </c>
      <c r="AP2094" s="24">
        <v>0</v>
      </c>
      <c r="AQ2094" s="24">
        <v>0</v>
      </c>
      <c r="AR2094" s="24">
        <v>0</v>
      </c>
      <c r="AS2094" s="24">
        <v>0</v>
      </c>
      <c r="AT2094" s="24">
        <v>0</v>
      </c>
      <c r="AU2094" s="24">
        <v>0</v>
      </c>
      <c r="AV2094" s="24">
        <v>0</v>
      </c>
      <c r="AW2094" s="24">
        <v>0</v>
      </c>
      <c r="AX2094" s="24">
        <v>0</v>
      </c>
      <c r="AY2094" s="24">
        <v>0</v>
      </c>
      <c r="AZ2094" s="24">
        <v>0</v>
      </c>
      <c r="BA2094" s="24">
        <v>0</v>
      </c>
      <c r="BB2094" s="24">
        <v>0</v>
      </c>
      <c r="BC2094" s="24">
        <v>0</v>
      </c>
      <c r="BD2094" s="24">
        <f t="shared" si="853"/>
        <v>0</v>
      </c>
      <c r="BE2094" s="25"/>
    </row>
    <row r="2095" spans="1:57" ht="25.5" customHeight="1" x14ac:dyDescent="0.25">
      <c r="A2095" s="22">
        <v>42</v>
      </c>
      <c r="B2095" s="76" t="s">
        <v>54</v>
      </c>
      <c r="C2095" s="76">
        <v>27</v>
      </c>
      <c r="D2095" s="76">
        <v>274</v>
      </c>
      <c r="E2095" s="76" t="s">
        <v>66</v>
      </c>
      <c r="F2095" s="24">
        <v>0</v>
      </c>
      <c r="G2095" s="24">
        <v>0</v>
      </c>
      <c r="H2095" s="24">
        <v>0</v>
      </c>
      <c r="I2095" s="24">
        <v>0</v>
      </c>
      <c r="J2095" s="24">
        <v>0</v>
      </c>
      <c r="K2095" s="24">
        <v>0</v>
      </c>
      <c r="L2095" s="24">
        <v>0</v>
      </c>
      <c r="M2095" s="24">
        <v>0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0</v>
      </c>
      <c r="V2095" s="24"/>
      <c r="W2095" s="24">
        <v>0</v>
      </c>
      <c r="X2095" s="24"/>
      <c r="Y2095" s="24">
        <v>0</v>
      </c>
      <c r="Z2095" s="24">
        <v>0</v>
      </c>
      <c r="AA2095" s="24"/>
      <c r="AB2095" s="24">
        <v>0</v>
      </c>
      <c r="AC2095" s="24">
        <v>0</v>
      </c>
      <c r="AD2095" s="24">
        <v>0</v>
      </c>
      <c r="AE2095" s="24">
        <v>0</v>
      </c>
      <c r="AF2095" s="24">
        <v>0</v>
      </c>
      <c r="AG2095" s="24">
        <v>0</v>
      </c>
      <c r="AH2095" s="24"/>
      <c r="AI2095" s="24">
        <v>0</v>
      </c>
      <c r="AJ2095" s="24">
        <v>0</v>
      </c>
      <c r="AK2095" s="24"/>
      <c r="AL2095" s="24">
        <v>0</v>
      </c>
      <c r="AM2095" s="24">
        <v>0</v>
      </c>
      <c r="AN2095" s="24">
        <v>0</v>
      </c>
      <c r="AO2095" s="24">
        <v>0</v>
      </c>
      <c r="AP2095" s="24">
        <v>0</v>
      </c>
      <c r="AQ2095" s="24">
        <v>0</v>
      </c>
      <c r="AR2095" s="24">
        <v>0</v>
      </c>
      <c r="AS2095" s="24">
        <v>0</v>
      </c>
      <c r="AT2095" s="24">
        <v>0</v>
      </c>
      <c r="AU2095" s="24">
        <v>0</v>
      </c>
      <c r="AV2095" s="24">
        <v>0</v>
      </c>
      <c r="AW2095" s="24">
        <v>0</v>
      </c>
      <c r="AX2095" s="24">
        <v>0</v>
      </c>
      <c r="AY2095" s="24">
        <v>0</v>
      </c>
      <c r="AZ2095" s="24">
        <v>0</v>
      </c>
      <c r="BA2095" s="24">
        <v>0</v>
      </c>
      <c r="BB2095" s="24">
        <v>0</v>
      </c>
      <c r="BC2095" s="24">
        <v>0</v>
      </c>
      <c r="BD2095" s="24">
        <f t="shared" si="853"/>
        <v>0</v>
      </c>
      <c r="BE2095" s="25" t="s">
        <v>48</v>
      </c>
    </row>
    <row r="2096" spans="1:57" ht="25.5" customHeight="1" x14ac:dyDescent="0.25">
      <c r="A2096" s="22">
        <v>42</v>
      </c>
      <c r="B2096" s="76" t="s">
        <v>54</v>
      </c>
      <c r="C2096" s="76">
        <v>23</v>
      </c>
      <c r="D2096" s="76">
        <v>243</v>
      </c>
      <c r="E2096" s="76" t="s">
        <v>67</v>
      </c>
      <c r="F2096" s="24">
        <v>0</v>
      </c>
      <c r="G2096" s="24">
        <v>0</v>
      </c>
      <c r="H2096" s="24">
        <v>0</v>
      </c>
      <c r="I2096" s="24">
        <v>0</v>
      </c>
      <c r="J2096" s="24">
        <v>0</v>
      </c>
      <c r="K2096" s="24">
        <v>0</v>
      </c>
      <c r="L2096" s="24">
        <v>0</v>
      </c>
      <c r="M2096" s="24">
        <v>0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0</v>
      </c>
      <c r="V2096" s="24"/>
      <c r="W2096" s="24">
        <v>0</v>
      </c>
      <c r="X2096" s="24"/>
      <c r="Y2096" s="24">
        <v>0</v>
      </c>
      <c r="Z2096" s="24">
        <v>0</v>
      </c>
      <c r="AA2096" s="24"/>
      <c r="AB2096" s="24">
        <v>0</v>
      </c>
      <c r="AC2096" s="24">
        <v>0</v>
      </c>
      <c r="AD2096" s="24">
        <v>0</v>
      </c>
      <c r="AE2096" s="24">
        <v>0</v>
      </c>
      <c r="AF2096" s="24">
        <v>0</v>
      </c>
      <c r="AG2096" s="24">
        <v>0</v>
      </c>
      <c r="AH2096" s="24"/>
      <c r="AI2096" s="24">
        <v>0</v>
      </c>
      <c r="AJ2096" s="24">
        <v>0</v>
      </c>
      <c r="AK2096" s="24"/>
      <c r="AL2096" s="24">
        <v>0</v>
      </c>
      <c r="AM2096" s="24">
        <v>0</v>
      </c>
      <c r="AN2096" s="24">
        <v>0</v>
      </c>
      <c r="AO2096" s="24">
        <v>0</v>
      </c>
      <c r="AP2096" s="24">
        <v>0</v>
      </c>
      <c r="AQ2096" s="24">
        <v>0</v>
      </c>
      <c r="AR2096" s="24">
        <v>0</v>
      </c>
      <c r="AS2096" s="24">
        <v>0</v>
      </c>
      <c r="AT2096" s="24">
        <v>0</v>
      </c>
      <c r="AU2096" s="24">
        <v>0</v>
      </c>
      <c r="AV2096" s="24">
        <v>0</v>
      </c>
      <c r="AW2096" s="24">
        <v>0</v>
      </c>
      <c r="AX2096" s="24">
        <v>0</v>
      </c>
      <c r="AY2096" s="24">
        <v>0</v>
      </c>
      <c r="AZ2096" s="24">
        <v>0</v>
      </c>
      <c r="BA2096" s="24">
        <v>0</v>
      </c>
      <c r="BB2096" s="24">
        <v>0</v>
      </c>
      <c r="BC2096" s="24">
        <v>0</v>
      </c>
      <c r="BD2096" s="24">
        <f t="shared" si="853"/>
        <v>0</v>
      </c>
      <c r="BE2096" s="25" t="s">
        <v>48</v>
      </c>
    </row>
    <row r="2097" spans="1:57" ht="25.5" customHeight="1" x14ac:dyDescent="0.25">
      <c r="A2097" s="22">
        <v>42</v>
      </c>
      <c r="B2097" s="76" t="s">
        <v>54</v>
      </c>
      <c r="C2097" s="76">
        <v>23</v>
      </c>
      <c r="D2097" s="76">
        <v>332</v>
      </c>
      <c r="E2097" s="76" t="s">
        <v>68</v>
      </c>
      <c r="F2097" s="24">
        <v>0</v>
      </c>
      <c r="G2097" s="24">
        <v>0</v>
      </c>
      <c r="H2097" s="24">
        <v>0</v>
      </c>
      <c r="I2097" s="24">
        <v>0</v>
      </c>
      <c r="J2097" s="24">
        <v>0</v>
      </c>
      <c r="K2097" s="24">
        <v>0</v>
      </c>
      <c r="L2097" s="24">
        <v>0</v>
      </c>
      <c r="M2097" s="24">
        <v>0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0</v>
      </c>
      <c r="V2097" s="24"/>
      <c r="W2097" s="24">
        <v>0</v>
      </c>
      <c r="X2097" s="24"/>
      <c r="Y2097" s="24">
        <v>0</v>
      </c>
      <c r="Z2097" s="24">
        <v>0</v>
      </c>
      <c r="AA2097" s="24"/>
      <c r="AB2097" s="24">
        <v>0</v>
      </c>
      <c r="AC2097" s="24">
        <v>0</v>
      </c>
      <c r="AD2097" s="24">
        <v>0</v>
      </c>
      <c r="AE2097" s="24">
        <v>0</v>
      </c>
      <c r="AF2097" s="24">
        <v>0</v>
      </c>
      <c r="AG2097" s="24">
        <v>0</v>
      </c>
      <c r="AH2097" s="24"/>
      <c r="AI2097" s="24">
        <v>0</v>
      </c>
      <c r="AJ2097" s="24">
        <v>0</v>
      </c>
      <c r="AK2097" s="24"/>
      <c r="AL2097" s="24">
        <v>0</v>
      </c>
      <c r="AM2097" s="24">
        <v>0</v>
      </c>
      <c r="AN2097" s="24">
        <v>0</v>
      </c>
      <c r="AO2097" s="24">
        <v>0</v>
      </c>
      <c r="AP2097" s="24">
        <v>0</v>
      </c>
      <c r="AQ2097" s="24">
        <v>0</v>
      </c>
      <c r="AR2097" s="24">
        <v>0</v>
      </c>
      <c r="AS2097" s="24">
        <v>0</v>
      </c>
      <c r="AT2097" s="24">
        <v>0</v>
      </c>
      <c r="AU2097" s="24">
        <v>0</v>
      </c>
      <c r="AV2097" s="24">
        <v>0</v>
      </c>
      <c r="AW2097" s="24">
        <v>0</v>
      </c>
      <c r="AX2097" s="24">
        <v>0</v>
      </c>
      <c r="AY2097" s="24">
        <v>0</v>
      </c>
      <c r="AZ2097" s="24">
        <v>0</v>
      </c>
      <c r="BA2097" s="24">
        <v>0</v>
      </c>
      <c r="BB2097" s="24">
        <v>0</v>
      </c>
      <c r="BC2097" s="24">
        <v>0</v>
      </c>
      <c r="BD2097" s="24">
        <f t="shared" si="853"/>
        <v>0</v>
      </c>
      <c r="BE2097" s="25" t="s">
        <v>48</v>
      </c>
    </row>
    <row r="2098" spans="1:57" ht="25.5" customHeight="1" x14ac:dyDescent="0.25">
      <c r="A2098" s="22">
        <v>42</v>
      </c>
      <c r="B2098" s="76" t="s">
        <v>54</v>
      </c>
      <c r="C2098" s="76">
        <v>22</v>
      </c>
      <c r="D2098" s="76">
        <v>175</v>
      </c>
      <c r="E2098" s="76" t="s">
        <v>69</v>
      </c>
      <c r="F2098" s="24">
        <v>0</v>
      </c>
      <c r="G2098" s="24">
        <v>0</v>
      </c>
      <c r="H2098" s="24">
        <v>0</v>
      </c>
      <c r="I2098" s="24">
        <v>0</v>
      </c>
      <c r="J2098" s="24">
        <v>0</v>
      </c>
      <c r="K2098" s="24">
        <v>0</v>
      </c>
      <c r="L2098" s="24">
        <v>0</v>
      </c>
      <c r="M2098" s="24">
        <v>0</v>
      </c>
      <c r="N2098" s="24">
        <v>0</v>
      </c>
      <c r="O2098" s="24">
        <v>0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0</v>
      </c>
      <c r="V2098" s="24"/>
      <c r="W2098" s="24">
        <v>0</v>
      </c>
      <c r="X2098" s="24"/>
      <c r="Y2098" s="24">
        <v>0</v>
      </c>
      <c r="Z2098" s="24">
        <v>0</v>
      </c>
      <c r="AA2098" s="24"/>
      <c r="AB2098" s="24">
        <v>0</v>
      </c>
      <c r="AC2098" s="24">
        <v>0</v>
      </c>
      <c r="AD2098" s="24">
        <v>0</v>
      </c>
      <c r="AE2098" s="24">
        <v>0</v>
      </c>
      <c r="AF2098" s="24">
        <v>0</v>
      </c>
      <c r="AG2098" s="24">
        <v>0</v>
      </c>
      <c r="AH2098" s="24"/>
      <c r="AI2098" s="24">
        <v>0</v>
      </c>
      <c r="AJ2098" s="24">
        <v>0</v>
      </c>
      <c r="AK2098" s="24"/>
      <c r="AL2098" s="24">
        <v>0</v>
      </c>
      <c r="AM2098" s="24">
        <v>0</v>
      </c>
      <c r="AN2098" s="24">
        <v>0</v>
      </c>
      <c r="AO2098" s="24">
        <v>0</v>
      </c>
      <c r="AP2098" s="24">
        <v>0</v>
      </c>
      <c r="AQ2098" s="24">
        <v>0</v>
      </c>
      <c r="AR2098" s="24">
        <v>0</v>
      </c>
      <c r="AS2098" s="24">
        <v>0</v>
      </c>
      <c r="AT2098" s="24">
        <v>0</v>
      </c>
      <c r="AU2098" s="24">
        <v>0</v>
      </c>
      <c r="AV2098" s="24">
        <v>0</v>
      </c>
      <c r="AW2098" s="24">
        <v>0</v>
      </c>
      <c r="AX2098" s="24">
        <v>0</v>
      </c>
      <c r="AY2098" s="24">
        <v>0</v>
      </c>
      <c r="AZ2098" s="24">
        <v>0</v>
      </c>
      <c r="BA2098" s="24">
        <v>0</v>
      </c>
      <c r="BB2098" s="24">
        <v>0</v>
      </c>
      <c r="BC2098" s="24">
        <v>0</v>
      </c>
      <c r="BD2098" s="24">
        <f t="shared" si="853"/>
        <v>0</v>
      </c>
      <c r="BE2098" s="25" t="s">
        <v>48</v>
      </c>
    </row>
    <row r="2099" spans="1:57" ht="25.5" customHeight="1" x14ac:dyDescent="0.25">
      <c r="A2099" s="22">
        <v>42</v>
      </c>
      <c r="B2099" s="76" t="s">
        <v>54</v>
      </c>
      <c r="C2099" s="76">
        <v>22</v>
      </c>
      <c r="D2099" s="76">
        <v>347</v>
      </c>
      <c r="E2099" s="76" t="s">
        <v>70</v>
      </c>
      <c r="F2099" s="24">
        <v>0</v>
      </c>
      <c r="G2099" s="24">
        <v>0</v>
      </c>
      <c r="H2099" s="24">
        <v>0</v>
      </c>
      <c r="I2099" s="24">
        <v>0</v>
      </c>
      <c r="J2099" s="24">
        <v>0</v>
      </c>
      <c r="K2099" s="24">
        <v>0</v>
      </c>
      <c r="L2099" s="24">
        <v>0</v>
      </c>
      <c r="M2099" s="24">
        <v>0</v>
      </c>
      <c r="N2099" s="24">
        <v>0</v>
      </c>
      <c r="O2099" s="24">
        <v>0</v>
      </c>
      <c r="P2099" s="24">
        <v>0</v>
      </c>
      <c r="Q2099" s="24">
        <v>0</v>
      </c>
      <c r="R2099" s="24">
        <v>0</v>
      </c>
      <c r="S2099" s="24">
        <v>0</v>
      </c>
      <c r="T2099" s="24">
        <v>0</v>
      </c>
      <c r="U2099" s="24">
        <v>0</v>
      </c>
      <c r="V2099" s="24"/>
      <c r="W2099" s="24">
        <v>0</v>
      </c>
      <c r="X2099" s="24"/>
      <c r="Y2099" s="24">
        <v>0</v>
      </c>
      <c r="Z2099" s="24">
        <v>0</v>
      </c>
      <c r="AA2099" s="24"/>
      <c r="AB2099" s="24">
        <v>0</v>
      </c>
      <c r="AC2099" s="24">
        <v>0</v>
      </c>
      <c r="AD2099" s="24">
        <v>0</v>
      </c>
      <c r="AE2099" s="24">
        <v>0</v>
      </c>
      <c r="AF2099" s="24">
        <v>0</v>
      </c>
      <c r="AG2099" s="24">
        <v>0</v>
      </c>
      <c r="AH2099" s="24"/>
      <c r="AI2099" s="24">
        <v>0</v>
      </c>
      <c r="AJ2099" s="24">
        <v>0</v>
      </c>
      <c r="AK2099" s="24"/>
      <c r="AL2099" s="24">
        <v>0</v>
      </c>
      <c r="AM2099" s="24">
        <v>0</v>
      </c>
      <c r="AN2099" s="24">
        <v>0</v>
      </c>
      <c r="AO2099" s="24">
        <v>0</v>
      </c>
      <c r="AP2099" s="24">
        <v>0</v>
      </c>
      <c r="AQ2099" s="24">
        <v>0</v>
      </c>
      <c r="AR2099" s="24">
        <v>0</v>
      </c>
      <c r="AS2099" s="24">
        <v>0</v>
      </c>
      <c r="AT2099" s="24">
        <v>0</v>
      </c>
      <c r="AU2099" s="24">
        <v>0</v>
      </c>
      <c r="AV2099" s="24">
        <v>0</v>
      </c>
      <c r="AW2099" s="24">
        <v>0</v>
      </c>
      <c r="AX2099" s="24">
        <v>0</v>
      </c>
      <c r="AY2099" s="24">
        <v>0</v>
      </c>
      <c r="AZ2099" s="24">
        <v>0</v>
      </c>
      <c r="BA2099" s="24">
        <v>0</v>
      </c>
      <c r="BB2099" s="24">
        <v>0</v>
      </c>
      <c r="BC2099" s="24">
        <v>0</v>
      </c>
      <c r="BD2099" s="24">
        <f t="shared" si="853"/>
        <v>0</v>
      </c>
      <c r="BE2099" s="25" t="s">
        <v>48</v>
      </c>
    </row>
    <row r="2100" spans="1:57" ht="25.5" customHeight="1" x14ac:dyDescent="0.25">
      <c r="A2100" s="40">
        <v>42</v>
      </c>
      <c r="B2100" s="76" t="s">
        <v>54</v>
      </c>
      <c r="C2100" s="76">
        <v>12</v>
      </c>
      <c r="D2100" s="76" t="s">
        <v>71</v>
      </c>
      <c r="E2100" s="76" t="s">
        <v>72</v>
      </c>
      <c r="F2100" s="24">
        <v>0</v>
      </c>
      <c r="G2100" s="24">
        <v>0</v>
      </c>
      <c r="H2100" s="24">
        <v>0</v>
      </c>
      <c r="I2100" s="24">
        <v>0</v>
      </c>
      <c r="J2100" s="24">
        <v>0</v>
      </c>
      <c r="K2100" s="24">
        <v>0</v>
      </c>
      <c r="L2100" s="24">
        <v>0</v>
      </c>
      <c r="M2100" s="24">
        <v>0</v>
      </c>
      <c r="N2100" s="24">
        <v>0</v>
      </c>
      <c r="O2100" s="24">
        <v>0</v>
      </c>
      <c r="P2100" s="24">
        <v>0</v>
      </c>
      <c r="Q2100" s="24">
        <v>0</v>
      </c>
      <c r="R2100" s="24">
        <v>0</v>
      </c>
      <c r="S2100" s="24">
        <v>0</v>
      </c>
      <c r="T2100" s="24">
        <v>0</v>
      </c>
      <c r="U2100" s="24">
        <v>0</v>
      </c>
      <c r="V2100" s="24"/>
      <c r="W2100" s="24">
        <v>0</v>
      </c>
      <c r="X2100" s="24"/>
      <c r="Y2100" s="24">
        <v>0</v>
      </c>
      <c r="Z2100" s="24">
        <v>0</v>
      </c>
      <c r="AA2100" s="24"/>
      <c r="AB2100" s="24">
        <v>0</v>
      </c>
      <c r="AC2100" s="24">
        <v>0</v>
      </c>
      <c r="AD2100" s="24">
        <v>0</v>
      </c>
      <c r="AE2100" s="24">
        <v>0</v>
      </c>
      <c r="AF2100" s="24">
        <v>0</v>
      </c>
      <c r="AG2100" s="24">
        <v>0</v>
      </c>
      <c r="AH2100" s="24"/>
      <c r="AI2100" s="24">
        <v>0</v>
      </c>
      <c r="AJ2100" s="24">
        <v>0</v>
      </c>
      <c r="AK2100" s="24"/>
      <c r="AL2100" s="24">
        <v>0</v>
      </c>
      <c r="AM2100" s="24">
        <v>0</v>
      </c>
      <c r="AN2100" s="24">
        <v>0</v>
      </c>
      <c r="AO2100" s="24">
        <v>0</v>
      </c>
      <c r="AP2100" s="24">
        <v>0</v>
      </c>
      <c r="AQ2100" s="24">
        <v>0</v>
      </c>
      <c r="AR2100" s="24">
        <v>0</v>
      </c>
      <c r="AS2100" s="24">
        <v>0</v>
      </c>
      <c r="AT2100" s="24">
        <v>0</v>
      </c>
      <c r="AU2100" s="24">
        <v>0</v>
      </c>
      <c r="AV2100" s="24">
        <v>0</v>
      </c>
      <c r="AW2100" s="24">
        <v>0</v>
      </c>
      <c r="AX2100" s="24">
        <v>0</v>
      </c>
      <c r="AY2100" s="24">
        <v>0</v>
      </c>
      <c r="AZ2100" s="24">
        <v>0</v>
      </c>
      <c r="BA2100" s="24">
        <v>0</v>
      </c>
      <c r="BB2100" s="24">
        <v>0</v>
      </c>
      <c r="BC2100" s="24">
        <v>0</v>
      </c>
      <c r="BD2100" s="24">
        <f t="shared" si="853"/>
        <v>0</v>
      </c>
      <c r="BE2100" s="25"/>
    </row>
    <row r="2101" spans="1:57" ht="25.5" customHeight="1" x14ac:dyDescent="0.25">
      <c r="A2101" s="40">
        <v>42</v>
      </c>
      <c r="B2101" s="76" t="s">
        <v>54</v>
      </c>
      <c r="C2101" s="76">
        <v>22</v>
      </c>
      <c r="D2101" s="76" t="s">
        <v>55</v>
      </c>
      <c r="E2101" s="76" t="s">
        <v>73</v>
      </c>
      <c r="F2101" s="24">
        <v>0</v>
      </c>
      <c r="G2101" s="24">
        <v>0</v>
      </c>
      <c r="H2101" s="24">
        <v>0</v>
      </c>
      <c r="I2101" s="24">
        <v>0</v>
      </c>
      <c r="J2101" s="24">
        <v>0</v>
      </c>
      <c r="K2101" s="24">
        <v>0</v>
      </c>
      <c r="L2101" s="24">
        <v>0</v>
      </c>
      <c r="M2101" s="24">
        <v>0</v>
      </c>
      <c r="N2101" s="24">
        <v>0</v>
      </c>
      <c r="O2101" s="24">
        <v>0</v>
      </c>
      <c r="P2101" s="24">
        <v>0</v>
      </c>
      <c r="Q2101" s="24">
        <v>0</v>
      </c>
      <c r="R2101" s="24">
        <v>0</v>
      </c>
      <c r="S2101" s="24">
        <v>0</v>
      </c>
      <c r="T2101" s="24">
        <v>0</v>
      </c>
      <c r="U2101" s="24">
        <v>0</v>
      </c>
      <c r="V2101" s="24"/>
      <c r="W2101" s="24">
        <v>0</v>
      </c>
      <c r="X2101" s="24"/>
      <c r="Y2101" s="24">
        <v>0</v>
      </c>
      <c r="Z2101" s="24">
        <v>0</v>
      </c>
      <c r="AA2101" s="24"/>
      <c r="AB2101" s="24">
        <v>0</v>
      </c>
      <c r="AC2101" s="24">
        <v>0</v>
      </c>
      <c r="AD2101" s="24">
        <v>0</v>
      </c>
      <c r="AE2101" s="24">
        <v>0</v>
      </c>
      <c r="AF2101" s="24">
        <v>0</v>
      </c>
      <c r="AG2101" s="24">
        <v>0</v>
      </c>
      <c r="AH2101" s="24"/>
      <c r="AI2101" s="24">
        <v>0</v>
      </c>
      <c r="AJ2101" s="24">
        <v>0</v>
      </c>
      <c r="AK2101" s="24"/>
      <c r="AL2101" s="24">
        <v>0</v>
      </c>
      <c r="AM2101" s="24">
        <v>0</v>
      </c>
      <c r="AN2101" s="24">
        <v>0</v>
      </c>
      <c r="AO2101" s="24">
        <v>0</v>
      </c>
      <c r="AP2101" s="24">
        <v>0</v>
      </c>
      <c r="AQ2101" s="24">
        <v>0</v>
      </c>
      <c r="AR2101" s="24">
        <v>0</v>
      </c>
      <c r="AS2101" s="24">
        <v>0</v>
      </c>
      <c r="AT2101" s="24">
        <v>0</v>
      </c>
      <c r="AU2101" s="24">
        <v>0</v>
      </c>
      <c r="AV2101" s="24">
        <v>0</v>
      </c>
      <c r="AW2101" s="24">
        <v>0</v>
      </c>
      <c r="AX2101" s="24">
        <v>0</v>
      </c>
      <c r="AY2101" s="24">
        <v>0</v>
      </c>
      <c r="AZ2101" s="24">
        <v>0</v>
      </c>
      <c r="BA2101" s="24">
        <v>0</v>
      </c>
      <c r="BB2101" s="24">
        <v>0</v>
      </c>
      <c r="BC2101" s="24">
        <v>0</v>
      </c>
      <c r="BD2101" s="24">
        <f t="shared" si="853"/>
        <v>0</v>
      </c>
      <c r="BE2101" s="25"/>
    </row>
    <row r="2102" spans="1:57" ht="25.5" customHeight="1" x14ac:dyDescent="0.25">
      <c r="A2102" s="22">
        <v>42</v>
      </c>
      <c r="B2102" s="78" t="s">
        <v>74</v>
      </c>
      <c r="C2102" s="76">
        <v>22</v>
      </c>
      <c r="D2102" s="76">
        <v>35</v>
      </c>
      <c r="E2102" s="76" t="s">
        <v>75</v>
      </c>
      <c r="F2102" s="24">
        <v>0</v>
      </c>
      <c r="G2102" s="24">
        <v>0</v>
      </c>
      <c r="H2102" s="24">
        <v>0</v>
      </c>
      <c r="I2102" s="24">
        <v>0</v>
      </c>
      <c r="J2102" s="24">
        <v>0</v>
      </c>
      <c r="K2102" s="24">
        <v>0</v>
      </c>
      <c r="L2102" s="24">
        <v>0</v>
      </c>
      <c r="M2102" s="24">
        <v>0</v>
      </c>
      <c r="N2102" s="24">
        <v>0</v>
      </c>
      <c r="O2102" s="24">
        <v>0</v>
      </c>
      <c r="P2102" s="24">
        <v>0</v>
      </c>
      <c r="Q2102" s="24">
        <v>0</v>
      </c>
      <c r="R2102" s="24">
        <v>0</v>
      </c>
      <c r="S2102" s="24">
        <v>0</v>
      </c>
      <c r="T2102" s="24">
        <v>0</v>
      </c>
      <c r="U2102" s="24">
        <v>0</v>
      </c>
      <c r="V2102" s="24"/>
      <c r="W2102" s="24">
        <v>0</v>
      </c>
      <c r="X2102" s="24"/>
      <c r="Y2102" s="24">
        <v>0</v>
      </c>
      <c r="Z2102" s="24">
        <v>0</v>
      </c>
      <c r="AA2102" s="24"/>
      <c r="AB2102" s="24">
        <v>0</v>
      </c>
      <c r="AC2102" s="24">
        <v>0</v>
      </c>
      <c r="AD2102" s="24">
        <v>0</v>
      </c>
      <c r="AE2102" s="24">
        <v>0</v>
      </c>
      <c r="AF2102" s="24">
        <v>0</v>
      </c>
      <c r="AG2102" s="24">
        <v>0</v>
      </c>
      <c r="AH2102" s="24"/>
      <c r="AI2102" s="24">
        <v>0</v>
      </c>
      <c r="AJ2102" s="24">
        <v>0</v>
      </c>
      <c r="AK2102" s="24"/>
      <c r="AL2102" s="24">
        <v>0</v>
      </c>
      <c r="AM2102" s="24">
        <v>0</v>
      </c>
      <c r="AN2102" s="24">
        <v>0</v>
      </c>
      <c r="AO2102" s="24">
        <v>0</v>
      </c>
      <c r="AP2102" s="24">
        <v>0</v>
      </c>
      <c r="AQ2102" s="24">
        <v>0</v>
      </c>
      <c r="AR2102" s="24">
        <v>0</v>
      </c>
      <c r="AS2102" s="24">
        <v>0</v>
      </c>
      <c r="AT2102" s="24">
        <v>0</v>
      </c>
      <c r="AU2102" s="24">
        <v>0</v>
      </c>
      <c r="AV2102" s="24">
        <v>0</v>
      </c>
      <c r="AW2102" s="24">
        <v>0</v>
      </c>
      <c r="AX2102" s="24">
        <v>0</v>
      </c>
      <c r="AY2102" s="24">
        <v>0</v>
      </c>
      <c r="AZ2102" s="24">
        <v>0</v>
      </c>
      <c r="BA2102" s="24">
        <v>0</v>
      </c>
      <c r="BB2102" s="24">
        <v>0</v>
      </c>
      <c r="BC2102" s="24">
        <v>0</v>
      </c>
      <c r="BD2102" s="24">
        <f t="shared" si="853"/>
        <v>0</v>
      </c>
      <c r="BE2102" s="25" t="s">
        <v>48</v>
      </c>
    </row>
    <row r="2103" spans="1:57" ht="25.5" customHeight="1" x14ac:dyDescent="0.25">
      <c r="A2103" s="22">
        <v>42</v>
      </c>
      <c r="B2103" s="78" t="s">
        <v>74</v>
      </c>
      <c r="C2103" s="76">
        <v>22</v>
      </c>
      <c r="D2103" s="76">
        <v>342</v>
      </c>
      <c r="E2103" s="76" t="s">
        <v>76</v>
      </c>
      <c r="F2103" s="24">
        <v>0</v>
      </c>
      <c r="G2103" s="24">
        <v>0</v>
      </c>
      <c r="H2103" s="24">
        <v>0</v>
      </c>
      <c r="I2103" s="24">
        <v>0</v>
      </c>
      <c r="J2103" s="24">
        <v>0</v>
      </c>
      <c r="K2103" s="24">
        <v>0</v>
      </c>
      <c r="L2103" s="24">
        <v>0</v>
      </c>
      <c r="M2103" s="24">
        <v>0</v>
      </c>
      <c r="N2103" s="24">
        <v>0</v>
      </c>
      <c r="O2103" s="24">
        <v>0</v>
      </c>
      <c r="P2103" s="24">
        <v>0</v>
      </c>
      <c r="Q2103" s="24">
        <v>0</v>
      </c>
      <c r="R2103" s="24">
        <v>0</v>
      </c>
      <c r="S2103" s="24">
        <v>0</v>
      </c>
      <c r="T2103" s="24">
        <v>0</v>
      </c>
      <c r="U2103" s="24">
        <v>0</v>
      </c>
      <c r="V2103" s="24"/>
      <c r="W2103" s="24">
        <v>0</v>
      </c>
      <c r="X2103" s="24"/>
      <c r="Y2103" s="24">
        <v>0</v>
      </c>
      <c r="Z2103" s="24">
        <v>0</v>
      </c>
      <c r="AA2103" s="24"/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/>
      <c r="AI2103" s="24">
        <v>0</v>
      </c>
      <c r="AJ2103" s="24">
        <v>0</v>
      </c>
      <c r="AK2103" s="24"/>
      <c r="AL2103" s="24">
        <v>0</v>
      </c>
      <c r="AM2103" s="24">
        <v>0</v>
      </c>
      <c r="AN2103" s="24">
        <v>0</v>
      </c>
      <c r="AO2103" s="24">
        <v>0</v>
      </c>
      <c r="AP2103" s="24">
        <v>0</v>
      </c>
      <c r="AQ2103" s="24">
        <v>0</v>
      </c>
      <c r="AR2103" s="24">
        <v>0</v>
      </c>
      <c r="AS2103" s="24">
        <v>0</v>
      </c>
      <c r="AT2103" s="24">
        <v>0</v>
      </c>
      <c r="AU2103" s="24">
        <v>0</v>
      </c>
      <c r="AV2103" s="24">
        <v>0</v>
      </c>
      <c r="AW2103" s="24">
        <v>0</v>
      </c>
      <c r="AX2103" s="24">
        <v>0</v>
      </c>
      <c r="AY2103" s="24">
        <v>0</v>
      </c>
      <c r="AZ2103" s="24">
        <v>0</v>
      </c>
      <c r="BA2103" s="24">
        <v>0</v>
      </c>
      <c r="BB2103" s="24">
        <v>0</v>
      </c>
      <c r="BC2103" s="24">
        <v>0</v>
      </c>
      <c r="BD2103" s="24">
        <f t="shared" si="853"/>
        <v>0</v>
      </c>
      <c r="BE2103" s="25" t="s">
        <v>48</v>
      </c>
    </row>
    <row r="2104" spans="1:57" ht="25.5" customHeight="1" x14ac:dyDescent="0.25">
      <c r="A2104" s="22">
        <v>42</v>
      </c>
      <c r="B2104" s="78" t="s">
        <v>74</v>
      </c>
      <c r="C2104" s="76">
        <v>22</v>
      </c>
      <c r="D2104" s="76">
        <v>343</v>
      </c>
      <c r="E2104" s="76" t="s">
        <v>77</v>
      </c>
      <c r="F2104" s="24">
        <v>0</v>
      </c>
      <c r="G2104" s="24">
        <v>0</v>
      </c>
      <c r="H2104" s="24">
        <v>0</v>
      </c>
      <c r="I2104" s="24">
        <v>0</v>
      </c>
      <c r="J2104" s="24">
        <v>0</v>
      </c>
      <c r="K2104" s="24">
        <v>0</v>
      </c>
      <c r="L2104" s="24">
        <v>0</v>
      </c>
      <c r="M2104" s="24">
        <v>0</v>
      </c>
      <c r="N2104" s="24">
        <v>0</v>
      </c>
      <c r="O2104" s="24">
        <v>0</v>
      </c>
      <c r="P2104" s="24">
        <v>0</v>
      </c>
      <c r="Q2104" s="24">
        <v>0</v>
      </c>
      <c r="R2104" s="24">
        <v>0</v>
      </c>
      <c r="S2104" s="24">
        <v>0</v>
      </c>
      <c r="T2104" s="24">
        <v>0</v>
      </c>
      <c r="U2104" s="24">
        <v>0</v>
      </c>
      <c r="V2104" s="24"/>
      <c r="W2104" s="24">
        <v>0</v>
      </c>
      <c r="X2104" s="24"/>
      <c r="Y2104" s="24">
        <v>0</v>
      </c>
      <c r="Z2104" s="24">
        <v>0</v>
      </c>
      <c r="AA2104" s="24"/>
      <c r="AB2104" s="24">
        <v>0</v>
      </c>
      <c r="AC2104" s="24">
        <v>0</v>
      </c>
      <c r="AD2104" s="24">
        <v>0</v>
      </c>
      <c r="AE2104" s="24">
        <v>0</v>
      </c>
      <c r="AF2104" s="24">
        <v>0</v>
      </c>
      <c r="AG2104" s="24">
        <v>0</v>
      </c>
      <c r="AH2104" s="24"/>
      <c r="AI2104" s="24">
        <v>0</v>
      </c>
      <c r="AJ2104" s="24">
        <v>0</v>
      </c>
      <c r="AK2104" s="24"/>
      <c r="AL2104" s="24">
        <v>0</v>
      </c>
      <c r="AM2104" s="24">
        <v>0</v>
      </c>
      <c r="AN2104" s="24">
        <v>0</v>
      </c>
      <c r="AO2104" s="24">
        <v>0</v>
      </c>
      <c r="AP2104" s="24">
        <v>0</v>
      </c>
      <c r="AQ2104" s="24">
        <v>0</v>
      </c>
      <c r="AR2104" s="24">
        <v>0</v>
      </c>
      <c r="AS2104" s="24">
        <v>0</v>
      </c>
      <c r="AT2104" s="24">
        <v>0</v>
      </c>
      <c r="AU2104" s="24">
        <v>0</v>
      </c>
      <c r="AV2104" s="24">
        <v>0</v>
      </c>
      <c r="AW2104" s="24">
        <v>0</v>
      </c>
      <c r="AX2104" s="24">
        <v>0</v>
      </c>
      <c r="AY2104" s="24">
        <v>0</v>
      </c>
      <c r="AZ2104" s="24">
        <v>0</v>
      </c>
      <c r="BA2104" s="24">
        <v>0</v>
      </c>
      <c r="BB2104" s="24">
        <v>0</v>
      </c>
      <c r="BC2104" s="24">
        <v>0</v>
      </c>
      <c r="BD2104" s="24">
        <f t="shared" si="853"/>
        <v>0</v>
      </c>
      <c r="BE2104" s="25" t="s">
        <v>48</v>
      </c>
    </row>
    <row r="2105" spans="1:57" ht="25.5" customHeight="1" x14ac:dyDescent="0.25">
      <c r="A2105" s="22">
        <v>42</v>
      </c>
      <c r="B2105" s="78" t="s">
        <v>74</v>
      </c>
      <c r="C2105" s="76">
        <v>22</v>
      </c>
      <c r="D2105" s="76">
        <v>344</v>
      </c>
      <c r="E2105" s="76" t="s">
        <v>79</v>
      </c>
      <c r="F2105" s="24">
        <v>0</v>
      </c>
      <c r="G2105" s="24">
        <v>0</v>
      </c>
      <c r="H2105" s="24">
        <v>0</v>
      </c>
      <c r="I2105" s="24">
        <v>0</v>
      </c>
      <c r="J2105" s="24">
        <v>0</v>
      </c>
      <c r="K2105" s="24">
        <v>0</v>
      </c>
      <c r="L2105" s="24">
        <v>0</v>
      </c>
      <c r="M2105" s="24">
        <v>0</v>
      </c>
      <c r="N2105" s="24">
        <v>0</v>
      </c>
      <c r="O2105" s="24">
        <v>0</v>
      </c>
      <c r="P2105" s="24">
        <v>0</v>
      </c>
      <c r="Q2105" s="24">
        <v>0</v>
      </c>
      <c r="R2105" s="24">
        <v>0</v>
      </c>
      <c r="S2105" s="24">
        <v>0</v>
      </c>
      <c r="T2105" s="24">
        <v>0</v>
      </c>
      <c r="U2105" s="24">
        <v>0</v>
      </c>
      <c r="V2105" s="24"/>
      <c r="W2105" s="24">
        <v>0</v>
      </c>
      <c r="X2105" s="24"/>
      <c r="Y2105" s="24">
        <v>0</v>
      </c>
      <c r="Z2105" s="24">
        <v>0</v>
      </c>
      <c r="AA2105" s="24"/>
      <c r="AB2105" s="24">
        <v>0</v>
      </c>
      <c r="AC2105" s="24">
        <v>0</v>
      </c>
      <c r="AD2105" s="24">
        <v>0</v>
      </c>
      <c r="AE2105" s="24">
        <v>0</v>
      </c>
      <c r="AF2105" s="24">
        <v>0</v>
      </c>
      <c r="AG2105" s="24">
        <v>0</v>
      </c>
      <c r="AH2105" s="24"/>
      <c r="AI2105" s="24">
        <v>0</v>
      </c>
      <c r="AJ2105" s="24">
        <v>0</v>
      </c>
      <c r="AK2105" s="24"/>
      <c r="AL2105" s="24">
        <v>0</v>
      </c>
      <c r="AM2105" s="24">
        <v>0</v>
      </c>
      <c r="AN2105" s="24">
        <v>0</v>
      </c>
      <c r="AO2105" s="24">
        <v>0</v>
      </c>
      <c r="AP2105" s="24">
        <v>0</v>
      </c>
      <c r="AQ2105" s="24">
        <v>0</v>
      </c>
      <c r="AR2105" s="24">
        <v>0</v>
      </c>
      <c r="AS2105" s="24">
        <v>0</v>
      </c>
      <c r="AT2105" s="24">
        <v>0</v>
      </c>
      <c r="AU2105" s="24">
        <v>0</v>
      </c>
      <c r="AV2105" s="24">
        <v>0</v>
      </c>
      <c r="AW2105" s="24">
        <v>0</v>
      </c>
      <c r="AX2105" s="24">
        <v>0</v>
      </c>
      <c r="AY2105" s="24">
        <v>0</v>
      </c>
      <c r="AZ2105" s="24">
        <v>0</v>
      </c>
      <c r="BA2105" s="24">
        <v>0</v>
      </c>
      <c r="BB2105" s="24">
        <v>0</v>
      </c>
      <c r="BC2105" s="24">
        <v>0</v>
      </c>
      <c r="BD2105" s="24">
        <f t="shared" si="853"/>
        <v>0</v>
      </c>
      <c r="BE2105" s="25"/>
    </row>
    <row r="2106" spans="1:57" ht="25.5" customHeight="1" x14ac:dyDescent="0.25">
      <c r="A2106" s="22">
        <v>42</v>
      </c>
      <c r="B2106" s="78" t="s">
        <v>74</v>
      </c>
      <c r="C2106" s="76">
        <v>22</v>
      </c>
      <c r="D2106" s="76">
        <v>345</v>
      </c>
      <c r="E2106" s="76" t="s">
        <v>80</v>
      </c>
      <c r="F2106" s="24">
        <v>0</v>
      </c>
      <c r="G2106" s="24">
        <v>0</v>
      </c>
      <c r="H2106" s="24">
        <v>0</v>
      </c>
      <c r="I2106" s="24">
        <v>0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0</v>
      </c>
      <c r="U2106" s="24">
        <v>0</v>
      </c>
      <c r="V2106" s="24"/>
      <c r="W2106" s="24">
        <v>0</v>
      </c>
      <c r="X2106" s="24"/>
      <c r="Y2106" s="24">
        <v>0</v>
      </c>
      <c r="Z2106" s="24">
        <v>0</v>
      </c>
      <c r="AA2106" s="24"/>
      <c r="AB2106" s="24">
        <v>0</v>
      </c>
      <c r="AC2106" s="24">
        <v>0</v>
      </c>
      <c r="AD2106" s="24">
        <v>0</v>
      </c>
      <c r="AE2106" s="24">
        <v>0</v>
      </c>
      <c r="AF2106" s="24">
        <v>0</v>
      </c>
      <c r="AG2106" s="24">
        <v>0</v>
      </c>
      <c r="AH2106" s="24"/>
      <c r="AI2106" s="24">
        <v>0</v>
      </c>
      <c r="AJ2106" s="24">
        <v>0</v>
      </c>
      <c r="AK2106" s="24"/>
      <c r="AL2106" s="24">
        <v>0</v>
      </c>
      <c r="AM2106" s="24">
        <v>0</v>
      </c>
      <c r="AN2106" s="24">
        <v>0</v>
      </c>
      <c r="AO2106" s="24">
        <v>0</v>
      </c>
      <c r="AP2106" s="24">
        <v>0</v>
      </c>
      <c r="AQ2106" s="24">
        <v>0</v>
      </c>
      <c r="AR2106" s="24">
        <v>0</v>
      </c>
      <c r="AS2106" s="24">
        <v>0</v>
      </c>
      <c r="AT2106" s="24">
        <v>0</v>
      </c>
      <c r="AU2106" s="24">
        <v>0</v>
      </c>
      <c r="AV2106" s="24">
        <v>0</v>
      </c>
      <c r="AW2106" s="24">
        <v>0</v>
      </c>
      <c r="AX2106" s="24">
        <v>0</v>
      </c>
      <c r="AY2106" s="24">
        <v>0</v>
      </c>
      <c r="AZ2106" s="24">
        <v>0</v>
      </c>
      <c r="BA2106" s="24">
        <v>0</v>
      </c>
      <c r="BB2106" s="24">
        <v>0</v>
      </c>
      <c r="BC2106" s="24">
        <v>0</v>
      </c>
      <c r="BD2106" s="24">
        <f t="shared" si="853"/>
        <v>0</v>
      </c>
      <c r="BE2106" s="25"/>
    </row>
    <row r="2107" spans="1:57" ht="25.5" customHeight="1" x14ac:dyDescent="0.25">
      <c r="A2107" s="22">
        <v>42</v>
      </c>
      <c r="B2107" s="78" t="s">
        <v>74</v>
      </c>
      <c r="C2107" s="76">
        <v>22</v>
      </c>
      <c r="D2107" s="76">
        <v>352</v>
      </c>
      <c r="E2107" s="76" t="s">
        <v>81</v>
      </c>
      <c r="F2107" s="24">
        <v>0</v>
      </c>
      <c r="G2107" s="24">
        <v>0</v>
      </c>
      <c r="H2107" s="24">
        <v>0</v>
      </c>
      <c r="I2107" s="24">
        <v>0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0</v>
      </c>
      <c r="U2107" s="24">
        <v>0</v>
      </c>
      <c r="V2107" s="24"/>
      <c r="W2107" s="24">
        <v>0</v>
      </c>
      <c r="X2107" s="24"/>
      <c r="Y2107" s="24">
        <v>0</v>
      </c>
      <c r="Z2107" s="24">
        <v>0</v>
      </c>
      <c r="AA2107" s="24"/>
      <c r="AB2107" s="24">
        <v>0</v>
      </c>
      <c r="AC2107" s="24">
        <v>0</v>
      </c>
      <c r="AD2107" s="24">
        <v>0</v>
      </c>
      <c r="AE2107" s="24">
        <v>0</v>
      </c>
      <c r="AF2107" s="24">
        <v>0</v>
      </c>
      <c r="AG2107" s="24">
        <v>0</v>
      </c>
      <c r="AH2107" s="24"/>
      <c r="AI2107" s="24">
        <v>0</v>
      </c>
      <c r="AJ2107" s="24">
        <v>0</v>
      </c>
      <c r="AK2107" s="24"/>
      <c r="AL2107" s="24">
        <v>0</v>
      </c>
      <c r="AM2107" s="24">
        <v>0</v>
      </c>
      <c r="AN2107" s="24">
        <v>0</v>
      </c>
      <c r="AO2107" s="24">
        <v>0</v>
      </c>
      <c r="AP2107" s="24">
        <v>0</v>
      </c>
      <c r="AQ2107" s="24">
        <v>0</v>
      </c>
      <c r="AR2107" s="24">
        <v>0</v>
      </c>
      <c r="AS2107" s="24">
        <v>0</v>
      </c>
      <c r="AT2107" s="24">
        <v>0</v>
      </c>
      <c r="AU2107" s="24">
        <v>0</v>
      </c>
      <c r="AV2107" s="24">
        <v>0</v>
      </c>
      <c r="AW2107" s="24">
        <v>0</v>
      </c>
      <c r="AX2107" s="24">
        <v>0</v>
      </c>
      <c r="AY2107" s="24">
        <v>0</v>
      </c>
      <c r="AZ2107" s="24">
        <v>0</v>
      </c>
      <c r="BA2107" s="24">
        <v>0</v>
      </c>
      <c r="BB2107" s="24">
        <v>0</v>
      </c>
      <c r="BC2107" s="24">
        <v>0</v>
      </c>
      <c r="BD2107" s="24">
        <f t="shared" si="853"/>
        <v>0</v>
      </c>
      <c r="BE2107" s="25"/>
    </row>
    <row r="2108" spans="1:57" ht="25.5" customHeight="1" x14ac:dyDescent="0.25">
      <c r="A2108" s="22">
        <v>42</v>
      </c>
      <c r="B2108" s="78" t="s">
        <v>74</v>
      </c>
      <c r="C2108" s="76">
        <v>12</v>
      </c>
      <c r="D2108" s="76">
        <v>144</v>
      </c>
      <c r="E2108" s="76" t="s">
        <v>82</v>
      </c>
      <c r="F2108" s="24">
        <v>0</v>
      </c>
      <c r="G2108" s="24">
        <v>0</v>
      </c>
      <c r="H2108" s="24">
        <v>0</v>
      </c>
      <c r="I2108" s="24">
        <v>0</v>
      </c>
      <c r="J2108" s="24">
        <v>0</v>
      </c>
      <c r="K2108" s="24">
        <v>0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0</v>
      </c>
      <c r="U2108" s="24">
        <v>0</v>
      </c>
      <c r="V2108" s="24"/>
      <c r="W2108" s="24">
        <v>0</v>
      </c>
      <c r="X2108" s="24"/>
      <c r="Y2108" s="24">
        <v>0</v>
      </c>
      <c r="Z2108" s="24">
        <v>0</v>
      </c>
      <c r="AA2108" s="24"/>
      <c r="AB2108" s="24">
        <v>0</v>
      </c>
      <c r="AC2108" s="24">
        <v>0</v>
      </c>
      <c r="AD2108" s="24">
        <v>0</v>
      </c>
      <c r="AE2108" s="24">
        <v>0</v>
      </c>
      <c r="AF2108" s="24">
        <v>0</v>
      </c>
      <c r="AG2108" s="24">
        <v>0</v>
      </c>
      <c r="AH2108" s="24"/>
      <c r="AI2108" s="24">
        <v>0</v>
      </c>
      <c r="AJ2108" s="24">
        <v>0</v>
      </c>
      <c r="AK2108" s="24"/>
      <c r="AL2108" s="24">
        <v>0</v>
      </c>
      <c r="AM2108" s="24">
        <v>0</v>
      </c>
      <c r="AN2108" s="24">
        <v>0</v>
      </c>
      <c r="AO2108" s="24">
        <v>0</v>
      </c>
      <c r="AP2108" s="24">
        <v>0</v>
      </c>
      <c r="AQ2108" s="24">
        <v>0</v>
      </c>
      <c r="AR2108" s="24">
        <v>0</v>
      </c>
      <c r="AS2108" s="24">
        <v>0</v>
      </c>
      <c r="AT2108" s="24">
        <v>0</v>
      </c>
      <c r="AU2108" s="24">
        <v>0</v>
      </c>
      <c r="AV2108" s="24">
        <v>0</v>
      </c>
      <c r="AW2108" s="24">
        <v>0</v>
      </c>
      <c r="AX2108" s="24">
        <v>0</v>
      </c>
      <c r="AY2108" s="24">
        <v>0</v>
      </c>
      <c r="AZ2108" s="24">
        <v>0</v>
      </c>
      <c r="BA2108" s="24">
        <v>0</v>
      </c>
      <c r="BB2108" s="24">
        <v>0</v>
      </c>
      <c r="BC2108" s="24">
        <v>0</v>
      </c>
      <c r="BD2108" s="24">
        <f t="shared" si="853"/>
        <v>0</v>
      </c>
      <c r="BE2108" s="25"/>
    </row>
    <row r="2109" spans="1:57" ht="25.5" customHeight="1" x14ac:dyDescent="0.25">
      <c r="A2109" s="22">
        <v>42</v>
      </c>
      <c r="B2109" s="78" t="s">
        <v>74</v>
      </c>
      <c r="C2109" s="76">
        <v>22</v>
      </c>
      <c r="D2109" s="76">
        <v>357</v>
      </c>
      <c r="E2109" s="76" t="s">
        <v>83</v>
      </c>
      <c r="F2109" s="24">
        <v>0</v>
      </c>
      <c r="G2109" s="24">
        <v>0</v>
      </c>
      <c r="H2109" s="24">
        <v>0</v>
      </c>
      <c r="I2109" s="24">
        <v>0</v>
      </c>
      <c r="J2109" s="24">
        <v>0</v>
      </c>
      <c r="K2109" s="24">
        <v>0</v>
      </c>
      <c r="L2109" s="24">
        <v>0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0</v>
      </c>
      <c r="U2109" s="24">
        <v>0</v>
      </c>
      <c r="V2109" s="24"/>
      <c r="W2109" s="24">
        <v>0</v>
      </c>
      <c r="X2109" s="24"/>
      <c r="Y2109" s="24">
        <v>0</v>
      </c>
      <c r="Z2109" s="24">
        <v>0</v>
      </c>
      <c r="AA2109" s="24"/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/>
      <c r="AI2109" s="24">
        <v>0</v>
      </c>
      <c r="AJ2109" s="24">
        <v>0</v>
      </c>
      <c r="AK2109" s="24"/>
      <c r="AL2109" s="24">
        <v>0</v>
      </c>
      <c r="AM2109" s="24">
        <v>0</v>
      </c>
      <c r="AN2109" s="24">
        <v>0</v>
      </c>
      <c r="AO2109" s="24">
        <v>0</v>
      </c>
      <c r="AP2109" s="24">
        <v>0</v>
      </c>
      <c r="AQ2109" s="24">
        <v>0</v>
      </c>
      <c r="AR2109" s="24">
        <v>0</v>
      </c>
      <c r="AS2109" s="24">
        <v>0</v>
      </c>
      <c r="AT2109" s="24">
        <v>0</v>
      </c>
      <c r="AU2109" s="24">
        <v>0</v>
      </c>
      <c r="AV2109" s="24">
        <v>0</v>
      </c>
      <c r="AW2109" s="24">
        <v>0</v>
      </c>
      <c r="AX2109" s="24">
        <v>0</v>
      </c>
      <c r="AY2109" s="24">
        <v>0</v>
      </c>
      <c r="AZ2109" s="24">
        <v>0</v>
      </c>
      <c r="BA2109" s="24">
        <v>0</v>
      </c>
      <c r="BB2109" s="24">
        <v>0</v>
      </c>
      <c r="BC2109" s="24">
        <v>0</v>
      </c>
      <c r="BD2109" s="24">
        <f t="shared" si="853"/>
        <v>0</v>
      </c>
      <c r="BE2109" s="25"/>
    </row>
    <row r="2110" spans="1:57" ht="25.5" customHeight="1" x14ac:dyDescent="0.25">
      <c r="A2110" s="22">
        <v>42</v>
      </c>
      <c r="B2110" s="79" t="s">
        <v>91</v>
      </c>
      <c r="C2110" s="80">
        <v>19</v>
      </c>
      <c r="D2110" s="80">
        <v>229</v>
      </c>
      <c r="E2110" s="80" t="s">
        <v>416</v>
      </c>
      <c r="F2110" s="24">
        <v>0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4"/>
      <c r="W2110" s="24">
        <v>0</v>
      </c>
      <c r="X2110" s="24"/>
      <c r="Y2110" s="24">
        <v>0</v>
      </c>
      <c r="Z2110" s="24">
        <v>0</v>
      </c>
      <c r="AA2110" s="24"/>
      <c r="AB2110" s="24">
        <v>0</v>
      </c>
      <c r="AC2110" s="24">
        <v>0</v>
      </c>
      <c r="AD2110" s="24">
        <v>0</v>
      </c>
      <c r="AE2110" s="24">
        <v>0</v>
      </c>
      <c r="AF2110" s="24">
        <v>0</v>
      </c>
      <c r="AG2110" s="24">
        <v>0</v>
      </c>
      <c r="AH2110" s="24"/>
      <c r="AI2110" s="24">
        <v>0</v>
      </c>
      <c r="AJ2110" s="24">
        <v>0</v>
      </c>
      <c r="AK2110" s="24"/>
      <c r="AL2110" s="24">
        <v>0</v>
      </c>
      <c r="AM2110" s="24">
        <v>0</v>
      </c>
      <c r="AN2110" s="24">
        <v>0</v>
      </c>
      <c r="AO2110" s="24">
        <v>0</v>
      </c>
      <c r="AP2110" s="24">
        <v>0</v>
      </c>
      <c r="AQ2110" s="24">
        <v>0</v>
      </c>
      <c r="AR2110" s="24">
        <v>0</v>
      </c>
      <c r="AS2110" s="24">
        <v>0</v>
      </c>
      <c r="AT2110" s="24">
        <v>0</v>
      </c>
      <c r="AU2110" s="24">
        <v>0</v>
      </c>
      <c r="AV2110" s="24">
        <v>0</v>
      </c>
      <c r="AW2110" s="24">
        <v>0</v>
      </c>
      <c r="AX2110" s="24">
        <v>0</v>
      </c>
      <c r="AY2110" s="24">
        <v>0</v>
      </c>
      <c r="AZ2110" s="24">
        <v>0</v>
      </c>
      <c r="BA2110" s="24">
        <v>0</v>
      </c>
      <c r="BB2110" s="24">
        <v>0</v>
      </c>
      <c r="BC2110" s="24">
        <v>0</v>
      </c>
      <c r="BD2110" s="24">
        <f t="shared" si="853"/>
        <v>0</v>
      </c>
      <c r="BE2110" s="25"/>
    </row>
    <row r="2111" spans="1:57" ht="25.5" customHeight="1" x14ac:dyDescent="0.25">
      <c r="A2111" s="22">
        <v>42</v>
      </c>
      <c r="B2111" s="79" t="s">
        <v>91</v>
      </c>
      <c r="C2111" s="80">
        <v>10</v>
      </c>
      <c r="D2111" s="80">
        <v>17</v>
      </c>
      <c r="E2111" s="80" t="s">
        <v>204</v>
      </c>
      <c r="F2111" s="24">
        <v>0</v>
      </c>
      <c r="G2111" s="24">
        <v>0</v>
      </c>
      <c r="H2111" s="24">
        <v>0</v>
      </c>
      <c r="I2111" s="24">
        <v>0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0</v>
      </c>
      <c r="V2111" s="24"/>
      <c r="W2111" s="24">
        <v>0</v>
      </c>
      <c r="X2111" s="24"/>
      <c r="Y2111" s="24">
        <v>0</v>
      </c>
      <c r="Z2111" s="24">
        <v>0</v>
      </c>
      <c r="AA2111" s="24"/>
      <c r="AB2111" s="24">
        <v>0</v>
      </c>
      <c r="AC2111" s="24">
        <v>0</v>
      </c>
      <c r="AD2111" s="24">
        <v>0</v>
      </c>
      <c r="AE2111" s="24">
        <v>0</v>
      </c>
      <c r="AF2111" s="24">
        <v>0</v>
      </c>
      <c r="AG2111" s="24">
        <v>0</v>
      </c>
      <c r="AH2111" s="24"/>
      <c r="AI2111" s="24">
        <v>0</v>
      </c>
      <c r="AJ2111" s="24">
        <v>0</v>
      </c>
      <c r="AK2111" s="24"/>
      <c r="AL2111" s="24">
        <v>0</v>
      </c>
      <c r="AM2111" s="24">
        <v>0</v>
      </c>
      <c r="AN2111" s="24">
        <v>0</v>
      </c>
      <c r="AO2111" s="24">
        <v>0</v>
      </c>
      <c r="AP2111" s="24">
        <v>0</v>
      </c>
      <c r="AQ2111" s="24">
        <v>0</v>
      </c>
      <c r="AR2111" s="24">
        <v>0</v>
      </c>
      <c r="AS2111" s="24">
        <v>0</v>
      </c>
      <c r="AT2111" s="24">
        <v>0</v>
      </c>
      <c r="AU2111" s="24">
        <v>0</v>
      </c>
      <c r="AV2111" s="24">
        <v>0</v>
      </c>
      <c r="AW2111" s="24">
        <v>0</v>
      </c>
      <c r="AX2111" s="24">
        <v>0</v>
      </c>
      <c r="AY2111" s="24">
        <v>0</v>
      </c>
      <c r="AZ2111" s="24">
        <v>0</v>
      </c>
      <c r="BA2111" s="24">
        <v>0</v>
      </c>
      <c r="BB2111" s="24">
        <v>0</v>
      </c>
      <c r="BC2111" s="24">
        <v>0</v>
      </c>
      <c r="BD2111" s="24">
        <f t="shared" si="853"/>
        <v>0</v>
      </c>
      <c r="BE2111" s="25"/>
    </row>
    <row r="2112" spans="1:57" ht="25.5" customHeight="1" x14ac:dyDescent="0.25">
      <c r="A2112" s="22">
        <v>42</v>
      </c>
      <c r="B2112" s="79" t="s">
        <v>91</v>
      </c>
      <c r="C2112" s="80">
        <v>30</v>
      </c>
      <c r="D2112" s="80">
        <v>163</v>
      </c>
      <c r="E2112" s="80" t="s">
        <v>301</v>
      </c>
      <c r="F2112" s="24">
        <v>0</v>
      </c>
      <c r="G2112" s="24">
        <v>0</v>
      </c>
      <c r="H2112" s="24">
        <v>0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0</v>
      </c>
      <c r="V2112" s="24"/>
      <c r="W2112" s="24">
        <v>0</v>
      </c>
      <c r="X2112" s="24"/>
      <c r="Y2112" s="24">
        <v>0</v>
      </c>
      <c r="Z2112" s="24">
        <v>0</v>
      </c>
      <c r="AA2112" s="24"/>
      <c r="AB2112" s="24">
        <v>0</v>
      </c>
      <c r="AC2112" s="24">
        <v>0</v>
      </c>
      <c r="AD2112" s="24">
        <v>0</v>
      </c>
      <c r="AE2112" s="24">
        <v>0</v>
      </c>
      <c r="AF2112" s="24">
        <v>0</v>
      </c>
      <c r="AG2112" s="24">
        <v>0</v>
      </c>
      <c r="AH2112" s="24"/>
      <c r="AI2112" s="24">
        <v>0</v>
      </c>
      <c r="AJ2112" s="24">
        <v>0</v>
      </c>
      <c r="AK2112" s="24"/>
      <c r="AL2112" s="24">
        <v>0</v>
      </c>
      <c r="AM2112" s="24">
        <v>0</v>
      </c>
      <c r="AN2112" s="24">
        <v>0</v>
      </c>
      <c r="AO2112" s="24">
        <v>0</v>
      </c>
      <c r="AP2112" s="24">
        <v>0</v>
      </c>
      <c r="AQ2112" s="24">
        <v>0</v>
      </c>
      <c r="AR2112" s="24">
        <v>0</v>
      </c>
      <c r="AS2112" s="24">
        <v>0</v>
      </c>
      <c r="AT2112" s="24">
        <v>0</v>
      </c>
      <c r="AU2112" s="24">
        <v>0</v>
      </c>
      <c r="AV2112" s="24">
        <v>0</v>
      </c>
      <c r="AW2112" s="24">
        <v>0</v>
      </c>
      <c r="AX2112" s="24">
        <v>0</v>
      </c>
      <c r="AY2112" s="24">
        <v>0</v>
      </c>
      <c r="AZ2112" s="24">
        <v>0</v>
      </c>
      <c r="BA2112" s="24">
        <v>0</v>
      </c>
      <c r="BB2112" s="24">
        <v>0</v>
      </c>
      <c r="BC2112" s="24">
        <v>0</v>
      </c>
      <c r="BD2112" s="24">
        <f t="shared" si="853"/>
        <v>0</v>
      </c>
      <c r="BE2112" s="25"/>
    </row>
    <row r="2113" spans="1:57" ht="25.5" customHeight="1" x14ac:dyDescent="0.25">
      <c r="A2113" s="42">
        <v>42</v>
      </c>
      <c r="B2113" s="79" t="s">
        <v>93</v>
      </c>
      <c r="C2113" s="80">
        <v>20</v>
      </c>
      <c r="D2113" s="80">
        <v>95</v>
      </c>
      <c r="E2113" s="80" t="s">
        <v>240</v>
      </c>
      <c r="F2113" s="24">
        <v>0</v>
      </c>
      <c r="G2113" s="24">
        <v>0</v>
      </c>
      <c r="H2113" s="24">
        <v>0</v>
      </c>
      <c r="I2113" s="24">
        <v>0</v>
      </c>
      <c r="J2113" s="24">
        <v>0</v>
      </c>
      <c r="K2113" s="24">
        <v>0</v>
      </c>
      <c r="L2113" s="24">
        <v>0</v>
      </c>
      <c r="M2113" s="24">
        <v>0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0</v>
      </c>
      <c r="V2113" s="24"/>
      <c r="W2113" s="24">
        <v>0</v>
      </c>
      <c r="X2113" s="24"/>
      <c r="Y2113" s="24">
        <v>0</v>
      </c>
      <c r="Z2113" s="24">
        <v>0</v>
      </c>
      <c r="AA2113" s="24"/>
      <c r="AB2113" s="24">
        <v>0</v>
      </c>
      <c r="AC2113" s="24">
        <v>0</v>
      </c>
      <c r="AD2113" s="24">
        <v>0</v>
      </c>
      <c r="AE2113" s="24">
        <v>0</v>
      </c>
      <c r="AF2113" s="24">
        <v>0</v>
      </c>
      <c r="AG2113" s="24">
        <v>0</v>
      </c>
      <c r="AH2113" s="24"/>
      <c r="AI2113" s="24">
        <v>0</v>
      </c>
      <c r="AJ2113" s="24">
        <v>0</v>
      </c>
      <c r="AK2113" s="24"/>
      <c r="AL2113" s="24">
        <v>0</v>
      </c>
      <c r="AM2113" s="24">
        <v>0</v>
      </c>
      <c r="AN2113" s="24">
        <v>0</v>
      </c>
      <c r="AO2113" s="24">
        <v>0</v>
      </c>
      <c r="AP2113" s="24">
        <v>0</v>
      </c>
      <c r="AQ2113" s="24">
        <v>0</v>
      </c>
      <c r="AR2113" s="24">
        <v>0</v>
      </c>
      <c r="AS2113" s="24">
        <v>0</v>
      </c>
      <c r="AT2113" s="24">
        <v>0</v>
      </c>
      <c r="AU2113" s="24">
        <v>0</v>
      </c>
      <c r="AV2113" s="24">
        <v>0</v>
      </c>
      <c r="AW2113" s="24">
        <v>0</v>
      </c>
      <c r="AX2113" s="24">
        <v>0</v>
      </c>
      <c r="AY2113" s="24">
        <v>0</v>
      </c>
      <c r="AZ2113" s="24">
        <v>0</v>
      </c>
      <c r="BA2113" s="24">
        <v>0</v>
      </c>
      <c r="BB2113" s="24">
        <v>0</v>
      </c>
      <c r="BC2113" s="24">
        <v>0</v>
      </c>
      <c r="BD2113" s="24">
        <f t="shared" si="853"/>
        <v>0</v>
      </c>
      <c r="BE2113" s="25"/>
    </row>
    <row r="2114" spans="1:57" ht="25.5" customHeight="1" x14ac:dyDescent="0.25">
      <c r="A2114" s="22">
        <v>42</v>
      </c>
      <c r="B2114" s="79" t="s">
        <v>93</v>
      </c>
      <c r="C2114" s="80">
        <v>14</v>
      </c>
      <c r="D2114" s="80">
        <v>236</v>
      </c>
      <c r="E2114" s="80" t="s">
        <v>324</v>
      </c>
      <c r="F2114" s="24">
        <v>0</v>
      </c>
      <c r="G2114" s="24">
        <v>0</v>
      </c>
      <c r="H2114" s="24">
        <v>0</v>
      </c>
      <c r="I2114" s="24">
        <v>0</v>
      </c>
      <c r="J2114" s="24">
        <v>0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0</v>
      </c>
      <c r="V2114" s="24"/>
      <c r="W2114" s="24">
        <v>0</v>
      </c>
      <c r="X2114" s="24"/>
      <c r="Y2114" s="24">
        <v>0</v>
      </c>
      <c r="Z2114" s="24">
        <v>0</v>
      </c>
      <c r="AA2114" s="24"/>
      <c r="AB2114" s="24">
        <v>0</v>
      </c>
      <c r="AC2114" s="24">
        <v>0</v>
      </c>
      <c r="AD2114" s="24">
        <v>0</v>
      </c>
      <c r="AE2114" s="24">
        <v>0</v>
      </c>
      <c r="AF2114" s="24">
        <v>0</v>
      </c>
      <c r="AG2114" s="24">
        <v>0</v>
      </c>
      <c r="AH2114" s="24"/>
      <c r="AI2114" s="24">
        <v>0</v>
      </c>
      <c r="AJ2114" s="24">
        <v>0</v>
      </c>
      <c r="AK2114" s="24"/>
      <c r="AL2114" s="24">
        <v>0</v>
      </c>
      <c r="AM2114" s="24">
        <v>0</v>
      </c>
      <c r="AN2114" s="24">
        <v>0</v>
      </c>
      <c r="AO2114" s="24">
        <v>0</v>
      </c>
      <c r="AP2114" s="24">
        <v>0</v>
      </c>
      <c r="AQ2114" s="24">
        <v>0</v>
      </c>
      <c r="AR2114" s="24">
        <v>0</v>
      </c>
      <c r="AS2114" s="24">
        <v>0</v>
      </c>
      <c r="AT2114" s="24">
        <v>0</v>
      </c>
      <c r="AU2114" s="24">
        <v>0</v>
      </c>
      <c r="AV2114" s="24">
        <v>0</v>
      </c>
      <c r="AW2114" s="24">
        <v>0</v>
      </c>
      <c r="AX2114" s="24">
        <v>0</v>
      </c>
      <c r="AY2114" s="24">
        <v>0</v>
      </c>
      <c r="AZ2114" s="24">
        <v>0</v>
      </c>
      <c r="BA2114" s="24">
        <v>0</v>
      </c>
      <c r="BB2114" s="24">
        <v>0</v>
      </c>
      <c r="BC2114" s="24">
        <v>0</v>
      </c>
      <c r="BD2114" s="24">
        <f t="shared" si="853"/>
        <v>0</v>
      </c>
      <c r="BE2114" s="25"/>
    </row>
    <row r="2115" spans="1:57" ht="25.5" customHeight="1" x14ac:dyDescent="0.25">
      <c r="A2115" s="22">
        <v>42</v>
      </c>
      <c r="B2115" s="79" t="s">
        <v>93</v>
      </c>
      <c r="C2115" s="82">
        <v>24</v>
      </c>
      <c r="D2115" s="79">
        <v>316</v>
      </c>
      <c r="E2115" s="82" t="s">
        <v>342</v>
      </c>
      <c r="F2115" s="24">
        <v>0</v>
      </c>
      <c r="G2115" s="24">
        <v>0</v>
      </c>
      <c r="H2115" s="24">
        <v>0</v>
      </c>
      <c r="I2115" s="24">
        <v>0</v>
      </c>
      <c r="J2115" s="24">
        <v>0</v>
      </c>
      <c r="K2115" s="24">
        <v>0</v>
      </c>
      <c r="L2115" s="24">
        <v>0</v>
      </c>
      <c r="M2115" s="24">
        <v>0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0</v>
      </c>
      <c r="V2115" s="24"/>
      <c r="W2115" s="24">
        <v>0</v>
      </c>
      <c r="X2115" s="24"/>
      <c r="Y2115" s="24">
        <v>0</v>
      </c>
      <c r="Z2115" s="24">
        <v>0</v>
      </c>
      <c r="AA2115" s="24"/>
      <c r="AB2115" s="24">
        <v>0</v>
      </c>
      <c r="AC2115" s="24">
        <v>0</v>
      </c>
      <c r="AD2115" s="24">
        <v>0</v>
      </c>
      <c r="AE2115" s="24">
        <v>0</v>
      </c>
      <c r="AF2115" s="24">
        <v>0</v>
      </c>
      <c r="AG2115" s="24">
        <v>0</v>
      </c>
      <c r="AH2115" s="24"/>
      <c r="AI2115" s="24">
        <v>0</v>
      </c>
      <c r="AJ2115" s="24">
        <v>0</v>
      </c>
      <c r="AK2115" s="24"/>
      <c r="AL2115" s="24">
        <v>0</v>
      </c>
      <c r="AM2115" s="24">
        <v>0</v>
      </c>
      <c r="AN2115" s="24">
        <v>0</v>
      </c>
      <c r="AO2115" s="24">
        <v>0</v>
      </c>
      <c r="AP2115" s="24">
        <v>0</v>
      </c>
      <c r="AQ2115" s="24">
        <v>0</v>
      </c>
      <c r="AR2115" s="24">
        <v>0</v>
      </c>
      <c r="AS2115" s="24">
        <v>0</v>
      </c>
      <c r="AT2115" s="24">
        <v>0</v>
      </c>
      <c r="AU2115" s="24">
        <v>0</v>
      </c>
      <c r="AV2115" s="24">
        <v>0</v>
      </c>
      <c r="AW2115" s="24">
        <v>0</v>
      </c>
      <c r="AX2115" s="24">
        <v>0</v>
      </c>
      <c r="AY2115" s="24">
        <v>0</v>
      </c>
      <c r="AZ2115" s="24">
        <v>0</v>
      </c>
      <c r="BA2115" s="24">
        <v>0</v>
      </c>
      <c r="BB2115" s="24">
        <v>0</v>
      </c>
      <c r="BC2115" s="24">
        <v>0</v>
      </c>
      <c r="BD2115" s="24">
        <f t="shared" si="853"/>
        <v>0</v>
      </c>
      <c r="BE2115" s="25"/>
    </row>
    <row r="2116" spans="1:57" ht="25.5" customHeight="1" x14ac:dyDescent="0.25">
      <c r="A2116" s="22">
        <v>42</v>
      </c>
      <c r="B2116" s="79" t="s">
        <v>93</v>
      </c>
      <c r="C2116" s="80">
        <v>11</v>
      </c>
      <c r="D2116" s="80">
        <v>49</v>
      </c>
      <c r="E2116" s="80" t="s">
        <v>197</v>
      </c>
      <c r="F2116" s="24">
        <v>0</v>
      </c>
      <c r="G2116" s="24">
        <v>0</v>
      </c>
      <c r="H2116" s="24">
        <v>0</v>
      </c>
      <c r="I2116" s="24">
        <v>0</v>
      </c>
      <c r="J2116" s="24">
        <v>0</v>
      </c>
      <c r="K2116" s="24">
        <v>0</v>
      </c>
      <c r="L2116" s="24">
        <v>0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0</v>
      </c>
      <c r="V2116" s="24"/>
      <c r="W2116" s="24">
        <v>0</v>
      </c>
      <c r="X2116" s="24"/>
      <c r="Y2116" s="24">
        <v>0</v>
      </c>
      <c r="Z2116" s="24">
        <v>0</v>
      </c>
      <c r="AA2116" s="24"/>
      <c r="AB2116" s="24">
        <v>0</v>
      </c>
      <c r="AC2116" s="24">
        <v>0</v>
      </c>
      <c r="AD2116" s="24">
        <v>0</v>
      </c>
      <c r="AE2116" s="24">
        <v>0</v>
      </c>
      <c r="AF2116" s="24">
        <v>0</v>
      </c>
      <c r="AG2116" s="24">
        <v>0</v>
      </c>
      <c r="AH2116" s="24"/>
      <c r="AI2116" s="24">
        <v>0</v>
      </c>
      <c r="AJ2116" s="24">
        <v>0</v>
      </c>
      <c r="AK2116" s="24"/>
      <c r="AL2116" s="24">
        <v>0</v>
      </c>
      <c r="AM2116" s="24">
        <v>0</v>
      </c>
      <c r="AN2116" s="24">
        <v>0</v>
      </c>
      <c r="AO2116" s="24">
        <v>0</v>
      </c>
      <c r="AP2116" s="24">
        <v>0</v>
      </c>
      <c r="AQ2116" s="24">
        <v>0</v>
      </c>
      <c r="AR2116" s="24">
        <v>0</v>
      </c>
      <c r="AS2116" s="24">
        <v>0</v>
      </c>
      <c r="AT2116" s="24">
        <v>0</v>
      </c>
      <c r="AU2116" s="24">
        <v>0</v>
      </c>
      <c r="AV2116" s="24">
        <v>0</v>
      </c>
      <c r="AW2116" s="24">
        <v>0</v>
      </c>
      <c r="AX2116" s="24">
        <v>0</v>
      </c>
      <c r="AY2116" s="24">
        <v>0</v>
      </c>
      <c r="AZ2116" s="24">
        <v>0</v>
      </c>
      <c r="BA2116" s="24">
        <v>0</v>
      </c>
      <c r="BB2116" s="24">
        <v>0</v>
      </c>
      <c r="BC2116" s="24">
        <v>0</v>
      </c>
      <c r="BD2116" s="24">
        <f t="shared" si="853"/>
        <v>0</v>
      </c>
      <c r="BE2116" s="25"/>
    </row>
    <row r="2117" spans="1:57" ht="25.5" customHeight="1" x14ac:dyDescent="0.25">
      <c r="A2117" s="22">
        <v>42</v>
      </c>
      <c r="B2117" s="79" t="s">
        <v>100</v>
      </c>
      <c r="C2117" s="80">
        <v>12</v>
      </c>
      <c r="D2117" s="80">
        <v>153</v>
      </c>
      <c r="E2117" s="80" t="s">
        <v>307</v>
      </c>
      <c r="F2117" s="24">
        <v>0</v>
      </c>
      <c r="G2117" s="24">
        <v>0</v>
      </c>
      <c r="H2117" s="24">
        <v>0</v>
      </c>
      <c r="I2117" s="24">
        <v>0</v>
      </c>
      <c r="J2117" s="24">
        <v>0</v>
      </c>
      <c r="K2117" s="24">
        <v>0</v>
      </c>
      <c r="L2117" s="24">
        <v>0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0</v>
      </c>
      <c r="V2117" s="24"/>
      <c r="W2117" s="24">
        <v>0</v>
      </c>
      <c r="X2117" s="24"/>
      <c r="Y2117" s="24">
        <v>0</v>
      </c>
      <c r="Z2117" s="24">
        <v>0</v>
      </c>
      <c r="AA2117" s="24"/>
      <c r="AB2117" s="24">
        <v>0</v>
      </c>
      <c r="AC2117" s="24">
        <v>0</v>
      </c>
      <c r="AD2117" s="24">
        <v>0</v>
      </c>
      <c r="AE2117" s="24">
        <v>0</v>
      </c>
      <c r="AF2117" s="24">
        <v>0</v>
      </c>
      <c r="AG2117" s="24">
        <v>0</v>
      </c>
      <c r="AH2117" s="24"/>
      <c r="AI2117" s="24">
        <v>0</v>
      </c>
      <c r="AJ2117" s="24">
        <v>0</v>
      </c>
      <c r="AK2117" s="24"/>
      <c r="AL2117" s="24">
        <v>0</v>
      </c>
      <c r="AM2117" s="24">
        <v>0</v>
      </c>
      <c r="AN2117" s="24">
        <v>0</v>
      </c>
      <c r="AO2117" s="24">
        <v>0</v>
      </c>
      <c r="AP2117" s="24">
        <v>0</v>
      </c>
      <c r="AQ2117" s="24">
        <v>0</v>
      </c>
      <c r="AR2117" s="24">
        <v>0</v>
      </c>
      <c r="AS2117" s="24">
        <v>0</v>
      </c>
      <c r="AT2117" s="24">
        <v>0</v>
      </c>
      <c r="AU2117" s="24">
        <v>0</v>
      </c>
      <c r="AV2117" s="24">
        <v>0</v>
      </c>
      <c r="AW2117" s="24">
        <v>0</v>
      </c>
      <c r="AX2117" s="24">
        <v>0</v>
      </c>
      <c r="AY2117" s="24">
        <v>0</v>
      </c>
      <c r="AZ2117" s="24">
        <v>0</v>
      </c>
      <c r="BA2117" s="24">
        <v>0</v>
      </c>
      <c r="BB2117" s="24">
        <v>0</v>
      </c>
      <c r="BC2117" s="24">
        <v>0</v>
      </c>
      <c r="BD2117" s="24">
        <f t="shared" si="853"/>
        <v>0</v>
      </c>
      <c r="BE2117" s="25"/>
    </row>
    <row r="2118" spans="1:57" ht="25.5" customHeight="1" x14ac:dyDescent="0.25">
      <c r="A2118" s="22">
        <v>42</v>
      </c>
      <c r="B2118" s="79" t="s">
        <v>110</v>
      </c>
      <c r="C2118" s="80">
        <v>13</v>
      </c>
      <c r="D2118" s="80">
        <v>32</v>
      </c>
      <c r="E2118" s="80" t="s">
        <v>354</v>
      </c>
      <c r="F2118" s="24">
        <v>0</v>
      </c>
      <c r="G2118" s="24">
        <v>0</v>
      </c>
      <c r="H2118" s="24">
        <v>0</v>
      </c>
      <c r="I2118" s="24">
        <v>0</v>
      </c>
      <c r="J2118" s="24">
        <v>0</v>
      </c>
      <c r="K2118" s="24">
        <v>0</v>
      </c>
      <c r="L2118" s="24">
        <v>0</v>
      </c>
      <c r="M2118" s="24">
        <v>0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0</v>
      </c>
      <c r="V2118" s="24"/>
      <c r="W2118" s="24">
        <v>0</v>
      </c>
      <c r="X2118" s="24"/>
      <c r="Y2118" s="24">
        <v>0</v>
      </c>
      <c r="Z2118" s="24">
        <v>0</v>
      </c>
      <c r="AA2118" s="24"/>
      <c r="AB2118" s="24">
        <v>0</v>
      </c>
      <c r="AC2118" s="24">
        <v>0</v>
      </c>
      <c r="AD2118" s="24">
        <v>0</v>
      </c>
      <c r="AE2118" s="24">
        <v>0</v>
      </c>
      <c r="AF2118" s="24">
        <v>0</v>
      </c>
      <c r="AG2118" s="24">
        <v>0</v>
      </c>
      <c r="AH2118" s="24"/>
      <c r="AI2118" s="24">
        <v>0</v>
      </c>
      <c r="AJ2118" s="24">
        <v>0</v>
      </c>
      <c r="AK2118" s="24"/>
      <c r="AL2118" s="24">
        <v>0</v>
      </c>
      <c r="AM2118" s="24">
        <v>0</v>
      </c>
      <c r="AN2118" s="24">
        <v>0</v>
      </c>
      <c r="AO2118" s="24">
        <v>0</v>
      </c>
      <c r="AP2118" s="24">
        <v>0</v>
      </c>
      <c r="AQ2118" s="24">
        <v>0</v>
      </c>
      <c r="AR2118" s="24">
        <v>0</v>
      </c>
      <c r="AS2118" s="24">
        <v>0</v>
      </c>
      <c r="AT2118" s="24">
        <v>0</v>
      </c>
      <c r="AU2118" s="24">
        <v>0</v>
      </c>
      <c r="AV2118" s="24">
        <v>0</v>
      </c>
      <c r="AW2118" s="24">
        <v>0</v>
      </c>
      <c r="AX2118" s="24">
        <v>0</v>
      </c>
      <c r="AY2118" s="24">
        <v>0</v>
      </c>
      <c r="AZ2118" s="24">
        <v>0</v>
      </c>
      <c r="BA2118" s="24">
        <v>0</v>
      </c>
      <c r="BB2118" s="24">
        <v>0</v>
      </c>
      <c r="BC2118" s="24">
        <v>0</v>
      </c>
      <c r="BD2118" s="24">
        <f t="shared" si="853"/>
        <v>0</v>
      </c>
      <c r="BE2118" s="25"/>
    </row>
    <row r="2119" spans="1:57" ht="25.5" customHeight="1" x14ac:dyDescent="0.25">
      <c r="A2119" s="22">
        <v>42</v>
      </c>
      <c r="B2119" s="79" t="s">
        <v>110</v>
      </c>
      <c r="C2119" s="80">
        <v>13</v>
      </c>
      <c r="D2119" s="80">
        <v>145</v>
      </c>
      <c r="E2119" s="80" t="s">
        <v>355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0</v>
      </c>
      <c r="M2119" s="24">
        <v>0</v>
      </c>
      <c r="N2119" s="24">
        <v>0</v>
      </c>
      <c r="O2119" s="24">
        <v>0</v>
      </c>
      <c r="P2119" s="24">
        <v>0</v>
      </c>
      <c r="Q2119" s="24">
        <v>0</v>
      </c>
      <c r="R2119" s="24">
        <v>0</v>
      </c>
      <c r="S2119" s="24">
        <v>0</v>
      </c>
      <c r="T2119" s="24">
        <v>0</v>
      </c>
      <c r="U2119" s="24">
        <v>0</v>
      </c>
      <c r="V2119" s="24"/>
      <c r="W2119" s="24">
        <v>0</v>
      </c>
      <c r="X2119" s="24"/>
      <c r="Y2119" s="24">
        <v>0</v>
      </c>
      <c r="Z2119" s="24">
        <v>0</v>
      </c>
      <c r="AA2119" s="24"/>
      <c r="AB2119" s="24">
        <v>0</v>
      </c>
      <c r="AC2119" s="24">
        <v>0</v>
      </c>
      <c r="AD2119" s="24">
        <v>0</v>
      </c>
      <c r="AE2119" s="24">
        <v>0</v>
      </c>
      <c r="AF2119" s="24">
        <v>0</v>
      </c>
      <c r="AG2119" s="24">
        <v>0</v>
      </c>
      <c r="AH2119" s="24"/>
      <c r="AI2119" s="24">
        <v>0</v>
      </c>
      <c r="AJ2119" s="24">
        <v>0</v>
      </c>
      <c r="AK2119" s="24"/>
      <c r="AL2119" s="24">
        <v>0</v>
      </c>
      <c r="AM2119" s="24">
        <v>0</v>
      </c>
      <c r="AN2119" s="24">
        <v>0</v>
      </c>
      <c r="AO2119" s="24">
        <v>0</v>
      </c>
      <c r="AP2119" s="24">
        <v>0</v>
      </c>
      <c r="AQ2119" s="24">
        <v>0</v>
      </c>
      <c r="AR2119" s="24">
        <v>0</v>
      </c>
      <c r="AS2119" s="24">
        <v>0</v>
      </c>
      <c r="AT2119" s="24">
        <v>0</v>
      </c>
      <c r="AU2119" s="24">
        <v>0</v>
      </c>
      <c r="AV2119" s="24">
        <v>0</v>
      </c>
      <c r="AW2119" s="24">
        <v>0</v>
      </c>
      <c r="AX2119" s="24">
        <v>0</v>
      </c>
      <c r="AY2119" s="24">
        <v>0</v>
      </c>
      <c r="AZ2119" s="24">
        <v>0</v>
      </c>
      <c r="BA2119" s="24">
        <v>0</v>
      </c>
      <c r="BB2119" s="24">
        <v>0</v>
      </c>
      <c r="BC2119" s="24">
        <v>0</v>
      </c>
      <c r="BD2119" s="24">
        <f t="shared" si="853"/>
        <v>0</v>
      </c>
      <c r="BE2119" s="25"/>
    </row>
    <row r="2120" spans="1:57" ht="25.5" customHeight="1" x14ac:dyDescent="0.25">
      <c r="A2120" s="22">
        <v>42</v>
      </c>
      <c r="B2120" s="79" t="s">
        <v>110</v>
      </c>
      <c r="C2120" s="80">
        <v>13</v>
      </c>
      <c r="D2120" s="80">
        <v>353</v>
      </c>
      <c r="E2120" s="80" t="s">
        <v>86</v>
      </c>
      <c r="F2120" s="24">
        <v>0</v>
      </c>
      <c r="G2120" s="24">
        <v>0</v>
      </c>
      <c r="H2120" s="24">
        <v>0</v>
      </c>
      <c r="I2120" s="24">
        <v>0</v>
      </c>
      <c r="J2120" s="24">
        <v>0</v>
      </c>
      <c r="K2120" s="24">
        <v>0</v>
      </c>
      <c r="L2120" s="24">
        <v>0</v>
      </c>
      <c r="M2120" s="24">
        <v>0</v>
      </c>
      <c r="N2120" s="24">
        <v>0</v>
      </c>
      <c r="O2120" s="24">
        <v>0</v>
      </c>
      <c r="P2120" s="24">
        <v>0</v>
      </c>
      <c r="Q2120" s="24">
        <v>0</v>
      </c>
      <c r="R2120" s="24">
        <v>0</v>
      </c>
      <c r="S2120" s="24">
        <v>0</v>
      </c>
      <c r="T2120" s="24">
        <v>0</v>
      </c>
      <c r="U2120" s="24">
        <v>0</v>
      </c>
      <c r="V2120" s="24"/>
      <c r="W2120" s="24">
        <v>0</v>
      </c>
      <c r="X2120" s="24"/>
      <c r="Y2120" s="24">
        <v>0</v>
      </c>
      <c r="Z2120" s="24">
        <v>0</v>
      </c>
      <c r="AA2120" s="24"/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/>
      <c r="AI2120" s="24">
        <v>0</v>
      </c>
      <c r="AJ2120" s="24">
        <v>0</v>
      </c>
      <c r="AK2120" s="24"/>
      <c r="AL2120" s="24">
        <v>0</v>
      </c>
      <c r="AM2120" s="24">
        <v>0</v>
      </c>
      <c r="AN2120" s="24">
        <v>0</v>
      </c>
      <c r="AO2120" s="24">
        <v>0</v>
      </c>
      <c r="AP2120" s="24">
        <v>0</v>
      </c>
      <c r="AQ2120" s="24">
        <v>0</v>
      </c>
      <c r="AR2120" s="24">
        <v>0</v>
      </c>
      <c r="AS2120" s="24">
        <v>0</v>
      </c>
      <c r="AT2120" s="24">
        <v>0</v>
      </c>
      <c r="AU2120" s="24">
        <v>0</v>
      </c>
      <c r="AV2120" s="24">
        <v>0</v>
      </c>
      <c r="AW2120" s="24">
        <v>0</v>
      </c>
      <c r="AX2120" s="24">
        <v>0</v>
      </c>
      <c r="AY2120" s="24">
        <v>0</v>
      </c>
      <c r="AZ2120" s="24">
        <v>0</v>
      </c>
      <c r="BA2120" s="24">
        <v>0</v>
      </c>
      <c r="BB2120" s="24">
        <v>0</v>
      </c>
      <c r="BC2120" s="24">
        <v>0</v>
      </c>
      <c r="BD2120" s="24">
        <f t="shared" si="853"/>
        <v>0</v>
      </c>
      <c r="BE2120" s="25"/>
    </row>
    <row r="2121" spans="1:57" ht="25.5" customHeight="1" x14ac:dyDescent="0.25">
      <c r="A2121" s="22">
        <v>42</v>
      </c>
      <c r="B2121" s="78"/>
      <c r="C2121" s="91"/>
      <c r="D2121" s="91"/>
      <c r="E2121" s="91"/>
      <c r="F2121" s="24">
        <v>0</v>
      </c>
      <c r="G2121" s="24">
        <v>0</v>
      </c>
      <c r="H2121" s="24">
        <v>0</v>
      </c>
      <c r="I2121" s="24">
        <v>0</v>
      </c>
      <c r="J2121" s="24">
        <v>0</v>
      </c>
      <c r="K2121" s="24">
        <v>0</v>
      </c>
      <c r="L2121" s="24">
        <v>0</v>
      </c>
      <c r="M2121" s="24">
        <v>0</v>
      </c>
      <c r="N2121" s="24">
        <v>0</v>
      </c>
      <c r="O2121" s="24">
        <v>0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0</v>
      </c>
      <c r="V2121" s="24"/>
      <c r="W2121" s="24">
        <v>0</v>
      </c>
      <c r="X2121" s="24"/>
      <c r="Y2121" s="24">
        <v>0</v>
      </c>
      <c r="Z2121" s="24">
        <v>0</v>
      </c>
      <c r="AA2121" s="24"/>
      <c r="AB2121" s="24">
        <v>0</v>
      </c>
      <c r="AC2121" s="24">
        <v>0</v>
      </c>
      <c r="AD2121" s="24">
        <v>0</v>
      </c>
      <c r="AE2121" s="24">
        <v>0</v>
      </c>
      <c r="AF2121" s="24">
        <v>0</v>
      </c>
      <c r="AG2121" s="24">
        <v>0</v>
      </c>
      <c r="AH2121" s="24"/>
      <c r="AI2121" s="24">
        <v>0</v>
      </c>
      <c r="AJ2121" s="24">
        <v>0</v>
      </c>
      <c r="AK2121" s="24"/>
      <c r="AL2121" s="24">
        <v>0</v>
      </c>
      <c r="AM2121" s="24">
        <v>0</v>
      </c>
      <c r="AN2121" s="24">
        <v>0</v>
      </c>
      <c r="AO2121" s="24">
        <v>0</v>
      </c>
      <c r="AP2121" s="24">
        <v>0</v>
      </c>
      <c r="AQ2121" s="24">
        <v>0</v>
      </c>
      <c r="AR2121" s="24">
        <v>0</v>
      </c>
      <c r="AS2121" s="24">
        <v>0</v>
      </c>
      <c r="AT2121" s="24">
        <v>0</v>
      </c>
      <c r="AU2121" s="24">
        <v>0</v>
      </c>
      <c r="AV2121" s="24">
        <v>0</v>
      </c>
      <c r="AW2121" s="24">
        <v>0</v>
      </c>
      <c r="AX2121" s="24">
        <v>0</v>
      </c>
      <c r="AY2121" s="24">
        <v>0</v>
      </c>
      <c r="AZ2121" s="24">
        <v>0</v>
      </c>
      <c r="BA2121" s="24">
        <v>0</v>
      </c>
      <c r="BB2121" s="24">
        <v>0</v>
      </c>
      <c r="BC2121" s="24">
        <v>0</v>
      </c>
      <c r="BD2121" s="24">
        <f t="shared" si="853"/>
        <v>0</v>
      </c>
      <c r="BE2121" s="25"/>
    </row>
    <row r="2122" spans="1:57" ht="25.5" customHeight="1" x14ac:dyDescent="0.25">
      <c r="A2122" s="22">
        <v>42</v>
      </c>
      <c r="B2122" s="78"/>
      <c r="C2122" s="91"/>
      <c r="D2122" s="91"/>
      <c r="E2122" s="91"/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0</v>
      </c>
      <c r="O2122" s="24">
        <v>0</v>
      </c>
      <c r="P2122" s="24">
        <v>0</v>
      </c>
      <c r="Q2122" s="24">
        <v>0</v>
      </c>
      <c r="R2122" s="24">
        <v>0</v>
      </c>
      <c r="S2122" s="24">
        <v>0</v>
      </c>
      <c r="T2122" s="24">
        <v>0</v>
      </c>
      <c r="U2122" s="24">
        <v>0</v>
      </c>
      <c r="V2122" s="24"/>
      <c r="W2122" s="24">
        <v>0</v>
      </c>
      <c r="X2122" s="24"/>
      <c r="Y2122" s="24">
        <v>0</v>
      </c>
      <c r="Z2122" s="24">
        <v>0</v>
      </c>
      <c r="AA2122" s="24"/>
      <c r="AB2122" s="24">
        <v>0</v>
      </c>
      <c r="AC2122" s="24">
        <v>0</v>
      </c>
      <c r="AD2122" s="24">
        <v>0</v>
      </c>
      <c r="AE2122" s="24">
        <v>0</v>
      </c>
      <c r="AF2122" s="24">
        <v>0</v>
      </c>
      <c r="AG2122" s="24">
        <v>0</v>
      </c>
      <c r="AH2122" s="24"/>
      <c r="AI2122" s="24">
        <v>0</v>
      </c>
      <c r="AJ2122" s="24">
        <v>0</v>
      </c>
      <c r="AK2122" s="24"/>
      <c r="AL2122" s="24">
        <v>0</v>
      </c>
      <c r="AM2122" s="24">
        <v>0</v>
      </c>
      <c r="AN2122" s="24">
        <v>0</v>
      </c>
      <c r="AO2122" s="24">
        <v>0</v>
      </c>
      <c r="AP2122" s="24">
        <v>0</v>
      </c>
      <c r="AQ2122" s="24">
        <v>0</v>
      </c>
      <c r="AR2122" s="24">
        <v>0</v>
      </c>
      <c r="AS2122" s="24">
        <v>0</v>
      </c>
      <c r="AT2122" s="24">
        <v>0</v>
      </c>
      <c r="AU2122" s="24">
        <v>0</v>
      </c>
      <c r="AV2122" s="24">
        <v>0</v>
      </c>
      <c r="AW2122" s="24">
        <v>0</v>
      </c>
      <c r="AX2122" s="24">
        <v>0</v>
      </c>
      <c r="AY2122" s="24">
        <v>0</v>
      </c>
      <c r="AZ2122" s="24">
        <v>0</v>
      </c>
      <c r="BA2122" s="24">
        <v>0</v>
      </c>
      <c r="BB2122" s="24">
        <v>0</v>
      </c>
      <c r="BC2122" s="24">
        <v>0</v>
      </c>
      <c r="BD2122" s="24">
        <f t="shared" si="853"/>
        <v>0</v>
      </c>
      <c r="BE2122" s="25"/>
    </row>
    <row r="2123" spans="1:57" ht="25.5" customHeight="1" x14ac:dyDescent="0.25">
      <c r="A2123" s="22">
        <v>42</v>
      </c>
      <c r="B2123" s="78"/>
      <c r="C2123" s="76"/>
      <c r="D2123" s="76"/>
      <c r="E2123" s="76"/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4"/>
      <c r="W2123" s="24">
        <v>0</v>
      </c>
      <c r="X2123" s="24"/>
      <c r="Y2123" s="24">
        <v>0</v>
      </c>
      <c r="Z2123" s="24">
        <v>0</v>
      </c>
      <c r="AA2123" s="24"/>
      <c r="AB2123" s="24">
        <v>0</v>
      </c>
      <c r="AC2123" s="24">
        <v>0</v>
      </c>
      <c r="AD2123" s="24">
        <v>0</v>
      </c>
      <c r="AE2123" s="24">
        <v>0</v>
      </c>
      <c r="AF2123" s="24">
        <v>0</v>
      </c>
      <c r="AG2123" s="24">
        <v>0</v>
      </c>
      <c r="AH2123" s="24"/>
      <c r="AI2123" s="24">
        <v>0</v>
      </c>
      <c r="AJ2123" s="24">
        <v>0</v>
      </c>
      <c r="AK2123" s="24"/>
      <c r="AL2123" s="24">
        <v>0</v>
      </c>
      <c r="AM2123" s="24">
        <v>0</v>
      </c>
      <c r="AN2123" s="24">
        <v>0</v>
      </c>
      <c r="AO2123" s="24">
        <v>0</v>
      </c>
      <c r="AP2123" s="24">
        <v>0</v>
      </c>
      <c r="AQ2123" s="24">
        <v>0</v>
      </c>
      <c r="AR2123" s="24">
        <v>0</v>
      </c>
      <c r="AS2123" s="24">
        <v>0</v>
      </c>
      <c r="AT2123" s="24">
        <v>0</v>
      </c>
      <c r="AU2123" s="24">
        <v>0</v>
      </c>
      <c r="AV2123" s="24">
        <v>0</v>
      </c>
      <c r="AW2123" s="24">
        <v>0</v>
      </c>
      <c r="AX2123" s="24">
        <v>0</v>
      </c>
      <c r="AY2123" s="24">
        <v>0</v>
      </c>
      <c r="AZ2123" s="24">
        <v>0</v>
      </c>
      <c r="BA2123" s="24">
        <v>0</v>
      </c>
      <c r="BB2123" s="24">
        <v>0</v>
      </c>
      <c r="BC2123" s="24">
        <v>0</v>
      </c>
      <c r="BD2123" s="24">
        <f t="shared" si="853"/>
        <v>0</v>
      </c>
      <c r="BE2123" s="25"/>
    </row>
    <row r="2124" spans="1:57" ht="25.5" customHeight="1" x14ac:dyDescent="0.25">
      <c r="A2124" s="22">
        <v>42</v>
      </c>
      <c r="B2124" s="78"/>
      <c r="C2124" s="76"/>
      <c r="D2124" s="76"/>
      <c r="E2124" s="76"/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0</v>
      </c>
      <c r="V2124" s="24"/>
      <c r="W2124" s="24">
        <v>0</v>
      </c>
      <c r="X2124" s="24"/>
      <c r="Y2124" s="24">
        <v>0</v>
      </c>
      <c r="Z2124" s="24">
        <v>0</v>
      </c>
      <c r="AA2124" s="24"/>
      <c r="AB2124" s="24">
        <v>0</v>
      </c>
      <c r="AC2124" s="24">
        <v>0</v>
      </c>
      <c r="AD2124" s="24">
        <v>0</v>
      </c>
      <c r="AE2124" s="24">
        <v>0</v>
      </c>
      <c r="AF2124" s="24">
        <v>0</v>
      </c>
      <c r="AG2124" s="24">
        <v>0</v>
      </c>
      <c r="AH2124" s="24"/>
      <c r="AI2124" s="24">
        <v>0</v>
      </c>
      <c r="AJ2124" s="24">
        <v>0</v>
      </c>
      <c r="AK2124" s="24"/>
      <c r="AL2124" s="24">
        <v>0</v>
      </c>
      <c r="AM2124" s="24">
        <v>0</v>
      </c>
      <c r="AN2124" s="24">
        <v>0</v>
      </c>
      <c r="AO2124" s="24">
        <v>0</v>
      </c>
      <c r="AP2124" s="24">
        <v>0</v>
      </c>
      <c r="AQ2124" s="24">
        <v>0</v>
      </c>
      <c r="AR2124" s="24">
        <v>0</v>
      </c>
      <c r="AS2124" s="24">
        <v>0</v>
      </c>
      <c r="AT2124" s="24">
        <v>0</v>
      </c>
      <c r="AU2124" s="24">
        <v>0</v>
      </c>
      <c r="AV2124" s="24">
        <v>0</v>
      </c>
      <c r="AW2124" s="24">
        <v>0</v>
      </c>
      <c r="AX2124" s="24">
        <v>0</v>
      </c>
      <c r="AY2124" s="24">
        <v>0</v>
      </c>
      <c r="AZ2124" s="24">
        <v>0</v>
      </c>
      <c r="BA2124" s="24">
        <v>0</v>
      </c>
      <c r="BB2124" s="24">
        <v>0</v>
      </c>
      <c r="BC2124" s="24">
        <v>0</v>
      </c>
      <c r="BD2124" s="24">
        <f t="shared" si="853"/>
        <v>0</v>
      </c>
      <c r="BE2124" s="25"/>
    </row>
    <row r="2125" spans="1:57" ht="25.5" customHeight="1" x14ac:dyDescent="0.25">
      <c r="A2125" s="22">
        <v>42</v>
      </c>
      <c r="B2125" s="78"/>
      <c r="C2125" s="76"/>
      <c r="D2125" s="76"/>
      <c r="E2125" s="76"/>
      <c r="F2125" s="24">
        <v>0</v>
      </c>
      <c r="G2125" s="24">
        <v>0</v>
      </c>
      <c r="H2125" s="24">
        <v>0</v>
      </c>
      <c r="I2125" s="24">
        <v>0</v>
      </c>
      <c r="J2125" s="24">
        <v>0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0</v>
      </c>
      <c r="V2125" s="24"/>
      <c r="W2125" s="24">
        <v>0</v>
      </c>
      <c r="X2125" s="24"/>
      <c r="Y2125" s="24">
        <v>0</v>
      </c>
      <c r="Z2125" s="24">
        <v>0</v>
      </c>
      <c r="AA2125" s="24"/>
      <c r="AB2125" s="24">
        <v>0</v>
      </c>
      <c r="AC2125" s="24">
        <v>0</v>
      </c>
      <c r="AD2125" s="24">
        <v>0</v>
      </c>
      <c r="AE2125" s="24">
        <v>0</v>
      </c>
      <c r="AF2125" s="24">
        <v>0</v>
      </c>
      <c r="AG2125" s="24">
        <v>0</v>
      </c>
      <c r="AH2125" s="24"/>
      <c r="AI2125" s="24">
        <v>0</v>
      </c>
      <c r="AJ2125" s="24">
        <v>0</v>
      </c>
      <c r="AK2125" s="24"/>
      <c r="AL2125" s="24">
        <v>0</v>
      </c>
      <c r="AM2125" s="24">
        <v>0</v>
      </c>
      <c r="AN2125" s="24">
        <v>0</v>
      </c>
      <c r="AO2125" s="24">
        <v>0</v>
      </c>
      <c r="AP2125" s="24">
        <v>0</v>
      </c>
      <c r="AQ2125" s="24">
        <v>0</v>
      </c>
      <c r="AR2125" s="24">
        <v>0</v>
      </c>
      <c r="AS2125" s="24">
        <v>0</v>
      </c>
      <c r="AT2125" s="24">
        <v>0</v>
      </c>
      <c r="AU2125" s="24">
        <v>0</v>
      </c>
      <c r="AV2125" s="24">
        <v>0</v>
      </c>
      <c r="AW2125" s="24">
        <v>0</v>
      </c>
      <c r="AX2125" s="24">
        <v>0</v>
      </c>
      <c r="AY2125" s="24">
        <v>0</v>
      </c>
      <c r="AZ2125" s="24">
        <v>0</v>
      </c>
      <c r="BA2125" s="24">
        <v>0</v>
      </c>
      <c r="BB2125" s="24">
        <v>0</v>
      </c>
      <c r="BC2125" s="24">
        <v>0</v>
      </c>
      <c r="BD2125" s="24">
        <f t="shared" si="853"/>
        <v>0</v>
      </c>
      <c r="BE2125" s="25"/>
    </row>
    <row r="2126" spans="1:57" ht="25.5" customHeight="1" x14ac:dyDescent="0.25">
      <c r="A2126" s="22">
        <v>42</v>
      </c>
      <c r="B2126" s="78"/>
      <c r="C2126" s="76"/>
      <c r="D2126" s="76"/>
      <c r="E2126" s="76"/>
      <c r="F2126" s="24">
        <v>0</v>
      </c>
      <c r="G2126" s="24">
        <v>0</v>
      </c>
      <c r="H2126" s="24">
        <v>0</v>
      </c>
      <c r="I2126" s="24">
        <v>0</v>
      </c>
      <c r="J2126" s="24">
        <v>0</v>
      </c>
      <c r="K2126" s="24">
        <v>0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0</v>
      </c>
      <c r="V2126" s="24"/>
      <c r="W2126" s="24">
        <v>0</v>
      </c>
      <c r="X2126" s="24"/>
      <c r="Y2126" s="24">
        <v>0</v>
      </c>
      <c r="Z2126" s="24">
        <v>0</v>
      </c>
      <c r="AA2126" s="24"/>
      <c r="AB2126" s="24">
        <v>0</v>
      </c>
      <c r="AC2126" s="24">
        <v>0</v>
      </c>
      <c r="AD2126" s="24">
        <v>0</v>
      </c>
      <c r="AE2126" s="24">
        <v>0</v>
      </c>
      <c r="AF2126" s="24">
        <v>0</v>
      </c>
      <c r="AG2126" s="24">
        <v>0</v>
      </c>
      <c r="AH2126" s="24"/>
      <c r="AI2126" s="24">
        <v>0</v>
      </c>
      <c r="AJ2126" s="24">
        <v>0</v>
      </c>
      <c r="AK2126" s="24"/>
      <c r="AL2126" s="24">
        <v>0</v>
      </c>
      <c r="AM2126" s="24">
        <v>0</v>
      </c>
      <c r="AN2126" s="24">
        <v>0</v>
      </c>
      <c r="AO2126" s="24">
        <v>0</v>
      </c>
      <c r="AP2126" s="24">
        <v>0</v>
      </c>
      <c r="AQ2126" s="24">
        <v>0</v>
      </c>
      <c r="AR2126" s="24">
        <v>0</v>
      </c>
      <c r="AS2126" s="24">
        <v>0</v>
      </c>
      <c r="AT2126" s="24">
        <v>0</v>
      </c>
      <c r="AU2126" s="24">
        <v>0</v>
      </c>
      <c r="AV2126" s="24">
        <v>0</v>
      </c>
      <c r="AW2126" s="24">
        <v>0</v>
      </c>
      <c r="AX2126" s="24">
        <v>0</v>
      </c>
      <c r="AY2126" s="24">
        <v>0</v>
      </c>
      <c r="AZ2126" s="24">
        <v>0</v>
      </c>
      <c r="BA2126" s="24">
        <v>0</v>
      </c>
      <c r="BB2126" s="24">
        <v>0</v>
      </c>
      <c r="BC2126" s="24">
        <v>0</v>
      </c>
      <c r="BD2126" s="24">
        <f t="shared" si="853"/>
        <v>0</v>
      </c>
      <c r="BE2126" s="25"/>
    </row>
    <row r="2127" spans="1:57" ht="25.5" customHeight="1" x14ac:dyDescent="0.25">
      <c r="A2127" s="22">
        <v>42</v>
      </c>
      <c r="B2127" s="78"/>
      <c r="C2127" s="76"/>
      <c r="D2127" s="76"/>
      <c r="E2127" s="76"/>
      <c r="F2127" s="24">
        <v>0</v>
      </c>
      <c r="G2127" s="24">
        <v>0</v>
      </c>
      <c r="H2127" s="24">
        <v>0</v>
      </c>
      <c r="I2127" s="24">
        <v>0</v>
      </c>
      <c r="J2127" s="24">
        <v>0</v>
      </c>
      <c r="K2127" s="24">
        <v>0</v>
      </c>
      <c r="L2127" s="24">
        <v>0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0</v>
      </c>
      <c r="V2127" s="24"/>
      <c r="W2127" s="24">
        <v>0</v>
      </c>
      <c r="X2127" s="24"/>
      <c r="Y2127" s="24">
        <v>0</v>
      </c>
      <c r="Z2127" s="24">
        <v>0</v>
      </c>
      <c r="AA2127" s="24"/>
      <c r="AB2127" s="24">
        <v>0</v>
      </c>
      <c r="AC2127" s="24">
        <v>0</v>
      </c>
      <c r="AD2127" s="24">
        <v>0</v>
      </c>
      <c r="AE2127" s="24">
        <v>0</v>
      </c>
      <c r="AF2127" s="24">
        <v>0</v>
      </c>
      <c r="AG2127" s="24">
        <v>0</v>
      </c>
      <c r="AH2127" s="24"/>
      <c r="AI2127" s="24">
        <v>0</v>
      </c>
      <c r="AJ2127" s="24">
        <v>0</v>
      </c>
      <c r="AK2127" s="24"/>
      <c r="AL2127" s="24">
        <v>0</v>
      </c>
      <c r="AM2127" s="24">
        <v>0</v>
      </c>
      <c r="AN2127" s="24">
        <v>0</v>
      </c>
      <c r="AO2127" s="24">
        <v>0</v>
      </c>
      <c r="AP2127" s="24">
        <v>0</v>
      </c>
      <c r="AQ2127" s="24">
        <v>0</v>
      </c>
      <c r="AR2127" s="24">
        <v>0</v>
      </c>
      <c r="AS2127" s="24">
        <v>0</v>
      </c>
      <c r="AT2127" s="24">
        <v>0</v>
      </c>
      <c r="AU2127" s="24">
        <v>0</v>
      </c>
      <c r="AV2127" s="24">
        <v>0</v>
      </c>
      <c r="AW2127" s="24">
        <v>0</v>
      </c>
      <c r="AX2127" s="24">
        <v>0</v>
      </c>
      <c r="AY2127" s="24">
        <v>0</v>
      </c>
      <c r="AZ2127" s="24">
        <v>0</v>
      </c>
      <c r="BA2127" s="24">
        <v>0</v>
      </c>
      <c r="BB2127" s="24">
        <v>0</v>
      </c>
      <c r="BC2127" s="24">
        <v>0</v>
      </c>
      <c r="BD2127" s="24">
        <f t="shared" si="853"/>
        <v>0</v>
      </c>
      <c r="BE2127" s="25"/>
    </row>
    <row r="2128" spans="1:57" ht="25.5" customHeight="1" x14ac:dyDescent="0.25">
      <c r="A2128" s="22">
        <v>42</v>
      </c>
      <c r="B2128" s="78"/>
      <c r="C2128" s="76"/>
      <c r="D2128" s="76"/>
      <c r="E2128" s="76"/>
      <c r="F2128" s="24">
        <v>0</v>
      </c>
      <c r="G2128" s="24">
        <v>0</v>
      </c>
      <c r="H2128" s="24">
        <v>0</v>
      </c>
      <c r="I2128" s="24">
        <v>0</v>
      </c>
      <c r="J2128" s="24">
        <v>0</v>
      </c>
      <c r="K2128" s="24">
        <v>0</v>
      </c>
      <c r="L2128" s="24">
        <v>0</v>
      </c>
      <c r="M2128" s="24">
        <v>0</v>
      </c>
      <c r="N2128" s="24">
        <v>0</v>
      </c>
      <c r="O2128" s="24">
        <v>0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0</v>
      </c>
      <c r="V2128" s="24"/>
      <c r="W2128" s="24">
        <v>0</v>
      </c>
      <c r="X2128" s="24"/>
      <c r="Y2128" s="24">
        <v>0</v>
      </c>
      <c r="Z2128" s="24">
        <v>0</v>
      </c>
      <c r="AA2128" s="24"/>
      <c r="AB2128" s="24">
        <v>0</v>
      </c>
      <c r="AC2128" s="24">
        <v>0</v>
      </c>
      <c r="AD2128" s="24">
        <v>0</v>
      </c>
      <c r="AE2128" s="24">
        <v>0</v>
      </c>
      <c r="AF2128" s="24">
        <v>0</v>
      </c>
      <c r="AG2128" s="24">
        <v>0</v>
      </c>
      <c r="AH2128" s="24"/>
      <c r="AI2128" s="24">
        <v>0</v>
      </c>
      <c r="AJ2128" s="24">
        <v>0</v>
      </c>
      <c r="AK2128" s="24"/>
      <c r="AL2128" s="24">
        <v>0</v>
      </c>
      <c r="AM2128" s="24">
        <v>0</v>
      </c>
      <c r="AN2128" s="24">
        <v>0</v>
      </c>
      <c r="AO2128" s="24">
        <v>0</v>
      </c>
      <c r="AP2128" s="24">
        <v>0</v>
      </c>
      <c r="AQ2128" s="24">
        <v>0</v>
      </c>
      <c r="AR2128" s="24">
        <v>0</v>
      </c>
      <c r="AS2128" s="24">
        <v>0</v>
      </c>
      <c r="AT2128" s="24">
        <v>0</v>
      </c>
      <c r="AU2128" s="24">
        <v>0</v>
      </c>
      <c r="AV2128" s="24">
        <v>0</v>
      </c>
      <c r="AW2128" s="24">
        <v>0</v>
      </c>
      <c r="AX2128" s="24">
        <v>0</v>
      </c>
      <c r="AY2128" s="24">
        <v>0</v>
      </c>
      <c r="AZ2128" s="24">
        <v>0</v>
      </c>
      <c r="BA2128" s="24">
        <v>0</v>
      </c>
      <c r="BB2128" s="24">
        <v>0</v>
      </c>
      <c r="BC2128" s="24">
        <v>0</v>
      </c>
      <c r="BD2128" s="24">
        <f t="shared" si="853"/>
        <v>0</v>
      </c>
      <c r="BE2128" s="25"/>
    </row>
    <row r="2129" spans="1:57" ht="25.5" customHeight="1" x14ac:dyDescent="0.25">
      <c r="A2129" s="22">
        <v>42</v>
      </c>
      <c r="B2129" s="78"/>
      <c r="C2129" s="76"/>
      <c r="D2129" s="76"/>
      <c r="E2129" s="76"/>
      <c r="F2129" s="24">
        <v>0</v>
      </c>
      <c r="G2129" s="24">
        <v>0</v>
      </c>
      <c r="H2129" s="24">
        <v>0</v>
      </c>
      <c r="I2129" s="24">
        <v>0</v>
      </c>
      <c r="J2129" s="24">
        <v>0</v>
      </c>
      <c r="K2129" s="24">
        <v>0</v>
      </c>
      <c r="L2129" s="24">
        <v>0</v>
      </c>
      <c r="M2129" s="24">
        <v>0</v>
      </c>
      <c r="N2129" s="24">
        <v>0</v>
      </c>
      <c r="O2129" s="24">
        <v>0</v>
      </c>
      <c r="P2129" s="24">
        <v>0</v>
      </c>
      <c r="Q2129" s="24">
        <v>0</v>
      </c>
      <c r="R2129" s="24">
        <v>0</v>
      </c>
      <c r="S2129" s="24">
        <v>0</v>
      </c>
      <c r="T2129" s="24">
        <v>0</v>
      </c>
      <c r="U2129" s="24">
        <v>0</v>
      </c>
      <c r="V2129" s="24"/>
      <c r="W2129" s="24">
        <v>0</v>
      </c>
      <c r="X2129" s="24"/>
      <c r="Y2129" s="24">
        <v>0</v>
      </c>
      <c r="Z2129" s="24">
        <v>0</v>
      </c>
      <c r="AA2129" s="24"/>
      <c r="AB2129" s="24">
        <v>0</v>
      </c>
      <c r="AC2129" s="24">
        <v>0</v>
      </c>
      <c r="AD2129" s="24">
        <v>0</v>
      </c>
      <c r="AE2129" s="24">
        <v>0</v>
      </c>
      <c r="AF2129" s="24">
        <v>0</v>
      </c>
      <c r="AG2129" s="24">
        <v>0</v>
      </c>
      <c r="AH2129" s="24"/>
      <c r="AI2129" s="24">
        <v>0</v>
      </c>
      <c r="AJ2129" s="24">
        <v>0</v>
      </c>
      <c r="AK2129" s="24"/>
      <c r="AL2129" s="24">
        <v>0</v>
      </c>
      <c r="AM2129" s="24">
        <v>0</v>
      </c>
      <c r="AN2129" s="24">
        <v>0</v>
      </c>
      <c r="AO2129" s="24">
        <v>0</v>
      </c>
      <c r="AP2129" s="24">
        <v>0</v>
      </c>
      <c r="AQ2129" s="24">
        <v>0</v>
      </c>
      <c r="AR2129" s="24">
        <v>0</v>
      </c>
      <c r="AS2129" s="24">
        <v>0</v>
      </c>
      <c r="AT2129" s="24">
        <v>0</v>
      </c>
      <c r="AU2129" s="24">
        <v>0</v>
      </c>
      <c r="AV2129" s="24">
        <v>0</v>
      </c>
      <c r="AW2129" s="24">
        <v>0</v>
      </c>
      <c r="AX2129" s="24">
        <v>0</v>
      </c>
      <c r="AY2129" s="24">
        <v>0</v>
      </c>
      <c r="AZ2129" s="24">
        <v>0</v>
      </c>
      <c r="BA2129" s="24">
        <v>0</v>
      </c>
      <c r="BB2129" s="24">
        <v>0</v>
      </c>
      <c r="BC2129" s="24">
        <v>0</v>
      </c>
      <c r="BD2129" s="24">
        <f t="shared" si="853"/>
        <v>0</v>
      </c>
      <c r="BE2129" s="25"/>
    </row>
    <row r="2130" spans="1:57" ht="25.5" customHeight="1" x14ac:dyDescent="0.25">
      <c r="A2130" s="22">
        <v>42</v>
      </c>
      <c r="B2130" s="78"/>
      <c r="C2130" s="76"/>
      <c r="D2130" s="76"/>
      <c r="E2130" s="76"/>
      <c r="F2130" s="24">
        <v>0</v>
      </c>
      <c r="G2130" s="24">
        <v>0</v>
      </c>
      <c r="H2130" s="24">
        <v>0</v>
      </c>
      <c r="I2130" s="24">
        <v>0</v>
      </c>
      <c r="J2130" s="24">
        <v>0</v>
      </c>
      <c r="K2130" s="24">
        <v>0</v>
      </c>
      <c r="L2130" s="24">
        <v>0</v>
      </c>
      <c r="M2130" s="24">
        <v>0</v>
      </c>
      <c r="N2130" s="24">
        <v>0</v>
      </c>
      <c r="O2130" s="24">
        <v>0</v>
      </c>
      <c r="P2130" s="24">
        <v>0</v>
      </c>
      <c r="Q2130" s="24">
        <v>0</v>
      </c>
      <c r="R2130" s="24">
        <v>0</v>
      </c>
      <c r="S2130" s="24">
        <v>0</v>
      </c>
      <c r="T2130" s="24">
        <v>0</v>
      </c>
      <c r="U2130" s="24">
        <v>0</v>
      </c>
      <c r="V2130" s="24"/>
      <c r="W2130" s="24">
        <v>0</v>
      </c>
      <c r="X2130" s="24"/>
      <c r="Y2130" s="24">
        <v>0</v>
      </c>
      <c r="Z2130" s="24">
        <v>0</v>
      </c>
      <c r="AA2130" s="24"/>
      <c r="AB2130" s="24">
        <v>0</v>
      </c>
      <c r="AC2130" s="24">
        <v>0</v>
      </c>
      <c r="AD2130" s="24">
        <v>0</v>
      </c>
      <c r="AE2130" s="24">
        <v>0</v>
      </c>
      <c r="AF2130" s="24">
        <v>0</v>
      </c>
      <c r="AG2130" s="24">
        <v>0</v>
      </c>
      <c r="AH2130" s="24"/>
      <c r="AI2130" s="24">
        <v>0</v>
      </c>
      <c r="AJ2130" s="24">
        <v>0</v>
      </c>
      <c r="AK2130" s="24"/>
      <c r="AL2130" s="24">
        <v>0</v>
      </c>
      <c r="AM2130" s="24">
        <v>0</v>
      </c>
      <c r="AN2130" s="24">
        <v>0</v>
      </c>
      <c r="AO2130" s="24">
        <v>0</v>
      </c>
      <c r="AP2130" s="24">
        <v>0</v>
      </c>
      <c r="AQ2130" s="24">
        <v>0</v>
      </c>
      <c r="AR2130" s="24">
        <v>0</v>
      </c>
      <c r="AS2130" s="24">
        <v>0</v>
      </c>
      <c r="AT2130" s="24">
        <v>0</v>
      </c>
      <c r="AU2130" s="24">
        <v>0</v>
      </c>
      <c r="AV2130" s="24">
        <v>0</v>
      </c>
      <c r="AW2130" s="24">
        <v>0</v>
      </c>
      <c r="AX2130" s="24">
        <v>0</v>
      </c>
      <c r="AY2130" s="24">
        <v>0</v>
      </c>
      <c r="AZ2130" s="24">
        <v>0</v>
      </c>
      <c r="BA2130" s="24">
        <v>0</v>
      </c>
      <c r="BB2130" s="24">
        <v>0</v>
      </c>
      <c r="BC2130" s="24">
        <v>0</v>
      </c>
      <c r="BD2130" s="24">
        <f t="shared" si="853"/>
        <v>0</v>
      </c>
      <c r="BE2130" s="25"/>
    </row>
    <row r="2131" spans="1:57" ht="25.5" customHeight="1" x14ac:dyDescent="0.25">
      <c r="A2131" s="29"/>
      <c r="B2131" s="83"/>
      <c r="C2131" s="84"/>
      <c r="D2131" s="84"/>
      <c r="E2131" s="76" t="s">
        <v>116</v>
      </c>
      <c r="F2131" s="37">
        <f t="shared" ref="F2131:AK2131" si="854">SUM(F2091:F2130)</f>
        <v>0</v>
      </c>
      <c r="G2131" s="37">
        <f t="shared" si="854"/>
        <v>0</v>
      </c>
      <c r="H2131" s="37">
        <f t="shared" si="854"/>
        <v>0</v>
      </c>
      <c r="I2131" s="37">
        <f t="shared" si="854"/>
        <v>0</v>
      </c>
      <c r="J2131" s="37">
        <f t="shared" si="854"/>
        <v>0</v>
      </c>
      <c r="K2131" s="37">
        <f t="shared" si="854"/>
        <v>0</v>
      </c>
      <c r="L2131" s="37">
        <f t="shared" si="854"/>
        <v>0</v>
      </c>
      <c r="M2131" s="37">
        <f t="shared" si="854"/>
        <v>0</v>
      </c>
      <c r="N2131" s="37">
        <f t="shared" si="854"/>
        <v>0</v>
      </c>
      <c r="O2131" s="37">
        <f t="shared" si="854"/>
        <v>0</v>
      </c>
      <c r="P2131" s="37">
        <f t="shared" si="854"/>
        <v>0</v>
      </c>
      <c r="Q2131" s="37">
        <f t="shared" si="854"/>
        <v>0</v>
      </c>
      <c r="R2131" s="37">
        <f t="shared" si="854"/>
        <v>0</v>
      </c>
      <c r="S2131" s="37">
        <f t="shared" si="854"/>
        <v>0</v>
      </c>
      <c r="T2131" s="37">
        <f t="shared" si="854"/>
        <v>0</v>
      </c>
      <c r="U2131" s="37">
        <f t="shared" si="854"/>
        <v>0</v>
      </c>
      <c r="V2131" s="37"/>
      <c r="W2131" s="37">
        <f t="shared" si="854"/>
        <v>0</v>
      </c>
      <c r="X2131" s="37"/>
      <c r="Y2131" s="37">
        <f t="shared" si="854"/>
        <v>0</v>
      </c>
      <c r="Z2131" s="37">
        <f t="shared" si="854"/>
        <v>0</v>
      </c>
      <c r="AA2131" s="37"/>
      <c r="AB2131" s="37">
        <f t="shared" si="854"/>
        <v>0</v>
      </c>
      <c r="AC2131" s="37">
        <f t="shared" si="854"/>
        <v>0</v>
      </c>
      <c r="AD2131" s="37">
        <f t="shared" si="854"/>
        <v>0</v>
      </c>
      <c r="AE2131" s="37">
        <f t="shared" si="854"/>
        <v>0</v>
      </c>
      <c r="AF2131" s="37">
        <f t="shared" si="854"/>
        <v>0</v>
      </c>
      <c r="AG2131" s="37">
        <f t="shared" si="854"/>
        <v>0</v>
      </c>
      <c r="AH2131" s="37"/>
      <c r="AI2131" s="37">
        <f t="shared" si="854"/>
        <v>0</v>
      </c>
      <c r="AJ2131" s="37">
        <f t="shared" si="854"/>
        <v>0</v>
      </c>
      <c r="AK2131" s="37"/>
      <c r="AL2131" s="37">
        <f t="shared" ref="AL2131:BC2131" si="855">SUM(AL2091:AL2130)</f>
        <v>0</v>
      </c>
      <c r="AM2131" s="37">
        <f t="shared" si="855"/>
        <v>0</v>
      </c>
      <c r="AN2131" s="37">
        <f t="shared" si="855"/>
        <v>0</v>
      </c>
      <c r="AO2131" s="37">
        <f t="shared" si="855"/>
        <v>0</v>
      </c>
      <c r="AP2131" s="37">
        <f t="shared" si="855"/>
        <v>0</v>
      </c>
      <c r="AQ2131" s="37">
        <f t="shared" si="855"/>
        <v>0</v>
      </c>
      <c r="AR2131" s="37">
        <f t="shared" si="855"/>
        <v>0</v>
      </c>
      <c r="AS2131" s="37">
        <f t="shared" si="855"/>
        <v>0</v>
      </c>
      <c r="AT2131" s="37">
        <f t="shared" si="855"/>
        <v>0</v>
      </c>
      <c r="AU2131" s="37">
        <f t="shared" si="855"/>
        <v>0</v>
      </c>
      <c r="AV2131" s="37">
        <f t="shared" si="855"/>
        <v>0</v>
      </c>
      <c r="AW2131" s="37">
        <f t="shared" si="855"/>
        <v>0</v>
      </c>
      <c r="AX2131" s="37">
        <f t="shared" si="855"/>
        <v>0</v>
      </c>
      <c r="AY2131" s="37">
        <f t="shared" si="855"/>
        <v>0</v>
      </c>
      <c r="AZ2131" s="37">
        <f t="shared" si="855"/>
        <v>0</v>
      </c>
      <c r="BA2131" s="37">
        <f t="shared" si="855"/>
        <v>0</v>
      </c>
      <c r="BB2131" s="37">
        <f t="shared" si="855"/>
        <v>0</v>
      </c>
      <c r="BC2131" s="37">
        <f t="shared" si="855"/>
        <v>0</v>
      </c>
      <c r="BD2131" s="24">
        <f t="shared" si="853"/>
        <v>0</v>
      </c>
      <c r="BE2131" s="110"/>
    </row>
    <row r="2132" spans="1:57" ht="25.5" customHeight="1" x14ac:dyDescent="0.25">
      <c r="A2132" s="29"/>
      <c r="B2132" s="83"/>
      <c r="C2132" s="84"/>
      <c r="D2132" s="84"/>
      <c r="E2132" s="76" t="s">
        <v>117</v>
      </c>
      <c r="F2132" s="33">
        <f t="shared" ref="F2132:AK2132" si="856">COUNTA(F2091:F2130)</f>
        <v>40</v>
      </c>
      <c r="G2132" s="33">
        <f t="shared" si="856"/>
        <v>40</v>
      </c>
      <c r="H2132" s="33">
        <f t="shared" si="856"/>
        <v>40</v>
      </c>
      <c r="I2132" s="33">
        <f t="shared" si="856"/>
        <v>40</v>
      </c>
      <c r="J2132" s="33">
        <f t="shared" si="856"/>
        <v>40</v>
      </c>
      <c r="K2132" s="33">
        <f t="shared" si="856"/>
        <v>40</v>
      </c>
      <c r="L2132" s="33">
        <f t="shared" si="856"/>
        <v>40</v>
      </c>
      <c r="M2132" s="33">
        <f t="shared" si="856"/>
        <v>40</v>
      </c>
      <c r="N2132" s="33">
        <f t="shared" si="856"/>
        <v>40</v>
      </c>
      <c r="O2132" s="33">
        <f t="shared" si="856"/>
        <v>40</v>
      </c>
      <c r="P2132" s="33">
        <f t="shared" si="856"/>
        <v>40</v>
      </c>
      <c r="Q2132" s="33">
        <f t="shared" si="856"/>
        <v>40</v>
      </c>
      <c r="R2132" s="33">
        <f t="shared" si="856"/>
        <v>40</v>
      </c>
      <c r="S2132" s="33">
        <f t="shared" si="856"/>
        <v>40</v>
      </c>
      <c r="T2132" s="33">
        <f t="shared" si="856"/>
        <v>40</v>
      </c>
      <c r="U2132" s="33">
        <f t="shared" si="856"/>
        <v>40</v>
      </c>
      <c r="V2132" s="33"/>
      <c r="W2132" s="33">
        <f t="shared" si="856"/>
        <v>40</v>
      </c>
      <c r="X2132" s="33"/>
      <c r="Y2132" s="33">
        <f t="shared" si="856"/>
        <v>40</v>
      </c>
      <c r="Z2132" s="33">
        <f t="shared" si="856"/>
        <v>40</v>
      </c>
      <c r="AA2132" s="33"/>
      <c r="AB2132" s="33">
        <f t="shared" si="856"/>
        <v>40</v>
      </c>
      <c r="AC2132" s="33">
        <f t="shared" si="856"/>
        <v>40</v>
      </c>
      <c r="AD2132" s="33">
        <f t="shared" si="856"/>
        <v>40</v>
      </c>
      <c r="AE2132" s="33">
        <f t="shared" si="856"/>
        <v>40</v>
      </c>
      <c r="AF2132" s="33">
        <f t="shared" si="856"/>
        <v>40</v>
      </c>
      <c r="AG2132" s="33">
        <f t="shared" si="856"/>
        <v>40</v>
      </c>
      <c r="AH2132" s="33"/>
      <c r="AI2132" s="33">
        <f t="shared" si="856"/>
        <v>40</v>
      </c>
      <c r="AJ2132" s="33">
        <f t="shared" si="856"/>
        <v>40</v>
      </c>
      <c r="AK2132" s="33"/>
      <c r="AL2132" s="33">
        <f t="shared" ref="AL2132:BC2132" si="857">COUNTA(AL2091:AL2130)</f>
        <v>40</v>
      </c>
      <c r="AM2132" s="33">
        <f t="shared" si="857"/>
        <v>40</v>
      </c>
      <c r="AN2132" s="33">
        <f t="shared" si="857"/>
        <v>40</v>
      </c>
      <c r="AO2132" s="33">
        <f t="shared" si="857"/>
        <v>40</v>
      </c>
      <c r="AP2132" s="33">
        <f t="shared" si="857"/>
        <v>40</v>
      </c>
      <c r="AQ2132" s="33">
        <f t="shared" si="857"/>
        <v>40</v>
      </c>
      <c r="AR2132" s="33">
        <f t="shared" si="857"/>
        <v>40</v>
      </c>
      <c r="AS2132" s="33">
        <f t="shared" si="857"/>
        <v>40</v>
      </c>
      <c r="AT2132" s="33">
        <f t="shared" si="857"/>
        <v>40</v>
      </c>
      <c r="AU2132" s="33">
        <f t="shared" si="857"/>
        <v>40</v>
      </c>
      <c r="AV2132" s="33">
        <f t="shared" si="857"/>
        <v>40</v>
      </c>
      <c r="AW2132" s="33">
        <f t="shared" si="857"/>
        <v>40</v>
      </c>
      <c r="AX2132" s="33">
        <f t="shared" si="857"/>
        <v>40</v>
      </c>
      <c r="AY2132" s="33">
        <f t="shared" si="857"/>
        <v>40</v>
      </c>
      <c r="AZ2132" s="33">
        <f t="shared" si="857"/>
        <v>40</v>
      </c>
      <c r="BA2132" s="33">
        <f t="shared" si="857"/>
        <v>40</v>
      </c>
      <c r="BB2132" s="33">
        <f t="shared" si="857"/>
        <v>40</v>
      </c>
      <c r="BC2132" s="33">
        <f t="shared" si="857"/>
        <v>40</v>
      </c>
      <c r="BD2132" s="33">
        <f t="shared" si="853"/>
        <v>1800</v>
      </c>
      <c r="BE2132" s="110"/>
    </row>
    <row r="2133" spans="1:57" ht="25.5" customHeight="1" x14ac:dyDescent="0.25">
      <c r="A2133" s="29"/>
      <c r="B2133" s="83"/>
      <c r="C2133" s="84"/>
      <c r="D2133" s="84"/>
      <c r="E2133" s="76" t="s">
        <v>64</v>
      </c>
      <c r="F2133" s="34">
        <f t="shared" ref="F2133:AK2133" si="858">COUNTIF(F2091:F2130,"NS")</f>
        <v>0</v>
      </c>
      <c r="G2133" s="34">
        <f t="shared" si="858"/>
        <v>0</v>
      </c>
      <c r="H2133" s="34">
        <f t="shared" si="858"/>
        <v>0</v>
      </c>
      <c r="I2133" s="34">
        <f t="shared" si="858"/>
        <v>0</v>
      </c>
      <c r="J2133" s="34">
        <f t="shared" si="858"/>
        <v>0</v>
      </c>
      <c r="K2133" s="34">
        <f t="shared" si="858"/>
        <v>0</v>
      </c>
      <c r="L2133" s="34">
        <f t="shared" si="858"/>
        <v>0</v>
      </c>
      <c r="M2133" s="34">
        <f t="shared" si="858"/>
        <v>0</v>
      </c>
      <c r="N2133" s="34">
        <f t="shared" si="858"/>
        <v>0</v>
      </c>
      <c r="O2133" s="34">
        <f t="shared" si="858"/>
        <v>0</v>
      </c>
      <c r="P2133" s="34">
        <f t="shared" si="858"/>
        <v>0</v>
      </c>
      <c r="Q2133" s="34">
        <f t="shared" si="858"/>
        <v>0</v>
      </c>
      <c r="R2133" s="34">
        <f t="shared" si="858"/>
        <v>0</v>
      </c>
      <c r="S2133" s="34">
        <f t="shared" si="858"/>
        <v>0</v>
      </c>
      <c r="T2133" s="34">
        <f t="shared" si="858"/>
        <v>0</v>
      </c>
      <c r="U2133" s="34">
        <f t="shared" si="858"/>
        <v>0</v>
      </c>
      <c r="V2133" s="34"/>
      <c r="W2133" s="34">
        <f t="shared" si="858"/>
        <v>0</v>
      </c>
      <c r="X2133" s="34"/>
      <c r="Y2133" s="34">
        <f t="shared" si="858"/>
        <v>0</v>
      </c>
      <c r="Z2133" s="34">
        <f t="shared" si="858"/>
        <v>0</v>
      </c>
      <c r="AA2133" s="34"/>
      <c r="AB2133" s="34">
        <f t="shared" si="858"/>
        <v>0</v>
      </c>
      <c r="AC2133" s="34">
        <f t="shared" si="858"/>
        <v>0</v>
      </c>
      <c r="AD2133" s="34">
        <f t="shared" si="858"/>
        <v>0</v>
      </c>
      <c r="AE2133" s="34">
        <f t="shared" si="858"/>
        <v>0</v>
      </c>
      <c r="AF2133" s="34">
        <f t="shared" si="858"/>
        <v>0</v>
      </c>
      <c r="AG2133" s="34">
        <f t="shared" si="858"/>
        <v>0</v>
      </c>
      <c r="AH2133" s="34"/>
      <c r="AI2133" s="34">
        <f t="shared" si="858"/>
        <v>0</v>
      </c>
      <c r="AJ2133" s="34">
        <f t="shared" si="858"/>
        <v>0</v>
      </c>
      <c r="AK2133" s="34"/>
      <c r="AL2133" s="34">
        <f t="shared" ref="AL2133:BC2133" si="859">COUNTIF(AL2091:AL2130,"NS")</f>
        <v>0</v>
      </c>
      <c r="AM2133" s="34">
        <f t="shared" si="859"/>
        <v>0</v>
      </c>
      <c r="AN2133" s="34">
        <f t="shared" si="859"/>
        <v>0</v>
      </c>
      <c r="AO2133" s="34">
        <f t="shared" si="859"/>
        <v>0</v>
      </c>
      <c r="AP2133" s="34">
        <f t="shared" si="859"/>
        <v>0</v>
      </c>
      <c r="AQ2133" s="34">
        <f t="shared" si="859"/>
        <v>0</v>
      </c>
      <c r="AR2133" s="34">
        <f t="shared" si="859"/>
        <v>0</v>
      </c>
      <c r="AS2133" s="34">
        <f t="shared" si="859"/>
        <v>0</v>
      </c>
      <c r="AT2133" s="34">
        <f t="shared" si="859"/>
        <v>0</v>
      </c>
      <c r="AU2133" s="34">
        <f t="shared" si="859"/>
        <v>0</v>
      </c>
      <c r="AV2133" s="34">
        <f t="shared" si="859"/>
        <v>0</v>
      </c>
      <c r="AW2133" s="34">
        <f t="shared" si="859"/>
        <v>0</v>
      </c>
      <c r="AX2133" s="34">
        <f t="shared" si="859"/>
        <v>0</v>
      </c>
      <c r="AY2133" s="34">
        <f t="shared" si="859"/>
        <v>0</v>
      </c>
      <c r="AZ2133" s="34">
        <f t="shared" si="859"/>
        <v>0</v>
      </c>
      <c r="BA2133" s="34">
        <f t="shared" si="859"/>
        <v>0</v>
      </c>
      <c r="BB2133" s="34">
        <f t="shared" si="859"/>
        <v>0</v>
      </c>
      <c r="BC2133" s="34">
        <f t="shared" si="859"/>
        <v>0</v>
      </c>
      <c r="BD2133" s="33">
        <f t="shared" si="853"/>
        <v>0</v>
      </c>
      <c r="BE2133" s="110"/>
    </row>
    <row r="2134" spans="1:57" ht="25.5" customHeight="1" x14ac:dyDescent="0.25">
      <c r="A2134" s="29"/>
      <c r="B2134" s="83"/>
      <c r="C2134" s="84"/>
      <c r="D2134" s="84"/>
      <c r="E2134" s="76" t="s">
        <v>59</v>
      </c>
      <c r="F2134" s="34">
        <f t="shared" ref="F2134:AK2134" si="860">COUNTIF(F2091:F2130,"NC")</f>
        <v>0</v>
      </c>
      <c r="G2134" s="34">
        <f t="shared" si="860"/>
        <v>0</v>
      </c>
      <c r="H2134" s="34">
        <f t="shared" si="860"/>
        <v>0</v>
      </c>
      <c r="I2134" s="34">
        <f t="shared" si="860"/>
        <v>0</v>
      </c>
      <c r="J2134" s="34">
        <f t="shared" si="860"/>
        <v>0</v>
      </c>
      <c r="K2134" s="34">
        <f t="shared" si="860"/>
        <v>0</v>
      </c>
      <c r="L2134" s="34">
        <f t="shared" si="860"/>
        <v>0</v>
      </c>
      <c r="M2134" s="34">
        <f t="shared" si="860"/>
        <v>0</v>
      </c>
      <c r="N2134" s="34">
        <f t="shared" si="860"/>
        <v>0</v>
      </c>
      <c r="O2134" s="34">
        <f t="shared" si="860"/>
        <v>0</v>
      </c>
      <c r="P2134" s="34">
        <f t="shared" si="860"/>
        <v>0</v>
      </c>
      <c r="Q2134" s="34">
        <f t="shared" si="860"/>
        <v>0</v>
      </c>
      <c r="R2134" s="34">
        <f t="shared" si="860"/>
        <v>0</v>
      </c>
      <c r="S2134" s="34">
        <f t="shared" si="860"/>
        <v>0</v>
      </c>
      <c r="T2134" s="34">
        <f t="shared" si="860"/>
        <v>0</v>
      </c>
      <c r="U2134" s="34">
        <f t="shared" si="860"/>
        <v>0</v>
      </c>
      <c r="V2134" s="34"/>
      <c r="W2134" s="34">
        <f t="shared" si="860"/>
        <v>0</v>
      </c>
      <c r="X2134" s="34"/>
      <c r="Y2134" s="34">
        <f t="shared" si="860"/>
        <v>0</v>
      </c>
      <c r="Z2134" s="34">
        <f t="shared" si="860"/>
        <v>0</v>
      </c>
      <c r="AA2134" s="34"/>
      <c r="AB2134" s="34">
        <f t="shared" si="860"/>
        <v>0</v>
      </c>
      <c r="AC2134" s="34">
        <f t="shared" si="860"/>
        <v>0</v>
      </c>
      <c r="AD2134" s="34">
        <f t="shared" si="860"/>
        <v>0</v>
      </c>
      <c r="AE2134" s="34">
        <f t="shared" si="860"/>
        <v>0</v>
      </c>
      <c r="AF2134" s="34">
        <f t="shared" si="860"/>
        <v>0</v>
      </c>
      <c r="AG2134" s="34">
        <f t="shared" si="860"/>
        <v>0</v>
      </c>
      <c r="AH2134" s="34"/>
      <c r="AI2134" s="34">
        <f t="shared" si="860"/>
        <v>0</v>
      </c>
      <c r="AJ2134" s="34">
        <f t="shared" si="860"/>
        <v>0</v>
      </c>
      <c r="AK2134" s="34"/>
      <c r="AL2134" s="34">
        <f t="shared" ref="AL2134:BC2134" si="861">COUNTIF(AL2091:AL2130,"NC")</f>
        <v>0</v>
      </c>
      <c r="AM2134" s="34">
        <f t="shared" si="861"/>
        <v>0</v>
      </c>
      <c r="AN2134" s="34">
        <f t="shared" si="861"/>
        <v>0</v>
      </c>
      <c r="AO2134" s="34">
        <f t="shared" si="861"/>
        <v>0</v>
      </c>
      <c r="AP2134" s="34">
        <f t="shared" si="861"/>
        <v>0</v>
      </c>
      <c r="AQ2134" s="34">
        <f t="shared" si="861"/>
        <v>0</v>
      </c>
      <c r="AR2134" s="34">
        <f t="shared" si="861"/>
        <v>0</v>
      </c>
      <c r="AS2134" s="34">
        <f t="shared" si="861"/>
        <v>0</v>
      </c>
      <c r="AT2134" s="34">
        <f t="shared" si="861"/>
        <v>0</v>
      </c>
      <c r="AU2134" s="34">
        <f t="shared" si="861"/>
        <v>0</v>
      </c>
      <c r="AV2134" s="34">
        <f t="shared" si="861"/>
        <v>0</v>
      </c>
      <c r="AW2134" s="34">
        <f t="shared" si="861"/>
        <v>0</v>
      </c>
      <c r="AX2134" s="34">
        <f t="shared" si="861"/>
        <v>0</v>
      </c>
      <c r="AY2134" s="34">
        <f t="shared" si="861"/>
        <v>0</v>
      </c>
      <c r="AZ2134" s="34">
        <f t="shared" si="861"/>
        <v>0</v>
      </c>
      <c r="BA2134" s="34">
        <f t="shared" si="861"/>
        <v>0</v>
      </c>
      <c r="BB2134" s="34">
        <f t="shared" si="861"/>
        <v>0</v>
      </c>
      <c r="BC2134" s="34">
        <f t="shared" si="861"/>
        <v>0</v>
      </c>
      <c r="BD2134" s="33">
        <f t="shared" si="853"/>
        <v>0</v>
      </c>
      <c r="BE2134" s="110"/>
    </row>
    <row r="2135" spans="1:57" ht="25.5" customHeight="1" x14ac:dyDescent="0.25">
      <c r="A2135" s="29"/>
      <c r="B2135" s="83"/>
      <c r="C2135" s="84"/>
      <c r="D2135" s="84"/>
      <c r="E2135" s="76" t="s">
        <v>118</v>
      </c>
      <c r="F2135" s="35">
        <f t="shared" ref="F2135:AK2135" si="862">1-F2134/(F2132-F2133)</f>
        <v>1</v>
      </c>
      <c r="G2135" s="35">
        <f t="shared" si="862"/>
        <v>1</v>
      </c>
      <c r="H2135" s="35">
        <f t="shared" si="862"/>
        <v>1</v>
      </c>
      <c r="I2135" s="35">
        <f t="shared" si="862"/>
        <v>1</v>
      </c>
      <c r="J2135" s="35">
        <f t="shared" si="862"/>
        <v>1</v>
      </c>
      <c r="K2135" s="35">
        <f t="shared" si="862"/>
        <v>1</v>
      </c>
      <c r="L2135" s="35">
        <f t="shared" si="862"/>
        <v>1</v>
      </c>
      <c r="M2135" s="35">
        <f t="shared" si="862"/>
        <v>1</v>
      </c>
      <c r="N2135" s="35">
        <f t="shared" si="862"/>
        <v>1</v>
      </c>
      <c r="O2135" s="35">
        <f t="shared" si="862"/>
        <v>1</v>
      </c>
      <c r="P2135" s="35">
        <f t="shared" si="862"/>
        <v>1</v>
      </c>
      <c r="Q2135" s="35">
        <f t="shared" si="862"/>
        <v>1</v>
      </c>
      <c r="R2135" s="35">
        <f t="shared" si="862"/>
        <v>1</v>
      </c>
      <c r="S2135" s="35">
        <f t="shared" si="862"/>
        <v>1</v>
      </c>
      <c r="T2135" s="35">
        <f t="shared" si="862"/>
        <v>1</v>
      </c>
      <c r="U2135" s="35">
        <f t="shared" si="862"/>
        <v>1</v>
      </c>
      <c r="V2135" s="35"/>
      <c r="W2135" s="35">
        <f t="shared" si="862"/>
        <v>1</v>
      </c>
      <c r="X2135" s="35"/>
      <c r="Y2135" s="35">
        <f t="shared" si="862"/>
        <v>1</v>
      </c>
      <c r="Z2135" s="35">
        <f t="shared" si="862"/>
        <v>1</v>
      </c>
      <c r="AA2135" s="35"/>
      <c r="AB2135" s="35">
        <f t="shared" si="862"/>
        <v>1</v>
      </c>
      <c r="AC2135" s="35">
        <f t="shared" si="862"/>
        <v>1</v>
      </c>
      <c r="AD2135" s="35">
        <f t="shared" si="862"/>
        <v>1</v>
      </c>
      <c r="AE2135" s="35">
        <f t="shared" si="862"/>
        <v>1</v>
      </c>
      <c r="AF2135" s="35">
        <f t="shared" si="862"/>
        <v>1</v>
      </c>
      <c r="AG2135" s="35">
        <f t="shared" si="862"/>
        <v>1</v>
      </c>
      <c r="AH2135" s="35"/>
      <c r="AI2135" s="35">
        <f t="shared" si="862"/>
        <v>1</v>
      </c>
      <c r="AJ2135" s="35">
        <f t="shared" si="862"/>
        <v>1</v>
      </c>
      <c r="AK2135" s="35"/>
      <c r="AL2135" s="35">
        <f t="shared" ref="AL2135:BD2135" si="863">1-AL2134/(AL2132-AL2133)</f>
        <v>1</v>
      </c>
      <c r="AM2135" s="35">
        <f t="shared" si="863"/>
        <v>1</v>
      </c>
      <c r="AN2135" s="35">
        <f t="shared" si="863"/>
        <v>1</v>
      </c>
      <c r="AO2135" s="35">
        <f t="shared" si="863"/>
        <v>1</v>
      </c>
      <c r="AP2135" s="35">
        <f t="shared" si="863"/>
        <v>1</v>
      </c>
      <c r="AQ2135" s="35">
        <f t="shared" si="863"/>
        <v>1</v>
      </c>
      <c r="AR2135" s="35">
        <f t="shared" si="863"/>
        <v>1</v>
      </c>
      <c r="AS2135" s="35">
        <f t="shared" si="863"/>
        <v>1</v>
      </c>
      <c r="AT2135" s="35">
        <f t="shared" si="863"/>
        <v>1</v>
      </c>
      <c r="AU2135" s="35">
        <f t="shared" si="863"/>
        <v>1</v>
      </c>
      <c r="AV2135" s="35">
        <f t="shared" si="863"/>
        <v>1</v>
      </c>
      <c r="AW2135" s="35">
        <f t="shared" si="863"/>
        <v>1</v>
      </c>
      <c r="AX2135" s="35">
        <f t="shared" si="863"/>
        <v>1</v>
      </c>
      <c r="AY2135" s="35">
        <f t="shared" si="863"/>
        <v>1</v>
      </c>
      <c r="AZ2135" s="35">
        <f t="shared" si="863"/>
        <v>1</v>
      </c>
      <c r="BA2135" s="35">
        <f t="shared" si="863"/>
        <v>1</v>
      </c>
      <c r="BB2135" s="35">
        <f t="shared" si="863"/>
        <v>1</v>
      </c>
      <c r="BC2135" s="35">
        <f t="shared" si="863"/>
        <v>1</v>
      </c>
      <c r="BD2135" s="35">
        <f t="shared" si="863"/>
        <v>1</v>
      </c>
      <c r="BE2135" s="110"/>
    </row>
    <row r="2136" spans="1:57" ht="25.5" customHeight="1" x14ac:dyDescent="0.25">
      <c r="A2136" s="29"/>
      <c r="B2136" s="83"/>
      <c r="C2136" s="84"/>
      <c r="D2136" s="84"/>
      <c r="E2136" s="76" t="s">
        <v>152</v>
      </c>
      <c r="F2136" s="34">
        <f t="shared" ref="F2136:AK2136" si="864">F2132+F2085</f>
        <v>1679</v>
      </c>
      <c r="G2136" s="34">
        <f t="shared" si="864"/>
        <v>1680</v>
      </c>
      <c r="H2136" s="34">
        <f t="shared" si="864"/>
        <v>1680</v>
      </c>
      <c r="I2136" s="34">
        <f t="shared" si="864"/>
        <v>1680</v>
      </c>
      <c r="J2136" s="34">
        <f t="shared" si="864"/>
        <v>1680</v>
      </c>
      <c r="K2136" s="34">
        <f t="shared" si="864"/>
        <v>1678</v>
      </c>
      <c r="L2136" s="34">
        <f t="shared" si="864"/>
        <v>1678</v>
      </c>
      <c r="M2136" s="34">
        <f t="shared" si="864"/>
        <v>1679</v>
      </c>
      <c r="N2136" s="34">
        <f t="shared" si="864"/>
        <v>1679</v>
      </c>
      <c r="O2136" s="34">
        <f t="shared" si="864"/>
        <v>1678</v>
      </c>
      <c r="P2136" s="34">
        <f t="shared" si="864"/>
        <v>1680</v>
      </c>
      <c r="Q2136" s="34">
        <f t="shared" si="864"/>
        <v>1680</v>
      </c>
      <c r="R2136" s="34">
        <f t="shared" si="864"/>
        <v>1663</v>
      </c>
      <c r="S2136" s="34">
        <f t="shared" si="864"/>
        <v>1679</v>
      </c>
      <c r="T2136" s="34">
        <f t="shared" si="864"/>
        <v>1680</v>
      </c>
      <c r="U2136" s="34">
        <f t="shared" si="864"/>
        <v>1668</v>
      </c>
      <c r="V2136" s="34"/>
      <c r="W2136" s="34">
        <f t="shared" si="864"/>
        <v>1675</v>
      </c>
      <c r="X2136" s="34"/>
      <c r="Y2136" s="34">
        <f t="shared" si="864"/>
        <v>1679</v>
      </c>
      <c r="Z2136" s="34">
        <f t="shared" si="864"/>
        <v>1680</v>
      </c>
      <c r="AA2136" s="34"/>
      <c r="AB2136" s="34">
        <f t="shared" si="864"/>
        <v>1680</v>
      </c>
      <c r="AC2136" s="34">
        <f t="shared" si="864"/>
        <v>1680</v>
      </c>
      <c r="AD2136" s="34">
        <f t="shared" si="864"/>
        <v>1680</v>
      </c>
      <c r="AE2136" s="34">
        <f t="shared" si="864"/>
        <v>1680</v>
      </c>
      <c r="AF2136" s="34">
        <f t="shared" si="864"/>
        <v>1679</v>
      </c>
      <c r="AG2136" s="34">
        <f t="shared" si="864"/>
        <v>1679</v>
      </c>
      <c r="AH2136" s="34"/>
      <c r="AI2136" s="34">
        <f t="shared" si="864"/>
        <v>1680</v>
      </c>
      <c r="AJ2136" s="34">
        <f t="shared" si="864"/>
        <v>1676</v>
      </c>
      <c r="AK2136" s="34"/>
      <c r="AL2136" s="34">
        <f t="shared" ref="AL2136:BD2136" si="865">AL2132+AL2085</f>
        <v>1676</v>
      </c>
      <c r="AM2136" s="34">
        <f t="shared" si="865"/>
        <v>1679</v>
      </c>
      <c r="AN2136" s="34">
        <f t="shared" si="865"/>
        <v>1679</v>
      </c>
      <c r="AO2136" s="34">
        <f t="shared" si="865"/>
        <v>1679</v>
      </c>
      <c r="AP2136" s="34">
        <f t="shared" si="865"/>
        <v>1680</v>
      </c>
      <c r="AQ2136" s="34">
        <f t="shared" si="865"/>
        <v>1677</v>
      </c>
      <c r="AR2136" s="34">
        <f t="shared" si="865"/>
        <v>1678</v>
      </c>
      <c r="AS2136" s="34">
        <f t="shared" si="865"/>
        <v>1680</v>
      </c>
      <c r="AT2136" s="34">
        <f t="shared" si="865"/>
        <v>1679</v>
      </c>
      <c r="AU2136" s="34">
        <f t="shared" si="865"/>
        <v>1680</v>
      </c>
      <c r="AV2136" s="34">
        <f t="shared" si="865"/>
        <v>1680</v>
      </c>
      <c r="AW2136" s="34">
        <f t="shared" si="865"/>
        <v>1672</v>
      </c>
      <c r="AX2136" s="34">
        <f t="shared" si="865"/>
        <v>1679</v>
      </c>
      <c r="AY2136" s="34">
        <f t="shared" si="865"/>
        <v>1677</v>
      </c>
      <c r="AZ2136" s="34">
        <f t="shared" si="865"/>
        <v>1679</v>
      </c>
      <c r="BA2136" s="34">
        <f t="shared" si="865"/>
        <v>1680</v>
      </c>
      <c r="BB2136" s="34">
        <f t="shared" si="865"/>
        <v>1680</v>
      </c>
      <c r="BC2136" s="34">
        <f t="shared" si="865"/>
        <v>1680</v>
      </c>
      <c r="BD2136" s="34">
        <f t="shared" si="865"/>
        <v>75523</v>
      </c>
      <c r="BE2136" s="110"/>
    </row>
    <row r="2137" spans="1:57" ht="25.5" customHeight="1" x14ac:dyDescent="0.25">
      <c r="A2137" s="29"/>
      <c r="B2137" s="83"/>
      <c r="C2137" s="84"/>
      <c r="D2137" s="84"/>
      <c r="E2137" s="76" t="s">
        <v>153</v>
      </c>
      <c r="F2137" s="34">
        <f t="shared" ref="F2137:AK2137" si="866">F2133+F2086</f>
        <v>94</v>
      </c>
      <c r="G2137" s="34">
        <f t="shared" si="866"/>
        <v>142</v>
      </c>
      <c r="H2137" s="34">
        <f t="shared" si="866"/>
        <v>91</v>
      </c>
      <c r="I2137" s="34">
        <f t="shared" si="866"/>
        <v>146</v>
      </c>
      <c r="J2137" s="34">
        <f t="shared" si="866"/>
        <v>151</v>
      </c>
      <c r="K2137" s="34">
        <f t="shared" si="866"/>
        <v>145</v>
      </c>
      <c r="L2137" s="34">
        <f t="shared" si="866"/>
        <v>192</v>
      </c>
      <c r="M2137" s="34">
        <f t="shared" si="866"/>
        <v>175</v>
      </c>
      <c r="N2137" s="34">
        <f t="shared" si="866"/>
        <v>159</v>
      </c>
      <c r="O2137" s="34">
        <f t="shared" si="866"/>
        <v>158</v>
      </c>
      <c r="P2137" s="34">
        <f t="shared" si="866"/>
        <v>148</v>
      </c>
      <c r="Q2137" s="34">
        <f t="shared" si="866"/>
        <v>192</v>
      </c>
      <c r="R2137" s="34">
        <f t="shared" si="866"/>
        <v>131</v>
      </c>
      <c r="S2137" s="34">
        <f t="shared" si="866"/>
        <v>185</v>
      </c>
      <c r="T2137" s="34">
        <f t="shared" si="866"/>
        <v>145</v>
      </c>
      <c r="U2137" s="34">
        <f t="shared" si="866"/>
        <v>140</v>
      </c>
      <c r="V2137" s="34"/>
      <c r="W2137" s="34">
        <f t="shared" si="866"/>
        <v>157</v>
      </c>
      <c r="X2137" s="34"/>
      <c r="Y2137" s="34">
        <f t="shared" si="866"/>
        <v>150</v>
      </c>
      <c r="Z2137" s="34">
        <f t="shared" si="866"/>
        <v>146</v>
      </c>
      <c r="AA2137" s="34"/>
      <c r="AB2137" s="34">
        <f t="shared" si="866"/>
        <v>133</v>
      </c>
      <c r="AC2137" s="34">
        <f t="shared" si="866"/>
        <v>149</v>
      </c>
      <c r="AD2137" s="34">
        <f t="shared" si="866"/>
        <v>154</v>
      </c>
      <c r="AE2137" s="34">
        <f t="shared" si="866"/>
        <v>157</v>
      </c>
      <c r="AF2137" s="34">
        <f t="shared" si="866"/>
        <v>166</v>
      </c>
      <c r="AG2137" s="34">
        <f t="shared" si="866"/>
        <v>116</v>
      </c>
      <c r="AH2137" s="34"/>
      <c r="AI2137" s="34">
        <f t="shared" si="866"/>
        <v>184</v>
      </c>
      <c r="AJ2137" s="34">
        <f t="shared" si="866"/>
        <v>148</v>
      </c>
      <c r="AK2137" s="34"/>
      <c r="AL2137" s="34">
        <f t="shared" ref="AL2137:BD2137" si="867">AL2133+AL2086</f>
        <v>145</v>
      </c>
      <c r="AM2137" s="34">
        <f t="shared" si="867"/>
        <v>147</v>
      </c>
      <c r="AN2137" s="34">
        <f t="shared" si="867"/>
        <v>176</v>
      </c>
      <c r="AO2137" s="34">
        <f t="shared" si="867"/>
        <v>144</v>
      </c>
      <c r="AP2137" s="34">
        <f t="shared" si="867"/>
        <v>184</v>
      </c>
      <c r="AQ2137" s="34">
        <f t="shared" si="867"/>
        <v>147</v>
      </c>
      <c r="AR2137" s="34">
        <f t="shared" si="867"/>
        <v>130</v>
      </c>
      <c r="AS2137" s="34">
        <f t="shared" si="867"/>
        <v>217</v>
      </c>
      <c r="AT2137" s="34">
        <f t="shared" si="867"/>
        <v>144</v>
      </c>
      <c r="AU2137" s="34">
        <f t="shared" si="867"/>
        <v>189</v>
      </c>
      <c r="AV2137" s="34">
        <f t="shared" si="867"/>
        <v>0</v>
      </c>
      <c r="AW2137" s="34">
        <f t="shared" si="867"/>
        <v>154</v>
      </c>
      <c r="AX2137" s="34">
        <f t="shared" si="867"/>
        <v>128</v>
      </c>
      <c r="AY2137" s="34">
        <f t="shared" si="867"/>
        <v>196</v>
      </c>
      <c r="AZ2137" s="34">
        <f t="shared" si="867"/>
        <v>131</v>
      </c>
      <c r="BA2137" s="34">
        <f t="shared" si="867"/>
        <v>137</v>
      </c>
      <c r="BB2137" s="34">
        <f t="shared" si="867"/>
        <v>0</v>
      </c>
      <c r="BC2137" s="34">
        <f t="shared" si="867"/>
        <v>0</v>
      </c>
      <c r="BD2137" s="34">
        <f t="shared" si="867"/>
        <v>6423</v>
      </c>
      <c r="BE2137" s="110"/>
    </row>
    <row r="2138" spans="1:57" ht="25.5" customHeight="1" x14ac:dyDescent="0.25">
      <c r="A2138" s="29"/>
      <c r="B2138" s="83"/>
      <c r="C2138" s="84"/>
      <c r="D2138" s="84"/>
      <c r="E2138" s="76" t="s">
        <v>154</v>
      </c>
      <c r="F2138" s="34">
        <f t="shared" ref="F2138:AK2138" si="868">F2134+F2087</f>
        <v>5</v>
      </c>
      <c r="G2138" s="34">
        <f t="shared" si="868"/>
        <v>27</v>
      </c>
      <c r="H2138" s="34">
        <f t="shared" si="868"/>
        <v>89</v>
      </c>
      <c r="I2138" s="34">
        <f t="shared" si="868"/>
        <v>71</v>
      </c>
      <c r="J2138" s="34">
        <f t="shared" si="868"/>
        <v>81</v>
      </c>
      <c r="K2138" s="34">
        <f t="shared" si="868"/>
        <v>22</v>
      </c>
      <c r="L2138" s="34">
        <f t="shared" si="868"/>
        <v>51</v>
      </c>
      <c r="M2138" s="34">
        <f t="shared" si="868"/>
        <v>134</v>
      </c>
      <c r="N2138" s="34">
        <f t="shared" si="868"/>
        <v>107</v>
      </c>
      <c r="O2138" s="34">
        <f t="shared" si="868"/>
        <v>72</v>
      </c>
      <c r="P2138" s="34">
        <f t="shared" si="868"/>
        <v>29</v>
      </c>
      <c r="Q2138" s="34">
        <f t="shared" si="868"/>
        <v>71</v>
      </c>
      <c r="R2138" s="34">
        <f t="shared" si="868"/>
        <v>96</v>
      </c>
      <c r="S2138" s="34">
        <f t="shared" si="868"/>
        <v>24</v>
      </c>
      <c r="T2138" s="34">
        <f t="shared" si="868"/>
        <v>101</v>
      </c>
      <c r="U2138" s="34">
        <f t="shared" si="868"/>
        <v>78</v>
      </c>
      <c r="V2138" s="34"/>
      <c r="W2138" s="34">
        <f t="shared" si="868"/>
        <v>147</v>
      </c>
      <c r="X2138" s="34"/>
      <c r="Y2138" s="34">
        <f t="shared" si="868"/>
        <v>58</v>
      </c>
      <c r="Z2138" s="34">
        <f t="shared" si="868"/>
        <v>74</v>
      </c>
      <c r="AA2138" s="34"/>
      <c r="AB2138" s="34">
        <f t="shared" si="868"/>
        <v>4</v>
      </c>
      <c r="AC2138" s="34">
        <f t="shared" si="868"/>
        <v>59</v>
      </c>
      <c r="AD2138" s="34">
        <f t="shared" si="868"/>
        <v>25</v>
      </c>
      <c r="AE2138" s="34">
        <f t="shared" si="868"/>
        <v>21</v>
      </c>
      <c r="AF2138" s="34">
        <f t="shared" si="868"/>
        <v>105</v>
      </c>
      <c r="AG2138" s="34">
        <f t="shared" si="868"/>
        <v>40</v>
      </c>
      <c r="AH2138" s="34"/>
      <c r="AI2138" s="34">
        <f t="shared" si="868"/>
        <v>58</v>
      </c>
      <c r="AJ2138" s="34">
        <f t="shared" si="868"/>
        <v>39</v>
      </c>
      <c r="AK2138" s="34"/>
      <c r="AL2138" s="34">
        <f t="shared" ref="AL2138:BD2138" si="869">AL2134+AL2087</f>
        <v>37</v>
      </c>
      <c r="AM2138" s="34">
        <f t="shared" si="869"/>
        <v>15</v>
      </c>
      <c r="AN2138" s="34">
        <f t="shared" si="869"/>
        <v>38</v>
      </c>
      <c r="AO2138" s="34">
        <f t="shared" si="869"/>
        <v>93</v>
      </c>
      <c r="AP2138" s="34">
        <f t="shared" si="869"/>
        <v>15</v>
      </c>
      <c r="AQ2138" s="34">
        <f t="shared" si="869"/>
        <v>141</v>
      </c>
      <c r="AR2138" s="34">
        <f t="shared" si="869"/>
        <v>101</v>
      </c>
      <c r="AS2138" s="34">
        <f t="shared" si="869"/>
        <v>87</v>
      </c>
      <c r="AT2138" s="34">
        <f t="shared" si="869"/>
        <v>89</v>
      </c>
      <c r="AU2138" s="34">
        <f t="shared" si="869"/>
        <v>158</v>
      </c>
      <c r="AV2138" s="34">
        <f t="shared" si="869"/>
        <v>0</v>
      </c>
      <c r="AW2138" s="34">
        <f t="shared" si="869"/>
        <v>183</v>
      </c>
      <c r="AX2138" s="34">
        <f t="shared" si="869"/>
        <v>64</v>
      </c>
      <c r="AY2138" s="34">
        <f t="shared" si="869"/>
        <v>3</v>
      </c>
      <c r="AZ2138" s="34">
        <f t="shared" si="869"/>
        <v>33</v>
      </c>
      <c r="BA2138" s="34">
        <f t="shared" si="869"/>
        <v>1</v>
      </c>
      <c r="BB2138" s="34">
        <f t="shared" si="869"/>
        <v>0</v>
      </c>
      <c r="BC2138" s="34">
        <f t="shared" si="869"/>
        <v>0</v>
      </c>
      <c r="BD2138" s="34">
        <f t="shared" si="869"/>
        <v>2746</v>
      </c>
      <c r="BE2138" s="110"/>
    </row>
    <row r="2139" spans="1:57" ht="25.5" customHeight="1" x14ac:dyDescent="0.25">
      <c r="A2139" s="29"/>
      <c r="B2139" s="83"/>
      <c r="C2139" s="84"/>
      <c r="D2139" s="84"/>
      <c r="E2139" s="76" t="s">
        <v>155</v>
      </c>
      <c r="F2139" s="35">
        <f t="shared" ref="F2139:AK2139" si="870">1-F2138/(F2136-F2137)</f>
        <v>0.99684542586750791</v>
      </c>
      <c r="G2139" s="35">
        <f t="shared" si="870"/>
        <v>0.98244473342002603</v>
      </c>
      <c r="H2139" s="35">
        <f t="shared" si="870"/>
        <v>0.94398993077407178</v>
      </c>
      <c r="I2139" s="35">
        <f t="shared" si="870"/>
        <v>0.95371577574967403</v>
      </c>
      <c r="J2139" s="35">
        <f t="shared" si="870"/>
        <v>0.94702419882276001</v>
      </c>
      <c r="K2139" s="35">
        <f t="shared" si="870"/>
        <v>0.98564905414220483</v>
      </c>
      <c r="L2139" s="35">
        <f t="shared" si="870"/>
        <v>0.96567967698519519</v>
      </c>
      <c r="M2139" s="35">
        <f t="shared" si="870"/>
        <v>0.91090425531914898</v>
      </c>
      <c r="N2139" s="35">
        <f t="shared" si="870"/>
        <v>0.92960526315789471</v>
      </c>
      <c r="O2139" s="35">
        <f t="shared" si="870"/>
        <v>0.95263157894736838</v>
      </c>
      <c r="P2139" s="35">
        <f t="shared" si="870"/>
        <v>0.9810704960835509</v>
      </c>
      <c r="Q2139" s="35">
        <f t="shared" si="870"/>
        <v>0.95228494623655913</v>
      </c>
      <c r="R2139" s="35">
        <f t="shared" si="870"/>
        <v>0.93733681462140994</v>
      </c>
      <c r="S2139" s="35">
        <f t="shared" si="870"/>
        <v>0.98393574297188757</v>
      </c>
      <c r="T2139" s="35">
        <f t="shared" si="870"/>
        <v>0.93420195439739417</v>
      </c>
      <c r="U2139" s="35">
        <f t="shared" si="870"/>
        <v>0.94895287958115182</v>
      </c>
      <c r="V2139" s="35"/>
      <c r="W2139" s="35">
        <f t="shared" si="870"/>
        <v>0.90316205533596838</v>
      </c>
      <c r="X2139" s="35"/>
      <c r="Y2139" s="35">
        <f t="shared" si="870"/>
        <v>0.96206671026814916</v>
      </c>
      <c r="Z2139" s="35">
        <f t="shared" si="870"/>
        <v>0.95176010430247715</v>
      </c>
      <c r="AA2139" s="35"/>
      <c r="AB2139" s="35">
        <f t="shared" si="870"/>
        <v>0.99741435035552684</v>
      </c>
      <c r="AC2139" s="35">
        <f t="shared" si="870"/>
        <v>0.96146309601567603</v>
      </c>
      <c r="AD2139" s="35">
        <f t="shared" si="870"/>
        <v>0.98361730013106163</v>
      </c>
      <c r="AE2139" s="35">
        <f t="shared" si="870"/>
        <v>0.98621142481943536</v>
      </c>
      <c r="AF2139" s="35">
        <f t="shared" si="870"/>
        <v>0.93060145406477202</v>
      </c>
      <c r="AG2139" s="35">
        <f t="shared" si="870"/>
        <v>0.97440818937939855</v>
      </c>
      <c r="AH2139" s="35"/>
      <c r="AI2139" s="35">
        <f t="shared" si="870"/>
        <v>0.96122994652406413</v>
      </c>
      <c r="AJ2139" s="35">
        <f t="shared" si="870"/>
        <v>0.97447643979057597</v>
      </c>
      <c r="AK2139" s="35"/>
      <c r="AL2139" s="35">
        <f t="shared" ref="AL2139:BD2139" si="871">1-AL2138/(AL2136-AL2137)</f>
        <v>0.97583278902677983</v>
      </c>
      <c r="AM2139" s="35">
        <f t="shared" si="871"/>
        <v>0.99020887728459528</v>
      </c>
      <c r="AN2139" s="35">
        <f t="shared" si="871"/>
        <v>0.97471723220226214</v>
      </c>
      <c r="AO2139" s="35">
        <f t="shared" si="871"/>
        <v>0.93941368078175891</v>
      </c>
      <c r="AP2139" s="35">
        <f t="shared" si="871"/>
        <v>0.98997326203208558</v>
      </c>
      <c r="AQ2139" s="35">
        <f t="shared" si="871"/>
        <v>0.90784313725490196</v>
      </c>
      <c r="AR2139" s="35">
        <f t="shared" si="871"/>
        <v>0.93475452196382425</v>
      </c>
      <c r="AS2139" s="35">
        <f t="shared" si="871"/>
        <v>0.94053315105946689</v>
      </c>
      <c r="AT2139" s="35">
        <f t="shared" si="871"/>
        <v>0.94201954397394139</v>
      </c>
      <c r="AU2139" s="35">
        <f t="shared" si="871"/>
        <v>0.89403085177733066</v>
      </c>
      <c r="AV2139" s="35">
        <f t="shared" si="871"/>
        <v>1</v>
      </c>
      <c r="AW2139" s="35">
        <f t="shared" si="871"/>
        <v>0.87944664031620556</v>
      </c>
      <c r="AX2139" s="35">
        <f t="shared" si="871"/>
        <v>0.95873629916183112</v>
      </c>
      <c r="AY2139" s="35">
        <f t="shared" si="871"/>
        <v>0.99797434166103982</v>
      </c>
      <c r="AZ2139" s="35">
        <f t="shared" si="871"/>
        <v>0.97868217054263562</v>
      </c>
      <c r="BA2139" s="35">
        <f t="shared" si="871"/>
        <v>0.99935191186001293</v>
      </c>
      <c r="BB2139" s="35">
        <f t="shared" si="871"/>
        <v>1</v>
      </c>
      <c r="BC2139" s="35">
        <f t="shared" si="871"/>
        <v>1</v>
      </c>
      <c r="BD2139" s="35">
        <f t="shared" si="871"/>
        <v>0.960260492040521</v>
      </c>
      <c r="BE2139" s="110"/>
    </row>
    <row r="2140" spans="1:57" ht="25.5" customHeight="1" x14ac:dyDescent="0.25">
      <c r="A2140" s="19" t="s">
        <v>44</v>
      </c>
      <c r="B2140" s="85" t="s">
        <v>45</v>
      </c>
      <c r="C2140" s="86">
        <v>43764</v>
      </c>
      <c r="D2140" s="85">
        <v>42</v>
      </c>
      <c r="E2140" s="85" t="s">
        <v>46</v>
      </c>
      <c r="F2140" s="19">
        <f t="shared" ref="F2140:AK2140" si="872">F2089</f>
        <v>14</v>
      </c>
      <c r="G2140" s="19">
        <f t="shared" si="872"/>
        <v>23</v>
      </c>
      <c r="H2140" s="19">
        <f t="shared" si="872"/>
        <v>42</v>
      </c>
      <c r="I2140" s="19">
        <f t="shared" si="872"/>
        <v>47</v>
      </c>
      <c r="J2140" s="19">
        <f t="shared" si="872"/>
        <v>48</v>
      </c>
      <c r="K2140" s="19">
        <f t="shared" si="872"/>
        <v>59</v>
      </c>
      <c r="L2140" s="19">
        <f t="shared" si="872"/>
        <v>64</v>
      </c>
      <c r="M2140" s="19">
        <f t="shared" si="872"/>
        <v>65</v>
      </c>
      <c r="N2140" s="19">
        <f t="shared" si="872"/>
        <v>66</v>
      </c>
      <c r="O2140" s="19">
        <f t="shared" si="872"/>
        <v>72</v>
      </c>
      <c r="P2140" s="19">
        <f t="shared" si="872"/>
        <v>76</v>
      </c>
      <c r="Q2140" s="19">
        <f t="shared" si="872"/>
        <v>78</v>
      </c>
      <c r="R2140" s="19">
        <f t="shared" si="872"/>
        <v>79</v>
      </c>
      <c r="S2140" s="19">
        <f t="shared" si="872"/>
        <v>83</v>
      </c>
      <c r="T2140" s="19">
        <f t="shared" si="872"/>
        <v>84</v>
      </c>
      <c r="U2140" s="19">
        <f t="shared" si="872"/>
        <v>86</v>
      </c>
      <c r="V2140" s="19"/>
      <c r="W2140" s="19">
        <f t="shared" si="872"/>
        <v>411</v>
      </c>
      <c r="X2140" s="19"/>
      <c r="Y2140" s="19">
        <f t="shared" si="872"/>
        <v>413</v>
      </c>
      <c r="Z2140" s="19">
        <f t="shared" si="872"/>
        <v>415</v>
      </c>
      <c r="AA2140" s="19"/>
      <c r="AB2140" s="19">
        <f t="shared" si="872"/>
        <v>417</v>
      </c>
      <c r="AC2140" s="19">
        <f t="shared" si="872"/>
        <v>418</v>
      </c>
      <c r="AD2140" s="19">
        <f t="shared" si="872"/>
        <v>419</v>
      </c>
      <c r="AE2140" s="19">
        <f t="shared" si="872"/>
        <v>420</v>
      </c>
      <c r="AF2140" s="19">
        <f t="shared" si="872"/>
        <v>421</v>
      </c>
      <c r="AG2140" s="19">
        <f t="shared" si="872"/>
        <v>422</v>
      </c>
      <c r="AH2140" s="19"/>
      <c r="AI2140" s="19">
        <f t="shared" si="872"/>
        <v>425</v>
      </c>
      <c r="AJ2140" s="19">
        <f t="shared" si="872"/>
        <v>426</v>
      </c>
      <c r="AK2140" s="19"/>
      <c r="AL2140" s="19">
        <f t="shared" ref="AL2140:BD2140" si="873">AL2089</f>
        <v>430</v>
      </c>
      <c r="AM2140" s="19">
        <f t="shared" si="873"/>
        <v>431</v>
      </c>
      <c r="AN2140" s="19">
        <f t="shared" si="873"/>
        <v>433</v>
      </c>
      <c r="AO2140" s="19">
        <f t="shared" si="873"/>
        <v>446</v>
      </c>
      <c r="AP2140" s="19">
        <f t="shared" si="873"/>
        <v>449</v>
      </c>
      <c r="AQ2140" s="19">
        <f t="shared" si="873"/>
        <v>450</v>
      </c>
      <c r="AR2140" s="19">
        <f t="shared" si="873"/>
        <v>451</v>
      </c>
      <c r="AS2140" s="19">
        <f t="shared" si="873"/>
        <v>453</v>
      </c>
      <c r="AT2140" s="19">
        <f t="shared" si="873"/>
        <v>454</v>
      </c>
      <c r="AU2140" s="19">
        <f t="shared" si="873"/>
        <v>455</v>
      </c>
      <c r="AV2140" s="19">
        <f t="shared" si="873"/>
        <v>0</v>
      </c>
      <c r="AW2140" s="19">
        <f t="shared" si="873"/>
        <v>457</v>
      </c>
      <c r="AX2140" s="19">
        <f t="shared" si="873"/>
        <v>458</v>
      </c>
      <c r="AY2140" s="19">
        <f t="shared" si="873"/>
        <v>460</v>
      </c>
      <c r="AZ2140" s="19">
        <f t="shared" si="873"/>
        <v>461</v>
      </c>
      <c r="BA2140" s="19">
        <f t="shared" si="873"/>
        <v>463</v>
      </c>
      <c r="BB2140" s="19">
        <f t="shared" si="873"/>
        <v>0</v>
      </c>
      <c r="BC2140" s="19">
        <f t="shared" si="873"/>
        <v>0</v>
      </c>
      <c r="BD2140" s="19" t="str">
        <f t="shared" si="873"/>
        <v>TOTALS</v>
      </c>
      <c r="BE2140" s="19" t="s">
        <v>47</v>
      </c>
    </row>
    <row r="2141" spans="1:57" ht="25.5" customHeight="1" x14ac:dyDescent="0.25">
      <c r="A2141" s="19" t="s">
        <v>48</v>
      </c>
      <c r="B2141" s="85"/>
      <c r="C2141" s="87" t="s">
        <v>49</v>
      </c>
      <c r="D2141" s="87" t="s">
        <v>50</v>
      </c>
      <c r="E2141" s="87" t="s">
        <v>51</v>
      </c>
      <c r="F2141" s="19" t="s">
        <v>52</v>
      </c>
      <c r="G2141" s="19" t="s">
        <v>52</v>
      </c>
      <c r="H2141" s="19" t="s">
        <v>52</v>
      </c>
      <c r="I2141" s="19" t="s">
        <v>52</v>
      </c>
      <c r="J2141" s="19" t="s">
        <v>52</v>
      </c>
      <c r="K2141" s="19" t="s">
        <v>52</v>
      </c>
      <c r="L2141" s="19" t="s">
        <v>52</v>
      </c>
      <c r="M2141" s="19" t="s">
        <v>52</v>
      </c>
      <c r="N2141" s="19" t="s">
        <v>52</v>
      </c>
      <c r="O2141" s="19" t="s">
        <v>52</v>
      </c>
      <c r="P2141" s="19" t="s">
        <v>52</v>
      </c>
      <c r="Q2141" s="19" t="s">
        <v>52</v>
      </c>
      <c r="R2141" s="19" t="s">
        <v>52</v>
      </c>
      <c r="S2141" s="19" t="s">
        <v>52</v>
      </c>
      <c r="T2141" s="19" t="s">
        <v>52</v>
      </c>
      <c r="U2141" s="19" t="s">
        <v>52</v>
      </c>
      <c r="V2141" s="19"/>
      <c r="W2141" s="19" t="s">
        <v>52</v>
      </c>
      <c r="X2141" s="19"/>
      <c r="Y2141" s="19" t="s">
        <v>52</v>
      </c>
      <c r="Z2141" s="19" t="s">
        <v>52</v>
      </c>
      <c r="AA2141" s="19"/>
      <c r="AB2141" s="19" t="s">
        <v>52</v>
      </c>
      <c r="AC2141" s="19" t="s">
        <v>52</v>
      </c>
      <c r="AD2141" s="19" t="s">
        <v>52</v>
      </c>
      <c r="AE2141" s="19" t="s">
        <v>52</v>
      </c>
      <c r="AF2141" s="19" t="s">
        <v>52</v>
      </c>
      <c r="AG2141" s="19" t="s">
        <v>52</v>
      </c>
      <c r="AH2141" s="19"/>
      <c r="AI2141" s="19" t="s">
        <v>52</v>
      </c>
      <c r="AJ2141" s="19" t="s">
        <v>52</v>
      </c>
      <c r="AK2141" s="19"/>
      <c r="AL2141" s="19" t="s">
        <v>52</v>
      </c>
      <c r="AM2141" s="19" t="s">
        <v>52</v>
      </c>
      <c r="AN2141" s="19" t="s">
        <v>52</v>
      </c>
      <c r="AO2141" s="19" t="s">
        <v>52</v>
      </c>
      <c r="AP2141" s="19" t="s">
        <v>52</v>
      </c>
      <c r="AQ2141" s="19" t="s">
        <v>52</v>
      </c>
      <c r="AR2141" s="19" t="s">
        <v>52</v>
      </c>
      <c r="AS2141" s="19" t="s">
        <v>52</v>
      </c>
      <c r="AT2141" s="19" t="s">
        <v>52</v>
      </c>
      <c r="AU2141" s="19" t="s">
        <v>52</v>
      </c>
      <c r="AV2141" s="19" t="s">
        <v>52</v>
      </c>
      <c r="AW2141" s="19" t="s">
        <v>52</v>
      </c>
      <c r="AX2141" s="19" t="s">
        <v>52</v>
      </c>
      <c r="AY2141" s="19" t="s">
        <v>52</v>
      </c>
      <c r="AZ2141" s="19" t="s">
        <v>52</v>
      </c>
      <c r="BA2141" s="19" t="s">
        <v>52</v>
      </c>
      <c r="BB2141" s="19" t="s">
        <v>52</v>
      </c>
      <c r="BC2141" s="19" t="s">
        <v>52</v>
      </c>
      <c r="BD2141" s="19" t="s">
        <v>52</v>
      </c>
      <c r="BE2141" s="19" t="s">
        <v>53</v>
      </c>
    </row>
    <row r="2142" spans="1:57" ht="25.5" customHeight="1" x14ac:dyDescent="0.25">
      <c r="A2142" s="22">
        <v>43</v>
      </c>
      <c r="B2142" s="76" t="s">
        <v>54</v>
      </c>
      <c r="C2142" s="76">
        <v>25</v>
      </c>
      <c r="D2142" s="76" t="s">
        <v>55</v>
      </c>
      <c r="E2142" s="76" t="s">
        <v>56</v>
      </c>
      <c r="F2142" s="24">
        <v>0</v>
      </c>
      <c r="G2142" s="24">
        <v>0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0</v>
      </c>
      <c r="V2142" s="24"/>
      <c r="W2142" s="24">
        <v>0</v>
      </c>
      <c r="X2142" s="24"/>
      <c r="Y2142" s="24">
        <v>0</v>
      </c>
      <c r="Z2142" s="24">
        <v>0</v>
      </c>
      <c r="AA2142" s="24"/>
      <c r="AB2142" s="24">
        <v>0</v>
      </c>
      <c r="AC2142" s="24">
        <v>0</v>
      </c>
      <c r="AD2142" s="24">
        <v>0</v>
      </c>
      <c r="AE2142" s="24">
        <v>0</v>
      </c>
      <c r="AF2142" s="24">
        <v>0</v>
      </c>
      <c r="AG2142" s="24">
        <v>0</v>
      </c>
      <c r="AH2142" s="24"/>
      <c r="AI2142" s="24">
        <v>0</v>
      </c>
      <c r="AJ2142" s="24">
        <v>0</v>
      </c>
      <c r="AK2142" s="24"/>
      <c r="AL2142" s="24">
        <v>0</v>
      </c>
      <c r="AM2142" s="24">
        <v>0</v>
      </c>
      <c r="AN2142" s="24">
        <v>0</v>
      </c>
      <c r="AO2142" s="24">
        <v>0</v>
      </c>
      <c r="AP2142" s="24">
        <v>0</v>
      </c>
      <c r="AQ2142" s="24">
        <v>0</v>
      </c>
      <c r="AR2142" s="24">
        <v>0</v>
      </c>
      <c r="AS2142" s="24">
        <v>0</v>
      </c>
      <c r="AT2142" s="24">
        <v>0</v>
      </c>
      <c r="AU2142" s="24">
        <v>0</v>
      </c>
      <c r="AV2142" s="24">
        <v>0</v>
      </c>
      <c r="AW2142" s="24">
        <v>0</v>
      </c>
      <c r="AX2142" s="24">
        <v>0</v>
      </c>
      <c r="AY2142" s="24">
        <v>0</v>
      </c>
      <c r="AZ2142" s="24">
        <v>0</v>
      </c>
      <c r="BA2142" s="24">
        <v>0</v>
      </c>
      <c r="BB2142" s="24">
        <v>0</v>
      </c>
      <c r="BC2142" s="24">
        <v>0</v>
      </c>
      <c r="BD2142" s="24">
        <f t="shared" ref="BD2142:BD2185" si="874">SUM(F2142:BC2142)</f>
        <v>0</v>
      </c>
      <c r="BE2142" s="25"/>
    </row>
    <row r="2143" spans="1:57" ht="25.5" customHeight="1" x14ac:dyDescent="0.25">
      <c r="A2143" s="22">
        <v>43</v>
      </c>
      <c r="B2143" s="76" t="s">
        <v>54</v>
      </c>
      <c r="C2143" s="76">
        <v>66</v>
      </c>
      <c r="D2143" s="76" t="s">
        <v>55</v>
      </c>
      <c r="E2143" s="77" t="s">
        <v>57</v>
      </c>
      <c r="F2143" s="24">
        <v>0</v>
      </c>
      <c r="G2143" s="24">
        <v>0</v>
      </c>
      <c r="H2143" s="24">
        <v>0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0</v>
      </c>
      <c r="V2143" s="24"/>
      <c r="W2143" s="24">
        <v>0</v>
      </c>
      <c r="X2143" s="24"/>
      <c r="Y2143" s="24">
        <v>0</v>
      </c>
      <c r="Z2143" s="24">
        <v>0</v>
      </c>
      <c r="AA2143" s="24"/>
      <c r="AB2143" s="24">
        <v>0</v>
      </c>
      <c r="AC2143" s="24">
        <v>0</v>
      </c>
      <c r="AD2143" s="24">
        <v>0</v>
      </c>
      <c r="AE2143" s="24">
        <v>0</v>
      </c>
      <c r="AF2143" s="24">
        <v>0</v>
      </c>
      <c r="AG2143" s="24">
        <v>0</v>
      </c>
      <c r="AH2143" s="24"/>
      <c r="AI2143" s="24">
        <v>0</v>
      </c>
      <c r="AJ2143" s="24">
        <v>0</v>
      </c>
      <c r="AK2143" s="24"/>
      <c r="AL2143" s="24">
        <v>0</v>
      </c>
      <c r="AM2143" s="24">
        <v>0</v>
      </c>
      <c r="AN2143" s="24">
        <v>0</v>
      </c>
      <c r="AO2143" s="24">
        <v>0</v>
      </c>
      <c r="AP2143" s="24">
        <v>0</v>
      </c>
      <c r="AQ2143" s="24">
        <v>0</v>
      </c>
      <c r="AR2143" s="24">
        <v>0</v>
      </c>
      <c r="AS2143" s="24">
        <v>0</v>
      </c>
      <c r="AT2143" s="24">
        <v>0</v>
      </c>
      <c r="AU2143" s="24">
        <v>0</v>
      </c>
      <c r="AV2143" s="24">
        <v>0</v>
      </c>
      <c r="AW2143" s="24">
        <v>0</v>
      </c>
      <c r="AX2143" s="24">
        <v>0</v>
      </c>
      <c r="AY2143" s="24">
        <v>0</v>
      </c>
      <c r="AZ2143" s="24">
        <v>0</v>
      </c>
      <c r="BA2143" s="24">
        <v>0</v>
      </c>
      <c r="BB2143" s="24">
        <v>0</v>
      </c>
      <c r="BC2143" s="24">
        <v>0</v>
      </c>
      <c r="BD2143" s="24">
        <f t="shared" si="874"/>
        <v>0</v>
      </c>
      <c r="BE2143" s="25"/>
    </row>
    <row r="2144" spans="1:57" ht="25.5" customHeight="1" x14ac:dyDescent="0.25">
      <c r="A2144" s="22">
        <v>43</v>
      </c>
      <c r="B2144" s="76" t="s">
        <v>54</v>
      </c>
      <c r="C2144" s="76">
        <v>27</v>
      </c>
      <c r="D2144" s="76">
        <v>269</v>
      </c>
      <c r="E2144" s="76" t="s">
        <v>61</v>
      </c>
      <c r="F2144" s="24">
        <v>0</v>
      </c>
      <c r="G2144" s="24">
        <v>0</v>
      </c>
      <c r="H2144" s="24">
        <v>0</v>
      </c>
      <c r="I2144" s="24">
        <v>0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0</v>
      </c>
      <c r="V2144" s="24"/>
      <c r="W2144" s="24">
        <v>0</v>
      </c>
      <c r="X2144" s="24"/>
      <c r="Y2144" s="24">
        <v>0</v>
      </c>
      <c r="Z2144" s="24">
        <v>0</v>
      </c>
      <c r="AA2144" s="24"/>
      <c r="AB2144" s="24">
        <v>0</v>
      </c>
      <c r="AC2144" s="24">
        <v>0</v>
      </c>
      <c r="AD2144" s="24">
        <v>0</v>
      </c>
      <c r="AE2144" s="24">
        <v>0</v>
      </c>
      <c r="AF2144" s="24">
        <v>0</v>
      </c>
      <c r="AG2144" s="24">
        <v>0</v>
      </c>
      <c r="AH2144" s="24"/>
      <c r="AI2144" s="24">
        <v>0</v>
      </c>
      <c r="AJ2144" s="24">
        <v>0</v>
      </c>
      <c r="AK2144" s="24"/>
      <c r="AL2144" s="24">
        <v>0</v>
      </c>
      <c r="AM2144" s="24">
        <v>0</v>
      </c>
      <c r="AN2144" s="24">
        <v>0</v>
      </c>
      <c r="AO2144" s="24">
        <v>0</v>
      </c>
      <c r="AP2144" s="24">
        <v>0</v>
      </c>
      <c r="AQ2144" s="24">
        <v>0</v>
      </c>
      <c r="AR2144" s="24">
        <v>0</v>
      </c>
      <c r="AS2144" s="24">
        <v>0</v>
      </c>
      <c r="AT2144" s="24">
        <v>0</v>
      </c>
      <c r="AU2144" s="24">
        <v>0</v>
      </c>
      <c r="AV2144" s="24">
        <v>0</v>
      </c>
      <c r="AW2144" s="24">
        <v>0</v>
      </c>
      <c r="AX2144" s="24">
        <v>0</v>
      </c>
      <c r="AY2144" s="24">
        <v>0</v>
      </c>
      <c r="AZ2144" s="24">
        <v>0</v>
      </c>
      <c r="BA2144" s="24">
        <v>0</v>
      </c>
      <c r="BB2144" s="24">
        <v>0</v>
      </c>
      <c r="BC2144" s="24">
        <v>0</v>
      </c>
      <c r="BD2144" s="24">
        <f t="shared" si="874"/>
        <v>0</v>
      </c>
      <c r="BE2144" s="25"/>
    </row>
    <row r="2145" spans="1:57" ht="25.5" customHeight="1" x14ac:dyDescent="0.25">
      <c r="A2145" s="22">
        <v>43</v>
      </c>
      <c r="B2145" s="76" t="s">
        <v>54</v>
      </c>
      <c r="C2145" s="76">
        <v>27</v>
      </c>
      <c r="D2145" s="76">
        <v>273</v>
      </c>
      <c r="E2145" s="76" t="s">
        <v>65</v>
      </c>
      <c r="F2145" s="24">
        <v>0</v>
      </c>
      <c r="G2145" s="24">
        <v>0</v>
      </c>
      <c r="H2145" s="24">
        <v>0</v>
      </c>
      <c r="I2145" s="24">
        <v>0</v>
      </c>
      <c r="J2145" s="24">
        <v>0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0</v>
      </c>
      <c r="V2145" s="24"/>
      <c r="W2145" s="24">
        <v>0</v>
      </c>
      <c r="X2145" s="24"/>
      <c r="Y2145" s="24">
        <v>0</v>
      </c>
      <c r="Z2145" s="24">
        <v>0</v>
      </c>
      <c r="AA2145" s="24"/>
      <c r="AB2145" s="24">
        <v>0</v>
      </c>
      <c r="AC2145" s="24">
        <v>0</v>
      </c>
      <c r="AD2145" s="24">
        <v>0</v>
      </c>
      <c r="AE2145" s="24">
        <v>0</v>
      </c>
      <c r="AF2145" s="24">
        <v>0</v>
      </c>
      <c r="AG2145" s="24">
        <v>0</v>
      </c>
      <c r="AH2145" s="24"/>
      <c r="AI2145" s="24">
        <v>0</v>
      </c>
      <c r="AJ2145" s="24">
        <v>0</v>
      </c>
      <c r="AK2145" s="24"/>
      <c r="AL2145" s="24">
        <v>0</v>
      </c>
      <c r="AM2145" s="24">
        <v>0</v>
      </c>
      <c r="AN2145" s="24">
        <v>0</v>
      </c>
      <c r="AO2145" s="24">
        <v>0</v>
      </c>
      <c r="AP2145" s="24">
        <v>0</v>
      </c>
      <c r="AQ2145" s="24">
        <v>0</v>
      </c>
      <c r="AR2145" s="24">
        <v>0</v>
      </c>
      <c r="AS2145" s="24">
        <v>0</v>
      </c>
      <c r="AT2145" s="24">
        <v>0</v>
      </c>
      <c r="AU2145" s="24">
        <v>0</v>
      </c>
      <c r="AV2145" s="24">
        <v>0</v>
      </c>
      <c r="AW2145" s="24">
        <v>0</v>
      </c>
      <c r="AX2145" s="24">
        <v>0</v>
      </c>
      <c r="AY2145" s="24">
        <v>0</v>
      </c>
      <c r="AZ2145" s="24">
        <v>0</v>
      </c>
      <c r="BA2145" s="24">
        <v>0</v>
      </c>
      <c r="BB2145" s="24">
        <v>0</v>
      </c>
      <c r="BC2145" s="24">
        <v>0</v>
      </c>
      <c r="BD2145" s="24">
        <f t="shared" si="874"/>
        <v>0</v>
      </c>
      <c r="BE2145" s="25"/>
    </row>
    <row r="2146" spans="1:57" ht="25.5" customHeight="1" x14ac:dyDescent="0.25">
      <c r="A2146" s="22">
        <v>43</v>
      </c>
      <c r="B2146" s="76" t="s">
        <v>54</v>
      </c>
      <c r="C2146" s="76">
        <v>27</v>
      </c>
      <c r="D2146" s="76">
        <v>274</v>
      </c>
      <c r="E2146" s="76" t="s">
        <v>66</v>
      </c>
      <c r="F2146" s="24">
        <v>0</v>
      </c>
      <c r="G2146" s="24">
        <v>0</v>
      </c>
      <c r="H2146" s="24">
        <v>0</v>
      </c>
      <c r="I2146" s="24">
        <v>0</v>
      </c>
      <c r="J2146" s="24">
        <v>0</v>
      </c>
      <c r="K2146" s="24">
        <v>0</v>
      </c>
      <c r="L2146" s="24">
        <v>0</v>
      </c>
      <c r="M2146" s="24">
        <v>0</v>
      </c>
      <c r="N2146" s="24">
        <v>0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0</v>
      </c>
      <c r="V2146" s="24"/>
      <c r="W2146" s="24">
        <v>0</v>
      </c>
      <c r="X2146" s="24"/>
      <c r="Y2146" s="24">
        <v>0</v>
      </c>
      <c r="Z2146" s="24">
        <v>0</v>
      </c>
      <c r="AA2146" s="24"/>
      <c r="AB2146" s="24">
        <v>0</v>
      </c>
      <c r="AC2146" s="24">
        <v>0</v>
      </c>
      <c r="AD2146" s="24">
        <v>0</v>
      </c>
      <c r="AE2146" s="24">
        <v>0</v>
      </c>
      <c r="AF2146" s="24">
        <v>0</v>
      </c>
      <c r="AG2146" s="24">
        <v>0</v>
      </c>
      <c r="AH2146" s="24"/>
      <c r="AI2146" s="24">
        <v>0</v>
      </c>
      <c r="AJ2146" s="24">
        <v>0</v>
      </c>
      <c r="AK2146" s="24"/>
      <c r="AL2146" s="24">
        <v>0</v>
      </c>
      <c r="AM2146" s="24">
        <v>0</v>
      </c>
      <c r="AN2146" s="24">
        <v>0</v>
      </c>
      <c r="AO2146" s="24">
        <v>0</v>
      </c>
      <c r="AP2146" s="24">
        <v>0</v>
      </c>
      <c r="AQ2146" s="24">
        <v>0</v>
      </c>
      <c r="AR2146" s="24">
        <v>0</v>
      </c>
      <c r="AS2146" s="24">
        <v>0</v>
      </c>
      <c r="AT2146" s="24">
        <v>0</v>
      </c>
      <c r="AU2146" s="24">
        <v>0</v>
      </c>
      <c r="AV2146" s="24">
        <v>0</v>
      </c>
      <c r="AW2146" s="24">
        <v>0</v>
      </c>
      <c r="AX2146" s="24">
        <v>0</v>
      </c>
      <c r="AY2146" s="24">
        <v>0</v>
      </c>
      <c r="AZ2146" s="24">
        <v>0</v>
      </c>
      <c r="BA2146" s="24">
        <v>0</v>
      </c>
      <c r="BB2146" s="24">
        <v>0</v>
      </c>
      <c r="BC2146" s="24">
        <v>0</v>
      </c>
      <c r="BD2146" s="24">
        <f t="shared" si="874"/>
        <v>0</v>
      </c>
      <c r="BE2146" s="25" t="s">
        <v>48</v>
      </c>
    </row>
    <row r="2147" spans="1:57" ht="25.5" customHeight="1" x14ac:dyDescent="0.25">
      <c r="A2147" s="22">
        <v>43</v>
      </c>
      <c r="B2147" s="76" t="s">
        <v>54</v>
      </c>
      <c r="C2147" s="76">
        <v>23</v>
      </c>
      <c r="D2147" s="76">
        <v>243</v>
      </c>
      <c r="E2147" s="76" t="s">
        <v>67</v>
      </c>
      <c r="F2147" s="24">
        <v>0</v>
      </c>
      <c r="G2147" s="24">
        <v>0</v>
      </c>
      <c r="H2147" s="24">
        <v>0</v>
      </c>
      <c r="I2147" s="24">
        <v>0</v>
      </c>
      <c r="J2147" s="24">
        <v>0</v>
      </c>
      <c r="K2147" s="24">
        <v>0</v>
      </c>
      <c r="L2147" s="24">
        <v>0</v>
      </c>
      <c r="M2147" s="24">
        <v>0</v>
      </c>
      <c r="N2147" s="24">
        <v>0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0</v>
      </c>
      <c r="V2147" s="24"/>
      <c r="W2147" s="24">
        <v>0</v>
      </c>
      <c r="X2147" s="24"/>
      <c r="Y2147" s="24">
        <v>0</v>
      </c>
      <c r="Z2147" s="24">
        <v>0</v>
      </c>
      <c r="AA2147" s="24"/>
      <c r="AB2147" s="24">
        <v>0</v>
      </c>
      <c r="AC2147" s="24">
        <v>0</v>
      </c>
      <c r="AD2147" s="24">
        <v>0</v>
      </c>
      <c r="AE2147" s="24">
        <v>0</v>
      </c>
      <c r="AF2147" s="24">
        <v>0</v>
      </c>
      <c r="AG2147" s="24">
        <v>0</v>
      </c>
      <c r="AH2147" s="24"/>
      <c r="AI2147" s="24">
        <v>0</v>
      </c>
      <c r="AJ2147" s="24">
        <v>0</v>
      </c>
      <c r="AK2147" s="24"/>
      <c r="AL2147" s="24">
        <v>0</v>
      </c>
      <c r="AM2147" s="24">
        <v>0</v>
      </c>
      <c r="AN2147" s="24">
        <v>0</v>
      </c>
      <c r="AO2147" s="24">
        <v>0</v>
      </c>
      <c r="AP2147" s="24">
        <v>0</v>
      </c>
      <c r="AQ2147" s="24">
        <v>0</v>
      </c>
      <c r="AR2147" s="24">
        <v>0</v>
      </c>
      <c r="AS2147" s="24">
        <v>0</v>
      </c>
      <c r="AT2147" s="24">
        <v>0</v>
      </c>
      <c r="AU2147" s="24">
        <v>0</v>
      </c>
      <c r="AV2147" s="24">
        <v>0</v>
      </c>
      <c r="AW2147" s="24">
        <v>0</v>
      </c>
      <c r="AX2147" s="24">
        <v>0</v>
      </c>
      <c r="AY2147" s="24">
        <v>0</v>
      </c>
      <c r="AZ2147" s="24">
        <v>0</v>
      </c>
      <c r="BA2147" s="24">
        <v>0</v>
      </c>
      <c r="BB2147" s="24">
        <v>0</v>
      </c>
      <c r="BC2147" s="24">
        <v>0</v>
      </c>
      <c r="BD2147" s="24">
        <f t="shared" si="874"/>
        <v>0</v>
      </c>
      <c r="BE2147" s="25" t="s">
        <v>48</v>
      </c>
    </row>
    <row r="2148" spans="1:57" ht="25.5" customHeight="1" x14ac:dyDescent="0.25">
      <c r="A2148" s="22">
        <v>43</v>
      </c>
      <c r="B2148" s="76" t="s">
        <v>54</v>
      </c>
      <c r="C2148" s="76">
        <v>23</v>
      </c>
      <c r="D2148" s="76">
        <v>332</v>
      </c>
      <c r="E2148" s="76" t="s">
        <v>68</v>
      </c>
      <c r="F2148" s="24">
        <v>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4"/>
      <c r="W2148" s="24">
        <v>0</v>
      </c>
      <c r="X2148" s="24"/>
      <c r="Y2148" s="24">
        <v>0</v>
      </c>
      <c r="Z2148" s="24">
        <v>0</v>
      </c>
      <c r="AA2148" s="24"/>
      <c r="AB2148" s="24">
        <v>0</v>
      </c>
      <c r="AC2148" s="24">
        <v>0</v>
      </c>
      <c r="AD2148" s="24">
        <v>0</v>
      </c>
      <c r="AE2148" s="24">
        <v>0</v>
      </c>
      <c r="AF2148" s="24">
        <v>0</v>
      </c>
      <c r="AG2148" s="24">
        <v>0</v>
      </c>
      <c r="AH2148" s="24"/>
      <c r="AI2148" s="24">
        <v>0</v>
      </c>
      <c r="AJ2148" s="24">
        <v>0</v>
      </c>
      <c r="AK2148" s="24"/>
      <c r="AL2148" s="24">
        <v>0</v>
      </c>
      <c r="AM2148" s="24">
        <v>0</v>
      </c>
      <c r="AN2148" s="24">
        <v>0</v>
      </c>
      <c r="AO2148" s="24">
        <v>0</v>
      </c>
      <c r="AP2148" s="24">
        <v>0</v>
      </c>
      <c r="AQ2148" s="24">
        <v>0</v>
      </c>
      <c r="AR2148" s="24">
        <v>0</v>
      </c>
      <c r="AS2148" s="24">
        <v>0</v>
      </c>
      <c r="AT2148" s="24">
        <v>0</v>
      </c>
      <c r="AU2148" s="24">
        <v>0</v>
      </c>
      <c r="AV2148" s="24">
        <v>0</v>
      </c>
      <c r="AW2148" s="24">
        <v>0</v>
      </c>
      <c r="AX2148" s="24">
        <v>0</v>
      </c>
      <c r="AY2148" s="24">
        <v>0</v>
      </c>
      <c r="AZ2148" s="24">
        <v>0</v>
      </c>
      <c r="BA2148" s="24">
        <v>0</v>
      </c>
      <c r="BB2148" s="24">
        <v>0</v>
      </c>
      <c r="BC2148" s="24">
        <v>0</v>
      </c>
      <c r="BD2148" s="24">
        <f t="shared" si="874"/>
        <v>0</v>
      </c>
      <c r="BE2148" s="25" t="s">
        <v>48</v>
      </c>
    </row>
    <row r="2149" spans="1:57" ht="25.5" customHeight="1" x14ac:dyDescent="0.25">
      <c r="A2149" s="22">
        <v>43</v>
      </c>
      <c r="B2149" s="76" t="s">
        <v>54</v>
      </c>
      <c r="C2149" s="76">
        <v>22</v>
      </c>
      <c r="D2149" s="76">
        <v>175</v>
      </c>
      <c r="E2149" s="76" t="s">
        <v>69</v>
      </c>
      <c r="F2149" s="24">
        <v>0</v>
      </c>
      <c r="G2149" s="24">
        <v>0</v>
      </c>
      <c r="H2149" s="24">
        <v>0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0</v>
      </c>
      <c r="V2149" s="24"/>
      <c r="W2149" s="24">
        <v>0</v>
      </c>
      <c r="X2149" s="24"/>
      <c r="Y2149" s="24">
        <v>0</v>
      </c>
      <c r="Z2149" s="24">
        <v>0</v>
      </c>
      <c r="AA2149" s="24"/>
      <c r="AB2149" s="24">
        <v>0</v>
      </c>
      <c r="AC2149" s="24">
        <v>0</v>
      </c>
      <c r="AD2149" s="24">
        <v>0</v>
      </c>
      <c r="AE2149" s="24">
        <v>0</v>
      </c>
      <c r="AF2149" s="24">
        <v>0</v>
      </c>
      <c r="AG2149" s="24">
        <v>0</v>
      </c>
      <c r="AH2149" s="24"/>
      <c r="AI2149" s="24">
        <v>0</v>
      </c>
      <c r="AJ2149" s="24">
        <v>0</v>
      </c>
      <c r="AK2149" s="24"/>
      <c r="AL2149" s="24">
        <v>0</v>
      </c>
      <c r="AM2149" s="24">
        <v>0</v>
      </c>
      <c r="AN2149" s="24">
        <v>0</v>
      </c>
      <c r="AO2149" s="24">
        <v>0</v>
      </c>
      <c r="AP2149" s="24">
        <v>0</v>
      </c>
      <c r="AQ2149" s="24">
        <v>0</v>
      </c>
      <c r="AR2149" s="24">
        <v>0</v>
      </c>
      <c r="AS2149" s="24">
        <v>0</v>
      </c>
      <c r="AT2149" s="24">
        <v>0</v>
      </c>
      <c r="AU2149" s="24">
        <v>0</v>
      </c>
      <c r="AV2149" s="24">
        <v>0</v>
      </c>
      <c r="AW2149" s="24">
        <v>0</v>
      </c>
      <c r="AX2149" s="24">
        <v>0</v>
      </c>
      <c r="AY2149" s="24">
        <v>0</v>
      </c>
      <c r="AZ2149" s="24">
        <v>0</v>
      </c>
      <c r="BA2149" s="24">
        <v>0</v>
      </c>
      <c r="BB2149" s="24">
        <v>0</v>
      </c>
      <c r="BC2149" s="24">
        <v>0</v>
      </c>
      <c r="BD2149" s="24">
        <f t="shared" si="874"/>
        <v>0</v>
      </c>
      <c r="BE2149" s="25" t="s">
        <v>48</v>
      </c>
    </row>
    <row r="2150" spans="1:57" ht="25.5" customHeight="1" x14ac:dyDescent="0.25">
      <c r="A2150" s="22">
        <v>43</v>
      </c>
      <c r="B2150" s="76" t="s">
        <v>54</v>
      </c>
      <c r="C2150" s="76">
        <v>22</v>
      </c>
      <c r="D2150" s="76">
        <v>347</v>
      </c>
      <c r="E2150" s="76" t="s">
        <v>70</v>
      </c>
      <c r="F2150" s="24">
        <v>0</v>
      </c>
      <c r="G2150" s="24">
        <v>0</v>
      </c>
      <c r="H2150" s="24">
        <v>0</v>
      </c>
      <c r="I2150" s="24">
        <v>0</v>
      </c>
      <c r="J2150" s="24">
        <v>0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0</v>
      </c>
      <c r="V2150" s="24"/>
      <c r="W2150" s="24">
        <v>0</v>
      </c>
      <c r="X2150" s="24"/>
      <c r="Y2150" s="24">
        <v>0</v>
      </c>
      <c r="Z2150" s="24">
        <v>0</v>
      </c>
      <c r="AA2150" s="24"/>
      <c r="AB2150" s="24">
        <v>0</v>
      </c>
      <c r="AC2150" s="24">
        <v>0</v>
      </c>
      <c r="AD2150" s="24">
        <v>0</v>
      </c>
      <c r="AE2150" s="24">
        <v>0</v>
      </c>
      <c r="AF2150" s="24">
        <v>0</v>
      </c>
      <c r="AG2150" s="24">
        <v>0</v>
      </c>
      <c r="AH2150" s="24"/>
      <c r="AI2150" s="24">
        <v>0</v>
      </c>
      <c r="AJ2150" s="24">
        <v>0</v>
      </c>
      <c r="AK2150" s="24"/>
      <c r="AL2150" s="24">
        <v>0</v>
      </c>
      <c r="AM2150" s="24">
        <v>0</v>
      </c>
      <c r="AN2150" s="24">
        <v>0</v>
      </c>
      <c r="AO2150" s="24">
        <v>0</v>
      </c>
      <c r="AP2150" s="24">
        <v>0</v>
      </c>
      <c r="AQ2150" s="24">
        <v>0</v>
      </c>
      <c r="AR2150" s="24">
        <v>0</v>
      </c>
      <c r="AS2150" s="24">
        <v>0</v>
      </c>
      <c r="AT2150" s="24">
        <v>0</v>
      </c>
      <c r="AU2150" s="24">
        <v>0</v>
      </c>
      <c r="AV2150" s="24">
        <v>0</v>
      </c>
      <c r="AW2150" s="24">
        <v>0</v>
      </c>
      <c r="AX2150" s="24">
        <v>0</v>
      </c>
      <c r="AY2150" s="24">
        <v>0</v>
      </c>
      <c r="AZ2150" s="24">
        <v>0</v>
      </c>
      <c r="BA2150" s="24">
        <v>0</v>
      </c>
      <c r="BB2150" s="24">
        <v>0</v>
      </c>
      <c r="BC2150" s="24">
        <v>0</v>
      </c>
      <c r="BD2150" s="24">
        <f t="shared" si="874"/>
        <v>0</v>
      </c>
      <c r="BE2150" s="25" t="s">
        <v>48</v>
      </c>
    </row>
    <row r="2151" spans="1:57" ht="25.5" customHeight="1" x14ac:dyDescent="0.25">
      <c r="A2151" s="40">
        <v>43</v>
      </c>
      <c r="B2151" s="76" t="s">
        <v>54</v>
      </c>
      <c r="C2151" s="76">
        <v>12</v>
      </c>
      <c r="D2151" s="76" t="s">
        <v>71</v>
      </c>
      <c r="E2151" s="76" t="s">
        <v>72</v>
      </c>
      <c r="F2151" s="24">
        <v>0</v>
      </c>
      <c r="G2151" s="24">
        <v>0</v>
      </c>
      <c r="H2151" s="24">
        <v>0</v>
      </c>
      <c r="I2151" s="24">
        <v>0</v>
      </c>
      <c r="J2151" s="24">
        <v>0</v>
      </c>
      <c r="K2151" s="24">
        <v>0</v>
      </c>
      <c r="L2151" s="24">
        <v>0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0</v>
      </c>
      <c r="U2151" s="24">
        <v>0</v>
      </c>
      <c r="V2151" s="24"/>
      <c r="W2151" s="24">
        <v>0</v>
      </c>
      <c r="X2151" s="24"/>
      <c r="Y2151" s="24">
        <v>0</v>
      </c>
      <c r="Z2151" s="24">
        <v>0</v>
      </c>
      <c r="AA2151" s="24"/>
      <c r="AB2151" s="24">
        <v>0</v>
      </c>
      <c r="AC2151" s="24">
        <v>0</v>
      </c>
      <c r="AD2151" s="24">
        <v>0</v>
      </c>
      <c r="AE2151" s="24">
        <v>0</v>
      </c>
      <c r="AF2151" s="24">
        <v>0</v>
      </c>
      <c r="AG2151" s="24">
        <v>0</v>
      </c>
      <c r="AH2151" s="24"/>
      <c r="AI2151" s="24">
        <v>0</v>
      </c>
      <c r="AJ2151" s="24">
        <v>0</v>
      </c>
      <c r="AK2151" s="24"/>
      <c r="AL2151" s="24">
        <v>0</v>
      </c>
      <c r="AM2151" s="24">
        <v>0</v>
      </c>
      <c r="AN2151" s="24">
        <v>0</v>
      </c>
      <c r="AO2151" s="24">
        <v>0</v>
      </c>
      <c r="AP2151" s="24">
        <v>0</v>
      </c>
      <c r="AQ2151" s="24">
        <v>0</v>
      </c>
      <c r="AR2151" s="24">
        <v>0</v>
      </c>
      <c r="AS2151" s="24">
        <v>0</v>
      </c>
      <c r="AT2151" s="24">
        <v>0</v>
      </c>
      <c r="AU2151" s="24">
        <v>0</v>
      </c>
      <c r="AV2151" s="24">
        <v>0</v>
      </c>
      <c r="AW2151" s="24">
        <v>0</v>
      </c>
      <c r="AX2151" s="24">
        <v>0</v>
      </c>
      <c r="AY2151" s="24">
        <v>0</v>
      </c>
      <c r="AZ2151" s="24">
        <v>0</v>
      </c>
      <c r="BA2151" s="24">
        <v>0</v>
      </c>
      <c r="BB2151" s="24">
        <v>0</v>
      </c>
      <c r="BC2151" s="24">
        <v>0</v>
      </c>
      <c r="BD2151" s="24">
        <f t="shared" si="874"/>
        <v>0</v>
      </c>
      <c r="BE2151" s="25"/>
    </row>
    <row r="2152" spans="1:57" ht="25.5" customHeight="1" x14ac:dyDescent="0.25">
      <c r="A2152" s="40">
        <v>43</v>
      </c>
      <c r="B2152" s="76" t="s">
        <v>54</v>
      </c>
      <c r="C2152" s="76">
        <v>22</v>
      </c>
      <c r="D2152" s="76" t="s">
        <v>55</v>
      </c>
      <c r="E2152" s="76" t="s">
        <v>120</v>
      </c>
      <c r="F2152" s="24">
        <v>0</v>
      </c>
      <c r="G2152" s="24">
        <v>0</v>
      </c>
      <c r="H2152" s="24">
        <v>0</v>
      </c>
      <c r="I2152" s="24">
        <v>0</v>
      </c>
      <c r="J2152" s="24">
        <v>0</v>
      </c>
      <c r="K2152" s="24">
        <v>0</v>
      </c>
      <c r="L2152" s="24">
        <v>0</v>
      </c>
      <c r="M2152" s="24">
        <v>0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0</v>
      </c>
      <c r="V2152" s="24"/>
      <c r="W2152" s="24">
        <v>0</v>
      </c>
      <c r="X2152" s="24"/>
      <c r="Y2152" s="24">
        <v>0</v>
      </c>
      <c r="Z2152" s="24">
        <v>0</v>
      </c>
      <c r="AA2152" s="24"/>
      <c r="AB2152" s="24">
        <v>0</v>
      </c>
      <c r="AC2152" s="24">
        <v>0</v>
      </c>
      <c r="AD2152" s="24">
        <v>0</v>
      </c>
      <c r="AE2152" s="24">
        <v>0</v>
      </c>
      <c r="AF2152" s="24">
        <v>0</v>
      </c>
      <c r="AG2152" s="24">
        <v>0</v>
      </c>
      <c r="AH2152" s="24"/>
      <c r="AI2152" s="24">
        <v>0</v>
      </c>
      <c r="AJ2152" s="24">
        <v>0</v>
      </c>
      <c r="AK2152" s="24"/>
      <c r="AL2152" s="24">
        <v>0</v>
      </c>
      <c r="AM2152" s="24">
        <v>0</v>
      </c>
      <c r="AN2152" s="24">
        <v>0</v>
      </c>
      <c r="AO2152" s="24">
        <v>0</v>
      </c>
      <c r="AP2152" s="24">
        <v>0</v>
      </c>
      <c r="AQ2152" s="24">
        <v>0</v>
      </c>
      <c r="AR2152" s="24">
        <v>0</v>
      </c>
      <c r="AS2152" s="24">
        <v>0</v>
      </c>
      <c r="AT2152" s="24">
        <v>0</v>
      </c>
      <c r="AU2152" s="24">
        <v>0</v>
      </c>
      <c r="AV2152" s="24">
        <v>0</v>
      </c>
      <c r="AW2152" s="24">
        <v>0</v>
      </c>
      <c r="AX2152" s="24">
        <v>0</v>
      </c>
      <c r="AY2152" s="24">
        <v>0</v>
      </c>
      <c r="AZ2152" s="24">
        <v>0</v>
      </c>
      <c r="BA2152" s="24">
        <v>0</v>
      </c>
      <c r="BB2152" s="24">
        <v>0</v>
      </c>
      <c r="BC2152" s="24">
        <v>0</v>
      </c>
      <c r="BD2152" s="24">
        <f t="shared" si="874"/>
        <v>0</v>
      </c>
      <c r="BE2152" s="25"/>
    </row>
    <row r="2153" spans="1:57" ht="25.5" customHeight="1" x14ac:dyDescent="0.25">
      <c r="A2153" s="22">
        <v>43</v>
      </c>
      <c r="B2153" s="78" t="s">
        <v>74</v>
      </c>
      <c r="C2153" s="76">
        <v>22</v>
      </c>
      <c r="D2153" s="76">
        <v>176</v>
      </c>
      <c r="E2153" s="76" t="s">
        <v>121</v>
      </c>
      <c r="F2153" s="24">
        <v>0</v>
      </c>
      <c r="G2153" s="24">
        <v>0</v>
      </c>
      <c r="H2153" s="24">
        <v>0</v>
      </c>
      <c r="I2153" s="24">
        <v>0</v>
      </c>
      <c r="J2153" s="24">
        <v>0</v>
      </c>
      <c r="K2153" s="24">
        <v>0</v>
      </c>
      <c r="L2153" s="24">
        <v>0</v>
      </c>
      <c r="M2153" s="24">
        <v>0</v>
      </c>
      <c r="N2153" s="24">
        <v>0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0</v>
      </c>
      <c r="V2153" s="24"/>
      <c r="W2153" s="24">
        <v>0</v>
      </c>
      <c r="X2153" s="24"/>
      <c r="Y2153" s="24">
        <v>0</v>
      </c>
      <c r="Z2153" s="24">
        <v>0</v>
      </c>
      <c r="AA2153" s="24"/>
      <c r="AB2153" s="24">
        <v>0</v>
      </c>
      <c r="AC2153" s="24">
        <v>0</v>
      </c>
      <c r="AD2153" s="24">
        <v>0</v>
      </c>
      <c r="AE2153" s="24">
        <v>0</v>
      </c>
      <c r="AF2153" s="24">
        <v>0</v>
      </c>
      <c r="AG2153" s="24">
        <v>0</v>
      </c>
      <c r="AH2153" s="24"/>
      <c r="AI2153" s="24">
        <v>0</v>
      </c>
      <c r="AJ2153" s="24">
        <v>0</v>
      </c>
      <c r="AK2153" s="24"/>
      <c r="AL2153" s="24">
        <v>0</v>
      </c>
      <c r="AM2153" s="24">
        <v>0</v>
      </c>
      <c r="AN2153" s="24">
        <v>0</v>
      </c>
      <c r="AO2153" s="24">
        <v>0</v>
      </c>
      <c r="AP2153" s="24">
        <v>0</v>
      </c>
      <c r="AQ2153" s="24">
        <v>0</v>
      </c>
      <c r="AR2153" s="24">
        <v>0</v>
      </c>
      <c r="AS2153" s="24">
        <v>0</v>
      </c>
      <c r="AT2153" s="24">
        <v>0</v>
      </c>
      <c r="AU2153" s="24">
        <v>0</v>
      </c>
      <c r="AV2153" s="24">
        <v>0</v>
      </c>
      <c r="AW2153" s="24">
        <v>0</v>
      </c>
      <c r="AX2153" s="24">
        <v>0</v>
      </c>
      <c r="AY2153" s="24">
        <v>0</v>
      </c>
      <c r="AZ2153" s="24">
        <v>0</v>
      </c>
      <c r="BA2153" s="24">
        <v>0</v>
      </c>
      <c r="BB2153" s="24">
        <v>0</v>
      </c>
      <c r="BC2153" s="24">
        <v>0</v>
      </c>
      <c r="BD2153" s="24">
        <f t="shared" si="874"/>
        <v>0</v>
      </c>
      <c r="BE2153" s="25" t="s">
        <v>48</v>
      </c>
    </row>
    <row r="2154" spans="1:57" ht="25.5" customHeight="1" x14ac:dyDescent="0.25">
      <c r="A2154" s="22">
        <v>43</v>
      </c>
      <c r="B2154" s="78" t="s">
        <v>74</v>
      </c>
      <c r="C2154" s="76">
        <v>22</v>
      </c>
      <c r="D2154" s="76">
        <v>346</v>
      </c>
      <c r="E2154" s="76" t="s">
        <v>122</v>
      </c>
      <c r="F2154" s="24">
        <v>0</v>
      </c>
      <c r="G2154" s="24">
        <v>0</v>
      </c>
      <c r="H2154" s="24">
        <v>0</v>
      </c>
      <c r="I2154" s="24">
        <v>0</v>
      </c>
      <c r="J2154" s="24">
        <v>0</v>
      </c>
      <c r="K2154" s="24">
        <v>0</v>
      </c>
      <c r="L2154" s="24">
        <v>0</v>
      </c>
      <c r="M2154" s="24">
        <v>0</v>
      </c>
      <c r="N2154" s="24">
        <v>0</v>
      </c>
      <c r="O2154" s="24">
        <v>0</v>
      </c>
      <c r="P2154" s="24">
        <v>0</v>
      </c>
      <c r="Q2154" s="24">
        <v>0</v>
      </c>
      <c r="R2154" s="24">
        <v>0</v>
      </c>
      <c r="S2154" s="24">
        <v>0</v>
      </c>
      <c r="T2154" s="24">
        <v>0</v>
      </c>
      <c r="U2154" s="24">
        <v>0</v>
      </c>
      <c r="V2154" s="24"/>
      <c r="W2154" s="24">
        <v>0</v>
      </c>
      <c r="X2154" s="24"/>
      <c r="Y2154" s="24">
        <v>0</v>
      </c>
      <c r="Z2154" s="24">
        <v>0</v>
      </c>
      <c r="AA2154" s="24"/>
      <c r="AB2154" s="24">
        <v>0</v>
      </c>
      <c r="AC2154" s="24">
        <v>0</v>
      </c>
      <c r="AD2154" s="24">
        <v>0</v>
      </c>
      <c r="AE2154" s="24">
        <v>0</v>
      </c>
      <c r="AF2154" s="24">
        <v>0</v>
      </c>
      <c r="AG2154" s="24">
        <v>0</v>
      </c>
      <c r="AH2154" s="24"/>
      <c r="AI2154" s="24">
        <v>0</v>
      </c>
      <c r="AJ2154" s="24">
        <v>0</v>
      </c>
      <c r="AK2154" s="24"/>
      <c r="AL2154" s="24">
        <v>0</v>
      </c>
      <c r="AM2154" s="24">
        <v>0</v>
      </c>
      <c r="AN2154" s="24">
        <v>0</v>
      </c>
      <c r="AO2154" s="24">
        <v>0</v>
      </c>
      <c r="AP2154" s="24">
        <v>0</v>
      </c>
      <c r="AQ2154" s="24">
        <v>0</v>
      </c>
      <c r="AR2154" s="24">
        <v>0</v>
      </c>
      <c r="AS2154" s="24">
        <v>0</v>
      </c>
      <c r="AT2154" s="24">
        <v>0</v>
      </c>
      <c r="AU2154" s="24">
        <v>0</v>
      </c>
      <c r="AV2154" s="24">
        <v>0</v>
      </c>
      <c r="AW2154" s="24">
        <v>0</v>
      </c>
      <c r="AX2154" s="24">
        <v>0</v>
      </c>
      <c r="AY2154" s="24">
        <v>0</v>
      </c>
      <c r="AZ2154" s="24">
        <v>0</v>
      </c>
      <c r="BA2154" s="24">
        <v>0</v>
      </c>
      <c r="BB2154" s="24">
        <v>0</v>
      </c>
      <c r="BC2154" s="24">
        <v>0</v>
      </c>
      <c r="BD2154" s="24">
        <f t="shared" si="874"/>
        <v>0</v>
      </c>
      <c r="BE2154" s="25" t="s">
        <v>48</v>
      </c>
    </row>
    <row r="2155" spans="1:57" ht="25.5" customHeight="1" x14ac:dyDescent="0.25">
      <c r="A2155" s="22">
        <v>43</v>
      </c>
      <c r="B2155" s="78" t="s">
        <v>74</v>
      </c>
      <c r="C2155" s="76">
        <v>22</v>
      </c>
      <c r="D2155" s="76">
        <v>348</v>
      </c>
      <c r="E2155" s="76" t="s">
        <v>123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0</v>
      </c>
      <c r="L2155" s="24">
        <v>0</v>
      </c>
      <c r="M2155" s="24">
        <v>0</v>
      </c>
      <c r="N2155" s="24">
        <v>0</v>
      </c>
      <c r="O2155" s="24">
        <v>0</v>
      </c>
      <c r="P2155" s="24">
        <v>0</v>
      </c>
      <c r="Q2155" s="24">
        <v>0</v>
      </c>
      <c r="R2155" s="24">
        <v>0</v>
      </c>
      <c r="S2155" s="24">
        <v>0</v>
      </c>
      <c r="T2155" s="24">
        <v>0</v>
      </c>
      <c r="U2155" s="24">
        <v>0</v>
      </c>
      <c r="V2155" s="24"/>
      <c r="W2155" s="24">
        <v>0</v>
      </c>
      <c r="X2155" s="24"/>
      <c r="Y2155" s="24">
        <v>0</v>
      </c>
      <c r="Z2155" s="24">
        <v>0</v>
      </c>
      <c r="AA2155" s="24"/>
      <c r="AB2155" s="24">
        <v>0</v>
      </c>
      <c r="AC2155" s="24">
        <v>0</v>
      </c>
      <c r="AD2155" s="24">
        <v>0</v>
      </c>
      <c r="AE2155" s="24">
        <v>0</v>
      </c>
      <c r="AF2155" s="24">
        <v>0</v>
      </c>
      <c r="AG2155" s="24">
        <v>0</v>
      </c>
      <c r="AH2155" s="24"/>
      <c r="AI2155" s="24">
        <v>0</v>
      </c>
      <c r="AJ2155" s="24">
        <v>0</v>
      </c>
      <c r="AK2155" s="24"/>
      <c r="AL2155" s="24">
        <v>0</v>
      </c>
      <c r="AM2155" s="24">
        <v>0</v>
      </c>
      <c r="AN2155" s="24">
        <v>0</v>
      </c>
      <c r="AO2155" s="24">
        <v>0</v>
      </c>
      <c r="AP2155" s="24">
        <v>0</v>
      </c>
      <c r="AQ2155" s="24">
        <v>0</v>
      </c>
      <c r="AR2155" s="24">
        <v>0</v>
      </c>
      <c r="AS2155" s="24">
        <v>0</v>
      </c>
      <c r="AT2155" s="24">
        <v>0</v>
      </c>
      <c r="AU2155" s="24">
        <v>0</v>
      </c>
      <c r="AV2155" s="24">
        <v>0</v>
      </c>
      <c r="AW2155" s="24">
        <v>0</v>
      </c>
      <c r="AX2155" s="24">
        <v>0</v>
      </c>
      <c r="AY2155" s="24">
        <v>0</v>
      </c>
      <c r="AZ2155" s="24">
        <v>0</v>
      </c>
      <c r="BA2155" s="24">
        <v>0</v>
      </c>
      <c r="BB2155" s="24">
        <v>0</v>
      </c>
      <c r="BC2155" s="24">
        <v>0</v>
      </c>
      <c r="BD2155" s="24">
        <f t="shared" si="874"/>
        <v>0</v>
      </c>
      <c r="BE2155" s="25" t="s">
        <v>48</v>
      </c>
    </row>
    <row r="2156" spans="1:57" ht="25.5" customHeight="1" x14ac:dyDescent="0.25">
      <c r="A2156" s="22">
        <v>43</v>
      </c>
      <c r="B2156" s="78" t="s">
        <v>74</v>
      </c>
      <c r="C2156" s="76">
        <v>22</v>
      </c>
      <c r="D2156" s="76">
        <v>349</v>
      </c>
      <c r="E2156" s="76" t="s">
        <v>125</v>
      </c>
      <c r="F2156" s="24">
        <v>0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0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0</v>
      </c>
      <c r="V2156" s="24"/>
      <c r="W2156" s="24">
        <v>0</v>
      </c>
      <c r="X2156" s="24"/>
      <c r="Y2156" s="24">
        <v>0</v>
      </c>
      <c r="Z2156" s="24">
        <v>0</v>
      </c>
      <c r="AA2156" s="24"/>
      <c r="AB2156" s="24">
        <v>0</v>
      </c>
      <c r="AC2156" s="24">
        <v>0</v>
      </c>
      <c r="AD2156" s="24">
        <v>0</v>
      </c>
      <c r="AE2156" s="24">
        <v>0</v>
      </c>
      <c r="AF2156" s="24">
        <v>0</v>
      </c>
      <c r="AG2156" s="24">
        <v>0</v>
      </c>
      <c r="AH2156" s="24"/>
      <c r="AI2156" s="24">
        <v>0</v>
      </c>
      <c r="AJ2156" s="24">
        <v>0</v>
      </c>
      <c r="AK2156" s="24"/>
      <c r="AL2156" s="24">
        <v>0</v>
      </c>
      <c r="AM2156" s="24">
        <v>0</v>
      </c>
      <c r="AN2156" s="24">
        <v>0</v>
      </c>
      <c r="AO2156" s="24">
        <v>0</v>
      </c>
      <c r="AP2156" s="24">
        <v>0</v>
      </c>
      <c r="AQ2156" s="24">
        <v>0</v>
      </c>
      <c r="AR2156" s="24">
        <v>0</v>
      </c>
      <c r="AS2156" s="24">
        <v>0</v>
      </c>
      <c r="AT2156" s="24">
        <v>0</v>
      </c>
      <c r="AU2156" s="24">
        <v>0</v>
      </c>
      <c r="AV2156" s="24">
        <v>0</v>
      </c>
      <c r="AW2156" s="24">
        <v>0</v>
      </c>
      <c r="AX2156" s="24">
        <v>0</v>
      </c>
      <c r="AY2156" s="24">
        <v>0</v>
      </c>
      <c r="AZ2156" s="24">
        <v>0</v>
      </c>
      <c r="BA2156" s="24">
        <v>0</v>
      </c>
      <c r="BB2156" s="24">
        <v>0</v>
      </c>
      <c r="BC2156" s="24">
        <v>0</v>
      </c>
      <c r="BD2156" s="24">
        <f t="shared" si="874"/>
        <v>0</v>
      </c>
      <c r="BE2156" s="25"/>
    </row>
    <row r="2157" spans="1:57" ht="25.5" customHeight="1" x14ac:dyDescent="0.25">
      <c r="A2157" s="22">
        <v>43</v>
      </c>
      <c r="B2157" s="78" t="s">
        <v>74</v>
      </c>
      <c r="C2157" s="76">
        <v>22</v>
      </c>
      <c r="D2157" s="76">
        <v>350</v>
      </c>
      <c r="E2157" s="76" t="s">
        <v>126</v>
      </c>
      <c r="F2157" s="24">
        <v>0</v>
      </c>
      <c r="G2157" s="24">
        <v>0</v>
      </c>
      <c r="H2157" s="24">
        <v>0</v>
      </c>
      <c r="I2157" s="24">
        <v>0</v>
      </c>
      <c r="J2157" s="24">
        <v>0</v>
      </c>
      <c r="K2157" s="24">
        <v>0</v>
      </c>
      <c r="L2157" s="24">
        <v>0</v>
      </c>
      <c r="M2157" s="24">
        <v>0</v>
      </c>
      <c r="N2157" s="24">
        <v>0</v>
      </c>
      <c r="O2157" s="24">
        <v>0</v>
      </c>
      <c r="P2157" s="24">
        <v>0</v>
      </c>
      <c r="Q2157" s="24">
        <v>0</v>
      </c>
      <c r="R2157" s="24">
        <v>0</v>
      </c>
      <c r="S2157" s="24">
        <v>0</v>
      </c>
      <c r="T2157" s="24">
        <v>0</v>
      </c>
      <c r="U2157" s="24">
        <v>0</v>
      </c>
      <c r="V2157" s="24"/>
      <c r="W2157" s="24">
        <v>0</v>
      </c>
      <c r="X2157" s="24"/>
      <c r="Y2157" s="24">
        <v>0</v>
      </c>
      <c r="Z2157" s="24">
        <v>0</v>
      </c>
      <c r="AA2157" s="24"/>
      <c r="AB2157" s="24">
        <v>0</v>
      </c>
      <c r="AC2157" s="24">
        <v>0</v>
      </c>
      <c r="AD2157" s="24">
        <v>0</v>
      </c>
      <c r="AE2157" s="24">
        <v>0</v>
      </c>
      <c r="AF2157" s="24">
        <v>0</v>
      </c>
      <c r="AG2157" s="24">
        <v>0</v>
      </c>
      <c r="AH2157" s="24"/>
      <c r="AI2157" s="24">
        <v>0</v>
      </c>
      <c r="AJ2157" s="24">
        <v>0</v>
      </c>
      <c r="AK2157" s="24"/>
      <c r="AL2157" s="24">
        <v>0</v>
      </c>
      <c r="AM2157" s="24">
        <v>0</v>
      </c>
      <c r="AN2157" s="24">
        <v>0</v>
      </c>
      <c r="AO2157" s="24">
        <v>0</v>
      </c>
      <c r="AP2157" s="24">
        <v>0</v>
      </c>
      <c r="AQ2157" s="24">
        <v>0</v>
      </c>
      <c r="AR2157" s="24">
        <v>0</v>
      </c>
      <c r="AS2157" s="24">
        <v>0</v>
      </c>
      <c r="AT2157" s="24">
        <v>0</v>
      </c>
      <c r="AU2157" s="24">
        <v>0</v>
      </c>
      <c r="AV2157" s="24">
        <v>0</v>
      </c>
      <c r="AW2157" s="24">
        <v>0</v>
      </c>
      <c r="AX2157" s="24">
        <v>0</v>
      </c>
      <c r="AY2157" s="24">
        <v>0</v>
      </c>
      <c r="AZ2157" s="24">
        <v>0</v>
      </c>
      <c r="BA2157" s="24">
        <v>0</v>
      </c>
      <c r="BB2157" s="24">
        <v>0</v>
      </c>
      <c r="BC2157" s="24">
        <v>0</v>
      </c>
      <c r="BD2157" s="24">
        <f t="shared" si="874"/>
        <v>0</v>
      </c>
      <c r="BE2157" s="25"/>
    </row>
    <row r="2158" spans="1:57" ht="25.5" customHeight="1" x14ac:dyDescent="0.25">
      <c r="A2158" s="22">
        <v>43</v>
      </c>
      <c r="B2158" s="78" t="s">
        <v>74</v>
      </c>
      <c r="C2158" s="76">
        <v>22</v>
      </c>
      <c r="D2158" s="76">
        <v>351</v>
      </c>
      <c r="E2158" s="76" t="s">
        <v>127</v>
      </c>
      <c r="F2158" s="24">
        <v>0</v>
      </c>
      <c r="G2158" s="24">
        <v>0</v>
      </c>
      <c r="H2158" s="24">
        <v>0</v>
      </c>
      <c r="I2158" s="24">
        <v>0</v>
      </c>
      <c r="J2158" s="24">
        <v>0</v>
      </c>
      <c r="K2158" s="24">
        <v>0</v>
      </c>
      <c r="L2158" s="24">
        <v>0</v>
      </c>
      <c r="M2158" s="24">
        <v>0</v>
      </c>
      <c r="N2158" s="24">
        <v>0</v>
      </c>
      <c r="O2158" s="24">
        <v>0</v>
      </c>
      <c r="P2158" s="24">
        <v>0</v>
      </c>
      <c r="Q2158" s="24">
        <v>0</v>
      </c>
      <c r="R2158" s="24">
        <v>0</v>
      </c>
      <c r="S2158" s="24">
        <v>0</v>
      </c>
      <c r="T2158" s="24">
        <v>0</v>
      </c>
      <c r="U2158" s="24">
        <v>0</v>
      </c>
      <c r="V2158" s="24"/>
      <c r="W2158" s="24">
        <v>0</v>
      </c>
      <c r="X2158" s="24"/>
      <c r="Y2158" s="24">
        <v>0</v>
      </c>
      <c r="Z2158" s="24">
        <v>0</v>
      </c>
      <c r="AA2158" s="24"/>
      <c r="AB2158" s="24">
        <v>0</v>
      </c>
      <c r="AC2158" s="24">
        <v>0</v>
      </c>
      <c r="AD2158" s="24">
        <v>0</v>
      </c>
      <c r="AE2158" s="24">
        <v>0</v>
      </c>
      <c r="AF2158" s="24">
        <v>0</v>
      </c>
      <c r="AG2158" s="24">
        <v>0</v>
      </c>
      <c r="AH2158" s="24"/>
      <c r="AI2158" s="24">
        <v>0</v>
      </c>
      <c r="AJ2158" s="24">
        <v>0</v>
      </c>
      <c r="AK2158" s="24"/>
      <c r="AL2158" s="24">
        <v>0</v>
      </c>
      <c r="AM2158" s="24">
        <v>0</v>
      </c>
      <c r="AN2158" s="24">
        <v>0</v>
      </c>
      <c r="AO2158" s="24">
        <v>0</v>
      </c>
      <c r="AP2158" s="24">
        <v>0</v>
      </c>
      <c r="AQ2158" s="24">
        <v>0</v>
      </c>
      <c r="AR2158" s="24">
        <v>0</v>
      </c>
      <c r="AS2158" s="24">
        <v>0</v>
      </c>
      <c r="AT2158" s="24">
        <v>0</v>
      </c>
      <c r="AU2158" s="24">
        <v>0</v>
      </c>
      <c r="AV2158" s="24">
        <v>0</v>
      </c>
      <c r="AW2158" s="24">
        <v>0</v>
      </c>
      <c r="AX2158" s="24">
        <v>0</v>
      </c>
      <c r="AY2158" s="24">
        <v>0</v>
      </c>
      <c r="AZ2158" s="24">
        <v>0</v>
      </c>
      <c r="BA2158" s="24">
        <v>0</v>
      </c>
      <c r="BB2158" s="24">
        <v>0</v>
      </c>
      <c r="BC2158" s="24">
        <v>0</v>
      </c>
      <c r="BD2158" s="24">
        <f t="shared" si="874"/>
        <v>0</v>
      </c>
      <c r="BE2158" s="25"/>
    </row>
    <row r="2159" spans="1:57" ht="25.5" customHeight="1" x14ac:dyDescent="0.25">
      <c r="A2159" s="22">
        <v>43</v>
      </c>
      <c r="B2159" s="79" t="s">
        <v>91</v>
      </c>
      <c r="C2159" s="80">
        <v>20</v>
      </c>
      <c r="D2159" s="80">
        <v>36</v>
      </c>
      <c r="E2159" s="80" t="s">
        <v>417</v>
      </c>
      <c r="F2159" s="24">
        <v>0</v>
      </c>
      <c r="G2159" s="24">
        <v>0</v>
      </c>
      <c r="H2159" s="24">
        <v>0</v>
      </c>
      <c r="I2159" s="24">
        <v>0</v>
      </c>
      <c r="J2159" s="24">
        <v>0</v>
      </c>
      <c r="K2159" s="24">
        <v>0</v>
      </c>
      <c r="L2159" s="24">
        <v>0</v>
      </c>
      <c r="M2159" s="24">
        <v>0</v>
      </c>
      <c r="N2159" s="24">
        <v>0</v>
      </c>
      <c r="O2159" s="24">
        <v>0</v>
      </c>
      <c r="P2159" s="24">
        <v>0</v>
      </c>
      <c r="Q2159" s="24">
        <v>0</v>
      </c>
      <c r="R2159" s="24">
        <v>0</v>
      </c>
      <c r="S2159" s="24">
        <v>0</v>
      </c>
      <c r="T2159" s="24">
        <v>0</v>
      </c>
      <c r="U2159" s="24">
        <v>0</v>
      </c>
      <c r="V2159" s="24"/>
      <c r="W2159" s="24">
        <v>0</v>
      </c>
      <c r="X2159" s="24"/>
      <c r="Y2159" s="24">
        <v>0</v>
      </c>
      <c r="Z2159" s="24">
        <v>0</v>
      </c>
      <c r="AA2159" s="24"/>
      <c r="AB2159" s="24">
        <v>0</v>
      </c>
      <c r="AC2159" s="24">
        <v>0</v>
      </c>
      <c r="AD2159" s="24">
        <v>0</v>
      </c>
      <c r="AE2159" s="24">
        <v>0</v>
      </c>
      <c r="AF2159" s="24">
        <v>0</v>
      </c>
      <c r="AG2159" s="24">
        <v>0</v>
      </c>
      <c r="AH2159" s="24"/>
      <c r="AI2159" s="24">
        <v>0</v>
      </c>
      <c r="AJ2159" s="24">
        <v>0</v>
      </c>
      <c r="AK2159" s="24"/>
      <c r="AL2159" s="24">
        <v>0</v>
      </c>
      <c r="AM2159" s="24">
        <v>0</v>
      </c>
      <c r="AN2159" s="24">
        <v>0</v>
      </c>
      <c r="AO2159" s="24">
        <v>0</v>
      </c>
      <c r="AP2159" s="24">
        <v>0</v>
      </c>
      <c r="AQ2159" s="24">
        <v>0</v>
      </c>
      <c r="AR2159" s="24">
        <v>0</v>
      </c>
      <c r="AS2159" s="24">
        <v>0</v>
      </c>
      <c r="AT2159" s="24">
        <v>0</v>
      </c>
      <c r="AU2159" s="24">
        <v>0</v>
      </c>
      <c r="AV2159" s="24">
        <v>0</v>
      </c>
      <c r="AW2159" s="24">
        <v>0</v>
      </c>
      <c r="AX2159" s="24">
        <v>0</v>
      </c>
      <c r="AY2159" s="24">
        <v>0</v>
      </c>
      <c r="AZ2159" s="24">
        <v>0</v>
      </c>
      <c r="BA2159" s="24">
        <v>0</v>
      </c>
      <c r="BB2159" s="24">
        <v>0</v>
      </c>
      <c r="BC2159" s="24">
        <v>0</v>
      </c>
      <c r="BD2159" s="24">
        <f t="shared" si="874"/>
        <v>0</v>
      </c>
      <c r="BE2159" s="25"/>
    </row>
    <row r="2160" spans="1:57" ht="25.5" customHeight="1" x14ac:dyDescent="0.25">
      <c r="A2160" s="42">
        <v>43</v>
      </c>
      <c r="B2160" s="79" t="s">
        <v>91</v>
      </c>
      <c r="C2160" s="80">
        <v>10</v>
      </c>
      <c r="D2160" s="80">
        <v>18</v>
      </c>
      <c r="E2160" s="80" t="s">
        <v>300</v>
      </c>
      <c r="F2160" s="24">
        <v>0</v>
      </c>
      <c r="G2160" s="24">
        <v>0</v>
      </c>
      <c r="H2160" s="24">
        <v>0</v>
      </c>
      <c r="I2160" s="24">
        <v>0</v>
      </c>
      <c r="J2160" s="24">
        <v>0</v>
      </c>
      <c r="K2160" s="24">
        <v>0</v>
      </c>
      <c r="L2160" s="24">
        <v>0</v>
      </c>
      <c r="M2160" s="24">
        <v>0</v>
      </c>
      <c r="N2160" s="24">
        <v>0</v>
      </c>
      <c r="O2160" s="24">
        <v>0</v>
      </c>
      <c r="P2160" s="24">
        <v>0</v>
      </c>
      <c r="Q2160" s="24">
        <v>0</v>
      </c>
      <c r="R2160" s="24">
        <v>0</v>
      </c>
      <c r="S2160" s="24">
        <v>0</v>
      </c>
      <c r="T2160" s="24">
        <v>0</v>
      </c>
      <c r="U2160" s="24">
        <v>0</v>
      </c>
      <c r="V2160" s="24"/>
      <c r="W2160" s="24">
        <v>0</v>
      </c>
      <c r="X2160" s="24"/>
      <c r="Y2160" s="24">
        <v>0</v>
      </c>
      <c r="Z2160" s="24">
        <v>0</v>
      </c>
      <c r="AA2160" s="24"/>
      <c r="AB2160" s="24">
        <v>0</v>
      </c>
      <c r="AC2160" s="24">
        <v>0</v>
      </c>
      <c r="AD2160" s="24">
        <v>0</v>
      </c>
      <c r="AE2160" s="24">
        <v>0</v>
      </c>
      <c r="AF2160" s="24">
        <v>0</v>
      </c>
      <c r="AG2160" s="24">
        <v>0</v>
      </c>
      <c r="AH2160" s="24"/>
      <c r="AI2160" s="24">
        <v>0</v>
      </c>
      <c r="AJ2160" s="24">
        <v>0</v>
      </c>
      <c r="AK2160" s="24"/>
      <c r="AL2160" s="24">
        <v>0</v>
      </c>
      <c r="AM2160" s="24">
        <v>0</v>
      </c>
      <c r="AN2160" s="24">
        <v>0</v>
      </c>
      <c r="AO2160" s="24">
        <v>0</v>
      </c>
      <c r="AP2160" s="24">
        <v>0</v>
      </c>
      <c r="AQ2160" s="24">
        <v>0</v>
      </c>
      <c r="AR2160" s="24">
        <v>0</v>
      </c>
      <c r="AS2160" s="24">
        <v>0</v>
      </c>
      <c r="AT2160" s="24">
        <v>0</v>
      </c>
      <c r="AU2160" s="24">
        <v>0</v>
      </c>
      <c r="AV2160" s="24">
        <v>0</v>
      </c>
      <c r="AW2160" s="24">
        <v>0</v>
      </c>
      <c r="AX2160" s="24">
        <v>0</v>
      </c>
      <c r="AY2160" s="24">
        <v>0</v>
      </c>
      <c r="AZ2160" s="24">
        <v>0</v>
      </c>
      <c r="BA2160" s="24">
        <v>0</v>
      </c>
      <c r="BB2160" s="24">
        <v>0</v>
      </c>
      <c r="BC2160" s="24">
        <v>0</v>
      </c>
      <c r="BD2160" s="24">
        <f t="shared" si="874"/>
        <v>0</v>
      </c>
      <c r="BE2160" s="25"/>
    </row>
    <row r="2161" spans="1:57" ht="25.5" customHeight="1" x14ac:dyDescent="0.25">
      <c r="A2161" s="22">
        <v>43</v>
      </c>
      <c r="B2161" s="79" t="s">
        <v>91</v>
      </c>
      <c r="C2161" s="80">
        <v>30</v>
      </c>
      <c r="D2161" s="80">
        <v>164</v>
      </c>
      <c r="E2161" s="80" t="s">
        <v>311</v>
      </c>
      <c r="F2161" s="24">
        <v>0</v>
      </c>
      <c r="G2161" s="24">
        <v>0</v>
      </c>
      <c r="H2161" s="24">
        <v>0</v>
      </c>
      <c r="I2161" s="24">
        <v>0</v>
      </c>
      <c r="J2161" s="24">
        <v>0</v>
      </c>
      <c r="K2161" s="24">
        <v>0</v>
      </c>
      <c r="L2161" s="24">
        <v>0</v>
      </c>
      <c r="M2161" s="24">
        <v>0</v>
      </c>
      <c r="N2161" s="24">
        <v>0</v>
      </c>
      <c r="O2161" s="24">
        <v>0</v>
      </c>
      <c r="P2161" s="24">
        <v>0</v>
      </c>
      <c r="Q2161" s="24">
        <v>0</v>
      </c>
      <c r="R2161" s="24">
        <v>0</v>
      </c>
      <c r="S2161" s="24">
        <v>0</v>
      </c>
      <c r="T2161" s="24">
        <v>0</v>
      </c>
      <c r="U2161" s="24">
        <v>0</v>
      </c>
      <c r="V2161" s="24"/>
      <c r="W2161" s="24">
        <v>0</v>
      </c>
      <c r="X2161" s="24"/>
      <c r="Y2161" s="24">
        <v>0</v>
      </c>
      <c r="Z2161" s="24">
        <v>0</v>
      </c>
      <c r="AA2161" s="24"/>
      <c r="AB2161" s="24">
        <v>0</v>
      </c>
      <c r="AC2161" s="24">
        <v>0</v>
      </c>
      <c r="AD2161" s="24">
        <v>0</v>
      </c>
      <c r="AE2161" s="24">
        <v>0</v>
      </c>
      <c r="AF2161" s="24">
        <v>0</v>
      </c>
      <c r="AG2161" s="24">
        <v>0</v>
      </c>
      <c r="AH2161" s="24"/>
      <c r="AI2161" s="24">
        <v>0</v>
      </c>
      <c r="AJ2161" s="24">
        <v>0</v>
      </c>
      <c r="AK2161" s="24"/>
      <c r="AL2161" s="24">
        <v>0</v>
      </c>
      <c r="AM2161" s="24">
        <v>0</v>
      </c>
      <c r="AN2161" s="24">
        <v>0</v>
      </c>
      <c r="AO2161" s="24">
        <v>0</v>
      </c>
      <c r="AP2161" s="24">
        <v>0</v>
      </c>
      <c r="AQ2161" s="24">
        <v>0</v>
      </c>
      <c r="AR2161" s="24">
        <v>0</v>
      </c>
      <c r="AS2161" s="24">
        <v>0</v>
      </c>
      <c r="AT2161" s="24">
        <v>0</v>
      </c>
      <c r="AU2161" s="24">
        <v>0</v>
      </c>
      <c r="AV2161" s="24">
        <v>0</v>
      </c>
      <c r="AW2161" s="24">
        <v>0</v>
      </c>
      <c r="AX2161" s="24">
        <v>0</v>
      </c>
      <c r="AY2161" s="24">
        <v>0</v>
      </c>
      <c r="AZ2161" s="24">
        <v>0</v>
      </c>
      <c r="BA2161" s="24">
        <v>0</v>
      </c>
      <c r="BB2161" s="24">
        <v>0</v>
      </c>
      <c r="BC2161" s="24">
        <v>0</v>
      </c>
      <c r="BD2161" s="24">
        <f t="shared" si="874"/>
        <v>0</v>
      </c>
      <c r="BE2161" s="25"/>
    </row>
    <row r="2162" spans="1:57" ht="25.5" customHeight="1" x14ac:dyDescent="0.25">
      <c r="A2162" s="22">
        <v>43</v>
      </c>
      <c r="B2162" s="79" t="s">
        <v>93</v>
      </c>
      <c r="C2162" s="80">
        <v>24</v>
      </c>
      <c r="D2162" s="80">
        <v>213</v>
      </c>
      <c r="E2162" s="80" t="s">
        <v>228</v>
      </c>
      <c r="F2162" s="24">
        <v>0</v>
      </c>
      <c r="G2162" s="24">
        <v>0</v>
      </c>
      <c r="H2162" s="24">
        <v>0</v>
      </c>
      <c r="I2162" s="24">
        <v>0</v>
      </c>
      <c r="J2162" s="24">
        <v>0</v>
      </c>
      <c r="K2162" s="24">
        <v>0</v>
      </c>
      <c r="L2162" s="24">
        <v>0</v>
      </c>
      <c r="M2162" s="24">
        <v>0</v>
      </c>
      <c r="N2162" s="24">
        <v>0</v>
      </c>
      <c r="O2162" s="24">
        <v>0</v>
      </c>
      <c r="P2162" s="24">
        <v>0</v>
      </c>
      <c r="Q2162" s="24">
        <v>0</v>
      </c>
      <c r="R2162" s="24">
        <v>0</v>
      </c>
      <c r="S2162" s="24">
        <v>0</v>
      </c>
      <c r="T2162" s="24">
        <v>0</v>
      </c>
      <c r="U2162" s="24">
        <v>0</v>
      </c>
      <c r="V2162" s="24"/>
      <c r="W2162" s="24">
        <v>0</v>
      </c>
      <c r="X2162" s="24"/>
      <c r="Y2162" s="24">
        <v>0</v>
      </c>
      <c r="Z2162" s="24">
        <v>0</v>
      </c>
      <c r="AA2162" s="24"/>
      <c r="AB2162" s="24">
        <v>0</v>
      </c>
      <c r="AC2162" s="24">
        <v>0</v>
      </c>
      <c r="AD2162" s="24">
        <v>0</v>
      </c>
      <c r="AE2162" s="24">
        <v>0</v>
      </c>
      <c r="AF2162" s="24">
        <v>0</v>
      </c>
      <c r="AG2162" s="24">
        <v>0</v>
      </c>
      <c r="AH2162" s="24"/>
      <c r="AI2162" s="24">
        <v>0</v>
      </c>
      <c r="AJ2162" s="24">
        <v>0</v>
      </c>
      <c r="AK2162" s="24"/>
      <c r="AL2162" s="24">
        <v>0</v>
      </c>
      <c r="AM2162" s="24">
        <v>0</v>
      </c>
      <c r="AN2162" s="24">
        <v>0</v>
      </c>
      <c r="AO2162" s="24">
        <v>0</v>
      </c>
      <c r="AP2162" s="24">
        <v>0</v>
      </c>
      <c r="AQ2162" s="24">
        <v>0</v>
      </c>
      <c r="AR2162" s="24">
        <v>0</v>
      </c>
      <c r="AS2162" s="24">
        <v>0</v>
      </c>
      <c r="AT2162" s="24">
        <v>0</v>
      </c>
      <c r="AU2162" s="24">
        <v>0</v>
      </c>
      <c r="AV2162" s="24">
        <v>0</v>
      </c>
      <c r="AW2162" s="24">
        <v>0</v>
      </c>
      <c r="AX2162" s="24">
        <v>0</v>
      </c>
      <c r="AY2162" s="24">
        <v>0</v>
      </c>
      <c r="AZ2162" s="24">
        <v>0</v>
      </c>
      <c r="BA2162" s="24">
        <v>0</v>
      </c>
      <c r="BB2162" s="24">
        <v>0</v>
      </c>
      <c r="BC2162" s="24">
        <v>0</v>
      </c>
      <c r="BD2162" s="24">
        <f t="shared" si="874"/>
        <v>0</v>
      </c>
      <c r="BE2162" s="25"/>
    </row>
    <row r="2163" spans="1:57" ht="25.5" customHeight="1" x14ac:dyDescent="0.25">
      <c r="A2163" s="22">
        <v>43</v>
      </c>
      <c r="B2163" s="79" t="s">
        <v>93</v>
      </c>
      <c r="C2163" s="80">
        <v>14</v>
      </c>
      <c r="D2163" s="80">
        <v>240</v>
      </c>
      <c r="E2163" s="80" t="s">
        <v>332</v>
      </c>
      <c r="F2163" s="24">
        <v>0</v>
      </c>
      <c r="G2163" s="24">
        <v>0</v>
      </c>
      <c r="H2163" s="24">
        <v>0</v>
      </c>
      <c r="I2163" s="24">
        <v>0</v>
      </c>
      <c r="J2163" s="24">
        <v>0</v>
      </c>
      <c r="K2163" s="24">
        <v>0</v>
      </c>
      <c r="L2163" s="24">
        <v>0</v>
      </c>
      <c r="M2163" s="24">
        <v>0</v>
      </c>
      <c r="N2163" s="24">
        <v>0</v>
      </c>
      <c r="O2163" s="24">
        <v>0</v>
      </c>
      <c r="P2163" s="24">
        <v>0</v>
      </c>
      <c r="Q2163" s="24">
        <v>0</v>
      </c>
      <c r="R2163" s="24">
        <v>0</v>
      </c>
      <c r="S2163" s="24">
        <v>0</v>
      </c>
      <c r="T2163" s="24">
        <v>0</v>
      </c>
      <c r="U2163" s="24">
        <v>0</v>
      </c>
      <c r="V2163" s="24"/>
      <c r="W2163" s="24">
        <v>0</v>
      </c>
      <c r="X2163" s="24"/>
      <c r="Y2163" s="24">
        <v>0</v>
      </c>
      <c r="Z2163" s="24">
        <v>0</v>
      </c>
      <c r="AA2163" s="24"/>
      <c r="AB2163" s="24">
        <v>0</v>
      </c>
      <c r="AC2163" s="24">
        <v>0</v>
      </c>
      <c r="AD2163" s="24">
        <v>0</v>
      </c>
      <c r="AE2163" s="24">
        <v>0</v>
      </c>
      <c r="AF2163" s="24">
        <v>0</v>
      </c>
      <c r="AG2163" s="24">
        <v>0</v>
      </c>
      <c r="AH2163" s="24"/>
      <c r="AI2163" s="24">
        <v>0</v>
      </c>
      <c r="AJ2163" s="24">
        <v>0</v>
      </c>
      <c r="AK2163" s="24"/>
      <c r="AL2163" s="24">
        <v>0</v>
      </c>
      <c r="AM2163" s="24">
        <v>0</v>
      </c>
      <c r="AN2163" s="24">
        <v>0</v>
      </c>
      <c r="AO2163" s="24">
        <v>0</v>
      </c>
      <c r="AP2163" s="24">
        <v>0</v>
      </c>
      <c r="AQ2163" s="24">
        <v>0</v>
      </c>
      <c r="AR2163" s="24">
        <v>0</v>
      </c>
      <c r="AS2163" s="24">
        <v>0</v>
      </c>
      <c r="AT2163" s="24">
        <v>0</v>
      </c>
      <c r="AU2163" s="24">
        <v>0</v>
      </c>
      <c r="AV2163" s="24">
        <v>0</v>
      </c>
      <c r="AW2163" s="24">
        <v>0</v>
      </c>
      <c r="AX2163" s="24">
        <v>0</v>
      </c>
      <c r="AY2163" s="24">
        <v>0</v>
      </c>
      <c r="AZ2163" s="24">
        <v>0</v>
      </c>
      <c r="BA2163" s="24">
        <v>0</v>
      </c>
      <c r="BB2163" s="24">
        <v>0</v>
      </c>
      <c r="BC2163" s="24">
        <v>0</v>
      </c>
      <c r="BD2163" s="24">
        <f t="shared" si="874"/>
        <v>0</v>
      </c>
      <c r="BE2163" s="25"/>
    </row>
    <row r="2164" spans="1:57" ht="25.5" customHeight="1" x14ac:dyDescent="0.25">
      <c r="A2164" s="22">
        <v>43</v>
      </c>
      <c r="B2164" s="79" t="s">
        <v>93</v>
      </c>
      <c r="C2164" s="82">
        <v>24</v>
      </c>
      <c r="D2164" s="79">
        <v>317</v>
      </c>
      <c r="E2164" s="82" t="s">
        <v>347</v>
      </c>
      <c r="F2164" s="24">
        <v>0</v>
      </c>
      <c r="G2164" s="24">
        <v>0</v>
      </c>
      <c r="H2164" s="24">
        <v>0</v>
      </c>
      <c r="I2164" s="24">
        <v>0</v>
      </c>
      <c r="J2164" s="24">
        <v>0</v>
      </c>
      <c r="K2164" s="24">
        <v>0</v>
      </c>
      <c r="L2164" s="24">
        <v>0</v>
      </c>
      <c r="M2164" s="24">
        <v>0</v>
      </c>
      <c r="N2164" s="24">
        <v>0</v>
      </c>
      <c r="O2164" s="24">
        <v>0</v>
      </c>
      <c r="P2164" s="24">
        <v>0</v>
      </c>
      <c r="Q2164" s="24">
        <v>0</v>
      </c>
      <c r="R2164" s="24">
        <v>0</v>
      </c>
      <c r="S2164" s="24">
        <v>0</v>
      </c>
      <c r="T2164" s="24">
        <v>0</v>
      </c>
      <c r="U2164" s="24">
        <v>0</v>
      </c>
      <c r="V2164" s="24"/>
      <c r="W2164" s="24">
        <v>0</v>
      </c>
      <c r="X2164" s="24"/>
      <c r="Y2164" s="24">
        <v>0</v>
      </c>
      <c r="Z2164" s="24">
        <v>0</v>
      </c>
      <c r="AA2164" s="24"/>
      <c r="AB2164" s="24">
        <v>0</v>
      </c>
      <c r="AC2164" s="24">
        <v>0</v>
      </c>
      <c r="AD2164" s="24">
        <v>0</v>
      </c>
      <c r="AE2164" s="24">
        <v>0</v>
      </c>
      <c r="AF2164" s="24">
        <v>0</v>
      </c>
      <c r="AG2164" s="24">
        <v>0</v>
      </c>
      <c r="AH2164" s="24"/>
      <c r="AI2164" s="24">
        <v>0</v>
      </c>
      <c r="AJ2164" s="24">
        <v>0</v>
      </c>
      <c r="AK2164" s="24"/>
      <c r="AL2164" s="24">
        <v>0</v>
      </c>
      <c r="AM2164" s="24">
        <v>0</v>
      </c>
      <c r="AN2164" s="24">
        <v>0</v>
      </c>
      <c r="AO2164" s="24">
        <v>0</v>
      </c>
      <c r="AP2164" s="24">
        <v>0</v>
      </c>
      <c r="AQ2164" s="24">
        <v>0</v>
      </c>
      <c r="AR2164" s="24">
        <v>0</v>
      </c>
      <c r="AS2164" s="24">
        <v>0</v>
      </c>
      <c r="AT2164" s="24">
        <v>0</v>
      </c>
      <c r="AU2164" s="24">
        <v>0</v>
      </c>
      <c r="AV2164" s="24">
        <v>0</v>
      </c>
      <c r="AW2164" s="24">
        <v>0</v>
      </c>
      <c r="AX2164" s="24">
        <v>0</v>
      </c>
      <c r="AY2164" s="24">
        <v>0</v>
      </c>
      <c r="AZ2164" s="24">
        <v>0</v>
      </c>
      <c r="BA2164" s="24">
        <v>0</v>
      </c>
      <c r="BB2164" s="24">
        <v>0</v>
      </c>
      <c r="BC2164" s="24">
        <v>0</v>
      </c>
      <c r="BD2164" s="24">
        <f t="shared" si="874"/>
        <v>0</v>
      </c>
      <c r="BE2164" s="25"/>
    </row>
    <row r="2165" spans="1:57" ht="25.5" customHeight="1" x14ac:dyDescent="0.25">
      <c r="A2165" s="22">
        <v>43</v>
      </c>
      <c r="B2165" s="79" t="s">
        <v>93</v>
      </c>
      <c r="C2165" s="80">
        <v>11</v>
      </c>
      <c r="D2165" s="80">
        <v>100</v>
      </c>
      <c r="E2165" s="80" t="s">
        <v>280</v>
      </c>
      <c r="F2165" s="24">
        <v>0</v>
      </c>
      <c r="G2165" s="24">
        <v>0</v>
      </c>
      <c r="H2165" s="24">
        <v>0</v>
      </c>
      <c r="I2165" s="24">
        <v>0</v>
      </c>
      <c r="J2165" s="24">
        <v>0</v>
      </c>
      <c r="K2165" s="24">
        <v>0</v>
      </c>
      <c r="L2165" s="24">
        <v>0</v>
      </c>
      <c r="M2165" s="24">
        <v>0</v>
      </c>
      <c r="N2165" s="24">
        <v>0</v>
      </c>
      <c r="O2165" s="24">
        <v>0</v>
      </c>
      <c r="P2165" s="24">
        <v>0</v>
      </c>
      <c r="Q2165" s="24">
        <v>0</v>
      </c>
      <c r="R2165" s="24">
        <v>0</v>
      </c>
      <c r="S2165" s="24">
        <v>0</v>
      </c>
      <c r="T2165" s="24">
        <v>0</v>
      </c>
      <c r="U2165" s="24">
        <v>0</v>
      </c>
      <c r="V2165" s="24"/>
      <c r="W2165" s="24">
        <v>0</v>
      </c>
      <c r="X2165" s="24"/>
      <c r="Y2165" s="24">
        <v>0</v>
      </c>
      <c r="Z2165" s="24">
        <v>0</v>
      </c>
      <c r="AA2165" s="24"/>
      <c r="AB2165" s="24">
        <v>0</v>
      </c>
      <c r="AC2165" s="24">
        <v>0</v>
      </c>
      <c r="AD2165" s="24">
        <v>0</v>
      </c>
      <c r="AE2165" s="24">
        <v>0</v>
      </c>
      <c r="AF2165" s="24">
        <v>0</v>
      </c>
      <c r="AG2165" s="24">
        <v>0</v>
      </c>
      <c r="AH2165" s="24"/>
      <c r="AI2165" s="24">
        <v>0</v>
      </c>
      <c r="AJ2165" s="24">
        <v>0</v>
      </c>
      <c r="AK2165" s="24"/>
      <c r="AL2165" s="24">
        <v>0</v>
      </c>
      <c r="AM2165" s="24">
        <v>0</v>
      </c>
      <c r="AN2165" s="24">
        <v>0</v>
      </c>
      <c r="AO2165" s="24">
        <v>0</v>
      </c>
      <c r="AP2165" s="24">
        <v>0</v>
      </c>
      <c r="AQ2165" s="24">
        <v>0</v>
      </c>
      <c r="AR2165" s="24">
        <v>0</v>
      </c>
      <c r="AS2165" s="24">
        <v>0</v>
      </c>
      <c r="AT2165" s="24">
        <v>0</v>
      </c>
      <c r="AU2165" s="24">
        <v>0</v>
      </c>
      <c r="AV2165" s="24">
        <v>0</v>
      </c>
      <c r="AW2165" s="24">
        <v>0</v>
      </c>
      <c r="AX2165" s="24">
        <v>0</v>
      </c>
      <c r="AY2165" s="24">
        <v>0</v>
      </c>
      <c r="AZ2165" s="24">
        <v>0</v>
      </c>
      <c r="BA2165" s="24">
        <v>0</v>
      </c>
      <c r="BB2165" s="24">
        <v>0</v>
      </c>
      <c r="BC2165" s="24">
        <v>0</v>
      </c>
      <c r="BD2165" s="24">
        <f t="shared" si="874"/>
        <v>0</v>
      </c>
      <c r="BE2165" s="25"/>
    </row>
    <row r="2166" spans="1:57" ht="25.5" customHeight="1" x14ac:dyDescent="0.25">
      <c r="A2166" s="22">
        <v>43</v>
      </c>
      <c r="B2166" s="79" t="s">
        <v>100</v>
      </c>
      <c r="C2166" s="80">
        <v>14</v>
      </c>
      <c r="D2166" s="80">
        <v>96</v>
      </c>
      <c r="E2166" s="80" t="s">
        <v>244</v>
      </c>
      <c r="F2166" s="24">
        <v>0</v>
      </c>
      <c r="G2166" s="24">
        <v>0</v>
      </c>
      <c r="H2166" s="24">
        <v>0</v>
      </c>
      <c r="I2166" s="24">
        <v>0</v>
      </c>
      <c r="J2166" s="24">
        <v>0</v>
      </c>
      <c r="K2166" s="24">
        <v>0</v>
      </c>
      <c r="L2166" s="24">
        <v>0</v>
      </c>
      <c r="M2166" s="24">
        <v>0</v>
      </c>
      <c r="N2166" s="24">
        <v>0</v>
      </c>
      <c r="O2166" s="24">
        <v>0</v>
      </c>
      <c r="P2166" s="24">
        <v>0</v>
      </c>
      <c r="Q2166" s="24">
        <v>0</v>
      </c>
      <c r="R2166" s="24">
        <v>0</v>
      </c>
      <c r="S2166" s="24">
        <v>0</v>
      </c>
      <c r="T2166" s="24">
        <v>0</v>
      </c>
      <c r="U2166" s="24">
        <v>0</v>
      </c>
      <c r="V2166" s="24"/>
      <c r="W2166" s="24">
        <v>0</v>
      </c>
      <c r="X2166" s="24"/>
      <c r="Y2166" s="24">
        <v>0</v>
      </c>
      <c r="Z2166" s="24">
        <v>0</v>
      </c>
      <c r="AA2166" s="24"/>
      <c r="AB2166" s="24">
        <v>0</v>
      </c>
      <c r="AC2166" s="24">
        <v>0</v>
      </c>
      <c r="AD2166" s="24">
        <v>0</v>
      </c>
      <c r="AE2166" s="24">
        <v>0</v>
      </c>
      <c r="AF2166" s="24">
        <v>0</v>
      </c>
      <c r="AG2166" s="24">
        <v>0</v>
      </c>
      <c r="AH2166" s="24"/>
      <c r="AI2166" s="24">
        <v>0</v>
      </c>
      <c r="AJ2166" s="24">
        <v>0</v>
      </c>
      <c r="AK2166" s="24"/>
      <c r="AL2166" s="24">
        <v>0</v>
      </c>
      <c r="AM2166" s="24">
        <v>0</v>
      </c>
      <c r="AN2166" s="24">
        <v>0</v>
      </c>
      <c r="AO2166" s="24">
        <v>0</v>
      </c>
      <c r="AP2166" s="24">
        <v>0</v>
      </c>
      <c r="AQ2166" s="24">
        <v>0</v>
      </c>
      <c r="AR2166" s="24">
        <v>0</v>
      </c>
      <c r="AS2166" s="24">
        <v>0</v>
      </c>
      <c r="AT2166" s="24">
        <v>0</v>
      </c>
      <c r="AU2166" s="24">
        <v>0</v>
      </c>
      <c r="AV2166" s="24">
        <v>0</v>
      </c>
      <c r="AW2166" s="24">
        <v>0</v>
      </c>
      <c r="AX2166" s="24">
        <v>0</v>
      </c>
      <c r="AY2166" s="24">
        <v>0</v>
      </c>
      <c r="AZ2166" s="24">
        <v>0</v>
      </c>
      <c r="BA2166" s="24">
        <v>0</v>
      </c>
      <c r="BB2166" s="24">
        <v>0</v>
      </c>
      <c r="BC2166" s="24">
        <v>0</v>
      </c>
      <c r="BD2166" s="24">
        <f t="shared" si="874"/>
        <v>0</v>
      </c>
      <c r="BE2166" s="25"/>
    </row>
    <row r="2167" spans="1:57" ht="25.5" customHeight="1" x14ac:dyDescent="0.25">
      <c r="A2167" s="22">
        <v>43</v>
      </c>
      <c r="B2167" s="79" t="s">
        <v>110</v>
      </c>
      <c r="C2167" s="80">
        <v>22</v>
      </c>
      <c r="D2167" s="80">
        <v>285</v>
      </c>
      <c r="E2167" s="80" t="s">
        <v>318</v>
      </c>
      <c r="F2167" s="24">
        <v>0</v>
      </c>
      <c r="G2167" s="24">
        <v>0</v>
      </c>
      <c r="H2167" s="24">
        <v>0</v>
      </c>
      <c r="I2167" s="24">
        <v>0</v>
      </c>
      <c r="J2167" s="24">
        <v>0</v>
      </c>
      <c r="K2167" s="24">
        <v>0</v>
      </c>
      <c r="L2167" s="24">
        <v>0</v>
      </c>
      <c r="M2167" s="24">
        <v>0</v>
      </c>
      <c r="N2167" s="24">
        <v>0</v>
      </c>
      <c r="O2167" s="24">
        <v>0</v>
      </c>
      <c r="P2167" s="24">
        <v>0</v>
      </c>
      <c r="Q2167" s="24">
        <v>0</v>
      </c>
      <c r="R2167" s="24">
        <v>0</v>
      </c>
      <c r="S2167" s="24">
        <v>0</v>
      </c>
      <c r="T2167" s="24">
        <v>0</v>
      </c>
      <c r="U2167" s="24">
        <v>0</v>
      </c>
      <c r="V2167" s="24"/>
      <c r="W2167" s="24">
        <v>0</v>
      </c>
      <c r="X2167" s="24"/>
      <c r="Y2167" s="24">
        <v>0</v>
      </c>
      <c r="Z2167" s="24">
        <v>0</v>
      </c>
      <c r="AA2167" s="24"/>
      <c r="AB2167" s="24">
        <v>0</v>
      </c>
      <c r="AC2167" s="24">
        <v>0</v>
      </c>
      <c r="AD2167" s="24">
        <v>0</v>
      </c>
      <c r="AE2167" s="24">
        <v>0</v>
      </c>
      <c r="AF2167" s="24">
        <v>0</v>
      </c>
      <c r="AG2167" s="24">
        <v>0</v>
      </c>
      <c r="AH2167" s="24"/>
      <c r="AI2167" s="24">
        <v>0</v>
      </c>
      <c r="AJ2167" s="24">
        <v>0</v>
      </c>
      <c r="AK2167" s="24"/>
      <c r="AL2167" s="24">
        <v>0</v>
      </c>
      <c r="AM2167" s="24">
        <v>0</v>
      </c>
      <c r="AN2167" s="24">
        <v>0</v>
      </c>
      <c r="AO2167" s="24">
        <v>0</v>
      </c>
      <c r="AP2167" s="24">
        <v>0</v>
      </c>
      <c r="AQ2167" s="24">
        <v>0</v>
      </c>
      <c r="AR2167" s="24">
        <v>0</v>
      </c>
      <c r="AS2167" s="24">
        <v>0</v>
      </c>
      <c r="AT2167" s="24">
        <v>0</v>
      </c>
      <c r="AU2167" s="24">
        <v>0</v>
      </c>
      <c r="AV2167" s="24">
        <v>0</v>
      </c>
      <c r="AW2167" s="24">
        <v>0</v>
      </c>
      <c r="AX2167" s="24">
        <v>0</v>
      </c>
      <c r="AY2167" s="24">
        <v>0</v>
      </c>
      <c r="AZ2167" s="24">
        <v>0</v>
      </c>
      <c r="BA2167" s="24">
        <v>0</v>
      </c>
      <c r="BB2167" s="24">
        <v>0</v>
      </c>
      <c r="BC2167" s="24">
        <v>0</v>
      </c>
      <c r="BD2167" s="24">
        <f t="shared" si="874"/>
        <v>0</v>
      </c>
      <c r="BE2167" s="25"/>
    </row>
    <row r="2168" spans="1:57" ht="25.5" customHeight="1" x14ac:dyDescent="0.25">
      <c r="A2168" s="22">
        <v>43</v>
      </c>
      <c r="B2168" s="79" t="s">
        <v>110</v>
      </c>
      <c r="C2168" s="80">
        <v>23</v>
      </c>
      <c r="D2168" s="80">
        <v>287</v>
      </c>
      <c r="E2168" s="80" t="s">
        <v>87</v>
      </c>
      <c r="F2168" s="24">
        <v>0</v>
      </c>
      <c r="G2168" s="24">
        <v>0</v>
      </c>
      <c r="H2168" s="24">
        <v>0</v>
      </c>
      <c r="I2168" s="24">
        <v>0</v>
      </c>
      <c r="J2168" s="24">
        <v>0</v>
      </c>
      <c r="K2168" s="24">
        <v>0</v>
      </c>
      <c r="L2168" s="24">
        <v>0</v>
      </c>
      <c r="M2168" s="24">
        <v>0</v>
      </c>
      <c r="N2168" s="24">
        <v>0</v>
      </c>
      <c r="O2168" s="24">
        <v>0</v>
      </c>
      <c r="P2168" s="24">
        <v>0</v>
      </c>
      <c r="Q2168" s="24">
        <v>0</v>
      </c>
      <c r="R2168" s="24">
        <v>0</v>
      </c>
      <c r="S2168" s="24">
        <v>0</v>
      </c>
      <c r="T2168" s="24">
        <v>0</v>
      </c>
      <c r="U2168" s="24">
        <v>0</v>
      </c>
      <c r="V2168" s="24"/>
      <c r="W2168" s="24">
        <v>0</v>
      </c>
      <c r="X2168" s="24"/>
      <c r="Y2168" s="24">
        <v>0</v>
      </c>
      <c r="Z2168" s="24">
        <v>0</v>
      </c>
      <c r="AA2168" s="24"/>
      <c r="AB2168" s="24">
        <v>0</v>
      </c>
      <c r="AC2168" s="24">
        <v>0</v>
      </c>
      <c r="AD2168" s="24">
        <v>0</v>
      </c>
      <c r="AE2168" s="24">
        <v>0</v>
      </c>
      <c r="AF2168" s="24">
        <v>0</v>
      </c>
      <c r="AG2168" s="24">
        <v>0</v>
      </c>
      <c r="AH2168" s="24"/>
      <c r="AI2168" s="24">
        <v>0</v>
      </c>
      <c r="AJ2168" s="24">
        <v>0</v>
      </c>
      <c r="AK2168" s="24"/>
      <c r="AL2168" s="24">
        <v>0</v>
      </c>
      <c r="AM2168" s="24">
        <v>0</v>
      </c>
      <c r="AN2168" s="24">
        <v>0</v>
      </c>
      <c r="AO2168" s="24">
        <v>0</v>
      </c>
      <c r="AP2168" s="24">
        <v>0</v>
      </c>
      <c r="AQ2168" s="24">
        <v>0</v>
      </c>
      <c r="AR2168" s="24">
        <v>0</v>
      </c>
      <c r="AS2168" s="24">
        <v>0</v>
      </c>
      <c r="AT2168" s="24">
        <v>0</v>
      </c>
      <c r="AU2168" s="24">
        <v>0</v>
      </c>
      <c r="AV2168" s="24">
        <v>0</v>
      </c>
      <c r="AW2168" s="24">
        <v>0</v>
      </c>
      <c r="AX2168" s="24">
        <v>0</v>
      </c>
      <c r="AY2168" s="24">
        <v>0</v>
      </c>
      <c r="AZ2168" s="24">
        <v>0</v>
      </c>
      <c r="BA2168" s="24">
        <v>0</v>
      </c>
      <c r="BB2168" s="24">
        <v>0</v>
      </c>
      <c r="BC2168" s="24">
        <v>0</v>
      </c>
      <c r="BD2168" s="24">
        <f t="shared" si="874"/>
        <v>0</v>
      </c>
      <c r="BE2168" s="25"/>
    </row>
    <row r="2169" spans="1:57" ht="25.5" customHeight="1" x14ac:dyDescent="0.25">
      <c r="A2169" s="22">
        <v>43</v>
      </c>
      <c r="B2169" s="79" t="s">
        <v>110</v>
      </c>
      <c r="C2169" s="80">
        <v>13</v>
      </c>
      <c r="D2169" s="80">
        <v>149</v>
      </c>
      <c r="E2169" s="80" t="s">
        <v>359</v>
      </c>
      <c r="F2169" s="24">
        <v>0</v>
      </c>
      <c r="G2169" s="24">
        <v>0</v>
      </c>
      <c r="H2169" s="24">
        <v>0</v>
      </c>
      <c r="I2169" s="24">
        <v>0</v>
      </c>
      <c r="J2169" s="24">
        <v>0</v>
      </c>
      <c r="K2169" s="24">
        <v>0</v>
      </c>
      <c r="L2169" s="24">
        <v>0</v>
      </c>
      <c r="M2169" s="24">
        <v>0</v>
      </c>
      <c r="N2169" s="24">
        <v>0</v>
      </c>
      <c r="O2169" s="24">
        <v>0</v>
      </c>
      <c r="P2169" s="24">
        <v>0</v>
      </c>
      <c r="Q2169" s="24">
        <v>0</v>
      </c>
      <c r="R2169" s="24">
        <v>0</v>
      </c>
      <c r="S2169" s="24">
        <v>0</v>
      </c>
      <c r="T2169" s="24">
        <v>0</v>
      </c>
      <c r="U2169" s="24">
        <v>0</v>
      </c>
      <c r="V2169" s="24"/>
      <c r="W2169" s="24">
        <v>0</v>
      </c>
      <c r="X2169" s="24"/>
      <c r="Y2169" s="24">
        <v>0</v>
      </c>
      <c r="Z2169" s="24">
        <v>0</v>
      </c>
      <c r="AA2169" s="24"/>
      <c r="AB2169" s="24">
        <v>0</v>
      </c>
      <c r="AC2169" s="24">
        <v>0</v>
      </c>
      <c r="AD2169" s="24">
        <v>0</v>
      </c>
      <c r="AE2169" s="24">
        <v>0</v>
      </c>
      <c r="AF2169" s="24">
        <v>0</v>
      </c>
      <c r="AG2169" s="24">
        <v>0</v>
      </c>
      <c r="AH2169" s="24"/>
      <c r="AI2169" s="24">
        <v>0</v>
      </c>
      <c r="AJ2169" s="24">
        <v>0</v>
      </c>
      <c r="AK2169" s="24"/>
      <c r="AL2169" s="24">
        <v>0</v>
      </c>
      <c r="AM2169" s="24">
        <v>0</v>
      </c>
      <c r="AN2169" s="24">
        <v>0</v>
      </c>
      <c r="AO2169" s="24">
        <v>0</v>
      </c>
      <c r="AP2169" s="24">
        <v>0</v>
      </c>
      <c r="AQ2169" s="24">
        <v>0</v>
      </c>
      <c r="AR2169" s="24">
        <v>0</v>
      </c>
      <c r="AS2169" s="24">
        <v>0</v>
      </c>
      <c r="AT2169" s="24">
        <v>0</v>
      </c>
      <c r="AU2169" s="24">
        <v>0</v>
      </c>
      <c r="AV2169" s="24">
        <v>0</v>
      </c>
      <c r="AW2169" s="24">
        <v>0</v>
      </c>
      <c r="AX2169" s="24">
        <v>0</v>
      </c>
      <c r="AY2169" s="24">
        <v>0</v>
      </c>
      <c r="AZ2169" s="24">
        <v>0</v>
      </c>
      <c r="BA2169" s="24">
        <v>0</v>
      </c>
      <c r="BB2169" s="24">
        <v>0</v>
      </c>
      <c r="BC2169" s="24">
        <v>0</v>
      </c>
      <c r="BD2169" s="24">
        <f t="shared" si="874"/>
        <v>0</v>
      </c>
      <c r="BE2169" s="25"/>
    </row>
    <row r="2170" spans="1:57" ht="25.5" customHeight="1" x14ac:dyDescent="0.25">
      <c r="A2170" s="22">
        <v>43</v>
      </c>
      <c r="B2170" s="78"/>
      <c r="C2170" s="76"/>
      <c r="D2170" s="76"/>
      <c r="E2170" s="76"/>
      <c r="F2170" s="24">
        <v>0</v>
      </c>
      <c r="G2170" s="24">
        <v>0</v>
      </c>
      <c r="H2170" s="24">
        <v>0</v>
      </c>
      <c r="I2170" s="24">
        <v>0</v>
      </c>
      <c r="J2170" s="24">
        <v>0</v>
      </c>
      <c r="K2170" s="24">
        <v>0</v>
      </c>
      <c r="L2170" s="24">
        <v>0</v>
      </c>
      <c r="M2170" s="24">
        <v>0</v>
      </c>
      <c r="N2170" s="24">
        <v>0</v>
      </c>
      <c r="O2170" s="24">
        <v>0</v>
      </c>
      <c r="P2170" s="24">
        <v>0</v>
      </c>
      <c r="Q2170" s="24">
        <v>0</v>
      </c>
      <c r="R2170" s="24">
        <v>0</v>
      </c>
      <c r="S2170" s="24">
        <v>0</v>
      </c>
      <c r="T2170" s="24">
        <v>0</v>
      </c>
      <c r="U2170" s="24">
        <v>0</v>
      </c>
      <c r="V2170" s="24"/>
      <c r="W2170" s="24">
        <v>0</v>
      </c>
      <c r="X2170" s="24"/>
      <c r="Y2170" s="24">
        <v>0</v>
      </c>
      <c r="Z2170" s="24">
        <v>0</v>
      </c>
      <c r="AA2170" s="24"/>
      <c r="AB2170" s="24">
        <v>0</v>
      </c>
      <c r="AC2170" s="24">
        <v>0</v>
      </c>
      <c r="AD2170" s="24">
        <v>0</v>
      </c>
      <c r="AE2170" s="24">
        <v>0</v>
      </c>
      <c r="AF2170" s="24">
        <v>0</v>
      </c>
      <c r="AG2170" s="24">
        <v>0</v>
      </c>
      <c r="AH2170" s="24"/>
      <c r="AI2170" s="24">
        <v>0</v>
      </c>
      <c r="AJ2170" s="24">
        <v>0</v>
      </c>
      <c r="AK2170" s="24"/>
      <c r="AL2170" s="24">
        <v>0</v>
      </c>
      <c r="AM2170" s="24">
        <v>0</v>
      </c>
      <c r="AN2170" s="24">
        <v>0</v>
      </c>
      <c r="AO2170" s="24">
        <v>0</v>
      </c>
      <c r="AP2170" s="24">
        <v>0</v>
      </c>
      <c r="AQ2170" s="24">
        <v>0</v>
      </c>
      <c r="AR2170" s="24">
        <v>0</v>
      </c>
      <c r="AS2170" s="24">
        <v>0</v>
      </c>
      <c r="AT2170" s="24">
        <v>0</v>
      </c>
      <c r="AU2170" s="24">
        <v>0</v>
      </c>
      <c r="AV2170" s="24">
        <v>0</v>
      </c>
      <c r="AW2170" s="24">
        <v>0</v>
      </c>
      <c r="AX2170" s="24">
        <v>0</v>
      </c>
      <c r="AY2170" s="24">
        <v>0</v>
      </c>
      <c r="AZ2170" s="24">
        <v>0</v>
      </c>
      <c r="BA2170" s="24">
        <v>0</v>
      </c>
      <c r="BB2170" s="24">
        <v>0</v>
      </c>
      <c r="BC2170" s="24">
        <v>0</v>
      </c>
      <c r="BD2170" s="24">
        <f t="shared" si="874"/>
        <v>0</v>
      </c>
      <c r="BE2170" s="25"/>
    </row>
    <row r="2171" spans="1:57" ht="25.5" customHeight="1" x14ac:dyDescent="0.25">
      <c r="A2171" s="22">
        <v>43</v>
      </c>
      <c r="B2171" s="78"/>
      <c r="C2171" s="76"/>
      <c r="D2171" s="76"/>
      <c r="E2171" s="76"/>
      <c r="F2171" s="24">
        <v>0</v>
      </c>
      <c r="G2171" s="24">
        <v>0</v>
      </c>
      <c r="H2171" s="24">
        <v>0</v>
      </c>
      <c r="I2171" s="24">
        <v>0</v>
      </c>
      <c r="J2171" s="24">
        <v>0</v>
      </c>
      <c r="K2171" s="24">
        <v>0</v>
      </c>
      <c r="L2171" s="24">
        <v>0</v>
      </c>
      <c r="M2171" s="24">
        <v>0</v>
      </c>
      <c r="N2171" s="24">
        <v>0</v>
      </c>
      <c r="O2171" s="24">
        <v>0</v>
      </c>
      <c r="P2171" s="24">
        <v>0</v>
      </c>
      <c r="Q2171" s="24">
        <v>0</v>
      </c>
      <c r="R2171" s="24">
        <v>0</v>
      </c>
      <c r="S2171" s="24">
        <v>0</v>
      </c>
      <c r="T2171" s="24">
        <v>0</v>
      </c>
      <c r="U2171" s="24">
        <v>0</v>
      </c>
      <c r="V2171" s="24"/>
      <c r="W2171" s="24">
        <v>0</v>
      </c>
      <c r="X2171" s="24"/>
      <c r="Y2171" s="24">
        <v>0</v>
      </c>
      <c r="Z2171" s="24">
        <v>0</v>
      </c>
      <c r="AA2171" s="24"/>
      <c r="AB2171" s="24">
        <v>0</v>
      </c>
      <c r="AC2171" s="24">
        <v>0</v>
      </c>
      <c r="AD2171" s="24">
        <v>0</v>
      </c>
      <c r="AE2171" s="24">
        <v>0</v>
      </c>
      <c r="AF2171" s="24">
        <v>0</v>
      </c>
      <c r="AG2171" s="24">
        <v>0</v>
      </c>
      <c r="AH2171" s="24"/>
      <c r="AI2171" s="24">
        <v>0</v>
      </c>
      <c r="AJ2171" s="24">
        <v>0</v>
      </c>
      <c r="AK2171" s="24"/>
      <c r="AL2171" s="24">
        <v>0</v>
      </c>
      <c r="AM2171" s="24">
        <v>0</v>
      </c>
      <c r="AN2171" s="24">
        <v>0</v>
      </c>
      <c r="AO2171" s="24">
        <v>0</v>
      </c>
      <c r="AP2171" s="24">
        <v>0</v>
      </c>
      <c r="AQ2171" s="24">
        <v>0</v>
      </c>
      <c r="AR2171" s="24">
        <v>0</v>
      </c>
      <c r="AS2171" s="24">
        <v>0</v>
      </c>
      <c r="AT2171" s="24">
        <v>0</v>
      </c>
      <c r="AU2171" s="24">
        <v>0</v>
      </c>
      <c r="AV2171" s="24">
        <v>0</v>
      </c>
      <c r="AW2171" s="24">
        <v>0</v>
      </c>
      <c r="AX2171" s="24">
        <v>0</v>
      </c>
      <c r="AY2171" s="24">
        <v>0</v>
      </c>
      <c r="AZ2171" s="24">
        <v>0</v>
      </c>
      <c r="BA2171" s="24">
        <v>0</v>
      </c>
      <c r="BB2171" s="24">
        <v>0</v>
      </c>
      <c r="BC2171" s="24">
        <v>0</v>
      </c>
      <c r="BD2171" s="24">
        <f t="shared" si="874"/>
        <v>0</v>
      </c>
      <c r="BE2171" s="25"/>
    </row>
    <row r="2172" spans="1:57" ht="25.5" customHeight="1" x14ac:dyDescent="0.25">
      <c r="A2172" s="22">
        <v>43</v>
      </c>
      <c r="B2172" s="78"/>
      <c r="C2172" s="76"/>
      <c r="D2172" s="76"/>
      <c r="E2172" s="76"/>
      <c r="F2172" s="24">
        <v>0</v>
      </c>
      <c r="G2172" s="24">
        <v>0</v>
      </c>
      <c r="H2172" s="24">
        <v>0</v>
      </c>
      <c r="I2172" s="24">
        <v>0</v>
      </c>
      <c r="J2172" s="24">
        <v>0</v>
      </c>
      <c r="K2172" s="24">
        <v>0</v>
      </c>
      <c r="L2172" s="24">
        <v>0</v>
      </c>
      <c r="M2172" s="24">
        <v>0</v>
      </c>
      <c r="N2172" s="24">
        <v>0</v>
      </c>
      <c r="O2172" s="24">
        <v>0</v>
      </c>
      <c r="P2172" s="24">
        <v>0</v>
      </c>
      <c r="Q2172" s="24">
        <v>0</v>
      </c>
      <c r="R2172" s="24">
        <v>0</v>
      </c>
      <c r="S2172" s="24">
        <v>0</v>
      </c>
      <c r="T2172" s="24">
        <v>0</v>
      </c>
      <c r="U2172" s="24">
        <v>0</v>
      </c>
      <c r="V2172" s="24"/>
      <c r="W2172" s="24">
        <v>0</v>
      </c>
      <c r="X2172" s="24"/>
      <c r="Y2172" s="24">
        <v>0</v>
      </c>
      <c r="Z2172" s="24">
        <v>0</v>
      </c>
      <c r="AA2172" s="24"/>
      <c r="AB2172" s="24">
        <v>0</v>
      </c>
      <c r="AC2172" s="24">
        <v>0</v>
      </c>
      <c r="AD2172" s="24">
        <v>0</v>
      </c>
      <c r="AE2172" s="24">
        <v>0</v>
      </c>
      <c r="AF2172" s="24">
        <v>0</v>
      </c>
      <c r="AG2172" s="24">
        <v>0</v>
      </c>
      <c r="AH2172" s="24"/>
      <c r="AI2172" s="24">
        <v>0</v>
      </c>
      <c r="AJ2172" s="24">
        <v>0</v>
      </c>
      <c r="AK2172" s="24"/>
      <c r="AL2172" s="24">
        <v>0</v>
      </c>
      <c r="AM2172" s="24">
        <v>0</v>
      </c>
      <c r="AN2172" s="24">
        <v>0</v>
      </c>
      <c r="AO2172" s="24">
        <v>0</v>
      </c>
      <c r="AP2172" s="24">
        <v>0</v>
      </c>
      <c r="AQ2172" s="24">
        <v>0</v>
      </c>
      <c r="AR2172" s="24">
        <v>0</v>
      </c>
      <c r="AS2172" s="24">
        <v>0</v>
      </c>
      <c r="AT2172" s="24">
        <v>0</v>
      </c>
      <c r="AU2172" s="24">
        <v>0</v>
      </c>
      <c r="AV2172" s="24">
        <v>0</v>
      </c>
      <c r="AW2172" s="24">
        <v>0</v>
      </c>
      <c r="AX2172" s="24">
        <v>0</v>
      </c>
      <c r="AY2172" s="24">
        <v>0</v>
      </c>
      <c r="AZ2172" s="24">
        <v>0</v>
      </c>
      <c r="BA2172" s="24">
        <v>0</v>
      </c>
      <c r="BB2172" s="24">
        <v>0</v>
      </c>
      <c r="BC2172" s="24">
        <v>0</v>
      </c>
      <c r="BD2172" s="24">
        <f t="shared" si="874"/>
        <v>0</v>
      </c>
      <c r="BE2172" s="25"/>
    </row>
    <row r="2173" spans="1:57" ht="25.5" customHeight="1" x14ac:dyDescent="0.25">
      <c r="A2173" s="22">
        <v>43</v>
      </c>
      <c r="B2173" s="78"/>
      <c r="C2173" s="91"/>
      <c r="D2173" s="91"/>
      <c r="E2173" s="91"/>
      <c r="F2173" s="24">
        <v>0</v>
      </c>
      <c r="G2173" s="24">
        <v>0</v>
      </c>
      <c r="H2173" s="24">
        <v>0</v>
      </c>
      <c r="I2173" s="24">
        <v>0</v>
      </c>
      <c r="J2173" s="24">
        <v>0</v>
      </c>
      <c r="K2173" s="24">
        <v>0</v>
      </c>
      <c r="L2173" s="24">
        <v>0</v>
      </c>
      <c r="M2173" s="24">
        <v>0</v>
      </c>
      <c r="N2173" s="24">
        <v>0</v>
      </c>
      <c r="O2173" s="24">
        <v>0</v>
      </c>
      <c r="P2173" s="24">
        <v>0</v>
      </c>
      <c r="Q2173" s="24">
        <v>0</v>
      </c>
      <c r="R2173" s="24">
        <v>0</v>
      </c>
      <c r="S2173" s="24">
        <v>0</v>
      </c>
      <c r="T2173" s="24">
        <v>0</v>
      </c>
      <c r="U2173" s="24">
        <v>0</v>
      </c>
      <c r="V2173" s="24"/>
      <c r="W2173" s="24">
        <v>0</v>
      </c>
      <c r="X2173" s="24"/>
      <c r="Y2173" s="24">
        <v>0</v>
      </c>
      <c r="Z2173" s="24">
        <v>0</v>
      </c>
      <c r="AA2173" s="24"/>
      <c r="AB2173" s="24">
        <v>0</v>
      </c>
      <c r="AC2173" s="24">
        <v>0</v>
      </c>
      <c r="AD2173" s="24">
        <v>0</v>
      </c>
      <c r="AE2173" s="24">
        <v>0</v>
      </c>
      <c r="AF2173" s="24">
        <v>0</v>
      </c>
      <c r="AG2173" s="24">
        <v>0</v>
      </c>
      <c r="AH2173" s="24"/>
      <c r="AI2173" s="24">
        <v>0</v>
      </c>
      <c r="AJ2173" s="24">
        <v>0</v>
      </c>
      <c r="AK2173" s="24"/>
      <c r="AL2173" s="24">
        <v>0</v>
      </c>
      <c r="AM2173" s="24">
        <v>0</v>
      </c>
      <c r="AN2173" s="24">
        <v>0</v>
      </c>
      <c r="AO2173" s="24">
        <v>0</v>
      </c>
      <c r="AP2173" s="24">
        <v>0</v>
      </c>
      <c r="AQ2173" s="24">
        <v>0</v>
      </c>
      <c r="AR2173" s="24">
        <v>0</v>
      </c>
      <c r="AS2173" s="24">
        <v>0</v>
      </c>
      <c r="AT2173" s="24">
        <v>0</v>
      </c>
      <c r="AU2173" s="24">
        <v>0</v>
      </c>
      <c r="AV2173" s="24">
        <v>0</v>
      </c>
      <c r="AW2173" s="24">
        <v>0</v>
      </c>
      <c r="AX2173" s="24">
        <v>0</v>
      </c>
      <c r="AY2173" s="24">
        <v>0</v>
      </c>
      <c r="AZ2173" s="24">
        <v>0</v>
      </c>
      <c r="BA2173" s="24">
        <v>0</v>
      </c>
      <c r="BB2173" s="24">
        <v>0</v>
      </c>
      <c r="BC2173" s="24">
        <v>0</v>
      </c>
      <c r="BD2173" s="24">
        <f t="shared" si="874"/>
        <v>0</v>
      </c>
      <c r="BE2173" s="25"/>
    </row>
    <row r="2174" spans="1:57" ht="25.5" customHeight="1" x14ac:dyDescent="0.25">
      <c r="A2174" s="22">
        <v>43</v>
      </c>
      <c r="B2174" s="78"/>
      <c r="C2174" s="91"/>
      <c r="D2174" s="91"/>
      <c r="E2174" s="91"/>
      <c r="F2174" s="24">
        <v>0</v>
      </c>
      <c r="G2174" s="24">
        <v>0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0</v>
      </c>
      <c r="V2174" s="24"/>
      <c r="W2174" s="24">
        <v>0</v>
      </c>
      <c r="X2174" s="24"/>
      <c r="Y2174" s="24">
        <v>0</v>
      </c>
      <c r="Z2174" s="24">
        <v>0</v>
      </c>
      <c r="AA2174" s="24"/>
      <c r="AB2174" s="24">
        <v>0</v>
      </c>
      <c r="AC2174" s="24">
        <v>0</v>
      </c>
      <c r="AD2174" s="24">
        <v>0</v>
      </c>
      <c r="AE2174" s="24">
        <v>0</v>
      </c>
      <c r="AF2174" s="24">
        <v>0</v>
      </c>
      <c r="AG2174" s="24">
        <v>0</v>
      </c>
      <c r="AH2174" s="24"/>
      <c r="AI2174" s="24">
        <v>0</v>
      </c>
      <c r="AJ2174" s="24">
        <v>0</v>
      </c>
      <c r="AK2174" s="24"/>
      <c r="AL2174" s="24">
        <v>0</v>
      </c>
      <c r="AM2174" s="24">
        <v>0</v>
      </c>
      <c r="AN2174" s="24">
        <v>0</v>
      </c>
      <c r="AO2174" s="24">
        <v>0</v>
      </c>
      <c r="AP2174" s="24">
        <v>0</v>
      </c>
      <c r="AQ2174" s="24">
        <v>0</v>
      </c>
      <c r="AR2174" s="24">
        <v>0</v>
      </c>
      <c r="AS2174" s="24">
        <v>0</v>
      </c>
      <c r="AT2174" s="24">
        <v>0</v>
      </c>
      <c r="AU2174" s="24">
        <v>0</v>
      </c>
      <c r="AV2174" s="24">
        <v>0</v>
      </c>
      <c r="AW2174" s="24">
        <v>0</v>
      </c>
      <c r="AX2174" s="24">
        <v>0</v>
      </c>
      <c r="AY2174" s="24">
        <v>0</v>
      </c>
      <c r="AZ2174" s="24">
        <v>0</v>
      </c>
      <c r="BA2174" s="24">
        <v>0</v>
      </c>
      <c r="BB2174" s="24">
        <v>0</v>
      </c>
      <c r="BC2174" s="24">
        <v>0</v>
      </c>
      <c r="BD2174" s="24">
        <f t="shared" si="874"/>
        <v>0</v>
      </c>
      <c r="BE2174" s="25"/>
    </row>
    <row r="2175" spans="1:57" ht="25.5" customHeight="1" x14ac:dyDescent="0.25">
      <c r="A2175" s="22">
        <v>43</v>
      </c>
      <c r="B2175" s="78"/>
      <c r="C2175" s="76"/>
      <c r="D2175" s="76"/>
      <c r="E2175" s="76"/>
      <c r="F2175" s="24">
        <v>0</v>
      </c>
      <c r="G2175" s="24">
        <v>0</v>
      </c>
      <c r="H2175" s="24">
        <v>0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0</v>
      </c>
      <c r="V2175" s="24"/>
      <c r="W2175" s="24">
        <v>0</v>
      </c>
      <c r="X2175" s="24"/>
      <c r="Y2175" s="24">
        <v>0</v>
      </c>
      <c r="Z2175" s="24">
        <v>0</v>
      </c>
      <c r="AA2175" s="24"/>
      <c r="AB2175" s="24">
        <v>0</v>
      </c>
      <c r="AC2175" s="24">
        <v>0</v>
      </c>
      <c r="AD2175" s="24">
        <v>0</v>
      </c>
      <c r="AE2175" s="24">
        <v>0</v>
      </c>
      <c r="AF2175" s="24">
        <v>0</v>
      </c>
      <c r="AG2175" s="24">
        <v>0</v>
      </c>
      <c r="AH2175" s="24"/>
      <c r="AI2175" s="24">
        <v>0</v>
      </c>
      <c r="AJ2175" s="24">
        <v>0</v>
      </c>
      <c r="AK2175" s="24"/>
      <c r="AL2175" s="24">
        <v>0</v>
      </c>
      <c r="AM2175" s="24">
        <v>0</v>
      </c>
      <c r="AN2175" s="24">
        <v>0</v>
      </c>
      <c r="AO2175" s="24">
        <v>0</v>
      </c>
      <c r="AP2175" s="24">
        <v>0</v>
      </c>
      <c r="AQ2175" s="24">
        <v>0</v>
      </c>
      <c r="AR2175" s="24">
        <v>0</v>
      </c>
      <c r="AS2175" s="24">
        <v>0</v>
      </c>
      <c r="AT2175" s="24">
        <v>0</v>
      </c>
      <c r="AU2175" s="24">
        <v>0</v>
      </c>
      <c r="AV2175" s="24">
        <v>0</v>
      </c>
      <c r="AW2175" s="24">
        <v>0</v>
      </c>
      <c r="AX2175" s="24">
        <v>0</v>
      </c>
      <c r="AY2175" s="24">
        <v>0</v>
      </c>
      <c r="AZ2175" s="24">
        <v>0</v>
      </c>
      <c r="BA2175" s="24">
        <v>0</v>
      </c>
      <c r="BB2175" s="24">
        <v>0</v>
      </c>
      <c r="BC2175" s="24">
        <v>0</v>
      </c>
      <c r="BD2175" s="24">
        <f t="shared" si="874"/>
        <v>0</v>
      </c>
      <c r="BE2175" s="25"/>
    </row>
    <row r="2176" spans="1:57" ht="25.5" customHeight="1" x14ac:dyDescent="0.25">
      <c r="A2176" s="22">
        <v>43</v>
      </c>
      <c r="B2176" s="78"/>
      <c r="C2176" s="76"/>
      <c r="D2176" s="76"/>
      <c r="E2176" s="76"/>
      <c r="F2176" s="24">
        <v>0</v>
      </c>
      <c r="G2176" s="24">
        <v>0</v>
      </c>
      <c r="H2176" s="24">
        <v>0</v>
      </c>
      <c r="I2176" s="24">
        <v>0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0</v>
      </c>
      <c r="V2176" s="24"/>
      <c r="W2176" s="24">
        <v>0</v>
      </c>
      <c r="X2176" s="24"/>
      <c r="Y2176" s="24">
        <v>0</v>
      </c>
      <c r="Z2176" s="24">
        <v>0</v>
      </c>
      <c r="AA2176" s="24"/>
      <c r="AB2176" s="24">
        <v>0</v>
      </c>
      <c r="AC2176" s="24">
        <v>0</v>
      </c>
      <c r="AD2176" s="24">
        <v>0</v>
      </c>
      <c r="AE2176" s="24">
        <v>0</v>
      </c>
      <c r="AF2176" s="24">
        <v>0</v>
      </c>
      <c r="AG2176" s="24">
        <v>0</v>
      </c>
      <c r="AH2176" s="24"/>
      <c r="AI2176" s="24">
        <v>0</v>
      </c>
      <c r="AJ2176" s="24">
        <v>0</v>
      </c>
      <c r="AK2176" s="24"/>
      <c r="AL2176" s="24">
        <v>0</v>
      </c>
      <c r="AM2176" s="24">
        <v>0</v>
      </c>
      <c r="AN2176" s="24">
        <v>0</v>
      </c>
      <c r="AO2176" s="24">
        <v>0</v>
      </c>
      <c r="AP2176" s="24">
        <v>0</v>
      </c>
      <c r="AQ2176" s="24">
        <v>0</v>
      </c>
      <c r="AR2176" s="24">
        <v>0</v>
      </c>
      <c r="AS2176" s="24">
        <v>0</v>
      </c>
      <c r="AT2176" s="24">
        <v>0</v>
      </c>
      <c r="AU2176" s="24">
        <v>0</v>
      </c>
      <c r="AV2176" s="24">
        <v>0</v>
      </c>
      <c r="AW2176" s="24">
        <v>0</v>
      </c>
      <c r="AX2176" s="24">
        <v>0</v>
      </c>
      <c r="AY2176" s="24">
        <v>0</v>
      </c>
      <c r="AZ2176" s="24">
        <v>0</v>
      </c>
      <c r="BA2176" s="24">
        <v>0</v>
      </c>
      <c r="BB2176" s="24">
        <v>0</v>
      </c>
      <c r="BC2176" s="24">
        <v>0</v>
      </c>
      <c r="BD2176" s="24">
        <f t="shared" si="874"/>
        <v>0</v>
      </c>
      <c r="BE2176" s="25"/>
    </row>
    <row r="2177" spans="1:57" ht="25.5" customHeight="1" x14ac:dyDescent="0.25">
      <c r="A2177" s="22">
        <v>43</v>
      </c>
      <c r="B2177" s="78"/>
      <c r="C2177" s="76"/>
      <c r="D2177" s="76"/>
      <c r="E2177" s="76"/>
      <c r="F2177" s="24">
        <v>0</v>
      </c>
      <c r="G2177" s="24">
        <v>0</v>
      </c>
      <c r="H2177" s="24">
        <v>0</v>
      </c>
      <c r="I2177" s="24">
        <v>0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0</v>
      </c>
      <c r="V2177" s="24"/>
      <c r="W2177" s="24">
        <v>0</v>
      </c>
      <c r="X2177" s="24"/>
      <c r="Y2177" s="24">
        <v>0</v>
      </c>
      <c r="Z2177" s="24">
        <v>0</v>
      </c>
      <c r="AA2177" s="24"/>
      <c r="AB2177" s="24">
        <v>0</v>
      </c>
      <c r="AC2177" s="24">
        <v>0</v>
      </c>
      <c r="AD2177" s="24">
        <v>0</v>
      </c>
      <c r="AE2177" s="24">
        <v>0</v>
      </c>
      <c r="AF2177" s="24">
        <v>0</v>
      </c>
      <c r="AG2177" s="24">
        <v>0</v>
      </c>
      <c r="AH2177" s="24"/>
      <c r="AI2177" s="24">
        <v>0</v>
      </c>
      <c r="AJ2177" s="24">
        <v>0</v>
      </c>
      <c r="AK2177" s="24"/>
      <c r="AL2177" s="24">
        <v>0</v>
      </c>
      <c r="AM2177" s="24">
        <v>0</v>
      </c>
      <c r="AN2177" s="24">
        <v>0</v>
      </c>
      <c r="AO2177" s="24">
        <v>0</v>
      </c>
      <c r="AP2177" s="24">
        <v>0</v>
      </c>
      <c r="AQ2177" s="24">
        <v>0</v>
      </c>
      <c r="AR2177" s="24">
        <v>0</v>
      </c>
      <c r="AS2177" s="24">
        <v>0</v>
      </c>
      <c r="AT2177" s="24">
        <v>0</v>
      </c>
      <c r="AU2177" s="24">
        <v>0</v>
      </c>
      <c r="AV2177" s="24">
        <v>0</v>
      </c>
      <c r="AW2177" s="24">
        <v>0</v>
      </c>
      <c r="AX2177" s="24">
        <v>0</v>
      </c>
      <c r="AY2177" s="24">
        <v>0</v>
      </c>
      <c r="AZ2177" s="24">
        <v>0</v>
      </c>
      <c r="BA2177" s="24">
        <v>0</v>
      </c>
      <c r="BB2177" s="24">
        <v>0</v>
      </c>
      <c r="BC2177" s="24">
        <v>0</v>
      </c>
      <c r="BD2177" s="24">
        <f t="shared" si="874"/>
        <v>0</v>
      </c>
      <c r="BE2177" s="25"/>
    </row>
    <row r="2178" spans="1:57" ht="25.5" customHeight="1" x14ac:dyDescent="0.25">
      <c r="A2178" s="22">
        <v>43</v>
      </c>
      <c r="B2178" s="78"/>
      <c r="C2178" s="76"/>
      <c r="D2178" s="76"/>
      <c r="E2178" s="76"/>
      <c r="F2178" s="24">
        <v>0</v>
      </c>
      <c r="G2178" s="24">
        <v>0</v>
      </c>
      <c r="H2178" s="24">
        <v>0</v>
      </c>
      <c r="I2178" s="24">
        <v>0</v>
      </c>
      <c r="J2178" s="24">
        <v>0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0</v>
      </c>
      <c r="V2178" s="24"/>
      <c r="W2178" s="24">
        <v>0</v>
      </c>
      <c r="X2178" s="24"/>
      <c r="Y2178" s="24">
        <v>0</v>
      </c>
      <c r="Z2178" s="24">
        <v>0</v>
      </c>
      <c r="AA2178" s="24"/>
      <c r="AB2178" s="24">
        <v>0</v>
      </c>
      <c r="AC2178" s="24">
        <v>0</v>
      </c>
      <c r="AD2178" s="24">
        <v>0</v>
      </c>
      <c r="AE2178" s="24">
        <v>0</v>
      </c>
      <c r="AF2178" s="24">
        <v>0</v>
      </c>
      <c r="AG2178" s="24">
        <v>0</v>
      </c>
      <c r="AH2178" s="24"/>
      <c r="AI2178" s="24">
        <v>0</v>
      </c>
      <c r="AJ2178" s="24">
        <v>0</v>
      </c>
      <c r="AK2178" s="24"/>
      <c r="AL2178" s="24">
        <v>0</v>
      </c>
      <c r="AM2178" s="24">
        <v>0</v>
      </c>
      <c r="AN2178" s="24">
        <v>0</v>
      </c>
      <c r="AO2178" s="24">
        <v>0</v>
      </c>
      <c r="AP2178" s="24">
        <v>0</v>
      </c>
      <c r="AQ2178" s="24">
        <v>0</v>
      </c>
      <c r="AR2178" s="24">
        <v>0</v>
      </c>
      <c r="AS2178" s="24">
        <v>0</v>
      </c>
      <c r="AT2178" s="24">
        <v>0</v>
      </c>
      <c r="AU2178" s="24">
        <v>0</v>
      </c>
      <c r="AV2178" s="24">
        <v>0</v>
      </c>
      <c r="AW2178" s="24">
        <v>0</v>
      </c>
      <c r="AX2178" s="24">
        <v>0</v>
      </c>
      <c r="AY2178" s="24">
        <v>0</v>
      </c>
      <c r="AZ2178" s="24">
        <v>0</v>
      </c>
      <c r="BA2178" s="24">
        <v>0</v>
      </c>
      <c r="BB2178" s="24">
        <v>0</v>
      </c>
      <c r="BC2178" s="24">
        <v>0</v>
      </c>
      <c r="BD2178" s="24">
        <f t="shared" si="874"/>
        <v>0</v>
      </c>
      <c r="BE2178" s="25"/>
    </row>
    <row r="2179" spans="1:57" ht="25.5" customHeight="1" x14ac:dyDescent="0.25">
      <c r="A2179" s="22">
        <v>43</v>
      </c>
      <c r="B2179" s="78"/>
      <c r="C2179" s="76"/>
      <c r="D2179" s="76"/>
      <c r="E2179" s="76"/>
      <c r="F2179" s="24">
        <v>0</v>
      </c>
      <c r="G2179" s="24">
        <v>0</v>
      </c>
      <c r="H2179" s="24">
        <v>0</v>
      </c>
      <c r="I2179" s="24">
        <v>0</v>
      </c>
      <c r="J2179" s="24">
        <v>0</v>
      </c>
      <c r="K2179" s="24">
        <v>0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0</v>
      </c>
      <c r="V2179" s="24"/>
      <c r="W2179" s="24">
        <v>0</v>
      </c>
      <c r="X2179" s="24"/>
      <c r="Y2179" s="24">
        <v>0</v>
      </c>
      <c r="Z2179" s="24">
        <v>0</v>
      </c>
      <c r="AA2179" s="24"/>
      <c r="AB2179" s="24">
        <v>0</v>
      </c>
      <c r="AC2179" s="24">
        <v>0</v>
      </c>
      <c r="AD2179" s="24">
        <v>0</v>
      </c>
      <c r="AE2179" s="24">
        <v>0</v>
      </c>
      <c r="AF2179" s="24">
        <v>0</v>
      </c>
      <c r="AG2179" s="24">
        <v>0</v>
      </c>
      <c r="AH2179" s="24"/>
      <c r="AI2179" s="24">
        <v>0</v>
      </c>
      <c r="AJ2179" s="24">
        <v>0</v>
      </c>
      <c r="AK2179" s="24"/>
      <c r="AL2179" s="24">
        <v>0</v>
      </c>
      <c r="AM2179" s="24">
        <v>0</v>
      </c>
      <c r="AN2179" s="24">
        <v>0</v>
      </c>
      <c r="AO2179" s="24">
        <v>0</v>
      </c>
      <c r="AP2179" s="24">
        <v>0</v>
      </c>
      <c r="AQ2179" s="24">
        <v>0</v>
      </c>
      <c r="AR2179" s="24">
        <v>0</v>
      </c>
      <c r="AS2179" s="24">
        <v>0</v>
      </c>
      <c r="AT2179" s="24">
        <v>0</v>
      </c>
      <c r="AU2179" s="24">
        <v>0</v>
      </c>
      <c r="AV2179" s="24">
        <v>0</v>
      </c>
      <c r="AW2179" s="24">
        <v>0</v>
      </c>
      <c r="AX2179" s="24">
        <v>0</v>
      </c>
      <c r="AY2179" s="24">
        <v>0</v>
      </c>
      <c r="AZ2179" s="24">
        <v>0</v>
      </c>
      <c r="BA2179" s="24">
        <v>0</v>
      </c>
      <c r="BB2179" s="24">
        <v>0</v>
      </c>
      <c r="BC2179" s="24">
        <v>0</v>
      </c>
      <c r="BD2179" s="24">
        <f t="shared" si="874"/>
        <v>0</v>
      </c>
      <c r="BE2179" s="25"/>
    </row>
    <row r="2180" spans="1:57" ht="25.5" customHeight="1" x14ac:dyDescent="0.25">
      <c r="A2180" s="22">
        <v>43</v>
      </c>
      <c r="B2180" s="78"/>
      <c r="C2180" s="76"/>
      <c r="D2180" s="76"/>
      <c r="E2180" s="76"/>
      <c r="F2180" s="24">
        <v>0</v>
      </c>
      <c r="G2180" s="24">
        <v>0</v>
      </c>
      <c r="H2180" s="24">
        <v>0</v>
      </c>
      <c r="I2180" s="24">
        <v>0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0</v>
      </c>
      <c r="S2180" s="24">
        <v>0</v>
      </c>
      <c r="T2180" s="24">
        <v>0</v>
      </c>
      <c r="U2180" s="24">
        <v>0</v>
      </c>
      <c r="V2180" s="24"/>
      <c r="W2180" s="24">
        <v>0</v>
      </c>
      <c r="X2180" s="24"/>
      <c r="Y2180" s="24">
        <v>0</v>
      </c>
      <c r="Z2180" s="24">
        <v>0</v>
      </c>
      <c r="AA2180" s="24"/>
      <c r="AB2180" s="24">
        <v>0</v>
      </c>
      <c r="AC2180" s="24">
        <v>0</v>
      </c>
      <c r="AD2180" s="24">
        <v>0</v>
      </c>
      <c r="AE2180" s="24">
        <v>0</v>
      </c>
      <c r="AF2180" s="24">
        <v>0</v>
      </c>
      <c r="AG2180" s="24">
        <v>0</v>
      </c>
      <c r="AH2180" s="24"/>
      <c r="AI2180" s="24">
        <v>0</v>
      </c>
      <c r="AJ2180" s="24">
        <v>0</v>
      </c>
      <c r="AK2180" s="24"/>
      <c r="AL2180" s="24">
        <v>0</v>
      </c>
      <c r="AM2180" s="24">
        <v>0</v>
      </c>
      <c r="AN2180" s="24">
        <v>0</v>
      </c>
      <c r="AO2180" s="24">
        <v>0</v>
      </c>
      <c r="AP2180" s="24">
        <v>0</v>
      </c>
      <c r="AQ2180" s="24">
        <v>0</v>
      </c>
      <c r="AR2180" s="24">
        <v>0</v>
      </c>
      <c r="AS2180" s="24">
        <v>0</v>
      </c>
      <c r="AT2180" s="24">
        <v>0</v>
      </c>
      <c r="AU2180" s="24">
        <v>0</v>
      </c>
      <c r="AV2180" s="24">
        <v>0</v>
      </c>
      <c r="AW2180" s="24">
        <v>0</v>
      </c>
      <c r="AX2180" s="24">
        <v>0</v>
      </c>
      <c r="AY2180" s="24">
        <v>0</v>
      </c>
      <c r="AZ2180" s="24">
        <v>0</v>
      </c>
      <c r="BA2180" s="24">
        <v>0</v>
      </c>
      <c r="BB2180" s="24">
        <v>0</v>
      </c>
      <c r="BC2180" s="24">
        <v>0</v>
      </c>
      <c r="BD2180" s="24">
        <f t="shared" si="874"/>
        <v>0</v>
      </c>
      <c r="BE2180" s="25"/>
    </row>
    <row r="2181" spans="1:57" ht="25.5" customHeight="1" x14ac:dyDescent="0.25">
      <c r="A2181" s="22">
        <v>43</v>
      </c>
      <c r="B2181" s="78"/>
      <c r="C2181" s="76"/>
      <c r="D2181" s="76"/>
      <c r="E2181" s="76"/>
      <c r="F2181" s="24">
        <v>0</v>
      </c>
      <c r="G2181" s="24">
        <v>0</v>
      </c>
      <c r="H2181" s="24">
        <v>0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0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0</v>
      </c>
      <c r="V2181" s="24"/>
      <c r="W2181" s="24">
        <v>0</v>
      </c>
      <c r="X2181" s="24"/>
      <c r="Y2181" s="24">
        <v>0</v>
      </c>
      <c r="Z2181" s="24">
        <v>0</v>
      </c>
      <c r="AA2181" s="24"/>
      <c r="AB2181" s="24">
        <v>0</v>
      </c>
      <c r="AC2181" s="24">
        <v>0</v>
      </c>
      <c r="AD2181" s="24">
        <v>0</v>
      </c>
      <c r="AE2181" s="24">
        <v>0</v>
      </c>
      <c r="AF2181" s="24">
        <v>0</v>
      </c>
      <c r="AG2181" s="24">
        <v>0</v>
      </c>
      <c r="AH2181" s="24"/>
      <c r="AI2181" s="24">
        <v>0</v>
      </c>
      <c r="AJ2181" s="24">
        <v>0</v>
      </c>
      <c r="AK2181" s="24"/>
      <c r="AL2181" s="24">
        <v>0</v>
      </c>
      <c r="AM2181" s="24">
        <v>0</v>
      </c>
      <c r="AN2181" s="24">
        <v>0</v>
      </c>
      <c r="AO2181" s="24">
        <v>0</v>
      </c>
      <c r="AP2181" s="24">
        <v>0</v>
      </c>
      <c r="AQ2181" s="24">
        <v>0</v>
      </c>
      <c r="AR2181" s="24">
        <v>0</v>
      </c>
      <c r="AS2181" s="24">
        <v>0</v>
      </c>
      <c r="AT2181" s="24">
        <v>0</v>
      </c>
      <c r="AU2181" s="24">
        <v>0</v>
      </c>
      <c r="AV2181" s="24">
        <v>0</v>
      </c>
      <c r="AW2181" s="24">
        <v>0</v>
      </c>
      <c r="AX2181" s="24">
        <v>0</v>
      </c>
      <c r="AY2181" s="24">
        <v>0</v>
      </c>
      <c r="AZ2181" s="24">
        <v>0</v>
      </c>
      <c r="BA2181" s="24">
        <v>0</v>
      </c>
      <c r="BB2181" s="24">
        <v>0</v>
      </c>
      <c r="BC2181" s="24">
        <v>0</v>
      </c>
      <c r="BD2181" s="24">
        <f t="shared" si="874"/>
        <v>0</v>
      </c>
      <c r="BE2181" s="25"/>
    </row>
    <row r="2182" spans="1:57" ht="25.5" customHeight="1" x14ac:dyDescent="0.25">
      <c r="A2182" s="29"/>
      <c r="B2182" s="83"/>
      <c r="C2182" s="84"/>
      <c r="D2182" s="84"/>
      <c r="E2182" s="76" t="s">
        <v>116</v>
      </c>
      <c r="F2182" s="37">
        <f t="shared" ref="F2182:AK2182" si="875">SUM(F2142:F2181)</f>
        <v>0</v>
      </c>
      <c r="G2182" s="37">
        <f t="shared" si="875"/>
        <v>0</v>
      </c>
      <c r="H2182" s="37">
        <f t="shared" si="875"/>
        <v>0</v>
      </c>
      <c r="I2182" s="37">
        <f t="shared" si="875"/>
        <v>0</v>
      </c>
      <c r="J2182" s="37">
        <f t="shared" si="875"/>
        <v>0</v>
      </c>
      <c r="K2182" s="37">
        <f t="shared" si="875"/>
        <v>0</v>
      </c>
      <c r="L2182" s="37">
        <f t="shared" si="875"/>
        <v>0</v>
      </c>
      <c r="M2182" s="37">
        <f t="shared" si="875"/>
        <v>0</v>
      </c>
      <c r="N2182" s="37">
        <f t="shared" si="875"/>
        <v>0</v>
      </c>
      <c r="O2182" s="37">
        <f t="shared" si="875"/>
        <v>0</v>
      </c>
      <c r="P2182" s="37">
        <f t="shared" si="875"/>
        <v>0</v>
      </c>
      <c r="Q2182" s="37">
        <f t="shared" si="875"/>
        <v>0</v>
      </c>
      <c r="R2182" s="37">
        <f t="shared" si="875"/>
        <v>0</v>
      </c>
      <c r="S2182" s="37">
        <f t="shared" si="875"/>
        <v>0</v>
      </c>
      <c r="T2182" s="37">
        <f t="shared" si="875"/>
        <v>0</v>
      </c>
      <c r="U2182" s="37">
        <f t="shared" si="875"/>
        <v>0</v>
      </c>
      <c r="V2182" s="37"/>
      <c r="W2182" s="37">
        <f t="shared" si="875"/>
        <v>0</v>
      </c>
      <c r="X2182" s="37"/>
      <c r="Y2182" s="37">
        <f t="shared" si="875"/>
        <v>0</v>
      </c>
      <c r="Z2182" s="37">
        <f t="shared" si="875"/>
        <v>0</v>
      </c>
      <c r="AA2182" s="37"/>
      <c r="AB2182" s="37">
        <f t="shared" si="875"/>
        <v>0</v>
      </c>
      <c r="AC2182" s="37">
        <f t="shared" si="875"/>
        <v>0</v>
      </c>
      <c r="AD2182" s="37">
        <f t="shared" si="875"/>
        <v>0</v>
      </c>
      <c r="AE2182" s="37">
        <f t="shared" si="875"/>
        <v>0</v>
      </c>
      <c r="AF2182" s="37">
        <f t="shared" si="875"/>
        <v>0</v>
      </c>
      <c r="AG2182" s="37">
        <f t="shared" si="875"/>
        <v>0</v>
      </c>
      <c r="AH2182" s="37"/>
      <c r="AI2182" s="37">
        <f t="shared" si="875"/>
        <v>0</v>
      </c>
      <c r="AJ2182" s="37">
        <f t="shared" si="875"/>
        <v>0</v>
      </c>
      <c r="AK2182" s="37"/>
      <c r="AL2182" s="37">
        <f t="shared" ref="AL2182:BC2182" si="876">SUM(AL2142:AL2181)</f>
        <v>0</v>
      </c>
      <c r="AM2182" s="37">
        <f t="shared" si="876"/>
        <v>0</v>
      </c>
      <c r="AN2182" s="37">
        <f t="shared" si="876"/>
        <v>0</v>
      </c>
      <c r="AO2182" s="37">
        <f t="shared" si="876"/>
        <v>0</v>
      </c>
      <c r="AP2182" s="37">
        <f t="shared" si="876"/>
        <v>0</v>
      </c>
      <c r="AQ2182" s="37">
        <f t="shared" si="876"/>
        <v>0</v>
      </c>
      <c r="AR2182" s="37">
        <f t="shared" si="876"/>
        <v>0</v>
      </c>
      <c r="AS2182" s="37">
        <f t="shared" si="876"/>
        <v>0</v>
      </c>
      <c r="AT2182" s="37">
        <f t="shared" si="876"/>
        <v>0</v>
      </c>
      <c r="AU2182" s="37">
        <f t="shared" si="876"/>
        <v>0</v>
      </c>
      <c r="AV2182" s="37">
        <f t="shared" si="876"/>
        <v>0</v>
      </c>
      <c r="AW2182" s="37">
        <f t="shared" si="876"/>
        <v>0</v>
      </c>
      <c r="AX2182" s="37">
        <f t="shared" si="876"/>
        <v>0</v>
      </c>
      <c r="AY2182" s="37">
        <f t="shared" si="876"/>
        <v>0</v>
      </c>
      <c r="AZ2182" s="37">
        <f t="shared" si="876"/>
        <v>0</v>
      </c>
      <c r="BA2182" s="37">
        <f t="shared" si="876"/>
        <v>0</v>
      </c>
      <c r="BB2182" s="37">
        <f t="shared" si="876"/>
        <v>0</v>
      </c>
      <c r="BC2182" s="37">
        <f t="shared" si="876"/>
        <v>0</v>
      </c>
      <c r="BD2182" s="24">
        <f t="shared" si="874"/>
        <v>0</v>
      </c>
      <c r="BE2182" s="110"/>
    </row>
    <row r="2183" spans="1:57" ht="25.5" customHeight="1" x14ac:dyDescent="0.25">
      <c r="A2183" s="29"/>
      <c r="B2183" s="83"/>
      <c r="C2183" s="84"/>
      <c r="D2183" s="84"/>
      <c r="E2183" s="76" t="s">
        <v>117</v>
      </c>
      <c r="F2183" s="33">
        <f t="shared" ref="F2183:AK2183" si="877">COUNTA(F2142:F2181)</f>
        <v>40</v>
      </c>
      <c r="G2183" s="33">
        <f t="shared" si="877"/>
        <v>40</v>
      </c>
      <c r="H2183" s="33">
        <f t="shared" si="877"/>
        <v>40</v>
      </c>
      <c r="I2183" s="33">
        <f t="shared" si="877"/>
        <v>40</v>
      </c>
      <c r="J2183" s="33">
        <f t="shared" si="877"/>
        <v>40</v>
      </c>
      <c r="K2183" s="33">
        <f t="shared" si="877"/>
        <v>40</v>
      </c>
      <c r="L2183" s="33">
        <f t="shared" si="877"/>
        <v>40</v>
      </c>
      <c r="M2183" s="33">
        <f t="shared" si="877"/>
        <v>40</v>
      </c>
      <c r="N2183" s="33">
        <f t="shared" si="877"/>
        <v>40</v>
      </c>
      <c r="O2183" s="33">
        <f t="shared" si="877"/>
        <v>40</v>
      </c>
      <c r="P2183" s="33">
        <f t="shared" si="877"/>
        <v>40</v>
      </c>
      <c r="Q2183" s="33">
        <f t="shared" si="877"/>
        <v>40</v>
      </c>
      <c r="R2183" s="33">
        <f t="shared" si="877"/>
        <v>40</v>
      </c>
      <c r="S2183" s="33">
        <f t="shared" si="877"/>
        <v>40</v>
      </c>
      <c r="T2183" s="33">
        <f t="shared" si="877"/>
        <v>40</v>
      </c>
      <c r="U2183" s="33">
        <f t="shared" si="877"/>
        <v>40</v>
      </c>
      <c r="V2183" s="33"/>
      <c r="W2183" s="33">
        <f t="shared" si="877"/>
        <v>40</v>
      </c>
      <c r="X2183" s="33"/>
      <c r="Y2183" s="33">
        <f t="shared" si="877"/>
        <v>40</v>
      </c>
      <c r="Z2183" s="33">
        <f t="shared" si="877"/>
        <v>40</v>
      </c>
      <c r="AA2183" s="33"/>
      <c r="AB2183" s="33">
        <f t="shared" si="877"/>
        <v>40</v>
      </c>
      <c r="AC2183" s="33">
        <f t="shared" si="877"/>
        <v>40</v>
      </c>
      <c r="AD2183" s="33">
        <f t="shared" si="877"/>
        <v>40</v>
      </c>
      <c r="AE2183" s="33">
        <f t="shared" si="877"/>
        <v>40</v>
      </c>
      <c r="AF2183" s="33">
        <f t="shared" si="877"/>
        <v>40</v>
      </c>
      <c r="AG2183" s="33">
        <f t="shared" si="877"/>
        <v>40</v>
      </c>
      <c r="AH2183" s="33"/>
      <c r="AI2183" s="33">
        <f t="shared" si="877"/>
        <v>40</v>
      </c>
      <c r="AJ2183" s="33">
        <f t="shared" si="877"/>
        <v>40</v>
      </c>
      <c r="AK2183" s="33"/>
      <c r="AL2183" s="33">
        <f t="shared" ref="AL2183:BC2183" si="878">COUNTA(AL2142:AL2181)</f>
        <v>40</v>
      </c>
      <c r="AM2183" s="33">
        <f t="shared" si="878"/>
        <v>40</v>
      </c>
      <c r="AN2183" s="33">
        <f t="shared" si="878"/>
        <v>40</v>
      </c>
      <c r="AO2183" s="33">
        <f t="shared" si="878"/>
        <v>40</v>
      </c>
      <c r="AP2183" s="33">
        <f t="shared" si="878"/>
        <v>40</v>
      </c>
      <c r="AQ2183" s="33">
        <f t="shared" si="878"/>
        <v>40</v>
      </c>
      <c r="AR2183" s="33">
        <f t="shared" si="878"/>
        <v>40</v>
      </c>
      <c r="AS2183" s="33">
        <f t="shared" si="878"/>
        <v>40</v>
      </c>
      <c r="AT2183" s="33">
        <f t="shared" si="878"/>
        <v>40</v>
      </c>
      <c r="AU2183" s="33">
        <f t="shared" si="878"/>
        <v>40</v>
      </c>
      <c r="AV2183" s="33">
        <f t="shared" si="878"/>
        <v>40</v>
      </c>
      <c r="AW2183" s="33">
        <f t="shared" si="878"/>
        <v>40</v>
      </c>
      <c r="AX2183" s="33">
        <f t="shared" si="878"/>
        <v>40</v>
      </c>
      <c r="AY2183" s="33">
        <f t="shared" si="878"/>
        <v>40</v>
      </c>
      <c r="AZ2183" s="33">
        <f t="shared" si="878"/>
        <v>40</v>
      </c>
      <c r="BA2183" s="33">
        <f t="shared" si="878"/>
        <v>40</v>
      </c>
      <c r="BB2183" s="33">
        <f t="shared" si="878"/>
        <v>40</v>
      </c>
      <c r="BC2183" s="33">
        <f t="shared" si="878"/>
        <v>40</v>
      </c>
      <c r="BD2183" s="33">
        <f t="shared" si="874"/>
        <v>1800</v>
      </c>
      <c r="BE2183" s="110"/>
    </row>
    <row r="2184" spans="1:57" ht="25.5" customHeight="1" x14ac:dyDescent="0.25">
      <c r="A2184" s="29"/>
      <c r="B2184" s="83"/>
      <c r="C2184" s="84"/>
      <c r="D2184" s="84"/>
      <c r="E2184" s="76" t="s">
        <v>64</v>
      </c>
      <c r="F2184" s="34">
        <f t="shared" ref="F2184:AK2184" si="879">COUNTIF(F2142:F2181,"NS")</f>
        <v>0</v>
      </c>
      <c r="G2184" s="34">
        <f t="shared" si="879"/>
        <v>0</v>
      </c>
      <c r="H2184" s="34">
        <f t="shared" si="879"/>
        <v>0</v>
      </c>
      <c r="I2184" s="34">
        <f t="shared" si="879"/>
        <v>0</v>
      </c>
      <c r="J2184" s="34">
        <f t="shared" si="879"/>
        <v>0</v>
      </c>
      <c r="K2184" s="34">
        <f t="shared" si="879"/>
        <v>0</v>
      </c>
      <c r="L2184" s="34">
        <f t="shared" si="879"/>
        <v>0</v>
      </c>
      <c r="M2184" s="34">
        <f t="shared" si="879"/>
        <v>0</v>
      </c>
      <c r="N2184" s="34">
        <f t="shared" si="879"/>
        <v>0</v>
      </c>
      <c r="O2184" s="34">
        <f t="shared" si="879"/>
        <v>0</v>
      </c>
      <c r="P2184" s="34">
        <f t="shared" si="879"/>
        <v>0</v>
      </c>
      <c r="Q2184" s="34">
        <f t="shared" si="879"/>
        <v>0</v>
      </c>
      <c r="R2184" s="34">
        <f t="shared" si="879"/>
        <v>0</v>
      </c>
      <c r="S2184" s="34">
        <f t="shared" si="879"/>
        <v>0</v>
      </c>
      <c r="T2184" s="34">
        <f t="shared" si="879"/>
        <v>0</v>
      </c>
      <c r="U2184" s="34">
        <f t="shared" si="879"/>
        <v>0</v>
      </c>
      <c r="V2184" s="34"/>
      <c r="W2184" s="34">
        <f t="shared" si="879"/>
        <v>0</v>
      </c>
      <c r="X2184" s="34"/>
      <c r="Y2184" s="34">
        <f t="shared" si="879"/>
        <v>0</v>
      </c>
      <c r="Z2184" s="34">
        <f t="shared" si="879"/>
        <v>0</v>
      </c>
      <c r="AA2184" s="34"/>
      <c r="AB2184" s="34">
        <f t="shared" si="879"/>
        <v>0</v>
      </c>
      <c r="AC2184" s="34">
        <f t="shared" si="879"/>
        <v>0</v>
      </c>
      <c r="AD2184" s="34">
        <f t="shared" si="879"/>
        <v>0</v>
      </c>
      <c r="AE2184" s="34">
        <f t="shared" si="879"/>
        <v>0</v>
      </c>
      <c r="AF2184" s="34">
        <f t="shared" si="879"/>
        <v>0</v>
      </c>
      <c r="AG2184" s="34">
        <f t="shared" si="879"/>
        <v>0</v>
      </c>
      <c r="AH2184" s="34"/>
      <c r="AI2184" s="34">
        <f t="shared" si="879"/>
        <v>0</v>
      </c>
      <c r="AJ2184" s="34">
        <f t="shared" si="879"/>
        <v>0</v>
      </c>
      <c r="AK2184" s="34"/>
      <c r="AL2184" s="34">
        <f t="shared" ref="AL2184:BC2184" si="880">COUNTIF(AL2142:AL2181,"NS")</f>
        <v>0</v>
      </c>
      <c r="AM2184" s="34">
        <f t="shared" si="880"/>
        <v>0</v>
      </c>
      <c r="AN2184" s="34">
        <f t="shared" si="880"/>
        <v>0</v>
      </c>
      <c r="AO2184" s="34">
        <f t="shared" si="880"/>
        <v>0</v>
      </c>
      <c r="AP2184" s="34">
        <f t="shared" si="880"/>
        <v>0</v>
      </c>
      <c r="AQ2184" s="34">
        <f t="shared" si="880"/>
        <v>0</v>
      </c>
      <c r="AR2184" s="34">
        <f t="shared" si="880"/>
        <v>0</v>
      </c>
      <c r="AS2184" s="34">
        <f t="shared" si="880"/>
        <v>0</v>
      </c>
      <c r="AT2184" s="34">
        <f t="shared" si="880"/>
        <v>0</v>
      </c>
      <c r="AU2184" s="34">
        <f t="shared" si="880"/>
        <v>0</v>
      </c>
      <c r="AV2184" s="34">
        <f t="shared" si="880"/>
        <v>0</v>
      </c>
      <c r="AW2184" s="34">
        <f t="shared" si="880"/>
        <v>0</v>
      </c>
      <c r="AX2184" s="34">
        <f t="shared" si="880"/>
        <v>0</v>
      </c>
      <c r="AY2184" s="34">
        <f t="shared" si="880"/>
        <v>0</v>
      </c>
      <c r="AZ2184" s="34">
        <f t="shared" si="880"/>
        <v>0</v>
      </c>
      <c r="BA2184" s="34">
        <f t="shared" si="880"/>
        <v>0</v>
      </c>
      <c r="BB2184" s="34">
        <f t="shared" si="880"/>
        <v>0</v>
      </c>
      <c r="BC2184" s="34">
        <f t="shared" si="880"/>
        <v>0</v>
      </c>
      <c r="BD2184" s="33">
        <f t="shared" si="874"/>
        <v>0</v>
      </c>
      <c r="BE2184" s="110"/>
    </row>
    <row r="2185" spans="1:57" ht="25.5" customHeight="1" x14ac:dyDescent="0.25">
      <c r="A2185" s="29"/>
      <c r="B2185" s="83"/>
      <c r="C2185" s="84"/>
      <c r="D2185" s="84"/>
      <c r="E2185" s="76" t="s">
        <v>59</v>
      </c>
      <c r="F2185" s="34">
        <f t="shared" ref="F2185:AK2185" si="881">COUNTIF(F2142:F2181,"NC")</f>
        <v>0</v>
      </c>
      <c r="G2185" s="34">
        <f t="shared" si="881"/>
        <v>0</v>
      </c>
      <c r="H2185" s="34">
        <f t="shared" si="881"/>
        <v>0</v>
      </c>
      <c r="I2185" s="34">
        <f t="shared" si="881"/>
        <v>0</v>
      </c>
      <c r="J2185" s="34">
        <f t="shared" si="881"/>
        <v>0</v>
      </c>
      <c r="K2185" s="34">
        <f t="shared" si="881"/>
        <v>0</v>
      </c>
      <c r="L2185" s="34">
        <f t="shared" si="881"/>
        <v>0</v>
      </c>
      <c r="M2185" s="34">
        <f t="shared" si="881"/>
        <v>0</v>
      </c>
      <c r="N2185" s="34">
        <f t="shared" si="881"/>
        <v>0</v>
      </c>
      <c r="O2185" s="34">
        <f t="shared" si="881"/>
        <v>0</v>
      </c>
      <c r="P2185" s="34">
        <f t="shared" si="881"/>
        <v>0</v>
      </c>
      <c r="Q2185" s="34">
        <f t="shared" si="881"/>
        <v>0</v>
      </c>
      <c r="R2185" s="34">
        <f t="shared" si="881"/>
        <v>0</v>
      </c>
      <c r="S2185" s="34">
        <f t="shared" si="881"/>
        <v>0</v>
      </c>
      <c r="T2185" s="34">
        <f t="shared" si="881"/>
        <v>0</v>
      </c>
      <c r="U2185" s="34">
        <f t="shared" si="881"/>
        <v>0</v>
      </c>
      <c r="V2185" s="34"/>
      <c r="W2185" s="34">
        <f t="shared" si="881"/>
        <v>0</v>
      </c>
      <c r="X2185" s="34"/>
      <c r="Y2185" s="34">
        <f t="shared" si="881"/>
        <v>0</v>
      </c>
      <c r="Z2185" s="34">
        <f t="shared" si="881"/>
        <v>0</v>
      </c>
      <c r="AA2185" s="34"/>
      <c r="AB2185" s="34">
        <f t="shared" si="881"/>
        <v>0</v>
      </c>
      <c r="AC2185" s="34">
        <f t="shared" si="881"/>
        <v>0</v>
      </c>
      <c r="AD2185" s="34">
        <f t="shared" si="881"/>
        <v>0</v>
      </c>
      <c r="AE2185" s="34">
        <f t="shared" si="881"/>
        <v>0</v>
      </c>
      <c r="AF2185" s="34">
        <f t="shared" si="881"/>
        <v>0</v>
      </c>
      <c r="AG2185" s="34">
        <f t="shared" si="881"/>
        <v>0</v>
      </c>
      <c r="AH2185" s="34"/>
      <c r="AI2185" s="34">
        <f t="shared" si="881"/>
        <v>0</v>
      </c>
      <c r="AJ2185" s="34">
        <f t="shared" si="881"/>
        <v>0</v>
      </c>
      <c r="AK2185" s="34"/>
      <c r="AL2185" s="34">
        <f t="shared" ref="AL2185:BC2185" si="882">COUNTIF(AL2142:AL2181,"NC")</f>
        <v>0</v>
      </c>
      <c r="AM2185" s="34">
        <f t="shared" si="882"/>
        <v>0</v>
      </c>
      <c r="AN2185" s="34">
        <f t="shared" si="882"/>
        <v>0</v>
      </c>
      <c r="AO2185" s="34">
        <f t="shared" si="882"/>
        <v>0</v>
      </c>
      <c r="AP2185" s="34">
        <f t="shared" si="882"/>
        <v>0</v>
      </c>
      <c r="AQ2185" s="34">
        <f t="shared" si="882"/>
        <v>0</v>
      </c>
      <c r="AR2185" s="34">
        <f t="shared" si="882"/>
        <v>0</v>
      </c>
      <c r="AS2185" s="34">
        <f t="shared" si="882"/>
        <v>0</v>
      </c>
      <c r="AT2185" s="34">
        <f t="shared" si="882"/>
        <v>0</v>
      </c>
      <c r="AU2185" s="34">
        <f t="shared" si="882"/>
        <v>0</v>
      </c>
      <c r="AV2185" s="34">
        <f t="shared" si="882"/>
        <v>0</v>
      </c>
      <c r="AW2185" s="34">
        <f t="shared" si="882"/>
        <v>0</v>
      </c>
      <c r="AX2185" s="34">
        <f t="shared" si="882"/>
        <v>0</v>
      </c>
      <c r="AY2185" s="34">
        <f t="shared" si="882"/>
        <v>0</v>
      </c>
      <c r="AZ2185" s="34">
        <f t="shared" si="882"/>
        <v>0</v>
      </c>
      <c r="BA2185" s="34">
        <f t="shared" si="882"/>
        <v>0</v>
      </c>
      <c r="BB2185" s="34">
        <f t="shared" si="882"/>
        <v>0</v>
      </c>
      <c r="BC2185" s="34">
        <f t="shared" si="882"/>
        <v>0</v>
      </c>
      <c r="BD2185" s="33">
        <f t="shared" si="874"/>
        <v>0</v>
      </c>
      <c r="BE2185" s="110"/>
    </row>
    <row r="2186" spans="1:57" ht="25.5" customHeight="1" x14ac:dyDescent="0.25">
      <c r="A2186" s="29"/>
      <c r="B2186" s="83"/>
      <c r="C2186" s="84"/>
      <c r="D2186" s="84"/>
      <c r="E2186" s="76" t="s">
        <v>118</v>
      </c>
      <c r="F2186" s="35">
        <f t="shared" ref="F2186:AK2186" si="883">1-F2185/(F2183-F2184)</f>
        <v>1</v>
      </c>
      <c r="G2186" s="35">
        <f t="shared" si="883"/>
        <v>1</v>
      </c>
      <c r="H2186" s="35">
        <f t="shared" si="883"/>
        <v>1</v>
      </c>
      <c r="I2186" s="35">
        <f t="shared" si="883"/>
        <v>1</v>
      </c>
      <c r="J2186" s="35">
        <f t="shared" si="883"/>
        <v>1</v>
      </c>
      <c r="K2186" s="35">
        <f t="shared" si="883"/>
        <v>1</v>
      </c>
      <c r="L2186" s="35">
        <f t="shared" si="883"/>
        <v>1</v>
      </c>
      <c r="M2186" s="35">
        <f t="shared" si="883"/>
        <v>1</v>
      </c>
      <c r="N2186" s="35">
        <f t="shared" si="883"/>
        <v>1</v>
      </c>
      <c r="O2186" s="35">
        <f t="shared" si="883"/>
        <v>1</v>
      </c>
      <c r="P2186" s="35">
        <f t="shared" si="883"/>
        <v>1</v>
      </c>
      <c r="Q2186" s="35">
        <f t="shared" si="883"/>
        <v>1</v>
      </c>
      <c r="R2186" s="35">
        <f t="shared" si="883"/>
        <v>1</v>
      </c>
      <c r="S2186" s="35">
        <f t="shared" si="883"/>
        <v>1</v>
      </c>
      <c r="T2186" s="35">
        <f t="shared" si="883"/>
        <v>1</v>
      </c>
      <c r="U2186" s="35">
        <f t="shared" si="883"/>
        <v>1</v>
      </c>
      <c r="V2186" s="35"/>
      <c r="W2186" s="35">
        <f t="shared" si="883"/>
        <v>1</v>
      </c>
      <c r="X2186" s="35"/>
      <c r="Y2186" s="35">
        <f t="shared" si="883"/>
        <v>1</v>
      </c>
      <c r="Z2186" s="35">
        <f t="shared" si="883"/>
        <v>1</v>
      </c>
      <c r="AA2186" s="35"/>
      <c r="AB2186" s="35">
        <f t="shared" si="883"/>
        <v>1</v>
      </c>
      <c r="AC2186" s="35">
        <f t="shared" si="883"/>
        <v>1</v>
      </c>
      <c r="AD2186" s="35">
        <f t="shared" si="883"/>
        <v>1</v>
      </c>
      <c r="AE2186" s="35">
        <f t="shared" si="883"/>
        <v>1</v>
      </c>
      <c r="AF2186" s="35">
        <f t="shared" si="883"/>
        <v>1</v>
      </c>
      <c r="AG2186" s="35">
        <f t="shared" si="883"/>
        <v>1</v>
      </c>
      <c r="AH2186" s="35"/>
      <c r="AI2186" s="35">
        <f t="shared" si="883"/>
        <v>1</v>
      </c>
      <c r="AJ2186" s="35">
        <f t="shared" si="883"/>
        <v>1</v>
      </c>
      <c r="AK2186" s="35"/>
      <c r="AL2186" s="35">
        <f t="shared" ref="AL2186:BD2186" si="884">1-AL2185/(AL2183-AL2184)</f>
        <v>1</v>
      </c>
      <c r="AM2186" s="35">
        <f t="shared" si="884"/>
        <v>1</v>
      </c>
      <c r="AN2186" s="35">
        <f t="shared" si="884"/>
        <v>1</v>
      </c>
      <c r="AO2186" s="35">
        <f t="shared" si="884"/>
        <v>1</v>
      </c>
      <c r="AP2186" s="35">
        <f t="shared" si="884"/>
        <v>1</v>
      </c>
      <c r="AQ2186" s="35">
        <f t="shared" si="884"/>
        <v>1</v>
      </c>
      <c r="AR2186" s="35">
        <f t="shared" si="884"/>
        <v>1</v>
      </c>
      <c r="AS2186" s="35">
        <f t="shared" si="884"/>
        <v>1</v>
      </c>
      <c r="AT2186" s="35">
        <f t="shared" si="884"/>
        <v>1</v>
      </c>
      <c r="AU2186" s="35">
        <f t="shared" si="884"/>
        <v>1</v>
      </c>
      <c r="AV2186" s="35">
        <f t="shared" si="884"/>
        <v>1</v>
      </c>
      <c r="AW2186" s="35">
        <f t="shared" si="884"/>
        <v>1</v>
      </c>
      <c r="AX2186" s="35">
        <f t="shared" si="884"/>
        <v>1</v>
      </c>
      <c r="AY2186" s="35">
        <f t="shared" si="884"/>
        <v>1</v>
      </c>
      <c r="AZ2186" s="35">
        <f t="shared" si="884"/>
        <v>1</v>
      </c>
      <c r="BA2186" s="35">
        <f t="shared" si="884"/>
        <v>1</v>
      </c>
      <c r="BB2186" s="35">
        <f t="shared" si="884"/>
        <v>1</v>
      </c>
      <c r="BC2186" s="35">
        <f t="shared" si="884"/>
        <v>1</v>
      </c>
      <c r="BD2186" s="35">
        <f t="shared" si="884"/>
        <v>1</v>
      </c>
      <c r="BE2186" s="110"/>
    </row>
    <row r="2187" spans="1:57" ht="25.5" customHeight="1" x14ac:dyDescent="0.25">
      <c r="A2187" s="29"/>
      <c r="B2187" s="83"/>
      <c r="C2187" s="84"/>
      <c r="D2187" s="84"/>
      <c r="E2187" s="76" t="s">
        <v>152</v>
      </c>
      <c r="F2187" s="34">
        <f t="shared" ref="F2187:AK2187" si="885">F2183+F2136</f>
        <v>1719</v>
      </c>
      <c r="G2187" s="34">
        <f t="shared" si="885"/>
        <v>1720</v>
      </c>
      <c r="H2187" s="34">
        <f t="shared" si="885"/>
        <v>1720</v>
      </c>
      <c r="I2187" s="34">
        <f t="shared" si="885"/>
        <v>1720</v>
      </c>
      <c r="J2187" s="34">
        <f t="shared" si="885"/>
        <v>1720</v>
      </c>
      <c r="K2187" s="34">
        <f t="shared" si="885"/>
        <v>1718</v>
      </c>
      <c r="L2187" s="34">
        <f t="shared" si="885"/>
        <v>1718</v>
      </c>
      <c r="M2187" s="34">
        <f t="shared" si="885"/>
        <v>1719</v>
      </c>
      <c r="N2187" s="34">
        <f t="shared" si="885"/>
        <v>1719</v>
      </c>
      <c r="O2187" s="34">
        <f t="shared" si="885"/>
        <v>1718</v>
      </c>
      <c r="P2187" s="34">
        <f t="shared" si="885"/>
        <v>1720</v>
      </c>
      <c r="Q2187" s="34">
        <f t="shared" si="885"/>
        <v>1720</v>
      </c>
      <c r="R2187" s="34">
        <f t="shared" si="885"/>
        <v>1703</v>
      </c>
      <c r="S2187" s="34">
        <f t="shared" si="885"/>
        <v>1719</v>
      </c>
      <c r="T2187" s="34">
        <f t="shared" si="885"/>
        <v>1720</v>
      </c>
      <c r="U2187" s="34">
        <f t="shared" si="885"/>
        <v>1708</v>
      </c>
      <c r="V2187" s="34"/>
      <c r="W2187" s="34">
        <f t="shared" si="885"/>
        <v>1715</v>
      </c>
      <c r="X2187" s="34"/>
      <c r="Y2187" s="34">
        <f t="shared" si="885"/>
        <v>1719</v>
      </c>
      <c r="Z2187" s="34">
        <f t="shared" si="885"/>
        <v>1720</v>
      </c>
      <c r="AA2187" s="34"/>
      <c r="AB2187" s="34">
        <f t="shared" si="885"/>
        <v>1720</v>
      </c>
      <c r="AC2187" s="34">
        <f t="shared" si="885"/>
        <v>1720</v>
      </c>
      <c r="AD2187" s="34">
        <f t="shared" si="885"/>
        <v>1720</v>
      </c>
      <c r="AE2187" s="34">
        <f t="shared" si="885"/>
        <v>1720</v>
      </c>
      <c r="AF2187" s="34">
        <f t="shared" si="885"/>
        <v>1719</v>
      </c>
      <c r="AG2187" s="34">
        <f t="shared" si="885"/>
        <v>1719</v>
      </c>
      <c r="AH2187" s="34"/>
      <c r="AI2187" s="34">
        <f t="shared" si="885"/>
        <v>1720</v>
      </c>
      <c r="AJ2187" s="34">
        <f t="shared" si="885"/>
        <v>1716</v>
      </c>
      <c r="AK2187" s="34"/>
      <c r="AL2187" s="34">
        <f t="shared" ref="AL2187:BD2187" si="886">AL2183+AL2136</f>
        <v>1716</v>
      </c>
      <c r="AM2187" s="34">
        <f t="shared" si="886"/>
        <v>1719</v>
      </c>
      <c r="AN2187" s="34">
        <f t="shared" si="886"/>
        <v>1719</v>
      </c>
      <c r="AO2187" s="34">
        <f t="shared" si="886"/>
        <v>1719</v>
      </c>
      <c r="AP2187" s="34">
        <f t="shared" si="886"/>
        <v>1720</v>
      </c>
      <c r="AQ2187" s="34">
        <f t="shared" si="886"/>
        <v>1717</v>
      </c>
      <c r="AR2187" s="34">
        <f t="shared" si="886"/>
        <v>1718</v>
      </c>
      <c r="AS2187" s="34">
        <f t="shared" si="886"/>
        <v>1720</v>
      </c>
      <c r="AT2187" s="34">
        <f t="shared" si="886"/>
        <v>1719</v>
      </c>
      <c r="AU2187" s="34">
        <f t="shared" si="886"/>
        <v>1720</v>
      </c>
      <c r="AV2187" s="34">
        <f t="shared" si="886"/>
        <v>1720</v>
      </c>
      <c r="AW2187" s="34">
        <f t="shared" si="886"/>
        <v>1712</v>
      </c>
      <c r="AX2187" s="34">
        <f t="shared" si="886"/>
        <v>1719</v>
      </c>
      <c r="AY2187" s="34">
        <f t="shared" si="886"/>
        <v>1717</v>
      </c>
      <c r="AZ2187" s="34">
        <f t="shared" si="886"/>
        <v>1719</v>
      </c>
      <c r="BA2187" s="34">
        <f t="shared" si="886"/>
        <v>1720</v>
      </c>
      <c r="BB2187" s="34">
        <f t="shared" si="886"/>
        <v>1720</v>
      </c>
      <c r="BC2187" s="34">
        <f t="shared" si="886"/>
        <v>1720</v>
      </c>
      <c r="BD2187" s="34">
        <f t="shared" si="886"/>
        <v>77323</v>
      </c>
      <c r="BE2187" s="110"/>
    </row>
    <row r="2188" spans="1:57" ht="25.5" customHeight="1" x14ac:dyDescent="0.25">
      <c r="A2188" s="29"/>
      <c r="B2188" s="83"/>
      <c r="C2188" s="84"/>
      <c r="D2188" s="84"/>
      <c r="E2188" s="76" t="s">
        <v>153</v>
      </c>
      <c r="F2188" s="34">
        <f t="shared" ref="F2188:AK2188" si="887">F2184+F2137</f>
        <v>94</v>
      </c>
      <c r="G2188" s="34">
        <f t="shared" si="887"/>
        <v>142</v>
      </c>
      <c r="H2188" s="34">
        <f t="shared" si="887"/>
        <v>91</v>
      </c>
      <c r="I2188" s="34">
        <f t="shared" si="887"/>
        <v>146</v>
      </c>
      <c r="J2188" s="34">
        <f t="shared" si="887"/>
        <v>151</v>
      </c>
      <c r="K2188" s="34">
        <f t="shared" si="887"/>
        <v>145</v>
      </c>
      <c r="L2188" s="34">
        <f t="shared" si="887"/>
        <v>192</v>
      </c>
      <c r="M2188" s="34">
        <f t="shared" si="887"/>
        <v>175</v>
      </c>
      <c r="N2188" s="34">
        <f t="shared" si="887"/>
        <v>159</v>
      </c>
      <c r="O2188" s="34">
        <f t="shared" si="887"/>
        <v>158</v>
      </c>
      <c r="P2188" s="34">
        <f t="shared" si="887"/>
        <v>148</v>
      </c>
      <c r="Q2188" s="34">
        <f t="shared" si="887"/>
        <v>192</v>
      </c>
      <c r="R2188" s="34">
        <f t="shared" si="887"/>
        <v>131</v>
      </c>
      <c r="S2188" s="34">
        <f t="shared" si="887"/>
        <v>185</v>
      </c>
      <c r="T2188" s="34">
        <f t="shared" si="887"/>
        <v>145</v>
      </c>
      <c r="U2188" s="34">
        <f t="shared" si="887"/>
        <v>140</v>
      </c>
      <c r="V2188" s="34"/>
      <c r="W2188" s="34">
        <f t="shared" si="887"/>
        <v>157</v>
      </c>
      <c r="X2188" s="34"/>
      <c r="Y2188" s="34">
        <f t="shared" si="887"/>
        <v>150</v>
      </c>
      <c r="Z2188" s="34">
        <f t="shared" si="887"/>
        <v>146</v>
      </c>
      <c r="AA2188" s="34"/>
      <c r="AB2188" s="34">
        <f t="shared" si="887"/>
        <v>133</v>
      </c>
      <c r="AC2188" s="34">
        <f t="shared" si="887"/>
        <v>149</v>
      </c>
      <c r="AD2188" s="34">
        <f t="shared" si="887"/>
        <v>154</v>
      </c>
      <c r="AE2188" s="34">
        <f t="shared" si="887"/>
        <v>157</v>
      </c>
      <c r="AF2188" s="34">
        <f t="shared" si="887"/>
        <v>166</v>
      </c>
      <c r="AG2188" s="34">
        <f t="shared" si="887"/>
        <v>116</v>
      </c>
      <c r="AH2188" s="34"/>
      <c r="AI2188" s="34">
        <f t="shared" si="887"/>
        <v>184</v>
      </c>
      <c r="AJ2188" s="34">
        <f t="shared" si="887"/>
        <v>148</v>
      </c>
      <c r="AK2188" s="34"/>
      <c r="AL2188" s="34">
        <f t="shared" ref="AL2188:BD2188" si="888">AL2184+AL2137</f>
        <v>145</v>
      </c>
      <c r="AM2188" s="34">
        <f t="shared" si="888"/>
        <v>147</v>
      </c>
      <c r="AN2188" s="34">
        <f t="shared" si="888"/>
        <v>176</v>
      </c>
      <c r="AO2188" s="34">
        <f t="shared" si="888"/>
        <v>144</v>
      </c>
      <c r="AP2188" s="34">
        <f t="shared" si="888"/>
        <v>184</v>
      </c>
      <c r="AQ2188" s="34">
        <f t="shared" si="888"/>
        <v>147</v>
      </c>
      <c r="AR2188" s="34">
        <f t="shared" si="888"/>
        <v>130</v>
      </c>
      <c r="AS2188" s="34">
        <f t="shared" si="888"/>
        <v>217</v>
      </c>
      <c r="AT2188" s="34">
        <f t="shared" si="888"/>
        <v>144</v>
      </c>
      <c r="AU2188" s="34">
        <f t="shared" si="888"/>
        <v>189</v>
      </c>
      <c r="AV2188" s="34">
        <f t="shared" si="888"/>
        <v>0</v>
      </c>
      <c r="AW2188" s="34">
        <f t="shared" si="888"/>
        <v>154</v>
      </c>
      <c r="AX2188" s="34">
        <f t="shared" si="888"/>
        <v>128</v>
      </c>
      <c r="AY2188" s="34">
        <f t="shared" si="888"/>
        <v>196</v>
      </c>
      <c r="AZ2188" s="34">
        <f t="shared" si="888"/>
        <v>131</v>
      </c>
      <c r="BA2188" s="34">
        <f t="shared" si="888"/>
        <v>137</v>
      </c>
      <c r="BB2188" s="34">
        <f t="shared" si="888"/>
        <v>0</v>
      </c>
      <c r="BC2188" s="34">
        <f t="shared" si="888"/>
        <v>0</v>
      </c>
      <c r="BD2188" s="34">
        <f t="shared" si="888"/>
        <v>6423</v>
      </c>
      <c r="BE2188" s="110"/>
    </row>
    <row r="2189" spans="1:57" ht="25.5" customHeight="1" x14ac:dyDescent="0.25">
      <c r="A2189" s="29"/>
      <c r="B2189" s="83"/>
      <c r="C2189" s="84"/>
      <c r="D2189" s="84"/>
      <c r="E2189" s="76" t="s">
        <v>154</v>
      </c>
      <c r="F2189" s="34">
        <f t="shared" ref="F2189:AK2189" si="889">F2185+F2138</f>
        <v>5</v>
      </c>
      <c r="G2189" s="34">
        <f t="shared" si="889"/>
        <v>27</v>
      </c>
      <c r="H2189" s="34">
        <f t="shared" si="889"/>
        <v>89</v>
      </c>
      <c r="I2189" s="34">
        <f t="shared" si="889"/>
        <v>71</v>
      </c>
      <c r="J2189" s="34">
        <f t="shared" si="889"/>
        <v>81</v>
      </c>
      <c r="K2189" s="34">
        <f t="shared" si="889"/>
        <v>22</v>
      </c>
      <c r="L2189" s="34">
        <f t="shared" si="889"/>
        <v>51</v>
      </c>
      <c r="M2189" s="34">
        <f t="shared" si="889"/>
        <v>134</v>
      </c>
      <c r="N2189" s="34">
        <f t="shared" si="889"/>
        <v>107</v>
      </c>
      <c r="O2189" s="34">
        <f t="shared" si="889"/>
        <v>72</v>
      </c>
      <c r="P2189" s="34">
        <f t="shared" si="889"/>
        <v>29</v>
      </c>
      <c r="Q2189" s="34">
        <f t="shared" si="889"/>
        <v>71</v>
      </c>
      <c r="R2189" s="34">
        <f t="shared" si="889"/>
        <v>96</v>
      </c>
      <c r="S2189" s="34">
        <f t="shared" si="889"/>
        <v>24</v>
      </c>
      <c r="T2189" s="34">
        <f t="shared" si="889"/>
        <v>101</v>
      </c>
      <c r="U2189" s="34">
        <f t="shared" si="889"/>
        <v>78</v>
      </c>
      <c r="V2189" s="34"/>
      <c r="W2189" s="34">
        <f t="shared" si="889"/>
        <v>147</v>
      </c>
      <c r="X2189" s="34"/>
      <c r="Y2189" s="34">
        <f t="shared" si="889"/>
        <v>58</v>
      </c>
      <c r="Z2189" s="34">
        <f t="shared" si="889"/>
        <v>74</v>
      </c>
      <c r="AA2189" s="34"/>
      <c r="AB2189" s="34">
        <f t="shared" si="889"/>
        <v>4</v>
      </c>
      <c r="AC2189" s="34">
        <f t="shared" si="889"/>
        <v>59</v>
      </c>
      <c r="AD2189" s="34">
        <f t="shared" si="889"/>
        <v>25</v>
      </c>
      <c r="AE2189" s="34">
        <f t="shared" si="889"/>
        <v>21</v>
      </c>
      <c r="AF2189" s="34">
        <f t="shared" si="889"/>
        <v>105</v>
      </c>
      <c r="AG2189" s="34">
        <f t="shared" si="889"/>
        <v>40</v>
      </c>
      <c r="AH2189" s="34"/>
      <c r="AI2189" s="34">
        <f t="shared" si="889"/>
        <v>58</v>
      </c>
      <c r="AJ2189" s="34">
        <f t="shared" si="889"/>
        <v>39</v>
      </c>
      <c r="AK2189" s="34"/>
      <c r="AL2189" s="34">
        <f t="shared" ref="AL2189:BD2189" si="890">AL2185+AL2138</f>
        <v>37</v>
      </c>
      <c r="AM2189" s="34">
        <f t="shared" si="890"/>
        <v>15</v>
      </c>
      <c r="AN2189" s="34">
        <f t="shared" si="890"/>
        <v>38</v>
      </c>
      <c r="AO2189" s="34">
        <f t="shared" si="890"/>
        <v>93</v>
      </c>
      <c r="AP2189" s="34">
        <f t="shared" si="890"/>
        <v>15</v>
      </c>
      <c r="AQ2189" s="34">
        <f t="shared" si="890"/>
        <v>141</v>
      </c>
      <c r="AR2189" s="34">
        <f t="shared" si="890"/>
        <v>101</v>
      </c>
      <c r="AS2189" s="34">
        <f t="shared" si="890"/>
        <v>87</v>
      </c>
      <c r="AT2189" s="34">
        <f t="shared" si="890"/>
        <v>89</v>
      </c>
      <c r="AU2189" s="34">
        <f t="shared" si="890"/>
        <v>158</v>
      </c>
      <c r="AV2189" s="34">
        <f t="shared" si="890"/>
        <v>0</v>
      </c>
      <c r="AW2189" s="34">
        <f t="shared" si="890"/>
        <v>183</v>
      </c>
      <c r="AX2189" s="34">
        <f t="shared" si="890"/>
        <v>64</v>
      </c>
      <c r="AY2189" s="34">
        <f t="shared" si="890"/>
        <v>3</v>
      </c>
      <c r="AZ2189" s="34">
        <f t="shared" si="890"/>
        <v>33</v>
      </c>
      <c r="BA2189" s="34">
        <f t="shared" si="890"/>
        <v>1</v>
      </c>
      <c r="BB2189" s="34">
        <f t="shared" si="890"/>
        <v>0</v>
      </c>
      <c r="BC2189" s="34">
        <f t="shared" si="890"/>
        <v>0</v>
      </c>
      <c r="BD2189" s="34">
        <f t="shared" si="890"/>
        <v>2746</v>
      </c>
      <c r="BE2189" s="110"/>
    </row>
    <row r="2190" spans="1:57" ht="25.5" customHeight="1" x14ac:dyDescent="0.25">
      <c r="A2190" s="29"/>
      <c r="B2190" s="83"/>
      <c r="C2190" s="84"/>
      <c r="D2190" s="84"/>
      <c r="E2190" s="76" t="s">
        <v>155</v>
      </c>
      <c r="F2190" s="35">
        <f t="shared" ref="F2190:AK2190" si="891">1-F2189/(F2187-F2188)</f>
        <v>0.99692307692307691</v>
      </c>
      <c r="G2190" s="35">
        <f t="shared" si="891"/>
        <v>0.9828897338403042</v>
      </c>
      <c r="H2190" s="35">
        <f t="shared" si="891"/>
        <v>0.94536525475751998</v>
      </c>
      <c r="I2190" s="35">
        <f t="shared" si="891"/>
        <v>0.95489199491740784</v>
      </c>
      <c r="J2190" s="35">
        <f t="shared" si="891"/>
        <v>0.94837476099426388</v>
      </c>
      <c r="K2190" s="35">
        <f t="shared" si="891"/>
        <v>0.98601398601398604</v>
      </c>
      <c r="L2190" s="35">
        <f t="shared" si="891"/>
        <v>0.96657929226736572</v>
      </c>
      <c r="M2190" s="35">
        <f t="shared" si="891"/>
        <v>0.91321243523316065</v>
      </c>
      <c r="N2190" s="35">
        <f t="shared" si="891"/>
        <v>0.93141025641025643</v>
      </c>
      <c r="O2190" s="35">
        <f t="shared" si="891"/>
        <v>0.95384615384615379</v>
      </c>
      <c r="P2190" s="35">
        <f t="shared" si="891"/>
        <v>0.98155216284987279</v>
      </c>
      <c r="Q2190" s="35">
        <f t="shared" si="891"/>
        <v>0.95353403141361259</v>
      </c>
      <c r="R2190" s="35">
        <f t="shared" si="891"/>
        <v>0.93893129770992367</v>
      </c>
      <c r="S2190" s="35">
        <f t="shared" si="891"/>
        <v>0.98435462842242505</v>
      </c>
      <c r="T2190" s="35">
        <f t="shared" si="891"/>
        <v>0.93587301587301586</v>
      </c>
      <c r="U2190" s="35">
        <f t="shared" si="891"/>
        <v>0.95025510204081631</v>
      </c>
      <c r="V2190" s="35"/>
      <c r="W2190" s="35">
        <f t="shared" si="891"/>
        <v>0.90564826700898582</v>
      </c>
      <c r="X2190" s="35"/>
      <c r="Y2190" s="35">
        <f t="shared" si="891"/>
        <v>0.96303377947737412</v>
      </c>
      <c r="Z2190" s="35">
        <f t="shared" si="891"/>
        <v>0.95298602287166456</v>
      </c>
      <c r="AA2190" s="35"/>
      <c r="AB2190" s="35">
        <f t="shared" si="891"/>
        <v>0.99747952110901072</v>
      </c>
      <c r="AC2190" s="35">
        <f t="shared" si="891"/>
        <v>0.96244430299172501</v>
      </c>
      <c r="AD2190" s="35">
        <f t="shared" si="891"/>
        <v>0.98403575989782888</v>
      </c>
      <c r="AE2190" s="35">
        <f t="shared" si="891"/>
        <v>0.98656429942418422</v>
      </c>
      <c r="AF2190" s="35">
        <f t="shared" si="891"/>
        <v>0.93238892466194456</v>
      </c>
      <c r="AG2190" s="35">
        <f t="shared" si="891"/>
        <v>0.97504678727386151</v>
      </c>
      <c r="AH2190" s="35"/>
      <c r="AI2190" s="35">
        <f t="shared" si="891"/>
        <v>0.96223958333333337</v>
      </c>
      <c r="AJ2190" s="35">
        <f t="shared" si="891"/>
        <v>0.97512755102040816</v>
      </c>
      <c r="AK2190" s="35"/>
      <c r="AL2190" s="35">
        <f t="shared" ref="AL2190:BD2190" si="892">1-AL2189/(AL2187-AL2188)</f>
        <v>0.97644812221514954</v>
      </c>
      <c r="AM2190" s="35">
        <f t="shared" si="892"/>
        <v>0.99045801526717558</v>
      </c>
      <c r="AN2190" s="35">
        <f t="shared" si="892"/>
        <v>0.9753726506804925</v>
      </c>
      <c r="AO2190" s="35">
        <f t="shared" si="892"/>
        <v>0.94095238095238098</v>
      </c>
      <c r="AP2190" s="35">
        <f t="shared" si="892"/>
        <v>0.990234375</v>
      </c>
      <c r="AQ2190" s="35">
        <f t="shared" si="892"/>
        <v>0.91019108280254779</v>
      </c>
      <c r="AR2190" s="35">
        <f t="shared" si="892"/>
        <v>0.93639798488664983</v>
      </c>
      <c r="AS2190" s="35">
        <f t="shared" si="892"/>
        <v>0.94211576846307388</v>
      </c>
      <c r="AT2190" s="35">
        <f t="shared" si="892"/>
        <v>0.94349206349206349</v>
      </c>
      <c r="AU2190" s="35">
        <f t="shared" si="892"/>
        <v>0.89679947746570865</v>
      </c>
      <c r="AV2190" s="35">
        <f t="shared" si="892"/>
        <v>1</v>
      </c>
      <c r="AW2190" s="35">
        <f t="shared" si="892"/>
        <v>0.88254172015404364</v>
      </c>
      <c r="AX2190" s="35">
        <f t="shared" si="892"/>
        <v>0.95977372721558774</v>
      </c>
      <c r="AY2190" s="35">
        <f t="shared" si="892"/>
        <v>0.99802761341222879</v>
      </c>
      <c r="AZ2190" s="35">
        <f t="shared" si="892"/>
        <v>0.97921914357682616</v>
      </c>
      <c r="BA2190" s="35">
        <f t="shared" si="892"/>
        <v>0.99936828806064437</v>
      </c>
      <c r="BB2190" s="35">
        <f t="shared" si="892"/>
        <v>1</v>
      </c>
      <c r="BC2190" s="35">
        <f t="shared" si="892"/>
        <v>1</v>
      </c>
      <c r="BD2190" s="35">
        <f t="shared" si="892"/>
        <v>0.9612693935119887</v>
      </c>
      <c r="BE2190" s="110"/>
    </row>
    <row r="2191" spans="1:57" ht="25.5" customHeight="1" x14ac:dyDescent="0.25">
      <c r="A2191" s="19" t="s">
        <v>44</v>
      </c>
      <c r="B2191" s="85" t="s">
        <v>45</v>
      </c>
      <c r="C2191" s="86">
        <v>43771</v>
      </c>
      <c r="D2191" s="85">
        <v>43</v>
      </c>
      <c r="E2191" s="85" t="s">
        <v>46</v>
      </c>
      <c r="F2191" s="19">
        <f t="shared" ref="F2191:AK2191" si="893">F2140</f>
        <v>14</v>
      </c>
      <c r="G2191" s="19">
        <f t="shared" si="893"/>
        <v>23</v>
      </c>
      <c r="H2191" s="19">
        <f t="shared" si="893"/>
        <v>42</v>
      </c>
      <c r="I2191" s="19">
        <f t="shared" si="893"/>
        <v>47</v>
      </c>
      <c r="J2191" s="19">
        <f t="shared" si="893"/>
        <v>48</v>
      </c>
      <c r="K2191" s="19">
        <f t="shared" si="893"/>
        <v>59</v>
      </c>
      <c r="L2191" s="19">
        <f t="shared" si="893"/>
        <v>64</v>
      </c>
      <c r="M2191" s="19">
        <f t="shared" si="893"/>
        <v>65</v>
      </c>
      <c r="N2191" s="19">
        <f t="shared" si="893"/>
        <v>66</v>
      </c>
      <c r="O2191" s="19">
        <f t="shared" si="893"/>
        <v>72</v>
      </c>
      <c r="P2191" s="19">
        <f t="shared" si="893"/>
        <v>76</v>
      </c>
      <c r="Q2191" s="19">
        <f t="shared" si="893"/>
        <v>78</v>
      </c>
      <c r="R2191" s="19">
        <f t="shared" si="893"/>
        <v>79</v>
      </c>
      <c r="S2191" s="19">
        <f t="shared" si="893"/>
        <v>83</v>
      </c>
      <c r="T2191" s="19">
        <f t="shared" si="893"/>
        <v>84</v>
      </c>
      <c r="U2191" s="19">
        <f t="shared" si="893"/>
        <v>86</v>
      </c>
      <c r="V2191" s="19"/>
      <c r="W2191" s="19">
        <f t="shared" si="893"/>
        <v>411</v>
      </c>
      <c r="X2191" s="19"/>
      <c r="Y2191" s="19">
        <f t="shared" si="893"/>
        <v>413</v>
      </c>
      <c r="Z2191" s="19">
        <f t="shared" si="893"/>
        <v>415</v>
      </c>
      <c r="AA2191" s="19"/>
      <c r="AB2191" s="19">
        <f t="shared" si="893"/>
        <v>417</v>
      </c>
      <c r="AC2191" s="19">
        <f t="shared" si="893"/>
        <v>418</v>
      </c>
      <c r="AD2191" s="19">
        <f t="shared" si="893"/>
        <v>419</v>
      </c>
      <c r="AE2191" s="19">
        <f t="shared" si="893"/>
        <v>420</v>
      </c>
      <c r="AF2191" s="19">
        <f t="shared" si="893"/>
        <v>421</v>
      </c>
      <c r="AG2191" s="19">
        <f t="shared" si="893"/>
        <v>422</v>
      </c>
      <c r="AH2191" s="19"/>
      <c r="AI2191" s="19">
        <f t="shared" si="893"/>
        <v>425</v>
      </c>
      <c r="AJ2191" s="19">
        <f t="shared" si="893"/>
        <v>426</v>
      </c>
      <c r="AK2191" s="19"/>
      <c r="AL2191" s="19">
        <f t="shared" ref="AL2191:BD2191" si="894">AL2140</f>
        <v>430</v>
      </c>
      <c r="AM2191" s="19">
        <f t="shared" si="894"/>
        <v>431</v>
      </c>
      <c r="AN2191" s="19">
        <f t="shared" si="894"/>
        <v>433</v>
      </c>
      <c r="AO2191" s="19">
        <f t="shared" si="894"/>
        <v>446</v>
      </c>
      <c r="AP2191" s="19">
        <f t="shared" si="894"/>
        <v>449</v>
      </c>
      <c r="AQ2191" s="19">
        <f t="shared" si="894"/>
        <v>450</v>
      </c>
      <c r="AR2191" s="19">
        <f t="shared" si="894"/>
        <v>451</v>
      </c>
      <c r="AS2191" s="19">
        <f t="shared" si="894"/>
        <v>453</v>
      </c>
      <c r="AT2191" s="19">
        <f t="shared" si="894"/>
        <v>454</v>
      </c>
      <c r="AU2191" s="19">
        <f t="shared" si="894"/>
        <v>455</v>
      </c>
      <c r="AV2191" s="19">
        <f t="shared" si="894"/>
        <v>0</v>
      </c>
      <c r="AW2191" s="19">
        <f t="shared" si="894"/>
        <v>457</v>
      </c>
      <c r="AX2191" s="19">
        <f t="shared" si="894"/>
        <v>458</v>
      </c>
      <c r="AY2191" s="19">
        <f t="shared" si="894"/>
        <v>460</v>
      </c>
      <c r="AZ2191" s="19">
        <f t="shared" si="894"/>
        <v>461</v>
      </c>
      <c r="BA2191" s="19">
        <f t="shared" si="894"/>
        <v>463</v>
      </c>
      <c r="BB2191" s="19">
        <f t="shared" si="894"/>
        <v>0</v>
      </c>
      <c r="BC2191" s="19">
        <f t="shared" si="894"/>
        <v>0</v>
      </c>
      <c r="BD2191" s="19" t="str">
        <f t="shared" si="894"/>
        <v>TOTALS</v>
      </c>
      <c r="BE2191" s="19" t="s">
        <v>47</v>
      </c>
    </row>
    <row r="2192" spans="1:57" ht="25.5" customHeight="1" x14ac:dyDescent="0.25">
      <c r="A2192" s="19" t="s">
        <v>48</v>
      </c>
      <c r="B2192" s="85"/>
      <c r="C2192" s="87" t="s">
        <v>49</v>
      </c>
      <c r="D2192" s="87" t="s">
        <v>50</v>
      </c>
      <c r="E2192" s="87" t="s">
        <v>51</v>
      </c>
      <c r="F2192" s="19" t="s">
        <v>52</v>
      </c>
      <c r="G2192" s="19" t="s">
        <v>52</v>
      </c>
      <c r="H2192" s="19" t="s">
        <v>52</v>
      </c>
      <c r="I2192" s="19" t="s">
        <v>52</v>
      </c>
      <c r="J2192" s="19" t="s">
        <v>52</v>
      </c>
      <c r="K2192" s="19" t="s">
        <v>52</v>
      </c>
      <c r="L2192" s="19" t="s">
        <v>52</v>
      </c>
      <c r="M2192" s="19" t="s">
        <v>52</v>
      </c>
      <c r="N2192" s="19" t="s">
        <v>52</v>
      </c>
      <c r="O2192" s="19" t="s">
        <v>52</v>
      </c>
      <c r="P2192" s="19" t="s">
        <v>52</v>
      </c>
      <c r="Q2192" s="19" t="s">
        <v>52</v>
      </c>
      <c r="R2192" s="19" t="s">
        <v>52</v>
      </c>
      <c r="S2192" s="19" t="s">
        <v>52</v>
      </c>
      <c r="T2192" s="19" t="s">
        <v>52</v>
      </c>
      <c r="U2192" s="19" t="s">
        <v>52</v>
      </c>
      <c r="V2192" s="19"/>
      <c r="W2192" s="19" t="s">
        <v>52</v>
      </c>
      <c r="X2192" s="19"/>
      <c r="Y2192" s="19" t="s">
        <v>52</v>
      </c>
      <c r="Z2192" s="19" t="s">
        <v>52</v>
      </c>
      <c r="AA2192" s="19"/>
      <c r="AB2192" s="19" t="s">
        <v>52</v>
      </c>
      <c r="AC2192" s="19" t="s">
        <v>52</v>
      </c>
      <c r="AD2192" s="19" t="s">
        <v>52</v>
      </c>
      <c r="AE2192" s="19" t="s">
        <v>52</v>
      </c>
      <c r="AF2192" s="19" t="s">
        <v>52</v>
      </c>
      <c r="AG2192" s="19" t="s">
        <v>52</v>
      </c>
      <c r="AH2192" s="19"/>
      <c r="AI2192" s="19" t="s">
        <v>52</v>
      </c>
      <c r="AJ2192" s="19" t="s">
        <v>52</v>
      </c>
      <c r="AK2192" s="19"/>
      <c r="AL2192" s="19" t="s">
        <v>52</v>
      </c>
      <c r="AM2192" s="19" t="s">
        <v>52</v>
      </c>
      <c r="AN2192" s="19" t="s">
        <v>52</v>
      </c>
      <c r="AO2192" s="19" t="s">
        <v>52</v>
      </c>
      <c r="AP2192" s="19" t="s">
        <v>52</v>
      </c>
      <c r="AQ2192" s="19" t="s">
        <v>52</v>
      </c>
      <c r="AR2192" s="19" t="s">
        <v>52</v>
      </c>
      <c r="AS2192" s="19" t="s">
        <v>52</v>
      </c>
      <c r="AT2192" s="19" t="s">
        <v>52</v>
      </c>
      <c r="AU2192" s="19" t="s">
        <v>52</v>
      </c>
      <c r="AV2192" s="19" t="s">
        <v>52</v>
      </c>
      <c r="AW2192" s="19" t="s">
        <v>52</v>
      </c>
      <c r="AX2192" s="19" t="s">
        <v>52</v>
      </c>
      <c r="AY2192" s="19" t="s">
        <v>52</v>
      </c>
      <c r="AZ2192" s="19" t="s">
        <v>52</v>
      </c>
      <c r="BA2192" s="19" t="s">
        <v>52</v>
      </c>
      <c r="BB2192" s="19" t="s">
        <v>52</v>
      </c>
      <c r="BC2192" s="19" t="s">
        <v>52</v>
      </c>
      <c r="BD2192" s="19" t="s">
        <v>52</v>
      </c>
      <c r="BE2192" s="19" t="s">
        <v>53</v>
      </c>
    </row>
    <row r="2193" spans="1:57" ht="25.5" customHeight="1" x14ac:dyDescent="0.25">
      <c r="A2193" s="22">
        <v>44</v>
      </c>
      <c r="B2193" s="76" t="s">
        <v>54</v>
      </c>
      <c r="C2193" s="76">
        <v>25</v>
      </c>
      <c r="D2193" s="76" t="s">
        <v>55</v>
      </c>
      <c r="E2193" s="76" t="s">
        <v>56</v>
      </c>
      <c r="F2193" s="24">
        <v>0</v>
      </c>
      <c r="G2193" s="24">
        <v>0</v>
      </c>
      <c r="H2193" s="24">
        <v>0</v>
      </c>
      <c r="I2193" s="24">
        <v>0</v>
      </c>
      <c r="J2193" s="24">
        <v>0</v>
      </c>
      <c r="K2193" s="24">
        <v>0</v>
      </c>
      <c r="L2193" s="24">
        <v>0</v>
      </c>
      <c r="M2193" s="24">
        <v>0</v>
      </c>
      <c r="N2193" s="24">
        <v>0</v>
      </c>
      <c r="O2193" s="24">
        <v>0</v>
      </c>
      <c r="P2193" s="24">
        <v>0</v>
      </c>
      <c r="Q2193" s="24">
        <v>0</v>
      </c>
      <c r="R2193" s="24">
        <v>0</v>
      </c>
      <c r="S2193" s="24">
        <v>0</v>
      </c>
      <c r="T2193" s="24">
        <v>0</v>
      </c>
      <c r="U2193" s="24">
        <v>0</v>
      </c>
      <c r="V2193" s="24"/>
      <c r="W2193" s="24">
        <v>0</v>
      </c>
      <c r="X2193" s="24"/>
      <c r="Y2193" s="24">
        <v>0</v>
      </c>
      <c r="Z2193" s="24">
        <v>0</v>
      </c>
      <c r="AA2193" s="24"/>
      <c r="AB2193" s="24">
        <v>0</v>
      </c>
      <c r="AC2193" s="24">
        <v>0</v>
      </c>
      <c r="AD2193" s="24">
        <v>0</v>
      </c>
      <c r="AE2193" s="24">
        <v>0</v>
      </c>
      <c r="AF2193" s="24">
        <v>0</v>
      </c>
      <c r="AG2193" s="24">
        <v>0</v>
      </c>
      <c r="AH2193" s="24"/>
      <c r="AI2193" s="24">
        <v>0</v>
      </c>
      <c r="AJ2193" s="24">
        <v>0</v>
      </c>
      <c r="AK2193" s="24"/>
      <c r="AL2193" s="24">
        <v>0</v>
      </c>
      <c r="AM2193" s="24">
        <v>0</v>
      </c>
      <c r="AN2193" s="24">
        <v>0</v>
      </c>
      <c r="AO2193" s="24">
        <v>0</v>
      </c>
      <c r="AP2193" s="24">
        <v>0</v>
      </c>
      <c r="AQ2193" s="24">
        <v>0</v>
      </c>
      <c r="AR2193" s="24">
        <v>0</v>
      </c>
      <c r="AS2193" s="24">
        <v>0</v>
      </c>
      <c r="AT2193" s="24">
        <v>0</v>
      </c>
      <c r="AU2193" s="24">
        <v>0</v>
      </c>
      <c r="AV2193" s="24">
        <v>0</v>
      </c>
      <c r="AW2193" s="24">
        <v>0</v>
      </c>
      <c r="AX2193" s="24">
        <v>0</v>
      </c>
      <c r="AY2193" s="24">
        <v>0</v>
      </c>
      <c r="AZ2193" s="24">
        <v>0</v>
      </c>
      <c r="BA2193" s="24">
        <v>0</v>
      </c>
      <c r="BB2193" s="24">
        <v>0</v>
      </c>
      <c r="BC2193" s="24">
        <v>0</v>
      </c>
      <c r="BD2193" s="24">
        <f t="shared" ref="BD2193:BD2236" si="895">SUM(F2193:BC2193)</f>
        <v>0</v>
      </c>
      <c r="BE2193" s="25"/>
    </row>
    <row r="2194" spans="1:57" ht="25.5" customHeight="1" x14ac:dyDescent="0.25">
      <c r="A2194" s="22">
        <v>44</v>
      </c>
      <c r="B2194" s="76" t="s">
        <v>54</v>
      </c>
      <c r="C2194" s="76">
        <v>66</v>
      </c>
      <c r="D2194" s="76" t="s">
        <v>55</v>
      </c>
      <c r="E2194" s="77" t="s">
        <v>57</v>
      </c>
      <c r="F2194" s="24">
        <v>0</v>
      </c>
      <c r="G2194" s="24">
        <v>0</v>
      </c>
      <c r="H2194" s="24">
        <v>0</v>
      </c>
      <c r="I2194" s="24">
        <v>0</v>
      </c>
      <c r="J2194" s="24">
        <v>0</v>
      </c>
      <c r="K2194" s="24">
        <v>0</v>
      </c>
      <c r="L2194" s="24">
        <v>0</v>
      </c>
      <c r="M2194" s="24">
        <v>0</v>
      </c>
      <c r="N2194" s="24">
        <v>0</v>
      </c>
      <c r="O2194" s="24">
        <v>0</v>
      </c>
      <c r="P2194" s="24">
        <v>0</v>
      </c>
      <c r="Q2194" s="24">
        <v>0</v>
      </c>
      <c r="R2194" s="24">
        <v>0</v>
      </c>
      <c r="S2194" s="24">
        <v>0</v>
      </c>
      <c r="T2194" s="24">
        <v>0</v>
      </c>
      <c r="U2194" s="24">
        <v>0</v>
      </c>
      <c r="V2194" s="24"/>
      <c r="W2194" s="24">
        <v>0</v>
      </c>
      <c r="X2194" s="24"/>
      <c r="Y2194" s="24">
        <v>0</v>
      </c>
      <c r="Z2194" s="24">
        <v>0</v>
      </c>
      <c r="AA2194" s="24"/>
      <c r="AB2194" s="24">
        <v>0</v>
      </c>
      <c r="AC2194" s="24">
        <v>0</v>
      </c>
      <c r="AD2194" s="24">
        <v>0</v>
      </c>
      <c r="AE2194" s="24">
        <v>0</v>
      </c>
      <c r="AF2194" s="24">
        <v>0</v>
      </c>
      <c r="AG2194" s="24">
        <v>0</v>
      </c>
      <c r="AH2194" s="24"/>
      <c r="AI2194" s="24">
        <v>0</v>
      </c>
      <c r="AJ2194" s="24">
        <v>0</v>
      </c>
      <c r="AK2194" s="24"/>
      <c r="AL2194" s="24">
        <v>0</v>
      </c>
      <c r="AM2194" s="24">
        <v>0</v>
      </c>
      <c r="AN2194" s="24">
        <v>0</v>
      </c>
      <c r="AO2194" s="24">
        <v>0</v>
      </c>
      <c r="AP2194" s="24">
        <v>0</v>
      </c>
      <c r="AQ2194" s="24">
        <v>0</v>
      </c>
      <c r="AR2194" s="24">
        <v>0</v>
      </c>
      <c r="AS2194" s="24">
        <v>0</v>
      </c>
      <c r="AT2194" s="24">
        <v>0</v>
      </c>
      <c r="AU2194" s="24">
        <v>0</v>
      </c>
      <c r="AV2194" s="24">
        <v>0</v>
      </c>
      <c r="AW2194" s="24">
        <v>0</v>
      </c>
      <c r="AX2194" s="24">
        <v>0</v>
      </c>
      <c r="AY2194" s="24">
        <v>0</v>
      </c>
      <c r="AZ2194" s="24">
        <v>0</v>
      </c>
      <c r="BA2194" s="24">
        <v>0</v>
      </c>
      <c r="BB2194" s="24">
        <v>0</v>
      </c>
      <c r="BC2194" s="24">
        <v>0</v>
      </c>
      <c r="BD2194" s="24">
        <f t="shared" si="895"/>
        <v>0</v>
      </c>
      <c r="BE2194" s="25"/>
    </row>
    <row r="2195" spans="1:57" ht="25.5" customHeight="1" x14ac:dyDescent="0.25">
      <c r="A2195" s="22">
        <v>44</v>
      </c>
      <c r="B2195" s="76" t="s">
        <v>54</v>
      </c>
      <c r="C2195" s="76">
        <v>27</v>
      </c>
      <c r="D2195" s="76">
        <v>269</v>
      </c>
      <c r="E2195" s="76" t="s">
        <v>61</v>
      </c>
      <c r="F2195" s="24">
        <v>0</v>
      </c>
      <c r="G2195" s="24">
        <v>0</v>
      </c>
      <c r="H2195" s="24">
        <v>0</v>
      </c>
      <c r="I2195" s="24">
        <v>0</v>
      </c>
      <c r="J2195" s="24">
        <v>0</v>
      </c>
      <c r="K2195" s="24">
        <v>0</v>
      </c>
      <c r="L2195" s="24">
        <v>0</v>
      </c>
      <c r="M2195" s="24">
        <v>0</v>
      </c>
      <c r="N2195" s="24">
        <v>0</v>
      </c>
      <c r="O2195" s="24">
        <v>0</v>
      </c>
      <c r="P2195" s="24">
        <v>0</v>
      </c>
      <c r="Q2195" s="24">
        <v>0</v>
      </c>
      <c r="R2195" s="24">
        <v>0</v>
      </c>
      <c r="S2195" s="24">
        <v>0</v>
      </c>
      <c r="T2195" s="24">
        <v>0</v>
      </c>
      <c r="U2195" s="24">
        <v>0</v>
      </c>
      <c r="V2195" s="24"/>
      <c r="W2195" s="24">
        <v>0</v>
      </c>
      <c r="X2195" s="24"/>
      <c r="Y2195" s="24">
        <v>0</v>
      </c>
      <c r="Z2195" s="24">
        <v>0</v>
      </c>
      <c r="AA2195" s="24"/>
      <c r="AB2195" s="24">
        <v>0</v>
      </c>
      <c r="AC2195" s="24">
        <v>0</v>
      </c>
      <c r="AD2195" s="24">
        <v>0</v>
      </c>
      <c r="AE2195" s="24">
        <v>0</v>
      </c>
      <c r="AF2195" s="24">
        <v>0</v>
      </c>
      <c r="AG2195" s="24">
        <v>0</v>
      </c>
      <c r="AH2195" s="24"/>
      <c r="AI2195" s="24">
        <v>0</v>
      </c>
      <c r="AJ2195" s="24">
        <v>0</v>
      </c>
      <c r="AK2195" s="24"/>
      <c r="AL2195" s="24">
        <v>0</v>
      </c>
      <c r="AM2195" s="24">
        <v>0</v>
      </c>
      <c r="AN2195" s="24">
        <v>0</v>
      </c>
      <c r="AO2195" s="24">
        <v>0</v>
      </c>
      <c r="AP2195" s="24">
        <v>0</v>
      </c>
      <c r="AQ2195" s="24">
        <v>0</v>
      </c>
      <c r="AR2195" s="24">
        <v>0</v>
      </c>
      <c r="AS2195" s="24">
        <v>0</v>
      </c>
      <c r="AT2195" s="24">
        <v>0</v>
      </c>
      <c r="AU2195" s="24">
        <v>0</v>
      </c>
      <c r="AV2195" s="24">
        <v>0</v>
      </c>
      <c r="AW2195" s="24">
        <v>0</v>
      </c>
      <c r="AX2195" s="24">
        <v>0</v>
      </c>
      <c r="AY2195" s="24">
        <v>0</v>
      </c>
      <c r="AZ2195" s="24">
        <v>0</v>
      </c>
      <c r="BA2195" s="24">
        <v>0</v>
      </c>
      <c r="BB2195" s="24">
        <v>0</v>
      </c>
      <c r="BC2195" s="24">
        <v>0</v>
      </c>
      <c r="BD2195" s="24">
        <f t="shared" si="895"/>
        <v>0</v>
      </c>
      <c r="BE2195" s="25"/>
    </row>
    <row r="2196" spans="1:57" ht="25.5" customHeight="1" x14ac:dyDescent="0.25">
      <c r="A2196" s="22">
        <v>44</v>
      </c>
      <c r="B2196" s="76" t="s">
        <v>54</v>
      </c>
      <c r="C2196" s="76">
        <v>27</v>
      </c>
      <c r="D2196" s="76">
        <v>273</v>
      </c>
      <c r="E2196" s="76" t="s">
        <v>65</v>
      </c>
      <c r="F2196" s="24">
        <v>0</v>
      </c>
      <c r="G2196" s="24">
        <v>0</v>
      </c>
      <c r="H2196" s="24">
        <v>0</v>
      </c>
      <c r="I2196" s="24">
        <v>0</v>
      </c>
      <c r="J2196" s="24">
        <v>0</v>
      </c>
      <c r="K2196" s="24">
        <v>0</v>
      </c>
      <c r="L2196" s="24">
        <v>0</v>
      </c>
      <c r="M2196" s="24">
        <v>0</v>
      </c>
      <c r="N2196" s="24">
        <v>0</v>
      </c>
      <c r="O2196" s="24">
        <v>0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0</v>
      </c>
      <c r="V2196" s="24"/>
      <c r="W2196" s="24">
        <v>0</v>
      </c>
      <c r="X2196" s="24"/>
      <c r="Y2196" s="24">
        <v>0</v>
      </c>
      <c r="Z2196" s="24">
        <v>0</v>
      </c>
      <c r="AA2196" s="24"/>
      <c r="AB2196" s="24">
        <v>0</v>
      </c>
      <c r="AC2196" s="24">
        <v>0</v>
      </c>
      <c r="AD2196" s="24">
        <v>0</v>
      </c>
      <c r="AE2196" s="24">
        <v>0</v>
      </c>
      <c r="AF2196" s="24">
        <v>0</v>
      </c>
      <c r="AG2196" s="24">
        <v>0</v>
      </c>
      <c r="AH2196" s="24"/>
      <c r="AI2196" s="24">
        <v>0</v>
      </c>
      <c r="AJ2196" s="24">
        <v>0</v>
      </c>
      <c r="AK2196" s="24"/>
      <c r="AL2196" s="24">
        <v>0</v>
      </c>
      <c r="AM2196" s="24">
        <v>0</v>
      </c>
      <c r="AN2196" s="24">
        <v>0</v>
      </c>
      <c r="AO2196" s="24">
        <v>0</v>
      </c>
      <c r="AP2196" s="24">
        <v>0</v>
      </c>
      <c r="AQ2196" s="24">
        <v>0</v>
      </c>
      <c r="AR2196" s="24">
        <v>0</v>
      </c>
      <c r="AS2196" s="24">
        <v>0</v>
      </c>
      <c r="AT2196" s="24">
        <v>0</v>
      </c>
      <c r="AU2196" s="24">
        <v>0</v>
      </c>
      <c r="AV2196" s="24">
        <v>0</v>
      </c>
      <c r="AW2196" s="24">
        <v>0</v>
      </c>
      <c r="AX2196" s="24">
        <v>0</v>
      </c>
      <c r="AY2196" s="24">
        <v>0</v>
      </c>
      <c r="AZ2196" s="24">
        <v>0</v>
      </c>
      <c r="BA2196" s="24">
        <v>0</v>
      </c>
      <c r="BB2196" s="24">
        <v>0</v>
      </c>
      <c r="BC2196" s="24">
        <v>0</v>
      </c>
      <c r="BD2196" s="24">
        <f t="shared" si="895"/>
        <v>0</v>
      </c>
      <c r="BE2196" s="25"/>
    </row>
    <row r="2197" spans="1:57" ht="25.5" customHeight="1" x14ac:dyDescent="0.25">
      <c r="A2197" s="22">
        <v>44</v>
      </c>
      <c r="B2197" s="76" t="s">
        <v>54</v>
      </c>
      <c r="C2197" s="76">
        <v>27</v>
      </c>
      <c r="D2197" s="76">
        <v>274</v>
      </c>
      <c r="E2197" s="76" t="s">
        <v>66</v>
      </c>
      <c r="F2197" s="24">
        <v>0</v>
      </c>
      <c r="G2197" s="24">
        <v>0</v>
      </c>
      <c r="H2197" s="24">
        <v>0</v>
      </c>
      <c r="I2197" s="24">
        <v>0</v>
      </c>
      <c r="J2197" s="24">
        <v>0</v>
      </c>
      <c r="K2197" s="24">
        <v>0</v>
      </c>
      <c r="L2197" s="24">
        <v>0</v>
      </c>
      <c r="M2197" s="24">
        <v>0</v>
      </c>
      <c r="N2197" s="24">
        <v>0</v>
      </c>
      <c r="O2197" s="24">
        <v>0</v>
      </c>
      <c r="P2197" s="24">
        <v>0</v>
      </c>
      <c r="Q2197" s="24">
        <v>0</v>
      </c>
      <c r="R2197" s="24">
        <v>0</v>
      </c>
      <c r="S2197" s="24">
        <v>0</v>
      </c>
      <c r="T2197" s="24">
        <v>0</v>
      </c>
      <c r="U2197" s="24">
        <v>0</v>
      </c>
      <c r="V2197" s="24"/>
      <c r="W2197" s="24">
        <v>0</v>
      </c>
      <c r="X2197" s="24"/>
      <c r="Y2197" s="24">
        <v>0</v>
      </c>
      <c r="Z2197" s="24">
        <v>0</v>
      </c>
      <c r="AA2197" s="24"/>
      <c r="AB2197" s="24">
        <v>0</v>
      </c>
      <c r="AC2197" s="24">
        <v>0</v>
      </c>
      <c r="AD2197" s="24">
        <v>0</v>
      </c>
      <c r="AE2197" s="24">
        <v>0</v>
      </c>
      <c r="AF2197" s="24">
        <v>0</v>
      </c>
      <c r="AG2197" s="24">
        <v>0</v>
      </c>
      <c r="AH2197" s="24"/>
      <c r="AI2197" s="24">
        <v>0</v>
      </c>
      <c r="AJ2197" s="24">
        <v>0</v>
      </c>
      <c r="AK2197" s="24"/>
      <c r="AL2197" s="24">
        <v>0</v>
      </c>
      <c r="AM2197" s="24">
        <v>0</v>
      </c>
      <c r="AN2197" s="24">
        <v>0</v>
      </c>
      <c r="AO2197" s="24">
        <v>0</v>
      </c>
      <c r="AP2197" s="24">
        <v>0</v>
      </c>
      <c r="AQ2197" s="24">
        <v>0</v>
      </c>
      <c r="AR2197" s="24">
        <v>0</v>
      </c>
      <c r="AS2197" s="24">
        <v>0</v>
      </c>
      <c r="AT2197" s="24">
        <v>0</v>
      </c>
      <c r="AU2197" s="24">
        <v>0</v>
      </c>
      <c r="AV2197" s="24">
        <v>0</v>
      </c>
      <c r="AW2197" s="24">
        <v>0</v>
      </c>
      <c r="AX2197" s="24">
        <v>0</v>
      </c>
      <c r="AY2197" s="24">
        <v>0</v>
      </c>
      <c r="AZ2197" s="24">
        <v>0</v>
      </c>
      <c r="BA2197" s="24">
        <v>0</v>
      </c>
      <c r="BB2197" s="24">
        <v>0</v>
      </c>
      <c r="BC2197" s="24">
        <v>0</v>
      </c>
      <c r="BD2197" s="24">
        <f t="shared" si="895"/>
        <v>0</v>
      </c>
      <c r="BE2197" s="25" t="s">
        <v>48</v>
      </c>
    </row>
    <row r="2198" spans="1:57" ht="25.5" customHeight="1" x14ac:dyDescent="0.25">
      <c r="A2198" s="22">
        <v>44</v>
      </c>
      <c r="B2198" s="76" t="s">
        <v>54</v>
      </c>
      <c r="C2198" s="76">
        <v>23</v>
      </c>
      <c r="D2198" s="76">
        <v>243</v>
      </c>
      <c r="E2198" s="76" t="s">
        <v>67</v>
      </c>
      <c r="F2198" s="24">
        <v>0</v>
      </c>
      <c r="G2198" s="24">
        <v>0</v>
      </c>
      <c r="H2198" s="24">
        <v>0</v>
      </c>
      <c r="I2198" s="24">
        <v>0</v>
      </c>
      <c r="J2198" s="24">
        <v>0</v>
      </c>
      <c r="K2198" s="24">
        <v>0</v>
      </c>
      <c r="L2198" s="24">
        <v>0</v>
      </c>
      <c r="M2198" s="24">
        <v>0</v>
      </c>
      <c r="N2198" s="24">
        <v>0</v>
      </c>
      <c r="O2198" s="24">
        <v>0</v>
      </c>
      <c r="P2198" s="24">
        <v>0</v>
      </c>
      <c r="Q2198" s="24">
        <v>0</v>
      </c>
      <c r="R2198" s="24">
        <v>0</v>
      </c>
      <c r="S2198" s="24">
        <v>0</v>
      </c>
      <c r="T2198" s="24">
        <v>0</v>
      </c>
      <c r="U2198" s="24">
        <v>0</v>
      </c>
      <c r="V2198" s="24"/>
      <c r="W2198" s="24">
        <v>0</v>
      </c>
      <c r="X2198" s="24"/>
      <c r="Y2198" s="24">
        <v>0</v>
      </c>
      <c r="Z2198" s="24">
        <v>0</v>
      </c>
      <c r="AA2198" s="24"/>
      <c r="AB2198" s="24">
        <v>0</v>
      </c>
      <c r="AC2198" s="24">
        <v>0</v>
      </c>
      <c r="AD2198" s="24">
        <v>0</v>
      </c>
      <c r="AE2198" s="24">
        <v>0</v>
      </c>
      <c r="AF2198" s="24">
        <v>0</v>
      </c>
      <c r="AG2198" s="24">
        <v>0</v>
      </c>
      <c r="AH2198" s="24"/>
      <c r="AI2198" s="24">
        <v>0</v>
      </c>
      <c r="AJ2198" s="24">
        <v>0</v>
      </c>
      <c r="AK2198" s="24"/>
      <c r="AL2198" s="24">
        <v>0</v>
      </c>
      <c r="AM2198" s="24">
        <v>0</v>
      </c>
      <c r="AN2198" s="24">
        <v>0</v>
      </c>
      <c r="AO2198" s="24">
        <v>0</v>
      </c>
      <c r="AP2198" s="24">
        <v>0</v>
      </c>
      <c r="AQ2198" s="24">
        <v>0</v>
      </c>
      <c r="AR2198" s="24">
        <v>0</v>
      </c>
      <c r="AS2198" s="24">
        <v>0</v>
      </c>
      <c r="AT2198" s="24">
        <v>0</v>
      </c>
      <c r="AU2198" s="24">
        <v>0</v>
      </c>
      <c r="AV2198" s="24">
        <v>0</v>
      </c>
      <c r="AW2198" s="24">
        <v>0</v>
      </c>
      <c r="AX2198" s="24">
        <v>0</v>
      </c>
      <c r="AY2198" s="24">
        <v>0</v>
      </c>
      <c r="AZ2198" s="24">
        <v>0</v>
      </c>
      <c r="BA2198" s="24">
        <v>0</v>
      </c>
      <c r="BB2198" s="24">
        <v>0</v>
      </c>
      <c r="BC2198" s="24">
        <v>0</v>
      </c>
      <c r="BD2198" s="24">
        <f t="shared" si="895"/>
        <v>0</v>
      </c>
      <c r="BE2198" s="25" t="s">
        <v>48</v>
      </c>
    </row>
    <row r="2199" spans="1:57" ht="25.5" customHeight="1" x14ac:dyDescent="0.25">
      <c r="A2199" s="22">
        <v>44</v>
      </c>
      <c r="B2199" s="76" t="s">
        <v>54</v>
      </c>
      <c r="C2199" s="76">
        <v>23</v>
      </c>
      <c r="D2199" s="76">
        <v>332</v>
      </c>
      <c r="E2199" s="76" t="s">
        <v>68</v>
      </c>
      <c r="F2199" s="24">
        <v>0</v>
      </c>
      <c r="G2199" s="24">
        <v>0</v>
      </c>
      <c r="H2199" s="24">
        <v>0</v>
      </c>
      <c r="I2199" s="24">
        <v>0</v>
      </c>
      <c r="J2199" s="24">
        <v>0</v>
      </c>
      <c r="K2199" s="24">
        <v>0</v>
      </c>
      <c r="L2199" s="24">
        <v>0</v>
      </c>
      <c r="M2199" s="24">
        <v>0</v>
      </c>
      <c r="N2199" s="24">
        <v>0</v>
      </c>
      <c r="O2199" s="24">
        <v>0</v>
      </c>
      <c r="P2199" s="24">
        <v>0</v>
      </c>
      <c r="Q2199" s="24">
        <v>0</v>
      </c>
      <c r="R2199" s="24">
        <v>0</v>
      </c>
      <c r="S2199" s="24">
        <v>0</v>
      </c>
      <c r="T2199" s="24">
        <v>0</v>
      </c>
      <c r="U2199" s="24">
        <v>0</v>
      </c>
      <c r="V2199" s="24"/>
      <c r="W2199" s="24">
        <v>0</v>
      </c>
      <c r="X2199" s="24"/>
      <c r="Y2199" s="24">
        <v>0</v>
      </c>
      <c r="Z2199" s="24">
        <v>0</v>
      </c>
      <c r="AA2199" s="24"/>
      <c r="AB2199" s="24">
        <v>0</v>
      </c>
      <c r="AC2199" s="24">
        <v>0</v>
      </c>
      <c r="AD2199" s="24">
        <v>0</v>
      </c>
      <c r="AE2199" s="24">
        <v>0</v>
      </c>
      <c r="AF2199" s="24">
        <v>0</v>
      </c>
      <c r="AG2199" s="24">
        <v>0</v>
      </c>
      <c r="AH2199" s="24"/>
      <c r="AI2199" s="24">
        <v>0</v>
      </c>
      <c r="AJ2199" s="24">
        <v>0</v>
      </c>
      <c r="AK2199" s="24"/>
      <c r="AL2199" s="24">
        <v>0</v>
      </c>
      <c r="AM2199" s="24">
        <v>0</v>
      </c>
      <c r="AN2199" s="24">
        <v>0</v>
      </c>
      <c r="AO2199" s="24">
        <v>0</v>
      </c>
      <c r="AP2199" s="24">
        <v>0</v>
      </c>
      <c r="AQ2199" s="24">
        <v>0</v>
      </c>
      <c r="AR2199" s="24">
        <v>0</v>
      </c>
      <c r="AS2199" s="24">
        <v>0</v>
      </c>
      <c r="AT2199" s="24">
        <v>0</v>
      </c>
      <c r="AU2199" s="24">
        <v>0</v>
      </c>
      <c r="AV2199" s="24">
        <v>0</v>
      </c>
      <c r="AW2199" s="24">
        <v>0</v>
      </c>
      <c r="AX2199" s="24">
        <v>0</v>
      </c>
      <c r="AY2199" s="24">
        <v>0</v>
      </c>
      <c r="AZ2199" s="24">
        <v>0</v>
      </c>
      <c r="BA2199" s="24">
        <v>0</v>
      </c>
      <c r="BB2199" s="24">
        <v>0</v>
      </c>
      <c r="BC2199" s="24">
        <v>0</v>
      </c>
      <c r="BD2199" s="24">
        <f t="shared" si="895"/>
        <v>0</v>
      </c>
      <c r="BE2199" s="25" t="s">
        <v>48</v>
      </c>
    </row>
    <row r="2200" spans="1:57" ht="25.5" customHeight="1" x14ac:dyDescent="0.25">
      <c r="A2200" s="22">
        <v>44</v>
      </c>
      <c r="B2200" s="76" t="s">
        <v>54</v>
      </c>
      <c r="C2200" s="76">
        <v>22</v>
      </c>
      <c r="D2200" s="76">
        <v>175</v>
      </c>
      <c r="E2200" s="76" t="s">
        <v>69</v>
      </c>
      <c r="F2200" s="24">
        <v>0</v>
      </c>
      <c r="G2200" s="24">
        <v>0</v>
      </c>
      <c r="H2200" s="24">
        <v>0</v>
      </c>
      <c r="I2200" s="24">
        <v>0</v>
      </c>
      <c r="J2200" s="24">
        <v>0</v>
      </c>
      <c r="K2200" s="24">
        <v>0</v>
      </c>
      <c r="L2200" s="24">
        <v>0</v>
      </c>
      <c r="M2200" s="24">
        <v>0</v>
      </c>
      <c r="N2200" s="24">
        <v>0</v>
      </c>
      <c r="O2200" s="24">
        <v>0</v>
      </c>
      <c r="P2200" s="24">
        <v>0</v>
      </c>
      <c r="Q2200" s="24">
        <v>0</v>
      </c>
      <c r="R2200" s="24">
        <v>0</v>
      </c>
      <c r="S2200" s="24">
        <v>0</v>
      </c>
      <c r="T2200" s="24">
        <v>0</v>
      </c>
      <c r="U2200" s="24">
        <v>0</v>
      </c>
      <c r="V2200" s="24"/>
      <c r="W2200" s="24">
        <v>0</v>
      </c>
      <c r="X2200" s="24"/>
      <c r="Y2200" s="24">
        <v>0</v>
      </c>
      <c r="Z2200" s="24">
        <v>0</v>
      </c>
      <c r="AA2200" s="24"/>
      <c r="AB2200" s="24">
        <v>0</v>
      </c>
      <c r="AC2200" s="24">
        <v>0</v>
      </c>
      <c r="AD2200" s="24">
        <v>0</v>
      </c>
      <c r="AE2200" s="24">
        <v>0</v>
      </c>
      <c r="AF2200" s="24">
        <v>0</v>
      </c>
      <c r="AG2200" s="24">
        <v>0</v>
      </c>
      <c r="AH2200" s="24"/>
      <c r="AI2200" s="24">
        <v>0</v>
      </c>
      <c r="AJ2200" s="24">
        <v>0</v>
      </c>
      <c r="AK2200" s="24"/>
      <c r="AL2200" s="24">
        <v>0</v>
      </c>
      <c r="AM2200" s="24">
        <v>0</v>
      </c>
      <c r="AN2200" s="24">
        <v>0</v>
      </c>
      <c r="AO2200" s="24">
        <v>0</v>
      </c>
      <c r="AP2200" s="24">
        <v>0</v>
      </c>
      <c r="AQ2200" s="24">
        <v>0</v>
      </c>
      <c r="AR2200" s="24">
        <v>0</v>
      </c>
      <c r="AS2200" s="24">
        <v>0</v>
      </c>
      <c r="AT2200" s="24">
        <v>0</v>
      </c>
      <c r="AU2200" s="24">
        <v>0</v>
      </c>
      <c r="AV2200" s="24">
        <v>0</v>
      </c>
      <c r="AW2200" s="24">
        <v>0</v>
      </c>
      <c r="AX2200" s="24">
        <v>0</v>
      </c>
      <c r="AY2200" s="24">
        <v>0</v>
      </c>
      <c r="AZ2200" s="24">
        <v>0</v>
      </c>
      <c r="BA2200" s="24">
        <v>0</v>
      </c>
      <c r="BB2200" s="24">
        <v>0</v>
      </c>
      <c r="BC2200" s="24">
        <v>0</v>
      </c>
      <c r="BD2200" s="24">
        <f t="shared" si="895"/>
        <v>0</v>
      </c>
      <c r="BE2200" s="25" t="s">
        <v>48</v>
      </c>
    </row>
    <row r="2201" spans="1:57" ht="25.5" customHeight="1" x14ac:dyDescent="0.25">
      <c r="A2201" s="22">
        <v>44</v>
      </c>
      <c r="B2201" s="76" t="s">
        <v>54</v>
      </c>
      <c r="C2201" s="76">
        <v>22</v>
      </c>
      <c r="D2201" s="76">
        <v>347</v>
      </c>
      <c r="E2201" s="76" t="s">
        <v>70</v>
      </c>
      <c r="F2201" s="24">
        <v>0</v>
      </c>
      <c r="G2201" s="24">
        <v>0</v>
      </c>
      <c r="H2201" s="24">
        <v>0</v>
      </c>
      <c r="I2201" s="24">
        <v>0</v>
      </c>
      <c r="J2201" s="24">
        <v>0</v>
      </c>
      <c r="K2201" s="24">
        <v>0</v>
      </c>
      <c r="L2201" s="24">
        <v>0</v>
      </c>
      <c r="M2201" s="24">
        <v>0</v>
      </c>
      <c r="N2201" s="24">
        <v>0</v>
      </c>
      <c r="O2201" s="24">
        <v>0</v>
      </c>
      <c r="P2201" s="24">
        <v>0</v>
      </c>
      <c r="Q2201" s="24">
        <v>0</v>
      </c>
      <c r="R2201" s="24">
        <v>0</v>
      </c>
      <c r="S2201" s="24">
        <v>0</v>
      </c>
      <c r="T2201" s="24">
        <v>0</v>
      </c>
      <c r="U2201" s="24">
        <v>0</v>
      </c>
      <c r="V2201" s="24"/>
      <c r="W2201" s="24">
        <v>0</v>
      </c>
      <c r="X2201" s="24"/>
      <c r="Y2201" s="24">
        <v>0</v>
      </c>
      <c r="Z2201" s="24">
        <v>0</v>
      </c>
      <c r="AA2201" s="24"/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/>
      <c r="AI2201" s="24">
        <v>0</v>
      </c>
      <c r="AJ2201" s="24">
        <v>0</v>
      </c>
      <c r="AK2201" s="24"/>
      <c r="AL2201" s="24">
        <v>0</v>
      </c>
      <c r="AM2201" s="24">
        <v>0</v>
      </c>
      <c r="AN2201" s="24">
        <v>0</v>
      </c>
      <c r="AO2201" s="24">
        <v>0</v>
      </c>
      <c r="AP2201" s="24">
        <v>0</v>
      </c>
      <c r="AQ2201" s="24">
        <v>0</v>
      </c>
      <c r="AR2201" s="24">
        <v>0</v>
      </c>
      <c r="AS2201" s="24">
        <v>0</v>
      </c>
      <c r="AT2201" s="24">
        <v>0</v>
      </c>
      <c r="AU2201" s="24">
        <v>0</v>
      </c>
      <c r="AV2201" s="24">
        <v>0</v>
      </c>
      <c r="AW2201" s="24">
        <v>0</v>
      </c>
      <c r="AX2201" s="24">
        <v>0</v>
      </c>
      <c r="AY2201" s="24">
        <v>0</v>
      </c>
      <c r="AZ2201" s="24">
        <v>0</v>
      </c>
      <c r="BA2201" s="24">
        <v>0</v>
      </c>
      <c r="BB2201" s="24">
        <v>0</v>
      </c>
      <c r="BC2201" s="24">
        <v>0</v>
      </c>
      <c r="BD2201" s="24">
        <f t="shared" si="895"/>
        <v>0</v>
      </c>
      <c r="BE2201" s="25" t="s">
        <v>48</v>
      </c>
    </row>
    <row r="2202" spans="1:57" ht="26.25" customHeight="1" x14ac:dyDescent="0.25">
      <c r="A2202" s="40">
        <v>44</v>
      </c>
      <c r="B2202" s="76" t="s">
        <v>54</v>
      </c>
      <c r="C2202" s="76">
        <v>12</v>
      </c>
      <c r="D2202" s="76" t="s">
        <v>71</v>
      </c>
      <c r="E2202" s="76" t="s">
        <v>72</v>
      </c>
      <c r="F2202" s="24">
        <v>0</v>
      </c>
      <c r="G2202" s="24">
        <v>0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0</v>
      </c>
      <c r="V2202" s="24"/>
      <c r="W2202" s="24">
        <v>0</v>
      </c>
      <c r="X2202" s="24"/>
      <c r="Y2202" s="24">
        <v>0</v>
      </c>
      <c r="Z2202" s="24">
        <v>0</v>
      </c>
      <c r="AA2202" s="24"/>
      <c r="AB2202" s="24">
        <v>0</v>
      </c>
      <c r="AC2202" s="24">
        <v>0</v>
      </c>
      <c r="AD2202" s="24">
        <v>0</v>
      </c>
      <c r="AE2202" s="24">
        <v>0</v>
      </c>
      <c r="AF2202" s="24">
        <v>0</v>
      </c>
      <c r="AG2202" s="24">
        <v>0</v>
      </c>
      <c r="AH2202" s="24"/>
      <c r="AI2202" s="24">
        <v>0</v>
      </c>
      <c r="AJ2202" s="24">
        <v>0</v>
      </c>
      <c r="AK2202" s="24"/>
      <c r="AL2202" s="24">
        <v>0</v>
      </c>
      <c r="AM2202" s="24">
        <v>0</v>
      </c>
      <c r="AN2202" s="24">
        <v>0</v>
      </c>
      <c r="AO2202" s="24">
        <v>0</v>
      </c>
      <c r="AP2202" s="24">
        <v>0</v>
      </c>
      <c r="AQ2202" s="24">
        <v>0</v>
      </c>
      <c r="AR2202" s="24">
        <v>0</v>
      </c>
      <c r="AS2202" s="24">
        <v>0</v>
      </c>
      <c r="AT2202" s="24">
        <v>0</v>
      </c>
      <c r="AU2202" s="24">
        <v>0</v>
      </c>
      <c r="AV2202" s="24">
        <v>0</v>
      </c>
      <c r="AW2202" s="24">
        <v>0</v>
      </c>
      <c r="AX2202" s="24">
        <v>0</v>
      </c>
      <c r="AY2202" s="24">
        <v>0</v>
      </c>
      <c r="AZ2202" s="24">
        <v>0</v>
      </c>
      <c r="BA2202" s="24">
        <v>0</v>
      </c>
      <c r="BB2202" s="24">
        <v>0</v>
      </c>
      <c r="BC2202" s="24">
        <v>0</v>
      </c>
      <c r="BD2202" s="24">
        <f t="shared" si="895"/>
        <v>0</v>
      </c>
      <c r="BE2202" s="25"/>
    </row>
    <row r="2203" spans="1:57" ht="25.5" customHeight="1" x14ac:dyDescent="0.25">
      <c r="A2203" s="40">
        <v>44</v>
      </c>
      <c r="B2203" s="76" t="s">
        <v>54</v>
      </c>
      <c r="C2203" s="76">
        <v>22</v>
      </c>
      <c r="D2203" s="76" t="s">
        <v>55</v>
      </c>
      <c r="E2203" s="76" t="s">
        <v>73</v>
      </c>
      <c r="F2203" s="24">
        <v>0</v>
      </c>
      <c r="G2203" s="24">
        <v>0</v>
      </c>
      <c r="H2203" s="24">
        <v>0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0</v>
      </c>
      <c r="V2203" s="24"/>
      <c r="W2203" s="24">
        <v>0</v>
      </c>
      <c r="X2203" s="24"/>
      <c r="Y2203" s="24">
        <v>0</v>
      </c>
      <c r="Z2203" s="24">
        <v>0</v>
      </c>
      <c r="AA2203" s="24"/>
      <c r="AB2203" s="24">
        <v>0</v>
      </c>
      <c r="AC2203" s="24">
        <v>0</v>
      </c>
      <c r="AD2203" s="24">
        <v>0</v>
      </c>
      <c r="AE2203" s="24">
        <v>0</v>
      </c>
      <c r="AF2203" s="24">
        <v>0</v>
      </c>
      <c r="AG2203" s="24">
        <v>0</v>
      </c>
      <c r="AH2203" s="24"/>
      <c r="AI2203" s="24">
        <v>0</v>
      </c>
      <c r="AJ2203" s="24">
        <v>0</v>
      </c>
      <c r="AK2203" s="24"/>
      <c r="AL2203" s="24">
        <v>0</v>
      </c>
      <c r="AM2203" s="24">
        <v>0</v>
      </c>
      <c r="AN2203" s="24">
        <v>0</v>
      </c>
      <c r="AO2203" s="24">
        <v>0</v>
      </c>
      <c r="AP2203" s="24">
        <v>0</v>
      </c>
      <c r="AQ2203" s="24">
        <v>0</v>
      </c>
      <c r="AR2203" s="24">
        <v>0</v>
      </c>
      <c r="AS2203" s="24">
        <v>0</v>
      </c>
      <c r="AT2203" s="24">
        <v>0</v>
      </c>
      <c r="AU2203" s="24">
        <v>0</v>
      </c>
      <c r="AV2203" s="24">
        <v>0</v>
      </c>
      <c r="AW2203" s="24">
        <v>0</v>
      </c>
      <c r="AX2203" s="24">
        <v>0</v>
      </c>
      <c r="AY2203" s="24">
        <v>0</v>
      </c>
      <c r="AZ2203" s="24">
        <v>0</v>
      </c>
      <c r="BA2203" s="24">
        <v>0</v>
      </c>
      <c r="BB2203" s="24">
        <v>0</v>
      </c>
      <c r="BC2203" s="24">
        <v>0</v>
      </c>
      <c r="BD2203" s="24">
        <f t="shared" si="895"/>
        <v>0</v>
      </c>
      <c r="BE2203" s="25"/>
    </row>
    <row r="2204" spans="1:57" ht="25.5" customHeight="1" x14ac:dyDescent="0.25">
      <c r="A2204" s="22">
        <v>44</v>
      </c>
      <c r="B2204" s="78" t="s">
        <v>74</v>
      </c>
      <c r="C2204" s="76">
        <v>22</v>
      </c>
      <c r="D2204" s="76">
        <v>35</v>
      </c>
      <c r="E2204" s="76" t="s">
        <v>75</v>
      </c>
      <c r="F2204" s="24">
        <v>0</v>
      </c>
      <c r="G2204" s="24">
        <v>0</v>
      </c>
      <c r="H2204" s="24">
        <v>0</v>
      </c>
      <c r="I2204" s="24">
        <v>0</v>
      </c>
      <c r="J2204" s="24">
        <v>0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0</v>
      </c>
      <c r="V2204" s="24"/>
      <c r="W2204" s="24">
        <v>0</v>
      </c>
      <c r="X2204" s="24"/>
      <c r="Y2204" s="24">
        <v>0</v>
      </c>
      <c r="Z2204" s="24">
        <v>0</v>
      </c>
      <c r="AA2204" s="24"/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/>
      <c r="AI2204" s="24">
        <v>0</v>
      </c>
      <c r="AJ2204" s="24">
        <v>0</v>
      </c>
      <c r="AK2204" s="24"/>
      <c r="AL2204" s="24">
        <v>0</v>
      </c>
      <c r="AM2204" s="24">
        <v>0</v>
      </c>
      <c r="AN2204" s="24">
        <v>0</v>
      </c>
      <c r="AO2204" s="24">
        <v>0</v>
      </c>
      <c r="AP2204" s="24">
        <v>0</v>
      </c>
      <c r="AQ2204" s="24">
        <v>0</v>
      </c>
      <c r="AR2204" s="24">
        <v>0</v>
      </c>
      <c r="AS2204" s="24">
        <v>0</v>
      </c>
      <c r="AT2204" s="24">
        <v>0</v>
      </c>
      <c r="AU2204" s="24">
        <v>0</v>
      </c>
      <c r="AV2204" s="24">
        <v>0</v>
      </c>
      <c r="AW2204" s="24">
        <v>0</v>
      </c>
      <c r="AX2204" s="24">
        <v>0</v>
      </c>
      <c r="AY2204" s="24">
        <v>0</v>
      </c>
      <c r="AZ2204" s="24">
        <v>0</v>
      </c>
      <c r="BA2204" s="24">
        <v>0</v>
      </c>
      <c r="BB2204" s="24">
        <v>0</v>
      </c>
      <c r="BC2204" s="24">
        <v>0</v>
      </c>
      <c r="BD2204" s="24">
        <f t="shared" si="895"/>
        <v>0</v>
      </c>
      <c r="BE2204" s="25" t="s">
        <v>48</v>
      </c>
    </row>
    <row r="2205" spans="1:57" ht="25.5" customHeight="1" x14ac:dyDescent="0.25">
      <c r="A2205" s="22">
        <v>44</v>
      </c>
      <c r="B2205" s="78" t="s">
        <v>74</v>
      </c>
      <c r="C2205" s="76">
        <v>22</v>
      </c>
      <c r="D2205" s="76">
        <v>342</v>
      </c>
      <c r="E2205" s="76" t="s">
        <v>76</v>
      </c>
      <c r="F2205" s="24">
        <v>0</v>
      </c>
      <c r="G2205" s="24">
        <v>0</v>
      </c>
      <c r="H2205" s="24">
        <v>0</v>
      </c>
      <c r="I2205" s="24">
        <v>0</v>
      </c>
      <c r="J2205" s="24">
        <v>0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0</v>
      </c>
      <c r="V2205" s="24"/>
      <c r="W2205" s="24">
        <v>0</v>
      </c>
      <c r="X2205" s="24"/>
      <c r="Y2205" s="24">
        <v>0</v>
      </c>
      <c r="Z2205" s="24">
        <v>0</v>
      </c>
      <c r="AA2205" s="24"/>
      <c r="AB2205" s="24">
        <v>0</v>
      </c>
      <c r="AC2205" s="24">
        <v>0</v>
      </c>
      <c r="AD2205" s="24">
        <v>0</v>
      </c>
      <c r="AE2205" s="24">
        <v>0</v>
      </c>
      <c r="AF2205" s="24">
        <v>0</v>
      </c>
      <c r="AG2205" s="24">
        <v>0</v>
      </c>
      <c r="AH2205" s="24"/>
      <c r="AI2205" s="24">
        <v>0</v>
      </c>
      <c r="AJ2205" s="24">
        <v>0</v>
      </c>
      <c r="AK2205" s="24"/>
      <c r="AL2205" s="24">
        <v>0</v>
      </c>
      <c r="AM2205" s="24">
        <v>0</v>
      </c>
      <c r="AN2205" s="24">
        <v>0</v>
      </c>
      <c r="AO2205" s="24">
        <v>0</v>
      </c>
      <c r="AP2205" s="24">
        <v>0</v>
      </c>
      <c r="AQ2205" s="24">
        <v>0</v>
      </c>
      <c r="AR2205" s="24">
        <v>0</v>
      </c>
      <c r="AS2205" s="24">
        <v>0</v>
      </c>
      <c r="AT2205" s="24">
        <v>0</v>
      </c>
      <c r="AU2205" s="24">
        <v>0</v>
      </c>
      <c r="AV2205" s="24">
        <v>0</v>
      </c>
      <c r="AW2205" s="24">
        <v>0</v>
      </c>
      <c r="AX2205" s="24">
        <v>0</v>
      </c>
      <c r="AY2205" s="24">
        <v>0</v>
      </c>
      <c r="AZ2205" s="24">
        <v>0</v>
      </c>
      <c r="BA2205" s="24">
        <v>0</v>
      </c>
      <c r="BB2205" s="24">
        <v>0</v>
      </c>
      <c r="BC2205" s="24">
        <v>0</v>
      </c>
      <c r="BD2205" s="24">
        <f t="shared" si="895"/>
        <v>0</v>
      </c>
      <c r="BE2205" s="25" t="s">
        <v>48</v>
      </c>
    </row>
    <row r="2206" spans="1:57" ht="25.5" customHeight="1" x14ac:dyDescent="0.25">
      <c r="A2206" s="22">
        <v>44</v>
      </c>
      <c r="B2206" s="78" t="s">
        <v>74</v>
      </c>
      <c r="C2206" s="76">
        <v>22</v>
      </c>
      <c r="D2206" s="76">
        <v>343</v>
      </c>
      <c r="E2206" s="76" t="s">
        <v>77</v>
      </c>
      <c r="F2206" s="24">
        <v>0</v>
      </c>
      <c r="G2206" s="24">
        <v>0</v>
      </c>
      <c r="H2206" s="24">
        <v>0</v>
      </c>
      <c r="I2206" s="24">
        <v>0</v>
      </c>
      <c r="J2206" s="24">
        <v>0</v>
      </c>
      <c r="K2206" s="24">
        <v>0</v>
      </c>
      <c r="L2206" s="24">
        <v>0</v>
      </c>
      <c r="M2206" s="24">
        <v>0</v>
      </c>
      <c r="N2206" s="24">
        <v>0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0</v>
      </c>
      <c r="V2206" s="24"/>
      <c r="W2206" s="24">
        <v>0</v>
      </c>
      <c r="X2206" s="24"/>
      <c r="Y2206" s="24">
        <v>0</v>
      </c>
      <c r="Z2206" s="24">
        <v>0</v>
      </c>
      <c r="AA2206" s="24"/>
      <c r="AB2206" s="24">
        <v>0</v>
      </c>
      <c r="AC2206" s="24">
        <v>0</v>
      </c>
      <c r="AD2206" s="24">
        <v>0</v>
      </c>
      <c r="AE2206" s="24">
        <v>0</v>
      </c>
      <c r="AF2206" s="24">
        <v>0</v>
      </c>
      <c r="AG2206" s="24">
        <v>0</v>
      </c>
      <c r="AH2206" s="24"/>
      <c r="AI2206" s="24">
        <v>0</v>
      </c>
      <c r="AJ2206" s="24">
        <v>0</v>
      </c>
      <c r="AK2206" s="24"/>
      <c r="AL2206" s="24">
        <v>0</v>
      </c>
      <c r="AM2206" s="24">
        <v>0</v>
      </c>
      <c r="AN2206" s="24">
        <v>0</v>
      </c>
      <c r="AO2206" s="24">
        <v>0</v>
      </c>
      <c r="AP2206" s="24">
        <v>0</v>
      </c>
      <c r="AQ2206" s="24">
        <v>0</v>
      </c>
      <c r="AR2206" s="24">
        <v>0</v>
      </c>
      <c r="AS2206" s="24">
        <v>0</v>
      </c>
      <c r="AT2206" s="24">
        <v>0</v>
      </c>
      <c r="AU2206" s="24">
        <v>0</v>
      </c>
      <c r="AV2206" s="24">
        <v>0</v>
      </c>
      <c r="AW2206" s="24">
        <v>0</v>
      </c>
      <c r="AX2206" s="24">
        <v>0</v>
      </c>
      <c r="AY2206" s="24">
        <v>0</v>
      </c>
      <c r="AZ2206" s="24">
        <v>0</v>
      </c>
      <c r="BA2206" s="24">
        <v>0</v>
      </c>
      <c r="BB2206" s="24">
        <v>0</v>
      </c>
      <c r="BC2206" s="24">
        <v>0</v>
      </c>
      <c r="BD2206" s="24">
        <f t="shared" si="895"/>
        <v>0</v>
      </c>
      <c r="BE2206" s="25" t="s">
        <v>48</v>
      </c>
    </row>
    <row r="2207" spans="1:57" ht="25.5" customHeight="1" x14ac:dyDescent="0.25">
      <c r="A2207" s="22">
        <v>44</v>
      </c>
      <c r="B2207" s="78" t="s">
        <v>74</v>
      </c>
      <c r="C2207" s="76">
        <v>22</v>
      </c>
      <c r="D2207" s="76">
        <v>344</v>
      </c>
      <c r="E2207" s="76" t="s">
        <v>79</v>
      </c>
      <c r="F2207" s="24">
        <v>0</v>
      </c>
      <c r="G2207" s="24">
        <v>0</v>
      </c>
      <c r="H2207" s="24">
        <v>0</v>
      </c>
      <c r="I2207" s="24">
        <v>0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0</v>
      </c>
      <c r="V2207" s="24"/>
      <c r="W2207" s="24">
        <v>0</v>
      </c>
      <c r="X2207" s="24"/>
      <c r="Y2207" s="24">
        <v>0</v>
      </c>
      <c r="Z2207" s="24">
        <v>0</v>
      </c>
      <c r="AA2207" s="24"/>
      <c r="AB2207" s="24">
        <v>0</v>
      </c>
      <c r="AC2207" s="24">
        <v>0</v>
      </c>
      <c r="AD2207" s="24">
        <v>0</v>
      </c>
      <c r="AE2207" s="24">
        <v>0</v>
      </c>
      <c r="AF2207" s="24">
        <v>0</v>
      </c>
      <c r="AG2207" s="24">
        <v>0</v>
      </c>
      <c r="AH2207" s="24"/>
      <c r="AI2207" s="24">
        <v>0</v>
      </c>
      <c r="AJ2207" s="24">
        <v>0</v>
      </c>
      <c r="AK2207" s="24"/>
      <c r="AL2207" s="24">
        <v>0</v>
      </c>
      <c r="AM2207" s="24">
        <v>0</v>
      </c>
      <c r="AN2207" s="24">
        <v>0</v>
      </c>
      <c r="AO2207" s="24">
        <v>0</v>
      </c>
      <c r="AP2207" s="24">
        <v>0</v>
      </c>
      <c r="AQ2207" s="24">
        <v>0</v>
      </c>
      <c r="AR2207" s="24">
        <v>0</v>
      </c>
      <c r="AS2207" s="24">
        <v>0</v>
      </c>
      <c r="AT2207" s="24">
        <v>0</v>
      </c>
      <c r="AU2207" s="24">
        <v>0</v>
      </c>
      <c r="AV2207" s="24">
        <v>0</v>
      </c>
      <c r="AW2207" s="24">
        <v>0</v>
      </c>
      <c r="AX2207" s="24">
        <v>0</v>
      </c>
      <c r="AY2207" s="24">
        <v>0</v>
      </c>
      <c r="AZ2207" s="24">
        <v>0</v>
      </c>
      <c r="BA2207" s="24">
        <v>0</v>
      </c>
      <c r="BB2207" s="24">
        <v>0</v>
      </c>
      <c r="BC2207" s="24">
        <v>0</v>
      </c>
      <c r="BD2207" s="24">
        <f t="shared" si="895"/>
        <v>0</v>
      </c>
      <c r="BE2207" s="25"/>
    </row>
    <row r="2208" spans="1:57" ht="25.5" customHeight="1" x14ac:dyDescent="0.25">
      <c r="A2208" s="22">
        <v>44</v>
      </c>
      <c r="B2208" s="78" t="s">
        <v>74</v>
      </c>
      <c r="C2208" s="76">
        <v>22</v>
      </c>
      <c r="D2208" s="76">
        <v>345</v>
      </c>
      <c r="E2208" s="76" t="s">
        <v>80</v>
      </c>
      <c r="F2208" s="24">
        <v>0</v>
      </c>
      <c r="G2208" s="24">
        <v>0</v>
      </c>
      <c r="H2208" s="24">
        <v>0</v>
      </c>
      <c r="I2208" s="24">
        <v>0</v>
      </c>
      <c r="J2208" s="24">
        <v>0</v>
      </c>
      <c r="K2208" s="24">
        <v>0</v>
      </c>
      <c r="L2208" s="24">
        <v>0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0</v>
      </c>
      <c r="V2208" s="24"/>
      <c r="W2208" s="24">
        <v>0</v>
      </c>
      <c r="X2208" s="24"/>
      <c r="Y2208" s="24">
        <v>0</v>
      </c>
      <c r="Z2208" s="24">
        <v>0</v>
      </c>
      <c r="AA2208" s="24"/>
      <c r="AB2208" s="24">
        <v>0</v>
      </c>
      <c r="AC2208" s="24">
        <v>0</v>
      </c>
      <c r="AD2208" s="24">
        <v>0</v>
      </c>
      <c r="AE2208" s="24">
        <v>0</v>
      </c>
      <c r="AF2208" s="24">
        <v>0</v>
      </c>
      <c r="AG2208" s="24">
        <v>0</v>
      </c>
      <c r="AH2208" s="24"/>
      <c r="AI2208" s="24">
        <v>0</v>
      </c>
      <c r="AJ2208" s="24">
        <v>0</v>
      </c>
      <c r="AK2208" s="24"/>
      <c r="AL2208" s="24">
        <v>0</v>
      </c>
      <c r="AM2208" s="24">
        <v>0</v>
      </c>
      <c r="AN2208" s="24">
        <v>0</v>
      </c>
      <c r="AO2208" s="24">
        <v>0</v>
      </c>
      <c r="AP2208" s="24">
        <v>0</v>
      </c>
      <c r="AQ2208" s="24">
        <v>0</v>
      </c>
      <c r="AR2208" s="24">
        <v>0</v>
      </c>
      <c r="AS2208" s="24">
        <v>0</v>
      </c>
      <c r="AT2208" s="24">
        <v>0</v>
      </c>
      <c r="AU2208" s="24">
        <v>0</v>
      </c>
      <c r="AV2208" s="24">
        <v>0</v>
      </c>
      <c r="AW2208" s="24">
        <v>0</v>
      </c>
      <c r="AX2208" s="24">
        <v>0</v>
      </c>
      <c r="AY2208" s="24">
        <v>0</v>
      </c>
      <c r="AZ2208" s="24">
        <v>0</v>
      </c>
      <c r="BA2208" s="24">
        <v>0</v>
      </c>
      <c r="BB2208" s="24">
        <v>0</v>
      </c>
      <c r="BC2208" s="24">
        <v>0</v>
      </c>
      <c r="BD2208" s="24">
        <f t="shared" si="895"/>
        <v>0</v>
      </c>
      <c r="BE2208" s="25"/>
    </row>
    <row r="2209" spans="1:57" ht="25.5" customHeight="1" x14ac:dyDescent="0.25">
      <c r="A2209" s="22">
        <v>44</v>
      </c>
      <c r="B2209" s="78" t="s">
        <v>74</v>
      </c>
      <c r="C2209" s="76">
        <v>22</v>
      </c>
      <c r="D2209" s="76">
        <v>352</v>
      </c>
      <c r="E2209" s="76" t="s">
        <v>81</v>
      </c>
      <c r="F2209" s="24">
        <v>0</v>
      </c>
      <c r="G2209" s="24">
        <v>0</v>
      </c>
      <c r="H2209" s="24">
        <v>0</v>
      </c>
      <c r="I2209" s="24">
        <v>0</v>
      </c>
      <c r="J2209" s="24">
        <v>0</v>
      </c>
      <c r="K2209" s="24">
        <v>0</v>
      </c>
      <c r="L2209" s="24">
        <v>0</v>
      </c>
      <c r="M2209" s="24">
        <v>0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0</v>
      </c>
      <c r="V2209" s="24"/>
      <c r="W2209" s="24">
        <v>0</v>
      </c>
      <c r="X2209" s="24"/>
      <c r="Y2209" s="24">
        <v>0</v>
      </c>
      <c r="Z2209" s="24">
        <v>0</v>
      </c>
      <c r="AA2209" s="24"/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/>
      <c r="AI2209" s="24">
        <v>0</v>
      </c>
      <c r="AJ2209" s="24">
        <v>0</v>
      </c>
      <c r="AK2209" s="24"/>
      <c r="AL2209" s="24">
        <v>0</v>
      </c>
      <c r="AM2209" s="24">
        <v>0</v>
      </c>
      <c r="AN2209" s="24">
        <v>0</v>
      </c>
      <c r="AO2209" s="24">
        <v>0</v>
      </c>
      <c r="AP2209" s="24">
        <v>0</v>
      </c>
      <c r="AQ2209" s="24">
        <v>0</v>
      </c>
      <c r="AR2209" s="24">
        <v>0</v>
      </c>
      <c r="AS2209" s="24">
        <v>0</v>
      </c>
      <c r="AT2209" s="24">
        <v>0</v>
      </c>
      <c r="AU2209" s="24">
        <v>0</v>
      </c>
      <c r="AV2209" s="24">
        <v>0</v>
      </c>
      <c r="AW2209" s="24">
        <v>0</v>
      </c>
      <c r="AX2209" s="24">
        <v>0</v>
      </c>
      <c r="AY2209" s="24">
        <v>0</v>
      </c>
      <c r="AZ2209" s="24">
        <v>0</v>
      </c>
      <c r="BA2209" s="24">
        <v>0</v>
      </c>
      <c r="BB2209" s="24">
        <v>0</v>
      </c>
      <c r="BC2209" s="24">
        <v>0</v>
      </c>
      <c r="BD2209" s="24">
        <f t="shared" si="895"/>
        <v>0</v>
      </c>
      <c r="BE2209" s="25"/>
    </row>
    <row r="2210" spans="1:57" ht="25.5" customHeight="1" x14ac:dyDescent="0.25">
      <c r="A2210" s="22">
        <v>44</v>
      </c>
      <c r="B2210" s="78" t="s">
        <v>74</v>
      </c>
      <c r="C2210" s="76">
        <v>12</v>
      </c>
      <c r="D2210" s="76">
        <v>31</v>
      </c>
      <c r="E2210" s="76" t="s">
        <v>158</v>
      </c>
      <c r="F2210" s="24">
        <v>0</v>
      </c>
      <c r="G2210" s="24">
        <v>0</v>
      </c>
      <c r="H2210" s="24">
        <v>0</v>
      </c>
      <c r="I2210" s="24">
        <v>0</v>
      </c>
      <c r="J2210" s="24">
        <v>0</v>
      </c>
      <c r="K2210" s="24">
        <v>0</v>
      </c>
      <c r="L2210" s="24">
        <v>0</v>
      </c>
      <c r="M2210" s="24">
        <v>0</v>
      </c>
      <c r="N2210" s="24">
        <v>0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0</v>
      </c>
      <c r="V2210" s="24"/>
      <c r="W2210" s="24">
        <v>0</v>
      </c>
      <c r="X2210" s="24"/>
      <c r="Y2210" s="24">
        <v>0</v>
      </c>
      <c r="Z2210" s="24">
        <v>0</v>
      </c>
      <c r="AA2210" s="24"/>
      <c r="AB2210" s="24">
        <v>0</v>
      </c>
      <c r="AC2210" s="24">
        <v>0</v>
      </c>
      <c r="AD2210" s="24">
        <v>0</v>
      </c>
      <c r="AE2210" s="24">
        <v>0</v>
      </c>
      <c r="AF2210" s="24">
        <v>0</v>
      </c>
      <c r="AG2210" s="24">
        <v>0</v>
      </c>
      <c r="AH2210" s="24"/>
      <c r="AI2210" s="24">
        <v>0</v>
      </c>
      <c r="AJ2210" s="24">
        <v>0</v>
      </c>
      <c r="AK2210" s="24"/>
      <c r="AL2210" s="24">
        <v>0</v>
      </c>
      <c r="AM2210" s="24">
        <v>0</v>
      </c>
      <c r="AN2210" s="24">
        <v>0</v>
      </c>
      <c r="AO2210" s="24">
        <v>0</v>
      </c>
      <c r="AP2210" s="24">
        <v>0</v>
      </c>
      <c r="AQ2210" s="24">
        <v>0</v>
      </c>
      <c r="AR2210" s="24">
        <v>0</v>
      </c>
      <c r="AS2210" s="24">
        <v>0</v>
      </c>
      <c r="AT2210" s="24">
        <v>0</v>
      </c>
      <c r="AU2210" s="24">
        <v>0</v>
      </c>
      <c r="AV2210" s="24">
        <v>0</v>
      </c>
      <c r="AW2210" s="24">
        <v>0</v>
      </c>
      <c r="AX2210" s="24">
        <v>0</v>
      </c>
      <c r="AY2210" s="24">
        <v>0</v>
      </c>
      <c r="AZ2210" s="24">
        <v>0</v>
      </c>
      <c r="BA2210" s="24">
        <v>0</v>
      </c>
      <c r="BB2210" s="24">
        <v>0</v>
      </c>
      <c r="BC2210" s="24">
        <v>0</v>
      </c>
      <c r="BD2210" s="24">
        <f t="shared" si="895"/>
        <v>0</v>
      </c>
      <c r="BE2210" s="25"/>
    </row>
    <row r="2211" spans="1:57" ht="25.5" customHeight="1" x14ac:dyDescent="0.25">
      <c r="A2211" s="22">
        <v>44</v>
      </c>
      <c r="B2211" s="78" t="s">
        <v>74</v>
      </c>
      <c r="C2211" s="76">
        <v>22</v>
      </c>
      <c r="D2211" s="76">
        <v>357</v>
      </c>
      <c r="E2211" s="76" t="s">
        <v>83</v>
      </c>
      <c r="F2211" s="24">
        <v>0</v>
      </c>
      <c r="G2211" s="24">
        <v>0</v>
      </c>
      <c r="H2211" s="24">
        <v>0</v>
      </c>
      <c r="I2211" s="24">
        <v>0</v>
      </c>
      <c r="J2211" s="24">
        <v>0</v>
      </c>
      <c r="K2211" s="24">
        <v>0</v>
      </c>
      <c r="L2211" s="24">
        <v>0</v>
      </c>
      <c r="M2211" s="24">
        <v>0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0</v>
      </c>
      <c r="V2211" s="24"/>
      <c r="W2211" s="24">
        <v>0</v>
      </c>
      <c r="X2211" s="24"/>
      <c r="Y2211" s="24">
        <v>0</v>
      </c>
      <c r="Z2211" s="24">
        <v>0</v>
      </c>
      <c r="AA2211" s="24"/>
      <c r="AB2211" s="24">
        <v>0</v>
      </c>
      <c r="AC2211" s="24">
        <v>0</v>
      </c>
      <c r="AD2211" s="24">
        <v>0</v>
      </c>
      <c r="AE2211" s="24">
        <v>0</v>
      </c>
      <c r="AF2211" s="24">
        <v>0</v>
      </c>
      <c r="AG2211" s="24">
        <v>0</v>
      </c>
      <c r="AH2211" s="24"/>
      <c r="AI2211" s="24">
        <v>0</v>
      </c>
      <c r="AJ2211" s="24">
        <v>0</v>
      </c>
      <c r="AK2211" s="24"/>
      <c r="AL2211" s="24">
        <v>0</v>
      </c>
      <c r="AM2211" s="24">
        <v>0</v>
      </c>
      <c r="AN2211" s="24">
        <v>0</v>
      </c>
      <c r="AO2211" s="24">
        <v>0</v>
      </c>
      <c r="AP2211" s="24">
        <v>0</v>
      </c>
      <c r="AQ2211" s="24">
        <v>0</v>
      </c>
      <c r="AR2211" s="24">
        <v>0</v>
      </c>
      <c r="AS2211" s="24">
        <v>0</v>
      </c>
      <c r="AT2211" s="24">
        <v>0</v>
      </c>
      <c r="AU2211" s="24">
        <v>0</v>
      </c>
      <c r="AV2211" s="24">
        <v>0</v>
      </c>
      <c r="AW2211" s="24">
        <v>0</v>
      </c>
      <c r="AX2211" s="24">
        <v>0</v>
      </c>
      <c r="AY2211" s="24">
        <v>0</v>
      </c>
      <c r="AZ2211" s="24">
        <v>0</v>
      </c>
      <c r="BA2211" s="24">
        <v>0</v>
      </c>
      <c r="BB2211" s="24">
        <v>0</v>
      </c>
      <c r="BC2211" s="24">
        <v>0</v>
      </c>
      <c r="BD2211" s="24">
        <f t="shared" si="895"/>
        <v>0</v>
      </c>
      <c r="BE2211" s="25"/>
    </row>
    <row r="2212" spans="1:57" ht="25.5" customHeight="1" x14ac:dyDescent="0.25">
      <c r="A2212" s="22">
        <v>44</v>
      </c>
      <c r="B2212" s="79" t="s">
        <v>91</v>
      </c>
      <c r="C2212" s="80">
        <v>20</v>
      </c>
      <c r="D2212" s="80">
        <v>39</v>
      </c>
      <c r="E2212" s="80" t="s">
        <v>418</v>
      </c>
      <c r="F2212" s="24">
        <v>0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4"/>
      <c r="W2212" s="24">
        <v>0</v>
      </c>
      <c r="X2212" s="24"/>
      <c r="Y2212" s="24">
        <v>0</v>
      </c>
      <c r="Z2212" s="24">
        <v>0</v>
      </c>
      <c r="AA2212" s="24"/>
      <c r="AB2212" s="24">
        <v>0</v>
      </c>
      <c r="AC2212" s="24">
        <v>0</v>
      </c>
      <c r="AD2212" s="24">
        <v>0</v>
      </c>
      <c r="AE2212" s="24">
        <v>0</v>
      </c>
      <c r="AF2212" s="24">
        <v>0</v>
      </c>
      <c r="AG2212" s="24">
        <v>0</v>
      </c>
      <c r="AH2212" s="24"/>
      <c r="AI2212" s="24">
        <v>0</v>
      </c>
      <c r="AJ2212" s="24">
        <v>0</v>
      </c>
      <c r="AK2212" s="24"/>
      <c r="AL2212" s="24">
        <v>0</v>
      </c>
      <c r="AM2212" s="24">
        <v>0</v>
      </c>
      <c r="AN2212" s="24">
        <v>0</v>
      </c>
      <c r="AO2212" s="24">
        <v>0</v>
      </c>
      <c r="AP2212" s="24">
        <v>0</v>
      </c>
      <c r="AQ2212" s="24">
        <v>0</v>
      </c>
      <c r="AR2212" s="24">
        <v>0</v>
      </c>
      <c r="AS2212" s="24">
        <v>0</v>
      </c>
      <c r="AT2212" s="24">
        <v>0</v>
      </c>
      <c r="AU2212" s="24">
        <v>0</v>
      </c>
      <c r="AV2212" s="24">
        <v>0</v>
      </c>
      <c r="AW2212" s="24">
        <v>0</v>
      </c>
      <c r="AX2212" s="24">
        <v>0</v>
      </c>
      <c r="AY2212" s="24">
        <v>0</v>
      </c>
      <c r="AZ2212" s="24">
        <v>0</v>
      </c>
      <c r="BA2212" s="24">
        <v>0</v>
      </c>
      <c r="BB2212" s="24">
        <v>0</v>
      </c>
      <c r="BC2212" s="24">
        <v>0</v>
      </c>
      <c r="BD2212" s="24">
        <f t="shared" si="895"/>
        <v>0</v>
      </c>
      <c r="BE2212" s="25"/>
    </row>
    <row r="2213" spans="1:57" ht="25.5" customHeight="1" x14ac:dyDescent="0.25">
      <c r="A2213" s="22">
        <v>44</v>
      </c>
      <c r="B2213" s="79" t="s">
        <v>91</v>
      </c>
      <c r="C2213" s="80">
        <v>10</v>
      </c>
      <c r="D2213" s="80">
        <v>19</v>
      </c>
      <c r="E2213" s="80" t="s">
        <v>219</v>
      </c>
      <c r="F2213" s="24">
        <v>0</v>
      </c>
      <c r="G2213" s="24">
        <v>0</v>
      </c>
      <c r="H2213" s="24">
        <v>0</v>
      </c>
      <c r="I2213" s="24">
        <v>0</v>
      </c>
      <c r="J2213" s="24">
        <v>0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0</v>
      </c>
      <c r="V2213" s="24"/>
      <c r="W2213" s="24">
        <v>0</v>
      </c>
      <c r="X2213" s="24"/>
      <c r="Y2213" s="24">
        <v>0</v>
      </c>
      <c r="Z2213" s="24">
        <v>0</v>
      </c>
      <c r="AA2213" s="24"/>
      <c r="AB2213" s="24">
        <v>0</v>
      </c>
      <c r="AC2213" s="24">
        <v>0</v>
      </c>
      <c r="AD2213" s="24">
        <v>0</v>
      </c>
      <c r="AE2213" s="24">
        <v>0</v>
      </c>
      <c r="AF2213" s="24">
        <v>0</v>
      </c>
      <c r="AG2213" s="24">
        <v>0</v>
      </c>
      <c r="AH2213" s="24"/>
      <c r="AI2213" s="24">
        <v>0</v>
      </c>
      <c r="AJ2213" s="24">
        <v>0</v>
      </c>
      <c r="AK2213" s="24"/>
      <c r="AL2213" s="24">
        <v>0</v>
      </c>
      <c r="AM2213" s="24">
        <v>0</v>
      </c>
      <c r="AN2213" s="24">
        <v>0</v>
      </c>
      <c r="AO2213" s="24">
        <v>0</v>
      </c>
      <c r="AP2213" s="24">
        <v>0</v>
      </c>
      <c r="AQ2213" s="24">
        <v>0</v>
      </c>
      <c r="AR2213" s="24">
        <v>0</v>
      </c>
      <c r="AS2213" s="24">
        <v>0</v>
      </c>
      <c r="AT2213" s="24">
        <v>0</v>
      </c>
      <c r="AU2213" s="24">
        <v>0</v>
      </c>
      <c r="AV2213" s="24">
        <v>0</v>
      </c>
      <c r="AW2213" s="24">
        <v>0</v>
      </c>
      <c r="AX2213" s="24">
        <v>0</v>
      </c>
      <c r="AY2213" s="24">
        <v>0</v>
      </c>
      <c r="AZ2213" s="24">
        <v>0</v>
      </c>
      <c r="BA2213" s="24">
        <v>0</v>
      </c>
      <c r="BB2213" s="24">
        <v>0</v>
      </c>
      <c r="BC2213" s="24">
        <v>0</v>
      </c>
      <c r="BD2213" s="24">
        <f t="shared" si="895"/>
        <v>0</v>
      </c>
      <c r="BE2213" s="25"/>
    </row>
    <row r="2214" spans="1:57" ht="25.5" customHeight="1" x14ac:dyDescent="0.25">
      <c r="A2214" s="22">
        <v>44</v>
      </c>
      <c r="B2214" s="79" t="s">
        <v>91</v>
      </c>
      <c r="C2214" s="80">
        <v>30</v>
      </c>
      <c r="D2214" s="80">
        <v>277</v>
      </c>
      <c r="E2214" s="80" t="s">
        <v>322</v>
      </c>
      <c r="F2214" s="24">
        <v>0</v>
      </c>
      <c r="G2214" s="24">
        <v>0</v>
      </c>
      <c r="H2214" s="24">
        <v>0</v>
      </c>
      <c r="I2214" s="24">
        <v>0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0</v>
      </c>
      <c r="V2214" s="24"/>
      <c r="W2214" s="24">
        <v>0</v>
      </c>
      <c r="X2214" s="24"/>
      <c r="Y2214" s="24">
        <v>0</v>
      </c>
      <c r="Z2214" s="24">
        <v>0</v>
      </c>
      <c r="AA2214" s="24"/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/>
      <c r="AI2214" s="24">
        <v>0</v>
      </c>
      <c r="AJ2214" s="24">
        <v>0</v>
      </c>
      <c r="AK2214" s="24"/>
      <c r="AL2214" s="24">
        <v>0</v>
      </c>
      <c r="AM2214" s="24">
        <v>0</v>
      </c>
      <c r="AN2214" s="24">
        <v>0</v>
      </c>
      <c r="AO2214" s="24">
        <v>0</v>
      </c>
      <c r="AP2214" s="24">
        <v>0</v>
      </c>
      <c r="AQ2214" s="24">
        <v>0</v>
      </c>
      <c r="AR2214" s="24">
        <v>0</v>
      </c>
      <c r="AS2214" s="24">
        <v>0</v>
      </c>
      <c r="AT2214" s="24">
        <v>0</v>
      </c>
      <c r="AU2214" s="24">
        <v>0</v>
      </c>
      <c r="AV2214" s="24">
        <v>0</v>
      </c>
      <c r="AW2214" s="24">
        <v>0</v>
      </c>
      <c r="AX2214" s="24">
        <v>0</v>
      </c>
      <c r="AY2214" s="24">
        <v>0</v>
      </c>
      <c r="AZ2214" s="24">
        <v>0</v>
      </c>
      <c r="BA2214" s="24">
        <v>0</v>
      </c>
      <c r="BB2214" s="24">
        <v>0</v>
      </c>
      <c r="BC2214" s="24">
        <v>0</v>
      </c>
      <c r="BD2214" s="24">
        <f t="shared" si="895"/>
        <v>0</v>
      </c>
      <c r="BE2214" s="25"/>
    </row>
    <row r="2215" spans="1:57" ht="25.5" customHeight="1" x14ac:dyDescent="0.25">
      <c r="A2215" s="42">
        <v>44</v>
      </c>
      <c r="B2215" s="79" t="s">
        <v>93</v>
      </c>
      <c r="C2215" s="80">
        <v>26</v>
      </c>
      <c r="D2215" s="80">
        <v>50</v>
      </c>
      <c r="E2215" s="80" t="s">
        <v>214</v>
      </c>
      <c r="F2215" s="24">
        <v>0</v>
      </c>
      <c r="G2215" s="24">
        <v>0</v>
      </c>
      <c r="H2215" s="24">
        <v>0</v>
      </c>
      <c r="I2215" s="24">
        <v>0</v>
      </c>
      <c r="J2215" s="24">
        <v>0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0</v>
      </c>
      <c r="V2215" s="24"/>
      <c r="W2215" s="24">
        <v>0</v>
      </c>
      <c r="X2215" s="24"/>
      <c r="Y2215" s="24">
        <v>0</v>
      </c>
      <c r="Z2215" s="24">
        <v>0</v>
      </c>
      <c r="AA2215" s="24"/>
      <c r="AB2215" s="24">
        <v>0</v>
      </c>
      <c r="AC2215" s="24">
        <v>0</v>
      </c>
      <c r="AD2215" s="24">
        <v>0</v>
      </c>
      <c r="AE2215" s="24">
        <v>0</v>
      </c>
      <c r="AF2215" s="24">
        <v>0</v>
      </c>
      <c r="AG2215" s="24">
        <v>0</v>
      </c>
      <c r="AH2215" s="24"/>
      <c r="AI2215" s="24">
        <v>0</v>
      </c>
      <c r="AJ2215" s="24">
        <v>0</v>
      </c>
      <c r="AK2215" s="24"/>
      <c r="AL2215" s="24">
        <v>0</v>
      </c>
      <c r="AM2215" s="24">
        <v>0</v>
      </c>
      <c r="AN2215" s="24">
        <v>0</v>
      </c>
      <c r="AO2215" s="24">
        <v>0</v>
      </c>
      <c r="AP2215" s="24">
        <v>0</v>
      </c>
      <c r="AQ2215" s="24">
        <v>0</v>
      </c>
      <c r="AR2215" s="24">
        <v>0</v>
      </c>
      <c r="AS2215" s="24">
        <v>0</v>
      </c>
      <c r="AT2215" s="24">
        <v>0</v>
      </c>
      <c r="AU2215" s="24">
        <v>0</v>
      </c>
      <c r="AV2215" s="24">
        <v>0</v>
      </c>
      <c r="AW2215" s="24">
        <v>0</v>
      </c>
      <c r="AX2215" s="24">
        <v>0</v>
      </c>
      <c r="AY2215" s="24">
        <v>0</v>
      </c>
      <c r="AZ2215" s="24">
        <v>0</v>
      </c>
      <c r="BA2215" s="24">
        <v>0</v>
      </c>
      <c r="BB2215" s="24">
        <v>0</v>
      </c>
      <c r="BC2215" s="24">
        <v>0</v>
      </c>
      <c r="BD2215" s="24">
        <f t="shared" si="895"/>
        <v>0</v>
      </c>
      <c r="BE2215" s="25"/>
    </row>
    <row r="2216" spans="1:57" ht="25.5" customHeight="1" x14ac:dyDescent="0.25">
      <c r="A2216" s="22">
        <v>44</v>
      </c>
      <c r="B2216" s="79" t="s">
        <v>93</v>
      </c>
      <c r="C2216" s="88">
        <v>14</v>
      </c>
      <c r="D2216" s="88">
        <v>333</v>
      </c>
      <c r="E2216" s="88" t="s">
        <v>171</v>
      </c>
      <c r="F2216" s="24">
        <v>0</v>
      </c>
      <c r="G2216" s="24">
        <v>0</v>
      </c>
      <c r="H2216" s="24">
        <v>0</v>
      </c>
      <c r="I2216" s="24">
        <v>0</v>
      </c>
      <c r="J2216" s="24">
        <v>0</v>
      </c>
      <c r="K2216" s="24">
        <v>0</v>
      </c>
      <c r="L2216" s="24">
        <v>0</v>
      </c>
      <c r="M2216" s="24">
        <v>0</v>
      </c>
      <c r="N2216" s="24">
        <v>0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0</v>
      </c>
      <c r="V2216" s="24"/>
      <c r="W2216" s="24">
        <v>0</v>
      </c>
      <c r="X2216" s="24"/>
      <c r="Y2216" s="24">
        <v>0</v>
      </c>
      <c r="Z2216" s="24">
        <v>0</v>
      </c>
      <c r="AA2216" s="24"/>
      <c r="AB2216" s="24">
        <v>0</v>
      </c>
      <c r="AC2216" s="24">
        <v>0</v>
      </c>
      <c r="AD2216" s="24">
        <v>0</v>
      </c>
      <c r="AE2216" s="24">
        <v>0</v>
      </c>
      <c r="AF2216" s="24">
        <v>0</v>
      </c>
      <c r="AG2216" s="24">
        <v>0</v>
      </c>
      <c r="AH2216" s="24"/>
      <c r="AI2216" s="24">
        <v>0</v>
      </c>
      <c r="AJ2216" s="24">
        <v>0</v>
      </c>
      <c r="AK2216" s="24"/>
      <c r="AL2216" s="24">
        <v>0</v>
      </c>
      <c r="AM2216" s="24">
        <v>0</v>
      </c>
      <c r="AN2216" s="24">
        <v>0</v>
      </c>
      <c r="AO2216" s="24">
        <v>0</v>
      </c>
      <c r="AP2216" s="24">
        <v>0</v>
      </c>
      <c r="AQ2216" s="24">
        <v>0</v>
      </c>
      <c r="AR2216" s="24">
        <v>0</v>
      </c>
      <c r="AS2216" s="24">
        <v>0</v>
      </c>
      <c r="AT2216" s="24">
        <v>0</v>
      </c>
      <c r="AU2216" s="24">
        <v>0</v>
      </c>
      <c r="AV2216" s="24">
        <v>0</v>
      </c>
      <c r="AW2216" s="24">
        <v>0</v>
      </c>
      <c r="AX2216" s="24">
        <v>0</v>
      </c>
      <c r="AY2216" s="24">
        <v>0</v>
      </c>
      <c r="AZ2216" s="24">
        <v>0</v>
      </c>
      <c r="BA2216" s="24">
        <v>0</v>
      </c>
      <c r="BB2216" s="24">
        <v>0</v>
      </c>
      <c r="BC2216" s="24">
        <v>0</v>
      </c>
      <c r="BD2216" s="24">
        <f t="shared" si="895"/>
        <v>0</v>
      </c>
      <c r="BE2216" s="25"/>
    </row>
    <row r="2217" spans="1:57" ht="25.5" customHeight="1" x14ac:dyDescent="0.25">
      <c r="A2217" s="22">
        <v>44</v>
      </c>
      <c r="B2217" s="79" t="s">
        <v>93</v>
      </c>
      <c r="C2217" s="82">
        <v>24</v>
      </c>
      <c r="D2217" s="79">
        <v>318</v>
      </c>
      <c r="E2217" s="82" t="s">
        <v>353</v>
      </c>
      <c r="F2217" s="24">
        <v>0</v>
      </c>
      <c r="G2217" s="24">
        <v>0</v>
      </c>
      <c r="H2217" s="24">
        <v>0</v>
      </c>
      <c r="I2217" s="24">
        <v>0</v>
      </c>
      <c r="J2217" s="24">
        <v>0</v>
      </c>
      <c r="K2217" s="24">
        <v>0</v>
      </c>
      <c r="L2217" s="24">
        <v>0</v>
      </c>
      <c r="M2217" s="24">
        <v>0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0</v>
      </c>
      <c r="V2217" s="24"/>
      <c r="W2217" s="24">
        <v>0</v>
      </c>
      <c r="X2217" s="24"/>
      <c r="Y2217" s="24">
        <v>0</v>
      </c>
      <c r="Z2217" s="24">
        <v>0</v>
      </c>
      <c r="AA2217" s="24"/>
      <c r="AB2217" s="24">
        <v>0</v>
      </c>
      <c r="AC2217" s="24">
        <v>0</v>
      </c>
      <c r="AD2217" s="24">
        <v>0</v>
      </c>
      <c r="AE2217" s="24">
        <v>0</v>
      </c>
      <c r="AF2217" s="24">
        <v>0</v>
      </c>
      <c r="AG2217" s="24">
        <v>0</v>
      </c>
      <c r="AH2217" s="24"/>
      <c r="AI2217" s="24">
        <v>0</v>
      </c>
      <c r="AJ2217" s="24">
        <v>0</v>
      </c>
      <c r="AK2217" s="24"/>
      <c r="AL2217" s="24">
        <v>0</v>
      </c>
      <c r="AM2217" s="24">
        <v>0</v>
      </c>
      <c r="AN2217" s="24">
        <v>0</v>
      </c>
      <c r="AO2217" s="24">
        <v>0</v>
      </c>
      <c r="AP2217" s="24">
        <v>0</v>
      </c>
      <c r="AQ2217" s="24">
        <v>0</v>
      </c>
      <c r="AR2217" s="24">
        <v>0</v>
      </c>
      <c r="AS2217" s="24">
        <v>0</v>
      </c>
      <c r="AT2217" s="24">
        <v>0</v>
      </c>
      <c r="AU2217" s="24">
        <v>0</v>
      </c>
      <c r="AV2217" s="24">
        <v>0</v>
      </c>
      <c r="AW2217" s="24">
        <v>0</v>
      </c>
      <c r="AX2217" s="24">
        <v>0</v>
      </c>
      <c r="AY2217" s="24">
        <v>0</v>
      </c>
      <c r="AZ2217" s="24">
        <v>0</v>
      </c>
      <c r="BA2217" s="24">
        <v>0</v>
      </c>
      <c r="BB2217" s="24">
        <v>0</v>
      </c>
      <c r="BC2217" s="24">
        <v>0</v>
      </c>
      <c r="BD2217" s="24">
        <f t="shared" si="895"/>
        <v>0</v>
      </c>
      <c r="BE2217" s="25"/>
    </row>
    <row r="2218" spans="1:57" ht="25.5" customHeight="1" x14ac:dyDescent="0.25">
      <c r="A2218" s="40">
        <v>44</v>
      </c>
      <c r="B2218" s="79" t="s">
        <v>93</v>
      </c>
      <c r="C2218" s="80">
        <v>11</v>
      </c>
      <c r="D2218" s="80">
        <v>104</v>
      </c>
      <c r="E2218" s="80" t="s">
        <v>358</v>
      </c>
      <c r="F2218" s="24">
        <v>0</v>
      </c>
      <c r="G2218" s="24">
        <v>0</v>
      </c>
      <c r="H2218" s="24">
        <v>0</v>
      </c>
      <c r="I2218" s="24">
        <v>0</v>
      </c>
      <c r="J2218" s="24">
        <v>0</v>
      </c>
      <c r="K2218" s="24">
        <v>0</v>
      </c>
      <c r="L2218" s="24">
        <v>0</v>
      </c>
      <c r="M2218" s="24">
        <v>0</v>
      </c>
      <c r="N2218" s="24">
        <v>0</v>
      </c>
      <c r="O2218" s="24">
        <v>0</v>
      </c>
      <c r="P2218" s="24">
        <v>0</v>
      </c>
      <c r="Q2218" s="24">
        <v>0</v>
      </c>
      <c r="R2218" s="24">
        <v>0</v>
      </c>
      <c r="S2218" s="24">
        <v>0</v>
      </c>
      <c r="T2218" s="24">
        <v>0</v>
      </c>
      <c r="U2218" s="24">
        <v>0</v>
      </c>
      <c r="V2218" s="24"/>
      <c r="W2218" s="24">
        <v>0</v>
      </c>
      <c r="X2218" s="24"/>
      <c r="Y2218" s="24">
        <v>0</v>
      </c>
      <c r="Z2218" s="24">
        <v>0</v>
      </c>
      <c r="AA2218" s="24"/>
      <c r="AB2218" s="24">
        <v>0</v>
      </c>
      <c r="AC2218" s="24">
        <v>0</v>
      </c>
      <c r="AD2218" s="24">
        <v>0</v>
      </c>
      <c r="AE2218" s="24">
        <v>0</v>
      </c>
      <c r="AF2218" s="24">
        <v>0</v>
      </c>
      <c r="AG2218" s="24">
        <v>0</v>
      </c>
      <c r="AH2218" s="24"/>
      <c r="AI2218" s="24">
        <v>0</v>
      </c>
      <c r="AJ2218" s="24">
        <v>0</v>
      </c>
      <c r="AK2218" s="24"/>
      <c r="AL2218" s="24">
        <v>0</v>
      </c>
      <c r="AM2218" s="24">
        <v>0</v>
      </c>
      <c r="AN2218" s="24">
        <v>0</v>
      </c>
      <c r="AO2218" s="24">
        <v>0</v>
      </c>
      <c r="AP2218" s="24">
        <v>0</v>
      </c>
      <c r="AQ2218" s="24">
        <v>0</v>
      </c>
      <c r="AR2218" s="24">
        <v>0</v>
      </c>
      <c r="AS2218" s="24">
        <v>0</v>
      </c>
      <c r="AT2218" s="24">
        <v>0</v>
      </c>
      <c r="AU2218" s="24">
        <v>0</v>
      </c>
      <c r="AV2218" s="24">
        <v>0</v>
      </c>
      <c r="AW2218" s="24">
        <v>0</v>
      </c>
      <c r="AX2218" s="24">
        <v>0</v>
      </c>
      <c r="AY2218" s="24">
        <v>0</v>
      </c>
      <c r="AZ2218" s="24">
        <v>0</v>
      </c>
      <c r="BA2218" s="24">
        <v>0</v>
      </c>
      <c r="BB2218" s="24">
        <v>0</v>
      </c>
      <c r="BC2218" s="24">
        <v>0</v>
      </c>
      <c r="BD2218" s="24">
        <f t="shared" si="895"/>
        <v>0</v>
      </c>
      <c r="BE2218" s="25"/>
    </row>
    <row r="2219" spans="1:57" ht="25.5" customHeight="1" x14ac:dyDescent="0.25">
      <c r="A2219" s="22">
        <v>44</v>
      </c>
      <c r="B2219" s="79" t="s">
        <v>110</v>
      </c>
      <c r="C2219" s="80">
        <v>13</v>
      </c>
      <c r="D2219" s="80">
        <v>150</v>
      </c>
      <c r="E2219" s="80" t="s">
        <v>362</v>
      </c>
      <c r="F2219" s="24">
        <v>0</v>
      </c>
      <c r="G2219" s="24">
        <v>0</v>
      </c>
      <c r="H2219" s="24">
        <v>0</v>
      </c>
      <c r="I2219" s="24">
        <v>0</v>
      </c>
      <c r="J2219" s="24">
        <v>0</v>
      </c>
      <c r="K2219" s="24">
        <v>0</v>
      </c>
      <c r="L2219" s="24">
        <v>0</v>
      </c>
      <c r="M2219" s="24">
        <v>0</v>
      </c>
      <c r="N2219" s="24">
        <v>0</v>
      </c>
      <c r="O2219" s="24">
        <v>0</v>
      </c>
      <c r="P2219" s="24">
        <v>0</v>
      </c>
      <c r="Q2219" s="24">
        <v>0</v>
      </c>
      <c r="R2219" s="24">
        <v>0</v>
      </c>
      <c r="S2219" s="24">
        <v>0</v>
      </c>
      <c r="T2219" s="24">
        <v>0</v>
      </c>
      <c r="U2219" s="24">
        <v>0</v>
      </c>
      <c r="V2219" s="24"/>
      <c r="W2219" s="24">
        <v>0</v>
      </c>
      <c r="X2219" s="24"/>
      <c r="Y2219" s="24">
        <v>0</v>
      </c>
      <c r="Z2219" s="24">
        <v>0</v>
      </c>
      <c r="AA2219" s="24"/>
      <c r="AB2219" s="24">
        <v>0</v>
      </c>
      <c r="AC2219" s="24">
        <v>0</v>
      </c>
      <c r="AD2219" s="24">
        <v>0</v>
      </c>
      <c r="AE2219" s="24">
        <v>0</v>
      </c>
      <c r="AF2219" s="24">
        <v>0</v>
      </c>
      <c r="AG2219" s="24">
        <v>0</v>
      </c>
      <c r="AH2219" s="24"/>
      <c r="AI2219" s="24">
        <v>0</v>
      </c>
      <c r="AJ2219" s="24">
        <v>0</v>
      </c>
      <c r="AK2219" s="24"/>
      <c r="AL2219" s="24">
        <v>0</v>
      </c>
      <c r="AM2219" s="24">
        <v>0</v>
      </c>
      <c r="AN2219" s="24">
        <v>0</v>
      </c>
      <c r="AO2219" s="24">
        <v>0</v>
      </c>
      <c r="AP2219" s="24">
        <v>0</v>
      </c>
      <c r="AQ2219" s="24">
        <v>0</v>
      </c>
      <c r="AR2219" s="24">
        <v>0</v>
      </c>
      <c r="AS2219" s="24">
        <v>0</v>
      </c>
      <c r="AT2219" s="24">
        <v>0</v>
      </c>
      <c r="AU2219" s="24">
        <v>0</v>
      </c>
      <c r="AV2219" s="24">
        <v>0</v>
      </c>
      <c r="AW2219" s="24">
        <v>0</v>
      </c>
      <c r="AX2219" s="24">
        <v>0</v>
      </c>
      <c r="AY2219" s="24">
        <v>0</v>
      </c>
      <c r="AZ2219" s="24">
        <v>0</v>
      </c>
      <c r="BA2219" s="24">
        <v>0</v>
      </c>
      <c r="BB2219" s="24">
        <v>0</v>
      </c>
      <c r="BC2219" s="24">
        <v>0</v>
      </c>
      <c r="BD2219" s="24">
        <f t="shared" si="895"/>
        <v>0</v>
      </c>
      <c r="BE2219" s="25"/>
    </row>
    <row r="2220" spans="1:57" ht="25.5" customHeight="1" x14ac:dyDescent="0.25">
      <c r="A2220" s="22">
        <v>44</v>
      </c>
      <c r="B2220" s="79" t="s">
        <v>110</v>
      </c>
      <c r="C2220" s="80">
        <v>13</v>
      </c>
      <c r="D2220" s="80">
        <v>354</v>
      </c>
      <c r="E2220" s="80" t="s">
        <v>130</v>
      </c>
      <c r="F2220" s="24">
        <v>0</v>
      </c>
      <c r="G2220" s="24">
        <v>0</v>
      </c>
      <c r="H2220" s="24">
        <v>0</v>
      </c>
      <c r="I2220" s="24">
        <v>0</v>
      </c>
      <c r="J2220" s="24">
        <v>0</v>
      </c>
      <c r="K2220" s="24">
        <v>0</v>
      </c>
      <c r="L2220" s="24">
        <v>0</v>
      </c>
      <c r="M2220" s="24">
        <v>0</v>
      </c>
      <c r="N2220" s="24">
        <v>0</v>
      </c>
      <c r="O2220" s="24">
        <v>0</v>
      </c>
      <c r="P2220" s="24">
        <v>0</v>
      </c>
      <c r="Q2220" s="24">
        <v>0</v>
      </c>
      <c r="R2220" s="24">
        <v>0</v>
      </c>
      <c r="S2220" s="24">
        <v>0</v>
      </c>
      <c r="T2220" s="24">
        <v>0</v>
      </c>
      <c r="U2220" s="24">
        <v>0</v>
      </c>
      <c r="V2220" s="24"/>
      <c r="W2220" s="24">
        <v>0</v>
      </c>
      <c r="X2220" s="24"/>
      <c r="Y2220" s="24">
        <v>0</v>
      </c>
      <c r="Z2220" s="24">
        <v>0</v>
      </c>
      <c r="AA2220" s="24"/>
      <c r="AB2220" s="24">
        <v>0</v>
      </c>
      <c r="AC2220" s="24">
        <v>0</v>
      </c>
      <c r="AD2220" s="24">
        <v>0</v>
      </c>
      <c r="AE2220" s="24">
        <v>0</v>
      </c>
      <c r="AF2220" s="24">
        <v>0</v>
      </c>
      <c r="AG2220" s="24">
        <v>0</v>
      </c>
      <c r="AH2220" s="24"/>
      <c r="AI2220" s="24">
        <v>0</v>
      </c>
      <c r="AJ2220" s="24">
        <v>0</v>
      </c>
      <c r="AK2220" s="24"/>
      <c r="AL2220" s="24">
        <v>0</v>
      </c>
      <c r="AM2220" s="24">
        <v>0</v>
      </c>
      <c r="AN2220" s="24">
        <v>0</v>
      </c>
      <c r="AO2220" s="24">
        <v>0</v>
      </c>
      <c r="AP2220" s="24">
        <v>0</v>
      </c>
      <c r="AQ2220" s="24">
        <v>0</v>
      </c>
      <c r="AR2220" s="24">
        <v>0</v>
      </c>
      <c r="AS2220" s="24">
        <v>0</v>
      </c>
      <c r="AT2220" s="24">
        <v>0</v>
      </c>
      <c r="AU2220" s="24">
        <v>0</v>
      </c>
      <c r="AV2220" s="24">
        <v>0</v>
      </c>
      <c r="AW2220" s="24">
        <v>0</v>
      </c>
      <c r="AX2220" s="24">
        <v>0</v>
      </c>
      <c r="AY2220" s="24">
        <v>0</v>
      </c>
      <c r="AZ2220" s="24">
        <v>0</v>
      </c>
      <c r="BA2220" s="24">
        <v>0</v>
      </c>
      <c r="BB2220" s="24">
        <v>0</v>
      </c>
      <c r="BC2220" s="24">
        <v>0</v>
      </c>
      <c r="BD2220" s="24">
        <f t="shared" si="895"/>
        <v>0</v>
      </c>
      <c r="BE2220" s="25"/>
    </row>
    <row r="2221" spans="1:57" ht="25.5" customHeight="1" x14ac:dyDescent="0.25">
      <c r="A2221" s="22">
        <v>44</v>
      </c>
      <c r="B2221" s="79" t="s">
        <v>110</v>
      </c>
      <c r="C2221" s="80">
        <v>22</v>
      </c>
      <c r="D2221" s="80">
        <v>34</v>
      </c>
      <c r="E2221" s="80" t="s">
        <v>128</v>
      </c>
      <c r="F2221" s="24">
        <v>0</v>
      </c>
      <c r="G2221" s="24">
        <v>0</v>
      </c>
      <c r="H2221" s="24">
        <v>0</v>
      </c>
      <c r="I2221" s="24">
        <v>0</v>
      </c>
      <c r="J2221" s="24">
        <v>0</v>
      </c>
      <c r="K2221" s="24">
        <v>0</v>
      </c>
      <c r="L2221" s="24">
        <v>0</v>
      </c>
      <c r="M2221" s="24">
        <v>0</v>
      </c>
      <c r="N2221" s="24">
        <v>0</v>
      </c>
      <c r="O2221" s="24">
        <v>0</v>
      </c>
      <c r="P2221" s="24">
        <v>0</v>
      </c>
      <c r="Q2221" s="24">
        <v>0</v>
      </c>
      <c r="R2221" s="24">
        <v>0</v>
      </c>
      <c r="S2221" s="24">
        <v>0</v>
      </c>
      <c r="T2221" s="24">
        <v>0</v>
      </c>
      <c r="U2221" s="24">
        <v>0</v>
      </c>
      <c r="V2221" s="24"/>
      <c r="W2221" s="24">
        <v>0</v>
      </c>
      <c r="X2221" s="24"/>
      <c r="Y2221" s="24">
        <v>0</v>
      </c>
      <c r="Z2221" s="24">
        <v>0</v>
      </c>
      <c r="AA2221" s="24"/>
      <c r="AB2221" s="24">
        <v>0</v>
      </c>
      <c r="AC2221" s="24">
        <v>0</v>
      </c>
      <c r="AD2221" s="24">
        <v>0</v>
      </c>
      <c r="AE2221" s="24">
        <v>0</v>
      </c>
      <c r="AF2221" s="24">
        <v>0</v>
      </c>
      <c r="AG2221" s="24">
        <v>0</v>
      </c>
      <c r="AH2221" s="24"/>
      <c r="AI2221" s="24">
        <v>0</v>
      </c>
      <c r="AJ2221" s="24">
        <v>0</v>
      </c>
      <c r="AK2221" s="24"/>
      <c r="AL2221" s="24">
        <v>0</v>
      </c>
      <c r="AM2221" s="24">
        <v>0</v>
      </c>
      <c r="AN2221" s="24">
        <v>0</v>
      </c>
      <c r="AO2221" s="24">
        <v>0</v>
      </c>
      <c r="AP2221" s="24">
        <v>0</v>
      </c>
      <c r="AQ2221" s="24">
        <v>0</v>
      </c>
      <c r="AR2221" s="24">
        <v>0</v>
      </c>
      <c r="AS2221" s="24">
        <v>0</v>
      </c>
      <c r="AT2221" s="24">
        <v>0</v>
      </c>
      <c r="AU2221" s="24">
        <v>0</v>
      </c>
      <c r="AV2221" s="24">
        <v>0</v>
      </c>
      <c r="AW2221" s="24">
        <v>0</v>
      </c>
      <c r="AX2221" s="24">
        <v>0</v>
      </c>
      <c r="AY2221" s="24">
        <v>0</v>
      </c>
      <c r="AZ2221" s="24">
        <v>0</v>
      </c>
      <c r="BA2221" s="24">
        <v>0</v>
      </c>
      <c r="BB2221" s="24">
        <v>0</v>
      </c>
      <c r="BC2221" s="24">
        <v>0</v>
      </c>
      <c r="BD2221" s="24">
        <f t="shared" si="895"/>
        <v>0</v>
      </c>
      <c r="BE2221" s="25"/>
    </row>
    <row r="2222" spans="1:57" s="57" customFormat="1" ht="25.5" customHeight="1" x14ac:dyDescent="0.2">
      <c r="A2222" s="52">
        <v>44</v>
      </c>
      <c r="B2222" s="78"/>
      <c r="C2222" s="76"/>
      <c r="D2222" s="76"/>
      <c r="E2222" s="76"/>
      <c r="F2222" s="53">
        <v>0</v>
      </c>
      <c r="G2222" s="53">
        <v>0</v>
      </c>
      <c r="H2222" s="53">
        <v>0</v>
      </c>
      <c r="I2222" s="53">
        <v>0</v>
      </c>
      <c r="J2222" s="53">
        <v>0</v>
      </c>
      <c r="K2222" s="53">
        <v>0</v>
      </c>
      <c r="L2222" s="53">
        <v>0</v>
      </c>
      <c r="M2222" s="53">
        <v>0</v>
      </c>
      <c r="N2222" s="53">
        <v>0</v>
      </c>
      <c r="O2222" s="53">
        <v>0</v>
      </c>
      <c r="P2222" s="53">
        <v>0</v>
      </c>
      <c r="Q2222" s="53">
        <v>0</v>
      </c>
      <c r="R2222" s="53">
        <v>0</v>
      </c>
      <c r="S2222" s="53">
        <v>0</v>
      </c>
      <c r="T2222" s="53">
        <v>0</v>
      </c>
      <c r="U2222" s="53">
        <v>0</v>
      </c>
      <c r="V2222" s="53"/>
      <c r="W2222" s="53">
        <v>0</v>
      </c>
      <c r="X2222" s="53"/>
      <c r="Y2222" s="53">
        <v>0</v>
      </c>
      <c r="Z2222" s="53">
        <v>0</v>
      </c>
      <c r="AA2222" s="53"/>
      <c r="AB2222" s="53">
        <v>0</v>
      </c>
      <c r="AC2222" s="53">
        <v>0</v>
      </c>
      <c r="AD2222" s="53">
        <v>0</v>
      </c>
      <c r="AE2222" s="53">
        <v>0</v>
      </c>
      <c r="AF2222" s="53">
        <v>0</v>
      </c>
      <c r="AG2222" s="53">
        <v>0</v>
      </c>
      <c r="AH2222" s="53"/>
      <c r="AI2222" s="53">
        <v>0</v>
      </c>
      <c r="AJ2222" s="53">
        <v>0</v>
      </c>
      <c r="AK2222" s="53"/>
      <c r="AL2222" s="53">
        <v>0</v>
      </c>
      <c r="AM2222" s="53">
        <v>0</v>
      </c>
      <c r="AN2222" s="53">
        <v>0</v>
      </c>
      <c r="AO2222" s="53">
        <v>0</v>
      </c>
      <c r="AP2222" s="53">
        <v>0</v>
      </c>
      <c r="AQ2222" s="53">
        <v>0</v>
      </c>
      <c r="AR2222" s="53">
        <v>0</v>
      </c>
      <c r="AS2222" s="53">
        <v>0</v>
      </c>
      <c r="AT2222" s="53">
        <v>0</v>
      </c>
      <c r="AU2222" s="53">
        <v>0</v>
      </c>
      <c r="AV2222" s="53">
        <v>0</v>
      </c>
      <c r="AW2222" s="53">
        <v>0</v>
      </c>
      <c r="AX2222" s="53">
        <v>0</v>
      </c>
      <c r="AY2222" s="53">
        <v>0</v>
      </c>
      <c r="AZ2222" s="53">
        <v>0</v>
      </c>
      <c r="BA2222" s="53">
        <v>0</v>
      </c>
      <c r="BB2222" s="53">
        <v>0</v>
      </c>
      <c r="BC2222" s="53">
        <v>0</v>
      </c>
      <c r="BD2222" s="53">
        <f t="shared" si="895"/>
        <v>0</v>
      </c>
      <c r="BE2222" s="56"/>
    </row>
    <row r="2223" spans="1:57" ht="25.5" customHeight="1" x14ac:dyDescent="0.25">
      <c r="A2223" s="22">
        <v>44</v>
      </c>
      <c r="B2223" s="78"/>
      <c r="C2223" s="91"/>
      <c r="D2223" s="91"/>
      <c r="E2223" s="91"/>
      <c r="F2223" s="24">
        <v>0</v>
      </c>
      <c r="G2223" s="24">
        <v>0</v>
      </c>
      <c r="H2223" s="24">
        <v>0</v>
      </c>
      <c r="I2223" s="24">
        <v>0</v>
      </c>
      <c r="J2223" s="24">
        <v>0</v>
      </c>
      <c r="K2223" s="24">
        <v>0</v>
      </c>
      <c r="L2223" s="24">
        <v>0</v>
      </c>
      <c r="M2223" s="24">
        <v>0</v>
      </c>
      <c r="N2223" s="24">
        <v>0</v>
      </c>
      <c r="O2223" s="24">
        <v>0</v>
      </c>
      <c r="P2223" s="24">
        <v>0</v>
      </c>
      <c r="Q2223" s="24">
        <v>0</v>
      </c>
      <c r="R2223" s="24">
        <v>0</v>
      </c>
      <c r="S2223" s="24">
        <v>0</v>
      </c>
      <c r="T2223" s="24">
        <v>0</v>
      </c>
      <c r="U2223" s="24">
        <v>0</v>
      </c>
      <c r="V2223" s="24"/>
      <c r="W2223" s="24">
        <v>0</v>
      </c>
      <c r="X2223" s="24"/>
      <c r="Y2223" s="24">
        <v>0</v>
      </c>
      <c r="Z2223" s="24">
        <v>0</v>
      </c>
      <c r="AA2223" s="24"/>
      <c r="AB2223" s="24">
        <v>0</v>
      </c>
      <c r="AC2223" s="24">
        <v>0</v>
      </c>
      <c r="AD2223" s="24">
        <v>0</v>
      </c>
      <c r="AE2223" s="24">
        <v>0</v>
      </c>
      <c r="AF2223" s="24">
        <v>0</v>
      </c>
      <c r="AG2223" s="24">
        <v>0</v>
      </c>
      <c r="AH2223" s="24"/>
      <c r="AI2223" s="24">
        <v>0</v>
      </c>
      <c r="AJ2223" s="24">
        <v>0</v>
      </c>
      <c r="AK2223" s="24"/>
      <c r="AL2223" s="24">
        <v>0</v>
      </c>
      <c r="AM2223" s="24">
        <v>0</v>
      </c>
      <c r="AN2223" s="24">
        <v>0</v>
      </c>
      <c r="AO2223" s="24">
        <v>0</v>
      </c>
      <c r="AP2223" s="24">
        <v>0</v>
      </c>
      <c r="AQ2223" s="24">
        <v>0</v>
      </c>
      <c r="AR2223" s="24">
        <v>0</v>
      </c>
      <c r="AS2223" s="24">
        <v>0</v>
      </c>
      <c r="AT2223" s="24">
        <v>0</v>
      </c>
      <c r="AU2223" s="24">
        <v>0</v>
      </c>
      <c r="AV2223" s="24">
        <v>0</v>
      </c>
      <c r="AW2223" s="24">
        <v>0</v>
      </c>
      <c r="AX2223" s="24">
        <v>0</v>
      </c>
      <c r="AY2223" s="24">
        <v>0</v>
      </c>
      <c r="AZ2223" s="24">
        <v>0</v>
      </c>
      <c r="BA2223" s="24">
        <v>0</v>
      </c>
      <c r="BB2223" s="24">
        <v>0</v>
      </c>
      <c r="BC2223" s="24">
        <v>0</v>
      </c>
      <c r="BD2223" s="24">
        <f t="shared" si="895"/>
        <v>0</v>
      </c>
      <c r="BE2223" s="25"/>
    </row>
    <row r="2224" spans="1:57" ht="25.5" customHeight="1" x14ac:dyDescent="0.25">
      <c r="A2224" s="22">
        <v>44</v>
      </c>
      <c r="B2224" s="78"/>
      <c r="C2224" s="91"/>
      <c r="D2224" s="91"/>
      <c r="E2224" s="91"/>
      <c r="F2224" s="24">
        <v>0</v>
      </c>
      <c r="G2224" s="24">
        <v>0</v>
      </c>
      <c r="H2224" s="24">
        <v>0</v>
      </c>
      <c r="I2224" s="24">
        <v>0</v>
      </c>
      <c r="J2224" s="24">
        <v>0</v>
      </c>
      <c r="K2224" s="24">
        <v>0</v>
      </c>
      <c r="L2224" s="24">
        <v>0</v>
      </c>
      <c r="M2224" s="24">
        <v>0</v>
      </c>
      <c r="N2224" s="24">
        <v>0</v>
      </c>
      <c r="O2224" s="24">
        <v>0</v>
      </c>
      <c r="P2224" s="24">
        <v>0</v>
      </c>
      <c r="Q2224" s="24">
        <v>0</v>
      </c>
      <c r="R2224" s="24">
        <v>0</v>
      </c>
      <c r="S2224" s="24">
        <v>0</v>
      </c>
      <c r="T2224" s="24">
        <v>0</v>
      </c>
      <c r="U2224" s="24">
        <v>0</v>
      </c>
      <c r="V2224" s="24"/>
      <c r="W2224" s="24">
        <v>0</v>
      </c>
      <c r="X2224" s="24"/>
      <c r="Y2224" s="24">
        <v>0</v>
      </c>
      <c r="Z2224" s="24">
        <v>0</v>
      </c>
      <c r="AA2224" s="24"/>
      <c r="AB2224" s="24">
        <v>0</v>
      </c>
      <c r="AC2224" s="24">
        <v>0</v>
      </c>
      <c r="AD2224" s="24">
        <v>0</v>
      </c>
      <c r="AE2224" s="24">
        <v>0</v>
      </c>
      <c r="AF2224" s="24">
        <v>0</v>
      </c>
      <c r="AG2224" s="24">
        <v>0</v>
      </c>
      <c r="AH2224" s="24"/>
      <c r="AI2224" s="24">
        <v>0</v>
      </c>
      <c r="AJ2224" s="24">
        <v>0</v>
      </c>
      <c r="AK2224" s="24"/>
      <c r="AL2224" s="24">
        <v>0</v>
      </c>
      <c r="AM2224" s="24">
        <v>0</v>
      </c>
      <c r="AN2224" s="24">
        <v>0</v>
      </c>
      <c r="AO2224" s="24">
        <v>0</v>
      </c>
      <c r="AP2224" s="24">
        <v>0</v>
      </c>
      <c r="AQ2224" s="24">
        <v>0</v>
      </c>
      <c r="AR2224" s="24">
        <v>0</v>
      </c>
      <c r="AS2224" s="24">
        <v>0</v>
      </c>
      <c r="AT2224" s="24">
        <v>0</v>
      </c>
      <c r="AU2224" s="24">
        <v>0</v>
      </c>
      <c r="AV2224" s="24">
        <v>0</v>
      </c>
      <c r="AW2224" s="24">
        <v>0</v>
      </c>
      <c r="AX2224" s="24">
        <v>0</v>
      </c>
      <c r="AY2224" s="24">
        <v>0</v>
      </c>
      <c r="AZ2224" s="24">
        <v>0</v>
      </c>
      <c r="BA2224" s="24">
        <v>0</v>
      </c>
      <c r="BB2224" s="24">
        <v>0</v>
      </c>
      <c r="BC2224" s="24">
        <v>0</v>
      </c>
      <c r="BD2224" s="24">
        <f t="shared" si="895"/>
        <v>0</v>
      </c>
      <c r="BE2224" s="25"/>
    </row>
    <row r="2225" spans="1:57" ht="25.5" customHeight="1" x14ac:dyDescent="0.25">
      <c r="A2225" s="22">
        <v>44</v>
      </c>
      <c r="B2225" s="78"/>
      <c r="C2225" s="76"/>
      <c r="D2225" s="76"/>
      <c r="E2225" s="76"/>
      <c r="F2225" s="24">
        <v>0</v>
      </c>
      <c r="G2225" s="24">
        <v>0</v>
      </c>
      <c r="H2225" s="24">
        <v>0</v>
      </c>
      <c r="I2225" s="24">
        <v>0</v>
      </c>
      <c r="J2225" s="24">
        <v>0</v>
      </c>
      <c r="K2225" s="24">
        <v>0</v>
      </c>
      <c r="L2225" s="24">
        <v>0</v>
      </c>
      <c r="M2225" s="24">
        <v>0</v>
      </c>
      <c r="N2225" s="24">
        <v>0</v>
      </c>
      <c r="O2225" s="24">
        <v>0</v>
      </c>
      <c r="P2225" s="24">
        <v>0</v>
      </c>
      <c r="Q2225" s="24">
        <v>0</v>
      </c>
      <c r="R2225" s="24">
        <v>0</v>
      </c>
      <c r="S2225" s="24">
        <v>0</v>
      </c>
      <c r="T2225" s="24">
        <v>0</v>
      </c>
      <c r="U2225" s="24">
        <v>0</v>
      </c>
      <c r="V2225" s="24"/>
      <c r="W2225" s="24">
        <v>0</v>
      </c>
      <c r="X2225" s="24"/>
      <c r="Y2225" s="24">
        <v>0</v>
      </c>
      <c r="Z2225" s="24">
        <v>0</v>
      </c>
      <c r="AA2225" s="24"/>
      <c r="AB2225" s="24">
        <v>0</v>
      </c>
      <c r="AC2225" s="24">
        <v>0</v>
      </c>
      <c r="AD2225" s="24">
        <v>0</v>
      </c>
      <c r="AE2225" s="24">
        <v>0</v>
      </c>
      <c r="AF2225" s="24">
        <v>0</v>
      </c>
      <c r="AG2225" s="24">
        <v>0</v>
      </c>
      <c r="AH2225" s="24"/>
      <c r="AI2225" s="24">
        <v>0</v>
      </c>
      <c r="AJ2225" s="24">
        <v>0</v>
      </c>
      <c r="AK2225" s="24"/>
      <c r="AL2225" s="24">
        <v>0</v>
      </c>
      <c r="AM2225" s="24">
        <v>0</v>
      </c>
      <c r="AN2225" s="24">
        <v>0</v>
      </c>
      <c r="AO2225" s="24">
        <v>0</v>
      </c>
      <c r="AP2225" s="24">
        <v>0</v>
      </c>
      <c r="AQ2225" s="24">
        <v>0</v>
      </c>
      <c r="AR2225" s="24">
        <v>0</v>
      </c>
      <c r="AS2225" s="24">
        <v>0</v>
      </c>
      <c r="AT2225" s="24">
        <v>0</v>
      </c>
      <c r="AU2225" s="24">
        <v>0</v>
      </c>
      <c r="AV2225" s="24">
        <v>0</v>
      </c>
      <c r="AW2225" s="24">
        <v>0</v>
      </c>
      <c r="AX2225" s="24">
        <v>0</v>
      </c>
      <c r="AY2225" s="24">
        <v>0</v>
      </c>
      <c r="AZ2225" s="24">
        <v>0</v>
      </c>
      <c r="BA2225" s="24">
        <v>0</v>
      </c>
      <c r="BB2225" s="24">
        <v>0</v>
      </c>
      <c r="BC2225" s="24">
        <v>0</v>
      </c>
      <c r="BD2225" s="24">
        <f t="shared" si="895"/>
        <v>0</v>
      </c>
      <c r="BE2225" s="25"/>
    </row>
    <row r="2226" spans="1:57" ht="25.5" customHeight="1" x14ac:dyDescent="0.25">
      <c r="A2226" s="22">
        <v>44</v>
      </c>
      <c r="B2226" s="78"/>
      <c r="C2226" s="76"/>
      <c r="D2226" s="76"/>
      <c r="E2226" s="76"/>
      <c r="F2226" s="24">
        <v>0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0</v>
      </c>
      <c r="O2226" s="24">
        <v>0</v>
      </c>
      <c r="P2226" s="24">
        <v>0</v>
      </c>
      <c r="Q2226" s="24">
        <v>0</v>
      </c>
      <c r="R2226" s="24">
        <v>0</v>
      </c>
      <c r="S2226" s="24">
        <v>0</v>
      </c>
      <c r="T2226" s="24">
        <v>0</v>
      </c>
      <c r="U2226" s="24">
        <v>0</v>
      </c>
      <c r="V2226" s="24"/>
      <c r="W2226" s="24">
        <v>0</v>
      </c>
      <c r="X2226" s="24"/>
      <c r="Y2226" s="24">
        <v>0</v>
      </c>
      <c r="Z2226" s="24">
        <v>0</v>
      </c>
      <c r="AA2226" s="24"/>
      <c r="AB2226" s="24">
        <v>0</v>
      </c>
      <c r="AC2226" s="24">
        <v>0</v>
      </c>
      <c r="AD2226" s="24">
        <v>0</v>
      </c>
      <c r="AE2226" s="24">
        <v>0</v>
      </c>
      <c r="AF2226" s="24">
        <v>0</v>
      </c>
      <c r="AG2226" s="24">
        <v>0</v>
      </c>
      <c r="AH2226" s="24"/>
      <c r="AI2226" s="24">
        <v>0</v>
      </c>
      <c r="AJ2226" s="24">
        <v>0</v>
      </c>
      <c r="AK2226" s="24"/>
      <c r="AL2226" s="24">
        <v>0</v>
      </c>
      <c r="AM2226" s="24">
        <v>0</v>
      </c>
      <c r="AN2226" s="24">
        <v>0</v>
      </c>
      <c r="AO2226" s="24">
        <v>0</v>
      </c>
      <c r="AP2226" s="24">
        <v>0</v>
      </c>
      <c r="AQ2226" s="24">
        <v>0</v>
      </c>
      <c r="AR2226" s="24">
        <v>0</v>
      </c>
      <c r="AS2226" s="24">
        <v>0</v>
      </c>
      <c r="AT2226" s="24">
        <v>0</v>
      </c>
      <c r="AU2226" s="24">
        <v>0</v>
      </c>
      <c r="AV2226" s="24">
        <v>0</v>
      </c>
      <c r="AW2226" s="24">
        <v>0</v>
      </c>
      <c r="AX2226" s="24">
        <v>0</v>
      </c>
      <c r="AY2226" s="24">
        <v>0</v>
      </c>
      <c r="AZ2226" s="24">
        <v>0</v>
      </c>
      <c r="BA2226" s="24">
        <v>0</v>
      </c>
      <c r="BB2226" s="24">
        <v>0</v>
      </c>
      <c r="BC2226" s="24">
        <v>0</v>
      </c>
      <c r="BD2226" s="24">
        <f t="shared" si="895"/>
        <v>0</v>
      </c>
      <c r="BE2226" s="25"/>
    </row>
    <row r="2227" spans="1:57" ht="25.5" customHeight="1" x14ac:dyDescent="0.25">
      <c r="A2227" s="22">
        <v>44</v>
      </c>
      <c r="B2227" s="78"/>
      <c r="C2227" s="76"/>
      <c r="D2227" s="76"/>
      <c r="E2227" s="76"/>
      <c r="F2227" s="24">
        <v>0</v>
      </c>
      <c r="G2227" s="24">
        <v>0</v>
      </c>
      <c r="H2227" s="24">
        <v>0</v>
      </c>
      <c r="I2227" s="24">
        <v>0</v>
      </c>
      <c r="J2227" s="24">
        <v>0</v>
      </c>
      <c r="K2227" s="24">
        <v>0</v>
      </c>
      <c r="L2227" s="24">
        <v>0</v>
      </c>
      <c r="M2227" s="24">
        <v>0</v>
      </c>
      <c r="N2227" s="24">
        <v>0</v>
      </c>
      <c r="O2227" s="24">
        <v>0</v>
      </c>
      <c r="P2227" s="24">
        <v>0</v>
      </c>
      <c r="Q2227" s="24">
        <v>0</v>
      </c>
      <c r="R2227" s="24">
        <v>0</v>
      </c>
      <c r="S2227" s="24">
        <v>0</v>
      </c>
      <c r="T2227" s="24">
        <v>0</v>
      </c>
      <c r="U2227" s="24">
        <v>0</v>
      </c>
      <c r="V2227" s="24"/>
      <c r="W2227" s="24">
        <v>0</v>
      </c>
      <c r="X2227" s="24"/>
      <c r="Y2227" s="24">
        <v>0</v>
      </c>
      <c r="Z2227" s="24">
        <v>0</v>
      </c>
      <c r="AA2227" s="24"/>
      <c r="AB2227" s="24">
        <v>0</v>
      </c>
      <c r="AC2227" s="24">
        <v>0</v>
      </c>
      <c r="AD2227" s="24">
        <v>0</v>
      </c>
      <c r="AE2227" s="24">
        <v>0</v>
      </c>
      <c r="AF2227" s="24">
        <v>0</v>
      </c>
      <c r="AG2227" s="24">
        <v>0</v>
      </c>
      <c r="AH2227" s="24"/>
      <c r="AI2227" s="24">
        <v>0</v>
      </c>
      <c r="AJ2227" s="24">
        <v>0</v>
      </c>
      <c r="AK2227" s="24"/>
      <c r="AL2227" s="24">
        <v>0</v>
      </c>
      <c r="AM2227" s="24">
        <v>0</v>
      </c>
      <c r="AN2227" s="24">
        <v>0</v>
      </c>
      <c r="AO2227" s="24">
        <v>0</v>
      </c>
      <c r="AP2227" s="24">
        <v>0</v>
      </c>
      <c r="AQ2227" s="24">
        <v>0</v>
      </c>
      <c r="AR2227" s="24">
        <v>0</v>
      </c>
      <c r="AS2227" s="24">
        <v>0</v>
      </c>
      <c r="AT2227" s="24">
        <v>0</v>
      </c>
      <c r="AU2227" s="24">
        <v>0</v>
      </c>
      <c r="AV2227" s="24">
        <v>0</v>
      </c>
      <c r="AW2227" s="24">
        <v>0</v>
      </c>
      <c r="AX2227" s="24">
        <v>0</v>
      </c>
      <c r="AY2227" s="24">
        <v>0</v>
      </c>
      <c r="AZ2227" s="24">
        <v>0</v>
      </c>
      <c r="BA2227" s="24">
        <v>0</v>
      </c>
      <c r="BB2227" s="24">
        <v>0</v>
      </c>
      <c r="BC2227" s="24">
        <v>0</v>
      </c>
      <c r="BD2227" s="24">
        <f t="shared" si="895"/>
        <v>0</v>
      </c>
      <c r="BE2227" s="25"/>
    </row>
    <row r="2228" spans="1:57" ht="25.5" customHeight="1" x14ac:dyDescent="0.25">
      <c r="A2228" s="22">
        <v>44</v>
      </c>
      <c r="B2228" s="78"/>
      <c r="C2228" s="76"/>
      <c r="D2228" s="76"/>
      <c r="E2228" s="76"/>
      <c r="F2228" s="24">
        <v>0</v>
      </c>
      <c r="G2228" s="24">
        <v>0</v>
      </c>
      <c r="H2228" s="24">
        <v>0</v>
      </c>
      <c r="I2228" s="24">
        <v>0</v>
      </c>
      <c r="J2228" s="24">
        <v>0</v>
      </c>
      <c r="K2228" s="24">
        <v>0</v>
      </c>
      <c r="L2228" s="24">
        <v>0</v>
      </c>
      <c r="M2228" s="24">
        <v>0</v>
      </c>
      <c r="N2228" s="24">
        <v>0</v>
      </c>
      <c r="O2228" s="24">
        <v>0</v>
      </c>
      <c r="P2228" s="24">
        <v>0</v>
      </c>
      <c r="Q2228" s="24">
        <v>0</v>
      </c>
      <c r="R2228" s="24">
        <v>0</v>
      </c>
      <c r="S2228" s="24">
        <v>0</v>
      </c>
      <c r="T2228" s="24">
        <v>0</v>
      </c>
      <c r="U2228" s="24">
        <v>0</v>
      </c>
      <c r="V2228" s="24"/>
      <c r="W2228" s="24">
        <v>0</v>
      </c>
      <c r="X2228" s="24"/>
      <c r="Y2228" s="24">
        <v>0</v>
      </c>
      <c r="Z2228" s="24">
        <v>0</v>
      </c>
      <c r="AA2228" s="24"/>
      <c r="AB2228" s="24">
        <v>0</v>
      </c>
      <c r="AC2228" s="24">
        <v>0</v>
      </c>
      <c r="AD2228" s="24">
        <v>0</v>
      </c>
      <c r="AE2228" s="24">
        <v>0</v>
      </c>
      <c r="AF2228" s="24">
        <v>0</v>
      </c>
      <c r="AG2228" s="24">
        <v>0</v>
      </c>
      <c r="AH2228" s="24"/>
      <c r="AI2228" s="24">
        <v>0</v>
      </c>
      <c r="AJ2228" s="24">
        <v>0</v>
      </c>
      <c r="AK2228" s="24"/>
      <c r="AL2228" s="24">
        <v>0</v>
      </c>
      <c r="AM2228" s="24">
        <v>0</v>
      </c>
      <c r="AN2228" s="24">
        <v>0</v>
      </c>
      <c r="AO2228" s="24">
        <v>0</v>
      </c>
      <c r="AP2228" s="24">
        <v>0</v>
      </c>
      <c r="AQ2228" s="24">
        <v>0</v>
      </c>
      <c r="AR2228" s="24">
        <v>0</v>
      </c>
      <c r="AS2228" s="24">
        <v>0</v>
      </c>
      <c r="AT2228" s="24">
        <v>0</v>
      </c>
      <c r="AU2228" s="24">
        <v>0</v>
      </c>
      <c r="AV2228" s="24">
        <v>0</v>
      </c>
      <c r="AW2228" s="24">
        <v>0</v>
      </c>
      <c r="AX2228" s="24">
        <v>0</v>
      </c>
      <c r="AY2228" s="24">
        <v>0</v>
      </c>
      <c r="AZ2228" s="24">
        <v>0</v>
      </c>
      <c r="BA2228" s="24">
        <v>0</v>
      </c>
      <c r="BB2228" s="24">
        <v>0</v>
      </c>
      <c r="BC2228" s="24">
        <v>0</v>
      </c>
      <c r="BD2228" s="24">
        <f t="shared" si="895"/>
        <v>0</v>
      </c>
      <c r="BE2228" s="25"/>
    </row>
    <row r="2229" spans="1:57" ht="25.5" customHeight="1" x14ac:dyDescent="0.25">
      <c r="A2229" s="22">
        <v>44</v>
      </c>
      <c r="B2229" s="78"/>
      <c r="C2229" s="76"/>
      <c r="D2229" s="76"/>
      <c r="E2229" s="76"/>
      <c r="F2229" s="24">
        <v>0</v>
      </c>
      <c r="G2229" s="24">
        <v>0</v>
      </c>
      <c r="H2229" s="24">
        <v>0</v>
      </c>
      <c r="I2229" s="24">
        <v>0</v>
      </c>
      <c r="J2229" s="24">
        <v>0</v>
      </c>
      <c r="K2229" s="24">
        <v>0</v>
      </c>
      <c r="L2229" s="24">
        <v>0</v>
      </c>
      <c r="M2229" s="24">
        <v>0</v>
      </c>
      <c r="N2229" s="24">
        <v>0</v>
      </c>
      <c r="O2229" s="24">
        <v>0</v>
      </c>
      <c r="P2229" s="24">
        <v>0</v>
      </c>
      <c r="Q2229" s="24">
        <v>0</v>
      </c>
      <c r="R2229" s="24">
        <v>0</v>
      </c>
      <c r="S2229" s="24">
        <v>0</v>
      </c>
      <c r="T2229" s="24">
        <v>0</v>
      </c>
      <c r="U2229" s="24">
        <v>0</v>
      </c>
      <c r="V2229" s="24"/>
      <c r="W2229" s="24">
        <v>0</v>
      </c>
      <c r="X2229" s="24"/>
      <c r="Y2229" s="24">
        <v>0</v>
      </c>
      <c r="Z2229" s="24">
        <v>0</v>
      </c>
      <c r="AA2229" s="24"/>
      <c r="AB2229" s="24">
        <v>0</v>
      </c>
      <c r="AC2229" s="24">
        <v>0</v>
      </c>
      <c r="AD2229" s="24">
        <v>0</v>
      </c>
      <c r="AE2229" s="24">
        <v>0</v>
      </c>
      <c r="AF2229" s="24">
        <v>0</v>
      </c>
      <c r="AG2229" s="24">
        <v>0</v>
      </c>
      <c r="AH2229" s="24"/>
      <c r="AI2229" s="24">
        <v>0</v>
      </c>
      <c r="AJ2229" s="24">
        <v>0</v>
      </c>
      <c r="AK2229" s="24"/>
      <c r="AL2229" s="24">
        <v>0</v>
      </c>
      <c r="AM2229" s="24">
        <v>0</v>
      </c>
      <c r="AN2229" s="24">
        <v>0</v>
      </c>
      <c r="AO2229" s="24">
        <v>0</v>
      </c>
      <c r="AP2229" s="24">
        <v>0</v>
      </c>
      <c r="AQ2229" s="24">
        <v>0</v>
      </c>
      <c r="AR2229" s="24">
        <v>0</v>
      </c>
      <c r="AS2229" s="24">
        <v>0</v>
      </c>
      <c r="AT2229" s="24">
        <v>0</v>
      </c>
      <c r="AU2229" s="24">
        <v>0</v>
      </c>
      <c r="AV2229" s="24">
        <v>0</v>
      </c>
      <c r="AW2229" s="24">
        <v>0</v>
      </c>
      <c r="AX2229" s="24">
        <v>0</v>
      </c>
      <c r="AY2229" s="24">
        <v>0</v>
      </c>
      <c r="AZ2229" s="24">
        <v>0</v>
      </c>
      <c r="BA2229" s="24">
        <v>0</v>
      </c>
      <c r="BB2229" s="24">
        <v>0</v>
      </c>
      <c r="BC2229" s="24">
        <v>0</v>
      </c>
      <c r="BD2229" s="24">
        <f t="shared" si="895"/>
        <v>0</v>
      </c>
      <c r="BE2229" s="25"/>
    </row>
    <row r="2230" spans="1:57" ht="25.5" customHeight="1" x14ac:dyDescent="0.25">
      <c r="A2230" s="22">
        <v>44</v>
      </c>
      <c r="B2230" s="78"/>
      <c r="C2230" s="76"/>
      <c r="D2230" s="76"/>
      <c r="E2230" s="76"/>
      <c r="F2230" s="24">
        <v>0</v>
      </c>
      <c r="G2230" s="24">
        <v>0</v>
      </c>
      <c r="H2230" s="24">
        <v>0</v>
      </c>
      <c r="I2230" s="24">
        <v>0</v>
      </c>
      <c r="J2230" s="24">
        <v>0</v>
      </c>
      <c r="K2230" s="24">
        <v>0</v>
      </c>
      <c r="L2230" s="24">
        <v>0</v>
      </c>
      <c r="M2230" s="24">
        <v>0</v>
      </c>
      <c r="N2230" s="24">
        <v>0</v>
      </c>
      <c r="O2230" s="24">
        <v>0</v>
      </c>
      <c r="P2230" s="24">
        <v>0</v>
      </c>
      <c r="Q2230" s="24">
        <v>0</v>
      </c>
      <c r="R2230" s="24">
        <v>0</v>
      </c>
      <c r="S2230" s="24">
        <v>0</v>
      </c>
      <c r="T2230" s="24">
        <v>0</v>
      </c>
      <c r="U2230" s="24">
        <v>0</v>
      </c>
      <c r="V2230" s="24"/>
      <c r="W2230" s="24">
        <v>0</v>
      </c>
      <c r="X2230" s="24"/>
      <c r="Y2230" s="24">
        <v>0</v>
      </c>
      <c r="Z2230" s="24">
        <v>0</v>
      </c>
      <c r="AA2230" s="24"/>
      <c r="AB2230" s="24">
        <v>0</v>
      </c>
      <c r="AC2230" s="24">
        <v>0</v>
      </c>
      <c r="AD2230" s="24">
        <v>0</v>
      </c>
      <c r="AE2230" s="24">
        <v>0</v>
      </c>
      <c r="AF2230" s="24">
        <v>0</v>
      </c>
      <c r="AG2230" s="24">
        <v>0</v>
      </c>
      <c r="AH2230" s="24"/>
      <c r="AI2230" s="24">
        <v>0</v>
      </c>
      <c r="AJ2230" s="24">
        <v>0</v>
      </c>
      <c r="AK2230" s="24"/>
      <c r="AL2230" s="24">
        <v>0</v>
      </c>
      <c r="AM2230" s="24">
        <v>0</v>
      </c>
      <c r="AN2230" s="24">
        <v>0</v>
      </c>
      <c r="AO2230" s="24">
        <v>0</v>
      </c>
      <c r="AP2230" s="24">
        <v>0</v>
      </c>
      <c r="AQ2230" s="24">
        <v>0</v>
      </c>
      <c r="AR2230" s="24">
        <v>0</v>
      </c>
      <c r="AS2230" s="24">
        <v>0</v>
      </c>
      <c r="AT2230" s="24">
        <v>0</v>
      </c>
      <c r="AU2230" s="24">
        <v>0</v>
      </c>
      <c r="AV2230" s="24">
        <v>0</v>
      </c>
      <c r="AW2230" s="24">
        <v>0</v>
      </c>
      <c r="AX2230" s="24">
        <v>0</v>
      </c>
      <c r="AY2230" s="24">
        <v>0</v>
      </c>
      <c r="AZ2230" s="24">
        <v>0</v>
      </c>
      <c r="BA2230" s="24">
        <v>0</v>
      </c>
      <c r="BB2230" s="24">
        <v>0</v>
      </c>
      <c r="BC2230" s="24">
        <v>0</v>
      </c>
      <c r="BD2230" s="24">
        <f t="shared" si="895"/>
        <v>0</v>
      </c>
      <c r="BE2230" s="25"/>
    </row>
    <row r="2231" spans="1:57" ht="25.5" customHeight="1" x14ac:dyDescent="0.25">
      <c r="A2231" s="22">
        <v>44</v>
      </c>
      <c r="B2231" s="78"/>
      <c r="C2231" s="76"/>
      <c r="D2231" s="76"/>
      <c r="E2231" s="76"/>
      <c r="F2231" s="24">
        <v>0</v>
      </c>
      <c r="G2231" s="24">
        <v>0</v>
      </c>
      <c r="H2231" s="24">
        <v>0</v>
      </c>
      <c r="I2231" s="24">
        <v>0</v>
      </c>
      <c r="J2231" s="24">
        <v>0</v>
      </c>
      <c r="K2231" s="24">
        <v>0</v>
      </c>
      <c r="L2231" s="24">
        <v>0</v>
      </c>
      <c r="M2231" s="24">
        <v>0</v>
      </c>
      <c r="N2231" s="24">
        <v>0</v>
      </c>
      <c r="O2231" s="24">
        <v>0</v>
      </c>
      <c r="P2231" s="24">
        <v>0</v>
      </c>
      <c r="Q2231" s="24">
        <v>0</v>
      </c>
      <c r="R2231" s="24">
        <v>0</v>
      </c>
      <c r="S2231" s="24">
        <v>0</v>
      </c>
      <c r="T2231" s="24">
        <v>0</v>
      </c>
      <c r="U2231" s="24">
        <v>0</v>
      </c>
      <c r="V2231" s="24"/>
      <c r="W2231" s="24">
        <v>0</v>
      </c>
      <c r="X2231" s="24"/>
      <c r="Y2231" s="24">
        <v>0</v>
      </c>
      <c r="Z2231" s="24">
        <v>0</v>
      </c>
      <c r="AA2231" s="24"/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/>
      <c r="AI2231" s="24">
        <v>0</v>
      </c>
      <c r="AJ2231" s="24">
        <v>0</v>
      </c>
      <c r="AK2231" s="24"/>
      <c r="AL2231" s="24">
        <v>0</v>
      </c>
      <c r="AM2231" s="24">
        <v>0</v>
      </c>
      <c r="AN2231" s="24">
        <v>0</v>
      </c>
      <c r="AO2231" s="24">
        <v>0</v>
      </c>
      <c r="AP2231" s="24">
        <v>0</v>
      </c>
      <c r="AQ2231" s="24">
        <v>0</v>
      </c>
      <c r="AR2231" s="24">
        <v>0</v>
      </c>
      <c r="AS2231" s="24">
        <v>0</v>
      </c>
      <c r="AT2231" s="24">
        <v>0</v>
      </c>
      <c r="AU2231" s="24">
        <v>0</v>
      </c>
      <c r="AV2231" s="24">
        <v>0</v>
      </c>
      <c r="AW2231" s="24">
        <v>0</v>
      </c>
      <c r="AX2231" s="24">
        <v>0</v>
      </c>
      <c r="AY2231" s="24">
        <v>0</v>
      </c>
      <c r="AZ2231" s="24">
        <v>0</v>
      </c>
      <c r="BA2231" s="24">
        <v>0</v>
      </c>
      <c r="BB2231" s="24">
        <v>0</v>
      </c>
      <c r="BC2231" s="24">
        <v>0</v>
      </c>
      <c r="BD2231" s="24">
        <f t="shared" si="895"/>
        <v>0</v>
      </c>
      <c r="BE2231" s="25"/>
    </row>
    <row r="2232" spans="1:57" ht="25.5" customHeight="1" x14ac:dyDescent="0.25">
      <c r="A2232" s="22">
        <v>44</v>
      </c>
      <c r="B2232" s="78"/>
      <c r="C2232" s="76"/>
      <c r="D2232" s="76"/>
      <c r="E2232" s="76"/>
      <c r="F2232" s="24">
        <v>0</v>
      </c>
      <c r="G2232" s="24">
        <v>0</v>
      </c>
      <c r="H2232" s="24">
        <v>0</v>
      </c>
      <c r="I2232" s="24">
        <v>0</v>
      </c>
      <c r="J2232" s="24">
        <v>0</v>
      </c>
      <c r="K2232" s="24">
        <v>0</v>
      </c>
      <c r="L2232" s="24">
        <v>0</v>
      </c>
      <c r="M2232" s="24">
        <v>0</v>
      </c>
      <c r="N2232" s="24">
        <v>0</v>
      </c>
      <c r="O2232" s="24">
        <v>0</v>
      </c>
      <c r="P2232" s="24">
        <v>0</v>
      </c>
      <c r="Q2232" s="24">
        <v>0</v>
      </c>
      <c r="R2232" s="24">
        <v>0</v>
      </c>
      <c r="S2232" s="24">
        <v>0</v>
      </c>
      <c r="T2232" s="24">
        <v>0</v>
      </c>
      <c r="U2232" s="24">
        <v>0</v>
      </c>
      <c r="V2232" s="24"/>
      <c r="W2232" s="24">
        <v>0</v>
      </c>
      <c r="X2232" s="24"/>
      <c r="Y2232" s="24">
        <v>0</v>
      </c>
      <c r="Z2232" s="24">
        <v>0</v>
      </c>
      <c r="AA2232" s="24"/>
      <c r="AB2232" s="24">
        <v>0</v>
      </c>
      <c r="AC2232" s="24">
        <v>0</v>
      </c>
      <c r="AD2232" s="24">
        <v>0</v>
      </c>
      <c r="AE2232" s="24">
        <v>0</v>
      </c>
      <c r="AF2232" s="24">
        <v>0</v>
      </c>
      <c r="AG2232" s="24">
        <v>0</v>
      </c>
      <c r="AH2232" s="24"/>
      <c r="AI2232" s="24">
        <v>0</v>
      </c>
      <c r="AJ2232" s="24">
        <v>0</v>
      </c>
      <c r="AK2232" s="24"/>
      <c r="AL2232" s="24">
        <v>0</v>
      </c>
      <c r="AM2232" s="24">
        <v>0</v>
      </c>
      <c r="AN2232" s="24">
        <v>0</v>
      </c>
      <c r="AO2232" s="24">
        <v>0</v>
      </c>
      <c r="AP2232" s="24">
        <v>0</v>
      </c>
      <c r="AQ2232" s="24">
        <v>0</v>
      </c>
      <c r="AR2232" s="24">
        <v>0</v>
      </c>
      <c r="AS2232" s="24">
        <v>0</v>
      </c>
      <c r="AT2232" s="24">
        <v>0</v>
      </c>
      <c r="AU2232" s="24">
        <v>0</v>
      </c>
      <c r="AV2232" s="24">
        <v>0</v>
      </c>
      <c r="AW2232" s="24">
        <v>0</v>
      </c>
      <c r="AX2232" s="24">
        <v>0</v>
      </c>
      <c r="AY2232" s="24">
        <v>0</v>
      </c>
      <c r="AZ2232" s="24">
        <v>0</v>
      </c>
      <c r="BA2232" s="24">
        <v>0</v>
      </c>
      <c r="BB2232" s="24">
        <v>0</v>
      </c>
      <c r="BC2232" s="24">
        <v>0</v>
      </c>
      <c r="BD2232" s="24">
        <f t="shared" si="895"/>
        <v>0</v>
      </c>
      <c r="BE2232" s="25"/>
    </row>
    <row r="2233" spans="1:57" ht="25.5" customHeight="1" x14ac:dyDescent="0.25">
      <c r="A2233" s="29"/>
      <c r="B2233" s="83"/>
      <c r="C2233" s="84"/>
      <c r="D2233" s="84"/>
      <c r="E2233" s="76" t="s">
        <v>116</v>
      </c>
      <c r="F2233" s="37">
        <f t="shared" ref="F2233:AK2233" si="896">SUM(F2193:F2232)</f>
        <v>0</v>
      </c>
      <c r="G2233" s="37">
        <f t="shared" si="896"/>
        <v>0</v>
      </c>
      <c r="H2233" s="37">
        <f t="shared" si="896"/>
        <v>0</v>
      </c>
      <c r="I2233" s="37">
        <f t="shared" si="896"/>
        <v>0</v>
      </c>
      <c r="J2233" s="37">
        <f t="shared" si="896"/>
        <v>0</v>
      </c>
      <c r="K2233" s="37">
        <f t="shared" si="896"/>
        <v>0</v>
      </c>
      <c r="L2233" s="37">
        <f t="shared" si="896"/>
        <v>0</v>
      </c>
      <c r="M2233" s="37">
        <f t="shared" si="896"/>
        <v>0</v>
      </c>
      <c r="N2233" s="37">
        <f t="shared" si="896"/>
        <v>0</v>
      </c>
      <c r="O2233" s="37">
        <f t="shared" si="896"/>
        <v>0</v>
      </c>
      <c r="P2233" s="37">
        <f t="shared" si="896"/>
        <v>0</v>
      </c>
      <c r="Q2233" s="37">
        <f t="shared" si="896"/>
        <v>0</v>
      </c>
      <c r="R2233" s="37">
        <f t="shared" si="896"/>
        <v>0</v>
      </c>
      <c r="S2233" s="37">
        <f t="shared" si="896"/>
        <v>0</v>
      </c>
      <c r="T2233" s="37">
        <f t="shared" si="896"/>
        <v>0</v>
      </c>
      <c r="U2233" s="37">
        <f t="shared" si="896"/>
        <v>0</v>
      </c>
      <c r="V2233" s="37"/>
      <c r="W2233" s="37">
        <f t="shared" si="896"/>
        <v>0</v>
      </c>
      <c r="X2233" s="37"/>
      <c r="Y2233" s="37">
        <f t="shared" si="896"/>
        <v>0</v>
      </c>
      <c r="Z2233" s="37">
        <f t="shared" si="896"/>
        <v>0</v>
      </c>
      <c r="AA2233" s="37"/>
      <c r="AB2233" s="37">
        <f t="shared" si="896"/>
        <v>0</v>
      </c>
      <c r="AC2233" s="37">
        <f t="shared" si="896"/>
        <v>0</v>
      </c>
      <c r="AD2233" s="37">
        <f t="shared" si="896"/>
        <v>0</v>
      </c>
      <c r="AE2233" s="37">
        <f t="shared" si="896"/>
        <v>0</v>
      </c>
      <c r="AF2233" s="37">
        <f t="shared" si="896"/>
        <v>0</v>
      </c>
      <c r="AG2233" s="37">
        <f t="shared" si="896"/>
        <v>0</v>
      </c>
      <c r="AH2233" s="37"/>
      <c r="AI2233" s="37">
        <f t="shared" si="896"/>
        <v>0</v>
      </c>
      <c r="AJ2233" s="37">
        <f t="shared" si="896"/>
        <v>0</v>
      </c>
      <c r="AK2233" s="37"/>
      <c r="AL2233" s="37">
        <f t="shared" ref="AL2233:BC2233" si="897">SUM(AL2193:AL2232)</f>
        <v>0</v>
      </c>
      <c r="AM2233" s="37">
        <f t="shared" si="897"/>
        <v>0</v>
      </c>
      <c r="AN2233" s="37">
        <f t="shared" si="897"/>
        <v>0</v>
      </c>
      <c r="AO2233" s="37">
        <f t="shared" si="897"/>
        <v>0</v>
      </c>
      <c r="AP2233" s="37">
        <f t="shared" si="897"/>
        <v>0</v>
      </c>
      <c r="AQ2233" s="37">
        <f t="shared" si="897"/>
        <v>0</v>
      </c>
      <c r="AR2233" s="37">
        <f t="shared" si="897"/>
        <v>0</v>
      </c>
      <c r="AS2233" s="37">
        <f t="shared" si="897"/>
        <v>0</v>
      </c>
      <c r="AT2233" s="37">
        <f t="shared" si="897"/>
        <v>0</v>
      </c>
      <c r="AU2233" s="37">
        <f t="shared" si="897"/>
        <v>0</v>
      </c>
      <c r="AV2233" s="37">
        <f t="shared" si="897"/>
        <v>0</v>
      </c>
      <c r="AW2233" s="37">
        <f t="shared" si="897"/>
        <v>0</v>
      </c>
      <c r="AX2233" s="37">
        <f t="shared" si="897"/>
        <v>0</v>
      </c>
      <c r="AY2233" s="37">
        <f t="shared" si="897"/>
        <v>0</v>
      </c>
      <c r="AZ2233" s="37">
        <f t="shared" si="897"/>
        <v>0</v>
      </c>
      <c r="BA2233" s="37">
        <f t="shared" si="897"/>
        <v>0</v>
      </c>
      <c r="BB2233" s="37">
        <f t="shared" si="897"/>
        <v>0</v>
      </c>
      <c r="BC2233" s="37">
        <f t="shared" si="897"/>
        <v>0</v>
      </c>
      <c r="BD2233" s="24">
        <f t="shared" si="895"/>
        <v>0</v>
      </c>
      <c r="BE2233" s="110"/>
    </row>
    <row r="2234" spans="1:57" ht="25.5" customHeight="1" x14ac:dyDescent="0.25">
      <c r="A2234" s="29"/>
      <c r="B2234" s="83"/>
      <c r="C2234" s="84"/>
      <c r="D2234" s="84"/>
      <c r="E2234" s="76" t="s">
        <v>117</v>
      </c>
      <c r="F2234" s="33">
        <f t="shared" ref="F2234:AK2234" si="898">COUNTA(F2193:F2232)</f>
        <v>40</v>
      </c>
      <c r="G2234" s="33">
        <f t="shared" si="898"/>
        <v>40</v>
      </c>
      <c r="H2234" s="33">
        <f t="shared" si="898"/>
        <v>40</v>
      </c>
      <c r="I2234" s="33">
        <f t="shared" si="898"/>
        <v>40</v>
      </c>
      <c r="J2234" s="33">
        <f t="shared" si="898"/>
        <v>40</v>
      </c>
      <c r="K2234" s="33">
        <f t="shared" si="898"/>
        <v>40</v>
      </c>
      <c r="L2234" s="33">
        <f t="shared" si="898"/>
        <v>40</v>
      </c>
      <c r="M2234" s="33">
        <f t="shared" si="898"/>
        <v>40</v>
      </c>
      <c r="N2234" s="33">
        <f t="shared" si="898"/>
        <v>40</v>
      </c>
      <c r="O2234" s="33">
        <f t="shared" si="898"/>
        <v>40</v>
      </c>
      <c r="P2234" s="33">
        <f t="shared" si="898"/>
        <v>40</v>
      </c>
      <c r="Q2234" s="33">
        <f t="shared" si="898"/>
        <v>40</v>
      </c>
      <c r="R2234" s="33">
        <f t="shared" si="898"/>
        <v>40</v>
      </c>
      <c r="S2234" s="33">
        <f t="shared" si="898"/>
        <v>40</v>
      </c>
      <c r="T2234" s="33">
        <f t="shared" si="898"/>
        <v>40</v>
      </c>
      <c r="U2234" s="33">
        <f t="shared" si="898"/>
        <v>40</v>
      </c>
      <c r="V2234" s="33"/>
      <c r="W2234" s="33">
        <f t="shared" si="898"/>
        <v>40</v>
      </c>
      <c r="X2234" s="33"/>
      <c r="Y2234" s="33">
        <f t="shared" si="898"/>
        <v>40</v>
      </c>
      <c r="Z2234" s="33">
        <f t="shared" si="898"/>
        <v>40</v>
      </c>
      <c r="AA2234" s="33"/>
      <c r="AB2234" s="33">
        <f t="shared" si="898"/>
        <v>40</v>
      </c>
      <c r="AC2234" s="33">
        <f t="shared" si="898"/>
        <v>40</v>
      </c>
      <c r="AD2234" s="33">
        <f t="shared" si="898"/>
        <v>40</v>
      </c>
      <c r="AE2234" s="33">
        <f t="shared" si="898"/>
        <v>40</v>
      </c>
      <c r="AF2234" s="33">
        <f t="shared" si="898"/>
        <v>40</v>
      </c>
      <c r="AG2234" s="33">
        <f t="shared" si="898"/>
        <v>40</v>
      </c>
      <c r="AH2234" s="33"/>
      <c r="AI2234" s="33">
        <f t="shared" si="898"/>
        <v>40</v>
      </c>
      <c r="AJ2234" s="33">
        <f t="shared" si="898"/>
        <v>40</v>
      </c>
      <c r="AK2234" s="33"/>
      <c r="AL2234" s="33">
        <f t="shared" ref="AL2234:BC2234" si="899">COUNTA(AL2193:AL2232)</f>
        <v>40</v>
      </c>
      <c r="AM2234" s="33">
        <f t="shared" si="899"/>
        <v>40</v>
      </c>
      <c r="AN2234" s="33">
        <f t="shared" si="899"/>
        <v>40</v>
      </c>
      <c r="AO2234" s="33">
        <f t="shared" si="899"/>
        <v>40</v>
      </c>
      <c r="AP2234" s="33">
        <f t="shared" si="899"/>
        <v>40</v>
      </c>
      <c r="AQ2234" s="33">
        <f t="shared" si="899"/>
        <v>40</v>
      </c>
      <c r="AR2234" s="33">
        <f t="shared" si="899"/>
        <v>40</v>
      </c>
      <c r="AS2234" s="33">
        <f t="shared" si="899"/>
        <v>40</v>
      </c>
      <c r="AT2234" s="33">
        <f t="shared" si="899"/>
        <v>40</v>
      </c>
      <c r="AU2234" s="33">
        <f t="shared" si="899"/>
        <v>40</v>
      </c>
      <c r="AV2234" s="33">
        <f t="shared" si="899"/>
        <v>40</v>
      </c>
      <c r="AW2234" s="33">
        <f t="shared" si="899"/>
        <v>40</v>
      </c>
      <c r="AX2234" s="33">
        <f t="shared" si="899"/>
        <v>40</v>
      </c>
      <c r="AY2234" s="33">
        <f t="shared" si="899"/>
        <v>40</v>
      </c>
      <c r="AZ2234" s="33">
        <f t="shared" si="899"/>
        <v>40</v>
      </c>
      <c r="BA2234" s="33">
        <f t="shared" si="899"/>
        <v>40</v>
      </c>
      <c r="BB2234" s="33">
        <f t="shared" si="899"/>
        <v>40</v>
      </c>
      <c r="BC2234" s="33">
        <f t="shared" si="899"/>
        <v>40</v>
      </c>
      <c r="BD2234" s="33">
        <f t="shared" si="895"/>
        <v>1800</v>
      </c>
      <c r="BE2234" s="110"/>
    </row>
    <row r="2235" spans="1:57" ht="25.5" customHeight="1" x14ac:dyDescent="0.25">
      <c r="A2235" s="29"/>
      <c r="B2235" s="83"/>
      <c r="C2235" s="84"/>
      <c r="D2235" s="84"/>
      <c r="E2235" s="76" t="s">
        <v>64</v>
      </c>
      <c r="F2235" s="34">
        <f t="shared" ref="F2235:AK2235" si="900">COUNTIF(F2193:F2232,"NS")</f>
        <v>0</v>
      </c>
      <c r="G2235" s="34">
        <f t="shared" si="900"/>
        <v>0</v>
      </c>
      <c r="H2235" s="34">
        <f t="shared" si="900"/>
        <v>0</v>
      </c>
      <c r="I2235" s="34">
        <f t="shared" si="900"/>
        <v>0</v>
      </c>
      <c r="J2235" s="34">
        <f t="shared" si="900"/>
        <v>0</v>
      </c>
      <c r="K2235" s="34">
        <f t="shared" si="900"/>
        <v>0</v>
      </c>
      <c r="L2235" s="34">
        <f t="shared" si="900"/>
        <v>0</v>
      </c>
      <c r="M2235" s="34">
        <f t="shared" si="900"/>
        <v>0</v>
      </c>
      <c r="N2235" s="34">
        <f t="shared" si="900"/>
        <v>0</v>
      </c>
      <c r="O2235" s="34">
        <f t="shared" si="900"/>
        <v>0</v>
      </c>
      <c r="P2235" s="34">
        <f t="shared" si="900"/>
        <v>0</v>
      </c>
      <c r="Q2235" s="34">
        <f t="shared" si="900"/>
        <v>0</v>
      </c>
      <c r="R2235" s="34">
        <f t="shared" si="900"/>
        <v>0</v>
      </c>
      <c r="S2235" s="34">
        <f t="shared" si="900"/>
        <v>0</v>
      </c>
      <c r="T2235" s="34">
        <f t="shared" si="900"/>
        <v>0</v>
      </c>
      <c r="U2235" s="34">
        <f t="shared" si="900"/>
        <v>0</v>
      </c>
      <c r="V2235" s="34"/>
      <c r="W2235" s="34">
        <f t="shared" si="900"/>
        <v>0</v>
      </c>
      <c r="X2235" s="34"/>
      <c r="Y2235" s="34">
        <f t="shared" si="900"/>
        <v>0</v>
      </c>
      <c r="Z2235" s="34">
        <f t="shared" si="900"/>
        <v>0</v>
      </c>
      <c r="AA2235" s="34"/>
      <c r="AB2235" s="34">
        <f t="shared" si="900"/>
        <v>0</v>
      </c>
      <c r="AC2235" s="34">
        <f t="shared" si="900"/>
        <v>0</v>
      </c>
      <c r="AD2235" s="34">
        <f t="shared" si="900"/>
        <v>0</v>
      </c>
      <c r="AE2235" s="34">
        <f t="shared" si="900"/>
        <v>0</v>
      </c>
      <c r="AF2235" s="34">
        <f t="shared" si="900"/>
        <v>0</v>
      </c>
      <c r="AG2235" s="34">
        <f t="shared" si="900"/>
        <v>0</v>
      </c>
      <c r="AH2235" s="34"/>
      <c r="AI2235" s="34">
        <f t="shared" si="900"/>
        <v>0</v>
      </c>
      <c r="AJ2235" s="34">
        <f t="shared" si="900"/>
        <v>0</v>
      </c>
      <c r="AK2235" s="34"/>
      <c r="AL2235" s="34">
        <f t="shared" ref="AL2235:BC2235" si="901">COUNTIF(AL2193:AL2232,"NS")</f>
        <v>0</v>
      </c>
      <c r="AM2235" s="34">
        <f t="shared" si="901"/>
        <v>0</v>
      </c>
      <c r="AN2235" s="34">
        <f t="shared" si="901"/>
        <v>0</v>
      </c>
      <c r="AO2235" s="34">
        <f t="shared" si="901"/>
        <v>0</v>
      </c>
      <c r="AP2235" s="34">
        <f t="shared" si="901"/>
        <v>0</v>
      </c>
      <c r="AQ2235" s="34">
        <f t="shared" si="901"/>
        <v>0</v>
      </c>
      <c r="AR2235" s="34">
        <f t="shared" si="901"/>
        <v>0</v>
      </c>
      <c r="AS2235" s="34">
        <f t="shared" si="901"/>
        <v>0</v>
      </c>
      <c r="AT2235" s="34">
        <f t="shared" si="901"/>
        <v>0</v>
      </c>
      <c r="AU2235" s="34">
        <f t="shared" si="901"/>
        <v>0</v>
      </c>
      <c r="AV2235" s="34">
        <f t="shared" si="901"/>
        <v>0</v>
      </c>
      <c r="AW2235" s="34">
        <f t="shared" si="901"/>
        <v>0</v>
      </c>
      <c r="AX2235" s="34">
        <f t="shared" si="901"/>
        <v>0</v>
      </c>
      <c r="AY2235" s="34">
        <f t="shared" si="901"/>
        <v>0</v>
      </c>
      <c r="AZ2235" s="34">
        <f t="shared" si="901"/>
        <v>0</v>
      </c>
      <c r="BA2235" s="34">
        <f t="shared" si="901"/>
        <v>0</v>
      </c>
      <c r="BB2235" s="34">
        <f t="shared" si="901"/>
        <v>0</v>
      </c>
      <c r="BC2235" s="34">
        <f t="shared" si="901"/>
        <v>0</v>
      </c>
      <c r="BD2235" s="33">
        <f t="shared" si="895"/>
        <v>0</v>
      </c>
      <c r="BE2235" s="110"/>
    </row>
    <row r="2236" spans="1:57" ht="25.5" customHeight="1" x14ac:dyDescent="0.25">
      <c r="A2236" s="29"/>
      <c r="B2236" s="83"/>
      <c r="C2236" s="84"/>
      <c r="D2236" s="84"/>
      <c r="E2236" s="76" t="s">
        <v>59</v>
      </c>
      <c r="F2236" s="34">
        <f t="shared" ref="F2236:AK2236" si="902">COUNTIF(F2193:F2232,"NC")</f>
        <v>0</v>
      </c>
      <c r="G2236" s="34">
        <f t="shared" si="902"/>
        <v>0</v>
      </c>
      <c r="H2236" s="34">
        <f t="shared" si="902"/>
        <v>0</v>
      </c>
      <c r="I2236" s="34">
        <f t="shared" si="902"/>
        <v>0</v>
      </c>
      <c r="J2236" s="34">
        <f t="shared" si="902"/>
        <v>0</v>
      </c>
      <c r="K2236" s="34">
        <f t="shared" si="902"/>
        <v>0</v>
      </c>
      <c r="L2236" s="34">
        <f t="shared" si="902"/>
        <v>0</v>
      </c>
      <c r="M2236" s="34">
        <f t="shared" si="902"/>
        <v>0</v>
      </c>
      <c r="N2236" s="34">
        <f t="shared" si="902"/>
        <v>0</v>
      </c>
      <c r="O2236" s="34">
        <f t="shared" si="902"/>
        <v>0</v>
      </c>
      <c r="P2236" s="34">
        <f t="shared" si="902"/>
        <v>0</v>
      </c>
      <c r="Q2236" s="34">
        <f t="shared" si="902"/>
        <v>0</v>
      </c>
      <c r="R2236" s="34">
        <f t="shared" si="902"/>
        <v>0</v>
      </c>
      <c r="S2236" s="34">
        <f t="shared" si="902"/>
        <v>0</v>
      </c>
      <c r="T2236" s="34">
        <f t="shared" si="902"/>
        <v>0</v>
      </c>
      <c r="U2236" s="34">
        <f t="shared" si="902"/>
        <v>0</v>
      </c>
      <c r="V2236" s="34"/>
      <c r="W2236" s="34">
        <f t="shared" si="902"/>
        <v>0</v>
      </c>
      <c r="X2236" s="34"/>
      <c r="Y2236" s="34">
        <f t="shared" si="902"/>
        <v>0</v>
      </c>
      <c r="Z2236" s="34">
        <f t="shared" si="902"/>
        <v>0</v>
      </c>
      <c r="AA2236" s="34"/>
      <c r="AB2236" s="34">
        <f t="shared" si="902"/>
        <v>0</v>
      </c>
      <c r="AC2236" s="34">
        <f t="shared" si="902"/>
        <v>0</v>
      </c>
      <c r="AD2236" s="34">
        <f t="shared" si="902"/>
        <v>0</v>
      </c>
      <c r="AE2236" s="34">
        <f t="shared" si="902"/>
        <v>0</v>
      </c>
      <c r="AF2236" s="34">
        <f t="shared" si="902"/>
        <v>0</v>
      </c>
      <c r="AG2236" s="34">
        <f t="shared" si="902"/>
        <v>0</v>
      </c>
      <c r="AH2236" s="34"/>
      <c r="AI2236" s="34">
        <f t="shared" si="902"/>
        <v>0</v>
      </c>
      <c r="AJ2236" s="34">
        <f t="shared" si="902"/>
        <v>0</v>
      </c>
      <c r="AK2236" s="34"/>
      <c r="AL2236" s="34">
        <f t="shared" ref="AL2236:BC2236" si="903">COUNTIF(AL2193:AL2232,"NC")</f>
        <v>0</v>
      </c>
      <c r="AM2236" s="34">
        <f t="shared" si="903"/>
        <v>0</v>
      </c>
      <c r="AN2236" s="34">
        <f t="shared" si="903"/>
        <v>0</v>
      </c>
      <c r="AO2236" s="34">
        <f t="shared" si="903"/>
        <v>0</v>
      </c>
      <c r="AP2236" s="34">
        <f t="shared" si="903"/>
        <v>0</v>
      </c>
      <c r="AQ2236" s="34">
        <f t="shared" si="903"/>
        <v>0</v>
      </c>
      <c r="AR2236" s="34">
        <f t="shared" si="903"/>
        <v>0</v>
      </c>
      <c r="AS2236" s="34">
        <f t="shared" si="903"/>
        <v>0</v>
      </c>
      <c r="AT2236" s="34">
        <f t="shared" si="903"/>
        <v>0</v>
      </c>
      <c r="AU2236" s="34">
        <f t="shared" si="903"/>
        <v>0</v>
      </c>
      <c r="AV2236" s="34">
        <f t="shared" si="903"/>
        <v>0</v>
      </c>
      <c r="AW2236" s="34">
        <f t="shared" si="903"/>
        <v>0</v>
      </c>
      <c r="AX2236" s="34">
        <f t="shared" si="903"/>
        <v>0</v>
      </c>
      <c r="AY2236" s="34">
        <f t="shared" si="903"/>
        <v>0</v>
      </c>
      <c r="AZ2236" s="34">
        <f t="shared" si="903"/>
        <v>0</v>
      </c>
      <c r="BA2236" s="34">
        <f t="shared" si="903"/>
        <v>0</v>
      </c>
      <c r="BB2236" s="34">
        <f t="shared" si="903"/>
        <v>0</v>
      </c>
      <c r="BC2236" s="34">
        <f t="shared" si="903"/>
        <v>0</v>
      </c>
      <c r="BD2236" s="33">
        <f t="shared" si="895"/>
        <v>0</v>
      </c>
      <c r="BE2236" s="110"/>
    </row>
    <row r="2237" spans="1:57" ht="25.5" customHeight="1" x14ac:dyDescent="0.25">
      <c r="A2237" s="29"/>
      <c r="B2237" s="83"/>
      <c r="C2237" s="84"/>
      <c r="D2237" s="84"/>
      <c r="E2237" s="76" t="s">
        <v>118</v>
      </c>
      <c r="F2237" s="35">
        <f t="shared" ref="F2237:AK2237" si="904">1-F2236/(F2234-F2235)</f>
        <v>1</v>
      </c>
      <c r="G2237" s="35">
        <f t="shared" si="904"/>
        <v>1</v>
      </c>
      <c r="H2237" s="35">
        <f t="shared" si="904"/>
        <v>1</v>
      </c>
      <c r="I2237" s="35">
        <f t="shared" si="904"/>
        <v>1</v>
      </c>
      <c r="J2237" s="35">
        <f t="shared" si="904"/>
        <v>1</v>
      </c>
      <c r="K2237" s="35">
        <f t="shared" si="904"/>
        <v>1</v>
      </c>
      <c r="L2237" s="35">
        <f t="shared" si="904"/>
        <v>1</v>
      </c>
      <c r="M2237" s="35">
        <f t="shared" si="904"/>
        <v>1</v>
      </c>
      <c r="N2237" s="35">
        <f t="shared" si="904"/>
        <v>1</v>
      </c>
      <c r="O2237" s="35">
        <f t="shared" si="904"/>
        <v>1</v>
      </c>
      <c r="P2237" s="35">
        <f t="shared" si="904"/>
        <v>1</v>
      </c>
      <c r="Q2237" s="35">
        <f t="shared" si="904"/>
        <v>1</v>
      </c>
      <c r="R2237" s="35">
        <f t="shared" si="904"/>
        <v>1</v>
      </c>
      <c r="S2237" s="35">
        <f t="shared" si="904"/>
        <v>1</v>
      </c>
      <c r="T2237" s="35">
        <f t="shared" si="904"/>
        <v>1</v>
      </c>
      <c r="U2237" s="35">
        <f t="shared" si="904"/>
        <v>1</v>
      </c>
      <c r="V2237" s="35"/>
      <c r="W2237" s="35">
        <f t="shared" si="904"/>
        <v>1</v>
      </c>
      <c r="X2237" s="35"/>
      <c r="Y2237" s="35">
        <f t="shared" si="904"/>
        <v>1</v>
      </c>
      <c r="Z2237" s="35">
        <f t="shared" si="904"/>
        <v>1</v>
      </c>
      <c r="AA2237" s="35"/>
      <c r="AB2237" s="35">
        <f t="shared" si="904"/>
        <v>1</v>
      </c>
      <c r="AC2237" s="35">
        <f t="shared" si="904"/>
        <v>1</v>
      </c>
      <c r="AD2237" s="35">
        <f t="shared" si="904"/>
        <v>1</v>
      </c>
      <c r="AE2237" s="35">
        <f t="shared" si="904"/>
        <v>1</v>
      </c>
      <c r="AF2237" s="35">
        <f t="shared" si="904"/>
        <v>1</v>
      </c>
      <c r="AG2237" s="35">
        <f t="shared" si="904"/>
        <v>1</v>
      </c>
      <c r="AH2237" s="35"/>
      <c r="AI2237" s="35">
        <f t="shared" si="904"/>
        <v>1</v>
      </c>
      <c r="AJ2237" s="35">
        <f t="shared" si="904"/>
        <v>1</v>
      </c>
      <c r="AK2237" s="35"/>
      <c r="AL2237" s="35">
        <f t="shared" ref="AL2237:BD2237" si="905">1-AL2236/(AL2234-AL2235)</f>
        <v>1</v>
      </c>
      <c r="AM2237" s="35">
        <f t="shared" si="905"/>
        <v>1</v>
      </c>
      <c r="AN2237" s="35">
        <f t="shared" si="905"/>
        <v>1</v>
      </c>
      <c r="AO2237" s="35">
        <f t="shared" si="905"/>
        <v>1</v>
      </c>
      <c r="AP2237" s="35">
        <f t="shared" si="905"/>
        <v>1</v>
      </c>
      <c r="AQ2237" s="35">
        <f t="shared" si="905"/>
        <v>1</v>
      </c>
      <c r="AR2237" s="35">
        <f t="shared" si="905"/>
        <v>1</v>
      </c>
      <c r="AS2237" s="35">
        <f t="shared" si="905"/>
        <v>1</v>
      </c>
      <c r="AT2237" s="35">
        <f t="shared" si="905"/>
        <v>1</v>
      </c>
      <c r="AU2237" s="35">
        <f t="shared" si="905"/>
        <v>1</v>
      </c>
      <c r="AV2237" s="35">
        <f t="shared" si="905"/>
        <v>1</v>
      </c>
      <c r="AW2237" s="35">
        <f t="shared" si="905"/>
        <v>1</v>
      </c>
      <c r="AX2237" s="35">
        <f t="shared" si="905"/>
        <v>1</v>
      </c>
      <c r="AY2237" s="35">
        <f t="shared" si="905"/>
        <v>1</v>
      </c>
      <c r="AZ2237" s="35">
        <f t="shared" si="905"/>
        <v>1</v>
      </c>
      <c r="BA2237" s="35">
        <f t="shared" si="905"/>
        <v>1</v>
      </c>
      <c r="BB2237" s="35">
        <f t="shared" si="905"/>
        <v>1</v>
      </c>
      <c r="BC2237" s="35">
        <f t="shared" si="905"/>
        <v>1</v>
      </c>
      <c r="BD2237" s="35">
        <f t="shared" si="905"/>
        <v>1</v>
      </c>
      <c r="BE2237" s="110"/>
    </row>
    <row r="2238" spans="1:57" ht="25.5" customHeight="1" x14ac:dyDescent="0.25">
      <c r="A2238" s="29"/>
      <c r="B2238" s="83"/>
      <c r="C2238" s="84"/>
      <c r="D2238" s="84"/>
      <c r="E2238" s="76" t="s">
        <v>152</v>
      </c>
      <c r="F2238" s="34">
        <f t="shared" ref="F2238:AK2238" si="906">F2234+F2187</f>
        <v>1759</v>
      </c>
      <c r="G2238" s="34">
        <f t="shared" si="906"/>
        <v>1760</v>
      </c>
      <c r="H2238" s="34">
        <f t="shared" si="906"/>
        <v>1760</v>
      </c>
      <c r="I2238" s="34">
        <f t="shared" si="906"/>
        <v>1760</v>
      </c>
      <c r="J2238" s="34">
        <f t="shared" si="906"/>
        <v>1760</v>
      </c>
      <c r="K2238" s="34">
        <f t="shared" si="906"/>
        <v>1758</v>
      </c>
      <c r="L2238" s="34">
        <f t="shared" si="906"/>
        <v>1758</v>
      </c>
      <c r="M2238" s="34">
        <f t="shared" si="906"/>
        <v>1759</v>
      </c>
      <c r="N2238" s="34">
        <f t="shared" si="906"/>
        <v>1759</v>
      </c>
      <c r="O2238" s="34">
        <f t="shared" si="906"/>
        <v>1758</v>
      </c>
      <c r="P2238" s="34">
        <f t="shared" si="906"/>
        <v>1760</v>
      </c>
      <c r="Q2238" s="34">
        <f t="shared" si="906"/>
        <v>1760</v>
      </c>
      <c r="R2238" s="34">
        <f t="shared" si="906"/>
        <v>1743</v>
      </c>
      <c r="S2238" s="34">
        <f t="shared" si="906"/>
        <v>1759</v>
      </c>
      <c r="T2238" s="34">
        <f t="shared" si="906"/>
        <v>1760</v>
      </c>
      <c r="U2238" s="34">
        <f t="shared" si="906"/>
        <v>1748</v>
      </c>
      <c r="V2238" s="34"/>
      <c r="W2238" s="34">
        <f t="shared" si="906"/>
        <v>1755</v>
      </c>
      <c r="X2238" s="34"/>
      <c r="Y2238" s="34">
        <f t="shared" si="906"/>
        <v>1759</v>
      </c>
      <c r="Z2238" s="34">
        <f t="shared" si="906"/>
        <v>1760</v>
      </c>
      <c r="AA2238" s="34"/>
      <c r="AB2238" s="34">
        <f t="shared" si="906"/>
        <v>1760</v>
      </c>
      <c r="AC2238" s="34">
        <f t="shared" si="906"/>
        <v>1760</v>
      </c>
      <c r="AD2238" s="34">
        <f t="shared" si="906"/>
        <v>1760</v>
      </c>
      <c r="AE2238" s="34">
        <f t="shared" si="906"/>
        <v>1760</v>
      </c>
      <c r="AF2238" s="34">
        <f t="shared" si="906"/>
        <v>1759</v>
      </c>
      <c r="AG2238" s="34">
        <f t="shared" si="906"/>
        <v>1759</v>
      </c>
      <c r="AH2238" s="34"/>
      <c r="AI2238" s="34">
        <f t="shared" si="906"/>
        <v>1760</v>
      </c>
      <c r="AJ2238" s="34">
        <f t="shared" si="906"/>
        <v>1756</v>
      </c>
      <c r="AK2238" s="34"/>
      <c r="AL2238" s="34">
        <f t="shared" ref="AL2238:BD2238" si="907">AL2234+AL2187</f>
        <v>1756</v>
      </c>
      <c r="AM2238" s="34">
        <f t="shared" si="907"/>
        <v>1759</v>
      </c>
      <c r="AN2238" s="34">
        <f t="shared" si="907"/>
        <v>1759</v>
      </c>
      <c r="AO2238" s="34">
        <f t="shared" si="907"/>
        <v>1759</v>
      </c>
      <c r="AP2238" s="34">
        <f t="shared" si="907"/>
        <v>1760</v>
      </c>
      <c r="AQ2238" s="34">
        <f t="shared" si="907"/>
        <v>1757</v>
      </c>
      <c r="AR2238" s="34">
        <f t="shared" si="907"/>
        <v>1758</v>
      </c>
      <c r="AS2238" s="34">
        <f t="shared" si="907"/>
        <v>1760</v>
      </c>
      <c r="AT2238" s="34">
        <f t="shared" si="907"/>
        <v>1759</v>
      </c>
      <c r="AU2238" s="34">
        <f t="shared" si="907"/>
        <v>1760</v>
      </c>
      <c r="AV2238" s="34">
        <f t="shared" si="907"/>
        <v>1760</v>
      </c>
      <c r="AW2238" s="34">
        <f t="shared" si="907"/>
        <v>1752</v>
      </c>
      <c r="AX2238" s="34">
        <f t="shared" si="907"/>
        <v>1759</v>
      </c>
      <c r="AY2238" s="34">
        <f t="shared" si="907"/>
        <v>1757</v>
      </c>
      <c r="AZ2238" s="34">
        <f t="shared" si="907"/>
        <v>1759</v>
      </c>
      <c r="BA2238" s="34">
        <f t="shared" si="907"/>
        <v>1760</v>
      </c>
      <c r="BB2238" s="34">
        <f t="shared" si="907"/>
        <v>1760</v>
      </c>
      <c r="BC2238" s="34">
        <f t="shared" si="907"/>
        <v>1760</v>
      </c>
      <c r="BD2238" s="34">
        <f t="shared" si="907"/>
        <v>79123</v>
      </c>
      <c r="BE2238" s="110"/>
    </row>
    <row r="2239" spans="1:57" ht="25.5" customHeight="1" x14ac:dyDescent="0.25">
      <c r="A2239" s="29"/>
      <c r="B2239" s="83"/>
      <c r="C2239" s="84"/>
      <c r="D2239" s="84"/>
      <c r="E2239" s="76" t="s">
        <v>153</v>
      </c>
      <c r="F2239" s="34">
        <f t="shared" ref="F2239:AK2239" si="908">F2235+F2188</f>
        <v>94</v>
      </c>
      <c r="G2239" s="34">
        <f t="shared" si="908"/>
        <v>142</v>
      </c>
      <c r="H2239" s="34">
        <f t="shared" si="908"/>
        <v>91</v>
      </c>
      <c r="I2239" s="34">
        <f t="shared" si="908"/>
        <v>146</v>
      </c>
      <c r="J2239" s="34">
        <f t="shared" si="908"/>
        <v>151</v>
      </c>
      <c r="K2239" s="34">
        <f t="shared" si="908"/>
        <v>145</v>
      </c>
      <c r="L2239" s="34">
        <f t="shared" si="908"/>
        <v>192</v>
      </c>
      <c r="M2239" s="34">
        <f t="shared" si="908"/>
        <v>175</v>
      </c>
      <c r="N2239" s="34">
        <f t="shared" si="908"/>
        <v>159</v>
      </c>
      <c r="O2239" s="34">
        <f t="shared" si="908"/>
        <v>158</v>
      </c>
      <c r="P2239" s="34">
        <f t="shared" si="908"/>
        <v>148</v>
      </c>
      <c r="Q2239" s="34">
        <f t="shared" si="908"/>
        <v>192</v>
      </c>
      <c r="R2239" s="34">
        <f t="shared" si="908"/>
        <v>131</v>
      </c>
      <c r="S2239" s="34">
        <f t="shared" si="908"/>
        <v>185</v>
      </c>
      <c r="T2239" s="34">
        <f t="shared" si="908"/>
        <v>145</v>
      </c>
      <c r="U2239" s="34">
        <f t="shared" si="908"/>
        <v>140</v>
      </c>
      <c r="V2239" s="34"/>
      <c r="W2239" s="34">
        <f t="shared" si="908"/>
        <v>157</v>
      </c>
      <c r="X2239" s="34"/>
      <c r="Y2239" s="34">
        <f t="shared" si="908"/>
        <v>150</v>
      </c>
      <c r="Z2239" s="34">
        <f t="shared" si="908"/>
        <v>146</v>
      </c>
      <c r="AA2239" s="34"/>
      <c r="AB2239" s="34">
        <f t="shared" si="908"/>
        <v>133</v>
      </c>
      <c r="AC2239" s="34">
        <f t="shared" si="908"/>
        <v>149</v>
      </c>
      <c r="AD2239" s="34">
        <f t="shared" si="908"/>
        <v>154</v>
      </c>
      <c r="AE2239" s="34">
        <f t="shared" si="908"/>
        <v>157</v>
      </c>
      <c r="AF2239" s="34">
        <f t="shared" si="908"/>
        <v>166</v>
      </c>
      <c r="AG2239" s="34">
        <f t="shared" si="908"/>
        <v>116</v>
      </c>
      <c r="AH2239" s="34"/>
      <c r="AI2239" s="34">
        <f t="shared" si="908"/>
        <v>184</v>
      </c>
      <c r="AJ2239" s="34">
        <f t="shared" si="908"/>
        <v>148</v>
      </c>
      <c r="AK2239" s="34"/>
      <c r="AL2239" s="34">
        <f t="shared" ref="AL2239:BD2239" si="909">AL2235+AL2188</f>
        <v>145</v>
      </c>
      <c r="AM2239" s="34">
        <f t="shared" si="909"/>
        <v>147</v>
      </c>
      <c r="AN2239" s="34">
        <f t="shared" si="909"/>
        <v>176</v>
      </c>
      <c r="AO2239" s="34">
        <f t="shared" si="909"/>
        <v>144</v>
      </c>
      <c r="AP2239" s="34">
        <f t="shared" si="909"/>
        <v>184</v>
      </c>
      <c r="AQ2239" s="34">
        <f t="shared" si="909"/>
        <v>147</v>
      </c>
      <c r="AR2239" s="34">
        <f t="shared" si="909"/>
        <v>130</v>
      </c>
      <c r="AS2239" s="34">
        <f t="shared" si="909"/>
        <v>217</v>
      </c>
      <c r="AT2239" s="34">
        <f t="shared" si="909"/>
        <v>144</v>
      </c>
      <c r="AU2239" s="34">
        <f t="shared" si="909"/>
        <v>189</v>
      </c>
      <c r="AV2239" s="34">
        <f t="shared" si="909"/>
        <v>0</v>
      </c>
      <c r="AW2239" s="34">
        <f t="shared" si="909"/>
        <v>154</v>
      </c>
      <c r="AX2239" s="34">
        <f t="shared" si="909"/>
        <v>128</v>
      </c>
      <c r="AY2239" s="34">
        <f t="shared" si="909"/>
        <v>196</v>
      </c>
      <c r="AZ2239" s="34">
        <f t="shared" si="909"/>
        <v>131</v>
      </c>
      <c r="BA2239" s="34">
        <f t="shared" si="909"/>
        <v>137</v>
      </c>
      <c r="BB2239" s="34">
        <f t="shared" si="909"/>
        <v>0</v>
      </c>
      <c r="BC2239" s="34">
        <f t="shared" si="909"/>
        <v>0</v>
      </c>
      <c r="BD2239" s="34">
        <f t="shared" si="909"/>
        <v>6423</v>
      </c>
      <c r="BE2239" s="110"/>
    </row>
    <row r="2240" spans="1:57" ht="25.5" customHeight="1" x14ac:dyDescent="0.25">
      <c r="A2240" s="29"/>
      <c r="B2240" s="83"/>
      <c r="C2240" s="84"/>
      <c r="D2240" s="84"/>
      <c r="E2240" s="76" t="s">
        <v>154</v>
      </c>
      <c r="F2240" s="34">
        <f t="shared" ref="F2240:AK2240" si="910">F2236+F2189</f>
        <v>5</v>
      </c>
      <c r="G2240" s="34">
        <f t="shared" si="910"/>
        <v>27</v>
      </c>
      <c r="H2240" s="34">
        <f t="shared" si="910"/>
        <v>89</v>
      </c>
      <c r="I2240" s="34">
        <f t="shared" si="910"/>
        <v>71</v>
      </c>
      <c r="J2240" s="34">
        <f t="shared" si="910"/>
        <v>81</v>
      </c>
      <c r="K2240" s="34">
        <f t="shared" si="910"/>
        <v>22</v>
      </c>
      <c r="L2240" s="34">
        <f t="shared" si="910"/>
        <v>51</v>
      </c>
      <c r="M2240" s="34">
        <f t="shared" si="910"/>
        <v>134</v>
      </c>
      <c r="N2240" s="34">
        <f t="shared" si="910"/>
        <v>107</v>
      </c>
      <c r="O2240" s="34">
        <f t="shared" si="910"/>
        <v>72</v>
      </c>
      <c r="P2240" s="34">
        <f t="shared" si="910"/>
        <v>29</v>
      </c>
      <c r="Q2240" s="34">
        <f t="shared" si="910"/>
        <v>71</v>
      </c>
      <c r="R2240" s="34">
        <f t="shared" si="910"/>
        <v>96</v>
      </c>
      <c r="S2240" s="34">
        <f t="shared" si="910"/>
        <v>24</v>
      </c>
      <c r="T2240" s="34">
        <f t="shared" si="910"/>
        <v>101</v>
      </c>
      <c r="U2240" s="34">
        <f t="shared" si="910"/>
        <v>78</v>
      </c>
      <c r="V2240" s="34"/>
      <c r="W2240" s="34">
        <f t="shared" si="910"/>
        <v>147</v>
      </c>
      <c r="X2240" s="34"/>
      <c r="Y2240" s="34">
        <f t="shared" si="910"/>
        <v>58</v>
      </c>
      <c r="Z2240" s="34">
        <f t="shared" si="910"/>
        <v>74</v>
      </c>
      <c r="AA2240" s="34"/>
      <c r="AB2240" s="34">
        <f t="shared" si="910"/>
        <v>4</v>
      </c>
      <c r="AC2240" s="34">
        <f t="shared" si="910"/>
        <v>59</v>
      </c>
      <c r="AD2240" s="34">
        <f t="shared" si="910"/>
        <v>25</v>
      </c>
      <c r="AE2240" s="34">
        <f t="shared" si="910"/>
        <v>21</v>
      </c>
      <c r="AF2240" s="34">
        <f t="shared" si="910"/>
        <v>105</v>
      </c>
      <c r="AG2240" s="34">
        <f t="shared" si="910"/>
        <v>40</v>
      </c>
      <c r="AH2240" s="34"/>
      <c r="AI2240" s="34">
        <f t="shared" si="910"/>
        <v>58</v>
      </c>
      <c r="AJ2240" s="34">
        <f t="shared" si="910"/>
        <v>39</v>
      </c>
      <c r="AK2240" s="34"/>
      <c r="AL2240" s="34">
        <f t="shared" ref="AL2240:BD2240" si="911">AL2236+AL2189</f>
        <v>37</v>
      </c>
      <c r="AM2240" s="34">
        <f t="shared" si="911"/>
        <v>15</v>
      </c>
      <c r="AN2240" s="34">
        <f t="shared" si="911"/>
        <v>38</v>
      </c>
      <c r="AO2240" s="34">
        <f t="shared" si="911"/>
        <v>93</v>
      </c>
      <c r="AP2240" s="34">
        <f t="shared" si="911"/>
        <v>15</v>
      </c>
      <c r="AQ2240" s="34">
        <f t="shared" si="911"/>
        <v>141</v>
      </c>
      <c r="AR2240" s="34">
        <f t="shared" si="911"/>
        <v>101</v>
      </c>
      <c r="AS2240" s="34">
        <f t="shared" si="911"/>
        <v>87</v>
      </c>
      <c r="AT2240" s="34">
        <f t="shared" si="911"/>
        <v>89</v>
      </c>
      <c r="AU2240" s="34">
        <f t="shared" si="911"/>
        <v>158</v>
      </c>
      <c r="AV2240" s="34">
        <f t="shared" si="911"/>
        <v>0</v>
      </c>
      <c r="AW2240" s="34">
        <f t="shared" si="911"/>
        <v>183</v>
      </c>
      <c r="AX2240" s="34">
        <f t="shared" si="911"/>
        <v>64</v>
      </c>
      <c r="AY2240" s="34">
        <f t="shared" si="911"/>
        <v>3</v>
      </c>
      <c r="AZ2240" s="34">
        <f t="shared" si="911"/>
        <v>33</v>
      </c>
      <c r="BA2240" s="34">
        <f t="shared" si="911"/>
        <v>1</v>
      </c>
      <c r="BB2240" s="34">
        <f t="shared" si="911"/>
        <v>0</v>
      </c>
      <c r="BC2240" s="34">
        <f t="shared" si="911"/>
        <v>0</v>
      </c>
      <c r="BD2240" s="34">
        <f t="shared" si="911"/>
        <v>2746</v>
      </c>
      <c r="BE2240" s="110"/>
    </row>
    <row r="2241" spans="1:57" ht="25.5" customHeight="1" x14ac:dyDescent="0.25">
      <c r="A2241" s="29"/>
      <c r="B2241" s="83"/>
      <c r="C2241" s="84"/>
      <c r="D2241" s="84"/>
      <c r="E2241" s="76" t="s">
        <v>155</v>
      </c>
      <c r="F2241" s="35">
        <f t="shared" ref="F2241:AK2241" si="912">1-F2240/(F2238-F2239)</f>
        <v>0.99699699699699695</v>
      </c>
      <c r="G2241" s="35">
        <f t="shared" si="912"/>
        <v>0.98331273176761436</v>
      </c>
      <c r="H2241" s="35">
        <f t="shared" si="912"/>
        <v>0.94667465548232477</v>
      </c>
      <c r="I2241" s="35">
        <f t="shared" si="912"/>
        <v>0.95600991325898388</v>
      </c>
      <c r="J2241" s="35">
        <f t="shared" si="912"/>
        <v>0.94965817277812303</v>
      </c>
      <c r="K2241" s="35">
        <f t="shared" si="912"/>
        <v>0.98636081835089895</v>
      </c>
      <c r="L2241" s="35">
        <f t="shared" si="912"/>
        <v>0.96743295019157083</v>
      </c>
      <c r="M2241" s="35">
        <f t="shared" si="912"/>
        <v>0.91540404040404044</v>
      </c>
      <c r="N2241" s="35">
        <f t="shared" si="912"/>
        <v>0.93312499999999998</v>
      </c>
      <c r="O2241" s="35">
        <f t="shared" si="912"/>
        <v>0.95499999999999996</v>
      </c>
      <c r="P2241" s="35">
        <f t="shared" si="912"/>
        <v>0.98200992555831268</v>
      </c>
      <c r="Q2241" s="35">
        <f t="shared" si="912"/>
        <v>0.95471938775510201</v>
      </c>
      <c r="R2241" s="35">
        <f t="shared" si="912"/>
        <v>0.94044665012406947</v>
      </c>
      <c r="S2241" s="35">
        <f t="shared" si="912"/>
        <v>0.98475222363405335</v>
      </c>
      <c r="T2241" s="35">
        <f t="shared" si="912"/>
        <v>0.93746130030959751</v>
      </c>
      <c r="U2241" s="35">
        <f t="shared" si="912"/>
        <v>0.95149253731343286</v>
      </c>
      <c r="V2241" s="35"/>
      <c r="W2241" s="35">
        <f t="shared" si="912"/>
        <v>0.9080100125156445</v>
      </c>
      <c r="X2241" s="35"/>
      <c r="Y2241" s="35">
        <f t="shared" si="912"/>
        <v>0.96395276569297705</v>
      </c>
      <c r="Z2241" s="35">
        <f t="shared" si="912"/>
        <v>0.95415117719950437</v>
      </c>
      <c r="AA2241" s="35"/>
      <c r="AB2241" s="35">
        <f t="shared" si="912"/>
        <v>0.99754148740012294</v>
      </c>
      <c r="AC2241" s="35">
        <f t="shared" si="912"/>
        <v>0.96337678460583487</v>
      </c>
      <c r="AD2241" s="35">
        <f t="shared" si="912"/>
        <v>0.9844333748443338</v>
      </c>
      <c r="AE2241" s="35">
        <f t="shared" si="912"/>
        <v>0.98689956331877726</v>
      </c>
      <c r="AF2241" s="35">
        <f t="shared" si="912"/>
        <v>0.93408662900188322</v>
      </c>
      <c r="AG2241" s="35">
        <f t="shared" si="912"/>
        <v>0.97565429093122336</v>
      </c>
      <c r="AH2241" s="35"/>
      <c r="AI2241" s="35">
        <f t="shared" si="912"/>
        <v>0.96319796954314718</v>
      </c>
      <c r="AJ2241" s="35">
        <f t="shared" si="912"/>
        <v>0.97574626865671643</v>
      </c>
      <c r="AK2241" s="35"/>
      <c r="AL2241" s="35">
        <f t="shared" ref="AL2241:BD2241" si="913">1-AL2240/(AL2238-AL2239)</f>
        <v>0.97703289882060829</v>
      </c>
      <c r="AM2241" s="35">
        <f t="shared" si="913"/>
        <v>0.99069478908188591</v>
      </c>
      <c r="AN2241" s="35">
        <f t="shared" si="913"/>
        <v>0.97599494630448513</v>
      </c>
      <c r="AO2241" s="35">
        <f t="shared" si="913"/>
        <v>0.94241486068111457</v>
      </c>
      <c r="AP2241" s="35">
        <f t="shared" si="913"/>
        <v>0.99048223350253806</v>
      </c>
      <c r="AQ2241" s="35">
        <f t="shared" si="913"/>
        <v>0.91242236024844725</v>
      </c>
      <c r="AR2241" s="35">
        <f t="shared" si="913"/>
        <v>0.93796068796068799</v>
      </c>
      <c r="AS2241" s="35">
        <f t="shared" si="913"/>
        <v>0.9436163318211277</v>
      </c>
      <c r="AT2241" s="35">
        <f t="shared" si="913"/>
        <v>0.94489164086687305</v>
      </c>
      <c r="AU2241" s="35">
        <f t="shared" si="913"/>
        <v>0.89942711648631446</v>
      </c>
      <c r="AV2241" s="35">
        <f t="shared" si="913"/>
        <v>1</v>
      </c>
      <c r="AW2241" s="35">
        <f t="shared" si="913"/>
        <v>0.88548185231539422</v>
      </c>
      <c r="AX2241" s="35">
        <f t="shared" si="913"/>
        <v>0.96076026977314533</v>
      </c>
      <c r="AY2241" s="35">
        <f t="shared" si="913"/>
        <v>0.99807815502882768</v>
      </c>
      <c r="AZ2241" s="35">
        <f t="shared" si="913"/>
        <v>0.97972972972972971</v>
      </c>
      <c r="BA2241" s="35">
        <f t="shared" si="913"/>
        <v>0.99938385705483668</v>
      </c>
      <c r="BB2241" s="35">
        <f t="shared" si="913"/>
        <v>1</v>
      </c>
      <c r="BC2241" s="35">
        <f t="shared" si="913"/>
        <v>1</v>
      </c>
      <c r="BD2241" s="35">
        <f t="shared" si="913"/>
        <v>0.96222833562585974</v>
      </c>
      <c r="BE2241" s="110"/>
    </row>
    <row r="2242" spans="1:57" ht="25.5" customHeight="1" x14ac:dyDescent="0.25">
      <c r="A2242" s="19" t="s">
        <v>44</v>
      </c>
      <c r="B2242" s="85" t="s">
        <v>45</v>
      </c>
      <c r="C2242" s="86">
        <v>43778</v>
      </c>
      <c r="D2242" s="85">
        <v>44</v>
      </c>
      <c r="E2242" s="85" t="s">
        <v>46</v>
      </c>
      <c r="F2242" s="19">
        <f t="shared" ref="F2242:AK2242" si="914">F2191</f>
        <v>14</v>
      </c>
      <c r="G2242" s="19">
        <f t="shared" si="914"/>
        <v>23</v>
      </c>
      <c r="H2242" s="19">
        <f t="shared" si="914"/>
        <v>42</v>
      </c>
      <c r="I2242" s="19">
        <f t="shared" si="914"/>
        <v>47</v>
      </c>
      <c r="J2242" s="19">
        <f t="shared" si="914"/>
        <v>48</v>
      </c>
      <c r="K2242" s="19">
        <f t="shared" si="914"/>
        <v>59</v>
      </c>
      <c r="L2242" s="19">
        <f t="shared" si="914"/>
        <v>64</v>
      </c>
      <c r="M2242" s="19">
        <f t="shared" si="914"/>
        <v>65</v>
      </c>
      <c r="N2242" s="19">
        <f t="shared" si="914"/>
        <v>66</v>
      </c>
      <c r="O2242" s="19">
        <f t="shared" si="914"/>
        <v>72</v>
      </c>
      <c r="P2242" s="19">
        <f t="shared" si="914"/>
        <v>76</v>
      </c>
      <c r="Q2242" s="19">
        <f t="shared" si="914"/>
        <v>78</v>
      </c>
      <c r="R2242" s="19">
        <f t="shared" si="914"/>
        <v>79</v>
      </c>
      <c r="S2242" s="19">
        <f t="shared" si="914"/>
        <v>83</v>
      </c>
      <c r="T2242" s="19">
        <f t="shared" si="914"/>
        <v>84</v>
      </c>
      <c r="U2242" s="19">
        <f t="shared" si="914"/>
        <v>86</v>
      </c>
      <c r="V2242" s="19"/>
      <c r="W2242" s="19">
        <f t="shared" si="914"/>
        <v>411</v>
      </c>
      <c r="X2242" s="19"/>
      <c r="Y2242" s="19">
        <f t="shared" si="914"/>
        <v>413</v>
      </c>
      <c r="Z2242" s="19">
        <f t="shared" si="914"/>
        <v>415</v>
      </c>
      <c r="AA2242" s="19"/>
      <c r="AB2242" s="19">
        <f t="shared" si="914"/>
        <v>417</v>
      </c>
      <c r="AC2242" s="19">
        <f t="shared" si="914"/>
        <v>418</v>
      </c>
      <c r="AD2242" s="19">
        <f t="shared" si="914"/>
        <v>419</v>
      </c>
      <c r="AE2242" s="19">
        <f t="shared" si="914"/>
        <v>420</v>
      </c>
      <c r="AF2242" s="19">
        <f t="shared" si="914"/>
        <v>421</v>
      </c>
      <c r="AG2242" s="19">
        <f t="shared" si="914"/>
        <v>422</v>
      </c>
      <c r="AH2242" s="19"/>
      <c r="AI2242" s="19">
        <f t="shared" si="914"/>
        <v>425</v>
      </c>
      <c r="AJ2242" s="19">
        <f t="shared" si="914"/>
        <v>426</v>
      </c>
      <c r="AK2242" s="19"/>
      <c r="AL2242" s="19">
        <f t="shared" ref="AL2242:BD2242" si="915">AL2191</f>
        <v>430</v>
      </c>
      <c r="AM2242" s="19">
        <f t="shared" si="915"/>
        <v>431</v>
      </c>
      <c r="AN2242" s="19">
        <f t="shared" si="915"/>
        <v>433</v>
      </c>
      <c r="AO2242" s="19">
        <f t="shared" si="915"/>
        <v>446</v>
      </c>
      <c r="AP2242" s="19">
        <f t="shared" si="915"/>
        <v>449</v>
      </c>
      <c r="AQ2242" s="19">
        <f t="shared" si="915"/>
        <v>450</v>
      </c>
      <c r="AR2242" s="19">
        <f t="shared" si="915"/>
        <v>451</v>
      </c>
      <c r="AS2242" s="19">
        <f t="shared" si="915"/>
        <v>453</v>
      </c>
      <c r="AT2242" s="19">
        <f t="shared" si="915"/>
        <v>454</v>
      </c>
      <c r="AU2242" s="19">
        <f t="shared" si="915"/>
        <v>455</v>
      </c>
      <c r="AV2242" s="19">
        <f t="shared" si="915"/>
        <v>0</v>
      </c>
      <c r="AW2242" s="19">
        <f t="shared" si="915"/>
        <v>457</v>
      </c>
      <c r="AX2242" s="19">
        <f t="shared" si="915"/>
        <v>458</v>
      </c>
      <c r="AY2242" s="19">
        <f t="shared" si="915"/>
        <v>460</v>
      </c>
      <c r="AZ2242" s="19">
        <f t="shared" si="915"/>
        <v>461</v>
      </c>
      <c r="BA2242" s="19">
        <f t="shared" si="915"/>
        <v>463</v>
      </c>
      <c r="BB2242" s="19">
        <f t="shared" si="915"/>
        <v>0</v>
      </c>
      <c r="BC2242" s="19">
        <f t="shared" si="915"/>
        <v>0</v>
      </c>
      <c r="BD2242" s="19" t="str">
        <f t="shared" si="915"/>
        <v>TOTALS</v>
      </c>
      <c r="BE2242" s="19" t="s">
        <v>47</v>
      </c>
    </row>
    <row r="2243" spans="1:57" ht="25.5" customHeight="1" x14ac:dyDescent="0.25">
      <c r="A2243" s="19" t="s">
        <v>48</v>
      </c>
      <c r="B2243" s="85"/>
      <c r="C2243" s="87" t="s">
        <v>49</v>
      </c>
      <c r="D2243" s="87" t="s">
        <v>50</v>
      </c>
      <c r="E2243" s="87" t="s">
        <v>51</v>
      </c>
      <c r="F2243" s="19" t="s">
        <v>52</v>
      </c>
      <c r="G2243" s="19" t="s">
        <v>52</v>
      </c>
      <c r="H2243" s="19" t="s">
        <v>52</v>
      </c>
      <c r="I2243" s="19" t="s">
        <v>52</v>
      </c>
      <c r="J2243" s="19" t="s">
        <v>52</v>
      </c>
      <c r="K2243" s="19" t="s">
        <v>52</v>
      </c>
      <c r="L2243" s="19" t="s">
        <v>52</v>
      </c>
      <c r="M2243" s="19" t="s">
        <v>52</v>
      </c>
      <c r="N2243" s="19" t="s">
        <v>52</v>
      </c>
      <c r="O2243" s="19" t="s">
        <v>52</v>
      </c>
      <c r="P2243" s="19" t="s">
        <v>52</v>
      </c>
      <c r="Q2243" s="19" t="s">
        <v>52</v>
      </c>
      <c r="R2243" s="19" t="s">
        <v>52</v>
      </c>
      <c r="S2243" s="19" t="s">
        <v>52</v>
      </c>
      <c r="T2243" s="19" t="s">
        <v>52</v>
      </c>
      <c r="U2243" s="19" t="s">
        <v>52</v>
      </c>
      <c r="V2243" s="19"/>
      <c r="W2243" s="19" t="s">
        <v>52</v>
      </c>
      <c r="X2243" s="19"/>
      <c r="Y2243" s="19" t="s">
        <v>52</v>
      </c>
      <c r="Z2243" s="19" t="s">
        <v>52</v>
      </c>
      <c r="AA2243" s="19"/>
      <c r="AB2243" s="19" t="s">
        <v>52</v>
      </c>
      <c r="AC2243" s="19" t="s">
        <v>52</v>
      </c>
      <c r="AD2243" s="19" t="s">
        <v>52</v>
      </c>
      <c r="AE2243" s="19" t="s">
        <v>52</v>
      </c>
      <c r="AF2243" s="19" t="s">
        <v>52</v>
      </c>
      <c r="AG2243" s="19" t="s">
        <v>52</v>
      </c>
      <c r="AH2243" s="19"/>
      <c r="AI2243" s="19" t="s">
        <v>52</v>
      </c>
      <c r="AJ2243" s="19" t="s">
        <v>52</v>
      </c>
      <c r="AK2243" s="19"/>
      <c r="AL2243" s="19" t="s">
        <v>52</v>
      </c>
      <c r="AM2243" s="19" t="s">
        <v>52</v>
      </c>
      <c r="AN2243" s="19" t="s">
        <v>52</v>
      </c>
      <c r="AO2243" s="19" t="s">
        <v>52</v>
      </c>
      <c r="AP2243" s="19" t="s">
        <v>52</v>
      </c>
      <c r="AQ2243" s="19" t="s">
        <v>52</v>
      </c>
      <c r="AR2243" s="19" t="s">
        <v>52</v>
      </c>
      <c r="AS2243" s="19" t="s">
        <v>52</v>
      </c>
      <c r="AT2243" s="19" t="s">
        <v>52</v>
      </c>
      <c r="AU2243" s="19" t="s">
        <v>52</v>
      </c>
      <c r="AV2243" s="19" t="s">
        <v>52</v>
      </c>
      <c r="AW2243" s="19" t="s">
        <v>52</v>
      </c>
      <c r="AX2243" s="19" t="s">
        <v>52</v>
      </c>
      <c r="AY2243" s="19" t="s">
        <v>52</v>
      </c>
      <c r="AZ2243" s="19" t="s">
        <v>52</v>
      </c>
      <c r="BA2243" s="19" t="s">
        <v>52</v>
      </c>
      <c r="BB2243" s="19" t="s">
        <v>52</v>
      </c>
      <c r="BC2243" s="19" t="s">
        <v>52</v>
      </c>
      <c r="BD2243" s="19" t="s">
        <v>52</v>
      </c>
      <c r="BE2243" s="19" t="s">
        <v>53</v>
      </c>
    </row>
    <row r="2244" spans="1:57" ht="25.5" customHeight="1" x14ac:dyDescent="0.25">
      <c r="A2244" s="22">
        <v>45</v>
      </c>
      <c r="B2244" s="76" t="s">
        <v>54</v>
      </c>
      <c r="C2244" s="76">
        <v>25</v>
      </c>
      <c r="D2244" s="76" t="s">
        <v>55</v>
      </c>
      <c r="E2244" s="76" t="s">
        <v>56</v>
      </c>
      <c r="F2244" s="24">
        <v>0</v>
      </c>
      <c r="G2244" s="24">
        <v>0</v>
      </c>
      <c r="H2244" s="24">
        <v>0</v>
      </c>
      <c r="I2244" s="24">
        <v>0</v>
      </c>
      <c r="J2244" s="24">
        <v>0</v>
      </c>
      <c r="K2244" s="24">
        <v>0</v>
      </c>
      <c r="L2244" s="24">
        <v>0</v>
      </c>
      <c r="M2244" s="24">
        <v>0</v>
      </c>
      <c r="N2244" s="24">
        <v>0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0</v>
      </c>
      <c r="V2244" s="24"/>
      <c r="W2244" s="24">
        <v>0</v>
      </c>
      <c r="X2244" s="24"/>
      <c r="Y2244" s="24">
        <v>0</v>
      </c>
      <c r="Z2244" s="24">
        <v>0</v>
      </c>
      <c r="AA2244" s="24"/>
      <c r="AB2244" s="24">
        <v>0</v>
      </c>
      <c r="AC2244" s="24">
        <v>0</v>
      </c>
      <c r="AD2244" s="24">
        <v>0</v>
      </c>
      <c r="AE2244" s="24">
        <v>0</v>
      </c>
      <c r="AF2244" s="24">
        <v>0</v>
      </c>
      <c r="AG2244" s="24">
        <v>0</v>
      </c>
      <c r="AH2244" s="24"/>
      <c r="AI2244" s="24">
        <v>0</v>
      </c>
      <c r="AJ2244" s="24">
        <v>0</v>
      </c>
      <c r="AK2244" s="24"/>
      <c r="AL2244" s="24">
        <v>0</v>
      </c>
      <c r="AM2244" s="24">
        <v>0</v>
      </c>
      <c r="AN2244" s="24">
        <v>0</v>
      </c>
      <c r="AO2244" s="24">
        <v>0</v>
      </c>
      <c r="AP2244" s="24">
        <v>0</v>
      </c>
      <c r="AQ2244" s="24">
        <v>0</v>
      </c>
      <c r="AR2244" s="24">
        <v>0</v>
      </c>
      <c r="AS2244" s="24">
        <v>0</v>
      </c>
      <c r="AT2244" s="24">
        <v>0</v>
      </c>
      <c r="AU2244" s="24">
        <v>0</v>
      </c>
      <c r="AV2244" s="24">
        <v>0</v>
      </c>
      <c r="AW2244" s="24">
        <v>0</v>
      </c>
      <c r="AX2244" s="24">
        <v>0</v>
      </c>
      <c r="AY2244" s="24">
        <v>0</v>
      </c>
      <c r="AZ2244" s="24">
        <v>0</v>
      </c>
      <c r="BA2244" s="24">
        <v>0</v>
      </c>
      <c r="BB2244" s="24">
        <v>0</v>
      </c>
      <c r="BC2244" s="24">
        <v>0</v>
      </c>
      <c r="BD2244" s="24">
        <f t="shared" ref="BD2244:BD2287" si="916">SUM(F2244:BC2244)</f>
        <v>0</v>
      </c>
      <c r="BE2244" s="25"/>
    </row>
    <row r="2245" spans="1:57" ht="25.5" customHeight="1" x14ac:dyDescent="0.25">
      <c r="A2245" s="22">
        <v>45</v>
      </c>
      <c r="B2245" s="76" t="s">
        <v>54</v>
      </c>
      <c r="C2245" s="76">
        <v>66</v>
      </c>
      <c r="D2245" s="76" t="s">
        <v>55</v>
      </c>
      <c r="E2245" s="77" t="s">
        <v>57</v>
      </c>
      <c r="F2245" s="24">
        <v>0</v>
      </c>
      <c r="G2245" s="24">
        <v>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0</v>
      </c>
      <c r="V2245" s="24"/>
      <c r="W2245" s="24">
        <v>0</v>
      </c>
      <c r="X2245" s="24"/>
      <c r="Y2245" s="24">
        <v>0</v>
      </c>
      <c r="Z2245" s="24">
        <v>0</v>
      </c>
      <c r="AA2245" s="24"/>
      <c r="AB2245" s="24">
        <v>0</v>
      </c>
      <c r="AC2245" s="24">
        <v>0</v>
      </c>
      <c r="AD2245" s="24">
        <v>0</v>
      </c>
      <c r="AE2245" s="24">
        <v>0</v>
      </c>
      <c r="AF2245" s="24">
        <v>0</v>
      </c>
      <c r="AG2245" s="24">
        <v>0</v>
      </c>
      <c r="AH2245" s="24"/>
      <c r="AI2245" s="24">
        <v>0</v>
      </c>
      <c r="AJ2245" s="24">
        <v>0</v>
      </c>
      <c r="AK2245" s="24"/>
      <c r="AL2245" s="24">
        <v>0</v>
      </c>
      <c r="AM2245" s="24">
        <v>0</v>
      </c>
      <c r="AN2245" s="24">
        <v>0</v>
      </c>
      <c r="AO2245" s="24">
        <v>0</v>
      </c>
      <c r="AP2245" s="24">
        <v>0</v>
      </c>
      <c r="AQ2245" s="24">
        <v>0</v>
      </c>
      <c r="AR2245" s="24">
        <v>0</v>
      </c>
      <c r="AS2245" s="24">
        <v>0</v>
      </c>
      <c r="AT2245" s="24">
        <v>0</v>
      </c>
      <c r="AU2245" s="24">
        <v>0</v>
      </c>
      <c r="AV2245" s="24">
        <v>0</v>
      </c>
      <c r="AW2245" s="24">
        <v>0</v>
      </c>
      <c r="AX2245" s="24">
        <v>0</v>
      </c>
      <c r="AY2245" s="24">
        <v>0</v>
      </c>
      <c r="AZ2245" s="24">
        <v>0</v>
      </c>
      <c r="BA2245" s="24">
        <v>0</v>
      </c>
      <c r="BB2245" s="24">
        <v>0</v>
      </c>
      <c r="BC2245" s="24">
        <v>0</v>
      </c>
      <c r="BD2245" s="24">
        <f t="shared" si="916"/>
        <v>0</v>
      </c>
      <c r="BE2245" s="25"/>
    </row>
    <row r="2246" spans="1:57" ht="25.5" customHeight="1" x14ac:dyDescent="0.25">
      <c r="A2246" s="22">
        <v>45</v>
      </c>
      <c r="B2246" s="76" t="s">
        <v>54</v>
      </c>
      <c r="C2246" s="76">
        <v>27</v>
      </c>
      <c r="D2246" s="76">
        <v>269</v>
      </c>
      <c r="E2246" s="76" t="s">
        <v>61</v>
      </c>
      <c r="F2246" s="24">
        <v>0</v>
      </c>
      <c r="G2246" s="24">
        <v>0</v>
      </c>
      <c r="H2246" s="24">
        <v>0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0</v>
      </c>
      <c r="V2246" s="24"/>
      <c r="W2246" s="24">
        <v>0</v>
      </c>
      <c r="X2246" s="24"/>
      <c r="Y2246" s="24">
        <v>0</v>
      </c>
      <c r="Z2246" s="24">
        <v>0</v>
      </c>
      <c r="AA2246" s="24"/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/>
      <c r="AI2246" s="24">
        <v>0</v>
      </c>
      <c r="AJ2246" s="24">
        <v>0</v>
      </c>
      <c r="AK2246" s="24"/>
      <c r="AL2246" s="24">
        <v>0</v>
      </c>
      <c r="AM2246" s="24">
        <v>0</v>
      </c>
      <c r="AN2246" s="24">
        <v>0</v>
      </c>
      <c r="AO2246" s="24">
        <v>0</v>
      </c>
      <c r="AP2246" s="24">
        <v>0</v>
      </c>
      <c r="AQ2246" s="24">
        <v>0</v>
      </c>
      <c r="AR2246" s="24">
        <v>0</v>
      </c>
      <c r="AS2246" s="24">
        <v>0</v>
      </c>
      <c r="AT2246" s="24">
        <v>0</v>
      </c>
      <c r="AU2246" s="24">
        <v>0</v>
      </c>
      <c r="AV2246" s="24">
        <v>0</v>
      </c>
      <c r="AW2246" s="24">
        <v>0</v>
      </c>
      <c r="AX2246" s="24">
        <v>0</v>
      </c>
      <c r="AY2246" s="24">
        <v>0</v>
      </c>
      <c r="AZ2246" s="24">
        <v>0</v>
      </c>
      <c r="BA2246" s="24">
        <v>0</v>
      </c>
      <c r="BB2246" s="24">
        <v>0</v>
      </c>
      <c r="BC2246" s="24">
        <v>0</v>
      </c>
      <c r="BD2246" s="24">
        <f t="shared" si="916"/>
        <v>0</v>
      </c>
      <c r="BE2246" s="25"/>
    </row>
    <row r="2247" spans="1:57" ht="25.5" customHeight="1" x14ac:dyDescent="0.25">
      <c r="A2247" s="22">
        <v>45</v>
      </c>
      <c r="B2247" s="76" t="s">
        <v>54</v>
      </c>
      <c r="C2247" s="76">
        <v>27</v>
      </c>
      <c r="D2247" s="76">
        <v>273</v>
      </c>
      <c r="E2247" s="76" t="s">
        <v>65</v>
      </c>
      <c r="F2247" s="24">
        <v>0</v>
      </c>
      <c r="G2247" s="24">
        <v>0</v>
      </c>
      <c r="H2247" s="24">
        <v>0</v>
      </c>
      <c r="I2247" s="24">
        <v>0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0</v>
      </c>
      <c r="V2247" s="24"/>
      <c r="W2247" s="24">
        <v>0</v>
      </c>
      <c r="X2247" s="24"/>
      <c r="Y2247" s="24">
        <v>0</v>
      </c>
      <c r="Z2247" s="24">
        <v>0</v>
      </c>
      <c r="AA2247" s="24"/>
      <c r="AB2247" s="24">
        <v>0</v>
      </c>
      <c r="AC2247" s="24">
        <v>0</v>
      </c>
      <c r="AD2247" s="24">
        <v>0</v>
      </c>
      <c r="AE2247" s="24">
        <v>0</v>
      </c>
      <c r="AF2247" s="24">
        <v>0</v>
      </c>
      <c r="AG2247" s="24">
        <v>0</v>
      </c>
      <c r="AH2247" s="24"/>
      <c r="AI2247" s="24">
        <v>0</v>
      </c>
      <c r="AJ2247" s="24">
        <v>0</v>
      </c>
      <c r="AK2247" s="24"/>
      <c r="AL2247" s="24">
        <v>0</v>
      </c>
      <c r="AM2247" s="24">
        <v>0</v>
      </c>
      <c r="AN2247" s="24">
        <v>0</v>
      </c>
      <c r="AO2247" s="24">
        <v>0</v>
      </c>
      <c r="AP2247" s="24">
        <v>0</v>
      </c>
      <c r="AQ2247" s="24">
        <v>0</v>
      </c>
      <c r="AR2247" s="24">
        <v>0</v>
      </c>
      <c r="AS2247" s="24">
        <v>0</v>
      </c>
      <c r="AT2247" s="24">
        <v>0</v>
      </c>
      <c r="AU2247" s="24">
        <v>0</v>
      </c>
      <c r="AV2247" s="24">
        <v>0</v>
      </c>
      <c r="AW2247" s="24">
        <v>0</v>
      </c>
      <c r="AX2247" s="24">
        <v>0</v>
      </c>
      <c r="AY2247" s="24">
        <v>0</v>
      </c>
      <c r="AZ2247" s="24">
        <v>0</v>
      </c>
      <c r="BA2247" s="24">
        <v>0</v>
      </c>
      <c r="BB2247" s="24">
        <v>0</v>
      </c>
      <c r="BC2247" s="24">
        <v>0</v>
      </c>
      <c r="BD2247" s="24">
        <f t="shared" si="916"/>
        <v>0</v>
      </c>
      <c r="BE2247" s="25"/>
    </row>
    <row r="2248" spans="1:57" ht="25.5" customHeight="1" x14ac:dyDescent="0.25">
      <c r="A2248" s="22">
        <v>45</v>
      </c>
      <c r="B2248" s="76" t="s">
        <v>54</v>
      </c>
      <c r="C2248" s="76">
        <v>27</v>
      </c>
      <c r="D2248" s="76">
        <v>274</v>
      </c>
      <c r="E2248" s="76" t="s">
        <v>66</v>
      </c>
      <c r="F2248" s="24">
        <v>0</v>
      </c>
      <c r="G2248" s="24">
        <v>0</v>
      </c>
      <c r="H2248" s="24">
        <v>0</v>
      </c>
      <c r="I2248" s="24">
        <v>0</v>
      </c>
      <c r="J2248" s="24">
        <v>0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0</v>
      </c>
      <c r="V2248" s="24"/>
      <c r="W2248" s="24">
        <v>0</v>
      </c>
      <c r="X2248" s="24"/>
      <c r="Y2248" s="24">
        <v>0</v>
      </c>
      <c r="Z2248" s="24">
        <v>0</v>
      </c>
      <c r="AA2248" s="24"/>
      <c r="AB2248" s="24">
        <v>0</v>
      </c>
      <c r="AC2248" s="24">
        <v>0</v>
      </c>
      <c r="AD2248" s="24">
        <v>0</v>
      </c>
      <c r="AE2248" s="24">
        <v>0</v>
      </c>
      <c r="AF2248" s="24">
        <v>0</v>
      </c>
      <c r="AG2248" s="24">
        <v>0</v>
      </c>
      <c r="AH2248" s="24"/>
      <c r="AI2248" s="24">
        <v>0</v>
      </c>
      <c r="AJ2248" s="24">
        <v>0</v>
      </c>
      <c r="AK2248" s="24"/>
      <c r="AL2248" s="24">
        <v>0</v>
      </c>
      <c r="AM2248" s="24">
        <v>0</v>
      </c>
      <c r="AN2248" s="24">
        <v>0</v>
      </c>
      <c r="AO2248" s="24">
        <v>0</v>
      </c>
      <c r="AP2248" s="24">
        <v>0</v>
      </c>
      <c r="AQ2248" s="24">
        <v>0</v>
      </c>
      <c r="AR2248" s="24">
        <v>0</v>
      </c>
      <c r="AS2248" s="24">
        <v>0</v>
      </c>
      <c r="AT2248" s="24">
        <v>0</v>
      </c>
      <c r="AU2248" s="24">
        <v>0</v>
      </c>
      <c r="AV2248" s="24">
        <v>0</v>
      </c>
      <c r="AW2248" s="24">
        <v>0</v>
      </c>
      <c r="AX2248" s="24">
        <v>0</v>
      </c>
      <c r="AY2248" s="24">
        <v>0</v>
      </c>
      <c r="AZ2248" s="24">
        <v>0</v>
      </c>
      <c r="BA2248" s="24">
        <v>0</v>
      </c>
      <c r="BB2248" s="24">
        <v>0</v>
      </c>
      <c r="BC2248" s="24">
        <v>0</v>
      </c>
      <c r="BD2248" s="24">
        <f t="shared" si="916"/>
        <v>0</v>
      </c>
      <c r="BE2248" s="25" t="s">
        <v>48</v>
      </c>
    </row>
    <row r="2249" spans="1:57" ht="25.5" customHeight="1" x14ac:dyDescent="0.25">
      <c r="A2249" s="22">
        <v>45</v>
      </c>
      <c r="B2249" s="76" t="s">
        <v>54</v>
      </c>
      <c r="C2249" s="76">
        <v>23</v>
      </c>
      <c r="D2249" s="76">
        <v>243</v>
      </c>
      <c r="E2249" s="76" t="s">
        <v>67</v>
      </c>
      <c r="F2249" s="24">
        <v>0</v>
      </c>
      <c r="G2249" s="24">
        <v>0</v>
      </c>
      <c r="H2249" s="24">
        <v>0</v>
      </c>
      <c r="I2249" s="24">
        <v>0</v>
      </c>
      <c r="J2249" s="24">
        <v>0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0</v>
      </c>
      <c r="V2249" s="24"/>
      <c r="W2249" s="24">
        <v>0</v>
      </c>
      <c r="X2249" s="24"/>
      <c r="Y2249" s="24">
        <v>0</v>
      </c>
      <c r="Z2249" s="24">
        <v>0</v>
      </c>
      <c r="AA2249" s="24"/>
      <c r="AB2249" s="24">
        <v>0</v>
      </c>
      <c r="AC2249" s="24">
        <v>0</v>
      </c>
      <c r="AD2249" s="24">
        <v>0</v>
      </c>
      <c r="AE2249" s="24">
        <v>0</v>
      </c>
      <c r="AF2249" s="24">
        <v>0</v>
      </c>
      <c r="AG2249" s="24">
        <v>0</v>
      </c>
      <c r="AH2249" s="24"/>
      <c r="AI2249" s="24">
        <v>0</v>
      </c>
      <c r="AJ2249" s="24">
        <v>0</v>
      </c>
      <c r="AK2249" s="24"/>
      <c r="AL2249" s="24">
        <v>0</v>
      </c>
      <c r="AM2249" s="24">
        <v>0</v>
      </c>
      <c r="AN2249" s="24">
        <v>0</v>
      </c>
      <c r="AO2249" s="24">
        <v>0</v>
      </c>
      <c r="AP2249" s="24">
        <v>0</v>
      </c>
      <c r="AQ2249" s="24">
        <v>0</v>
      </c>
      <c r="AR2249" s="24">
        <v>0</v>
      </c>
      <c r="AS2249" s="24">
        <v>0</v>
      </c>
      <c r="AT2249" s="24">
        <v>0</v>
      </c>
      <c r="AU2249" s="24">
        <v>0</v>
      </c>
      <c r="AV2249" s="24">
        <v>0</v>
      </c>
      <c r="AW2249" s="24">
        <v>0</v>
      </c>
      <c r="AX2249" s="24">
        <v>0</v>
      </c>
      <c r="AY2249" s="24">
        <v>0</v>
      </c>
      <c r="AZ2249" s="24">
        <v>0</v>
      </c>
      <c r="BA2249" s="24">
        <v>0</v>
      </c>
      <c r="BB2249" s="24">
        <v>0</v>
      </c>
      <c r="BC2249" s="24">
        <v>0</v>
      </c>
      <c r="BD2249" s="24">
        <f t="shared" si="916"/>
        <v>0</v>
      </c>
      <c r="BE2249" s="25" t="s">
        <v>48</v>
      </c>
    </row>
    <row r="2250" spans="1:57" ht="25.5" customHeight="1" x14ac:dyDescent="0.25">
      <c r="A2250" s="22">
        <v>45</v>
      </c>
      <c r="B2250" s="76" t="s">
        <v>54</v>
      </c>
      <c r="C2250" s="76">
        <v>23</v>
      </c>
      <c r="D2250" s="76">
        <v>332</v>
      </c>
      <c r="E2250" s="76" t="s">
        <v>68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0</v>
      </c>
      <c r="L2250" s="24">
        <v>0</v>
      </c>
      <c r="M2250" s="24">
        <v>0</v>
      </c>
      <c r="N2250" s="24">
        <v>0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0</v>
      </c>
      <c r="V2250" s="24"/>
      <c r="W2250" s="24">
        <v>0</v>
      </c>
      <c r="X2250" s="24"/>
      <c r="Y2250" s="24">
        <v>0</v>
      </c>
      <c r="Z2250" s="24">
        <v>0</v>
      </c>
      <c r="AA2250" s="24"/>
      <c r="AB2250" s="24">
        <v>0</v>
      </c>
      <c r="AC2250" s="24">
        <v>0</v>
      </c>
      <c r="AD2250" s="24">
        <v>0</v>
      </c>
      <c r="AE2250" s="24">
        <v>0</v>
      </c>
      <c r="AF2250" s="24">
        <v>0</v>
      </c>
      <c r="AG2250" s="24">
        <v>0</v>
      </c>
      <c r="AH2250" s="24"/>
      <c r="AI2250" s="24">
        <v>0</v>
      </c>
      <c r="AJ2250" s="24">
        <v>0</v>
      </c>
      <c r="AK2250" s="24"/>
      <c r="AL2250" s="24">
        <v>0</v>
      </c>
      <c r="AM2250" s="24">
        <v>0</v>
      </c>
      <c r="AN2250" s="24">
        <v>0</v>
      </c>
      <c r="AO2250" s="24">
        <v>0</v>
      </c>
      <c r="AP2250" s="24">
        <v>0</v>
      </c>
      <c r="AQ2250" s="24">
        <v>0</v>
      </c>
      <c r="AR2250" s="24">
        <v>0</v>
      </c>
      <c r="AS2250" s="24">
        <v>0</v>
      </c>
      <c r="AT2250" s="24">
        <v>0</v>
      </c>
      <c r="AU2250" s="24">
        <v>0</v>
      </c>
      <c r="AV2250" s="24">
        <v>0</v>
      </c>
      <c r="AW2250" s="24">
        <v>0</v>
      </c>
      <c r="AX2250" s="24">
        <v>0</v>
      </c>
      <c r="AY2250" s="24">
        <v>0</v>
      </c>
      <c r="AZ2250" s="24">
        <v>0</v>
      </c>
      <c r="BA2250" s="24">
        <v>0</v>
      </c>
      <c r="BB2250" s="24">
        <v>0</v>
      </c>
      <c r="BC2250" s="24">
        <v>0</v>
      </c>
      <c r="BD2250" s="24">
        <f t="shared" si="916"/>
        <v>0</v>
      </c>
      <c r="BE2250" s="25" t="s">
        <v>48</v>
      </c>
    </row>
    <row r="2251" spans="1:57" ht="25.5" customHeight="1" x14ac:dyDescent="0.25">
      <c r="A2251" s="22">
        <v>45</v>
      </c>
      <c r="B2251" s="76" t="s">
        <v>54</v>
      </c>
      <c r="C2251" s="76">
        <v>22</v>
      </c>
      <c r="D2251" s="76">
        <v>175</v>
      </c>
      <c r="E2251" s="76" t="s">
        <v>69</v>
      </c>
      <c r="F2251" s="24">
        <v>0</v>
      </c>
      <c r="G2251" s="24">
        <v>0</v>
      </c>
      <c r="H2251" s="24">
        <v>0</v>
      </c>
      <c r="I2251" s="24">
        <v>0</v>
      </c>
      <c r="J2251" s="24">
        <v>0</v>
      </c>
      <c r="K2251" s="24">
        <v>0</v>
      </c>
      <c r="L2251" s="24">
        <v>0</v>
      </c>
      <c r="M2251" s="24">
        <v>0</v>
      </c>
      <c r="N2251" s="24">
        <v>0</v>
      </c>
      <c r="O2251" s="24">
        <v>0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0</v>
      </c>
      <c r="V2251" s="24"/>
      <c r="W2251" s="24">
        <v>0</v>
      </c>
      <c r="X2251" s="24"/>
      <c r="Y2251" s="24">
        <v>0</v>
      </c>
      <c r="Z2251" s="24">
        <v>0</v>
      </c>
      <c r="AA2251" s="24"/>
      <c r="AB2251" s="24">
        <v>0</v>
      </c>
      <c r="AC2251" s="24">
        <v>0</v>
      </c>
      <c r="AD2251" s="24">
        <v>0</v>
      </c>
      <c r="AE2251" s="24">
        <v>0</v>
      </c>
      <c r="AF2251" s="24">
        <v>0</v>
      </c>
      <c r="AG2251" s="24">
        <v>0</v>
      </c>
      <c r="AH2251" s="24"/>
      <c r="AI2251" s="24">
        <v>0</v>
      </c>
      <c r="AJ2251" s="24">
        <v>0</v>
      </c>
      <c r="AK2251" s="24"/>
      <c r="AL2251" s="24">
        <v>0</v>
      </c>
      <c r="AM2251" s="24">
        <v>0</v>
      </c>
      <c r="AN2251" s="24">
        <v>0</v>
      </c>
      <c r="AO2251" s="24">
        <v>0</v>
      </c>
      <c r="AP2251" s="24">
        <v>0</v>
      </c>
      <c r="AQ2251" s="24">
        <v>0</v>
      </c>
      <c r="AR2251" s="24">
        <v>0</v>
      </c>
      <c r="AS2251" s="24">
        <v>0</v>
      </c>
      <c r="AT2251" s="24">
        <v>0</v>
      </c>
      <c r="AU2251" s="24">
        <v>0</v>
      </c>
      <c r="AV2251" s="24">
        <v>0</v>
      </c>
      <c r="AW2251" s="24">
        <v>0</v>
      </c>
      <c r="AX2251" s="24">
        <v>0</v>
      </c>
      <c r="AY2251" s="24">
        <v>0</v>
      </c>
      <c r="AZ2251" s="24">
        <v>0</v>
      </c>
      <c r="BA2251" s="24">
        <v>0</v>
      </c>
      <c r="BB2251" s="24">
        <v>0</v>
      </c>
      <c r="BC2251" s="24">
        <v>0</v>
      </c>
      <c r="BD2251" s="24">
        <f t="shared" si="916"/>
        <v>0</v>
      </c>
      <c r="BE2251" s="25" t="s">
        <v>48</v>
      </c>
    </row>
    <row r="2252" spans="1:57" ht="25.5" customHeight="1" x14ac:dyDescent="0.25">
      <c r="A2252" s="22">
        <v>45</v>
      </c>
      <c r="B2252" s="76" t="s">
        <v>54</v>
      </c>
      <c r="C2252" s="76">
        <v>22</v>
      </c>
      <c r="D2252" s="76">
        <v>347</v>
      </c>
      <c r="E2252" s="76" t="s">
        <v>70</v>
      </c>
      <c r="F2252" s="24">
        <v>0</v>
      </c>
      <c r="G2252" s="24">
        <v>0</v>
      </c>
      <c r="H2252" s="24">
        <v>0</v>
      </c>
      <c r="I2252" s="24">
        <v>0</v>
      </c>
      <c r="J2252" s="24">
        <v>0</v>
      </c>
      <c r="K2252" s="24">
        <v>0</v>
      </c>
      <c r="L2252" s="24">
        <v>0</v>
      </c>
      <c r="M2252" s="24">
        <v>0</v>
      </c>
      <c r="N2252" s="24">
        <v>0</v>
      </c>
      <c r="O2252" s="24">
        <v>0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0</v>
      </c>
      <c r="V2252" s="24"/>
      <c r="W2252" s="24">
        <v>0</v>
      </c>
      <c r="X2252" s="24"/>
      <c r="Y2252" s="24">
        <v>0</v>
      </c>
      <c r="Z2252" s="24">
        <v>0</v>
      </c>
      <c r="AA2252" s="24"/>
      <c r="AB2252" s="24">
        <v>0</v>
      </c>
      <c r="AC2252" s="24">
        <v>0</v>
      </c>
      <c r="AD2252" s="24">
        <v>0</v>
      </c>
      <c r="AE2252" s="24">
        <v>0</v>
      </c>
      <c r="AF2252" s="24">
        <v>0</v>
      </c>
      <c r="AG2252" s="24">
        <v>0</v>
      </c>
      <c r="AH2252" s="24"/>
      <c r="AI2252" s="24">
        <v>0</v>
      </c>
      <c r="AJ2252" s="24">
        <v>0</v>
      </c>
      <c r="AK2252" s="24"/>
      <c r="AL2252" s="24">
        <v>0</v>
      </c>
      <c r="AM2252" s="24">
        <v>0</v>
      </c>
      <c r="AN2252" s="24">
        <v>0</v>
      </c>
      <c r="AO2252" s="24">
        <v>0</v>
      </c>
      <c r="AP2252" s="24">
        <v>0</v>
      </c>
      <c r="AQ2252" s="24">
        <v>0</v>
      </c>
      <c r="AR2252" s="24">
        <v>0</v>
      </c>
      <c r="AS2252" s="24">
        <v>0</v>
      </c>
      <c r="AT2252" s="24">
        <v>0</v>
      </c>
      <c r="AU2252" s="24">
        <v>0</v>
      </c>
      <c r="AV2252" s="24">
        <v>0</v>
      </c>
      <c r="AW2252" s="24">
        <v>0</v>
      </c>
      <c r="AX2252" s="24">
        <v>0</v>
      </c>
      <c r="AY2252" s="24">
        <v>0</v>
      </c>
      <c r="AZ2252" s="24">
        <v>0</v>
      </c>
      <c r="BA2252" s="24">
        <v>0</v>
      </c>
      <c r="BB2252" s="24">
        <v>0</v>
      </c>
      <c r="BC2252" s="24">
        <v>0</v>
      </c>
      <c r="BD2252" s="24">
        <f t="shared" si="916"/>
        <v>0</v>
      </c>
      <c r="BE2252" s="25" t="s">
        <v>48</v>
      </c>
    </row>
    <row r="2253" spans="1:57" ht="26.25" customHeight="1" x14ac:dyDescent="0.25">
      <c r="A2253" s="40">
        <v>45</v>
      </c>
      <c r="B2253" s="76" t="s">
        <v>54</v>
      </c>
      <c r="C2253" s="76">
        <v>12</v>
      </c>
      <c r="D2253" s="76" t="s">
        <v>71</v>
      </c>
      <c r="E2253" s="76" t="s">
        <v>72</v>
      </c>
      <c r="F2253" s="24">
        <v>0</v>
      </c>
      <c r="G2253" s="24">
        <v>0</v>
      </c>
      <c r="H2253" s="24">
        <v>0</v>
      </c>
      <c r="I2253" s="24">
        <v>0</v>
      </c>
      <c r="J2253" s="24">
        <v>0</v>
      </c>
      <c r="K2253" s="24">
        <v>0</v>
      </c>
      <c r="L2253" s="24">
        <v>0</v>
      </c>
      <c r="M2253" s="24">
        <v>0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0</v>
      </c>
      <c r="V2253" s="24"/>
      <c r="W2253" s="24">
        <v>0</v>
      </c>
      <c r="X2253" s="24"/>
      <c r="Y2253" s="24">
        <v>0</v>
      </c>
      <c r="Z2253" s="24">
        <v>0</v>
      </c>
      <c r="AA2253" s="24"/>
      <c r="AB2253" s="24">
        <v>0</v>
      </c>
      <c r="AC2253" s="24">
        <v>0</v>
      </c>
      <c r="AD2253" s="24">
        <v>0</v>
      </c>
      <c r="AE2253" s="24">
        <v>0</v>
      </c>
      <c r="AF2253" s="24">
        <v>0</v>
      </c>
      <c r="AG2253" s="24">
        <v>0</v>
      </c>
      <c r="AH2253" s="24"/>
      <c r="AI2253" s="24">
        <v>0</v>
      </c>
      <c r="AJ2253" s="24">
        <v>0</v>
      </c>
      <c r="AK2253" s="24"/>
      <c r="AL2253" s="24">
        <v>0</v>
      </c>
      <c r="AM2253" s="24">
        <v>0</v>
      </c>
      <c r="AN2253" s="24">
        <v>0</v>
      </c>
      <c r="AO2253" s="24">
        <v>0</v>
      </c>
      <c r="AP2253" s="24">
        <v>0</v>
      </c>
      <c r="AQ2253" s="24">
        <v>0</v>
      </c>
      <c r="AR2253" s="24">
        <v>0</v>
      </c>
      <c r="AS2253" s="24">
        <v>0</v>
      </c>
      <c r="AT2253" s="24">
        <v>0</v>
      </c>
      <c r="AU2253" s="24">
        <v>0</v>
      </c>
      <c r="AV2253" s="24">
        <v>0</v>
      </c>
      <c r="AW2253" s="24">
        <v>0</v>
      </c>
      <c r="AX2253" s="24">
        <v>0</v>
      </c>
      <c r="AY2253" s="24">
        <v>0</v>
      </c>
      <c r="AZ2253" s="24">
        <v>0</v>
      </c>
      <c r="BA2253" s="24">
        <v>0</v>
      </c>
      <c r="BB2253" s="24">
        <v>0</v>
      </c>
      <c r="BC2253" s="24">
        <v>0</v>
      </c>
      <c r="BD2253" s="24">
        <f t="shared" si="916"/>
        <v>0</v>
      </c>
      <c r="BE2253" s="25"/>
    </row>
    <row r="2254" spans="1:57" ht="25.5" customHeight="1" x14ac:dyDescent="0.25">
      <c r="A2254" s="40">
        <v>45</v>
      </c>
      <c r="B2254" s="76" t="s">
        <v>54</v>
      </c>
      <c r="C2254" s="76">
        <v>22</v>
      </c>
      <c r="D2254" s="76" t="s">
        <v>55</v>
      </c>
      <c r="E2254" s="76" t="s">
        <v>120</v>
      </c>
      <c r="F2254" s="24">
        <v>0</v>
      </c>
      <c r="G2254" s="24">
        <v>0</v>
      </c>
      <c r="H2254" s="24">
        <v>0</v>
      </c>
      <c r="I2254" s="24">
        <v>0</v>
      </c>
      <c r="J2254" s="24">
        <v>0</v>
      </c>
      <c r="K2254" s="24">
        <v>0</v>
      </c>
      <c r="L2254" s="24">
        <v>0</v>
      </c>
      <c r="M2254" s="24">
        <v>0</v>
      </c>
      <c r="N2254" s="24">
        <v>0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0</v>
      </c>
      <c r="V2254" s="24"/>
      <c r="W2254" s="24">
        <v>0</v>
      </c>
      <c r="X2254" s="24"/>
      <c r="Y2254" s="24">
        <v>0</v>
      </c>
      <c r="Z2254" s="24">
        <v>0</v>
      </c>
      <c r="AA2254" s="24"/>
      <c r="AB2254" s="24">
        <v>0</v>
      </c>
      <c r="AC2254" s="24">
        <v>0</v>
      </c>
      <c r="AD2254" s="24">
        <v>0</v>
      </c>
      <c r="AE2254" s="24">
        <v>0</v>
      </c>
      <c r="AF2254" s="24">
        <v>0</v>
      </c>
      <c r="AG2254" s="24">
        <v>0</v>
      </c>
      <c r="AH2254" s="24"/>
      <c r="AI2254" s="24">
        <v>0</v>
      </c>
      <c r="AJ2254" s="24">
        <v>0</v>
      </c>
      <c r="AK2254" s="24"/>
      <c r="AL2254" s="24">
        <v>0</v>
      </c>
      <c r="AM2254" s="24">
        <v>0</v>
      </c>
      <c r="AN2254" s="24">
        <v>0</v>
      </c>
      <c r="AO2254" s="24">
        <v>0</v>
      </c>
      <c r="AP2254" s="24">
        <v>0</v>
      </c>
      <c r="AQ2254" s="24">
        <v>0</v>
      </c>
      <c r="AR2254" s="24">
        <v>0</v>
      </c>
      <c r="AS2254" s="24">
        <v>0</v>
      </c>
      <c r="AT2254" s="24">
        <v>0</v>
      </c>
      <c r="AU2254" s="24">
        <v>0</v>
      </c>
      <c r="AV2254" s="24">
        <v>0</v>
      </c>
      <c r="AW2254" s="24">
        <v>0</v>
      </c>
      <c r="AX2254" s="24">
        <v>0</v>
      </c>
      <c r="AY2254" s="24">
        <v>0</v>
      </c>
      <c r="AZ2254" s="24">
        <v>0</v>
      </c>
      <c r="BA2254" s="24">
        <v>0</v>
      </c>
      <c r="BB2254" s="24">
        <v>0</v>
      </c>
      <c r="BC2254" s="24">
        <v>0</v>
      </c>
      <c r="BD2254" s="24">
        <f t="shared" si="916"/>
        <v>0</v>
      </c>
      <c r="BE2254" s="25"/>
    </row>
    <row r="2255" spans="1:57" ht="25.5" customHeight="1" x14ac:dyDescent="0.25">
      <c r="A2255" s="22">
        <v>45</v>
      </c>
      <c r="B2255" s="78" t="s">
        <v>74</v>
      </c>
      <c r="C2255" s="76">
        <v>22</v>
      </c>
      <c r="D2255" s="76">
        <v>176</v>
      </c>
      <c r="E2255" s="76" t="s">
        <v>121</v>
      </c>
      <c r="F2255" s="24">
        <v>0</v>
      </c>
      <c r="G2255" s="24">
        <v>0</v>
      </c>
      <c r="H2255" s="24">
        <v>0</v>
      </c>
      <c r="I2255" s="24">
        <v>0</v>
      </c>
      <c r="J2255" s="24">
        <v>0</v>
      </c>
      <c r="K2255" s="24">
        <v>0</v>
      </c>
      <c r="L2255" s="24">
        <v>0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0</v>
      </c>
      <c r="V2255" s="24"/>
      <c r="W2255" s="24">
        <v>0</v>
      </c>
      <c r="X2255" s="24"/>
      <c r="Y2255" s="24">
        <v>0</v>
      </c>
      <c r="Z2255" s="24">
        <v>0</v>
      </c>
      <c r="AA2255" s="24"/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/>
      <c r="AI2255" s="24">
        <v>0</v>
      </c>
      <c r="AJ2255" s="24">
        <v>0</v>
      </c>
      <c r="AK2255" s="24"/>
      <c r="AL2255" s="24">
        <v>0</v>
      </c>
      <c r="AM2255" s="24">
        <v>0</v>
      </c>
      <c r="AN2255" s="24">
        <v>0</v>
      </c>
      <c r="AO2255" s="24">
        <v>0</v>
      </c>
      <c r="AP2255" s="24">
        <v>0</v>
      </c>
      <c r="AQ2255" s="24">
        <v>0</v>
      </c>
      <c r="AR2255" s="24">
        <v>0</v>
      </c>
      <c r="AS2255" s="24">
        <v>0</v>
      </c>
      <c r="AT2255" s="24">
        <v>0</v>
      </c>
      <c r="AU2255" s="24">
        <v>0</v>
      </c>
      <c r="AV2255" s="24">
        <v>0</v>
      </c>
      <c r="AW2255" s="24">
        <v>0</v>
      </c>
      <c r="AX2255" s="24">
        <v>0</v>
      </c>
      <c r="AY2255" s="24">
        <v>0</v>
      </c>
      <c r="AZ2255" s="24">
        <v>0</v>
      </c>
      <c r="BA2255" s="24">
        <v>0</v>
      </c>
      <c r="BB2255" s="24">
        <v>0</v>
      </c>
      <c r="BC2255" s="24">
        <v>0</v>
      </c>
      <c r="BD2255" s="24">
        <f t="shared" si="916"/>
        <v>0</v>
      </c>
      <c r="BE2255" s="25" t="s">
        <v>48</v>
      </c>
    </row>
    <row r="2256" spans="1:57" ht="25.5" customHeight="1" x14ac:dyDescent="0.25">
      <c r="A2256" s="22">
        <v>45</v>
      </c>
      <c r="B2256" s="78" t="s">
        <v>74</v>
      </c>
      <c r="C2256" s="76">
        <v>22</v>
      </c>
      <c r="D2256" s="76">
        <v>346</v>
      </c>
      <c r="E2256" s="76" t="s">
        <v>122</v>
      </c>
      <c r="F2256" s="24">
        <v>0</v>
      </c>
      <c r="G2256" s="24">
        <v>0</v>
      </c>
      <c r="H2256" s="24">
        <v>0</v>
      </c>
      <c r="I2256" s="24">
        <v>0</v>
      </c>
      <c r="J2256" s="24">
        <v>0</v>
      </c>
      <c r="K2256" s="24">
        <v>0</v>
      </c>
      <c r="L2256" s="24">
        <v>0</v>
      </c>
      <c r="M2256" s="24">
        <v>0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0</v>
      </c>
      <c r="V2256" s="24"/>
      <c r="W2256" s="24">
        <v>0</v>
      </c>
      <c r="X2256" s="24"/>
      <c r="Y2256" s="24">
        <v>0</v>
      </c>
      <c r="Z2256" s="24">
        <v>0</v>
      </c>
      <c r="AA2256" s="24"/>
      <c r="AB2256" s="24">
        <v>0</v>
      </c>
      <c r="AC2256" s="24">
        <v>0</v>
      </c>
      <c r="AD2256" s="24">
        <v>0</v>
      </c>
      <c r="AE2256" s="24">
        <v>0</v>
      </c>
      <c r="AF2256" s="24">
        <v>0</v>
      </c>
      <c r="AG2256" s="24">
        <v>0</v>
      </c>
      <c r="AH2256" s="24"/>
      <c r="AI2256" s="24">
        <v>0</v>
      </c>
      <c r="AJ2256" s="24">
        <v>0</v>
      </c>
      <c r="AK2256" s="24"/>
      <c r="AL2256" s="24">
        <v>0</v>
      </c>
      <c r="AM2256" s="24">
        <v>0</v>
      </c>
      <c r="AN2256" s="24">
        <v>0</v>
      </c>
      <c r="AO2256" s="24">
        <v>0</v>
      </c>
      <c r="AP2256" s="24">
        <v>0</v>
      </c>
      <c r="AQ2256" s="24">
        <v>0</v>
      </c>
      <c r="AR2256" s="24">
        <v>0</v>
      </c>
      <c r="AS2256" s="24">
        <v>0</v>
      </c>
      <c r="AT2256" s="24">
        <v>0</v>
      </c>
      <c r="AU2256" s="24">
        <v>0</v>
      </c>
      <c r="AV2256" s="24">
        <v>0</v>
      </c>
      <c r="AW2256" s="24">
        <v>0</v>
      </c>
      <c r="AX2256" s="24">
        <v>0</v>
      </c>
      <c r="AY2256" s="24">
        <v>0</v>
      </c>
      <c r="AZ2256" s="24">
        <v>0</v>
      </c>
      <c r="BA2256" s="24">
        <v>0</v>
      </c>
      <c r="BB2256" s="24">
        <v>0</v>
      </c>
      <c r="BC2256" s="24">
        <v>0</v>
      </c>
      <c r="BD2256" s="24">
        <f t="shared" si="916"/>
        <v>0</v>
      </c>
      <c r="BE2256" s="25" t="s">
        <v>48</v>
      </c>
    </row>
    <row r="2257" spans="1:57" ht="25.5" customHeight="1" x14ac:dyDescent="0.25">
      <c r="A2257" s="22">
        <v>45</v>
      </c>
      <c r="B2257" s="78" t="s">
        <v>74</v>
      </c>
      <c r="C2257" s="76">
        <v>22</v>
      </c>
      <c r="D2257" s="76">
        <v>348</v>
      </c>
      <c r="E2257" s="76" t="s">
        <v>123</v>
      </c>
      <c r="F2257" s="24">
        <v>0</v>
      </c>
      <c r="G2257" s="24">
        <v>0</v>
      </c>
      <c r="H2257" s="24">
        <v>0</v>
      </c>
      <c r="I2257" s="24">
        <v>0</v>
      </c>
      <c r="J2257" s="24">
        <v>0</v>
      </c>
      <c r="K2257" s="24">
        <v>0</v>
      </c>
      <c r="L2257" s="24">
        <v>0</v>
      </c>
      <c r="M2257" s="24">
        <v>0</v>
      </c>
      <c r="N2257" s="24">
        <v>0</v>
      </c>
      <c r="O2257" s="24">
        <v>0</v>
      </c>
      <c r="P2257" s="24">
        <v>0</v>
      </c>
      <c r="Q2257" s="24">
        <v>0</v>
      </c>
      <c r="R2257" s="24">
        <v>0</v>
      </c>
      <c r="S2257" s="24">
        <v>0</v>
      </c>
      <c r="T2257" s="24">
        <v>0</v>
      </c>
      <c r="U2257" s="24">
        <v>0</v>
      </c>
      <c r="V2257" s="24"/>
      <c r="W2257" s="24">
        <v>0</v>
      </c>
      <c r="X2257" s="24"/>
      <c r="Y2257" s="24">
        <v>0</v>
      </c>
      <c r="Z2257" s="24">
        <v>0</v>
      </c>
      <c r="AA2257" s="24"/>
      <c r="AB2257" s="24">
        <v>0</v>
      </c>
      <c r="AC2257" s="24">
        <v>0</v>
      </c>
      <c r="AD2257" s="24">
        <v>0</v>
      </c>
      <c r="AE2257" s="24">
        <v>0</v>
      </c>
      <c r="AF2257" s="24">
        <v>0</v>
      </c>
      <c r="AG2257" s="24">
        <v>0</v>
      </c>
      <c r="AH2257" s="24"/>
      <c r="AI2257" s="24">
        <v>0</v>
      </c>
      <c r="AJ2257" s="24">
        <v>0</v>
      </c>
      <c r="AK2257" s="24"/>
      <c r="AL2257" s="24">
        <v>0</v>
      </c>
      <c r="AM2257" s="24">
        <v>0</v>
      </c>
      <c r="AN2257" s="24">
        <v>0</v>
      </c>
      <c r="AO2257" s="24">
        <v>0</v>
      </c>
      <c r="AP2257" s="24">
        <v>0</v>
      </c>
      <c r="AQ2257" s="24">
        <v>0</v>
      </c>
      <c r="AR2257" s="24">
        <v>0</v>
      </c>
      <c r="AS2257" s="24">
        <v>0</v>
      </c>
      <c r="AT2257" s="24">
        <v>0</v>
      </c>
      <c r="AU2257" s="24">
        <v>0</v>
      </c>
      <c r="AV2257" s="24">
        <v>0</v>
      </c>
      <c r="AW2257" s="24">
        <v>0</v>
      </c>
      <c r="AX2257" s="24">
        <v>0</v>
      </c>
      <c r="AY2257" s="24">
        <v>0</v>
      </c>
      <c r="AZ2257" s="24">
        <v>0</v>
      </c>
      <c r="BA2257" s="24">
        <v>0</v>
      </c>
      <c r="BB2257" s="24">
        <v>0</v>
      </c>
      <c r="BC2257" s="24">
        <v>0</v>
      </c>
      <c r="BD2257" s="24">
        <f t="shared" si="916"/>
        <v>0</v>
      </c>
      <c r="BE2257" s="25" t="s">
        <v>48</v>
      </c>
    </row>
    <row r="2258" spans="1:57" ht="25.5" customHeight="1" x14ac:dyDescent="0.25">
      <c r="A2258" s="22">
        <v>45</v>
      </c>
      <c r="B2258" s="78" t="s">
        <v>74</v>
      </c>
      <c r="C2258" s="76">
        <v>22</v>
      </c>
      <c r="D2258" s="76">
        <v>349</v>
      </c>
      <c r="E2258" s="76" t="s">
        <v>125</v>
      </c>
      <c r="F2258" s="24">
        <v>0</v>
      </c>
      <c r="G2258" s="24">
        <v>0</v>
      </c>
      <c r="H2258" s="24">
        <v>0</v>
      </c>
      <c r="I2258" s="24">
        <v>0</v>
      </c>
      <c r="J2258" s="24">
        <v>0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0</v>
      </c>
      <c r="V2258" s="24"/>
      <c r="W2258" s="24">
        <v>0</v>
      </c>
      <c r="X2258" s="24"/>
      <c r="Y2258" s="24">
        <v>0</v>
      </c>
      <c r="Z2258" s="24">
        <v>0</v>
      </c>
      <c r="AA2258" s="24"/>
      <c r="AB2258" s="24">
        <v>0</v>
      </c>
      <c r="AC2258" s="24">
        <v>0</v>
      </c>
      <c r="AD2258" s="24">
        <v>0</v>
      </c>
      <c r="AE2258" s="24">
        <v>0</v>
      </c>
      <c r="AF2258" s="24">
        <v>0</v>
      </c>
      <c r="AG2258" s="24">
        <v>0</v>
      </c>
      <c r="AH2258" s="24"/>
      <c r="AI2258" s="24">
        <v>0</v>
      </c>
      <c r="AJ2258" s="24">
        <v>0</v>
      </c>
      <c r="AK2258" s="24"/>
      <c r="AL2258" s="24">
        <v>0</v>
      </c>
      <c r="AM2258" s="24">
        <v>0</v>
      </c>
      <c r="AN2258" s="24">
        <v>0</v>
      </c>
      <c r="AO2258" s="24">
        <v>0</v>
      </c>
      <c r="AP2258" s="24">
        <v>0</v>
      </c>
      <c r="AQ2258" s="24">
        <v>0</v>
      </c>
      <c r="AR2258" s="24">
        <v>0</v>
      </c>
      <c r="AS2258" s="24">
        <v>0</v>
      </c>
      <c r="AT2258" s="24">
        <v>0</v>
      </c>
      <c r="AU2258" s="24">
        <v>0</v>
      </c>
      <c r="AV2258" s="24">
        <v>0</v>
      </c>
      <c r="AW2258" s="24">
        <v>0</v>
      </c>
      <c r="AX2258" s="24">
        <v>0</v>
      </c>
      <c r="AY2258" s="24">
        <v>0</v>
      </c>
      <c r="AZ2258" s="24">
        <v>0</v>
      </c>
      <c r="BA2258" s="24">
        <v>0</v>
      </c>
      <c r="BB2258" s="24">
        <v>0</v>
      </c>
      <c r="BC2258" s="24">
        <v>0</v>
      </c>
      <c r="BD2258" s="24">
        <f t="shared" si="916"/>
        <v>0</v>
      </c>
      <c r="BE2258" s="25"/>
    </row>
    <row r="2259" spans="1:57" ht="25.5" customHeight="1" x14ac:dyDescent="0.25">
      <c r="A2259" s="22">
        <v>45</v>
      </c>
      <c r="B2259" s="78" t="s">
        <v>74</v>
      </c>
      <c r="C2259" s="76">
        <v>22</v>
      </c>
      <c r="D2259" s="76">
        <v>350</v>
      </c>
      <c r="E2259" s="76" t="s">
        <v>126</v>
      </c>
      <c r="F2259" s="24">
        <v>0</v>
      </c>
      <c r="G2259" s="24">
        <v>0</v>
      </c>
      <c r="H2259" s="24">
        <v>0</v>
      </c>
      <c r="I2259" s="24">
        <v>0</v>
      </c>
      <c r="J2259" s="24">
        <v>0</v>
      </c>
      <c r="K2259" s="24">
        <v>0</v>
      </c>
      <c r="L2259" s="24">
        <v>0</v>
      </c>
      <c r="M2259" s="24">
        <v>0</v>
      </c>
      <c r="N2259" s="24">
        <v>0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0</v>
      </c>
      <c r="V2259" s="24"/>
      <c r="W2259" s="24">
        <v>0</v>
      </c>
      <c r="X2259" s="24"/>
      <c r="Y2259" s="24">
        <v>0</v>
      </c>
      <c r="Z2259" s="24">
        <v>0</v>
      </c>
      <c r="AA2259" s="24"/>
      <c r="AB2259" s="24">
        <v>0</v>
      </c>
      <c r="AC2259" s="24">
        <v>0</v>
      </c>
      <c r="AD2259" s="24">
        <v>0</v>
      </c>
      <c r="AE2259" s="24">
        <v>0</v>
      </c>
      <c r="AF2259" s="24">
        <v>0</v>
      </c>
      <c r="AG2259" s="24">
        <v>0</v>
      </c>
      <c r="AH2259" s="24"/>
      <c r="AI2259" s="24">
        <v>0</v>
      </c>
      <c r="AJ2259" s="24">
        <v>0</v>
      </c>
      <c r="AK2259" s="24"/>
      <c r="AL2259" s="24">
        <v>0</v>
      </c>
      <c r="AM2259" s="24">
        <v>0</v>
      </c>
      <c r="AN2259" s="24">
        <v>0</v>
      </c>
      <c r="AO2259" s="24">
        <v>0</v>
      </c>
      <c r="AP2259" s="24">
        <v>0</v>
      </c>
      <c r="AQ2259" s="24">
        <v>0</v>
      </c>
      <c r="AR2259" s="24">
        <v>0</v>
      </c>
      <c r="AS2259" s="24">
        <v>0</v>
      </c>
      <c r="AT2259" s="24">
        <v>0</v>
      </c>
      <c r="AU2259" s="24">
        <v>0</v>
      </c>
      <c r="AV2259" s="24">
        <v>0</v>
      </c>
      <c r="AW2259" s="24">
        <v>0</v>
      </c>
      <c r="AX2259" s="24">
        <v>0</v>
      </c>
      <c r="AY2259" s="24">
        <v>0</v>
      </c>
      <c r="AZ2259" s="24">
        <v>0</v>
      </c>
      <c r="BA2259" s="24">
        <v>0</v>
      </c>
      <c r="BB2259" s="24">
        <v>0</v>
      </c>
      <c r="BC2259" s="24">
        <v>0</v>
      </c>
      <c r="BD2259" s="24">
        <f t="shared" si="916"/>
        <v>0</v>
      </c>
      <c r="BE2259" s="25"/>
    </row>
    <row r="2260" spans="1:57" ht="25.5" customHeight="1" x14ac:dyDescent="0.25">
      <c r="A2260" s="22">
        <v>45</v>
      </c>
      <c r="B2260" s="78" t="s">
        <v>74</v>
      </c>
      <c r="C2260" s="76">
        <v>22</v>
      </c>
      <c r="D2260" s="76">
        <v>351</v>
      </c>
      <c r="E2260" s="76" t="s">
        <v>127</v>
      </c>
      <c r="F2260" s="24">
        <v>0</v>
      </c>
      <c r="G2260" s="24">
        <v>0</v>
      </c>
      <c r="H2260" s="24">
        <v>0</v>
      </c>
      <c r="I2260" s="24">
        <v>0</v>
      </c>
      <c r="J2260" s="24">
        <v>0</v>
      </c>
      <c r="K2260" s="24">
        <v>0</v>
      </c>
      <c r="L2260" s="24">
        <v>0</v>
      </c>
      <c r="M2260" s="24">
        <v>0</v>
      </c>
      <c r="N2260" s="24">
        <v>0</v>
      </c>
      <c r="O2260" s="24">
        <v>0</v>
      </c>
      <c r="P2260" s="24">
        <v>0</v>
      </c>
      <c r="Q2260" s="24">
        <v>0</v>
      </c>
      <c r="R2260" s="24">
        <v>0</v>
      </c>
      <c r="S2260" s="24">
        <v>0</v>
      </c>
      <c r="T2260" s="24">
        <v>0</v>
      </c>
      <c r="U2260" s="24">
        <v>0</v>
      </c>
      <c r="V2260" s="24"/>
      <c r="W2260" s="24">
        <v>0</v>
      </c>
      <c r="X2260" s="24"/>
      <c r="Y2260" s="24">
        <v>0</v>
      </c>
      <c r="Z2260" s="24">
        <v>0</v>
      </c>
      <c r="AA2260" s="24"/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/>
      <c r="AI2260" s="24">
        <v>0</v>
      </c>
      <c r="AJ2260" s="24">
        <v>0</v>
      </c>
      <c r="AK2260" s="24"/>
      <c r="AL2260" s="24">
        <v>0</v>
      </c>
      <c r="AM2260" s="24">
        <v>0</v>
      </c>
      <c r="AN2260" s="24">
        <v>0</v>
      </c>
      <c r="AO2260" s="24">
        <v>0</v>
      </c>
      <c r="AP2260" s="24">
        <v>0</v>
      </c>
      <c r="AQ2260" s="24">
        <v>0</v>
      </c>
      <c r="AR2260" s="24">
        <v>0</v>
      </c>
      <c r="AS2260" s="24">
        <v>0</v>
      </c>
      <c r="AT2260" s="24">
        <v>0</v>
      </c>
      <c r="AU2260" s="24">
        <v>0</v>
      </c>
      <c r="AV2260" s="24">
        <v>0</v>
      </c>
      <c r="AW2260" s="24">
        <v>0</v>
      </c>
      <c r="AX2260" s="24">
        <v>0</v>
      </c>
      <c r="AY2260" s="24">
        <v>0</v>
      </c>
      <c r="AZ2260" s="24">
        <v>0</v>
      </c>
      <c r="BA2260" s="24">
        <v>0</v>
      </c>
      <c r="BB2260" s="24">
        <v>0</v>
      </c>
      <c r="BC2260" s="24">
        <v>0</v>
      </c>
      <c r="BD2260" s="24">
        <f t="shared" si="916"/>
        <v>0</v>
      </c>
      <c r="BE2260" s="25"/>
    </row>
    <row r="2261" spans="1:57" ht="25.5" customHeight="1" x14ac:dyDescent="0.25">
      <c r="A2261" s="22">
        <v>45</v>
      </c>
      <c r="B2261" s="79" t="s">
        <v>91</v>
      </c>
      <c r="C2261" s="80">
        <v>20</v>
      </c>
      <c r="D2261" s="80">
        <v>279</v>
      </c>
      <c r="E2261" s="80" t="s">
        <v>419</v>
      </c>
      <c r="F2261" s="24">
        <v>0</v>
      </c>
      <c r="G2261" s="24">
        <v>0</v>
      </c>
      <c r="H2261" s="24">
        <v>0</v>
      </c>
      <c r="I2261" s="24">
        <v>0</v>
      </c>
      <c r="J2261" s="24">
        <v>0</v>
      </c>
      <c r="K2261" s="24">
        <v>0</v>
      </c>
      <c r="L2261" s="24">
        <v>0</v>
      </c>
      <c r="M2261" s="24">
        <v>0</v>
      </c>
      <c r="N2261" s="24">
        <v>0</v>
      </c>
      <c r="O2261" s="24">
        <v>0</v>
      </c>
      <c r="P2261" s="24">
        <v>0</v>
      </c>
      <c r="Q2261" s="24">
        <v>0</v>
      </c>
      <c r="R2261" s="24">
        <v>0</v>
      </c>
      <c r="S2261" s="24">
        <v>0</v>
      </c>
      <c r="T2261" s="24">
        <v>0</v>
      </c>
      <c r="U2261" s="24">
        <v>0</v>
      </c>
      <c r="V2261" s="24"/>
      <c r="W2261" s="24">
        <v>0</v>
      </c>
      <c r="X2261" s="24"/>
      <c r="Y2261" s="24">
        <v>0</v>
      </c>
      <c r="Z2261" s="24">
        <v>0</v>
      </c>
      <c r="AA2261" s="24"/>
      <c r="AB2261" s="24">
        <v>0</v>
      </c>
      <c r="AC2261" s="24">
        <v>0</v>
      </c>
      <c r="AD2261" s="24">
        <v>0</v>
      </c>
      <c r="AE2261" s="24">
        <v>0</v>
      </c>
      <c r="AF2261" s="24">
        <v>0</v>
      </c>
      <c r="AG2261" s="24">
        <v>0</v>
      </c>
      <c r="AH2261" s="24"/>
      <c r="AI2261" s="24">
        <v>0</v>
      </c>
      <c r="AJ2261" s="24">
        <v>0</v>
      </c>
      <c r="AK2261" s="24"/>
      <c r="AL2261" s="24">
        <v>0</v>
      </c>
      <c r="AM2261" s="24">
        <v>0</v>
      </c>
      <c r="AN2261" s="24">
        <v>0</v>
      </c>
      <c r="AO2261" s="24">
        <v>0</v>
      </c>
      <c r="AP2261" s="24">
        <v>0</v>
      </c>
      <c r="AQ2261" s="24">
        <v>0</v>
      </c>
      <c r="AR2261" s="24">
        <v>0</v>
      </c>
      <c r="AS2261" s="24">
        <v>0</v>
      </c>
      <c r="AT2261" s="24">
        <v>0</v>
      </c>
      <c r="AU2261" s="24">
        <v>0</v>
      </c>
      <c r="AV2261" s="24">
        <v>0</v>
      </c>
      <c r="AW2261" s="24">
        <v>0</v>
      </c>
      <c r="AX2261" s="24">
        <v>0</v>
      </c>
      <c r="AY2261" s="24">
        <v>0</v>
      </c>
      <c r="AZ2261" s="24">
        <v>0</v>
      </c>
      <c r="BA2261" s="24">
        <v>0</v>
      </c>
      <c r="BB2261" s="24">
        <v>0</v>
      </c>
      <c r="BC2261" s="24">
        <v>0</v>
      </c>
      <c r="BD2261" s="24">
        <f t="shared" si="916"/>
        <v>0</v>
      </c>
      <c r="BE2261" s="25"/>
    </row>
    <row r="2262" spans="1:57" ht="25.5" customHeight="1" x14ac:dyDescent="0.25">
      <c r="A2262" s="42">
        <v>45</v>
      </c>
      <c r="B2262" s="79" t="s">
        <v>91</v>
      </c>
      <c r="C2262" s="80">
        <v>10</v>
      </c>
      <c r="D2262" s="80">
        <v>21</v>
      </c>
      <c r="E2262" s="80" t="s">
        <v>222</v>
      </c>
      <c r="F2262" s="24">
        <v>0</v>
      </c>
      <c r="G2262" s="24">
        <v>0</v>
      </c>
      <c r="H2262" s="24">
        <v>0</v>
      </c>
      <c r="I2262" s="24">
        <v>0</v>
      </c>
      <c r="J2262" s="24">
        <v>0</v>
      </c>
      <c r="K2262" s="24">
        <v>0</v>
      </c>
      <c r="L2262" s="24">
        <v>0</v>
      </c>
      <c r="M2262" s="24">
        <v>0</v>
      </c>
      <c r="N2262" s="24">
        <v>0</v>
      </c>
      <c r="O2262" s="24">
        <v>0</v>
      </c>
      <c r="P2262" s="24">
        <v>0</v>
      </c>
      <c r="Q2262" s="24">
        <v>0</v>
      </c>
      <c r="R2262" s="24">
        <v>0</v>
      </c>
      <c r="S2262" s="24">
        <v>0</v>
      </c>
      <c r="T2262" s="24">
        <v>0</v>
      </c>
      <c r="U2262" s="24">
        <v>0</v>
      </c>
      <c r="V2262" s="24"/>
      <c r="W2262" s="24">
        <v>0</v>
      </c>
      <c r="X2262" s="24"/>
      <c r="Y2262" s="24">
        <v>0</v>
      </c>
      <c r="Z2262" s="24">
        <v>0</v>
      </c>
      <c r="AA2262" s="24"/>
      <c r="AB2262" s="24">
        <v>0</v>
      </c>
      <c r="AC2262" s="24">
        <v>0</v>
      </c>
      <c r="AD2262" s="24">
        <v>0</v>
      </c>
      <c r="AE2262" s="24">
        <v>0</v>
      </c>
      <c r="AF2262" s="24">
        <v>0</v>
      </c>
      <c r="AG2262" s="24">
        <v>0</v>
      </c>
      <c r="AH2262" s="24"/>
      <c r="AI2262" s="24">
        <v>0</v>
      </c>
      <c r="AJ2262" s="24">
        <v>0</v>
      </c>
      <c r="AK2262" s="24"/>
      <c r="AL2262" s="24">
        <v>0</v>
      </c>
      <c r="AM2262" s="24">
        <v>0</v>
      </c>
      <c r="AN2262" s="24">
        <v>0</v>
      </c>
      <c r="AO2262" s="24">
        <v>0</v>
      </c>
      <c r="AP2262" s="24">
        <v>0</v>
      </c>
      <c r="AQ2262" s="24">
        <v>0</v>
      </c>
      <c r="AR2262" s="24">
        <v>0</v>
      </c>
      <c r="AS2262" s="24">
        <v>0</v>
      </c>
      <c r="AT2262" s="24">
        <v>0</v>
      </c>
      <c r="AU2262" s="24">
        <v>0</v>
      </c>
      <c r="AV2262" s="24">
        <v>0</v>
      </c>
      <c r="AW2262" s="24">
        <v>0</v>
      </c>
      <c r="AX2262" s="24">
        <v>0</v>
      </c>
      <c r="AY2262" s="24">
        <v>0</v>
      </c>
      <c r="AZ2262" s="24">
        <v>0</v>
      </c>
      <c r="BA2262" s="24">
        <v>0</v>
      </c>
      <c r="BB2262" s="24">
        <v>0</v>
      </c>
      <c r="BC2262" s="24">
        <v>0</v>
      </c>
      <c r="BD2262" s="24">
        <f t="shared" si="916"/>
        <v>0</v>
      </c>
      <c r="BE2262" s="25"/>
    </row>
    <row r="2263" spans="1:57" ht="25.5" customHeight="1" x14ac:dyDescent="0.25">
      <c r="A2263" s="22">
        <v>45</v>
      </c>
      <c r="B2263" s="79" t="s">
        <v>91</v>
      </c>
      <c r="C2263" s="80">
        <v>40</v>
      </c>
      <c r="D2263" s="80">
        <v>42</v>
      </c>
      <c r="E2263" s="80" t="s">
        <v>302</v>
      </c>
      <c r="F2263" s="24">
        <v>0</v>
      </c>
      <c r="G2263" s="24">
        <v>0</v>
      </c>
      <c r="H2263" s="24">
        <v>0</v>
      </c>
      <c r="I2263" s="24">
        <v>0</v>
      </c>
      <c r="J2263" s="24">
        <v>0</v>
      </c>
      <c r="K2263" s="24">
        <v>0</v>
      </c>
      <c r="L2263" s="24">
        <v>0</v>
      </c>
      <c r="M2263" s="24">
        <v>0</v>
      </c>
      <c r="N2263" s="24">
        <v>0</v>
      </c>
      <c r="O2263" s="24">
        <v>0</v>
      </c>
      <c r="P2263" s="24">
        <v>0</v>
      </c>
      <c r="Q2263" s="24">
        <v>0</v>
      </c>
      <c r="R2263" s="24">
        <v>0</v>
      </c>
      <c r="S2263" s="24">
        <v>0</v>
      </c>
      <c r="T2263" s="24">
        <v>0</v>
      </c>
      <c r="U2263" s="24">
        <v>0</v>
      </c>
      <c r="V2263" s="24"/>
      <c r="W2263" s="24">
        <v>0</v>
      </c>
      <c r="X2263" s="24"/>
      <c r="Y2263" s="24">
        <v>0</v>
      </c>
      <c r="Z2263" s="24">
        <v>0</v>
      </c>
      <c r="AA2263" s="24"/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/>
      <c r="AI2263" s="24">
        <v>0</v>
      </c>
      <c r="AJ2263" s="24">
        <v>0</v>
      </c>
      <c r="AK2263" s="24"/>
      <c r="AL2263" s="24">
        <v>0</v>
      </c>
      <c r="AM2263" s="24">
        <v>0</v>
      </c>
      <c r="AN2263" s="24">
        <v>0</v>
      </c>
      <c r="AO2263" s="24">
        <v>0</v>
      </c>
      <c r="AP2263" s="24">
        <v>0</v>
      </c>
      <c r="AQ2263" s="24">
        <v>0</v>
      </c>
      <c r="AR2263" s="24">
        <v>0</v>
      </c>
      <c r="AS2263" s="24">
        <v>0</v>
      </c>
      <c r="AT2263" s="24">
        <v>0</v>
      </c>
      <c r="AU2263" s="24">
        <v>0</v>
      </c>
      <c r="AV2263" s="24">
        <v>0</v>
      </c>
      <c r="AW2263" s="24">
        <v>0</v>
      </c>
      <c r="AX2263" s="24">
        <v>0</v>
      </c>
      <c r="AY2263" s="24">
        <v>0</v>
      </c>
      <c r="AZ2263" s="24">
        <v>0</v>
      </c>
      <c r="BA2263" s="24">
        <v>0</v>
      </c>
      <c r="BB2263" s="24">
        <v>0</v>
      </c>
      <c r="BC2263" s="24">
        <v>0</v>
      </c>
      <c r="BD2263" s="24">
        <f t="shared" si="916"/>
        <v>0</v>
      </c>
      <c r="BE2263" s="25"/>
    </row>
    <row r="2264" spans="1:57" ht="25.5" customHeight="1" x14ac:dyDescent="0.25">
      <c r="A2264" s="22">
        <v>45</v>
      </c>
      <c r="B2264" s="79" t="s">
        <v>93</v>
      </c>
      <c r="C2264" s="80">
        <v>12</v>
      </c>
      <c r="D2264" s="80">
        <v>151</v>
      </c>
      <c r="E2264" s="80" t="s">
        <v>242</v>
      </c>
      <c r="F2264" s="24">
        <v>0</v>
      </c>
      <c r="G2264" s="24">
        <v>0</v>
      </c>
      <c r="H2264" s="24">
        <v>0</v>
      </c>
      <c r="I2264" s="24">
        <v>0</v>
      </c>
      <c r="J2264" s="24">
        <v>0</v>
      </c>
      <c r="K2264" s="24">
        <v>0</v>
      </c>
      <c r="L2264" s="24">
        <v>0</v>
      </c>
      <c r="M2264" s="24">
        <v>0</v>
      </c>
      <c r="N2264" s="24">
        <v>0</v>
      </c>
      <c r="O2264" s="24">
        <v>0</v>
      </c>
      <c r="P2264" s="24">
        <v>0</v>
      </c>
      <c r="Q2264" s="24">
        <v>0</v>
      </c>
      <c r="R2264" s="24">
        <v>0</v>
      </c>
      <c r="S2264" s="24">
        <v>0</v>
      </c>
      <c r="T2264" s="24">
        <v>0</v>
      </c>
      <c r="U2264" s="24">
        <v>0</v>
      </c>
      <c r="V2264" s="24"/>
      <c r="W2264" s="24">
        <v>0</v>
      </c>
      <c r="X2264" s="24"/>
      <c r="Y2264" s="24">
        <v>0</v>
      </c>
      <c r="Z2264" s="24">
        <v>0</v>
      </c>
      <c r="AA2264" s="24"/>
      <c r="AB2264" s="24">
        <v>0</v>
      </c>
      <c r="AC2264" s="24">
        <v>0</v>
      </c>
      <c r="AD2264" s="24">
        <v>0</v>
      </c>
      <c r="AE2264" s="24">
        <v>0</v>
      </c>
      <c r="AF2264" s="24">
        <v>0</v>
      </c>
      <c r="AG2264" s="24">
        <v>0</v>
      </c>
      <c r="AH2264" s="24"/>
      <c r="AI2264" s="24">
        <v>0</v>
      </c>
      <c r="AJ2264" s="24">
        <v>0</v>
      </c>
      <c r="AK2264" s="24"/>
      <c r="AL2264" s="24">
        <v>0</v>
      </c>
      <c r="AM2264" s="24">
        <v>0</v>
      </c>
      <c r="AN2264" s="24">
        <v>0</v>
      </c>
      <c r="AO2264" s="24">
        <v>0</v>
      </c>
      <c r="AP2264" s="24">
        <v>0</v>
      </c>
      <c r="AQ2264" s="24">
        <v>0</v>
      </c>
      <c r="AR2264" s="24">
        <v>0</v>
      </c>
      <c r="AS2264" s="24">
        <v>0</v>
      </c>
      <c r="AT2264" s="24">
        <v>0</v>
      </c>
      <c r="AU2264" s="24">
        <v>0</v>
      </c>
      <c r="AV2264" s="24">
        <v>0</v>
      </c>
      <c r="AW2264" s="24">
        <v>0</v>
      </c>
      <c r="AX2264" s="24">
        <v>0</v>
      </c>
      <c r="AY2264" s="24">
        <v>0</v>
      </c>
      <c r="AZ2264" s="24">
        <v>0</v>
      </c>
      <c r="BA2264" s="24">
        <v>0</v>
      </c>
      <c r="BB2264" s="24">
        <v>0</v>
      </c>
      <c r="BC2264" s="24">
        <v>0</v>
      </c>
      <c r="BD2264" s="24">
        <f t="shared" si="916"/>
        <v>0</v>
      </c>
      <c r="BE2264" s="25"/>
    </row>
    <row r="2265" spans="1:57" ht="25.5" customHeight="1" x14ac:dyDescent="0.25">
      <c r="A2265" s="22">
        <v>45</v>
      </c>
      <c r="B2265" s="79" t="s">
        <v>93</v>
      </c>
      <c r="C2265" s="88">
        <v>17</v>
      </c>
      <c r="D2265" s="88">
        <v>334</v>
      </c>
      <c r="E2265" s="88" t="s">
        <v>172</v>
      </c>
      <c r="F2265" s="24">
        <v>0</v>
      </c>
      <c r="G2265" s="24">
        <v>0</v>
      </c>
      <c r="H2265" s="24">
        <v>0</v>
      </c>
      <c r="I2265" s="24">
        <v>0</v>
      </c>
      <c r="J2265" s="24">
        <v>0</v>
      </c>
      <c r="K2265" s="24">
        <v>0</v>
      </c>
      <c r="L2265" s="24">
        <v>0</v>
      </c>
      <c r="M2265" s="24">
        <v>0</v>
      </c>
      <c r="N2265" s="24">
        <v>0</v>
      </c>
      <c r="O2265" s="24">
        <v>0</v>
      </c>
      <c r="P2265" s="24">
        <v>0</v>
      </c>
      <c r="Q2265" s="24">
        <v>0</v>
      </c>
      <c r="R2265" s="24">
        <v>0</v>
      </c>
      <c r="S2265" s="24">
        <v>0</v>
      </c>
      <c r="T2265" s="24">
        <v>0</v>
      </c>
      <c r="U2265" s="24">
        <v>0</v>
      </c>
      <c r="V2265" s="24"/>
      <c r="W2265" s="24">
        <v>0</v>
      </c>
      <c r="X2265" s="24"/>
      <c r="Y2265" s="24">
        <v>0</v>
      </c>
      <c r="Z2265" s="24">
        <v>0</v>
      </c>
      <c r="AA2265" s="24"/>
      <c r="AB2265" s="24">
        <v>0</v>
      </c>
      <c r="AC2265" s="24">
        <v>0</v>
      </c>
      <c r="AD2265" s="24">
        <v>0</v>
      </c>
      <c r="AE2265" s="24">
        <v>0</v>
      </c>
      <c r="AF2265" s="24">
        <v>0</v>
      </c>
      <c r="AG2265" s="24">
        <v>0</v>
      </c>
      <c r="AH2265" s="24"/>
      <c r="AI2265" s="24">
        <v>0</v>
      </c>
      <c r="AJ2265" s="24">
        <v>0</v>
      </c>
      <c r="AK2265" s="24"/>
      <c r="AL2265" s="24">
        <v>0</v>
      </c>
      <c r="AM2265" s="24">
        <v>0</v>
      </c>
      <c r="AN2265" s="24">
        <v>0</v>
      </c>
      <c r="AO2265" s="24">
        <v>0</v>
      </c>
      <c r="AP2265" s="24">
        <v>0</v>
      </c>
      <c r="AQ2265" s="24">
        <v>0</v>
      </c>
      <c r="AR2265" s="24">
        <v>0</v>
      </c>
      <c r="AS2265" s="24">
        <v>0</v>
      </c>
      <c r="AT2265" s="24">
        <v>0</v>
      </c>
      <c r="AU2265" s="24">
        <v>0</v>
      </c>
      <c r="AV2265" s="24">
        <v>0</v>
      </c>
      <c r="AW2265" s="24">
        <v>0</v>
      </c>
      <c r="AX2265" s="24">
        <v>0</v>
      </c>
      <c r="AY2265" s="24">
        <v>0</v>
      </c>
      <c r="AZ2265" s="24">
        <v>0</v>
      </c>
      <c r="BA2265" s="24">
        <v>0</v>
      </c>
      <c r="BB2265" s="24">
        <v>0</v>
      </c>
      <c r="BC2265" s="24">
        <v>0</v>
      </c>
      <c r="BD2265" s="24">
        <f t="shared" si="916"/>
        <v>0</v>
      </c>
      <c r="BE2265" s="25"/>
    </row>
    <row r="2266" spans="1:57" ht="25.5" customHeight="1" x14ac:dyDescent="0.25">
      <c r="A2266" s="22">
        <v>45</v>
      </c>
      <c r="B2266" s="79" t="s">
        <v>93</v>
      </c>
      <c r="C2266" s="82">
        <v>24</v>
      </c>
      <c r="D2266" s="79">
        <v>319</v>
      </c>
      <c r="E2266" s="82" t="s">
        <v>357</v>
      </c>
      <c r="F2266" s="24">
        <v>0</v>
      </c>
      <c r="G2266" s="24">
        <v>0</v>
      </c>
      <c r="H2266" s="24">
        <v>0</v>
      </c>
      <c r="I2266" s="24">
        <v>0</v>
      </c>
      <c r="J2266" s="24">
        <v>0</v>
      </c>
      <c r="K2266" s="24">
        <v>0</v>
      </c>
      <c r="L2266" s="24">
        <v>0</v>
      </c>
      <c r="M2266" s="24">
        <v>0</v>
      </c>
      <c r="N2266" s="24">
        <v>0</v>
      </c>
      <c r="O2266" s="24">
        <v>0</v>
      </c>
      <c r="P2266" s="24">
        <v>0</v>
      </c>
      <c r="Q2266" s="24">
        <v>0</v>
      </c>
      <c r="R2266" s="24">
        <v>0</v>
      </c>
      <c r="S2266" s="24">
        <v>0</v>
      </c>
      <c r="T2266" s="24">
        <v>0</v>
      </c>
      <c r="U2266" s="24">
        <v>0</v>
      </c>
      <c r="V2266" s="24"/>
      <c r="W2266" s="24">
        <v>0</v>
      </c>
      <c r="X2266" s="24"/>
      <c r="Y2266" s="24">
        <v>0</v>
      </c>
      <c r="Z2266" s="24">
        <v>0</v>
      </c>
      <c r="AA2266" s="24"/>
      <c r="AB2266" s="24">
        <v>0</v>
      </c>
      <c r="AC2266" s="24">
        <v>0</v>
      </c>
      <c r="AD2266" s="24">
        <v>0</v>
      </c>
      <c r="AE2266" s="24">
        <v>0</v>
      </c>
      <c r="AF2266" s="24">
        <v>0</v>
      </c>
      <c r="AG2266" s="24">
        <v>0</v>
      </c>
      <c r="AH2266" s="24"/>
      <c r="AI2266" s="24">
        <v>0</v>
      </c>
      <c r="AJ2266" s="24">
        <v>0</v>
      </c>
      <c r="AK2266" s="24"/>
      <c r="AL2266" s="24">
        <v>0</v>
      </c>
      <c r="AM2266" s="24">
        <v>0</v>
      </c>
      <c r="AN2266" s="24">
        <v>0</v>
      </c>
      <c r="AO2266" s="24">
        <v>0</v>
      </c>
      <c r="AP2266" s="24">
        <v>0</v>
      </c>
      <c r="AQ2266" s="24">
        <v>0</v>
      </c>
      <c r="AR2266" s="24">
        <v>0</v>
      </c>
      <c r="AS2266" s="24">
        <v>0</v>
      </c>
      <c r="AT2266" s="24">
        <v>0</v>
      </c>
      <c r="AU2266" s="24">
        <v>0</v>
      </c>
      <c r="AV2266" s="24">
        <v>0</v>
      </c>
      <c r="AW2266" s="24">
        <v>0</v>
      </c>
      <c r="AX2266" s="24">
        <v>0</v>
      </c>
      <c r="AY2266" s="24">
        <v>0</v>
      </c>
      <c r="AZ2266" s="24">
        <v>0</v>
      </c>
      <c r="BA2266" s="24">
        <v>0</v>
      </c>
      <c r="BB2266" s="24">
        <v>0</v>
      </c>
      <c r="BC2266" s="24">
        <v>0</v>
      </c>
      <c r="BD2266" s="24">
        <f t="shared" si="916"/>
        <v>0</v>
      </c>
      <c r="BE2266" s="25"/>
    </row>
    <row r="2267" spans="1:57" ht="25.5" customHeight="1" x14ac:dyDescent="0.25">
      <c r="A2267" s="22">
        <v>45</v>
      </c>
      <c r="B2267" s="79" t="s">
        <v>93</v>
      </c>
      <c r="C2267" s="80">
        <v>11</v>
      </c>
      <c r="D2267" s="80">
        <v>107</v>
      </c>
      <c r="E2267" s="80" t="s">
        <v>316</v>
      </c>
      <c r="F2267" s="24">
        <v>0</v>
      </c>
      <c r="G2267" s="24">
        <v>0</v>
      </c>
      <c r="H2267" s="24">
        <v>0</v>
      </c>
      <c r="I2267" s="24">
        <v>0</v>
      </c>
      <c r="J2267" s="24">
        <v>0</v>
      </c>
      <c r="K2267" s="24">
        <v>0</v>
      </c>
      <c r="L2267" s="24">
        <v>0</v>
      </c>
      <c r="M2267" s="24">
        <v>0</v>
      </c>
      <c r="N2267" s="24">
        <v>0</v>
      </c>
      <c r="O2267" s="24">
        <v>0</v>
      </c>
      <c r="P2267" s="24">
        <v>0</v>
      </c>
      <c r="Q2267" s="24">
        <v>0</v>
      </c>
      <c r="R2267" s="24">
        <v>0</v>
      </c>
      <c r="S2267" s="24">
        <v>0</v>
      </c>
      <c r="T2267" s="24">
        <v>0</v>
      </c>
      <c r="U2267" s="24">
        <v>0</v>
      </c>
      <c r="V2267" s="24"/>
      <c r="W2267" s="24">
        <v>0</v>
      </c>
      <c r="X2267" s="24"/>
      <c r="Y2267" s="24">
        <v>0</v>
      </c>
      <c r="Z2267" s="24">
        <v>0</v>
      </c>
      <c r="AA2267" s="24"/>
      <c r="AB2267" s="24">
        <v>0</v>
      </c>
      <c r="AC2267" s="24">
        <v>0</v>
      </c>
      <c r="AD2267" s="24">
        <v>0</v>
      </c>
      <c r="AE2267" s="24">
        <v>0</v>
      </c>
      <c r="AF2267" s="24">
        <v>0</v>
      </c>
      <c r="AG2267" s="24">
        <v>0</v>
      </c>
      <c r="AH2267" s="24"/>
      <c r="AI2267" s="24">
        <v>0</v>
      </c>
      <c r="AJ2267" s="24">
        <v>0</v>
      </c>
      <c r="AK2267" s="24"/>
      <c r="AL2267" s="24">
        <v>0</v>
      </c>
      <c r="AM2267" s="24">
        <v>0</v>
      </c>
      <c r="AN2267" s="24">
        <v>0</v>
      </c>
      <c r="AO2267" s="24">
        <v>0</v>
      </c>
      <c r="AP2267" s="24">
        <v>0</v>
      </c>
      <c r="AQ2267" s="24">
        <v>0</v>
      </c>
      <c r="AR2267" s="24">
        <v>0</v>
      </c>
      <c r="AS2267" s="24">
        <v>0</v>
      </c>
      <c r="AT2267" s="24">
        <v>0</v>
      </c>
      <c r="AU2267" s="24">
        <v>0</v>
      </c>
      <c r="AV2267" s="24">
        <v>0</v>
      </c>
      <c r="AW2267" s="24">
        <v>0</v>
      </c>
      <c r="AX2267" s="24">
        <v>0</v>
      </c>
      <c r="AY2267" s="24">
        <v>0</v>
      </c>
      <c r="AZ2267" s="24">
        <v>0</v>
      </c>
      <c r="BA2267" s="24">
        <v>0</v>
      </c>
      <c r="BB2267" s="24">
        <v>0</v>
      </c>
      <c r="BC2267" s="24">
        <v>0</v>
      </c>
      <c r="BD2267" s="24">
        <f t="shared" si="916"/>
        <v>0</v>
      </c>
      <c r="BE2267" s="25"/>
    </row>
    <row r="2268" spans="1:57" ht="25.5" customHeight="1" x14ac:dyDescent="0.25">
      <c r="A2268" s="22">
        <v>45</v>
      </c>
      <c r="B2268" s="79" t="s">
        <v>100</v>
      </c>
      <c r="C2268" s="80">
        <v>15</v>
      </c>
      <c r="D2268" s="80">
        <v>27</v>
      </c>
      <c r="E2268" s="80" t="s">
        <v>115</v>
      </c>
      <c r="F2268" s="24">
        <v>0</v>
      </c>
      <c r="G2268" s="24">
        <v>0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0</v>
      </c>
      <c r="V2268" s="24"/>
      <c r="W2268" s="24">
        <v>0</v>
      </c>
      <c r="X2268" s="24"/>
      <c r="Y2268" s="24">
        <v>0</v>
      </c>
      <c r="Z2268" s="24">
        <v>0</v>
      </c>
      <c r="AA2268" s="24"/>
      <c r="AB2268" s="24">
        <v>0</v>
      </c>
      <c r="AC2268" s="24">
        <v>0</v>
      </c>
      <c r="AD2268" s="24">
        <v>0</v>
      </c>
      <c r="AE2268" s="24">
        <v>0</v>
      </c>
      <c r="AF2268" s="24">
        <v>0</v>
      </c>
      <c r="AG2268" s="24">
        <v>0</v>
      </c>
      <c r="AH2268" s="24"/>
      <c r="AI2268" s="24">
        <v>0</v>
      </c>
      <c r="AJ2268" s="24">
        <v>0</v>
      </c>
      <c r="AK2268" s="24"/>
      <c r="AL2268" s="24">
        <v>0</v>
      </c>
      <c r="AM2268" s="24">
        <v>0</v>
      </c>
      <c r="AN2268" s="24">
        <v>0</v>
      </c>
      <c r="AO2268" s="24">
        <v>0</v>
      </c>
      <c r="AP2268" s="24">
        <v>0</v>
      </c>
      <c r="AQ2268" s="24">
        <v>0</v>
      </c>
      <c r="AR2268" s="24">
        <v>0</v>
      </c>
      <c r="AS2268" s="24">
        <v>0</v>
      </c>
      <c r="AT2268" s="24">
        <v>0</v>
      </c>
      <c r="AU2268" s="24">
        <v>0</v>
      </c>
      <c r="AV2268" s="24">
        <v>0</v>
      </c>
      <c r="AW2268" s="24">
        <v>0</v>
      </c>
      <c r="AX2268" s="24">
        <v>0</v>
      </c>
      <c r="AY2268" s="24">
        <v>0</v>
      </c>
      <c r="AZ2268" s="24">
        <v>0</v>
      </c>
      <c r="BA2268" s="24">
        <v>0</v>
      </c>
      <c r="BB2268" s="24">
        <v>0</v>
      </c>
      <c r="BC2268" s="24">
        <v>0</v>
      </c>
      <c r="BD2268" s="24">
        <f t="shared" si="916"/>
        <v>0</v>
      </c>
      <c r="BE2268" s="25"/>
    </row>
    <row r="2269" spans="1:57" ht="25.5" customHeight="1" x14ac:dyDescent="0.25">
      <c r="A2269" s="22">
        <v>45</v>
      </c>
      <c r="B2269" s="79" t="s">
        <v>110</v>
      </c>
      <c r="C2269" s="80">
        <v>23</v>
      </c>
      <c r="D2269" s="80">
        <v>242</v>
      </c>
      <c r="E2269" s="80" t="s">
        <v>367</v>
      </c>
      <c r="F2269" s="24">
        <v>0</v>
      </c>
      <c r="G2269" s="24">
        <v>0</v>
      </c>
      <c r="H2269" s="24">
        <v>0</v>
      </c>
      <c r="I2269" s="24">
        <v>0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0</v>
      </c>
      <c r="V2269" s="24"/>
      <c r="W2269" s="24">
        <v>0</v>
      </c>
      <c r="X2269" s="24"/>
      <c r="Y2269" s="24">
        <v>0</v>
      </c>
      <c r="Z2269" s="24">
        <v>0</v>
      </c>
      <c r="AA2269" s="24"/>
      <c r="AB2269" s="24">
        <v>0</v>
      </c>
      <c r="AC2269" s="24">
        <v>0</v>
      </c>
      <c r="AD2269" s="24">
        <v>0</v>
      </c>
      <c r="AE2269" s="24">
        <v>0</v>
      </c>
      <c r="AF2269" s="24">
        <v>0</v>
      </c>
      <c r="AG2269" s="24">
        <v>0</v>
      </c>
      <c r="AH2269" s="24"/>
      <c r="AI2269" s="24">
        <v>0</v>
      </c>
      <c r="AJ2269" s="24">
        <v>0</v>
      </c>
      <c r="AK2269" s="24"/>
      <c r="AL2269" s="24">
        <v>0</v>
      </c>
      <c r="AM2269" s="24">
        <v>0</v>
      </c>
      <c r="AN2269" s="24">
        <v>0</v>
      </c>
      <c r="AO2269" s="24">
        <v>0</v>
      </c>
      <c r="AP2269" s="24">
        <v>0</v>
      </c>
      <c r="AQ2269" s="24">
        <v>0</v>
      </c>
      <c r="AR2269" s="24">
        <v>0</v>
      </c>
      <c r="AS2269" s="24">
        <v>0</v>
      </c>
      <c r="AT2269" s="24">
        <v>0</v>
      </c>
      <c r="AU2269" s="24">
        <v>0</v>
      </c>
      <c r="AV2269" s="24">
        <v>0</v>
      </c>
      <c r="AW2269" s="24">
        <v>0</v>
      </c>
      <c r="AX2269" s="24">
        <v>0</v>
      </c>
      <c r="AY2269" s="24">
        <v>0</v>
      </c>
      <c r="AZ2269" s="24">
        <v>0</v>
      </c>
      <c r="BA2269" s="24">
        <v>0</v>
      </c>
      <c r="BB2269" s="24">
        <v>0</v>
      </c>
      <c r="BC2269" s="24">
        <v>0</v>
      </c>
      <c r="BD2269" s="24">
        <f t="shared" si="916"/>
        <v>0</v>
      </c>
      <c r="BE2269" s="25"/>
    </row>
    <row r="2270" spans="1:57" ht="25.5" customHeight="1" x14ac:dyDescent="0.25">
      <c r="A2270" s="22">
        <v>45</v>
      </c>
      <c r="B2270" s="79" t="s">
        <v>110</v>
      </c>
      <c r="C2270" s="80">
        <v>13</v>
      </c>
      <c r="D2270" s="80">
        <v>146</v>
      </c>
      <c r="E2270" s="80" t="s">
        <v>368</v>
      </c>
      <c r="F2270" s="24">
        <v>0</v>
      </c>
      <c r="G2270" s="24">
        <v>0</v>
      </c>
      <c r="H2270" s="24">
        <v>0</v>
      </c>
      <c r="I2270" s="24">
        <v>0</v>
      </c>
      <c r="J2270" s="24">
        <v>0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0</v>
      </c>
      <c r="V2270" s="24"/>
      <c r="W2270" s="24">
        <v>0</v>
      </c>
      <c r="X2270" s="24"/>
      <c r="Y2270" s="24">
        <v>0</v>
      </c>
      <c r="Z2270" s="24">
        <v>0</v>
      </c>
      <c r="AA2270" s="24"/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/>
      <c r="AI2270" s="24">
        <v>0</v>
      </c>
      <c r="AJ2270" s="24">
        <v>0</v>
      </c>
      <c r="AK2270" s="24"/>
      <c r="AL2270" s="24">
        <v>0</v>
      </c>
      <c r="AM2270" s="24">
        <v>0</v>
      </c>
      <c r="AN2270" s="24">
        <v>0</v>
      </c>
      <c r="AO2270" s="24">
        <v>0</v>
      </c>
      <c r="AP2270" s="24">
        <v>0</v>
      </c>
      <c r="AQ2270" s="24">
        <v>0</v>
      </c>
      <c r="AR2270" s="24">
        <v>0</v>
      </c>
      <c r="AS2270" s="24">
        <v>0</v>
      </c>
      <c r="AT2270" s="24">
        <v>0</v>
      </c>
      <c r="AU2270" s="24">
        <v>0</v>
      </c>
      <c r="AV2270" s="24">
        <v>0</v>
      </c>
      <c r="AW2270" s="24">
        <v>0</v>
      </c>
      <c r="AX2270" s="24">
        <v>0</v>
      </c>
      <c r="AY2270" s="24">
        <v>0</v>
      </c>
      <c r="AZ2270" s="24">
        <v>0</v>
      </c>
      <c r="BA2270" s="24">
        <v>0</v>
      </c>
      <c r="BB2270" s="24">
        <v>0</v>
      </c>
      <c r="BC2270" s="24">
        <v>0</v>
      </c>
      <c r="BD2270" s="24">
        <f t="shared" si="916"/>
        <v>0</v>
      </c>
      <c r="BE2270" s="25"/>
    </row>
    <row r="2271" spans="1:57" ht="25.5" customHeight="1" x14ac:dyDescent="0.25">
      <c r="A2271" s="22">
        <v>45</v>
      </c>
      <c r="B2271" s="79" t="s">
        <v>110</v>
      </c>
      <c r="C2271" s="80">
        <v>13</v>
      </c>
      <c r="D2271" s="80">
        <v>148</v>
      </c>
      <c r="E2271" s="80" t="s">
        <v>369</v>
      </c>
      <c r="F2271" s="24">
        <v>0</v>
      </c>
      <c r="G2271" s="24">
        <v>0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0</v>
      </c>
      <c r="V2271" s="24"/>
      <c r="W2271" s="24">
        <v>0</v>
      </c>
      <c r="X2271" s="24"/>
      <c r="Y2271" s="24">
        <v>0</v>
      </c>
      <c r="Z2271" s="24">
        <v>0</v>
      </c>
      <c r="AA2271" s="24"/>
      <c r="AB2271" s="24">
        <v>0</v>
      </c>
      <c r="AC2271" s="24">
        <v>0</v>
      </c>
      <c r="AD2271" s="24">
        <v>0</v>
      </c>
      <c r="AE2271" s="24">
        <v>0</v>
      </c>
      <c r="AF2271" s="24">
        <v>0</v>
      </c>
      <c r="AG2271" s="24">
        <v>0</v>
      </c>
      <c r="AH2271" s="24"/>
      <c r="AI2271" s="24">
        <v>0</v>
      </c>
      <c r="AJ2271" s="24">
        <v>0</v>
      </c>
      <c r="AK2271" s="24"/>
      <c r="AL2271" s="24">
        <v>0</v>
      </c>
      <c r="AM2271" s="24">
        <v>0</v>
      </c>
      <c r="AN2271" s="24">
        <v>0</v>
      </c>
      <c r="AO2271" s="24">
        <v>0</v>
      </c>
      <c r="AP2271" s="24">
        <v>0</v>
      </c>
      <c r="AQ2271" s="24">
        <v>0</v>
      </c>
      <c r="AR2271" s="24">
        <v>0</v>
      </c>
      <c r="AS2271" s="24">
        <v>0</v>
      </c>
      <c r="AT2271" s="24">
        <v>0</v>
      </c>
      <c r="AU2271" s="24">
        <v>0</v>
      </c>
      <c r="AV2271" s="24">
        <v>0</v>
      </c>
      <c r="AW2271" s="24">
        <v>0</v>
      </c>
      <c r="AX2271" s="24">
        <v>0</v>
      </c>
      <c r="AY2271" s="24">
        <v>0</v>
      </c>
      <c r="AZ2271" s="24">
        <v>0</v>
      </c>
      <c r="BA2271" s="24">
        <v>0</v>
      </c>
      <c r="BB2271" s="24">
        <v>0</v>
      </c>
      <c r="BC2271" s="24">
        <v>0</v>
      </c>
      <c r="BD2271" s="24">
        <f t="shared" si="916"/>
        <v>0</v>
      </c>
      <c r="BE2271" s="25"/>
    </row>
    <row r="2272" spans="1:57" ht="25.5" customHeight="1" x14ac:dyDescent="0.25">
      <c r="A2272" s="22">
        <v>45</v>
      </c>
      <c r="B2272" s="78"/>
      <c r="C2272" s="76"/>
      <c r="D2272" s="76"/>
      <c r="E2272" s="76"/>
      <c r="F2272" s="24">
        <v>0</v>
      </c>
      <c r="G2272" s="24">
        <v>0</v>
      </c>
      <c r="H2272" s="24">
        <v>0</v>
      </c>
      <c r="I2272" s="24">
        <v>0</v>
      </c>
      <c r="J2272" s="24">
        <v>0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0</v>
      </c>
      <c r="V2272" s="24"/>
      <c r="W2272" s="24">
        <v>0</v>
      </c>
      <c r="X2272" s="24"/>
      <c r="Y2272" s="24">
        <v>0</v>
      </c>
      <c r="Z2272" s="24">
        <v>0</v>
      </c>
      <c r="AA2272" s="24"/>
      <c r="AB2272" s="24">
        <v>0</v>
      </c>
      <c r="AC2272" s="24">
        <v>0</v>
      </c>
      <c r="AD2272" s="24">
        <v>0</v>
      </c>
      <c r="AE2272" s="24">
        <v>0</v>
      </c>
      <c r="AF2272" s="24">
        <v>0</v>
      </c>
      <c r="AG2272" s="24">
        <v>0</v>
      </c>
      <c r="AH2272" s="24"/>
      <c r="AI2272" s="24">
        <v>0</v>
      </c>
      <c r="AJ2272" s="24">
        <v>0</v>
      </c>
      <c r="AK2272" s="24"/>
      <c r="AL2272" s="24">
        <v>0</v>
      </c>
      <c r="AM2272" s="24">
        <v>0</v>
      </c>
      <c r="AN2272" s="24">
        <v>0</v>
      </c>
      <c r="AO2272" s="24">
        <v>0</v>
      </c>
      <c r="AP2272" s="24">
        <v>0</v>
      </c>
      <c r="AQ2272" s="24">
        <v>0</v>
      </c>
      <c r="AR2272" s="24">
        <v>0</v>
      </c>
      <c r="AS2272" s="24">
        <v>0</v>
      </c>
      <c r="AT2272" s="24">
        <v>0</v>
      </c>
      <c r="AU2272" s="24">
        <v>0</v>
      </c>
      <c r="AV2272" s="24">
        <v>0</v>
      </c>
      <c r="AW2272" s="24">
        <v>0</v>
      </c>
      <c r="AX2272" s="24">
        <v>0</v>
      </c>
      <c r="AY2272" s="24">
        <v>0</v>
      </c>
      <c r="AZ2272" s="24">
        <v>0</v>
      </c>
      <c r="BA2272" s="24">
        <v>0</v>
      </c>
      <c r="BB2272" s="24">
        <v>0</v>
      </c>
      <c r="BC2272" s="24">
        <v>0</v>
      </c>
      <c r="BD2272" s="24">
        <f t="shared" si="916"/>
        <v>0</v>
      </c>
      <c r="BE2272" s="25"/>
    </row>
    <row r="2273" spans="1:57" ht="25.5" customHeight="1" x14ac:dyDescent="0.25">
      <c r="A2273" s="22">
        <v>45</v>
      </c>
      <c r="B2273" s="92"/>
      <c r="C2273" s="93"/>
      <c r="D2273" s="93"/>
      <c r="E2273" s="93"/>
      <c r="F2273" s="24">
        <v>0</v>
      </c>
      <c r="G2273" s="24">
        <v>0</v>
      </c>
      <c r="H2273" s="24">
        <v>0</v>
      </c>
      <c r="I2273" s="24">
        <v>0</v>
      </c>
      <c r="J2273" s="24">
        <v>0</v>
      </c>
      <c r="K2273" s="24">
        <v>0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0</v>
      </c>
      <c r="V2273" s="24"/>
      <c r="W2273" s="24">
        <v>0</v>
      </c>
      <c r="X2273" s="24"/>
      <c r="Y2273" s="24">
        <v>0</v>
      </c>
      <c r="Z2273" s="24">
        <v>0</v>
      </c>
      <c r="AA2273" s="24"/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/>
      <c r="AI2273" s="24">
        <v>0</v>
      </c>
      <c r="AJ2273" s="24">
        <v>0</v>
      </c>
      <c r="AK2273" s="24"/>
      <c r="AL2273" s="24">
        <v>0</v>
      </c>
      <c r="AM2273" s="24">
        <v>0</v>
      </c>
      <c r="AN2273" s="24">
        <v>0</v>
      </c>
      <c r="AO2273" s="24">
        <v>0</v>
      </c>
      <c r="AP2273" s="24">
        <v>0</v>
      </c>
      <c r="AQ2273" s="24">
        <v>0</v>
      </c>
      <c r="AR2273" s="24">
        <v>0</v>
      </c>
      <c r="AS2273" s="24">
        <v>0</v>
      </c>
      <c r="AT2273" s="24">
        <v>0</v>
      </c>
      <c r="AU2273" s="24">
        <v>0</v>
      </c>
      <c r="AV2273" s="24">
        <v>0</v>
      </c>
      <c r="AW2273" s="24">
        <v>0</v>
      </c>
      <c r="AX2273" s="24">
        <v>0</v>
      </c>
      <c r="AY2273" s="24">
        <v>0</v>
      </c>
      <c r="AZ2273" s="24">
        <v>0</v>
      </c>
      <c r="BA2273" s="24">
        <v>0</v>
      </c>
      <c r="BB2273" s="24">
        <v>0</v>
      </c>
      <c r="BC2273" s="24">
        <v>0</v>
      </c>
      <c r="BD2273" s="24">
        <f t="shared" si="916"/>
        <v>0</v>
      </c>
      <c r="BE2273" s="25"/>
    </row>
    <row r="2274" spans="1:57" ht="25.5" customHeight="1" x14ac:dyDescent="0.25">
      <c r="A2274" s="22">
        <v>45</v>
      </c>
      <c r="B2274" s="78"/>
      <c r="C2274" s="91"/>
      <c r="D2274" s="91"/>
      <c r="E2274" s="91"/>
      <c r="F2274" s="24">
        <v>0</v>
      </c>
      <c r="G2274" s="24">
        <v>0</v>
      </c>
      <c r="H2274" s="24">
        <v>0</v>
      </c>
      <c r="I2274" s="24">
        <v>0</v>
      </c>
      <c r="J2274" s="24">
        <v>0</v>
      </c>
      <c r="K2274" s="24">
        <v>0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0</v>
      </c>
      <c r="V2274" s="24"/>
      <c r="W2274" s="24">
        <v>0</v>
      </c>
      <c r="X2274" s="24"/>
      <c r="Y2274" s="24">
        <v>0</v>
      </c>
      <c r="Z2274" s="24">
        <v>0</v>
      </c>
      <c r="AA2274" s="24"/>
      <c r="AB2274" s="24">
        <v>0</v>
      </c>
      <c r="AC2274" s="24">
        <v>0</v>
      </c>
      <c r="AD2274" s="24">
        <v>0</v>
      </c>
      <c r="AE2274" s="24">
        <v>0</v>
      </c>
      <c r="AF2274" s="24">
        <v>0</v>
      </c>
      <c r="AG2274" s="24">
        <v>0</v>
      </c>
      <c r="AH2274" s="24"/>
      <c r="AI2274" s="24">
        <v>0</v>
      </c>
      <c r="AJ2274" s="24">
        <v>0</v>
      </c>
      <c r="AK2274" s="24"/>
      <c r="AL2274" s="24">
        <v>0</v>
      </c>
      <c r="AM2274" s="24">
        <v>0</v>
      </c>
      <c r="AN2274" s="24">
        <v>0</v>
      </c>
      <c r="AO2274" s="24">
        <v>0</v>
      </c>
      <c r="AP2274" s="24">
        <v>0</v>
      </c>
      <c r="AQ2274" s="24">
        <v>0</v>
      </c>
      <c r="AR2274" s="24">
        <v>0</v>
      </c>
      <c r="AS2274" s="24">
        <v>0</v>
      </c>
      <c r="AT2274" s="24">
        <v>0</v>
      </c>
      <c r="AU2274" s="24">
        <v>0</v>
      </c>
      <c r="AV2274" s="24">
        <v>0</v>
      </c>
      <c r="AW2274" s="24">
        <v>0</v>
      </c>
      <c r="AX2274" s="24">
        <v>0</v>
      </c>
      <c r="AY2274" s="24">
        <v>0</v>
      </c>
      <c r="AZ2274" s="24">
        <v>0</v>
      </c>
      <c r="BA2274" s="24">
        <v>0</v>
      </c>
      <c r="BB2274" s="24">
        <v>0</v>
      </c>
      <c r="BC2274" s="24">
        <v>0</v>
      </c>
      <c r="BD2274" s="24">
        <f t="shared" si="916"/>
        <v>0</v>
      </c>
      <c r="BE2274" s="25"/>
    </row>
    <row r="2275" spans="1:57" ht="25.5" customHeight="1" x14ac:dyDescent="0.25">
      <c r="A2275" s="22">
        <v>45</v>
      </c>
      <c r="B2275" s="78"/>
      <c r="C2275" s="91"/>
      <c r="D2275" s="91"/>
      <c r="E2275" s="91"/>
      <c r="F2275" s="24">
        <v>0</v>
      </c>
      <c r="G2275" s="24">
        <v>0</v>
      </c>
      <c r="H2275" s="24">
        <v>0</v>
      </c>
      <c r="I2275" s="24">
        <v>0</v>
      </c>
      <c r="J2275" s="24">
        <v>0</v>
      </c>
      <c r="K2275" s="24">
        <v>0</v>
      </c>
      <c r="L2275" s="24">
        <v>0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0</v>
      </c>
      <c r="V2275" s="24"/>
      <c r="W2275" s="24">
        <v>0</v>
      </c>
      <c r="X2275" s="24"/>
      <c r="Y2275" s="24">
        <v>0</v>
      </c>
      <c r="Z2275" s="24">
        <v>0</v>
      </c>
      <c r="AA2275" s="24"/>
      <c r="AB2275" s="24">
        <v>0</v>
      </c>
      <c r="AC2275" s="24">
        <v>0</v>
      </c>
      <c r="AD2275" s="24">
        <v>0</v>
      </c>
      <c r="AE2275" s="24">
        <v>0</v>
      </c>
      <c r="AF2275" s="24">
        <v>0</v>
      </c>
      <c r="AG2275" s="24">
        <v>0</v>
      </c>
      <c r="AH2275" s="24"/>
      <c r="AI2275" s="24">
        <v>0</v>
      </c>
      <c r="AJ2275" s="24">
        <v>0</v>
      </c>
      <c r="AK2275" s="24"/>
      <c r="AL2275" s="24">
        <v>0</v>
      </c>
      <c r="AM2275" s="24">
        <v>0</v>
      </c>
      <c r="AN2275" s="24">
        <v>0</v>
      </c>
      <c r="AO2275" s="24">
        <v>0</v>
      </c>
      <c r="AP2275" s="24">
        <v>0</v>
      </c>
      <c r="AQ2275" s="24">
        <v>0</v>
      </c>
      <c r="AR2275" s="24">
        <v>0</v>
      </c>
      <c r="AS2275" s="24">
        <v>0</v>
      </c>
      <c r="AT2275" s="24">
        <v>0</v>
      </c>
      <c r="AU2275" s="24">
        <v>0</v>
      </c>
      <c r="AV2275" s="24">
        <v>0</v>
      </c>
      <c r="AW2275" s="24">
        <v>0</v>
      </c>
      <c r="AX2275" s="24">
        <v>0</v>
      </c>
      <c r="AY2275" s="24">
        <v>0</v>
      </c>
      <c r="AZ2275" s="24">
        <v>0</v>
      </c>
      <c r="BA2275" s="24">
        <v>0</v>
      </c>
      <c r="BB2275" s="24">
        <v>0</v>
      </c>
      <c r="BC2275" s="24">
        <v>0</v>
      </c>
      <c r="BD2275" s="24">
        <f t="shared" si="916"/>
        <v>0</v>
      </c>
      <c r="BE2275" s="25"/>
    </row>
    <row r="2276" spans="1:57" ht="25.5" customHeight="1" x14ac:dyDescent="0.25">
      <c r="A2276" s="22">
        <v>45</v>
      </c>
      <c r="B2276" s="78"/>
      <c r="C2276" s="76"/>
      <c r="D2276" s="76"/>
      <c r="E2276" s="76"/>
      <c r="F2276" s="24">
        <v>0</v>
      </c>
      <c r="G2276" s="24">
        <v>0</v>
      </c>
      <c r="H2276" s="24">
        <v>0</v>
      </c>
      <c r="I2276" s="24">
        <v>0</v>
      </c>
      <c r="J2276" s="24">
        <v>0</v>
      </c>
      <c r="K2276" s="24">
        <v>0</v>
      </c>
      <c r="L2276" s="24">
        <v>0</v>
      </c>
      <c r="M2276" s="24">
        <v>0</v>
      </c>
      <c r="N2276" s="24">
        <v>0</v>
      </c>
      <c r="O2276" s="24">
        <v>0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0</v>
      </c>
      <c r="V2276" s="24"/>
      <c r="W2276" s="24">
        <v>0</v>
      </c>
      <c r="X2276" s="24"/>
      <c r="Y2276" s="24">
        <v>0</v>
      </c>
      <c r="Z2276" s="24">
        <v>0</v>
      </c>
      <c r="AA2276" s="24"/>
      <c r="AB2276" s="24">
        <v>0</v>
      </c>
      <c r="AC2276" s="24">
        <v>0</v>
      </c>
      <c r="AD2276" s="24">
        <v>0</v>
      </c>
      <c r="AE2276" s="24">
        <v>0</v>
      </c>
      <c r="AF2276" s="24">
        <v>0</v>
      </c>
      <c r="AG2276" s="24">
        <v>0</v>
      </c>
      <c r="AH2276" s="24"/>
      <c r="AI2276" s="24">
        <v>0</v>
      </c>
      <c r="AJ2276" s="24">
        <v>0</v>
      </c>
      <c r="AK2276" s="24"/>
      <c r="AL2276" s="24">
        <v>0</v>
      </c>
      <c r="AM2276" s="24">
        <v>0</v>
      </c>
      <c r="AN2276" s="24">
        <v>0</v>
      </c>
      <c r="AO2276" s="24">
        <v>0</v>
      </c>
      <c r="AP2276" s="24">
        <v>0</v>
      </c>
      <c r="AQ2276" s="24">
        <v>0</v>
      </c>
      <c r="AR2276" s="24">
        <v>0</v>
      </c>
      <c r="AS2276" s="24">
        <v>0</v>
      </c>
      <c r="AT2276" s="24">
        <v>0</v>
      </c>
      <c r="AU2276" s="24">
        <v>0</v>
      </c>
      <c r="AV2276" s="24">
        <v>0</v>
      </c>
      <c r="AW2276" s="24">
        <v>0</v>
      </c>
      <c r="AX2276" s="24">
        <v>0</v>
      </c>
      <c r="AY2276" s="24">
        <v>0</v>
      </c>
      <c r="AZ2276" s="24">
        <v>0</v>
      </c>
      <c r="BA2276" s="24">
        <v>0</v>
      </c>
      <c r="BB2276" s="24">
        <v>0</v>
      </c>
      <c r="BC2276" s="24">
        <v>0</v>
      </c>
      <c r="BD2276" s="24">
        <f t="shared" si="916"/>
        <v>0</v>
      </c>
      <c r="BE2276" s="25"/>
    </row>
    <row r="2277" spans="1:57" ht="25.5" customHeight="1" x14ac:dyDescent="0.25">
      <c r="A2277" s="22">
        <v>45</v>
      </c>
      <c r="B2277" s="78"/>
      <c r="C2277" s="76"/>
      <c r="D2277" s="76"/>
      <c r="E2277" s="76"/>
      <c r="F2277" s="24">
        <v>0</v>
      </c>
      <c r="G2277" s="24">
        <v>0</v>
      </c>
      <c r="H2277" s="24">
        <v>0</v>
      </c>
      <c r="I2277" s="24">
        <v>0</v>
      </c>
      <c r="J2277" s="24">
        <v>0</v>
      </c>
      <c r="K2277" s="24">
        <v>0</v>
      </c>
      <c r="L2277" s="24">
        <v>0</v>
      </c>
      <c r="M2277" s="24">
        <v>0</v>
      </c>
      <c r="N2277" s="24">
        <v>0</v>
      </c>
      <c r="O2277" s="24">
        <v>0</v>
      </c>
      <c r="P2277" s="24">
        <v>0</v>
      </c>
      <c r="Q2277" s="24">
        <v>0</v>
      </c>
      <c r="R2277" s="24">
        <v>0</v>
      </c>
      <c r="S2277" s="24">
        <v>0</v>
      </c>
      <c r="T2277" s="24">
        <v>0</v>
      </c>
      <c r="U2277" s="24">
        <v>0</v>
      </c>
      <c r="V2277" s="24"/>
      <c r="W2277" s="24">
        <v>0</v>
      </c>
      <c r="X2277" s="24"/>
      <c r="Y2277" s="24">
        <v>0</v>
      </c>
      <c r="Z2277" s="24">
        <v>0</v>
      </c>
      <c r="AA2277" s="24"/>
      <c r="AB2277" s="24">
        <v>0</v>
      </c>
      <c r="AC2277" s="24">
        <v>0</v>
      </c>
      <c r="AD2277" s="24">
        <v>0</v>
      </c>
      <c r="AE2277" s="24">
        <v>0</v>
      </c>
      <c r="AF2277" s="24">
        <v>0</v>
      </c>
      <c r="AG2277" s="24">
        <v>0</v>
      </c>
      <c r="AH2277" s="24"/>
      <c r="AI2277" s="24">
        <v>0</v>
      </c>
      <c r="AJ2277" s="24">
        <v>0</v>
      </c>
      <c r="AK2277" s="24"/>
      <c r="AL2277" s="24">
        <v>0</v>
      </c>
      <c r="AM2277" s="24">
        <v>0</v>
      </c>
      <c r="AN2277" s="24">
        <v>0</v>
      </c>
      <c r="AO2277" s="24">
        <v>0</v>
      </c>
      <c r="AP2277" s="24">
        <v>0</v>
      </c>
      <c r="AQ2277" s="24">
        <v>0</v>
      </c>
      <c r="AR2277" s="24">
        <v>0</v>
      </c>
      <c r="AS2277" s="24">
        <v>0</v>
      </c>
      <c r="AT2277" s="24">
        <v>0</v>
      </c>
      <c r="AU2277" s="24">
        <v>0</v>
      </c>
      <c r="AV2277" s="24">
        <v>0</v>
      </c>
      <c r="AW2277" s="24">
        <v>0</v>
      </c>
      <c r="AX2277" s="24">
        <v>0</v>
      </c>
      <c r="AY2277" s="24">
        <v>0</v>
      </c>
      <c r="AZ2277" s="24">
        <v>0</v>
      </c>
      <c r="BA2277" s="24">
        <v>0</v>
      </c>
      <c r="BB2277" s="24">
        <v>0</v>
      </c>
      <c r="BC2277" s="24">
        <v>0</v>
      </c>
      <c r="BD2277" s="24">
        <f t="shared" si="916"/>
        <v>0</v>
      </c>
      <c r="BE2277" s="25"/>
    </row>
    <row r="2278" spans="1:57" ht="25.5" customHeight="1" x14ac:dyDescent="0.25">
      <c r="A2278" s="22">
        <v>45</v>
      </c>
      <c r="B2278" s="78"/>
      <c r="C2278" s="76"/>
      <c r="D2278" s="76"/>
      <c r="E2278" s="76"/>
      <c r="F2278" s="24">
        <v>0</v>
      </c>
      <c r="G2278" s="24">
        <v>0</v>
      </c>
      <c r="H2278" s="24">
        <v>0</v>
      </c>
      <c r="I2278" s="24">
        <v>0</v>
      </c>
      <c r="J2278" s="24">
        <v>0</v>
      </c>
      <c r="K2278" s="24">
        <v>0</v>
      </c>
      <c r="L2278" s="24">
        <v>0</v>
      </c>
      <c r="M2278" s="24">
        <v>0</v>
      </c>
      <c r="N2278" s="24">
        <v>0</v>
      </c>
      <c r="O2278" s="24">
        <v>0</v>
      </c>
      <c r="P2278" s="24">
        <v>0</v>
      </c>
      <c r="Q2278" s="24">
        <v>0</v>
      </c>
      <c r="R2278" s="24">
        <v>0</v>
      </c>
      <c r="S2278" s="24">
        <v>0</v>
      </c>
      <c r="T2278" s="24">
        <v>0</v>
      </c>
      <c r="U2278" s="24">
        <v>0</v>
      </c>
      <c r="V2278" s="24"/>
      <c r="W2278" s="24">
        <v>0</v>
      </c>
      <c r="X2278" s="24"/>
      <c r="Y2278" s="24">
        <v>0</v>
      </c>
      <c r="Z2278" s="24">
        <v>0</v>
      </c>
      <c r="AA2278" s="24"/>
      <c r="AB2278" s="24">
        <v>0</v>
      </c>
      <c r="AC2278" s="24">
        <v>0</v>
      </c>
      <c r="AD2278" s="24">
        <v>0</v>
      </c>
      <c r="AE2278" s="24">
        <v>0</v>
      </c>
      <c r="AF2278" s="24">
        <v>0</v>
      </c>
      <c r="AG2278" s="24">
        <v>0</v>
      </c>
      <c r="AH2278" s="24"/>
      <c r="AI2278" s="24">
        <v>0</v>
      </c>
      <c r="AJ2278" s="24">
        <v>0</v>
      </c>
      <c r="AK2278" s="24"/>
      <c r="AL2278" s="24">
        <v>0</v>
      </c>
      <c r="AM2278" s="24">
        <v>0</v>
      </c>
      <c r="AN2278" s="24">
        <v>0</v>
      </c>
      <c r="AO2278" s="24">
        <v>0</v>
      </c>
      <c r="AP2278" s="24">
        <v>0</v>
      </c>
      <c r="AQ2278" s="24">
        <v>0</v>
      </c>
      <c r="AR2278" s="24">
        <v>0</v>
      </c>
      <c r="AS2278" s="24">
        <v>0</v>
      </c>
      <c r="AT2278" s="24">
        <v>0</v>
      </c>
      <c r="AU2278" s="24">
        <v>0</v>
      </c>
      <c r="AV2278" s="24">
        <v>0</v>
      </c>
      <c r="AW2278" s="24">
        <v>0</v>
      </c>
      <c r="AX2278" s="24">
        <v>0</v>
      </c>
      <c r="AY2278" s="24">
        <v>0</v>
      </c>
      <c r="AZ2278" s="24">
        <v>0</v>
      </c>
      <c r="BA2278" s="24">
        <v>0</v>
      </c>
      <c r="BB2278" s="24">
        <v>0</v>
      </c>
      <c r="BC2278" s="24">
        <v>0</v>
      </c>
      <c r="BD2278" s="24">
        <f t="shared" si="916"/>
        <v>0</v>
      </c>
      <c r="BE2278" s="25"/>
    </row>
    <row r="2279" spans="1:57" ht="25.5" customHeight="1" x14ac:dyDescent="0.25">
      <c r="A2279" s="22">
        <v>45</v>
      </c>
      <c r="B2279" s="78"/>
      <c r="C2279" s="76"/>
      <c r="D2279" s="76"/>
      <c r="E2279" s="76"/>
      <c r="F2279" s="24">
        <v>0</v>
      </c>
      <c r="G2279" s="24">
        <v>0</v>
      </c>
      <c r="H2279" s="24">
        <v>0</v>
      </c>
      <c r="I2279" s="24">
        <v>0</v>
      </c>
      <c r="J2279" s="24">
        <v>0</v>
      </c>
      <c r="K2279" s="24">
        <v>0</v>
      </c>
      <c r="L2279" s="24">
        <v>0</v>
      </c>
      <c r="M2279" s="24">
        <v>0</v>
      </c>
      <c r="N2279" s="24">
        <v>0</v>
      </c>
      <c r="O2279" s="24">
        <v>0</v>
      </c>
      <c r="P2279" s="24">
        <v>0</v>
      </c>
      <c r="Q2279" s="24">
        <v>0</v>
      </c>
      <c r="R2279" s="24">
        <v>0</v>
      </c>
      <c r="S2279" s="24">
        <v>0</v>
      </c>
      <c r="T2279" s="24">
        <v>0</v>
      </c>
      <c r="U2279" s="24">
        <v>0</v>
      </c>
      <c r="V2279" s="24"/>
      <c r="W2279" s="24">
        <v>0</v>
      </c>
      <c r="X2279" s="24"/>
      <c r="Y2279" s="24">
        <v>0</v>
      </c>
      <c r="Z2279" s="24">
        <v>0</v>
      </c>
      <c r="AA2279" s="24"/>
      <c r="AB2279" s="24">
        <v>0</v>
      </c>
      <c r="AC2279" s="24">
        <v>0</v>
      </c>
      <c r="AD2279" s="24">
        <v>0</v>
      </c>
      <c r="AE2279" s="24">
        <v>0</v>
      </c>
      <c r="AF2279" s="24">
        <v>0</v>
      </c>
      <c r="AG2279" s="24">
        <v>0</v>
      </c>
      <c r="AH2279" s="24"/>
      <c r="AI2279" s="24">
        <v>0</v>
      </c>
      <c r="AJ2279" s="24">
        <v>0</v>
      </c>
      <c r="AK2279" s="24"/>
      <c r="AL2279" s="24">
        <v>0</v>
      </c>
      <c r="AM2279" s="24">
        <v>0</v>
      </c>
      <c r="AN2279" s="24">
        <v>0</v>
      </c>
      <c r="AO2279" s="24">
        <v>0</v>
      </c>
      <c r="AP2279" s="24">
        <v>0</v>
      </c>
      <c r="AQ2279" s="24">
        <v>0</v>
      </c>
      <c r="AR2279" s="24">
        <v>0</v>
      </c>
      <c r="AS2279" s="24">
        <v>0</v>
      </c>
      <c r="AT2279" s="24">
        <v>0</v>
      </c>
      <c r="AU2279" s="24">
        <v>0</v>
      </c>
      <c r="AV2279" s="24">
        <v>0</v>
      </c>
      <c r="AW2279" s="24">
        <v>0</v>
      </c>
      <c r="AX2279" s="24">
        <v>0</v>
      </c>
      <c r="AY2279" s="24">
        <v>0</v>
      </c>
      <c r="AZ2279" s="24">
        <v>0</v>
      </c>
      <c r="BA2279" s="24">
        <v>0</v>
      </c>
      <c r="BB2279" s="24">
        <v>0</v>
      </c>
      <c r="BC2279" s="24">
        <v>0</v>
      </c>
      <c r="BD2279" s="24">
        <f t="shared" si="916"/>
        <v>0</v>
      </c>
      <c r="BE2279" s="25"/>
    </row>
    <row r="2280" spans="1:57" ht="25.5" customHeight="1" x14ac:dyDescent="0.25">
      <c r="A2280" s="22">
        <v>45</v>
      </c>
      <c r="B2280" s="78"/>
      <c r="C2280" s="76"/>
      <c r="D2280" s="76"/>
      <c r="E2280" s="76"/>
      <c r="F2280" s="24">
        <v>0</v>
      </c>
      <c r="G2280" s="24">
        <v>0</v>
      </c>
      <c r="H2280" s="24">
        <v>0</v>
      </c>
      <c r="I2280" s="24">
        <v>0</v>
      </c>
      <c r="J2280" s="24">
        <v>0</v>
      </c>
      <c r="K2280" s="24">
        <v>0</v>
      </c>
      <c r="L2280" s="24">
        <v>0</v>
      </c>
      <c r="M2280" s="24">
        <v>0</v>
      </c>
      <c r="N2280" s="24">
        <v>0</v>
      </c>
      <c r="O2280" s="24">
        <v>0</v>
      </c>
      <c r="P2280" s="24">
        <v>0</v>
      </c>
      <c r="Q2280" s="24">
        <v>0</v>
      </c>
      <c r="R2280" s="24">
        <v>0</v>
      </c>
      <c r="S2280" s="24">
        <v>0</v>
      </c>
      <c r="T2280" s="24">
        <v>0</v>
      </c>
      <c r="U2280" s="24">
        <v>0</v>
      </c>
      <c r="V2280" s="24"/>
      <c r="W2280" s="24">
        <v>0</v>
      </c>
      <c r="X2280" s="24"/>
      <c r="Y2280" s="24">
        <v>0</v>
      </c>
      <c r="Z2280" s="24">
        <v>0</v>
      </c>
      <c r="AA2280" s="24"/>
      <c r="AB2280" s="24">
        <v>0</v>
      </c>
      <c r="AC2280" s="24">
        <v>0</v>
      </c>
      <c r="AD2280" s="24">
        <v>0</v>
      </c>
      <c r="AE2280" s="24">
        <v>0</v>
      </c>
      <c r="AF2280" s="24">
        <v>0</v>
      </c>
      <c r="AG2280" s="24">
        <v>0</v>
      </c>
      <c r="AH2280" s="24"/>
      <c r="AI2280" s="24">
        <v>0</v>
      </c>
      <c r="AJ2280" s="24">
        <v>0</v>
      </c>
      <c r="AK2280" s="24"/>
      <c r="AL2280" s="24">
        <v>0</v>
      </c>
      <c r="AM2280" s="24">
        <v>0</v>
      </c>
      <c r="AN2280" s="24">
        <v>0</v>
      </c>
      <c r="AO2280" s="24">
        <v>0</v>
      </c>
      <c r="AP2280" s="24">
        <v>0</v>
      </c>
      <c r="AQ2280" s="24">
        <v>0</v>
      </c>
      <c r="AR2280" s="24">
        <v>0</v>
      </c>
      <c r="AS2280" s="24">
        <v>0</v>
      </c>
      <c r="AT2280" s="24">
        <v>0</v>
      </c>
      <c r="AU2280" s="24">
        <v>0</v>
      </c>
      <c r="AV2280" s="24">
        <v>0</v>
      </c>
      <c r="AW2280" s="24">
        <v>0</v>
      </c>
      <c r="AX2280" s="24">
        <v>0</v>
      </c>
      <c r="AY2280" s="24">
        <v>0</v>
      </c>
      <c r="AZ2280" s="24">
        <v>0</v>
      </c>
      <c r="BA2280" s="24">
        <v>0</v>
      </c>
      <c r="BB2280" s="24">
        <v>0</v>
      </c>
      <c r="BC2280" s="24">
        <v>0</v>
      </c>
      <c r="BD2280" s="24">
        <f t="shared" si="916"/>
        <v>0</v>
      </c>
      <c r="BE2280" s="25"/>
    </row>
    <row r="2281" spans="1:57" ht="25.5" customHeight="1" x14ac:dyDescent="0.25">
      <c r="A2281" s="22">
        <v>45</v>
      </c>
      <c r="B2281" s="78"/>
      <c r="C2281" s="76"/>
      <c r="D2281" s="76"/>
      <c r="E2281" s="76"/>
      <c r="F2281" s="24">
        <v>0</v>
      </c>
      <c r="G2281" s="24">
        <v>0</v>
      </c>
      <c r="H2281" s="24">
        <v>0</v>
      </c>
      <c r="I2281" s="24">
        <v>0</v>
      </c>
      <c r="J2281" s="24">
        <v>0</v>
      </c>
      <c r="K2281" s="24">
        <v>0</v>
      </c>
      <c r="L2281" s="24">
        <v>0</v>
      </c>
      <c r="M2281" s="24">
        <v>0</v>
      </c>
      <c r="N2281" s="24">
        <v>0</v>
      </c>
      <c r="O2281" s="24">
        <v>0</v>
      </c>
      <c r="P2281" s="24">
        <v>0</v>
      </c>
      <c r="Q2281" s="24">
        <v>0</v>
      </c>
      <c r="R2281" s="24">
        <v>0</v>
      </c>
      <c r="S2281" s="24">
        <v>0</v>
      </c>
      <c r="T2281" s="24">
        <v>0</v>
      </c>
      <c r="U2281" s="24">
        <v>0</v>
      </c>
      <c r="V2281" s="24"/>
      <c r="W2281" s="24">
        <v>0</v>
      </c>
      <c r="X2281" s="24"/>
      <c r="Y2281" s="24">
        <v>0</v>
      </c>
      <c r="Z2281" s="24">
        <v>0</v>
      </c>
      <c r="AA2281" s="24"/>
      <c r="AB2281" s="24">
        <v>0</v>
      </c>
      <c r="AC2281" s="24">
        <v>0</v>
      </c>
      <c r="AD2281" s="24">
        <v>0</v>
      </c>
      <c r="AE2281" s="24">
        <v>0</v>
      </c>
      <c r="AF2281" s="24">
        <v>0</v>
      </c>
      <c r="AG2281" s="24">
        <v>0</v>
      </c>
      <c r="AH2281" s="24"/>
      <c r="AI2281" s="24">
        <v>0</v>
      </c>
      <c r="AJ2281" s="24">
        <v>0</v>
      </c>
      <c r="AK2281" s="24"/>
      <c r="AL2281" s="24">
        <v>0</v>
      </c>
      <c r="AM2281" s="24">
        <v>0</v>
      </c>
      <c r="AN2281" s="24">
        <v>0</v>
      </c>
      <c r="AO2281" s="24">
        <v>0</v>
      </c>
      <c r="AP2281" s="24">
        <v>0</v>
      </c>
      <c r="AQ2281" s="24">
        <v>0</v>
      </c>
      <c r="AR2281" s="24">
        <v>0</v>
      </c>
      <c r="AS2281" s="24">
        <v>0</v>
      </c>
      <c r="AT2281" s="24">
        <v>0</v>
      </c>
      <c r="AU2281" s="24">
        <v>0</v>
      </c>
      <c r="AV2281" s="24">
        <v>0</v>
      </c>
      <c r="AW2281" s="24">
        <v>0</v>
      </c>
      <c r="AX2281" s="24">
        <v>0</v>
      </c>
      <c r="AY2281" s="24">
        <v>0</v>
      </c>
      <c r="AZ2281" s="24">
        <v>0</v>
      </c>
      <c r="BA2281" s="24">
        <v>0</v>
      </c>
      <c r="BB2281" s="24">
        <v>0</v>
      </c>
      <c r="BC2281" s="24">
        <v>0</v>
      </c>
      <c r="BD2281" s="24">
        <f t="shared" si="916"/>
        <v>0</v>
      </c>
      <c r="BE2281" s="25"/>
    </row>
    <row r="2282" spans="1:57" ht="25.5" customHeight="1" x14ac:dyDescent="0.25">
      <c r="A2282" s="22">
        <v>45</v>
      </c>
      <c r="B2282" s="78"/>
      <c r="C2282" s="76"/>
      <c r="D2282" s="76"/>
      <c r="E2282" s="76"/>
      <c r="F2282" s="24">
        <v>0</v>
      </c>
      <c r="G2282" s="24">
        <v>0</v>
      </c>
      <c r="H2282" s="24">
        <v>0</v>
      </c>
      <c r="I2282" s="24">
        <v>0</v>
      </c>
      <c r="J2282" s="24">
        <v>0</v>
      </c>
      <c r="K2282" s="24">
        <v>0</v>
      </c>
      <c r="L2282" s="24">
        <v>0</v>
      </c>
      <c r="M2282" s="24">
        <v>0</v>
      </c>
      <c r="N2282" s="24">
        <v>0</v>
      </c>
      <c r="O2282" s="24">
        <v>0</v>
      </c>
      <c r="P2282" s="24">
        <v>0</v>
      </c>
      <c r="Q2282" s="24">
        <v>0</v>
      </c>
      <c r="R2282" s="24">
        <v>0</v>
      </c>
      <c r="S2282" s="24">
        <v>0</v>
      </c>
      <c r="T2282" s="24">
        <v>0</v>
      </c>
      <c r="U2282" s="24">
        <v>0</v>
      </c>
      <c r="V2282" s="24"/>
      <c r="W2282" s="24">
        <v>0</v>
      </c>
      <c r="X2282" s="24"/>
      <c r="Y2282" s="24">
        <v>0</v>
      </c>
      <c r="Z2282" s="24">
        <v>0</v>
      </c>
      <c r="AA2282" s="24"/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/>
      <c r="AI2282" s="24">
        <v>0</v>
      </c>
      <c r="AJ2282" s="24">
        <v>0</v>
      </c>
      <c r="AK2282" s="24"/>
      <c r="AL2282" s="24">
        <v>0</v>
      </c>
      <c r="AM2282" s="24">
        <v>0</v>
      </c>
      <c r="AN2282" s="24">
        <v>0</v>
      </c>
      <c r="AO2282" s="24">
        <v>0</v>
      </c>
      <c r="AP2282" s="24">
        <v>0</v>
      </c>
      <c r="AQ2282" s="24">
        <v>0</v>
      </c>
      <c r="AR2282" s="24">
        <v>0</v>
      </c>
      <c r="AS2282" s="24">
        <v>0</v>
      </c>
      <c r="AT2282" s="24">
        <v>0</v>
      </c>
      <c r="AU2282" s="24">
        <v>0</v>
      </c>
      <c r="AV2282" s="24">
        <v>0</v>
      </c>
      <c r="AW2282" s="24">
        <v>0</v>
      </c>
      <c r="AX2282" s="24">
        <v>0</v>
      </c>
      <c r="AY2282" s="24">
        <v>0</v>
      </c>
      <c r="AZ2282" s="24">
        <v>0</v>
      </c>
      <c r="BA2282" s="24">
        <v>0</v>
      </c>
      <c r="BB2282" s="24">
        <v>0</v>
      </c>
      <c r="BC2282" s="24">
        <v>0</v>
      </c>
      <c r="BD2282" s="24">
        <f t="shared" si="916"/>
        <v>0</v>
      </c>
      <c r="BE2282" s="25"/>
    </row>
    <row r="2283" spans="1:57" ht="25.5" customHeight="1" x14ac:dyDescent="0.25">
      <c r="A2283" s="22">
        <v>45</v>
      </c>
      <c r="B2283" s="78"/>
      <c r="C2283" s="76"/>
      <c r="D2283" s="76"/>
      <c r="E2283" s="76"/>
      <c r="F2283" s="24">
        <v>0</v>
      </c>
      <c r="G2283" s="24">
        <v>0</v>
      </c>
      <c r="H2283" s="24">
        <v>0</v>
      </c>
      <c r="I2283" s="24">
        <v>0</v>
      </c>
      <c r="J2283" s="24">
        <v>0</v>
      </c>
      <c r="K2283" s="24">
        <v>0</v>
      </c>
      <c r="L2283" s="24">
        <v>0</v>
      </c>
      <c r="M2283" s="24">
        <v>0</v>
      </c>
      <c r="N2283" s="24">
        <v>0</v>
      </c>
      <c r="O2283" s="24">
        <v>0</v>
      </c>
      <c r="P2283" s="24">
        <v>0</v>
      </c>
      <c r="Q2283" s="24">
        <v>0</v>
      </c>
      <c r="R2283" s="24">
        <v>0</v>
      </c>
      <c r="S2283" s="24">
        <v>0</v>
      </c>
      <c r="T2283" s="24">
        <v>0</v>
      </c>
      <c r="U2283" s="24">
        <v>0</v>
      </c>
      <c r="V2283" s="24"/>
      <c r="W2283" s="24">
        <v>0</v>
      </c>
      <c r="X2283" s="24"/>
      <c r="Y2283" s="24">
        <v>0</v>
      </c>
      <c r="Z2283" s="24">
        <v>0</v>
      </c>
      <c r="AA2283" s="24"/>
      <c r="AB2283" s="24">
        <v>0</v>
      </c>
      <c r="AC2283" s="24">
        <v>0</v>
      </c>
      <c r="AD2283" s="24">
        <v>0</v>
      </c>
      <c r="AE2283" s="24">
        <v>0</v>
      </c>
      <c r="AF2283" s="24">
        <v>0</v>
      </c>
      <c r="AG2283" s="24">
        <v>0</v>
      </c>
      <c r="AH2283" s="24"/>
      <c r="AI2283" s="24">
        <v>0</v>
      </c>
      <c r="AJ2283" s="24">
        <v>0</v>
      </c>
      <c r="AK2283" s="24"/>
      <c r="AL2283" s="24">
        <v>0</v>
      </c>
      <c r="AM2283" s="24">
        <v>0</v>
      </c>
      <c r="AN2283" s="24">
        <v>0</v>
      </c>
      <c r="AO2283" s="24">
        <v>0</v>
      </c>
      <c r="AP2283" s="24">
        <v>0</v>
      </c>
      <c r="AQ2283" s="24">
        <v>0</v>
      </c>
      <c r="AR2283" s="24">
        <v>0</v>
      </c>
      <c r="AS2283" s="24">
        <v>0</v>
      </c>
      <c r="AT2283" s="24">
        <v>0</v>
      </c>
      <c r="AU2283" s="24">
        <v>0</v>
      </c>
      <c r="AV2283" s="24">
        <v>0</v>
      </c>
      <c r="AW2283" s="24">
        <v>0</v>
      </c>
      <c r="AX2283" s="24">
        <v>0</v>
      </c>
      <c r="AY2283" s="24">
        <v>0</v>
      </c>
      <c r="AZ2283" s="24">
        <v>0</v>
      </c>
      <c r="BA2283" s="24">
        <v>0</v>
      </c>
      <c r="BB2283" s="24">
        <v>0</v>
      </c>
      <c r="BC2283" s="24">
        <v>0</v>
      </c>
      <c r="BD2283" s="24">
        <f t="shared" si="916"/>
        <v>0</v>
      </c>
      <c r="BE2283" s="25"/>
    </row>
    <row r="2284" spans="1:57" ht="25.5" customHeight="1" x14ac:dyDescent="0.25">
      <c r="A2284" s="29"/>
      <c r="B2284" s="83"/>
      <c r="C2284" s="84"/>
      <c r="D2284" s="84"/>
      <c r="E2284" s="76" t="s">
        <v>116</v>
      </c>
      <c r="F2284" s="37">
        <f t="shared" ref="F2284:AK2284" si="917">SUM(F2244:F2283)</f>
        <v>0</v>
      </c>
      <c r="G2284" s="37">
        <f t="shared" si="917"/>
        <v>0</v>
      </c>
      <c r="H2284" s="37">
        <f t="shared" si="917"/>
        <v>0</v>
      </c>
      <c r="I2284" s="37">
        <f t="shared" si="917"/>
        <v>0</v>
      </c>
      <c r="J2284" s="37">
        <f t="shared" si="917"/>
        <v>0</v>
      </c>
      <c r="K2284" s="37">
        <f t="shared" si="917"/>
        <v>0</v>
      </c>
      <c r="L2284" s="37">
        <f t="shared" si="917"/>
        <v>0</v>
      </c>
      <c r="M2284" s="37">
        <f t="shared" si="917"/>
        <v>0</v>
      </c>
      <c r="N2284" s="37">
        <f t="shared" si="917"/>
        <v>0</v>
      </c>
      <c r="O2284" s="37">
        <f t="shared" si="917"/>
        <v>0</v>
      </c>
      <c r="P2284" s="37">
        <f t="shared" si="917"/>
        <v>0</v>
      </c>
      <c r="Q2284" s="37">
        <f t="shared" si="917"/>
        <v>0</v>
      </c>
      <c r="R2284" s="37">
        <f t="shared" si="917"/>
        <v>0</v>
      </c>
      <c r="S2284" s="37">
        <f t="shared" si="917"/>
        <v>0</v>
      </c>
      <c r="T2284" s="37">
        <f t="shared" si="917"/>
        <v>0</v>
      </c>
      <c r="U2284" s="37">
        <f t="shared" si="917"/>
        <v>0</v>
      </c>
      <c r="V2284" s="37"/>
      <c r="W2284" s="37">
        <f t="shared" si="917"/>
        <v>0</v>
      </c>
      <c r="X2284" s="37"/>
      <c r="Y2284" s="37">
        <f t="shared" si="917"/>
        <v>0</v>
      </c>
      <c r="Z2284" s="37">
        <f t="shared" si="917"/>
        <v>0</v>
      </c>
      <c r="AA2284" s="37"/>
      <c r="AB2284" s="37">
        <f t="shared" si="917"/>
        <v>0</v>
      </c>
      <c r="AC2284" s="37">
        <f t="shared" si="917"/>
        <v>0</v>
      </c>
      <c r="AD2284" s="37">
        <f t="shared" si="917"/>
        <v>0</v>
      </c>
      <c r="AE2284" s="37">
        <f t="shared" si="917"/>
        <v>0</v>
      </c>
      <c r="AF2284" s="37">
        <f t="shared" si="917"/>
        <v>0</v>
      </c>
      <c r="AG2284" s="37">
        <f t="shared" si="917"/>
        <v>0</v>
      </c>
      <c r="AH2284" s="37"/>
      <c r="AI2284" s="37">
        <f t="shared" si="917"/>
        <v>0</v>
      </c>
      <c r="AJ2284" s="37">
        <f t="shared" si="917"/>
        <v>0</v>
      </c>
      <c r="AK2284" s="37"/>
      <c r="AL2284" s="37">
        <f t="shared" ref="AL2284:BC2284" si="918">SUM(AL2244:AL2283)</f>
        <v>0</v>
      </c>
      <c r="AM2284" s="37">
        <f t="shared" si="918"/>
        <v>0</v>
      </c>
      <c r="AN2284" s="37">
        <f t="shared" si="918"/>
        <v>0</v>
      </c>
      <c r="AO2284" s="37">
        <f t="shared" si="918"/>
        <v>0</v>
      </c>
      <c r="AP2284" s="37">
        <f t="shared" si="918"/>
        <v>0</v>
      </c>
      <c r="AQ2284" s="37">
        <f t="shared" si="918"/>
        <v>0</v>
      </c>
      <c r="AR2284" s="37">
        <f t="shared" si="918"/>
        <v>0</v>
      </c>
      <c r="AS2284" s="37">
        <f t="shared" si="918"/>
        <v>0</v>
      </c>
      <c r="AT2284" s="37">
        <f t="shared" si="918"/>
        <v>0</v>
      </c>
      <c r="AU2284" s="37">
        <f t="shared" si="918"/>
        <v>0</v>
      </c>
      <c r="AV2284" s="37">
        <f t="shared" si="918"/>
        <v>0</v>
      </c>
      <c r="AW2284" s="37">
        <f t="shared" si="918"/>
        <v>0</v>
      </c>
      <c r="AX2284" s="37">
        <f t="shared" si="918"/>
        <v>0</v>
      </c>
      <c r="AY2284" s="37">
        <f t="shared" si="918"/>
        <v>0</v>
      </c>
      <c r="AZ2284" s="37">
        <f t="shared" si="918"/>
        <v>0</v>
      </c>
      <c r="BA2284" s="37">
        <f t="shared" si="918"/>
        <v>0</v>
      </c>
      <c r="BB2284" s="37">
        <f t="shared" si="918"/>
        <v>0</v>
      </c>
      <c r="BC2284" s="37">
        <f t="shared" si="918"/>
        <v>0</v>
      </c>
      <c r="BD2284" s="24">
        <f t="shared" si="916"/>
        <v>0</v>
      </c>
      <c r="BE2284" s="110"/>
    </row>
    <row r="2285" spans="1:57" ht="25.5" customHeight="1" x14ac:dyDescent="0.25">
      <c r="A2285" s="29"/>
      <c r="B2285" s="83"/>
      <c r="C2285" s="84"/>
      <c r="D2285" s="84"/>
      <c r="E2285" s="76" t="s">
        <v>117</v>
      </c>
      <c r="F2285" s="33">
        <f t="shared" ref="F2285:AK2285" si="919">COUNTA(F2244:F2283)</f>
        <v>40</v>
      </c>
      <c r="G2285" s="33">
        <f t="shared" si="919"/>
        <v>40</v>
      </c>
      <c r="H2285" s="33">
        <f t="shared" si="919"/>
        <v>40</v>
      </c>
      <c r="I2285" s="33">
        <f t="shared" si="919"/>
        <v>40</v>
      </c>
      <c r="J2285" s="33">
        <f t="shared" si="919"/>
        <v>40</v>
      </c>
      <c r="K2285" s="33">
        <f t="shared" si="919"/>
        <v>40</v>
      </c>
      <c r="L2285" s="33">
        <f t="shared" si="919"/>
        <v>40</v>
      </c>
      <c r="M2285" s="33">
        <f t="shared" si="919"/>
        <v>40</v>
      </c>
      <c r="N2285" s="33">
        <f t="shared" si="919"/>
        <v>40</v>
      </c>
      <c r="O2285" s="33">
        <f t="shared" si="919"/>
        <v>40</v>
      </c>
      <c r="P2285" s="33">
        <f t="shared" si="919"/>
        <v>40</v>
      </c>
      <c r="Q2285" s="33">
        <f t="shared" si="919"/>
        <v>40</v>
      </c>
      <c r="R2285" s="33">
        <f t="shared" si="919"/>
        <v>40</v>
      </c>
      <c r="S2285" s="33">
        <f t="shared" si="919"/>
        <v>40</v>
      </c>
      <c r="T2285" s="33">
        <f t="shared" si="919"/>
        <v>40</v>
      </c>
      <c r="U2285" s="33">
        <f t="shared" si="919"/>
        <v>40</v>
      </c>
      <c r="V2285" s="33"/>
      <c r="W2285" s="33">
        <f t="shared" si="919"/>
        <v>40</v>
      </c>
      <c r="X2285" s="33"/>
      <c r="Y2285" s="33">
        <f t="shared" si="919"/>
        <v>40</v>
      </c>
      <c r="Z2285" s="33">
        <f t="shared" si="919"/>
        <v>40</v>
      </c>
      <c r="AA2285" s="33"/>
      <c r="AB2285" s="33">
        <f t="shared" si="919"/>
        <v>40</v>
      </c>
      <c r="AC2285" s="33">
        <f t="shared" si="919"/>
        <v>40</v>
      </c>
      <c r="AD2285" s="33">
        <f t="shared" si="919"/>
        <v>40</v>
      </c>
      <c r="AE2285" s="33">
        <f t="shared" si="919"/>
        <v>40</v>
      </c>
      <c r="AF2285" s="33">
        <f t="shared" si="919"/>
        <v>40</v>
      </c>
      <c r="AG2285" s="33">
        <f t="shared" si="919"/>
        <v>40</v>
      </c>
      <c r="AH2285" s="33"/>
      <c r="AI2285" s="33">
        <f t="shared" si="919"/>
        <v>40</v>
      </c>
      <c r="AJ2285" s="33">
        <f t="shared" si="919"/>
        <v>40</v>
      </c>
      <c r="AK2285" s="33"/>
      <c r="AL2285" s="33">
        <f t="shared" ref="AL2285:BC2285" si="920">COUNTA(AL2244:AL2283)</f>
        <v>40</v>
      </c>
      <c r="AM2285" s="33">
        <f t="shared" si="920"/>
        <v>40</v>
      </c>
      <c r="AN2285" s="33">
        <f t="shared" si="920"/>
        <v>40</v>
      </c>
      <c r="AO2285" s="33">
        <f t="shared" si="920"/>
        <v>40</v>
      </c>
      <c r="AP2285" s="33">
        <f t="shared" si="920"/>
        <v>40</v>
      </c>
      <c r="AQ2285" s="33">
        <f t="shared" si="920"/>
        <v>40</v>
      </c>
      <c r="AR2285" s="33">
        <f t="shared" si="920"/>
        <v>40</v>
      </c>
      <c r="AS2285" s="33">
        <f t="shared" si="920"/>
        <v>40</v>
      </c>
      <c r="AT2285" s="33">
        <f t="shared" si="920"/>
        <v>40</v>
      </c>
      <c r="AU2285" s="33">
        <f t="shared" si="920"/>
        <v>40</v>
      </c>
      <c r="AV2285" s="33">
        <f t="shared" si="920"/>
        <v>40</v>
      </c>
      <c r="AW2285" s="33">
        <f t="shared" si="920"/>
        <v>40</v>
      </c>
      <c r="AX2285" s="33">
        <f t="shared" si="920"/>
        <v>40</v>
      </c>
      <c r="AY2285" s="33">
        <f t="shared" si="920"/>
        <v>40</v>
      </c>
      <c r="AZ2285" s="33">
        <f t="shared" si="920"/>
        <v>40</v>
      </c>
      <c r="BA2285" s="33">
        <f t="shared" si="920"/>
        <v>40</v>
      </c>
      <c r="BB2285" s="33">
        <f t="shared" si="920"/>
        <v>40</v>
      </c>
      <c r="BC2285" s="33">
        <f t="shared" si="920"/>
        <v>40</v>
      </c>
      <c r="BD2285" s="33">
        <f t="shared" si="916"/>
        <v>1800</v>
      </c>
      <c r="BE2285" s="110"/>
    </row>
    <row r="2286" spans="1:57" ht="25.5" customHeight="1" x14ac:dyDescent="0.25">
      <c r="A2286" s="29"/>
      <c r="B2286" s="83"/>
      <c r="C2286" s="84"/>
      <c r="D2286" s="84"/>
      <c r="E2286" s="76" t="s">
        <v>64</v>
      </c>
      <c r="F2286" s="34">
        <f t="shared" ref="F2286:AK2286" si="921">COUNTIF(F2244:F2283,"NS")</f>
        <v>0</v>
      </c>
      <c r="G2286" s="34">
        <f t="shared" si="921"/>
        <v>0</v>
      </c>
      <c r="H2286" s="34">
        <f t="shared" si="921"/>
        <v>0</v>
      </c>
      <c r="I2286" s="34">
        <f t="shared" si="921"/>
        <v>0</v>
      </c>
      <c r="J2286" s="34">
        <f t="shared" si="921"/>
        <v>0</v>
      </c>
      <c r="K2286" s="34">
        <f t="shared" si="921"/>
        <v>0</v>
      </c>
      <c r="L2286" s="34">
        <f t="shared" si="921"/>
        <v>0</v>
      </c>
      <c r="M2286" s="34">
        <f t="shared" si="921"/>
        <v>0</v>
      </c>
      <c r="N2286" s="34">
        <f t="shared" si="921"/>
        <v>0</v>
      </c>
      <c r="O2286" s="34">
        <f t="shared" si="921"/>
        <v>0</v>
      </c>
      <c r="P2286" s="34">
        <f t="shared" si="921"/>
        <v>0</v>
      </c>
      <c r="Q2286" s="34">
        <f t="shared" si="921"/>
        <v>0</v>
      </c>
      <c r="R2286" s="34">
        <f t="shared" si="921"/>
        <v>0</v>
      </c>
      <c r="S2286" s="34">
        <f t="shared" si="921"/>
        <v>0</v>
      </c>
      <c r="T2286" s="34">
        <f t="shared" si="921"/>
        <v>0</v>
      </c>
      <c r="U2286" s="34">
        <f t="shared" si="921"/>
        <v>0</v>
      </c>
      <c r="V2286" s="34"/>
      <c r="W2286" s="34">
        <f t="shared" si="921"/>
        <v>0</v>
      </c>
      <c r="X2286" s="34"/>
      <c r="Y2286" s="34">
        <f t="shared" si="921"/>
        <v>0</v>
      </c>
      <c r="Z2286" s="34">
        <f t="shared" si="921"/>
        <v>0</v>
      </c>
      <c r="AA2286" s="34"/>
      <c r="AB2286" s="34">
        <f t="shared" si="921"/>
        <v>0</v>
      </c>
      <c r="AC2286" s="34">
        <f t="shared" si="921"/>
        <v>0</v>
      </c>
      <c r="AD2286" s="34">
        <f t="shared" si="921"/>
        <v>0</v>
      </c>
      <c r="AE2286" s="34">
        <f t="shared" si="921"/>
        <v>0</v>
      </c>
      <c r="AF2286" s="34">
        <f t="shared" si="921"/>
        <v>0</v>
      </c>
      <c r="AG2286" s="34">
        <f t="shared" si="921"/>
        <v>0</v>
      </c>
      <c r="AH2286" s="34"/>
      <c r="AI2286" s="34">
        <f t="shared" si="921"/>
        <v>0</v>
      </c>
      <c r="AJ2286" s="34">
        <f t="shared" si="921"/>
        <v>0</v>
      </c>
      <c r="AK2286" s="34"/>
      <c r="AL2286" s="34">
        <f t="shared" ref="AL2286:BC2286" si="922">COUNTIF(AL2244:AL2283,"NS")</f>
        <v>0</v>
      </c>
      <c r="AM2286" s="34">
        <f t="shared" si="922"/>
        <v>0</v>
      </c>
      <c r="AN2286" s="34">
        <f t="shared" si="922"/>
        <v>0</v>
      </c>
      <c r="AO2286" s="34">
        <f t="shared" si="922"/>
        <v>0</v>
      </c>
      <c r="AP2286" s="34">
        <f t="shared" si="922"/>
        <v>0</v>
      </c>
      <c r="AQ2286" s="34">
        <f t="shared" si="922"/>
        <v>0</v>
      </c>
      <c r="AR2286" s="34">
        <f t="shared" si="922"/>
        <v>0</v>
      </c>
      <c r="AS2286" s="34">
        <f t="shared" si="922"/>
        <v>0</v>
      </c>
      <c r="AT2286" s="34">
        <f t="shared" si="922"/>
        <v>0</v>
      </c>
      <c r="AU2286" s="34">
        <f t="shared" si="922"/>
        <v>0</v>
      </c>
      <c r="AV2286" s="34">
        <f t="shared" si="922"/>
        <v>0</v>
      </c>
      <c r="AW2286" s="34">
        <f t="shared" si="922"/>
        <v>0</v>
      </c>
      <c r="AX2286" s="34">
        <f t="shared" si="922"/>
        <v>0</v>
      </c>
      <c r="AY2286" s="34">
        <f t="shared" si="922"/>
        <v>0</v>
      </c>
      <c r="AZ2286" s="34">
        <f t="shared" si="922"/>
        <v>0</v>
      </c>
      <c r="BA2286" s="34">
        <f t="shared" si="922"/>
        <v>0</v>
      </c>
      <c r="BB2286" s="34">
        <f t="shared" si="922"/>
        <v>0</v>
      </c>
      <c r="BC2286" s="34">
        <f t="shared" si="922"/>
        <v>0</v>
      </c>
      <c r="BD2286" s="33">
        <f t="shared" si="916"/>
        <v>0</v>
      </c>
      <c r="BE2286" s="110"/>
    </row>
    <row r="2287" spans="1:57" ht="25.5" customHeight="1" x14ac:dyDescent="0.25">
      <c r="A2287" s="29"/>
      <c r="B2287" s="83"/>
      <c r="C2287" s="84"/>
      <c r="D2287" s="84"/>
      <c r="E2287" s="76" t="s">
        <v>59</v>
      </c>
      <c r="F2287" s="34">
        <f t="shared" ref="F2287:AK2287" si="923">COUNTIF(F2244:F2283,"NC")</f>
        <v>0</v>
      </c>
      <c r="G2287" s="34">
        <f t="shared" si="923"/>
        <v>0</v>
      </c>
      <c r="H2287" s="34">
        <f t="shared" si="923"/>
        <v>0</v>
      </c>
      <c r="I2287" s="34">
        <f t="shared" si="923"/>
        <v>0</v>
      </c>
      <c r="J2287" s="34">
        <f t="shared" si="923"/>
        <v>0</v>
      </c>
      <c r="K2287" s="34">
        <f t="shared" si="923"/>
        <v>0</v>
      </c>
      <c r="L2287" s="34">
        <f t="shared" si="923"/>
        <v>0</v>
      </c>
      <c r="M2287" s="34">
        <f t="shared" si="923"/>
        <v>0</v>
      </c>
      <c r="N2287" s="34">
        <f t="shared" si="923"/>
        <v>0</v>
      </c>
      <c r="O2287" s="34">
        <f t="shared" si="923"/>
        <v>0</v>
      </c>
      <c r="P2287" s="34">
        <f t="shared" si="923"/>
        <v>0</v>
      </c>
      <c r="Q2287" s="34">
        <f t="shared" si="923"/>
        <v>0</v>
      </c>
      <c r="R2287" s="34">
        <f t="shared" si="923"/>
        <v>0</v>
      </c>
      <c r="S2287" s="34">
        <f t="shared" si="923"/>
        <v>0</v>
      </c>
      <c r="T2287" s="34">
        <f t="shared" si="923"/>
        <v>0</v>
      </c>
      <c r="U2287" s="34">
        <f t="shared" si="923"/>
        <v>0</v>
      </c>
      <c r="V2287" s="34"/>
      <c r="W2287" s="34">
        <f t="shared" si="923"/>
        <v>0</v>
      </c>
      <c r="X2287" s="34"/>
      <c r="Y2287" s="34">
        <f t="shared" si="923"/>
        <v>0</v>
      </c>
      <c r="Z2287" s="34">
        <f t="shared" si="923"/>
        <v>0</v>
      </c>
      <c r="AA2287" s="34"/>
      <c r="AB2287" s="34">
        <f t="shared" si="923"/>
        <v>0</v>
      </c>
      <c r="AC2287" s="34">
        <f t="shared" si="923"/>
        <v>0</v>
      </c>
      <c r="AD2287" s="34">
        <f t="shared" si="923"/>
        <v>0</v>
      </c>
      <c r="AE2287" s="34">
        <f t="shared" si="923"/>
        <v>0</v>
      </c>
      <c r="AF2287" s="34">
        <f t="shared" si="923"/>
        <v>0</v>
      </c>
      <c r="AG2287" s="34">
        <f t="shared" si="923"/>
        <v>0</v>
      </c>
      <c r="AH2287" s="34"/>
      <c r="AI2287" s="34">
        <f t="shared" si="923"/>
        <v>0</v>
      </c>
      <c r="AJ2287" s="34">
        <f t="shared" si="923"/>
        <v>0</v>
      </c>
      <c r="AK2287" s="34"/>
      <c r="AL2287" s="34">
        <f t="shared" ref="AL2287:BC2287" si="924">COUNTIF(AL2244:AL2283,"NC")</f>
        <v>0</v>
      </c>
      <c r="AM2287" s="34">
        <f t="shared" si="924"/>
        <v>0</v>
      </c>
      <c r="AN2287" s="34">
        <f t="shared" si="924"/>
        <v>0</v>
      </c>
      <c r="AO2287" s="34">
        <f t="shared" si="924"/>
        <v>0</v>
      </c>
      <c r="AP2287" s="34">
        <f t="shared" si="924"/>
        <v>0</v>
      </c>
      <c r="AQ2287" s="34">
        <f t="shared" si="924"/>
        <v>0</v>
      </c>
      <c r="AR2287" s="34">
        <f t="shared" si="924"/>
        <v>0</v>
      </c>
      <c r="AS2287" s="34">
        <f t="shared" si="924"/>
        <v>0</v>
      </c>
      <c r="AT2287" s="34">
        <f t="shared" si="924"/>
        <v>0</v>
      </c>
      <c r="AU2287" s="34">
        <f t="shared" si="924"/>
        <v>0</v>
      </c>
      <c r="AV2287" s="34">
        <f t="shared" si="924"/>
        <v>0</v>
      </c>
      <c r="AW2287" s="34">
        <f t="shared" si="924"/>
        <v>0</v>
      </c>
      <c r="AX2287" s="34">
        <f t="shared" si="924"/>
        <v>0</v>
      </c>
      <c r="AY2287" s="34">
        <f t="shared" si="924"/>
        <v>0</v>
      </c>
      <c r="AZ2287" s="34">
        <f t="shared" si="924"/>
        <v>0</v>
      </c>
      <c r="BA2287" s="34">
        <f t="shared" si="924"/>
        <v>0</v>
      </c>
      <c r="BB2287" s="34">
        <f t="shared" si="924"/>
        <v>0</v>
      </c>
      <c r="BC2287" s="34">
        <f t="shared" si="924"/>
        <v>0</v>
      </c>
      <c r="BD2287" s="33">
        <f t="shared" si="916"/>
        <v>0</v>
      </c>
      <c r="BE2287" s="110"/>
    </row>
    <row r="2288" spans="1:57" ht="25.5" customHeight="1" x14ac:dyDescent="0.25">
      <c r="A2288" s="29"/>
      <c r="B2288" s="83"/>
      <c r="C2288" s="84"/>
      <c r="D2288" s="84"/>
      <c r="E2288" s="76" t="s">
        <v>118</v>
      </c>
      <c r="F2288" s="35">
        <f t="shared" ref="F2288:AK2288" si="925">1-F2287/(F2285-F2286)</f>
        <v>1</v>
      </c>
      <c r="G2288" s="35">
        <f t="shared" si="925"/>
        <v>1</v>
      </c>
      <c r="H2288" s="35">
        <f t="shared" si="925"/>
        <v>1</v>
      </c>
      <c r="I2288" s="35">
        <f t="shared" si="925"/>
        <v>1</v>
      </c>
      <c r="J2288" s="35">
        <f t="shared" si="925"/>
        <v>1</v>
      </c>
      <c r="K2288" s="35">
        <f t="shared" si="925"/>
        <v>1</v>
      </c>
      <c r="L2288" s="35">
        <f t="shared" si="925"/>
        <v>1</v>
      </c>
      <c r="M2288" s="35">
        <f t="shared" si="925"/>
        <v>1</v>
      </c>
      <c r="N2288" s="35">
        <f t="shared" si="925"/>
        <v>1</v>
      </c>
      <c r="O2288" s="35">
        <f t="shared" si="925"/>
        <v>1</v>
      </c>
      <c r="P2288" s="35">
        <f t="shared" si="925"/>
        <v>1</v>
      </c>
      <c r="Q2288" s="35">
        <f t="shared" si="925"/>
        <v>1</v>
      </c>
      <c r="R2288" s="35">
        <f t="shared" si="925"/>
        <v>1</v>
      </c>
      <c r="S2288" s="35">
        <f t="shared" si="925"/>
        <v>1</v>
      </c>
      <c r="T2288" s="35">
        <f t="shared" si="925"/>
        <v>1</v>
      </c>
      <c r="U2288" s="35">
        <f t="shared" si="925"/>
        <v>1</v>
      </c>
      <c r="V2288" s="35"/>
      <c r="W2288" s="35">
        <f t="shared" si="925"/>
        <v>1</v>
      </c>
      <c r="X2288" s="35"/>
      <c r="Y2288" s="35">
        <f t="shared" si="925"/>
        <v>1</v>
      </c>
      <c r="Z2288" s="35">
        <f t="shared" si="925"/>
        <v>1</v>
      </c>
      <c r="AA2288" s="35"/>
      <c r="AB2288" s="35">
        <f t="shared" si="925"/>
        <v>1</v>
      </c>
      <c r="AC2288" s="35">
        <f t="shared" si="925"/>
        <v>1</v>
      </c>
      <c r="AD2288" s="35">
        <f t="shared" si="925"/>
        <v>1</v>
      </c>
      <c r="AE2288" s="35">
        <f t="shared" si="925"/>
        <v>1</v>
      </c>
      <c r="AF2288" s="35">
        <f t="shared" si="925"/>
        <v>1</v>
      </c>
      <c r="AG2288" s="35">
        <f t="shared" si="925"/>
        <v>1</v>
      </c>
      <c r="AH2288" s="35"/>
      <c r="AI2288" s="35">
        <f t="shared" si="925"/>
        <v>1</v>
      </c>
      <c r="AJ2288" s="35">
        <f t="shared" si="925"/>
        <v>1</v>
      </c>
      <c r="AK2288" s="35"/>
      <c r="AL2288" s="35">
        <f t="shared" ref="AL2288:BD2288" si="926">1-AL2287/(AL2285-AL2286)</f>
        <v>1</v>
      </c>
      <c r="AM2288" s="35">
        <f t="shared" si="926"/>
        <v>1</v>
      </c>
      <c r="AN2288" s="35">
        <f t="shared" si="926"/>
        <v>1</v>
      </c>
      <c r="AO2288" s="35">
        <f t="shared" si="926"/>
        <v>1</v>
      </c>
      <c r="AP2288" s="35">
        <f t="shared" si="926"/>
        <v>1</v>
      </c>
      <c r="AQ2288" s="35">
        <f t="shared" si="926"/>
        <v>1</v>
      </c>
      <c r="AR2288" s="35">
        <f t="shared" si="926"/>
        <v>1</v>
      </c>
      <c r="AS2288" s="35">
        <f t="shared" si="926"/>
        <v>1</v>
      </c>
      <c r="AT2288" s="35">
        <f t="shared" si="926"/>
        <v>1</v>
      </c>
      <c r="AU2288" s="35">
        <f t="shared" si="926"/>
        <v>1</v>
      </c>
      <c r="AV2288" s="35">
        <f t="shared" si="926"/>
        <v>1</v>
      </c>
      <c r="AW2288" s="35">
        <f t="shared" si="926"/>
        <v>1</v>
      </c>
      <c r="AX2288" s="35">
        <f t="shared" si="926"/>
        <v>1</v>
      </c>
      <c r="AY2288" s="35">
        <f t="shared" si="926"/>
        <v>1</v>
      </c>
      <c r="AZ2288" s="35">
        <f t="shared" si="926"/>
        <v>1</v>
      </c>
      <c r="BA2288" s="35">
        <f t="shared" si="926"/>
        <v>1</v>
      </c>
      <c r="BB2288" s="35">
        <f t="shared" si="926"/>
        <v>1</v>
      </c>
      <c r="BC2288" s="35">
        <f t="shared" si="926"/>
        <v>1</v>
      </c>
      <c r="BD2288" s="35">
        <f t="shared" si="926"/>
        <v>1</v>
      </c>
      <c r="BE2288" s="110"/>
    </row>
    <row r="2289" spans="1:57" ht="25.5" customHeight="1" x14ac:dyDescent="0.25">
      <c r="A2289" s="29"/>
      <c r="B2289" s="83"/>
      <c r="C2289" s="84"/>
      <c r="D2289" s="84"/>
      <c r="E2289" s="76" t="s">
        <v>152</v>
      </c>
      <c r="F2289" s="34">
        <f t="shared" ref="F2289:AK2289" si="927">F2285+F2238</f>
        <v>1799</v>
      </c>
      <c r="G2289" s="34">
        <f t="shared" si="927"/>
        <v>1800</v>
      </c>
      <c r="H2289" s="34">
        <f t="shared" si="927"/>
        <v>1800</v>
      </c>
      <c r="I2289" s="34">
        <f t="shared" si="927"/>
        <v>1800</v>
      </c>
      <c r="J2289" s="34">
        <f t="shared" si="927"/>
        <v>1800</v>
      </c>
      <c r="K2289" s="34">
        <f t="shared" si="927"/>
        <v>1798</v>
      </c>
      <c r="L2289" s="34">
        <f t="shared" si="927"/>
        <v>1798</v>
      </c>
      <c r="M2289" s="34">
        <f t="shared" si="927"/>
        <v>1799</v>
      </c>
      <c r="N2289" s="34">
        <f t="shared" si="927"/>
        <v>1799</v>
      </c>
      <c r="O2289" s="34">
        <f t="shared" si="927"/>
        <v>1798</v>
      </c>
      <c r="P2289" s="34">
        <f t="shared" si="927"/>
        <v>1800</v>
      </c>
      <c r="Q2289" s="34">
        <f t="shared" si="927"/>
        <v>1800</v>
      </c>
      <c r="R2289" s="34">
        <f t="shared" si="927"/>
        <v>1783</v>
      </c>
      <c r="S2289" s="34">
        <f t="shared" si="927"/>
        <v>1799</v>
      </c>
      <c r="T2289" s="34">
        <f t="shared" si="927"/>
        <v>1800</v>
      </c>
      <c r="U2289" s="34">
        <f t="shared" si="927"/>
        <v>1788</v>
      </c>
      <c r="V2289" s="34"/>
      <c r="W2289" s="34">
        <f t="shared" si="927"/>
        <v>1795</v>
      </c>
      <c r="X2289" s="34"/>
      <c r="Y2289" s="34">
        <f t="shared" si="927"/>
        <v>1799</v>
      </c>
      <c r="Z2289" s="34">
        <f t="shared" si="927"/>
        <v>1800</v>
      </c>
      <c r="AA2289" s="34"/>
      <c r="AB2289" s="34">
        <f t="shared" si="927"/>
        <v>1800</v>
      </c>
      <c r="AC2289" s="34">
        <f t="shared" si="927"/>
        <v>1800</v>
      </c>
      <c r="AD2289" s="34">
        <f t="shared" si="927"/>
        <v>1800</v>
      </c>
      <c r="AE2289" s="34">
        <f t="shared" si="927"/>
        <v>1800</v>
      </c>
      <c r="AF2289" s="34">
        <f t="shared" si="927"/>
        <v>1799</v>
      </c>
      <c r="AG2289" s="34">
        <f t="shared" si="927"/>
        <v>1799</v>
      </c>
      <c r="AH2289" s="34"/>
      <c r="AI2289" s="34">
        <f t="shared" si="927"/>
        <v>1800</v>
      </c>
      <c r="AJ2289" s="34">
        <f t="shared" si="927"/>
        <v>1796</v>
      </c>
      <c r="AK2289" s="34"/>
      <c r="AL2289" s="34">
        <f t="shared" ref="AL2289:BD2289" si="928">AL2285+AL2238</f>
        <v>1796</v>
      </c>
      <c r="AM2289" s="34">
        <f t="shared" si="928"/>
        <v>1799</v>
      </c>
      <c r="AN2289" s="34">
        <f t="shared" si="928"/>
        <v>1799</v>
      </c>
      <c r="AO2289" s="34">
        <f t="shared" si="928"/>
        <v>1799</v>
      </c>
      <c r="AP2289" s="34">
        <f t="shared" si="928"/>
        <v>1800</v>
      </c>
      <c r="AQ2289" s="34">
        <f t="shared" si="928"/>
        <v>1797</v>
      </c>
      <c r="AR2289" s="34">
        <f t="shared" si="928"/>
        <v>1798</v>
      </c>
      <c r="AS2289" s="34">
        <f t="shared" si="928"/>
        <v>1800</v>
      </c>
      <c r="AT2289" s="34">
        <f t="shared" si="928"/>
        <v>1799</v>
      </c>
      <c r="AU2289" s="34">
        <f t="shared" si="928"/>
        <v>1800</v>
      </c>
      <c r="AV2289" s="34">
        <f t="shared" si="928"/>
        <v>1800</v>
      </c>
      <c r="AW2289" s="34">
        <f t="shared" si="928"/>
        <v>1792</v>
      </c>
      <c r="AX2289" s="34">
        <f t="shared" si="928"/>
        <v>1799</v>
      </c>
      <c r="AY2289" s="34">
        <f t="shared" si="928"/>
        <v>1797</v>
      </c>
      <c r="AZ2289" s="34">
        <f t="shared" si="928"/>
        <v>1799</v>
      </c>
      <c r="BA2289" s="34">
        <f t="shared" si="928"/>
        <v>1800</v>
      </c>
      <c r="BB2289" s="34">
        <f t="shared" si="928"/>
        <v>1800</v>
      </c>
      <c r="BC2289" s="34">
        <f t="shared" si="928"/>
        <v>1800</v>
      </c>
      <c r="BD2289" s="34">
        <f t="shared" si="928"/>
        <v>80923</v>
      </c>
      <c r="BE2289" s="110"/>
    </row>
    <row r="2290" spans="1:57" ht="25.5" customHeight="1" x14ac:dyDescent="0.25">
      <c r="A2290" s="29"/>
      <c r="B2290" s="83"/>
      <c r="C2290" s="84"/>
      <c r="D2290" s="84"/>
      <c r="E2290" s="76" t="s">
        <v>153</v>
      </c>
      <c r="F2290" s="34">
        <f t="shared" ref="F2290:AK2290" si="929">F2286+F2239</f>
        <v>94</v>
      </c>
      <c r="G2290" s="34">
        <f t="shared" si="929"/>
        <v>142</v>
      </c>
      <c r="H2290" s="34">
        <f t="shared" si="929"/>
        <v>91</v>
      </c>
      <c r="I2290" s="34">
        <f t="shared" si="929"/>
        <v>146</v>
      </c>
      <c r="J2290" s="34">
        <f t="shared" si="929"/>
        <v>151</v>
      </c>
      <c r="K2290" s="34">
        <f t="shared" si="929"/>
        <v>145</v>
      </c>
      <c r="L2290" s="34">
        <f t="shared" si="929"/>
        <v>192</v>
      </c>
      <c r="M2290" s="34">
        <f t="shared" si="929"/>
        <v>175</v>
      </c>
      <c r="N2290" s="34">
        <f t="shared" si="929"/>
        <v>159</v>
      </c>
      <c r="O2290" s="34">
        <f t="shared" si="929"/>
        <v>158</v>
      </c>
      <c r="P2290" s="34">
        <f t="shared" si="929"/>
        <v>148</v>
      </c>
      <c r="Q2290" s="34">
        <f t="shared" si="929"/>
        <v>192</v>
      </c>
      <c r="R2290" s="34">
        <f t="shared" si="929"/>
        <v>131</v>
      </c>
      <c r="S2290" s="34">
        <f t="shared" si="929"/>
        <v>185</v>
      </c>
      <c r="T2290" s="34">
        <f t="shared" si="929"/>
        <v>145</v>
      </c>
      <c r="U2290" s="34">
        <f t="shared" si="929"/>
        <v>140</v>
      </c>
      <c r="V2290" s="34"/>
      <c r="W2290" s="34">
        <f t="shared" si="929"/>
        <v>157</v>
      </c>
      <c r="X2290" s="34"/>
      <c r="Y2290" s="34">
        <f t="shared" si="929"/>
        <v>150</v>
      </c>
      <c r="Z2290" s="34">
        <f t="shared" si="929"/>
        <v>146</v>
      </c>
      <c r="AA2290" s="34"/>
      <c r="AB2290" s="34">
        <f t="shared" si="929"/>
        <v>133</v>
      </c>
      <c r="AC2290" s="34">
        <f t="shared" si="929"/>
        <v>149</v>
      </c>
      <c r="AD2290" s="34">
        <f t="shared" si="929"/>
        <v>154</v>
      </c>
      <c r="AE2290" s="34">
        <f t="shared" si="929"/>
        <v>157</v>
      </c>
      <c r="AF2290" s="34">
        <f t="shared" si="929"/>
        <v>166</v>
      </c>
      <c r="AG2290" s="34">
        <f t="shared" si="929"/>
        <v>116</v>
      </c>
      <c r="AH2290" s="34"/>
      <c r="AI2290" s="34">
        <f t="shared" si="929"/>
        <v>184</v>
      </c>
      <c r="AJ2290" s="34">
        <f t="shared" si="929"/>
        <v>148</v>
      </c>
      <c r="AK2290" s="34"/>
      <c r="AL2290" s="34">
        <f t="shared" ref="AL2290:BD2290" si="930">AL2286+AL2239</f>
        <v>145</v>
      </c>
      <c r="AM2290" s="34">
        <f t="shared" si="930"/>
        <v>147</v>
      </c>
      <c r="AN2290" s="34">
        <f t="shared" si="930"/>
        <v>176</v>
      </c>
      <c r="AO2290" s="34">
        <f t="shared" si="930"/>
        <v>144</v>
      </c>
      <c r="AP2290" s="34">
        <f t="shared" si="930"/>
        <v>184</v>
      </c>
      <c r="AQ2290" s="34">
        <f t="shared" si="930"/>
        <v>147</v>
      </c>
      <c r="AR2290" s="34">
        <f t="shared" si="930"/>
        <v>130</v>
      </c>
      <c r="AS2290" s="34">
        <f t="shared" si="930"/>
        <v>217</v>
      </c>
      <c r="AT2290" s="34">
        <f t="shared" si="930"/>
        <v>144</v>
      </c>
      <c r="AU2290" s="34">
        <f t="shared" si="930"/>
        <v>189</v>
      </c>
      <c r="AV2290" s="34">
        <f t="shared" si="930"/>
        <v>0</v>
      </c>
      <c r="AW2290" s="34">
        <f t="shared" si="930"/>
        <v>154</v>
      </c>
      <c r="AX2290" s="34">
        <f t="shared" si="930"/>
        <v>128</v>
      </c>
      <c r="AY2290" s="34">
        <f t="shared" si="930"/>
        <v>196</v>
      </c>
      <c r="AZ2290" s="34">
        <f t="shared" si="930"/>
        <v>131</v>
      </c>
      <c r="BA2290" s="34">
        <f t="shared" si="930"/>
        <v>137</v>
      </c>
      <c r="BB2290" s="34">
        <f t="shared" si="930"/>
        <v>0</v>
      </c>
      <c r="BC2290" s="34">
        <f t="shared" si="930"/>
        <v>0</v>
      </c>
      <c r="BD2290" s="34">
        <f t="shared" si="930"/>
        <v>6423</v>
      </c>
      <c r="BE2290" s="110"/>
    </row>
    <row r="2291" spans="1:57" ht="25.5" customHeight="1" x14ac:dyDescent="0.25">
      <c r="A2291" s="29"/>
      <c r="B2291" s="83"/>
      <c r="C2291" s="84"/>
      <c r="D2291" s="84"/>
      <c r="E2291" s="76" t="s">
        <v>154</v>
      </c>
      <c r="F2291" s="34">
        <f t="shared" ref="F2291:AK2291" si="931">F2287+F2240</f>
        <v>5</v>
      </c>
      <c r="G2291" s="34">
        <f t="shared" si="931"/>
        <v>27</v>
      </c>
      <c r="H2291" s="34">
        <f t="shared" si="931"/>
        <v>89</v>
      </c>
      <c r="I2291" s="34">
        <f t="shared" si="931"/>
        <v>71</v>
      </c>
      <c r="J2291" s="34">
        <f t="shared" si="931"/>
        <v>81</v>
      </c>
      <c r="K2291" s="34">
        <f t="shared" si="931"/>
        <v>22</v>
      </c>
      <c r="L2291" s="34">
        <f t="shared" si="931"/>
        <v>51</v>
      </c>
      <c r="M2291" s="34">
        <f t="shared" si="931"/>
        <v>134</v>
      </c>
      <c r="N2291" s="34">
        <f t="shared" si="931"/>
        <v>107</v>
      </c>
      <c r="O2291" s="34">
        <f t="shared" si="931"/>
        <v>72</v>
      </c>
      <c r="P2291" s="34">
        <f t="shared" si="931"/>
        <v>29</v>
      </c>
      <c r="Q2291" s="34">
        <f t="shared" si="931"/>
        <v>71</v>
      </c>
      <c r="R2291" s="34">
        <f t="shared" si="931"/>
        <v>96</v>
      </c>
      <c r="S2291" s="34">
        <f t="shared" si="931"/>
        <v>24</v>
      </c>
      <c r="T2291" s="34">
        <f t="shared" si="931"/>
        <v>101</v>
      </c>
      <c r="U2291" s="34">
        <f t="shared" si="931"/>
        <v>78</v>
      </c>
      <c r="V2291" s="34"/>
      <c r="W2291" s="34">
        <f t="shared" si="931"/>
        <v>147</v>
      </c>
      <c r="X2291" s="34"/>
      <c r="Y2291" s="34">
        <f t="shared" si="931"/>
        <v>58</v>
      </c>
      <c r="Z2291" s="34">
        <f t="shared" si="931"/>
        <v>74</v>
      </c>
      <c r="AA2291" s="34"/>
      <c r="AB2291" s="34">
        <f t="shared" si="931"/>
        <v>4</v>
      </c>
      <c r="AC2291" s="34">
        <f t="shared" si="931"/>
        <v>59</v>
      </c>
      <c r="AD2291" s="34">
        <f t="shared" si="931"/>
        <v>25</v>
      </c>
      <c r="AE2291" s="34">
        <f t="shared" si="931"/>
        <v>21</v>
      </c>
      <c r="AF2291" s="34">
        <f t="shared" si="931"/>
        <v>105</v>
      </c>
      <c r="AG2291" s="34">
        <f t="shared" si="931"/>
        <v>40</v>
      </c>
      <c r="AH2291" s="34"/>
      <c r="AI2291" s="34">
        <f t="shared" si="931"/>
        <v>58</v>
      </c>
      <c r="AJ2291" s="34">
        <f t="shared" si="931"/>
        <v>39</v>
      </c>
      <c r="AK2291" s="34"/>
      <c r="AL2291" s="34">
        <f t="shared" ref="AL2291:BD2291" si="932">AL2287+AL2240</f>
        <v>37</v>
      </c>
      <c r="AM2291" s="34">
        <f t="shared" si="932"/>
        <v>15</v>
      </c>
      <c r="AN2291" s="34">
        <f t="shared" si="932"/>
        <v>38</v>
      </c>
      <c r="AO2291" s="34">
        <f t="shared" si="932"/>
        <v>93</v>
      </c>
      <c r="AP2291" s="34">
        <f t="shared" si="932"/>
        <v>15</v>
      </c>
      <c r="AQ2291" s="34">
        <f t="shared" si="932"/>
        <v>141</v>
      </c>
      <c r="AR2291" s="34">
        <f t="shared" si="932"/>
        <v>101</v>
      </c>
      <c r="AS2291" s="34">
        <f t="shared" si="932"/>
        <v>87</v>
      </c>
      <c r="AT2291" s="34">
        <f t="shared" si="932"/>
        <v>89</v>
      </c>
      <c r="AU2291" s="34">
        <f t="shared" si="932"/>
        <v>158</v>
      </c>
      <c r="AV2291" s="34">
        <f t="shared" si="932"/>
        <v>0</v>
      </c>
      <c r="AW2291" s="34">
        <f t="shared" si="932"/>
        <v>183</v>
      </c>
      <c r="AX2291" s="34">
        <f t="shared" si="932"/>
        <v>64</v>
      </c>
      <c r="AY2291" s="34">
        <f t="shared" si="932"/>
        <v>3</v>
      </c>
      <c r="AZ2291" s="34">
        <f t="shared" si="932"/>
        <v>33</v>
      </c>
      <c r="BA2291" s="34">
        <f t="shared" si="932"/>
        <v>1</v>
      </c>
      <c r="BB2291" s="34">
        <f t="shared" si="932"/>
        <v>0</v>
      </c>
      <c r="BC2291" s="34">
        <f t="shared" si="932"/>
        <v>0</v>
      </c>
      <c r="BD2291" s="34">
        <f t="shared" si="932"/>
        <v>2746</v>
      </c>
      <c r="BE2291" s="110"/>
    </row>
    <row r="2292" spans="1:57" ht="25.5" customHeight="1" x14ac:dyDescent="0.25">
      <c r="A2292" s="29"/>
      <c r="B2292" s="83"/>
      <c r="C2292" s="84"/>
      <c r="D2292" s="84"/>
      <c r="E2292" s="76" t="s">
        <v>155</v>
      </c>
      <c r="F2292" s="35">
        <f t="shared" ref="F2292:AK2292" si="933">1-F2291/(F2289-F2290)</f>
        <v>0.99706744868035191</v>
      </c>
      <c r="G2292" s="35">
        <f t="shared" si="933"/>
        <v>0.98371531966224368</v>
      </c>
      <c r="H2292" s="35">
        <f t="shared" si="933"/>
        <v>0.94792276184903457</v>
      </c>
      <c r="I2292" s="35">
        <f t="shared" si="933"/>
        <v>0.95707376058041116</v>
      </c>
      <c r="J2292" s="35">
        <f t="shared" si="933"/>
        <v>0.95087932080048509</v>
      </c>
      <c r="K2292" s="35">
        <f t="shared" si="933"/>
        <v>0.98669086509376891</v>
      </c>
      <c r="L2292" s="35">
        <f t="shared" si="933"/>
        <v>0.96824408468244083</v>
      </c>
      <c r="M2292" s="35">
        <f t="shared" si="933"/>
        <v>0.91748768472906406</v>
      </c>
      <c r="N2292" s="35">
        <f t="shared" si="933"/>
        <v>0.93475609756097566</v>
      </c>
      <c r="O2292" s="35">
        <f t="shared" si="933"/>
        <v>0.95609756097560972</v>
      </c>
      <c r="P2292" s="35">
        <f t="shared" si="933"/>
        <v>0.98244552058111378</v>
      </c>
      <c r="Q2292" s="35">
        <f t="shared" si="933"/>
        <v>0.9558457711442786</v>
      </c>
      <c r="R2292" s="35">
        <f t="shared" si="933"/>
        <v>0.9418886198547215</v>
      </c>
      <c r="S2292" s="35">
        <f t="shared" si="933"/>
        <v>0.98513011152416352</v>
      </c>
      <c r="T2292" s="35">
        <f t="shared" si="933"/>
        <v>0.93897280966767371</v>
      </c>
      <c r="U2292" s="35">
        <f t="shared" si="933"/>
        <v>0.95266990291262132</v>
      </c>
      <c r="V2292" s="35"/>
      <c r="W2292" s="35">
        <f t="shared" si="933"/>
        <v>0.91025641025641024</v>
      </c>
      <c r="X2292" s="35"/>
      <c r="Y2292" s="35">
        <f t="shared" si="933"/>
        <v>0.96482716798059431</v>
      </c>
      <c r="Z2292" s="35">
        <f t="shared" si="933"/>
        <v>0.95525997581620314</v>
      </c>
      <c r="AA2292" s="35"/>
      <c r="AB2292" s="35">
        <f t="shared" si="933"/>
        <v>0.99760047990401923</v>
      </c>
      <c r="AC2292" s="35">
        <f t="shared" si="933"/>
        <v>0.9642640823743186</v>
      </c>
      <c r="AD2292" s="35">
        <f t="shared" si="933"/>
        <v>0.98481166464155534</v>
      </c>
      <c r="AE2292" s="35">
        <f t="shared" si="933"/>
        <v>0.98721850273889222</v>
      </c>
      <c r="AF2292" s="35">
        <f t="shared" si="933"/>
        <v>0.93570116350275567</v>
      </c>
      <c r="AG2292" s="35">
        <f t="shared" si="933"/>
        <v>0.976232917409388</v>
      </c>
      <c r="AH2292" s="35"/>
      <c r="AI2292" s="35">
        <f t="shared" si="933"/>
        <v>0.96410891089108908</v>
      </c>
      <c r="AJ2292" s="35">
        <f t="shared" si="933"/>
        <v>0.97633495145631066</v>
      </c>
      <c r="AK2292" s="35"/>
      <c r="AL2292" s="35">
        <f t="shared" ref="AL2292:BD2292" si="934">1-AL2291/(AL2289-AL2290)</f>
        <v>0.97758933979406426</v>
      </c>
      <c r="AM2292" s="35">
        <f t="shared" si="934"/>
        <v>0.9909200968523002</v>
      </c>
      <c r="AN2292" s="35">
        <f t="shared" si="934"/>
        <v>0.9765865680837954</v>
      </c>
      <c r="AO2292" s="35">
        <f t="shared" si="934"/>
        <v>0.9438066465256798</v>
      </c>
      <c r="AP2292" s="35">
        <f t="shared" si="934"/>
        <v>0.99071782178217827</v>
      </c>
      <c r="AQ2292" s="35">
        <f t="shared" si="934"/>
        <v>0.91454545454545455</v>
      </c>
      <c r="AR2292" s="35">
        <f t="shared" si="934"/>
        <v>0.93944844124700244</v>
      </c>
      <c r="AS2292" s="35">
        <f t="shared" si="934"/>
        <v>0.94504106127605814</v>
      </c>
      <c r="AT2292" s="35">
        <f t="shared" si="934"/>
        <v>0.94622356495468274</v>
      </c>
      <c r="AU2292" s="35">
        <f t="shared" si="934"/>
        <v>0.90192427063935443</v>
      </c>
      <c r="AV2292" s="35">
        <f t="shared" si="934"/>
        <v>1</v>
      </c>
      <c r="AW2292" s="35">
        <f t="shared" si="934"/>
        <v>0.88827838827838823</v>
      </c>
      <c r="AX2292" s="35">
        <f t="shared" si="934"/>
        <v>0.9616995810891682</v>
      </c>
      <c r="AY2292" s="35">
        <f t="shared" si="934"/>
        <v>0.99812617114303559</v>
      </c>
      <c r="AZ2292" s="35">
        <f t="shared" si="934"/>
        <v>0.98021582733812951</v>
      </c>
      <c r="BA2292" s="35">
        <f t="shared" si="934"/>
        <v>0.99939867708959707</v>
      </c>
      <c r="BB2292" s="35">
        <f t="shared" si="934"/>
        <v>1</v>
      </c>
      <c r="BC2292" s="35">
        <f t="shared" si="934"/>
        <v>1</v>
      </c>
      <c r="BD2292" s="35">
        <f t="shared" si="934"/>
        <v>0.96314093959731539</v>
      </c>
      <c r="BE2292" s="110"/>
    </row>
    <row r="2293" spans="1:57" ht="25.5" customHeight="1" x14ac:dyDescent="0.25">
      <c r="A2293" s="19" t="s">
        <v>44</v>
      </c>
      <c r="B2293" s="85" t="s">
        <v>45</v>
      </c>
      <c r="C2293" s="86">
        <v>43785</v>
      </c>
      <c r="D2293" s="85">
        <v>45</v>
      </c>
      <c r="E2293" s="85" t="s">
        <v>46</v>
      </c>
      <c r="F2293" s="19">
        <f t="shared" ref="F2293:AK2293" si="935">F2242</f>
        <v>14</v>
      </c>
      <c r="G2293" s="19">
        <f t="shared" si="935"/>
        <v>23</v>
      </c>
      <c r="H2293" s="19">
        <f t="shared" si="935"/>
        <v>42</v>
      </c>
      <c r="I2293" s="19">
        <f t="shared" si="935"/>
        <v>47</v>
      </c>
      <c r="J2293" s="19">
        <f t="shared" si="935"/>
        <v>48</v>
      </c>
      <c r="K2293" s="19">
        <f t="shared" si="935"/>
        <v>59</v>
      </c>
      <c r="L2293" s="19">
        <f t="shared" si="935"/>
        <v>64</v>
      </c>
      <c r="M2293" s="19">
        <f t="shared" si="935"/>
        <v>65</v>
      </c>
      <c r="N2293" s="19">
        <f t="shared" si="935"/>
        <v>66</v>
      </c>
      <c r="O2293" s="19">
        <f t="shared" si="935"/>
        <v>72</v>
      </c>
      <c r="P2293" s="19">
        <f t="shared" si="935"/>
        <v>76</v>
      </c>
      <c r="Q2293" s="19">
        <f t="shared" si="935"/>
        <v>78</v>
      </c>
      <c r="R2293" s="19">
        <f t="shared" si="935"/>
        <v>79</v>
      </c>
      <c r="S2293" s="19">
        <f t="shared" si="935"/>
        <v>83</v>
      </c>
      <c r="T2293" s="19">
        <f t="shared" si="935"/>
        <v>84</v>
      </c>
      <c r="U2293" s="19">
        <f t="shared" si="935"/>
        <v>86</v>
      </c>
      <c r="V2293" s="19"/>
      <c r="W2293" s="19">
        <f t="shared" si="935"/>
        <v>411</v>
      </c>
      <c r="X2293" s="19"/>
      <c r="Y2293" s="19">
        <f t="shared" si="935"/>
        <v>413</v>
      </c>
      <c r="Z2293" s="19">
        <f t="shared" si="935"/>
        <v>415</v>
      </c>
      <c r="AA2293" s="19"/>
      <c r="AB2293" s="19">
        <f t="shared" si="935"/>
        <v>417</v>
      </c>
      <c r="AC2293" s="19">
        <f t="shared" si="935"/>
        <v>418</v>
      </c>
      <c r="AD2293" s="19">
        <f t="shared" si="935"/>
        <v>419</v>
      </c>
      <c r="AE2293" s="19">
        <f t="shared" si="935"/>
        <v>420</v>
      </c>
      <c r="AF2293" s="19">
        <f t="shared" si="935"/>
        <v>421</v>
      </c>
      <c r="AG2293" s="19">
        <f t="shared" si="935"/>
        <v>422</v>
      </c>
      <c r="AH2293" s="19"/>
      <c r="AI2293" s="19">
        <f t="shared" si="935"/>
        <v>425</v>
      </c>
      <c r="AJ2293" s="19">
        <f t="shared" si="935"/>
        <v>426</v>
      </c>
      <c r="AK2293" s="19"/>
      <c r="AL2293" s="19">
        <f t="shared" ref="AL2293:BD2293" si="936">AL2242</f>
        <v>430</v>
      </c>
      <c r="AM2293" s="19">
        <f t="shared" si="936"/>
        <v>431</v>
      </c>
      <c r="AN2293" s="19">
        <f t="shared" si="936"/>
        <v>433</v>
      </c>
      <c r="AO2293" s="19">
        <f t="shared" si="936"/>
        <v>446</v>
      </c>
      <c r="AP2293" s="19">
        <f t="shared" si="936"/>
        <v>449</v>
      </c>
      <c r="AQ2293" s="19">
        <f t="shared" si="936"/>
        <v>450</v>
      </c>
      <c r="AR2293" s="19">
        <f t="shared" si="936"/>
        <v>451</v>
      </c>
      <c r="AS2293" s="19">
        <f t="shared" si="936"/>
        <v>453</v>
      </c>
      <c r="AT2293" s="19">
        <f t="shared" si="936"/>
        <v>454</v>
      </c>
      <c r="AU2293" s="19">
        <f t="shared" si="936"/>
        <v>455</v>
      </c>
      <c r="AV2293" s="19">
        <f t="shared" si="936"/>
        <v>0</v>
      </c>
      <c r="AW2293" s="19">
        <f t="shared" si="936"/>
        <v>457</v>
      </c>
      <c r="AX2293" s="19">
        <f t="shared" si="936"/>
        <v>458</v>
      </c>
      <c r="AY2293" s="19">
        <f t="shared" si="936"/>
        <v>460</v>
      </c>
      <c r="AZ2293" s="19">
        <f t="shared" si="936"/>
        <v>461</v>
      </c>
      <c r="BA2293" s="19">
        <f t="shared" si="936"/>
        <v>463</v>
      </c>
      <c r="BB2293" s="19">
        <f t="shared" si="936"/>
        <v>0</v>
      </c>
      <c r="BC2293" s="19">
        <f t="shared" si="936"/>
        <v>0</v>
      </c>
      <c r="BD2293" s="19" t="str">
        <f t="shared" si="936"/>
        <v>TOTALS</v>
      </c>
      <c r="BE2293" s="19" t="s">
        <v>47</v>
      </c>
    </row>
    <row r="2294" spans="1:57" ht="25.5" customHeight="1" x14ac:dyDescent="0.25">
      <c r="A2294" s="19" t="s">
        <v>48</v>
      </c>
      <c r="B2294" s="85"/>
      <c r="C2294" s="87" t="s">
        <v>49</v>
      </c>
      <c r="D2294" s="87" t="s">
        <v>50</v>
      </c>
      <c r="E2294" s="87" t="s">
        <v>51</v>
      </c>
      <c r="F2294" s="19" t="s">
        <v>52</v>
      </c>
      <c r="G2294" s="19" t="s">
        <v>52</v>
      </c>
      <c r="H2294" s="19" t="s">
        <v>52</v>
      </c>
      <c r="I2294" s="19" t="s">
        <v>52</v>
      </c>
      <c r="J2294" s="19" t="s">
        <v>52</v>
      </c>
      <c r="K2294" s="19" t="s">
        <v>52</v>
      </c>
      <c r="L2294" s="19" t="s">
        <v>52</v>
      </c>
      <c r="M2294" s="19" t="s">
        <v>52</v>
      </c>
      <c r="N2294" s="19" t="s">
        <v>52</v>
      </c>
      <c r="O2294" s="19" t="s">
        <v>52</v>
      </c>
      <c r="P2294" s="19" t="s">
        <v>52</v>
      </c>
      <c r="Q2294" s="19" t="s">
        <v>52</v>
      </c>
      <c r="R2294" s="19" t="s">
        <v>52</v>
      </c>
      <c r="S2294" s="19" t="s">
        <v>52</v>
      </c>
      <c r="T2294" s="19" t="s">
        <v>52</v>
      </c>
      <c r="U2294" s="19" t="s">
        <v>52</v>
      </c>
      <c r="V2294" s="19"/>
      <c r="W2294" s="19" t="s">
        <v>52</v>
      </c>
      <c r="X2294" s="19"/>
      <c r="Y2294" s="19" t="s">
        <v>52</v>
      </c>
      <c r="Z2294" s="19" t="s">
        <v>52</v>
      </c>
      <c r="AA2294" s="19"/>
      <c r="AB2294" s="19" t="s">
        <v>52</v>
      </c>
      <c r="AC2294" s="19" t="s">
        <v>52</v>
      </c>
      <c r="AD2294" s="19" t="s">
        <v>52</v>
      </c>
      <c r="AE2294" s="19" t="s">
        <v>52</v>
      </c>
      <c r="AF2294" s="19" t="s">
        <v>52</v>
      </c>
      <c r="AG2294" s="19" t="s">
        <v>52</v>
      </c>
      <c r="AH2294" s="19"/>
      <c r="AI2294" s="19" t="s">
        <v>52</v>
      </c>
      <c r="AJ2294" s="19" t="s">
        <v>52</v>
      </c>
      <c r="AK2294" s="19"/>
      <c r="AL2294" s="19" t="s">
        <v>52</v>
      </c>
      <c r="AM2294" s="19" t="s">
        <v>52</v>
      </c>
      <c r="AN2294" s="19" t="s">
        <v>52</v>
      </c>
      <c r="AO2294" s="19" t="s">
        <v>52</v>
      </c>
      <c r="AP2294" s="19" t="s">
        <v>52</v>
      </c>
      <c r="AQ2294" s="19" t="s">
        <v>52</v>
      </c>
      <c r="AR2294" s="19" t="s">
        <v>52</v>
      </c>
      <c r="AS2294" s="19" t="s">
        <v>52</v>
      </c>
      <c r="AT2294" s="19" t="s">
        <v>52</v>
      </c>
      <c r="AU2294" s="19" t="s">
        <v>52</v>
      </c>
      <c r="AV2294" s="19" t="s">
        <v>52</v>
      </c>
      <c r="AW2294" s="19" t="s">
        <v>52</v>
      </c>
      <c r="AX2294" s="19" t="s">
        <v>52</v>
      </c>
      <c r="AY2294" s="19" t="s">
        <v>52</v>
      </c>
      <c r="AZ2294" s="19" t="s">
        <v>52</v>
      </c>
      <c r="BA2294" s="19" t="s">
        <v>52</v>
      </c>
      <c r="BB2294" s="19" t="s">
        <v>52</v>
      </c>
      <c r="BC2294" s="19" t="s">
        <v>52</v>
      </c>
      <c r="BD2294" s="19" t="s">
        <v>52</v>
      </c>
      <c r="BE2294" s="19" t="s">
        <v>53</v>
      </c>
    </row>
    <row r="2295" spans="1:57" ht="25.5" customHeight="1" x14ac:dyDescent="0.25">
      <c r="A2295" s="22">
        <v>46</v>
      </c>
      <c r="B2295" s="76" t="s">
        <v>54</v>
      </c>
      <c r="C2295" s="76">
        <v>25</v>
      </c>
      <c r="D2295" s="76" t="s">
        <v>55</v>
      </c>
      <c r="E2295" s="76" t="s">
        <v>56</v>
      </c>
      <c r="F2295" s="24">
        <v>0</v>
      </c>
      <c r="G2295" s="24">
        <v>0</v>
      </c>
      <c r="H2295" s="24">
        <v>0</v>
      </c>
      <c r="I2295" s="24">
        <v>0</v>
      </c>
      <c r="J2295" s="24">
        <v>0</v>
      </c>
      <c r="K2295" s="24">
        <v>0</v>
      </c>
      <c r="L2295" s="24">
        <v>0</v>
      </c>
      <c r="M2295" s="24">
        <v>0</v>
      </c>
      <c r="N2295" s="24">
        <v>0</v>
      </c>
      <c r="O2295" s="24">
        <v>0</v>
      </c>
      <c r="P2295" s="24">
        <v>0</v>
      </c>
      <c r="Q2295" s="24">
        <v>0</v>
      </c>
      <c r="R2295" s="24">
        <v>0</v>
      </c>
      <c r="S2295" s="24">
        <v>0</v>
      </c>
      <c r="T2295" s="24">
        <v>0</v>
      </c>
      <c r="U2295" s="24">
        <v>0</v>
      </c>
      <c r="V2295" s="24"/>
      <c r="W2295" s="24">
        <v>0</v>
      </c>
      <c r="X2295" s="24"/>
      <c r="Y2295" s="24">
        <v>0</v>
      </c>
      <c r="Z2295" s="24">
        <v>0</v>
      </c>
      <c r="AA2295" s="24"/>
      <c r="AB2295" s="24">
        <v>0</v>
      </c>
      <c r="AC2295" s="24">
        <v>0</v>
      </c>
      <c r="AD2295" s="24">
        <v>0</v>
      </c>
      <c r="AE2295" s="24">
        <v>0</v>
      </c>
      <c r="AF2295" s="24">
        <v>0</v>
      </c>
      <c r="AG2295" s="24">
        <v>0</v>
      </c>
      <c r="AH2295" s="24"/>
      <c r="AI2295" s="24">
        <v>0</v>
      </c>
      <c r="AJ2295" s="24">
        <v>0</v>
      </c>
      <c r="AK2295" s="24"/>
      <c r="AL2295" s="24">
        <v>0</v>
      </c>
      <c r="AM2295" s="24">
        <v>0</v>
      </c>
      <c r="AN2295" s="24">
        <v>0</v>
      </c>
      <c r="AO2295" s="24">
        <v>0</v>
      </c>
      <c r="AP2295" s="24">
        <v>0</v>
      </c>
      <c r="AQ2295" s="24">
        <v>0</v>
      </c>
      <c r="AR2295" s="24">
        <v>0</v>
      </c>
      <c r="AS2295" s="24">
        <v>0</v>
      </c>
      <c r="AT2295" s="24">
        <v>0</v>
      </c>
      <c r="AU2295" s="24">
        <v>0</v>
      </c>
      <c r="AV2295" s="24">
        <v>0</v>
      </c>
      <c r="AW2295" s="24">
        <v>0</v>
      </c>
      <c r="AX2295" s="24">
        <v>0</v>
      </c>
      <c r="AY2295" s="24">
        <v>0</v>
      </c>
      <c r="AZ2295" s="24">
        <v>0</v>
      </c>
      <c r="BA2295" s="24">
        <v>0</v>
      </c>
      <c r="BB2295" s="24">
        <v>0</v>
      </c>
      <c r="BC2295" s="24">
        <v>0</v>
      </c>
      <c r="BD2295" s="24">
        <f t="shared" ref="BD2295:BD2338" si="937">SUM(F2295:BC2295)</f>
        <v>0</v>
      </c>
      <c r="BE2295" s="25"/>
    </row>
    <row r="2296" spans="1:57" ht="25.5" customHeight="1" x14ac:dyDescent="0.25">
      <c r="A2296" s="22">
        <v>46</v>
      </c>
      <c r="B2296" s="76" t="s">
        <v>54</v>
      </c>
      <c r="C2296" s="76">
        <v>66</v>
      </c>
      <c r="D2296" s="76" t="s">
        <v>55</v>
      </c>
      <c r="E2296" s="77" t="s">
        <v>57</v>
      </c>
      <c r="F2296" s="24">
        <v>0</v>
      </c>
      <c r="G2296" s="24">
        <v>0</v>
      </c>
      <c r="H2296" s="24">
        <v>0</v>
      </c>
      <c r="I2296" s="24">
        <v>0</v>
      </c>
      <c r="J2296" s="24">
        <v>0</v>
      </c>
      <c r="K2296" s="24">
        <v>0</v>
      </c>
      <c r="L2296" s="24">
        <v>0</v>
      </c>
      <c r="M2296" s="24">
        <v>0</v>
      </c>
      <c r="N2296" s="24">
        <v>0</v>
      </c>
      <c r="O2296" s="24">
        <v>0</v>
      </c>
      <c r="P2296" s="24">
        <v>0</v>
      </c>
      <c r="Q2296" s="24">
        <v>0</v>
      </c>
      <c r="R2296" s="24">
        <v>0</v>
      </c>
      <c r="S2296" s="24">
        <v>0</v>
      </c>
      <c r="T2296" s="24">
        <v>0</v>
      </c>
      <c r="U2296" s="24">
        <v>0</v>
      </c>
      <c r="V2296" s="24"/>
      <c r="W2296" s="24">
        <v>0</v>
      </c>
      <c r="X2296" s="24"/>
      <c r="Y2296" s="24">
        <v>0</v>
      </c>
      <c r="Z2296" s="24">
        <v>0</v>
      </c>
      <c r="AA2296" s="24"/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/>
      <c r="AI2296" s="24">
        <v>0</v>
      </c>
      <c r="AJ2296" s="24">
        <v>0</v>
      </c>
      <c r="AK2296" s="24"/>
      <c r="AL2296" s="24">
        <v>0</v>
      </c>
      <c r="AM2296" s="24">
        <v>0</v>
      </c>
      <c r="AN2296" s="24">
        <v>0</v>
      </c>
      <c r="AO2296" s="24">
        <v>0</v>
      </c>
      <c r="AP2296" s="24">
        <v>0</v>
      </c>
      <c r="AQ2296" s="24">
        <v>0</v>
      </c>
      <c r="AR2296" s="24">
        <v>0</v>
      </c>
      <c r="AS2296" s="24">
        <v>0</v>
      </c>
      <c r="AT2296" s="24">
        <v>0</v>
      </c>
      <c r="AU2296" s="24">
        <v>0</v>
      </c>
      <c r="AV2296" s="24">
        <v>0</v>
      </c>
      <c r="AW2296" s="24">
        <v>0</v>
      </c>
      <c r="AX2296" s="24">
        <v>0</v>
      </c>
      <c r="AY2296" s="24">
        <v>0</v>
      </c>
      <c r="AZ2296" s="24">
        <v>0</v>
      </c>
      <c r="BA2296" s="24">
        <v>0</v>
      </c>
      <c r="BB2296" s="24">
        <v>0</v>
      </c>
      <c r="BC2296" s="24">
        <v>0</v>
      </c>
      <c r="BD2296" s="24">
        <f t="shared" si="937"/>
        <v>0</v>
      </c>
      <c r="BE2296" s="25"/>
    </row>
    <row r="2297" spans="1:57" ht="25.5" customHeight="1" x14ac:dyDescent="0.25">
      <c r="A2297" s="22">
        <v>46</v>
      </c>
      <c r="B2297" s="76" t="s">
        <v>54</v>
      </c>
      <c r="C2297" s="76">
        <v>27</v>
      </c>
      <c r="D2297" s="76">
        <v>269</v>
      </c>
      <c r="E2297" s="76" t="s">
        <v>61</v>
      </c>
      <c r="F2297" s="24">
        <v>0</v>
      </c>
      <c r="G2297" s="24">
        <v>0</v>
      </c>
      <c r="H2297" s="24">
        <v>0</v>
      </c>
      <c r="I2297" s="24">
        <v>0</v>
      </c>
      <c r="J2297" s="24">
        <v>0</v>
      </c>
      <c r="K2297" s="24">
        <v>0</v>
      </c>
      <c r="L2297" s="24">
        <v>0</v>
      </c>
      <c r="M2297" s="24">
        <v>0</v>
      </c>
      <c r="N2297" s="24">
        <v>0</v>
      </c>
      <c r="O2297" s="24">
        <v>0</v>
      </c>
      <c r="P2297" s="24">
        <v>0</v>
      </c>
      <c r="Q2297" s="24">
        <v>0</v>
      </c>
      <c r="R2297" s="24">
        <v>0</v>
      </c>
      <c r="S2297" s="24">
        <v>0</v>
      </c>
      <c r="T2297" s="24">
        <v>0</v>
      </c>
      <c r="U2297" s="24">
        <v>0</v>
      </c>
      <c r="V2297" s="24"/>
      <c r="W2297" s="24">
        <v>0</v>
      </c>
      <c r="X2297" s="24"/>
      <c r="Y2297" s="24">
        <v>0</v>
      </c>
      <c r="Z2297" s="24">
        <v>0</v>
      </c>
      <c r="AA2297" s="24"/>
      <c r="AB2297" s="24">
        <v>0</v>
      </c>
      <c r="AC2297" s="24">
        <v>0</v>
      </c>
      <c r="AD2297" s="24">
        <v>0</v>
      </c>
      <c r="AE2297" s="24">
        <v>0</v>
      </c>
      <c r="AF2297" s="24">
        <v>0</v>
      </c>
      <c r="AG2297" s="24">
        <v>0</v>
      </c>
      <c r="AH2297" s="24"/>
      <c r="AI2297" s="24">
        <v>0</v>
      </c>
      <c r="AJ2297" s="24">
        <v>0</v>
      </c>
      <c r="AK2297" s="24"/>
      <c r="AL2297" s="24">
        <v>0</v>
      </c>
      <c r="AM2297" s="24">
        <v>0</v>
      </c>
      <c r="AN2297" s="24">
        <v>0</v>
      </c>
      <c r="AO2297" s="24">
        <v>0</v>
      </c>
      <c r="AP2297" s="24">
        <v>0</v>
      </c>
      <c r="AQ2297" s="24">
        <v>0</v>
      </c>
      <c r="AR2297" s="24">
        <v>0</v>
      </c>
      <c r="AS2297" s="24">
        <v>0</v>
      </c>
      <c r="AT2297" s="24">
        <v>0</v>
      </c>
      <c r="AU2297" s="24">
        <v>0</v>
      </c>
      <c r="AV2297" s="24">
        <v>0</v>
      </c>
      <c r="AW2297" s="24">
        <v>0</v>
      </c>
      <c r="AX2297" s="24">
        <v>0</v>
      </c>
      <c r="AY2297" s="24">
        <v>0</v>
      </c>
      <c r="AZ2297" s="24">
        <v>0</v>
      </c>
      <c r="BA2297" s="24">
        <v>0</v>
      </c>
      <c r="BB2297" s="24">
        <v>0</v>
      </c>
      <c r="BC2297" s="24">
        <v>0</v>
      </c>
      <c r="BD2297" s="24">
        <f t="shared" si="937"/>
        <v>0</v>
      </c>
      <c r="BE2297" s="25"/>
    </row>
    <row r="2298" spans="1:57" ht="25.5" customHeight="1" x14ac:dyDescent="0.25">
      <c r="A2298" s="22">
        <v>46</v>
      </c>
      <c r="B2298" s="76" t="s">
        <v>54</v>
      </c>
      <c r="C2298" s="76">
        <v>27</v>
      </c>
      <c r="D2298" s="76">
        <v>273</v>
      </c>
      <c r="E2298" s="76" t="s">
        <v>65</v>
      </c>
      <c r="F2298" s="24">
        <v>0</v>
      </c>
      <c r="G2298" s="24">
        <v>0</v>
      </c>
      <c r="H2298" s="24">
        <v>0</v>
      </c>
      <c r="I2298" s="24">
        <v>0</v>
      </c>
      <c r="J2298" s="24">
        <v>0</v>
      </c>
      <c r="K2298" s="24">
        <v>0</v>
      </c>
      <c r="L2298" s="24">
        <v>0</v>
      </c>
      <c r="M2298" s="24">
        <v>0</v>
      </c>
      <c r="N2298" s="24">
        <v>0</v>
      </c>
      <c r="O2298" s="24">
        <v>0</v>
      </c>
      <c r="P2298" s="24">
        <v>0</v>
      </c>
      <c r="Q2298" s="24">
        <v>0</v>
      </c>
      <c r="R2298" s="24">
        <v>0</v>
      </c>
      <c r="S2298" s="24">
        <v>0</v>
      </c>
      <c r="T2298" s="24">
        <v>0</v>
      </c>
      <c r="U2298" s="24">
        <v>0</v>
      </c>
      <c r="V2298" s="24"/>
      <c r="W2298" s="24">
        <v>0</v>
      </c>
      <c r="X2298" s="24"/>
      <c r="Y2298" s="24">
        <v>0</v>
      </c>
      <c r="Z2298" s="24">
        <v>0</v>
      </c>
      <c r="AA2298" s="24"/>
      <c r="AB2298" s="24">
        <v>0</v>
      </c>
      <c r="AC2298" s="24">
        <v>0</v>
      </c>
      <c r="AD2298" s="24">
        <v>0</v>
      </c>
      <c r="AE2298" s="24">
        <v>0</v>
      </c>
      <c r="AF2298" s="24">
        <v>0</v>
      </c>
      <c r="AG2298" s="24">
        <v>0</v>
      </c>
      <c r="AH2298" s="24"/>
      <c r="AI2298" s="24">
        <v>0</v>
      </c>
      <c r="AJ2298" s="24">
        <v>0</v>
      </c>
      <c r="AK2298" s="24"/>
      <c r="AL2298" s="24">
        <v>0</v>
      </c>
      <c r="AM2298" s="24">
        <v>0</v>
      </c>
      <c r="AN2298" s="24">
        <v>0</v>
      </c>
      <c r="AO2298" s="24">
        <v>0</v>
      </c>
      <c r="AP2298" s="24">
        <v>0</v>
      </c>
      <c r="AQ2298" s="24">
        <v>0</v>
      </c>
      <c r="AR2298" s="24">
        <v>0</v>
      </c>
      <c r="AS2298" s="24">
        <v>0</v>
      </c>
      <c r="AT2298" s="24">
        <v>0</v>
      </c>
      <c r="AU2298" s="24">
        <v>0</v>
      </c>
      <c r="AV2298" s="24">
        <v>0</v>
      </c>
      <c r="AW2298" s="24">
        <v>0</v>
      </c>
      <c r="AX2298" s="24">
        <v>0</v>
      </c>
      <c r="AY2298" s="24">
        <v>0</v>
      </c>
      <c r="AZ2298" s="24">
        <v>0</v>
      </c>
      <c r="BA2298" s="24">
        <v>0</v>
      </c>
      <c r="BB2298" s="24">
        <v>0</v>
      </c>
      <c r="BC2298" s="24">
        <v>0</v>
      </c>
      <c r="BD2298" s="24">
        <f t="shared" si="937"/>
        <v>0</v>
      </c>
      <c r="BE2298" s="25"/>
    </row>
    <row r="2299" spans="1:57" ht="25.5" customHeight="1" x14ac:dyDescent="0.25">
      <c r="A2299" s="22">
        <v>46</v>
      </c>
      <c r="B2299" s="76" t="s">
        <v>54</v>
      </c>
      <c r="C2299" s="76">
        <v>27</v>
      </c>
      <c r="D2299" s="76">
        <v>274</v>
      </c>
      <c r="E2299" s="76" t="s">
        <v>66</v>
      </c>
      <c r="F2299" s="24">
        <v>0</v>
      </c>
      <c r="G2299" s="24">
        <v>0</v>
      </c>
      <c r="H2299" s="24">
        <v>0</v>
      </c>
      <c r="I2299" s="24">
        <v>0</v>
      </c>
      <c r="J2299" s="24">
        <v>0</v>
      </c>
      <c r="K2299" s="24">
        <v>0</v>
      </c>
      <c r="L2299" s="24">
        <v>0</v>
      </c>
      <c r="M2299" s="24">
        <v>0</v>
      </c>
      <c r="N2299" s="24">
        <v>0</v>
      </c>
      <c r="O2299" s="24">
        <v>0</v>
      </c>
      <c r="P2299" s="24">
        <v>0</v>
      </c>
      <c r="Q2299" s="24">
        <v>0</v>
      </c>
      <c r="R2299" s="24">
        <v>0</v>
      </c>
      <c r="S2299" s="24">
        <v>0</v>
      </c>
      <c r="T2299" s="24">
        <v>0</v>
      </c>
      <c r="U2299" s="24">
        <v>0</v>
      </c>
      <c r="V2299" s="24"/>
      <c r="W2299" s="24">
        <v>0</v>
      </c>
      <c r="X2299" s="24"/>
      <c r="Y2299" s="24">
        <v>0</v>
      </c>
      <c r="Z2299" s="24">
        <v>0</v>
      </c>
      <c r="AA2299" s="24"/>
      <c r="AB2299" s="24">
        <v>0</v>
      </c>
      <c r="AC2299" s="24">
        <v>0</v>
      </c>
      <c r="AD2299" s="24">
        <v>0</v>
      </c>
      <c r="AE2299" s="24">
        <v>0</v>
      </c>
      <c r="AF2299" s="24">
        <v>0</v>
      </c>
      <c r="AG2299" s="24">
        <v>0</v>
      </c>
      <c r="AH2299" s="24"/>
      <c r="AI2299" s="24">
        <v>0</v>
      </c>
      <c r="AJ2299" s="24">
        <v>0</v>
      </c>
      <c r="AK2299" s="24"/>
      <c r="AL2299" s="24">
        <v>0</v>
      </c>
      <c r="AM2299" s="24">
        <v>0</v>
      </c>
      <c r="AN2299" s="24">
        <v>0</v>
      </c>
      <c r="AO2299" s="24">
        <v>0</v>
      </c>
      <c r="AP2299" s="24">
        <v>0</v>
      </c>
      <c r="AQ2299" s="24">
        <v>0</v>
      </c>
      <c r="AR2299" s="24">
        <v>0</v>
      </c>
      <c r="AS2299" s="24">
        <v>0</v>
      </c>
      <c r="AT2299" s="24">
        <v>0</v>
      </c>
      <c r="AU2299" s="24">
        <v>0</v>
      </c>
      <c r="AV2299" s="24">
        <v>0</v>
      </c>
      <c r="AW2299" s="24">
        <v>0</v>
      </c>
      <c r="AX2299" s="24">
        <v>0</v>
      </c>
      <c r="AY2299" s="24">
        <v>0</v>
      </c>
      <c r="AZ2299" s="24">
        <v>0</v>
      </c>
      <c r="BA2299" s="24">
        <v>0</v>
      </c>
      <c r="BB2299" s="24">
        <v>0</v>
      </c>
      <c r="BC2299" s="24">
        <v>0</v>
      </c>
      <c r="BD2299" s="24">
        <f t="shared" si="937"/>
        <v>0</v>
      </c>
      <c r="BE2299" s="25" t="s">
        <v>48</v>
      </c>
    </row>
    <row r="2300" spans="1:57" ht="25.5" customHeight="1" x14ac:dyDescent="0.25">
      <c r="A2300" s="22">
        <v>46</v>
      </c>
      <c r="B2300" s="76" t="s">
        <v>54</v>
      </c>
      <c r="C2300" s="76">
        <v>23</v>
      </c>
      <c r="D2300" s="76">
        <v>243</v>
      </c>
      <c r="E2300" s="76" t="s">
        <v>67</v>
      </c>
      <c r="F2300" s="24">
        <v>0</v>
      </c>
      <c r="G2300" s="24">
        <v>0</v>
      </c>
      <c r="H2300" s="24">
        <v>0</v>
      </c>
      <c r="I2300" s="24">
        <v>0</v>
      </c>
      <c r="J2300" s="24">
        <v>0</v>
      </c>
      <c r="K2300" s="24">
        <v>0</v>
      </c>
      <c r="L2300" s="24">
        <v>0</v>
      </c>
      <c r="M2300" s="24">
        <v>0</v>
      </c>
      <c r="N2300" s="24">
        <v>0</v>
      </c>
      <c r="O2300" s="24">
        <v>0</v>
      </c>
      <c r="P2300" s="24">
        <v>0</v>
      </c>
      <c r="Q2300" s="24">
        <v>0</v>
      </c>
      <c r="R2300" s="24">
        <v>0</v>
      </c>
      <c r="S2300" s="24">
        <v>0</v>
      </c>
      <c r="T2300" s="24">
        <v>0</v>
      </c>
      <c r="U2300" s="24">
        <v>0</v>
      </c>
      <c r="V2300" s="24"/>
      <c r="W2300" s="24">
        <v>0</v>
      </c>
      <c r="X2300" s="24"/>
      <c r="Y2300" s="24">
        <v>0</v>
      </c>
      <c r="Z2300" s="24">
        <v>0</v>
      </c>
      <c r="AA2300" s="24"/>
      <c r="AB2300" s="24">
        <v>0</v>
      </c>
      <c r="AC2300" s="24">
        <v>0</v>
      </c>
      <c r="AD2300" s="24">
        <v>0</v>
      </c>
      <c r="AE2300" s="24">
        <v>0</v>
      </c>
      <c r="AF2300" s="24">
        <v>0</v>
      </c>
      <c r="AG2300" s="24">
        <v>0</v>
      </c>
      <c r="AH2300" s="24"/>
      <c r="AI2300" s="24">
        <v>0</v>
      </c>
      <c r="AJ2300" s="24">
        <v>0</v>
      </c>
      <c r="AK2300" s="24"/>
      <c r="AL2300" s="24">
        <v>0</v>
      </c>
      <c r="AM2300" s="24">
        <v>0</v>
      </c>
      <c r="AN2300" s="24">
        <v>0</v>
      </c>
      <c r="AO2300" s="24">
        <v>0</v>
      </c>
      <c r="AP2300" s="24">
        <v>0</v>
      </c>
      <c r="AQ2300" s="24">
        <v>0</v>
      </c>
      <c r="AR2300" s="24">
        <v>0</v>
      </c>
      <c r="AS2300" s="24">
        <v>0</v>
      </c>
      <c r="AT2300" s="24">
        <v>0</v>
      </c>
      <c r="AU2300" s="24">
        <v>0</v>
      </c>
      <c r="AV2300" s="24">
        <v>0</v>
      </c>
      <c r="AW2300" s="24">
        <v>0</v>
      </c>
      <c r="AX2300" s="24">
        <v>0</v>
      </c>
      <c r="AY2300" s="24">
        <v>0</v>
      </c>
      <c r="AZ2300" s="24">
        <v>0</v>
      </c>
      <c r="BA2300" s="24">
        <v>0</v>
      </c>
      <c r="BB2300" s="24">
        <v>0</v>
      </c>
      <c r="BC2300" s="24">
        <v>0</v>
      </c>
      <c r="BD2300" s="24">
        <f t="shared" si="937"/>
        <v>0</v>
      </c>
      <c r="BE2300" s="25" t="s">
        <v>48</v>
      </c>
    </row>
    <row r="2301" spans="1:57" ht="25.5" customHeight="1" x14ac:dyDescent="0.25">
      <c r="A2301" s="22">
        <v>46</v>
      </c>
      <c r="B2301" s="76" t="s">
        <v>54</v>
      </c>
      <c r="C2301" s="76">
        <v>23</v>
      </c>
      <c r="D2301" s="76">
        <v>332</v>
      </c>
      <c r="E2301" s="76" t="s">
        <v>68</v>
      </c>
      <c r="F2301" s="24">
        <v>0</v>
      </c>
      <c r="G2301" s="24">
        <v>0</v>
      </c>
      <c r="H2301" s="24">
        <v>0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0</v>
      </c>
      <c r="V2301" s="24"/>
      <c r="W2301" s="24">
        <v>0</v>
      </c>
      <c r="X2301" s="24"/>
      <c r="Y2301" s="24">
        <v>0</v>
      </c>
      <c r="Z2301" s="24">
        <v>0</v>
      </c>
      <c r="AA2301" s="24"/>
      <c r="AB2301" s="24">
        <v>0</v>
      </c>
      <c r="AC2301" s="24">
        <v>0</v>
      </c>
      <c r="AD2301" s="24">
        <v>0</v>
      </c>
      <c r="AE2301" s="24">
        <v>0</v>
      </c>
      <c r="AF2301" s="24">
        <v>0</v>
      </c>
      <c r="AG2301" s="24">
        <v>0</v>
      </c>
      <c r="AH2301" s="24"/>
      <c r="AI2301" s="24">
        <v>0</v>
      </c>
      <c r="AJ2301" s="24">
        <v>0</v>
      </c>
      <c r="AK2301" s="24"/>
      <c r="AL2301" s="24">
        <v>0</v>
      </c>
      <c r="AM2301" s="24">
        <v>0</v>
      </c>
      <c r="AN2301" s="24">
        <v>0</v>
      </c>
      <c r="AO2301" s="24">
        <v>0</v>
      </c>
      <c r="AP2301" s="24">
        <v>0</v>
      </c>
      <c r="AQ2301" s="24">
        <v>0</v>
      </c>
      <c r="AR2301" s="24">
        <v>0</v>
      </c>
      <c r="AS2301" s="24">
        <v>0</v>
      </c>
      <c r="AT2301" s="24">
        <v>0</v>
      </c>
      <c r="AU2301" s="24">
        <v>0</v>
      </c>
      <c r="AV2301" s="24">
        <v>0</v>
      </c>
      <c r="AW2301" s="24">
        <v>0</v>
      </c>
      <c r="AX2301" s="24">
        <v>0</v>
      </c>
      <c r="AY2301" s="24">
        <v>0</v>
      </c>
      <c r="AZ2301" s="24">
        <v>0</v>
      </c>
      <c r="BA2301" s="24">
        <v>0</v>
      </c>
      <c r="BB2301" s="24">
        <v>0</v>
      </c>
      <c r="BC2301" s="24">
        <v>0</v>
      </c>
      <c r="BD2301" s="24">
        <f t="shared" si="937"/>
        <v>0</v>
      </c>
      <c r="BE2301" s="25" t="s">
        <v>48</v>
      </c>
    </row>
    <row r="2302" spans="1:57" ht="25.5" customHeight="1" x14ac:dyDescent="0.25">
      <c r="A2302" s="22">
        <v>46</v>
      </c>
      <c r="B2302" s="76" t="s">
        <v>54</v>
      </c>
      <c r="C2302" s="76">
        <v>22</v>
      </c>
      <c r="D2302" s="76">
        <v>175</v>
      </c>
      <c r="E2302" s="76" t="s">
        <v>69</v>
      </c>
      <c r="F2302" s="24">
        <v>0</v>
      </c>
      <c r="G2302" s="24">
        <v>0</v>
      </c>
      <c r="H2302" s="24">
        <v>0</v>
      </c>
      <c r="I2302" s="24">
        <v>0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0</v>
      </c>
      <c r="V2302" s="24"/>
      <c r="W2302" s="24">
        <v>0</v>
      </c>
      <c r="X2302" s="24"/>
      <c r="Y2302" s="24">
        <v>0</v>
      </c>
      <c r="Z2302" s="24">
        <v>0</v>
      </c>
      <c r="AA2302" s="24"/>
      <c r="AB2302" s="24">
        <v>0</v>
      </c>
      <c r="AC2302" s="24">
        <v>0</v>
      </c>
      <c r="AD2302" s="24">
        <v>0</v>
      </c>
      <c r="AE2302" s="24">
        <v>0</v>
      </c>
      <c r="AF2302" s="24">
        <v>0</v>
      </c>
      <c r="AG2302" s="24">
        <v>0</v>
      </c>
      <c r="AH2302" s="24"/>
      <c r="AI2302" s="24">
        <v>0</v>
      </c>
      <c r="AJ2302" s="24">
        <v>0</v>
      </c>
      <c r="AK2302" s="24"/>
      <c r="AL2302" s="24">
        <v>0</v>
      </c>
      <c r="AM2302" s="24">
        <v>0</v>
      </c>
      <c r="AN2302" s="24">
        <v>0</v>
      </c>
      <c r="AO2302" s="24">
        <v>0</v>
      </c>
      <c r="AP2302" s="24">
        <v>0</v>
      </c>
      <c r="AQ2302" s="24">
        <v>0</v>
      </c>
      <c r="AR2302" s="24">
        <v>0</v>
      </c>
      <c r="AS2302" s="24">
        <v>0</v>
      </c>
      <c r="AT2302" s="24">
        <v>0</v>
      </c>
      <c r="AU2302" s="24">
        <v>0</v>
      </c>
      <c r="AV2302" s="24">
        <v>0</v>
      </c>
      <c r="AW2302" s="24">
        <v>0</v>
      </c>
      <c r="AX2302" s="24">
        <v>0</v>
      </c>
      <c r="AY2302" s="24">
        <v>0</v>
      </c>
      <c r="AZ2302" s="24">
        <v>0</v>
      </c>
      <c r="BA2302" s="24">
        <v>0</v>
      </c>
      <c r="BB2302" s="24">
        <v>0</v>
      </c>
      <c r="BC2302" s="24">
        <v>0</v>
      </c>
      <c r="BD2302" s="24">
        <f t="shared" si="937"/>
        <v>0</v>
      </c>
      <c r="BE2302" s="25" t="s">
        <v>48</v>
      </c>
    </row>
    <row r="2303" spans="1:57" ht="25.5" customHeight="1" x14ac:dyDescent="0.25">
      <c r="A2303" s="22">
        <v>46</v>
      </c>
      <c r="B2303" s="76" t="s">
        <v>54</v>
      </c>
      <c r="C2303" s="76">
        <v>22</v>
      </c>
      <c r="D2303" s="76">
        <v>347</v>
      </c>
      <c r="E2303" s="76" t="s">
        <v>70</v>
      </c>
      <c r="F2303" s="24">
        <v>0</v>
      </c>
      <c r="G2303" s="24">
        <v>0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0</v>
      </c>
      <c r="V2303" s="24"/>
      <c r="W2303" s="24">
        <v>0</v>
      </c>
      <c r="X2303" s="24"/>
      <c r="Y2303" s="24">
        <v>0</v>
      </c>
      <c r="Z2303" s="24">
        <v>0</v>
      </c>
      <c r="AA2303" s="24"/>
      <c r="AB2303" s="24">
        <v>0</v>
      </c>
      <c r="AC2303" s="24">
        <v>0</v>
      </c>
      <c r="AD2303" s="24">
        <v>0</v>
      </c>
      <c r="AE2303" s="24">
        <v>0</v>
      </c>
      <c r="AF2303" s="24">
        <v>0</v>
      </c>
      <c r="AG2303" s="24">
        <v>0</v>
      </c>
      <c r="AH2303" s="24"/>
      <c r="AI2303" s="24">
        <v>0</v>
      </c>
      <c r="AJ2303" s="24">
        <v>0</v>
      </c>
      <c r="AK2303" s="24"/>
      <c r="AL2303" s="24">
        <v>0</v>
      </c>
      <c r="AM2303" s="24">
        <v>0</v>
      </c>
      <c r="AN2303" s="24">
        <v>0</v>
      </c>
      <c r="AO2303" s="24">
        <v>0</v>
      </c>
      <c r="AP2303" s="24">
        <v>0</v>
      </c>
      <c r="AQ2303" s="24">
        <v>0</v>
      </c>
      <c r="AR2303" s="24">
        <v>0</v>
      </c>
      <c r="AS2303" s="24">
        <v>0</v>
      </c>
      <c r="AT2303" s="24">
        <v>0</v>
      </c>
      <c r="AU2303" s="24">
        <v>0</v>
      </c>
      <c r="AV2303" s="24">
        <v>0</v>
      </c>
      <c r="AW2303" s="24">
        <v>0</v>
      </c>
      <c r="AX2303" s="24">
        <v>0</v>
      </c>
      <c r="AY2303" s="24">
        <v>0</v>
      </c>
      <c r="AZ2303" s="24">
        <v>0</v>
      </c>
      <c r="BA2303" s="24">
        <v>0</v>
      </c>
      <c r="BB2303" s="24">
        <v>0</v>
      </c>
      <c r="BC2303" s="24">
        <v>0</v>
      </c>
      <c r="BD2303" s="24">
        <f t="shared" si="937"/>
        <v>0</v>
      </c>
      <c r="BE2303" s="25" t="s">
        <v>48</v>
      </c>
    </row>
    <row r="2304" spans="1:57" ht="26.25" customHeight="1" x14ac:dyDescent="0.25">
      <c r="A2304" s="40">
        <v>46</v>
      </c>
      <c r="B2304" s="76" t="s">
        <v>54</v>
      </c>
      <c r="C2304" s="76">
        <v>12</v>
      </c>
      <c r="D2304" s="76" t="s">
        <v>71</v>
      </c>
      <c r="E2304" s="76" t="s">
        <v>72</v>
      </c>
      <c r="F2304" s="24">
        <v>0</v>
      </c>
      <c r="G2304" s="24">
        <v>0</v>
      </c>
      <c r="H2304" s="24">
        <v>0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0</v>
      </c>
      <c r="V2304" s="24"/>
      <c r="W2304" s="24">
        <v>0</v>
      </c>
      <c r="X2304" s="24"/>
      <c r="Y2304" s="24">
        <v>0</v>
      </c>
      <c r="Z2304" s="24">
        <v>0</v>
      </c>
      <c r="AA2304" s="24"/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/>
      <c r="AI2304" s="24">
        <v>0</v>
      </c>
      <c r="AJ2304" s="24">
        <v>0</v>
      </c>
      <c r="AK2304" s="24"/>
      <c r="AL2304" s="24">
        <v>0</v>
      </c>
      <c r="AM2304" s="24">
        <v>0</v>
      </c>
      <c r="AN2304" s="24">
        <v>0</v>
      </c>
      <c r="AO2304" s="24">
        <v>0</v>
      </c>
      <c r="AP2304" s="24">
        <v>0</v>
      </c>
      <c r="AQ2304" s="24">
        <v>0</v>
      </c>
      <c r="AR2304" s="24">
        <v>0</v>
      </c>
      <c r="AS2304" s="24">
        <v>0</v>
      </c>
      <c r="AT2304" s="24">
        <v>0</v>
      </c>
      <c r="AU2304" s="24">
        <v>0</v>
      </c>
      <c r="AV2304" s="24">
        <v>0</v>
      </c>
      <c r="AW2304" s="24">
        <v>0</v>
      </c>
      <c r="AX2304" s="24">
        <v>0</v>
      </c>
      <c r="AY2304" s="24">
        <v>0</v>
      </c>
      <c r="AZ2304" s="24">
        <v>0</v>
      </c>
      <c r="BA2304" s="24">
        <v>0</v>
      </c>
      <c r="BB2304" s="24">
        <v>0</v>
      </c>
      <c r="BC2304" s="24">
        <v>0</v>
      </c>
      <c r="BD2304" s="24">
        <f t="shared" si="937"/>
        <v>0</v>
      </c>
      <c r="BE2304" s="25"/>
    </row>
    <row r="2305" spans="1:57" ht="25.5" customHeight="1" x14ac:dyDescent="0.25">
      <c r="A2305" s="40">
        <v>46</v>
      </c>
      <c r="B2305" s="76" t="s">
        <v>54</v>
      </c>
      <c r="C2305" s="76">
        <v>22</v>
      </c>
      <c r="D2305" s="76" t="s">
        <v>55</v>
      </c>
      <c r="E2305" s="76" t="s">
        <v>73</v>
      </c>
      <c r="F2305" s="24">
        <v>0</v>
      </c>
      <c r="G2305" s="24">
        <v>0</v>
      </c>
      <c r="H2305" s="24">
        <v>0</v>
      </c>
      <c r="I2305" s="24">
        <v>0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0</v>
      </c>
      <c r="V2305" s="24"/>
      <c r="W2305" s="24">
        <v>0</v>
      </c>
      <c r="X2305" s="24"/>
      <c r="Y2305" s="24">
        <v>0</v>
      </c>
      <c r="Z2305" s="24">
        <v>0</v>
      </c>
      <c r="AA2305" s="24"/>
      <c r="AB2305" s="24">
        <v>0</v>
      </c>
      <c r="AC2305" s="24">
        <v>0</v>
      </c>
      <c r="AD2305" s="24">
        <v>0</v>
      </c>
      <c r="AE2305" s="24">
        <v>0</v>
      </c>
      <c r="AF2305" s="24">
        <v>0</v>
      </c>
      <c r="AG2305" s="24">
        <v>0</v>
      </c>
      <c r="AH2305" s="24"/>
      <c r="AI2305" s="24">
        <v>0</v>
      </c>
      <c r="AJ2305" s="24">
        <v>0</v>
      </c>
      <c r="AK2305" s="24"/>
      <c r="AL2305" s="24">
        <v>0</v>
      </c>
      <c r="AM2305" s="24">
        <v>0</v>
      </c>
      <c r="AN2305" s="24">
        <v>0</v>
      </c>
      <c r="AO2305" s="24">
        <v>0</v>
      </c>
      <c r="AP2305" s="24">
        <v>0</v>
      </c>
      <c r="AQ2305" s="24">
        <v>0</v>
      </c>
      <c r="AR2305" s="24">
        <v>0</v>
      </c>
      <c r="AS2305" s="24">
        <v>0</v>
      </c>
      <c r="AT2305" s="24">
        <v>0</v>
      </c>
      <c r="AU2305" s="24">
        <v>0</v>
      </c>
      <c r="AV2305" s="24">
        <v>0</v>
      </c>
      <c r="AW2305" s="24">
        <v>0</v>
      </c>
      <c r="AX2305" s="24">
        <v>0</v>
      </c>
      <c r="AY2305" s="24">
        <v>0</v>
      </c>
      <c r="AZ2305" s="24">
        <v>0</v>
      </c>
      <c r="BA2305" s="24">
        <v>0</v>
      </c>
      <c r="BB2305" s="24">
        <v>0</v>
      </c>
      <c r="BC2305" s="24">
        <v>0</v>
      </c>
      <c r="BD2305" s="24">
        <f t="shared" si="937"/>
        <v>0</v>
      </c>
      <c r="BE2305" s="25"/>
    </row>
    <row r="2306" spans="1:57" ht="25.5" customHeight="1" x14ac:dyDescent="0.25">
      <c r="A2306" s="22">
        <v>46</v>
      </c>
      <c r="B2306" s="78" t="s">
        <v>74</v>
      </c>
      <c r="C2306" s="76">
        <v>22</v>
      </c>
      <c r="D2306" s="76">
        <v>35</v>
      </c>
      <c r="E2306" s="76" t="s">
        <v>75</v>
      </c>
      <c r="F2306" s="24">
        <v>0</v>
      </c>
      <c r="G2306" s="24">
        <v>0</v>
      </c>
      <c r="H2306" s="24">
        <v>0</v>
      </c>
      <c r="I2306" s="24">
        <v>0</v>
      </c>
      <c r="J2306" s="24">
        <v>0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0</v>
      </c>
      <c r="V2306" s="24"/>
      <c r="W2306" s="24">
        <v>0</v>
      </c>
      <c r="X2306" s="24"/>
      <c r="Y2306" s="24">
        <v>0</v>
      </c>
      <c r="Z2306" s="24">
        <v>0</v>
      </c>
      <c r="AA2306" s="24"/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/>
      <c r="AI2306" s="24">
        <v>0</v>
      </c>
      <c r="AJ2306" s="24">
        <v>0</v>
      </c>
      <c r="AK2306" s="24"/>
      <c r="AL2306" s="24">
        <v>0</v>
      </c>
      <c r="AM2306" s="24">
        <v>0</v>
      </c>
      <c r="AN2306" s="24">
        <v>0</v>
      </c>
      <c r="AO2306" s="24">
        <v>0</v>
      </c>
      <c r="AP2306" s="24">
        <v>0</v>
      </c>
      <c r="AQ2306" s="24">
        <v>0</v>
      </c>
      <c r="AR2306" s="24">
        <v>0</v>
      </c>
      <c r="AS2306" s="24">
        <v>0</v>
      </c>
      <c r="AT2306" s="24">
        <v>0</v>
      </c>
      <c r="AU2306" s="24">
        <v>0</v>
      </c>
      <c r="AV2306" s="24">
        <v>0</v>
      </c>
      <c r="AW2306" s="24">
        <v>0</v>
      </c>
      <c r="AX2306" s="24">
        <v>0</v>
      </c>
      <c r="AY2306" s="24">
        <v>0</v>
      </c>
      <c r="AZ2306" s="24">
        <v>0</v>
      </c>
      <c r="BA2306" s="24">
        <v>0</v>
      </c>
      <c r="BB2306" s="24">
        <v>0</v>
      </c>
      <c r="BC2306" s="24">
        <v>0</v>
      </c>
      <c r="BD2306" s="24">
        <f t="shared" si="937"/>
        <v>0</v>
      </c>
      <c r="BE2306" s="25" t="s">
        <v>48</v>
      </c>
    </row>
    <row r="2307" spans="1:57" ht="25.5" customHeight="1" x14ac:dyDescent="0.25">
      <c r="A2307" s="22">
        <v>46</v>
      </c>
      <c r="B2307" s="78" t="s">
        <v>74</v>
      </c>
      <c r="C2307" s="76">
        <v>22</v>
      </c>
      <c r="D2307" s="76">
        <v>342</v>
      </c>
      <c r="E2307" s="76" t="s">
        <v>76</v>
      </c>
      <c r="F2307" s="24">
        <v>0</v>
      </c>
      <c r="G2307" s="24">
        <v>0</v>
      </c>
      <c r="H2307" s="24">
        <v>0</v>
      </c>
      <c r="I2307" s="24">
        <v>0</v>
      </c>
      <c r="J2307" s="24">
        <v>0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0</v>
      </c>
      <c r="V2307" s="24"/>
      <c r="W2307" s="24">
        <v>0</v>
      </c>
      <c r="X2307" s="24"/>
      <c r="Y2307" s="24">
        <v>0</v>
      </c>
      <c r="Z2307" s="24">
        <v>0</v>
      </c>
      <c r="AA2307" s="24"/>
      <c r="AB2307" s="24">
        <v>0</v>
      </c>
      <c r="AC2307" s="24">
        <v>0</v>
      </c>
      <c r="AD2307" s="24">
        <v>0</v>
      </c>
      <c r="AE2307" s="24">
        <v>0</v>
      </c>
      <c r="AF2307" s="24">
        <v>0</v>
      </c>
      <c r="AG2307" s="24">
        <v>0</v>
      </c>
      <c r="AH2307" s="24"/>
      <c r="AI2307" s="24">
        <v>0</v>
      </c>
      <c r="AJ2307" s="24">
        <v>0</v>
      </c>
      <c r="AK2307" s="24"/>
      <c r="AL2307" s="24">
        <v>0</v>
      </c>
      <c r="AM2307" s="24">
        <v>0</v>
      </c>
      <c r="AN2307" s="24">
        <v>0</v>
      </c>
      <c r="AO2307" s="24">
        <v>0</v>
      </c>
      <c r="AP2307" s="24">
        <v>0</v>
      </c>
      <c r="AQ2307" s="24">
        <v>0</v>
      </c>
      <c r="AR2307" s="24">
        <v>0</v>
      </c>
      <c r="AS2307" s="24">
        <v>0</v>
      </c>
      <c r="AT2307" s="24">
        <v>0</v>
      </c>
      <c r="AU2307" s="24">
        <v>0</v>
      </c>
      <c r="AV2307" s="24">
        <v>0</v>
      </c>
      <c r="AW2307" s="24">
        <v>0</v>
      </c>
      <c r="AX2307" s="24">
        <v>0</v>
      </c>
      <c r="AY2307" s="24">
        <v>0</v>
      </c>
      <c r="AZ2307" s="24">
        <v>0</v>
      </c>
      <c r="BA2307" s="24">
        <v>0</v>
      </c>
      <c r="BB2307" s="24">
        <v>0</v>
      </c>
      <c r="BC2307" s="24">
        <v>0</v>
      </c>
      <c r="BD2307" s="24">
        <f t="shared" si="937"/>
        <v>0</v>
      </c>
      <c r="BE2307" s="25" t="s">
        <v>48</v>
      </c>
    </row>
    <row r="2308" spans="1:57" ht="25.5" customHeight="1" x14ac:dyDescent="0.25">
      <c r="A2308" s="22">
        <v>46</v>
      </c>
      <c r="B2308" s="78" t="s">
        <v>74</v>
      </c>
      <c r="C2308" s="76">
        <v>22</v>
      </c>
      <c r="D2308" s="76">
        <v>343</v>
      </c>
      <c r="E2308" s="76" t="s">
        <v>77</v>
      </c>
      <c r="F2308" s="24">
        <v>0</v>
      </c>
      <c r="G2308" s="24">
        <v>0</v>
      </c>
      <c r="H2308" s="24">
        <v>0</v>
      </c>
      <c r="I2308" s="24">
        <v>0</v>
      </c>
      <c r="J2308" s="24">
        <v>0</v>
      </c>
      <c r="K2308" s="24">
        <v>0</v>
      </c>
      <c r="L2308" s="24">
        <v>0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0</v>
      </c>
      <c r="V2308" s="24"/>
      <c r="W2308" s="24">
        <v>0</v>
      </c>
      <c r="X2308" s="24"/>
      <c r="Y2308" s="24">
        <v>0</v>
      </c>
      <c r="Z2308" s="24">
        <v>0</v>
      </c>
      <c r="AA2308" s="24"/>
      <c r="AB2308" s="24">
        <v>0</v>
      </c>
      <c r="AC2308" s="24">
        <v>0</v>
      </c>
      <c r="AD2308" s="24">
        <v>0</v>
      </c>
      <c r="AE2308" s="24">
        <v>0</v>
      </c>
      <c r="AF2308" s="24">
        <v>0</v>
      </c>
      <c r="AG2308" s="24">
        <v>0</v>
      </c>
      <c r="AH2308" s="24"/>
      <c r="AI2308" s="24">
        <v>0</v>
      </c>
      <c r="AJ2308" s="24">
        <v>0</v>
      </c>
      <c r="AK2308" s="24"/>
      <c r="AL2308" s="24">
        <v>0</v>
      </c>
      <c r="AM2308" s="24">
        <v>0</v>
      </c>
      <c r="AN2308" s="24">
        <v>0</v>
      </c>
      <c r="AO2308" s="24">
        <v>0</v>
      </c>
      <c r="AP2308" s="24">
        <v>0</v>
      </c>
      <c r="AQ2308" s="24">
        <v>0</v>
      </c>
      <c r="AR2308" s="24">
        <v>0</v>
      </c>
      <c r="AS2308" s="24">
        <v>0</v>
      </c>
      <c r="AT2308" s="24">
        <v>0</v>
      </c>
      <c r="AU2308" s="24">
        <v>0</v>
      </c>
      <c r="AV2308" s="24">
        <v>0</v>
      </c>
      <c r="AW2308" s="24">
        <v>0</v>
      </c>
      <c r="AX2308" s="24">
        <v>0</v>
      </c>
      <c r="AY2308" s="24">
        <v>0</v>
      </c>
      <c r="AZ2308" s="24">
        <v>0</v>
      </c>
      <c r="BA2308" s="24">
        <v>0</v>
      </c>
      <c r="BB2308" s="24">
        <v>0</v>
      </c>
      <c r="BC2308" s="24">
        <v>0</v>
      </c>
      <c r="BD2308" s="24">
        <f t="shared" si="937"/>
        <v>0</v>
      </c>
      <c r="BE2308" s="25" t="s">
        <v>48</v>
      </c>
    </row>
    <row r="2309" spans="1:57" ht="25.5" customHeight="1" x14ac:dyDescent="0.25">
      <c r="A2309" s="22">
        <v>46</v>
      </c>
      <c r="B2309" s="78" t="s">
        <v>74</v>
      </c>
      <c r="C2309" s="76">
        <v>22</v>
      </c>
      <c r="D2309" s="76">
        <v>344</v>
      </c>
      <c r="E2309" s="76" t="s">
        <v>79</v>
      </c>
      <c r="F2309" s="24">
        <v>0</v>
      </c>
      <c r="G2309" s="24">
        <v>0</v>
      </c>
      <c r="H2309" s="24">
        <v>0</v>
      </c>
      <c r="I2309" s="24">
        <v>0</v>
      </c>
      <c r="J2309" s="24">
        <v>0</v>
      </c>
      <c r="K2309" s="24">
        <v>0</v>
      </c>
      <c r="L2309" s="24">
        <v>0</v>
      </c>
      <c r="M2309" s="24">
        <v>0</v>
      </c>
      <c r="N2309" s="24">
        <v>0</v>
      </c>
      <c r="O2309" s="24">
        <v>0</v>
      </c>
      <c r="P2309" s="24">
        <v>0</v>
      </c>
      <c r="Q2309" s="24">
        <v>0</v>
      </c>
      <c r="R2309" s="24">
        <v>0</v>
      </c>
      <c r="S2309" s="24">
        <v>0</v>
      </c>
      <c r="T2309" s="24">
        <v>0</v>
      </c>
      <c r="U2309" s="24">
        <v>0</v>
      </c>
      <c r="V2309" s="24"/>
      <c r="W2309" s="24">
        <v>0</v>
      </c>
      <c r="X2309" s="24"/>
      <c r="Y2309" s="24">
        <v>0</v>
      </c>
      <c r="Z2309" s="24">
        <v>0</v>
      </c>
      <c r="AA2309" s="24"/>
      <c r="AB2309" s="24">
        <v>0</v>
      </c>
      <c r="AC2309" s="24">
        <v>0</v>
      </c>
      <c r="AD2309" s="24">
        <v>0</v>
      </c>
      <c r="AE2309" s="24">
        <v>0</v>
      </c>
      <c r="AF2309" s="24">
        <v>0</v>
      </c>
      <c r="AG2309" s="24">
        <v>0</v>
      </c>
      <c r="AH2309" s="24"/>
      <c r="AI2309" s="24">
        <v>0</v>
      </c>
      <c r="AJ2309" s="24">
        <v>0</v>
      </c>
      <c r="AK2309" s="24"/>
      <c r="AL2309" s="24">
        <v>0</v>
      </c>
      <c r="AM2309" s="24">
        <v>0</v>
      </c>
      <c r="AN2309" s="24">
        <v>0</v>
      </c>
      <c r="AO2309" s="24">
        <v>0</v>
      </c>
      <c r="AP2309" s="24">
        <v>0</v>
      </c>
      <c r="AQ2309" s="24">
        <v>0</v>
      </c>
      <c r="AR2309" s="24">
        <v>0</v>
      </c>
      <c r="AS2309" s="24">
        <v>0</v>
      </c>
      <c r="AT2309" s="24">
        <v>0</v>
      </c>
      <c r="AU2309" s="24">
        <v>0</v>
      </c>
      <c r="AV2309" s="24">
        <v>0</v>
      </c>
      <c r="AW2309" s="24">
        <v>0</v>
      </c>
      <c r="AX2309" s="24">
        <v>0</v>
      </c>
      <c r="AY2309" s="24">
        <v>0</v>
      </c>
      <c r="AZ2309" s="24">
        <v>0</v>
      </c>
      <c r="BA2309" s="24">
        <v>0</v>
      </c>
      <c r="BB2309" s="24">
        <v>0</v>
      </c>
      <c r="BC2309" s="24">
        <v>0</v>
      </c>
      <c r="BD2309" s="24">
        <f t="shared" si="937"/>
        <v>0</v>
      </c>
      <c r="BE2309" s="25"/>
    </row>
    <row r="2310" spans="1:57" ht="25.5" customHeight="1" x14ac:dyDescent="0.25">
      <c r="A2310" s="22">
        <v>46</v>
      </c>
      <c r="B2310" s="78" t="s">
        <v>74</v>
      </c>
      <c r="C2310" s="76">
        <v>22</v>
      </c>
      <c r="D2310" s="76">
        <v>345</v>
      </c>
      <c r="E2310" s="76" t="s">
        <v>80</v>
      </c>
      <c r="F2310" s="24">
        <v>0</v>
      </c>
      <c r="G2310" s="24">
        <v>0</v>
      </c>
      <c r="H2310" s="24">
        <v>0</v>
      </c>
      <c r="I2310" s="24">
        <v>0</v>
      </c>
      <c r="J2310" s="24">
        <v>0</v>
      </c>
      <c r="K2310" s="24">
        <v>0</v>
      </c>
      <c r="L2310" s="24">
        <v>0</v>
      </c>
      <c r="M2310" s="24">
        <v>0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0</v>
      </c>
      <c r="V2310" s="24"/>
      <c r="W2310" s="24">
        <v>0</v>
      </c>
      <c r="X2310" s="24"/>
      <c r="Y2310" s="24">
        <v>0</v>
      </c>
      <c r="Z2310" s="24">
        <v>0</v>
      </c>
      <c r="AA2310" s="24"/>
      <c r="AB2310" s="24">
        <v>0</v>
      </c>
      <c r="AC2310" s="24">
        <v>0</v>
      </c>
      <c r="AD2310" s="24">
        <v>0</v>
      </c>
      <c r="AE2310" s="24">
        <v>0</v>
      </c>
      <c r="AF2310" s="24">
        <v>0</v>
      </c>
      <c r="AG2310" s="24">
        <v>0</v>
      </c>
      <c r="AH2310" s="24"/>
      <c r="AI2310" s="24">
        <v>0</v>
      </c>
      <c r="AJ2310" s="24">
        <v>0</v>
      </c>
      <c r="AK2310" s="24"/>
      <c r="AL2310" s="24">
        <v>0</v>
      </c>
      <c r="AM2310" s="24">
        <v>0</v>
      </c>
      <c r="AN2310" s="24">
        <v>0</v>
      </c>
      <c r="AO2310" s="24">
        <v>0</v>
      </c>
      <c r="AP2310" s="24">
        <v>0</v>
      </c>
      <c r="AQ2310" s="24">
        <v>0</v>
      </c>
      <c r="AR2310" s="24">
        <v>0</v>
      </c>
      <c r="AS2310" s="24">
        <v>0</v>
      </c>
      <c r="AT2310" s="24">
        <v>0</v>
      </c>
      <c r="AU2310" s="24">
        <v>0</v>
      </c>
      <c r="AV2310" s="24">
        <v>0</v>
      </c>
      <c r="AW2310" s="24">
        <v>0</v>
      </c>
      <c r="AX2310" s="24">
        <v>0</v>
      </c>
      <c r="AY2310" s="24">
        <v>0</v>
      </c>
      <c r="AZ2310" s="24">
        <v>0</v>
      </c>
      <c r="BA2310" s="24">
        <v>0</v>
      </c>
      <c r="BB2310" s="24">
        <v>0</v>
      </c>
      <c r="BC2310" s="24">
        <v>0</v>
      </c>
      <c r="BD2310" s="24">
        <f t="shared" si="937"/>
        <v>0</v>
      </c>
      <c r="BE2310" s="25"/>
    </row>
    <row r="2311" spans="1:57" ht="25.5" customHeight="1" x14ac:dyDescent="0.25">
      <c r="A2311" s="22">
        <v>46</v>
      </c>
      <c r="B2311" s="78" t="s">
        <v>74</v>
      </c>
      <c r="C2311" s="76">
        <v>22</v>
      </c>
      <c r="D2311" s="76">
        <v>352</v>
      </c>
      <c r="E2311" s="76" t="s">
        <v>81</v>
      </c>
      <c r="F2311" s="24">
        <v>0</v>
      </c>
      <c r="G2311" s="24">
        <v>0</v>
      </c>
      <c r="H2311" s="24">
        <v>0</v>
      </c>
      <c r="I2311" s="24">
        <v>0</v>
      </c>
      <c r="J2311" s="24">
        <v>0</v>
      </c>
      <c r="K2311" s="24">
        <v>0</v>
      </c>
      <c r="L2311" s="24">
        <v>0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0</v>
      </c>
      <c r="V2311" s="24"/>
      <c r="W2311" s="24">
        <v>0</v>
      </c>
      <c r="X2311" s="24"/>
      <c r="Y2311" s="24">
        <v>0</v>
      </c>
      <c r="Z2311" s="24">
        <v>0</v>
      </c>
      <c r="AA2311" s="24"/>
      <c r="AB2311" s="24">
        <v>0</v>
      </c>
      <c r="AC2311" s="24">
        <v>0</v>
      </c>
      <c r="AD2311" s="24">
        <v>0</v>
      </c>
      <c r="AE2311" s="24">
        <v>0</v>
      </c>
      <c r="AF2311" s="24">
        <v>0</v>
      </c>
      <c r="AG2311" s="24">
        <v>0</v>
      </c>
      <c r="AH2311" s="24"/>
      <c r="AI2311" s="24">
        <v>0</v>
      </c>
      <c r="AJ2311" s="24">
        <v>0</v>
      </c>
      <c r="AK2311" s="24"/>
      <c r="AL2311" s="24">
        <v>0</v>
      </c>
      <c r="AM2311" s="24">
        <v>0</v>
      </c>
      <c r="AN2311" s="24">
        <v>0</v>
      </c>
      <c r="AO2311" s="24">
        <v>0</v>
      </c>
      <c r="AP2311" s="24">
        <v>0</v>
      </c>
      <c r="AQ2311" s="24">
        <v>0</v>
      </c>
      <c r="AR2311" s="24">
        <v>0</v>
      </c>
      <c r="AS2311" s="24">
        <v>0</v>
      </c>
      <c r="AT2311" s="24">
        <v>0</v>
      </c>
      <c r="AU2311" s="24">
        <v>0</v>
      </c>
      <c r="AV2311" s="24">
        <v>0</v>
      </c>
      <c r="AW2311" s="24">
        <v>0</v>
      </c>
      <c r="AX2311" s="24">
        <v>0</v>
      </c>
      <c r="AY2311" s="24">
        <v>0</v>
      </c>
      <c r="AZ2311" s="24">
        <v>0</v>
      </c>
      <c r="BA2311" s="24">
        <v>0</v>
      </c>
      <c r="BB2311" s="24">
        <v>0</v>
      </c>
      <c r="BC2311" s="24">
        <v>0</v>
      </c>
      <c r="BD2311" s="24">
        <f t="shared" si="937"/>
        <v>0</v>
      </c>
      <c r="BE2311" s="25"/>
    </row>
    <row r="2312" spans="1:57" ht="25.5" customHeight="1" x14ac:dyDescent="0.25">
      <c r="A2312" s="22">
        <v>46</v>
      </c>
      <c r="B2312" s="78" t="s">
        <v>74</v>
      </c>
      <c r="C2312" s="76">
        <v>12</v>
      </c>
      <c r="D2312" s="76">
        <v>144</v>
      </c>
      <c r="E2312" s="76" t="s">
        <v>82</v>
      </c>
      <c r="F2312" s="24">
        <v>0</v>
      </c>
      <c r="G2312" s="24">
        <v>0</v>
      </c>
      <c r="H2312" s="24">
        <v>0</v>
      </c>
      <c r="I2312" s="24">
        <v>0</v>
      </c>
      <c r="J2312" s="24">
        <v>0</v>
      </c>
      <c r="K2312" s="24">
        <v>0</v>
      </c>
      <c r="L2312" s="24">
        <v>0</v>
      </c>
      <c r="M2312" s="24">
        <v>0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0</v>
      </c>
      <c r="V2312" s="24"/>
      <c r="W2312" s="24">
        <v>0</v>
      </c>
      <c r="X2312" s="24"/>
      <c r="Y2312" s="24">
        <v>0</v>
      </c>
      <c r="Z2312" s="24">
        <v>0</v>
      </c>
      <c r="AA2312" s="24"/>
      <c r="AB2312" s="24">
        <v>0</v>
      </c>
      <c r="AC2312" s="24">
        <v>0</v>
      </c>
      <c r="AD2312" s="24">
        <v>0</v>
      </c>
      <c r="AE2312" s="24">
        <v>0</v>
      </c>
      <c r="AF2312" s="24">
        <v>0</v>
      </c>
      <c r="AG2312" s="24">
        <v>0</v>
      </c>
      <c r="AH2312" s="24"/>
      <c r="AI2312" s="24">
        <v>0</v>
      </c>
      <c r="AJ2312" s="24">
        <v>0</v>
      </c>
      <c r="AK2312" s="24"/>
      <c r="AL2312" s="24">
        <v>0</v>
      </c>
      <c r="AM2312" s="24">
        <v>0</v>
      </c>
      <c r="AN2312" s="24">
        <v>0</v>
      </c>
      <c r="AO2312" s="24">
        <v>0</v>
      </c>
      <c r="AP2312" s="24">
        <v>0</v>
      </c>
      <c r="AQ2312" s="24">
        <v>0</v>
      </c>
      <c r="AR2312" s="24">
        <v>0</v>
      </c>
      <c r="AS2312" s="24">
        <v>0</v>
      </c>
      <c r="AT2312" s="24">
        <v>0</v>
      </c>
      <c r="AU2312" s="24">
        <v>0</v>
      </c>
      <c r="AV2312" s="24">
        <v>0</v>
      </c>
      <c r="AW2312" s="24">
        <v>0</v>
      </c>
      <c r="AX2312" s="24">
        <v>0</v>
      </c>
      <c r="AY2312" s="24">
        <v>0</v>
      </c>
      <c r="AZ2312" s="24">
        <v>0</v>
      </c>
      <c r="BA2312" s="24">
        <v>0</v>
      </c>
      <c r="BB2312" s="24">
        <v>0</v>
      </c>
      <c r="BC2312" s="24">
        <v>0</v>
      </c>
      <c r="BD2312" s="24">
        <f t="shared" si="937"/>
        <v>0</v>
      </c>
      <c r="BE2312" s="25"/>
    </row>
    <row r="2313" spans="1:57" ht="25.5" customHeight="1" x14ac:dyDescent="0.25">
      <c r="A2313" s="22">
        <v>46</v>
      </c>
      <c r="B2313" s="78" t="s">
        <v>74</v>
      </c>
      <c r="C2313" s="76">
        <v>22</v>
      </c>
      <c r="D2313" s="76">
        <v>357</v>
      </c>
      <c r="E2313" s="76" t="s">
        <v>83</v>
      </c>
      <c r="F2313" s="24">
        <v>0</v>
      </c>
      <c r="G2313" s="24">
        <v>0</v>
      </c>
      <c r="H2313" s="24">
        <v>0</v>
      </c>
      <c r="I2313" s="24">
        <v>0</v>
      </c>
      <c r="J2313" s="24">
        <v>0</v>
      </c>
      <c r="K2313" s="24">
        <v>0</v>
      </c>
      <c r="L2313" s="24">
        <v>0</v>
      </c>
      <c r="M2313" s="24">
        <v>0</v>
      </c>
      <c r="N2313" s="24">
        <v>0</v>
      </c>
      <c r="O2313" s="24">
        <v>0</v>
      </c>
      <c r="P2313" s="24">
        <v>0</v>
      </c>
      <c r="Q2313" s="24">
        <v>0</v>
      </c>
      <c r="R2313" s="24">
        <v>0</v>
      </c>
      <c r="S2313" s="24">
        <v>0</v>
      </c>
      <c r="T2313" s="24">
        <v>0</v>
      </c>
      <c r="U2313" s="24">
        <v>0</v>
      </c>
      <c r="V2313" s="24"/>
      <c r="W2313" s="24">
        <v>0</v>
      </c>
      <c r="X2313" s="24"/>
      <c r="Y2313" s="24">
        <v>0</v>
      </c>
      <c r="Z2313" s="24">
        <v>0</v>
      </c>
      <c r="AA2313" s="24"/>
      <c r="AB2313" s="24">
        <v>0</v>
      </c>
      <c r="AC2313" s="24">
        <v>0</v>
      </c>
      <c r="AD2313" s="24">
        <v>0</v>
      </c>
      <c r="AE2313" s="24">
        <v>0</v>
      </c>
      <c r="AF2313" s="24">
        <v>0</v>
      </c>
      <c r="AG2313" s="24">
        <v>0</v>
      </c>
      <c r="AH2313" s="24"/>
      <c r="AI2313" s="24">
        <v>0</v>
      </c>
      <c r="AJ2313" s="24">
        <v>0</v>
      </c>
      <c r="AK2313" s="24"/>
      <c r="AL2313" s="24">
        <v>0</v>
      </c>
      <c r="AM2313" s="24">
        <v>0</v>
      </c>
      <c r="AN2313" s="24">
        <v>0</v>
      </c>
      <c r="AO2313" s="24">
        <v>0</v>
      </c>
      <c r="AP2313" s="24">
        <v>0</v>
      </c>
      <c r="AQ2313" s="24">
        <v>0</v>
      </c>
      <c r="AR2313" s="24">
        <v>0</v>
      </c>
      <c r="AS2313" s="24">
        <v>0</v>
      </c>
      <c r="AT2313" s="24">
        <v>0</v>
      </c>
      <c r="AU2313" s="24">
        <v>0</v>
      </c>
      <c r="AV2313" s="24">
        <v>0</v>
      </c>
      <c r="AW2313" s="24">
        <v>0</v>
      </c>
      <c r="AX2313" s="24">
        <v>0</v>
      </c>
      <c r="AY2313" s="24">
        <v>0</v>
      </c>
      <c r="AZ2313" s="24">
        <v>0</v>
      </c>
      <c r="BA2313" s="24">
        <v>0</v>
      </c>
      <c r="BB2313" s="24">
        <v>0</v>
      </c>
      <c r="BC2313" s="24">
        <v>0</v>
      </c>
      <c r="BD2313" s="24">
        <f t="shared" si="937"/>
        <v>0</v>
      </c>
      <c r="BE2313" s="25"/>
    </row>
    <row r="2314" spans="1:57" ht="25.5" customHeight="1" x14ac:dyDescent="0.25">
      <c r="A2314" s="22">
        <v>46</v>
      </c>
      <c r="B2314" s="79" t="s">
        <v>91</v>
      </c>
      <c r="C2314" s="80">
        <v>21</v>
      </c>
      <c r="D2314" s="80">
        <v>60</v>
      </c>
      <c r="E2314" s="80" t="s">
        <v>420</v>
      </c>
      <c r="F2314" s="24">
        <v>0</v>
      </c>
      <c r="G2314" s="24">
        <v>0</v>
      </c>
      <c r="H2314" s="24">
        <v>0</v>
      </c>
      <c r="I2314" s="24">
        <v>0</v>
      </c>
      <c r="J2314" s="24">
        <v>0</v>
      </c>
      <c r="K2314" s="24">
        <v>0</v>
      </c>
      <c r="L2314" s="24">
        <v>0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0</v>
      </c>
      <c r="V2314" s="24"/>
      <c r="W2314" s="24">
        <v>0</v>
      </c>
      <c r="X2314" s="24"/>
      <c r="Y2314" s="24">
        <v>0</v>
      </c>
      <c r="Z2314" s="24">
        <v>0</v>
      </c>
      <c r="AA2314" s="24"/>
      <c r="AB2314" s="24">
        <v>0</v>
      </c>
      <c r="AC2314" s="24">
        <v>0</v>
      </c>
      <c r="AD2314" s="24">
        <v>0</v>
      </c>
      <c r="AE2314" s="24">
        <v>0</v>
      </c>
      <c r="AF2314" s="24">
        <v>0</v>
      </c>
      <c r="AG2314" s="24">
        <v>0</v>
      </c>
      <c r="AH2314" s="24"/>
      <c r="AI2314" s="24">
        <v>0</v>
      </c>
      <c r="AJ2314" s="24">
        <v>0</v>
      </c>
      <c r="AK2314" s="24"/>
      <c r="AL2314" s="24">
        <v>0</v>
      </c>
      <c r="AM2314" s="24">
        <v>0</v>
      </c>
      <c r="AN2314" s="24">
        <v>0</v>
      </c>
      <c r="AO2314" s="24">
        <v>0</v>
      </c>
      <c r="AP2314" s="24">
        <v>0</v>
      </c>
      <c r="AQ2314" s="24">
        <v>0</v>
      </c>
      <c r="AR2314" s="24">
        <v>0</v>
      </c>
      <c r="AS2314" s="24">
        <v>0</v>
      </c>
      <c r="AT2314" s="24">
        <v>0</v>
      </c>
      <c r="AU2314" s="24">
        <v>0</v>
      </c>
      <c r="AV2314" s="24">
        <v>0</v>
      </c>
      <c r="AW2314" s="24">
        <v>0</v>
      </c>
      <c r="AX2314" s="24">
        <v>0</v>
      </c>
      <c r="AY2314" s="24">
        <v>0</v>
      </c>
      <c r="AZ2314" s="24">
        <v>0</v>
      </c>
      <c r="BA2314" s="24">
        <v>0</v>
      </c>
      <c r="BB2314" s="24">
        <v>0</v>
      </c>
      <c r="BC2314" s="24">
        <v>0</v>
      </c>
      <c r="BD2314" s="24">
        <f t="shared" si="937"/>
        <v>0</v>
      </c>
      <c r="BE2314" s="25"/>
    </row>
    <row r="2315" spans="1:57" ht="25.5" customHeight="1" x14ac:dyDescent="0.25">
      <c r="A2315" s="22">
        <v>46</v>
      </c>
      <c r="B2315" s="79" t="s">
        <v>91</v>
      </c>
      <c r="C2315" s="80">
        <v>10</v>
      </c>
      <c r="D2315" s="80">
        <v>25</v>
      </c>
      <c r="E2315" s="80" t="s">
        <v>310</v>
      </c>
      <c r="F2315" s="24">
        <v>0</v>
      </c>
      <c r="G2315" s="24">
        <v>0</v>
      </c>
      <c r="H2315" s="24">
        <v>0</v>
      </c>
      <c r="I2315" s="24">
        <v>0</v>
      </c>
      <c r="J2315" s="24">
        <v>0</v>
      </c>
      <c r="K2315" s="24">
        <v>0</v>
      </c>
      <c r="L2315" s="24">
        <v>0</v>
      </c>
      <c r="M2315" s="24">
        <v>0</v>
      </c>
      <c r="N2315" s="24">
        <v>0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0</v>
      </c>
      <c r="V2315" s="24"/>
      <c r="W2315" s="24">
        <v>0</v>
      </c>
      <c r="X2315" s="24"/>
      <c r="Y2315" s="24">
        <v>0</v>
      </c>
      <c r="Z2315" s="24">
        <v>0</v>
      </c>
      <c r="AA2315" s="24"/>
      <c r="AB2315" s="24">
        <v>0</v>
      </c>
      <c r="AC2315" s="24">
        <v>0</v>
      </c>
      <c r="AD2315" s="24">
        <v>0</v>
      </c>
      <c r="AE2315" s="24">
        <v>0</v>
      </c>
      <c r="AF2315" s="24">
        <v>0</v>
      </c>
      <c r="AG2315" s="24">
        <v>0</v>
      </c>
      <c r="AH2315" s="24"/>
      <c r="AI2315" s="24">
        <v>0</v>
      </c>
      <c r="AJ2315" s="24">
        <v>0</v>
      </c>
      <c r="AK2315" s="24"/>
      <c r="AL2315" s="24">
        <v>0</v>
      </c>
      <c r="AM2315" s="24">
        <v>0</v>
      </c>
      <c r="AN2315" s="24">
        <v>0</v>
      </c>
      <c r="AO2315" s="24">
        <v>0</v>
      </c>
      <c r="AP2315" s="24">
        <v>0</v>
      </c>
      <c r="AQ2315" s="24">
        <v>0</v>
      </c>
      <c r="AR2315" s="24">
        <v>0</v>
      </c>
      <c r="AS2315" s="24">
        <v>0</v>
      </c>
      <c r="AT2315" s="24">
        <v>0</v>
      </c>
      <c r="AU2315" s="24">
        <v>0</v>
      </c>
      <c r="AV2315" s="24">
        <v>0</v>
      </c>
      <c r="AW2315" s="24">
        <v>0</v>
      </c>
      <c r="AX2315" s="24">
        <v>0</v>
      </c>
      <c r="AY2315" s="24">
        <v>0</v>
      </c>
      <c r="AZ2315" s="24">
        <v>0</v>
      </c>
      <c r="BA2315" s="24">
        <v>0</v>
      </c>
      <c r="BB2315" s="24">
        <v>0</v>
      </c>
      <c r="BC2315" s="24">
        <v>0</v>
      </c>
      <c r="BD2315" s="24">
        <f t="shared" si="937"/>
        <v>0</v>
      </c>
      <c r="BE2315" s="25"/>
    </row>
    <row r="2316" spans="1:57" ht="25.5" customHeight="1" x14ac:dyDescent="0.25">
      <c r="A2316" s="22">
        <v>46</v>
      </c>
      <c r="B2316" s="79" t="s">
        <v>91</v>
      </c>
      <c r="C2316" s="80">
        <v>45</v>
      </c>
      <c r="D2316" s="80">
        <v>187</v>
      </c>
      <c r="E2316" s="80" t="s">
        <v>330</v>
      </c>
      <c r="F2316" s="24">
        <v>0</v>
      </c>
      <c r="G2316" s="24">
        <v>0</v>
      </c>
      <c r="H2316" s="24">
        <v>0</v>
      </c>
      <c r="I2316" s="24">
        <v>0</v>
      </c>
      <c r="J2316" s="24">
        <v>0</v>
      </c>
      <c r="K2316" s="24">
        <v>0</v>
      </c>
      <c r="L2316" s="24">
        <v>0</v>
      </c>
      <c r="M2316" s="24">
        <v>0</v>
      </c>
      <c r="N2316" s="24">
        <v>0</v>
      </c>
      <c r="O2316" s="24">
        <v>0</v>
      </c>
      <c r="P2316" s="24">
        <v>0</v>
      </c>
      <c r="Q2316" s="24">
        <v>0</v>
      </c>
      <c r="R2316" s="24">
        <v>0</v>
      </c>
      <c r="S2316" s="24">
        <v>0</v>
      </c>
      <c r="T2316" s="24">
        <v>0</v>
      </c>
      <c r="U2316" s="24">
        <v>0</v>
      </c>
      <c r="V2316" s="24"/>
      <c r="W2316" s="24">
        <v>0</v>
      </c>
      <c r="X2316" s="24"/>
      <c r="Y2316" s="24">
        <v>0</v>
      </c>
      <c r="Z2316" s="24">
        <v>0</v>
      </c>
      <c r="AA2316" s="24"/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/>
      <c r="AI2316" s="24">
        <v>0</v>
      </c>
      <c r="AJ2316" s="24">
        <v>0</v>
      </c>
      <c r="AK2316" s="24"/>
      <c r="AL2316" s="24">
        <v>0</v>
      </c>
      <c r="AM2316" s="24">
        <v>0</v>
      </c>
      <c r="AN2316" s="24">
        <v>0</v>
      </c>
      <c r="AO2316" s="24">
        <v>0</v>
      </c>
      <c r="AP2316" s="24">
        <v>0</v>
      </c>
      <c r="AQ2316" s="24">
        <v>0</v>
      </c>
      <c r="AR2316" s="24">
        <v>0</v>
      </c>
      <c r="AS2316" s="24">
        <v>0</v>
      </c>
      <c r="AT2316" s="24">
        <v>0</v>
      </c>
      <c r="AU2316" s="24">
        <v>0</v>
      </c>
      <c r="AV2316" s="24">
        <v>0</v>
      </c>
      <c r="AW2316" s="24">
        <v>0</v>
      </c>
      <c r="AX2316" s="24">
        <v>0</v>
      </c>
      <c r="AY2316" s="24">
        <v>0</v>
      </c>
      <c r="AZ2316" s="24">
        <v>0</v>
      </c>
      <c r="BA2316" s="24">
        <v>0</v>
      </c>
      <c r="BB2316" s="24">
        <v>0</v>
      </c>
      <c r="BC2316" s="24">
        <v>0</v>
      </c>
      <c r="BD2316" s="24">
        <f t="shared" si="937"/>
        <v>0</v>
      </c>
      <c r="BE2316" s="25"/>
    </row>
    <row r="2317" spans="1:57" ht="25.5" customHeight="1" x14ac:dyDescent="0.25">
      <c r="A2317" s="42">
        <v>46</v>
      </c>
      <c r="B2317" s="79" t="s">
        <v>93</v>
      </c>
      <c r="C2317" s="80">
        <v>17</v>
      </c>
      <c r="D2317" s="80">
        <v>43</v>
      </c>
      <c r="E2317" s="80" t="s">
        <v>147</v>
      </c>
      <c r="F2317" s="24">
        <v>0</v>
      </c>
      <c r="G2317" s="24">
        <v>0</v>
      </c>
      <c r="H2317" s="24">
        <v>0</v>
      </c>
      <c r="I2317" s="24">
        <v>0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0</v>
      </c>
      <c r="Q2317" s="24">
        <v>0</v>
      </c>
      <c r="R2317" s="24">
        <v>0</v>
      </c>
      <c r="S2317" s="24">
        <v>0</v>
      </c>
      <c r="T2317" s="24">
        <v>0</v>
      </c>
      <c r="U2317" s="24">
        <v>0</v>
      </c>
      <c r="V2317" s="24"/>
      <c r="W2317" s="24">
        <v>0</v>
      </c>
      <c r="X2317" s="24"/>
      <c r="Y2317" s="24">
        <v>0</v>
      </c>
      <c r="Z2317" s="24">
        <v>0</v>
      </c>
      <c r="AA2317" s="24"/>
      <c r="AB2317" s="24">
        <v>0</v>
      </c>
      <c r="AC2317" s="24">
        <v>0</v>
      </c>
      <c r="AD2317" s="24">
        <v>0</v>
      </c>
      <c r="AE2317" s="24">
        <v>0</v>
      </c>
      <c r="AF2317" s="24">
        <v>0</v>
      </c>
      <c r="AG2317" s="24">
        <v>0</v>
      </c>
      <c r="AH2317" s="24"/>
      <c r="AI2317" s="24">
        <v>0</v>
      </c>
      <c r="AJ2317" s="24">
        <v>0</v>
      </c>
      <c r="AK2317" s="24"/>
      <c r="AL2317" s="24">
        <v>0</v>
      </c>
      <c r="AM2317" s="24">
        <v>0</v>
      </c>
      <c r="AN2317" s="24">
        <v>0</v>
      </c>
      <c r="AO2317" s="24">
        <v>0</v>
      </c>
      <c r="AP2317" s="24">
        <v>0</v>
      </c>
      <c r="AQ2317" s="24">
        <v>0</v>
      </c>
      <c r="AR2317" s="24">
        <v>0</v>
      </c>
      <c r="AS2317" s="24">
        <v>0</v>
      </c>
      <c r="AT2317" s="24">
        <v>0</v>
      </c>
      <c r="AU2317" s="24">
        <v>0</v>
      </c>
      <c r="AV2317" s="24">
        <v>0</v>
      </c>
      <c r="AW2317" s="24">
        <v>0</v>
      </c>
      <c r="AX2317" s="24">
        <v>0</v>
      </c>
      <c r="AY2317" s="24">
        <v>0</v>
      </c>
      <c r="AZ2317" s="24">
        <v>0</v>
      </c>
      <c r="BA2317" s="24">
        <v>0</v>
      </c>
      <c r="BB2317" s="24">
        <v>0</v>
      </c>
      <c r="BC2317" s="24">
        <v>0</v>
      </c>
      <c r="BD2317" s="24">
        <f t="shared" si="937"/>
        <v>0</v>
      </c>
      <c r="BE2317" s="25"/>
    </row>
    <row r="2318" spans="1:57" ht="25.5" customHeight="1" x14ac:dyDescent="0.25">
      <c r="A2318" s="22">
        <v>46</v>
      </c>
      <c r="B2318" s="79" t="s">
        <v>93</v>
      </c>
      <c r="C2318" s="88">
        <v>17</v>
      </c>
      <c r="D2318" s="88">
        <v>335</v>
      </c>
      <c r="E2318" s="88" t="s">
        <v>193</v>
      </c>
      <c r="F2318" s="24">
        <v>0</v>
      </c>
      <c r="G2318" s="24">
        <v>0</v>
      </c>
      <c r="H2318" s="24">
        <v>0</v>
      </c>
      <c r="I2318" s="24">
        <v>0</v>
      </c>
      <c r="J2318" s="24">
        <v>0</v>
      </c>
      <c r="K2318" s="24">
        <v>0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0</v>
      </c>
      <c r="V2318" s="24"/>
      <c r="W2318" s="24">
        <v>0</v>
      </c>
      <c r="X2318" s="24"/>
      <c r="Y2318" s="24">
        <v>0</v>
      </c>
      <c r="Z2318" s="24">
        <v>0</v>
      </c>
      <c r="AA2318" s="24"/>
      <c r="AB2318" s="24">
        <v>0</v>
      </c>
      <c r="AC2318" s="24">
        <v>0</v>
      </c>
      <c r="AD2318" s="24">
        <v>0</v>
      </c>
      <c r="AE2318" s="24">
        <v>0</v>
      </c>
      <c r="AF2318" s="24">
        <v>0</v>
      </c>
      <c r="AG2318" s="24">
        <v>0</v>
      </c>
      <c r="AH2318" s="24"/>
      <c r="AI2318" s="24">
        <v>0</v>
      </c>
      <c r="AJ2318" s="24">
        <v>0</v>
      </c>
      <c r="AK2318" s="24"/>
      <c r="AL2318" s="24">
        <v>0</v>
      </c>
      <c r="AM2318" s="24">
        <v>0</v>
      </c>
      <c r="AN2318" s="24">
        <v>0</v>
      </c>
      <c r="AO2318" s="24">
        <v>0</v>
      </c>
      <c r="AP2318" s="24">
        <v>0</v>
      </c>
      <c r="AQ2318" s="24">
        <v>0</v>
      </c>
      <c r="AR2318" s="24">
        <v>0</v>
      </c>
      <c r="AS2318" s="24">
        <v>0</v>
      </c>
      <c r="AT2318" s="24">
        <v>0</v>
      </c>
      <c r="AU2318" s="24">
        <v>0</v>
      </c>
      <c r="AV2318" s="24">
        <v>0</v>
      </c>
      <c r="AW2318" s="24">
        <v>0</v>
      </c>
      <c r="AX2318" s="24">
        <v>0</v>
      </c>
      <c r="AY2318" s="24">
        <v>0</v>
      </c>
      <c r="AZ2318" s="24">
        <v>0</v>
      </c>
      <c r="BA2318" s="24">
        <v>0</v>
      </c>
      <c r="BB2318" s="24">
        <v>0</v>
      </c>
      <c r="BC2318" s="24">
        <v>0</v>
      </c>
      <c r="BD2318" s="24">
        <f t="shared" si="937"/>
        <v>0</v>
      </c>
      <c r="BE2318" s="25"/>
    </row>
    <row r="2319" spans="1:57" ht="25.5" customHeight="1" x14ac:dyDescent="0.25">
      <c r="A2319" s="22">
        <v>46</v>
      </c>
      <c r="B2319" s="79" t="s">
        <v>93</v>
      </c>
      <c r="C2319" s="82">
        <v>24</v>
      </c>
      <c r="D2319" s="79">
        <v>320</v>
      </c>
      <c r="E2319" s="82" t="s">
        <v>361</v>
      </c>
      <c r="F2319" s="24">
        <v>0</v>
      </c>
      <c r="G2319" s="24">
        <v>0</v>
      </c>
      <c r="H2319" s="24">
        <v>0</v>
      </c>
      <c r="I2319" s="24">
        <v>0</v>
      </c>
      <c r="J2319" s="24">
        <v>0</v>
      </c>
      <c r="K2319" s="24">
        <v>0</v>
      </c>
      <c r="L2319" s="24">
        <v>0</v>
      </c>
      <c r="M2319" s="24">
        <v>0</v>
      </c>
      <c r="N2319" s="24">
        <v>0</v>
      </c>
      <c r="O2319" s="24">
        <v>0</v>
      </c>
      <c r="P2319" s="24">
        <v>0</v>
      </c>
      <c r="Q2319" s="24">
        <v>0</v>
      </c>
      <c r="R2319" s="24">
        <v>0</v>
      </c>
      <c r="S2319" s="24">
        <v>0</v>
      </c>
      <c r="T2319" s="24">
        <v>0</v>
      </c>
      <c r="U2319" s="24">
        <v>0</v>
      </c>
      <c r="V2319" s="24"/>
      <c r="W2319" s="24">
        <v>0</v>
      </c>
      <c r="X2319" s="24"/>
      <c r="Y2319" s="24">
        <v>0</v>
      </c>
      <c r="Z2319" s="24">
        <v>0</v>
      </c>
      <c r="AA2319" s="24"/>
      <c r="AB2319" s="24">
        <v>0</v>
      </c>
      <c r="AC2319" s="24">
        <v>0</v>
      </c>
      <c r="AD2319" s="24">
        <v>0</v>
      </c>
      <c r="AE2319" s="24">
        <v>0</v>
      </c>
      <c r="AF2319" s="24">
        <v>0</v>
      </c>
      <c r="AG2319" s="24">
        <v>0</v>
      </c>
      <c r="AH2319" s="24"/>
      <c r="AI2319" s="24">
        <v>0</v>
      </c>
      <c r="AJ2319" s="24">
        <v>0</v>
      </c>
      <c r="AK2319" s="24"/>
      <c r="AL2319" s="24">
        <v>0</v>
      </c>
      <c r="AM2319" s="24">
        <v>0</v>
      </c>
      <c r="AN2319" s="24">
        <v>0</v>
      </c>
      <c r="AO2319" s="24">
        <v>0</v>
      </c>
      <c r="AP2319" s="24">
        <v>0</v>
      </c>
      <c r="AQ2319" s="24">
        <v>0</v>
      </c>
      <c r="AR2319" s="24">
        <v>0</v>
      </c>
      <c r="AS2319" s="24">
        <v>0</v>
      </c>
      <c r="AT2319" s="24">
        <v>0</v>
      </c>
      <c r="AU2319" s="24">
        <v>0</v>
      </c>
      <c r="AV2319" s="24">
        <v>0</v>
      </c>
      <c r="AW2319" s="24">
        <v>0</v>
      </c>
      <c r="AX2319" s="24">
        <v>0</v>
      </c>
      <c r="AY2319" s="24">
        <v>0</v>
      </c>
      <c r="AZ2319" s="24">
        <v>0</v>
      </c>
      <c r="BA2319" s="24">
        <v>0</v>
      </c>
      <c r="BB2319" s="24">
        <v>0</v>
      </c>
      <c r="BC2319" s="24">
        <v>0</v>
      </c>
      <c r="BD2319" s="24">
        <f t="shared" si="937"/>
        <v>0</v>
      </c>
      <c r="BE2319" s="25"/>
    </row>
    <row r="2320" spans="1:57" ht="25.5" customHeight="1" x14ac:dyDescent="0.25">
      <c r="A2320" s="22">
        <v>46</v>
      </c>
      <c r="B2320" s="79" t="s">
        <v>93</v>
      </c>
      <c r="C2320" s="80">
        <v>11</v>
      </c>
      <c r="D2320" s="80">
        <v>201</v>
      </c>
      <c r="E2320" s="80" t="s">
        <v>230</v>
      </c>
      <c r="F2320" s="24">
        <v>0</v>
      </c>
      <c r="G2320" s="24">
        <v>0</v>
      </c>
      <c r="H2320" s="24">
        <v>0</v>
      </c>
      <c r="I2320" s="24">
        <v>0</v>
      </c>
      <c r="J2320" s="24">
        <v>0</v>
      </c>
      <c r="K2320" s="24">
        <v>0</v>
      </c>
      <c r="L2320" s="24">
        <v>0</v>
      </c>
      <c r="M2320" s="24">
        <v>0</v>
      </c>
      <c r="N2320" s="24">
        <v>0</v>
      </c>
      <c r="O2320" s="24">
        <v>0</v>
      </c>
      <c r="P2320" s="24">
        <v>0</v>
      </c>
      <c r="Q2320" s="24">
        <v>0</v>
      </c>
      <c r="R2320" s="24">
        <v>0</v>
      </c>
      <c r="S2320" s="24">
        <v>0</v>
      </c>
      <c r="T2320" s="24">
        <v>0</v>
      </c>
      <c r="U2320" s="24">
        <v>0</v>
      </c>
      <c r="V2320" s="24"/>
      <c r="W2320" s="24">
        <v>0</v>
      </c>
      <c r="X2320" s="24"/>
      <c r="Y2320" s="24">
        <v>0</v>
      </c>
      <c r="Z2320" s="24">
        <v>0</v>
      </c>
      <c r="AA2320" s="24"/>
      <c r="AB2320" s="24">
        <v>0</v>
      </c>
      <c r="AC2320" s="24">
        <v>0</v>
      </c>
      <c r="AD2320" s="24">
        <v>0</v>
      </c>
      <c r="AE2320" s="24">
        <v>0</v>
      </c>
      <c r="AF2320" s="24">
        <v>0</v>
      </c>
      <c r="AG2320" s="24">
        <v>0</v>
      </c>
      <c r="AH2320" s="24"/>
      <c r="AI2320" s="24">
        <v>0</v>
      </c>
      <c r="AJ2320" s="24">
        <v>0</v>
      </c>
      <c r="AK2320" s="24"/>
      <c r="AL2320" s="24">
        <v>0</v>
      </c>
      <c r="AM2320" s="24">
        <v>0</v>
      </c>
      <c r="AN2320" s="24">
        <v>0</v>
      </c>
      <c r="AO2320" s="24">
        <v>0</v>
      </c>
      <c r="AP2320" s="24">
        <v>0</v>
      </c>
      <c r="AQ2320" s="24">
        <v>0</v>
      </c>
      <c r="AR2320" s="24">
        <v>0</v>
      </c>
      <c r="AS2320" s="24">
        <v>0</v>
      </c>
      <c r="AT2320" s="24">
        <v>0</v>
      </c>
      <c r="AU2320" s="24">
        <v>0</v>
      </c>
      <c r="AV2320" s="24">
        <v>0</v>
      </c>
      <c r="AW2320" s="24">
        <v>0</v>
      </c>
      <c r="AX2320" s="24">
        <v>0</v>
      </c>
      <c r="AY2320" s="24">
        <v>0</v>
      </c>
      <c r="AZ2320" s="24">
        <v>0</v>
      </c>
      <c r="BA2320" s="24">
        <v>0</v>
      </c>
      <c r="BB2320" s="24">
        <v>0</v>
      </c>
      <c r="BC2320" s="24">
        <v>0</v>
      </c>
      <c r="BD2320" s="24">
        <f t="shared" si="937"/>
        <v>0</v>
      </c>
      <c r="BE2320" s="25"/>
    </row>
    <row r="2321" spans="1:57" ht="25.5" customHeight="1" x14ac:dyDescent="0.25">
      <c r="A2321" s="22">
        <v>46</v>
      </c>
      <c r="B2321" s="79" t="s">
        <v>110</v>
      </c>
      <c r="C2321" s="80">
        <v>13</v>
      </c>
      <c r="D2321" s="80">
        <v>154</v>
      </c>
      <c r="E2321" s="80" t="s">
        <v>372</v>
      </c>
      <c r="F2321" s="24">
        <v>0</v>
      </c>
      <c r="G2321" s="24">
        <v>0</v>
      </c>
      <c r="H2321" s="24">
        <v>0</v>
      </c>
      <c r="I2321" s="24">
        <v>0</v>
      </c>
      <c r="J2321" s="24">
        <v>0</v>
      </c>
      <c r="K2321" s="24">
        <v>0</v>
      </c>
      <c r="L2321" s="24">
        <v>0</v>
      </c>
      <c r="M2321" s="24">
        <v>0</v>
      </c>
      <c r="N2321" s="24">
        <v>0</v>
      </c>
      <c r="O2321" s="24">
        <v>0</v>
      </c>
      <c r="P2321" s="24">
        <v>0</v>
      </c>
      <c r="Q2321" s="24">
        <v>0</v>
      </c>
      <c r="R2321" s="24">
        <v>0</v>
      </c>
      <c r="S2321" s="24">
        <v>0</v>
      </c>
      <c r="T2321" s="24">
        <v>0</v>
      </c>
      <c r="U2321" s="24">
        <v>0</v>
      </c>
      <c r="V2321" s="24"/>
      <c r="W2321" s="24">
        <v>0</v>
      </c>
      <c r="X2321" s="24"/>
      <c r="Y2321" s="24">
        <v>0</v>
      </c>
      <c r="Z2321" s="24">
        <v>0</v>
      </c>
      <c r="AA2321" s="24"/>
      <c r="AB2321" s="24">
        <v>0</v>
      </c>
      <c r="AC2321" s="24">
        <v>0</v>
      </c>
      <c r="AD2321" s="24">
        <v>0</v>
      </c>
      <c r="AE2321" s="24">
        <v>0</v>
      </c>
      <c r="AF2321" s="24">
        <v>0</v>
      </c>
      <c r="AG2321" s="24">
        <v>0</v>
      </c>
      <c r="AH2321" s="24"/>
      <c r="AI2321" s="24">
        <v>0</v>
      </c>
      <c r="AJ2321" s="24">
        <v>0</v>
      </c>
      <c r="AK2321" s="24"/>
      <c r="AL2321" s="24">
        <v>0</v>
      </c>
      <c r="AM2321" s="24">
        <v>0</v>
      </c>
      <c r="AN2321" s="24">
        <v>0</v>
      </c>
      <c r="AO2321" s="24">
        <v>0</v>
      </c>
      <c r="AP2321" s="24">
        <v>0</v>
      </c>
      <c r="AQ2321" s="24">
        <v>0</v>
      </c>
      <c r="AR2321" s="24">
        <v>0</v>
      </c>
      <c r="AS2321" s="24">
        <v>0</v>
      </c>
      <c r="AT2321" s="24">
        <v>0</v>
      </c>
      <c r="AU2321" s="24">
        <v>0</v>
      </c>
      <c r="AV2321" s="24">
        <v>0</v>
      </c>
      <c r="AW2321" s="24">
        <v>0</v>
      </c>
      <c r="AX2321" s="24">
        <v>0</v>
      </c>
      <c r="AY2321" s="24">
        <v>0</v>
      </c>
      <c r="AZ2321" s="24">
        <v>0</v>
      </c>
      <c r="BA2321" s="24">
        <v>0</v>
      </c>
      <c r="BB2321" s="24">
        <v>0</v>
      </c>
      <c r="BC2321" s="24">
        <v>0</v>
      </c>
      <c r="BD2321" s="24">
        <f t="shared" si="937"/>
        <v>0</v>
      </c>
      <c r="BE2321" s="25"/>
    </row>
    <row r="2322" spans="1:57" ht="25.5" customHeight="1" x14ac:dyDescent="0.25">
      <c r="A2322" s="22">
        <v>46</v>
      </c>
      <c r="B2322" s="79" t="s">
        <v>110</v>
      </c>
      <c r="C2322" s="80">
        <v>13</v>
      </c>
      <c r="D2322" s="80">
        <v>355</v>
      </c>
      <c r="E2322" s="80" t="s">
        <v>160</v>
      </c>
      <c r="F2322" s="24">
        <v>0</v>
      </c>
      <c r="G2322" s="24">
        <v>0</v>
      </c>
      <c r="H2322" s="24">
        <v>0</v>
      </c>
      <c r="I2322" s="24">
        <v>0</v>
      </c>
      <c r="J2322" s="24">
        <v>0</v>
      </c>
      <c r="K2322" s="24">
        <v>0</v>
      </c>
      <c r="L2322" s="24">
        <v>0</v>
      </c>
      <c r="M2322" s="24">
        <v>0</v>
      </c>
      <c r="N2322" s="24">
        <v>0</v>
      </c>
      <c r="O2322" s="24">
        <v>0</v>
      </c>
      <c r="P2322" s="24">
        <v>0</v>
      </c>
      <c r="Q2322" s="24">
        <v>0</v>
      </c>
      <c r="R2322" s="24">
        <v>0</v>
      </c>
      <c r="S2322" s="24">
        <v>0</v>
      </c>
      <c r="T2322" s="24">
        <v>0</v>
      </c>
      <c r="U2322" s="24">
        <v>0</v>
      </c>
      <c r="V2322" s="24"/>
      <c r="W2322" s="24">
        <v>0</v>
      </c>
      <c r="X2322" s="24"/>
      <c r="Y2322" s="24">
        <v>0</v>
      </c>
      <c r="Z2322" s="24">
        <v>0</v>
      </c>
      <c r="AA2322" s="24"/>
      <c r="AB2322" s="24">
        <v>0</v>
      </c>
      <c r="AC2322" s="24">
        <v>0</v>
      </c>
      <c r="AD2322" s="24">
        <v>0</v>
      </c>
      <c r="AE2322" s="24">
        <v>0</v>
      </c>
      <c r="AF2322" s="24">
        <v>0</v>
      </c>
      <c r="AG2322" s="24">
        <v>0</v>
      </c>
      <c r="AH2322" s="24"/>
      <c r="AI2322" s="24">
        <v>0</v>
      </c>
      <c r="AJ2322" s="24">
        <v>0</v>
      </c>
      <c r="AK2322" s="24"/>
      <c r="AL2322" s="24">
        <v>0</v>
      </c>
      <c r="AM2322" s="24">
        <v>0</v>
      </c>
      <c r="AN2322" s="24">
        <v>0</v>
      </c>
      <c r="AO2322" s="24">
        <v>0</v>
      </c>
      <c r="AP2322" s="24">
        <v>0</v>
      </c>
      <c r="AQ2322" s="24">
        <v>0</v>
      </c>
      <c r="AR2322" s="24">
        <v>0</v>
      </c>
      <c r="AS2322" s="24">
        <v>0</v>
      </c>
      <c r="AT2322" s="24">
        <v>0</v>
      </c>
      <c r="AU2322" s="24">
        <v>0</v>
      </c>
      <c r="AV2322" s="24">
        <v>0</v>
      </c>
      <c r="AW2322" s="24">
        <v>0</v>
      </c>
      <c r="AX2322" s="24">
        <v>0</v>
      </c>
      <c r="AY2322" s="24">
        <v>0</v>
      </c>
      <c r="AZ2322" s="24">
        <v>0</v>
      </c>
      <c r="BA2322" s="24">
        <v>0</v>
      </c>
      <c r="BB2322" s="24">
        <v>0</v>
      </c>
      <c r="BC2322" s="24">
        <v>0</v>
      </c>
      <c r="BD2322" s="24">
        <f t="shared" si="937"/>
        <v>0</v>
      </c>
      <c r="BE2322" s="25"/>
    </row>
    <row r="2323" spans="1:57" ht="25.5" customHeight="1" x14ac:dyDescent="0.25">
      <c r="A2323" s="22">
        <v>46</v>
      </c>
      <c r="B2323" s="78"/>
      <c r="C2323" s="76"/>
      <c r="D2323" s="76"/>
      <c r="E2323" s="76"/>
      <c r="F2323" s="24">
        <v>0</v>
      </c>
      <c r="G2323" s="24">
        <v>0</v>
      </c>
      <c r="H2323" s="24">
        <v>0</v>
      </c>
      <c r="I2323" s="24">
        <v>0</v>
      </c>
      <c r="J2323" s="24">
        <v>0</v>
      </c>
      <c r="K2323" s="24">
        <v>0</v>
      </c>
      <c r="L2323" s="24">
        <v>0</v>
      </c>
      <c r="M2323" s="24">
        <v>0</v>
      </c>
      <c r="N2323" s="24">
        <v>0</v>
      </c>
      <c r="O2323" s="24">
        <v>0</v>
      </c>
      <c r="P2323" s="24">
        <v>0</v>
      </c>
      <c r="Q2323" s="24">
        <v>0</v>
      </c>
      <c r="R2323" s="24">
        <v>0</v>
      </c>
      <c r="S2323" s="24">
        <v>0</v>
      </c>
      <c r="T2323" s="24">
        <v>0</v>
      </c>
      <c r="U2323" s="24">
        <v>0</v>
      </c>
      <c r="V2323" s="24"/>
      <c r="W2323" s="24">
        <v>0</v>
      </c>
      <c r="X2323" s="24"/>
      <c r="Y2323" s="24">
        <v>0</v>
      </c>
      <c r="Z2323" s="24">
        <v>0</v>
      </c>
      <c r="AA2323" s="24"/>
      <c r="AB2323" s="24">
        <v>0</v>
      </c>
      <c r="AC2323" s="24">
        <v>0</v>
      </c>
      <c r="AD2323" s="24">
        <v>0</v>
      </c>
      <c r="AE2323" s="24">
        <v>0</v>
      </c>
      <c r="AF2323" s="24">
        <v>0</v>
      </c>
      <c r="AG2323" s="24">
        <v>0</v>
      </c>
      <c r="AH2323" s="24"/>
      <c r="AI2323" s="24">
        <v>0</v>
      </c>
      <c r="AJ2323" s="24">
        <v>0</v>
      </c>
      <c r="AK2323" s="24"/>
      <c r="AL2323" s="24">
        <v>0</v>
      </c>
      <c r="AM2323" s="24">
        <v>0</v>
      </c>
      <c r="AN2323" s="24">
        <v>0</v>
      </c>
      <c r="AO2323" s="24">
        <v>0</v>
      </c>
      <c r="AP2323" s="24">
        <v>0</v>
      </c>
      <c r="AQ2323" s="24">
        <v>0</v>
      </c>
      <c r="AR2323" s="24">
        <v>0</v>
      </c>
      <c r="AS2323" s="24">
        <v>0</v>
      </c>
      <c r="AT2323" s="24">
        <v>0</v>
      </c>
      <c r="AU2323" s="24">
        <v>0</v>
      </c>
      <c r="AV2323" s="24">
        <v>0</v>
      </c>
      <c r="AW2323" s="24">
        <v>0</v>
      </c>
      <c r="AX2323" s="24">
        <v>0</v>
      </c>
      <c r="AY2323" s="24">
        <v>0</v>
      </c>
      <c r="AZ2323" s="24">
        <v>0</v>
      </c>
      <c r="BA2323" s="24">
        <v>0</v>
      </c>
      <c r="BB2323" s="24">
        <v>0</v>
      </c>
      <c r="BC2323" s="24">
        <v>0</v>
      </c>
      <c r="BD2323" s="24">
        <f t="shared" si="937"/>
        <v>0</v>
      </c>
      <c r="BE2323" s="25"/>
    </row>
    <row r="2324" spans="1:57" ht="25.5" customHeight="1" x14ac:dyDescent="0.25">
      <c r="A2324" s="22">
        <v>46</v>
      </c>
      <c r="B2324" s="78"/>
      <c r="C2324" s="91"/>
      <c r="D2324" s="91"/>
      <c r="E2324" s="91"/>
      <c r="F2324" s="24">
        <v>0</v>
      </c>
      <c r="G2324" s="24">
        <v>0</v>
      </c>
      <c r="H2324" s="24">
        <v>0</v>
      </c>
      <c r="I2324" s="24">
        <v>0</v>
      </c>
      <c r="J2324" s="24">
        <v>0</v>
      </c>
      <c r="K2324" s="24">
        <v>0</v>
      </c>
      <c r="L2324" s="24">
        <v>0</v>
      </c>
      <c r="M2324" s="24">
        <v>0</v>
      </c>
      <c r="N2324" s="24">
        <v>0</v>
      </c>
      <c r="O2324" s="24">
        <v>0</v>
      </c>
      <c r="P2324" s="24">
        <v>0</v>
      </c>
      <c r="Q2324" s="24">
        <v>0</v>
      </c>
      <c r="R2324" s="24">
        <v>0</v>
      </c>
      <c r="S2324" s="24">
        <v>0</v>
      </c>
      <c r="T2324" s="24">
        <v>0</v>
      </c>
      <c r="U2324" s="24">
        <v>0</v>
      </c>
      <c r="V2324" s="24"/>
      <c r="W2324" s="24">
        <v>0</v>
      </c>
      <c r="X2324" s="24"/>
      <c r="Y2324" s="24">
        <v>0</v>
      </c>
      <c r="Z2324" s="24">
        <v>0</v>
      </c>
      <c r="AA2324" s="24"/>
      <c r="AB2324" s="24">
        <v>0</v>
      </c>
      <c r="AC2324" s="24">
        <v>0</v>
      </c>
      <c r="AD2324" s="24">
        <v>0</v>
      </c>
      <c r="AE2324" s="24">
        <v>0</v>
      </c>
      <c r="AF2324" s="24">
        <v>0</v>
      </c>
      <c r="AG2324" s="24">
        <v>0</v>
      </c>
      <c r="AH2324" s="24"/>
      <c r="AI2324" s="24">
        <v>0</v>
      </c>
      <c r="AJ2324" s="24">
        <v>0</v>
      </c>
      <c r="AK2324" s="24"/>
      <c r="AL2324" s="24">
        <v>0</v>
      </c>
      <c r="AM2324" s="24">
        <v>0</v>
      </c>
      <c r="AN2324" s="24">
        <v>0</v>
      </c>
      <c r="AO2324" s="24">
        <v>0</v>
      </c>
      <c r="AP2324" s="24">
        <v>0</v>
      </c>
      <c r="AQ2324" s="24">
        <v>0</v>
      </c>
      <c r="AR2324" s="24">
        <v>0</v>
      </c>
      <c r="AS2324" s="24">
        <v>0</v>
      </c>
      <c r="AT2324" s="24">
        <v>0</v>
      </c>
      <c r="AU2324" s="24">
        <v>0</v>
      </c>
      <c r="AV2324" s="24">
        <v>0</v>
      </c>
      <c r="AW2324" s="24">
        <v>0</v>
      </c>
      <c r="AX2324" s="24">
        <v>0</v>
      </c>
      <c r="AY2324" s="24">
        <v>0</v>
      </c>
      <c r="AZ2324" s="24">
        <v>0</v>
      </c>
      <c r="BA2324" s="24">
        <v>0</v>
      </c>
      <c r="BB2324" s="24">
        <v>0</v>
      </c>
      <c r="BC2324" s="24">
        <v>0</v>
      </c>
      <c r="BD2324" s="24">
        <f t="shared" si="937"/>
        <v>0</v>
      </c>
      <c r="BE2324" s="25"/>
    </row>
    <row r="2325" spans="1:57" ht="25.5" customHeight="1" x14ac:dyDescent="0.25">
      <c r="A2325" s="22">
        <v>46</v>
      </c>
      <c r="B2325" s="78"/>
      <c r="C2325" s="91"/>
      <c r="D2325" s="91"/>
      <c r="E2325" s="91"/>
      <c r="F2325" s="24">
        <v>0</v>
      </c>
      <c r="G2325" s="24">
        <v>0</v>
      </c>
      <c r="H2325" s="24">
        <v>0</v>
      </c>
      <c r="I2325" s="24">
        <v>0</v>
      </c>
      <c r="J2325" s="24">
        <v>0</v>
      </c>
      <c r="K2325" s="24">
        <v>0</v>
      </c>
      <c r="L2325" s="24">
        <v>0</v>
      </c>
      <c r="M2325" s="24">
        <v>0</v>
      </c>
      <c r="N2325" s="24">
        <v>0</v>
      </c>
      <c r="O2325" s="24">
        <v>0</v>
      </c>
      <c r="P2325" s="24">
        <v>0</v>
      </c>
      <c r="Q2325" s="24">
        <v>0</v>
      </c>
      <c r="R2325" s="24">
        <v>0</v>
      </c>
      <c r="S2325" s="24">
        <v>0</v>
      </c>
      <c r="T2325" s="24">
        <v>0</v>
      </c>
      <c r="U2325" s="24">
        <v>0</v>
      </c>
      <c r="V2325" s="24"/>
      <c r="W2325" s="24">
        <v>0</v>
      </c>
      <c r="X2325" s="24"/>
      <c r="Y2325" s="24">
        <v>0</v>
      </c>
      <c r="Z2325" s="24">
        <v>0</v>
      </c>
      <c r="AA2325" s="24"/>
      <c r="AB2325" s="24">
        <v>0</v>
      </c>
      <c r="AC2325" s="24">
        <v>0</v>
      </c>
      <c r="AD2325" s="24">
        <v>0</v>
      </c>
      <c r="AE2325" s="24">
        <v>0</v>
      </c>
      <c r="AF2325" s="24">
        <v>0</v>
      </c>
      <c r="AG2325" s="24">
        <v>0</v>
      </c>
      <c r="AH2325" s="24"/>
      <c r="AI2325" s="24">
        <v>0</v>
      </c>
      <c r="AJ2325" s="24">
        <v>0</v>
      </c>
      <c r="AK2325" s="24"/>
      <c r="AL2325" s="24">
        <v>0</v>
      </c>
      <c r="AM2325" s="24">
        <v>0</v>
      </c>
      <c r="AN2325" s="24">
        <v>0</v>
      </c>
      <c r="AO2325" s="24">
        <v>0</v>
      </c>
      <c r="AP2325" s="24">
        <v>0</v>
      </c>
      <c r="AQ2325" s="24">
        <v>0</v>
      </c>
      <c r="AR2325" s="24">
        <v>0</v>
      </c>
      <c r="AS2325" s="24">
        <v>0</v>
      </c>
      <c r="AT2325" s="24">
        <v>0</v>
      </c>
      <c r="AU2325" s="24">
        <v>0</v>
      </c>
      <c r="AV2325" s="24">
        <v>0</v>
      </c>
      <c r="AW2325" s="24">
        <v>0</v>
      </c>
      <c r="AX2325" s="24">
        <v>0</v>
      </c>
      <c r="AY2325" s="24">
        <v>0</v>
      </c>
      <c r="AZ2325" s="24">
        <v>0</v>
      </c>
      <c r="BA2325" s="24">
        <v>0</v>
      </c>
      <c r="BB2325" s="24">
        <v>0</v>
      </c>
      <c r="BC2325" s="24">
        <v>0</v>
      </c>
      <c r="BD2325" s="24">
        <f t="shared" si="937"/>
        <v>0</v>
      </c>
      <c r="BE2325" s="25"/>
    </row>
    <row r="2326" spans="1:57" ht="25.5" customHeight="1" x14ac:dyDescent="0.25">
      <c r="A2326" s="22">
        <v>46</v>
      </c>
      <c r="B2326" s="78"/>
      <c r="C2326" s="76"/>
      <c r="D2326" s="76"/>
      <c r="E2326" s="76"/>
      <c r="F2326" s="24">
        <v>0</v>
      </c>
      <c r="G2326" s="24">
        <v>0</v>
      </c>
      <c r="H2326" s="24">
        <v>0</v>
      </c>
      <c r="I2326" s="24">
        <v>0</v>
      </c>
      <c r="J2326" s="24">
        <v>0</v>
      </c>
      <c r="K2326" s="24">
        <v>0</v>
      </c>
      <c r="L2326" s="24">
        <v>0</v>
      </c>
      <c r="M2326" s="24">
        <v>0</v>
      </c>
      <c r="N2326" s="24">
        <v>0</v>
      </c>
      <c r="O2326" s="24">
        <v>0</v>
      </c>
      <c r="P2326" s="24">
        <v>0</v>
      </c>
      <c r="Q2326" s="24">
        <v>0</v>
      </c>
      <c r="R2326" s="24">
        <v>0</v>
      </c>
      <c r="S2326" s="24">
        <v>0</v>
      </c>
      <c r="T2326" s="24">
        <v>0</v>
      </c>
      <c r="U2326" s="24">
        <v>0</v>
      </c>
      <c r="V2326" s="24"/>
      <c r="W2326" s="24">
        <v>0</v>
      </c>
      <c r="X2326" s="24"/>
      <c r="Y2326" s="24">
        <v>0</v>
      </c>
      <c r="Z2326" s="24">
        <v>0</v>
      </c>
      <c r="AA2326" s="24"/>
      <c r="AB2326" s="24">
        <v>0</v>
      </c>
      <c r="AC2326" s="24">
        <v>0</v>
      </c>
      <c r="AD2326" s="24">
        <v>0</v>
      </c>
      <c r="AE2326" s="24">
        <v>0</v>
      </c>
      <c r="AF2326" s="24">
        <v>0</v>
      </c>
      <c r="AG2326" s="24">
        <v>0</v>
      </c>
      <c r="AH2326" s="24"/>
      <c r="AI2326" s="24">
        <v>0</v>
      </c>
      <c r="AJ2326" s="24">
        <v>0</v>
      </c>
      <c r="AK2326" s="24"/>
      <c r="AL2326" s="24">
        <v>0</v>
      </c>
      <c r="AM2326" s="24">
        <v>0</v>
      </c>
      <c r="AN2326" s="24">
        <v>0</v>
      </c>
      <c r="AO2326" s="24">
        <v>0</v>
      </c>
      <c r="AP2326" s="24">
        <v>0</v>
      </c>
      <c r="AQ2326" s="24">
        <v>0</v>
      </c>
      <c r="AR2326" s="24">
        <v>0</v>
      </c>
      <c r="AS2326" s="24">
        <v>0</v>
      </c>
      <c r="AT2326" s="24">
        <v>0</v>
      </c>
      <c r="AU2326" s="24">
        <v>0</v>
      </c>
      <c r="AV2326" s="24">
        <v>0</v>
      </c>
      <c r="AW2326" s="24">
        <v>0</v>
      </c>
      <c r="AX2326" s="24">
        <v>0</v>
      </c>
      <c r="AY2326" s="24">
        <v>0</v>
      </c>
      <c r="AZ2326" s="24">
        <v>0</v>
      </c>
      <c r="BA2326" s="24">
        <v>0</v>
      </c>
      <c r="BB2326" s="24">
        <v>0</v>
      </c>
      <c r="BC2326" s="24">
        <v>0</v>
      </c>
      <c r="BD2326" s="24">
        <f t="shared" si="937"/>
        <v>0</v>
      </c>
      <c r="BE2326" s="25"/>
    </row>
    <row r="2327" spans="1:57" ht="25.5" customHeight="1" x14ac:dyDescent="0.25">
      <c r="A2327" s="22">
        <v>46</v>
      </c>
      <c r="B2327" s="78"/>
      <c r="C2327" s="76"/>
      <c r="D2327" s="76"/>
      <c r="E2327" s="76"/>
      <c r="F2327" s="24">
        <v>0</v>
      </c>
      <c r="G2327" s="24">
        <v>0</v>
      </c>
      <c r="H2327" s="24">
        <v>0</v>
      </c>
      <c r="I2327" s="24">
        <v>0</v>
      </c>
      <c r="J2327" s="24">
        <v>0</v>
      </c>
      <c r="K2327" s="24">
        <v>0</v>
      </c>
      <c r="L2327" s="24">
        <v>0</v>
      </c>
      <c r="M2327" s="24">
        <v>0</v>
      </c>
      <c r="N2327" s="24">
        <v>0</v>
      </c>
      <c r="O2327" s="24">
        <v>0</v>
      </c>
      <c r="P2327" s="24">
        <v>0</v>
      </c>
      <c r="Q2327" s="24">
        <v>0</v>
      </c>
      <c r="R2327" s="24">
        <v>0</v>
      </c>
      <c r="S2327" s="24">
        <v>0</v>
      </c>
      <c r="T2327" s="24">
        <v>0</v>
      </c>
      <c r="U2327" s="24">
        <v>0</v>
      </c>
      <c r="V2327" s="24"/>
      <c r="W2327" s="24">
        <v>0</v>
      </c>
      <c r="X2327" s="24"/>
      <c r="Y2327" s="24">
        <v>0</v>
      </c>
      <c r="Z2327" s="24">
        <v>0</v>
      </c>
      <c r="AA2327" s="24"/>
      <c r="AB2327" s="24">
        <v>0</v>
      </c>
      <c r="AC2327" s="24">
        <v>0</v>
      </c>
      <c r="AD2327" s="24">
        <v>0</v>
      </c>
      <c r="AE2327" s="24">
        <v>0</v>
      </c>
      <c r="AF2327" s="24">
        <v>0</v>
      </c>
      <c r="AG2327" s="24">
        <v>0</v>
      </c>
      <c r="AH2327" s="24"/>
      <c r="AI2327" s="24">
        <v>0</v>
      </c>
      <c r="AJ2327" s="24">
        <v>0</v>
      </c>
      <c r="AK2327" s="24"/>
      <c r="AL2327" s="24">
        <v>0</v>
      </c>
      <c r="AM2327" s="24">
        <v>0</v>
      </c>
      <c r="AN2327" s="24">
        <v>0</v>
      </c>
      <c r="AO2327" s="24">
        <v>0</v>
      </c>
      <c r="AP2327" s="24">
        <v>0</v>
      </c>
      <c r="AQ2327" s="24">
        <v>0</v>
      </c>
      <c r="AR2327" s="24">
        <v>0</v>
      </c>
      <c r="AS2327" s="24">
        <v>0</v>
      </c>
      <c r="AT2327" s="24">
        <v>0</v>
      </c>
      <c r="AU2327" s="24">
        <v>0</v>
      </c>
      <c r="AV2327" s="24">
        <v>0</v>
      </c>
      <c r="AW2327" s="24">
        <v>0</v>
      </c>
      <c r="AX2327" s="24">
        <v>0</v>
      </c>
      <c r="AY2327" s="24">
        <v>0</v>
      </c>
      <c r="AZ2327" s="24">
        <v>0</v>
      </c>
      <c r="BA2327" s="24">
        <v>0</v>
      </c>
      <c r="BB2327" s="24">
        <v>0</v>
      </c>
      <c r="BC2327" s="24">
        <v>0</v>
      </c>
      <c r="BD2327" s="24">
        <f t="shared" si="937"/>
        <v>0</v>
      </c>
      <c r="BE2327" s="25"/>
    </row>
    <row r="2328" spans="1:57" ht="25.5" customHeight="1" x14ac:dyDescent="0.25">
      <c r="A2328" s="22">
        <v>46</v>
      </c>
      <c r="B2328" s="78"/>
      <c r="C2328" s="76"/>
      <c r="D2328" s="76"/>
      <c r="E2328" s="76"/>
      <c r="F2328" s="24">
        <v>0</v>
      </c>
      <c r="G2328" s="24">
        <v>0</v>
      </c>
      <c r="H2328" s="24">
        <v>0</v>
      </c>
      <c r="I2328" s="24">
        <v>0</v>
      </c>
      <c r="J2328" s="24">
        <v>0</v>
      </c>
      <c r="K2328" s="24">
        <v>0</v>
      </c>
      <c r="L2328" s="24">
        <v>0</v>
      </c>
      <c r="M2328" s="24">
        <v>0</v>
      </c>
      <c r="N2328" s="24">
        <v>0</v>
      </c>
      <c r="O2328" s="24">
        <v>0</v>
      </c>
      <c r="P2328" s="24">
        <v>0</v>
      </c>
      <c r="Q2328" s="24">
        <v>0</v>
      </c>
      <c r="R2328" s="24">
        <v>0</v>
      </c>
      <c r="S2328" s="24">
        <v>0</v>
      </c>
      <c r="T2328" s="24">
        <v>0</v>
      </c>
      <c r="U2328" s="24">
        <v>0</v>
      </c>
      <c r="V2328" s="24"/>
      <c r="W2328" s="24">
        <v>0</v>
      </c>
      <c r="X2328" s="24"/>
      <c r="Y2328" s="24">
        <v>0</v>
      </c>
      <c r="Z2328" s="24">
        <v>0</v>
      </c>
      <c r="AA2328" s="24"/>
      <c r="AB2328" s="24">
        <v>0</v>
      </c>
      <c r="AC2328" s="24">
        <v>0</v>
      </c>
      <c r="AD2328" s="24">
        <v>0</v>
      </c>
      <c r="AE2328" s="24">
        <v>0</v>
      </c>
      <c r="AF2328" s="24">
        <v>0</v>
      </c>
      <c r="AG2328" s="24">
        <v>0</v>
      </c>
      <c r="AH2328" s="24"/>
      <c r="AI2328" s="24">
        <v>0</v>
      </c>
      <c r="AJ2328" s="24">
        <v>0</v>
      </c>
      <c r="AK2328" s="24"/>
      <c r="AL2328" s="24">
        <v>0</v>
      </c>
      <c r="AM2328" s="24">
        <v>0</v>
      </c>
      <c r="AN2328" s="24">
        <v>0</v>
      </c>
      <c r="AO2328" s="24">
        <v>0</v>
      </c>
      <c r="AP2328" s="24">
        <v>0</v>
      </c>
      <c r="AQ2328" s="24">
        <v>0</v>
      </c>
      <c r="AR2328" s="24">
        <v>0</v>
      </c>
      <c r="AS2328" s="24">
        <v>0</v>
      </c>
      <c r="AT2328" s="24">
        <v>0</v>
      </c>
      <c r="AU2328" s="24">
        <v>0</v>
      </c>
      <c r="AV2328" s="24">
        <v>0</v>
      </c>
      <c r="AW2328" s="24">
        <v>0</v>
      </c>
      <c r="AX2328" s="24">
        <v>0</v>
      </c>
      <c r="AY2328" s="24">
        <v>0</v>
      </c>
      <c r="AZ2328" s="24">
        <v>0</v>
      </c>
      <c r="BA2328" s="24">
        <v>0</v>
      </c>
      <c r="BB2328" s="24">
        <v>0</v>
      </c>
      <c r="BC2328" s="24">
        <v>0</v>
      </c>
      <c r="BD2328" s="24">
        <f t="shared" si="937"/>
        <v>0</v>
      </c>
      <c r="BE2328" s="25"/>
    </row>
    <row r="2329" spans="1:57" ht="25.5" customHeight="1" x14ac:dyDescent="0.25">
      <c r="A2329" s="22">
        <v>46</v>
      </c>
      <c r="B2329" s="78"/>
      <c r="C2329" s="76"/>
      <c r="D2329" s="76"/>
      <c r="E2329" s="76"/>
      <c r="F2329" s="24">
        <v>0</v>
      </c>
      <c r="G2329" s="24">
        <v>0</v>
      </c>
      <c r="H2329" s="24">
        <v>0</v>
      </c>
      <c r="I2329" s="24">
        <v>0</v>
      </c>
      <c r="J2329" s="24">
        <v>0</v>
      </c>
      <c r="K2329" s="24">
        <v>0</v>
      </c>
      <c r="L2329" s="24">
        <v>0</v>
      </c>
      <c r="M2329" s="24">
        <v>0</v>
      </c>
      <c r="N2329" s="24">
        <v>0</v>
      </c>
      <c r="O2329" s="24">
        <v>0</v>
      </c>
      <c r="P2329" s="24">
        <v>0</v>
      </c>
      <c r="Q2329" s="24">
        <v>0</v>
      </c>
      <c r="R2329" s="24">
        <v>0</v>
      </c>
      <c r="S2329" s="24">
        <v>0</v>
      </c>
      <c r="T2329" s="24">
        <v>0</v>
      </c>
      <c r="U2329" s="24">
        <v>0</v>
      </c>
      <c r="V2329" s="24"/>
      <c r="W2329" s="24">
        <v>0</v>
      </c>
      <c r="X2329" s="24"/>
      <c r="Y2329" s="24">
        <v>0</v>
      </c>
      <c r="Z2329" s="24">
        <v>0</v>
      </c>
      <c r="AA2329" s="24"/>
      <c r="AB2329" s="24">
        <v>0</v>
      </c>
      <c r="AC2329" s="24">
        <v>0</v>
      </c>
      <c r="AD2329" s="24">
        <v>0</v>
      </c>
      <c r="AE2329" s="24">
        <v>0</v>
      </c>
      <c r="AF2329" s="24">
        <v>0</v>
      </c>
      <c r="AG2329" s="24">
        <v>0</v>
      </c>
      <c r="AH2329" s="24"/>
      <c r="AI2329" s="24">
        <v>0</v>
      </c>
      <c r="AJ2329" s="24">
        <v>0</v>
      </c>
      <c r="AK2329" s="24"/>
      <c r="AL2329" s="24">
        <v>0</v>
      </c>
      <c r="AM2329" s="24">
        <v>0</v>
      </c>
      <c r="AN2329" s="24">
        <v>0</v>
      </c>
      <c r="AO2329" s="24">
        <v>0</v>
      </c>
      <c r="AP2329" s="24">
        <v>0</v>
      </c>
      <c r="AQ2329" s="24">
        <v>0</v>
      </c>
      <c r="AR2329" s="24">
        <v>0</v>
      </c>
      <c r="AS2329" s="24">
        <v>0</v>
      </c>
      <c r="AT2329" s="24">
        <v>0</v>
      </c>
      <c r="AU2329" s="24">
        <v>0</v>
      </c>
      <c r="AV2329" s="24">
        <v>0</v>
      </c>
      <c r="AW2329" s="24">
        <v>0</v>
      </c>
      <c r="AX2329" s="24">
        <v>0</v>
      </c>
      <c r="AY2329" s="24">
        <v>0</v>
      </c>
      <c r="AZ2329" s="24">
        <v>0</v>
      </c>
      <c r="BA2329" s="24">
        <v>0</v>
      </c>
      <c r="BB2329" s="24">
        <v>0</v>
      </c>
      <c r="BC2329" s="24">
        <v>0</v>
      </c>
      <c r="BD2329" s="24">
        <f t="shared" si="937"/>
        <v>0</v>
      </c>
      <c r="BE2329" s="25"/>
    </row>
    <row r="2330" spans="1:57" ht="25.5" customHeight="1" x14ac:dyDescent="0.25">
      <c r="A2330" s="22">
        <v>46</v>
      </c>
      <c r="B2330" s="78"/>
      <c r="C2330" s="76"/>
      <c r="D2330" s="76"/>
      <c r="E2330" s="76"/>
      <c r="F2330" s="24">
        <v>0</v>
      </c>
      <c r="G2330" s="24">
        <v>0</v>
      </c>
      <c r="H2330" s="24">
        <v>0</v>
      </c>
      <c r="I2330" s="24">
        <v>0</v>
      </c>
      <c r="J2330" s="24">
        <v>0</v>
      </c>
      <c r="K2330" s="24">
        <v>0</v>
      </c>
      <c r="L2330" s="24">
        <v>0</v>
      </c>
      <c r="M2330" s="24">
        <v>0</v>
      </c>
      <c r="N2330" s="24">
        <v>0</v>
      </c>
      <c r="O2330" s="24">
        <v>0</v>
      </c>
      <c r="P2330" s="24">
        <v>0</v>
      </c>
      <c r="Q2330" s="24">
        <v>0</v>
      </c>
      <c r="R2330" s="24">
        <v>0</v>
      </c>
      <c r="S2330" s="24">
        <v>0</v>
      </c>
      <c r="T2330" s="24">
        <v>0</v>
      </c>
      <c r="U2330" s="24">
        <v>0</v>
      </c>
      <c r="V2330" s="24"/>
      <c r="W2330" s="24">
        <v>0</v>
      </c>
      <c r="X2330" s="24"/>
      <c r="Y2330" s="24">
        <v>0</v>
      </c>
      <c r="Z2330" s="24">
        <v>0</v>
      </c>
      <c r="AA2330" s="24"/>
      <c r="AB2330" s="24">
        <v>0</v>
      </c>
      <c r="AC2330" s="24">
        <v>0</v>
      </c>
      <c r="AD2330" s="24">
        <v>0</v>
      </c>
      <c r="AE2330" s="24">
        <v>0</v>
      </c>
      <c r="AF2330" s="24">
        <v>0</v>
      </c>
      <c r="AG2330" s="24">
        <v>0</v>
      </c>
      <c r="AH2330" s="24"/>
      <c r="AI2330" s="24">
        <v>0</v>
      </c>
      <c r="AJ2330" s="24">
        <v>0</v>
      </c>
      <c r="AK2330" s="24"/>
      <c r="AL2330" s="24">
        <v>0</v>
      </c>
      <c r="AM2330" s="24">
        <v>0</v>
      </c>
      <c r="AN2330" s="24">
        <v>0</v>
      </c>
      <c r="AO2330" s="24">
        <v>0</v>
      </c>
      <c r="AP2330" s="24">
        <v>0</v>
      </c>
      <c r="AQ2330" s="24">
        <v>0</v>
      </c>
      <c r="AR2330" s="24">
        <v>0</v>
      </c>
      <c r="AS2330" s="24">
        <v>0</v>
      </c>
      <c r="AT2330" s="24">
        <v>0</v>
      </c>
      <c r="AU2330" s="24">
        <v>0</v>
      </c>
      <c r="AV2330" s="24">
        <v>0</v>
      </c>
      <c r="AW2330" s="24">
        <v>0</v>
      </c>
      <c r="AX2330" s="24">
        <v>0</v>
      </c>
      <c r="AY2330" s="24">
        <v>0</v>
      </c>
      <c r="AZ2330" s="24">
        <v>0</v>
      </c>
      <c r="BA2330" s="24">
        <v>0</v>
      </c>
      <c r="BB2330" s="24">
        <v>0</v>
      </c>
      <c r="BC2330" s="24">
        <v>0</v>
      </c>
      <c r="BD2330" s="24">
        <f t="shared" si="937"/>
        <v>0</v>
      </c>
      <c r="BE2330" s="25"/>
    </row>
    <row r="2331" spans="1:57" ht="25.5" customHeight="1" x14ac:dyDescent="0.25">
      <c r="A2331" s="22">
        <v>46</v>
      </c>
      <c r="B2331" s="78"/>
      <c r="C2331" s="76"/>
      <c r="D2331" s="76"/>
      <c r="E2331" s="76"/>
      <c r="F2331" s="24">
        <v>0</v>
      </c>
      <c r="G2331" s="24">
        <v>0</v>
      </c>
      <c r="H2331" s="24">
        <v>0</v>
      </c>
      <c r="I2331" s="24">
        <v>0</v>
      </c>
      <c r="J2331" s="24">
        <v>0</v>
      </c>
      <c r="K2331" s="24">
        <v>0</v>
      </c>
      <c r="L2331" s="24">
        <v>0</v>
      </c>
      <c r="M2331" s="24">
        <v>0</v>
      </c>
      <c r="N2331" s="24">
        <v>0</v>
      </c>
      <c r="O2331" s="24">
        <v>0</v>
      </c>
      <c r="P2331" s="24">
        <v>0</v>
      </c>
      <c r="Q2331" s="24">
        <v>0</v>
      </c>
      <c r="R2331" s="24">
        <v>0</v>
      </c>
      <c r="S2331" s="24">
        <v>0</v>
      </c>
      <c r="T2331" s="24">
        <v>0</v>
      </c>
      <c r="U2331" s="24">
        <v>0</v>
      </c>
      <c r="V2331" s="24"/>
      <c r="W2331" s="24">
        <v>0</v>
      </c>
      <c r="X2331" s="24"/>
      <c r="Y2331" s="24">
        <v>0</v>
      </c>
      <c r="Z2331" s="24">
        <v>0</v>
      </c>
      <c r="AA2331" s="24"/>
      <c r="AB2331" s="24">
        <v>0</v>
      </c>
      <c r="AC2331" s="24">
        <v>0</v>
      </c>
      <c r="AD2331" s="24">
        <v>0</v>
      </c>
      <c r="AE2331" s="24">
        <v>0</v>
      </c>
      <c r="AF2331" s="24">
        <v>0</v>
      </c>
      <c r="AG2331" s="24">
        <v>0</v>
      </c>
      <c r="AH2331" s="24"/>
      <c r="AI2331" s="24">
        <v>0</v>
      </c>
      <c r="AJ2331" s="24">
        <v>0</v>
      </c>
      <c r="AK2331" s="24"/>
      <c r="AL2331" s="24">
        <v>0</v>
      </c>
      <c r="AM2331" s="24">
        <v>0</v>
      </c>
      <c r="AN2331" s="24">
        <v>0</v>
      </c>
      <c r="AO2331" s="24">
        <v>0</v>
      </c>
      <c r="AP2331" s="24">
        <v>0</v>
      </c>
      <c r="AQ2331" s="24">
        <v>0</v>
      </c>
      <c r="AR2331" s="24">
        <v>0</v>
      </c>
      <c r="AS2331" s="24">
        <v>0</v>
      </c>
      <c r="AT2331" s="24">
        <v>0</v>
      </c>
      <c r="AU2331" s="24">
        <v>0</v>
      </c>
      <c r="AV2331" s="24">
        <v>0</v>
      </c>
      <c r="AW2331" s="24">
        <v>0</v>
      </c>
      <c r="AX2331" s="24">
        <v>0</v>
      </c>
      <c r="AY2331" s="24">
        <v>0</v>
      </c>
      <c r="AZ2331" s="24">
        <v>0</v>
      </c>
      <c r="BA2331" s="24">
        <v>0</v>
      </c>
      <c r="BB2331" s="24">
        <v>0</v>
      </c>
      <c r="BC2331" s="24">
        <v>0</v>
      </c>
      <c r="BD2331" s="24">
        <f t="shared" si="937"/>
        <v>0</v>
      </c>
      <c r="BE2331" s="25"/>
    </row>
    <row r="2332" spans="1:57" ht="25.5" customHeight="1" x14ac:dyDescent="0.25">
      <c r="A2332" s="22">
        <v>46</v>
      </c>
      <c r="B2332" s="78"/>
      <c r="C2332" s="76"/>
      <c r="D2332" s="76"/>
      <c r="E2332" s="76"/>
      <c r="F2332" s="24">
        <v>0</v>
      </c>
      <c r="G2332" s="24">
        <v>0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0</v>
      </c>
      <c r="V2332" s="24"/>
      <c r="W2332" s="24">
        <v>0</v>
      </c>
      <c r="X2332" s="24"/>
      <c r="Y2332" s="24">
        <v>0</v>
      </c>
      <c r="Z2332" s="24">
        <v>0</v>
      </c>
      <c r="AA2332" s="24"/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/>
      <c r="AI2332" s="24">
        <v>0</v>
      </c>
      <c r="AJ2332" s="24">
        <v>0</v>
      </c>
      <c r="AK2332" s="24"/>
      <c r="AL2332" s="24">
        <v>0</v>
      </c>
      <c r="AM2332" s="24">
        <v>0</v>
      </c>
      <c r="AN2332" s="24">
        <v>0</v>
      </c>
      <c r="AO2332" s="24">
        <v>0</v>
      </c>
      <c r="AP2332" s="24">
        <v>0</v>
      </c>
      <c r="AQ2332" s="24">
        <v>0</v>
      </c>
      <c r="AR2332" s="24">
        <v>0</v>
      </c>
      <c r="AS2332" s="24">
        <v>0</v>
      </c>
      <c r="AT2332" s="24">
        <v>0</v>
      </c>
      <c r="AU2332" s="24">
        <v>0</v>
      </c>
      <c r="AV2332" s="24">
        <v>0</v>
      </c>
      <c r="AW2332" s="24">
        <v>0</v>
      </c>
      <c r="AX2332" s="24">
        <v>0</v>
      </c>
      <c r="AY2332" s="24">
        <v>0</v>
      </c>
      <c r="AZ2332" s="24">
        <v>0</v>
      </c>
      <c r="BA2332" s="24">
        <v>0</v>
      </c>
      <c r="BB2332" s="24">
        <v>0</v>
      </c>
      <c r="BC2332" s="24">
        <v>0</v>
      </c>
      <c r="BD2332" s="24">
        <f t="shared" si="937"/>
        <v>0</v>
      </c>
      <c r="BE2332" s="25"/>
    </row>
    <row r="2333" spans="1:57" ht="25.5" customHeight="1" x14ac:dyDescent="0.25">
      <c r="A2333" s="22">
        <v>46</v>
      </c>
      <c r="B2333" s="78"/>
      <c r="C2333" s="76"/>
      <c r="D2333" s="76"/>
      <c r="E2333" s="76"/>
      <c r="F2333" s="24">
        <v>0</v>
      </c>
      <c r="G2333" s="24">
        <v>0</v>
      </c>
      <c r="H2333" s="24">
        <v>0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0</v>
      </c>
      <c r="V2333" s="24"/>
      <c r="W2333" s="24">
        <v>0</v>
      </c>
      <c r="X2333" s="24"/>
      <c r="Y2333" s="24">
        <v>0</v>
      </c>
      <c r="Z2333" s="24">
        <v>0</v>
      </c>
      <c r="AA2333" s="24"/>
      <c r="AB2333" s="24">
        <v>0</v>
      </c>
      <c r="AC2333" s="24">
        <v>0</v>
      </c>
      <c r="AD2333" s="24">
        <v>0</v>
      </c>
      <c r="AE2333" s="24">
        <v>0</v>
      </c>
      <c r="AF2333" s="24">
        <v>0</v>
      </c>
      <c r="AG2333" s="24">
        <v>0</v>
      </c>
      <c r="AH2333" s="24"/>
      <c r="AI2333" s="24">
        <v>0</v>
      </c>
      <c r="AJ2333" s="24">
        <v>0</v>
      </c>
      <c r="AK2333" s="24"/>
      <c r="AL2333" s="24">
        <v>0</v>
      </c>
      <c r="AM2333" s="24">
        <v>0</v>
      </c>
      <c r="AN2333" s="24">
        <v>0</v>
      </c>
      <c r="AO2333" s="24">
        <v>0</v>
      </c>
      <c r="AP2333" s="24">
        <v>0</v>
      </c>
      <c r="AQ2333" s="24">
        <v>0</v>
      </c>
      <c r="AR2333" s="24">
        <v>0</v>
      </c>
      <c r="AS2333" s="24">
        <v>0</v>
      </c>
      <c r="AT2333" s="24">
        <v>0</v>
      </c>
      <c r="AU2333" s="24">
        <v>0</v>
      </c>
      <c r="AV2333" s="24">
        <v>0</v>
      </c>
      <c r="AW2333" s="24">
        <v>0</v>
      </c>
      <c r="AX2333" s="24">
        <v>0</v>
      </c>
      <c r="AY2333" s="24">
        <v>0</v>
      </c>
      <c r="AZ2333" s="24">
        <v>0</v>
      </c>
      <c r="BA2333" s="24">
        <v>0</v>
      </c>
      <c r="BB2333" s="24">
        <v>0</v>
      </c>
      <c r="BC2333" s="24">
        <v>0</v>
      </c>
      <c r="BD2333" s="24">
        <f t="shared" si="937"/>
        <v>0</v>
      </c>
      <c r="BE2333" s="25"/>
    </row>
    <row r="2334" spans="1:57" ht="25.5" customHeight="1" x14ac:dyDescent="0.25">
      <c r="A2334" s="22">
        <v>46</v>
      </c>
      <c r="B2334" s="78"/>
      <c r="C2334" s="76"/>
      <c r="D2334" s="76"/>
      <c r="E2334" s="76"/>
      <c r="F2334" s="24">
        <v>0</v>
      </c>
      <c r="G2334" s="24">
        <v>0</v>
      </c>
      <c r="H2334" s="24">
        <v>0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0</v>
      </c>
      <c r="V2334" s="24"/>
      <c r="W2334" s="24">
        <v>0</v>
      </c>
      <c r="X2334" s="24"/>
      <c r="Y2334" s="24">
        <v>0</v>
      </c>
      <c r="Z2334" s="24">
        <v>0</v>
      </c>
      <c r="AA2334" s="24"/>
      <c r="AB2334" s="24">
        <v>0</v>
      </c>
      <c r="AC2334" s="24">
        <v>0</v>
      </c>
      <c r="AD2334" s="24">
        <v>0</v>
      </c>
      <c r="AE2334" s="24">
        <v>0</v>
      </c>
      <c r="AF2334" s="24">
        <v>0</v>
      </c>
      <c r="AG2334" s="24">
        <v>0</v>
      </c>
      <c r="AH2334" s="24"/>
      <c r="AI2334" s="24">
        <v>0</v>
      </c>
      <c r="AJ2334" s="24">
        <v>0</v>
      </c>
      <c r="AK2334" s="24"/>
      <c r="AL2334" s="24">
        <v>0</v>
      </c>
      <c r="AM2334" s="24">
        <v>0</v>
      </c>
      <c r="AN2334" s="24">
        <v>0</v>
      </c>
      <c r="AO2334" s="24">
        <v>0</v>
      </c>
      <c r="AP2334" s="24">
        <v>0</v>
      </c>
      <c r="AQ2334" s="24">
        <v>0</v>
      </c>
      <c r="AR2334" s="24">
        <v>0</v>
      </c>
      <c r="AS2334" s="24">
        <v>0</v>
      </c>
      <c r="AT2334" s="24">
        <v>0</v>
      </c>
      <c r="AU2334" s="24">
        <v>0</v>
      </c>
      <c r="AV2334" s="24">
        <v>0</v>
      </c>
      <c r="AW2334" s="24">
        <v>0</v>
      </c>
      <c r="AX2334" s="24">
        <v>0</v>
      </c>
      <c r="AY2334" s="24">
        <v>0</v>
      </c>
      <c r="AZ2334" s="24">
        <v>0</v>
      </c>
      <c r="BA2334" s="24">
        <v>0</v>
      </c>
      <c r="BB2334" s="24">
        <v>0</v>
      </c>
      <c r="BC2334" s="24">
        <v>0</v>
      </c>
      <c r="BD2334" s="24">
        <f t="shared" si="937"/>
        <v>0</v>
      </c>
      <c r="BE2334" s="25"/>
    </row>
    <row r="2335" spans="1:57" ht="25.5" customHeight="1" x14ac:dyDescent="0.25">
      <c r="A2335" s="29"/>
      <c r="B2335" s="83"/>
      <c r="C2335" s="84"/>
      <c r="D2335" s="84"/>
      <c r="E2335" s="76" t="s">
        <v>116</v>
      </c>
      <c r="F2335" s="37">
        <f t="shared" ref="F2335:AK2335" si="938">SUM(F2295:F2334)</f>
        <v>0</v>
      </c>
      <c r="G2335" s="37">
        <f t="shared" si="938"/>
        <v>0</v>
      </c>
      <c r="H2335" s="37">
        <f t="shared" si="938"/>
        <v>0</v>
      </c>
      <c r="I2335" s="37">
        <f t="shared" si="938"/>
        <v>0</v>
      </c>
      <c r="J2335" s="37">
        <f t="shared" si="938"/>
        <v>0</v>
      </c>
      <c r="K2335" s="37">
        <f t="shared" si="938"/>
        <v>0</v>
      </c>
      <c r="L2335" s="37">
        <f t="shared" si="938"/>
        <v>0</v>
      </c>
      <c r="M2335" s="37">
        <f t="shared" si="938"/>
        <v>0</v>
      </c>
      <c r="N2335" s="37">
        <f t="shared" si="938"/>
        <v>0</v>
      </c>
      <c r="O2335" s="37">
        <f t="shared" si="938"/>
        <v>0</v>
      </c>
      <c r="P2335" s="37">
        <f t="shared" si="938"/>
        <v>0</v>
      </c>
      <c r="Q2335" s="37">
        <f t="shared" si="938"/>
        <v>0</v>
      </c>
      <c r="R2335" s="37">
        <f t="shared" si="938"/>
        <v>0</v>
      </c>
      <c r="S2335" s="37">
        <f t="shared" si="938"/>
        <v>0</v>
      </c>
      <c r="T2335" s="37">
        <f t="shared" si="938"/>
        <v>0</v>
      </c>
      <c r="U2335" s="37">
        <f t="shared" si="938"/>
        <v>0</v>
      </c>
      <c r="V2335" s="37"/>
      <c r="W2335" s="37">
        <f t="shared" si="938"/>
        <v>0</v>
      </c>
      <c r="X2335" s="37"/>
      <c r="Y2335" s="37">
        <f t="shared" si="938"/>
        <v>0</v>
      </c>
      <c r="Z2335" s="37">
        <f t="shared" si="938"/>
        <v>0</v>
      </c>
      <c r="AA2335" s="37"/>
      <c r="AB2335" s="37">
        <f t="shared" si="938"/>
        <v>0</v>
      </c>
      <c r="AC2335" s="37">
        <f t="shared" si="938"/>
        <v>0</v>
      </c>
      <c r="AD2335" s="37">
        <f t="shared" si="938"/>
        <v>0</v>
      </c>
      <c r="AE2335" s="37">
        <f t="shared" si="938"/>
        <v>0</v>
      </c>
      <c r="AF2335" s="37">
        <f t="shared" si="938"/>
        <v>0</v>
      </c>
      <c r="AG2335" s="37">
        <f t="shared" si="938"/>
        <v>0</v>
      </c>
      <c r="AH2335" s="37"/>
      <c r="AI2335" s="37">
        <f t="shared" si="938"/>
        <v>0</v>
      </c>
      <c r="AJ2335" s="37">
        <f t="shared" si="938"/>
        <v>0</v>
      </c>
      <c r="AK2335" s="37"/>
      <c r="AL2335" s="37">
        <f t="shared" ref="AL2335:BC2335" si="939">SUM(AL2295:AL2334)</f>
        <v>0</v>
      </c>
      <c r="AM2335" s="37">
        <f t="shared" si="939"/>
        <v>0</v>
      </c>
      <c r="AN2335" s="37">
        <f t="shared" si="939"/>
        <v>0</v>
      </c>
      <c r="AO2335" s="37">
        <f t="shared" si="939"/>
        <v>0</v>
      </c>
      <c r="AP2335" s="37">
        <f t="shared" si="939"/>
        <v>0</v>
      </c>
      <c r="AQ2335" s="37">
        <f t="shared" si="939"/>
        <v>0</v>
      </c>
      <c r="AR2335" s="37">
        <f t="shared" si="939"/>
        <v>0</v>
      </c>
      <c r="AS2335" s="37">
        <f t="shared" si="939"/>
        <v>0</v>
      </c>
      <c r="AT2335" s="37">
        <f t="shared" si="939"/>
        <v>0</v>
      </c>
      <c r="AU2335" s="37">
        <f t="shared" si="939"/>
        <v>0</v>
      </c>
      <c r="AV2335" s="37">
        <f t="shared" si="939"/>
        <v>0</v>
      </c>
      <c r="AW2335" s="37">
        <f t="shared" si="939"/>
        <v>0</v>
      </c>
      <c r="AX2335" s="37">
        <f t="shared" si="939"/>
        <v>0</v>
      </c>
      <c r="AY2335" s="37">
        <f t="shared" si="939"/>
        <v>0</v>
      </c>
      <c r="AZ2335" s="37">
        <f t="shared" si="939"/>
        <v>0</v>
      </c>
      <c r="BA2335" s="37">
        <f t="shared" si="939"/>
        <v>0</v>
      </c>
      <c r="BB2335" s="37">
        <f t="shared" si="939"/>
        <v>0</v>
      </c>
      <c r="BC2335" s="37">
        <f t="shared" si="939"/>
        <v>0</v>
      </c>
      <c r="BD2335" s="24">
        <f t="shared" si="937"/>
        <v>0</v>
      </c>
      <c r="BE2335" s="110"/>
    </row>
    <row r="2336" spans="1:57" ht="25.5" customHeight="1" x14ac:dyDescent="0.25">
      <c r="A2336" s="29"/>
      <c r="B2336" s="83"/>
      <c r="C2336" s="84"/>
      <c r="D2336" s="84"/>
      <c r="E2336" s="76" t="s">
        <v>117</v>
      </c>
      <c r="F2336" s="33">
        <f t="shared" ref="F2336:AK2336" si="940">COUNTA(F2295:F2334)</f>
        <v>40</v>
      </c>
      <c r="G2336" s="33">
        <f t="shared" si="940"/>
        <v>40</v>
      </c>
      <c r="H2336" s="33">
        <f t="shared" si="940"/>
        <v>40</v>
      </c>
      <c r="I2336" s="33">
        <f t="shared" si="940"/>
        <v>40</v>
      </c>
      <c r="J2336" s="33">
        <f t="shared" si="940"/>
        <v>40</v>
      </c>
      <c r="K2336" s="33">
        <f t="shared" si="940"/>
        <v>40</v>
      </c>
      <c r="L2336" s="33">
        <f t="shared" si="940"/>
        <v>40</v>
      </c>
      <c r="M2336" s="33">
        <f t="shared" si="940"/>
        <v>40</v>
      </c>
      <c r="N2336" s="33">
        <f t="shared" si="940"/>
        <v>40</v>
      </c>
      <c r="O2336" s="33">
        <f t="shared" si="940"/>
        <v>40</v>
      </c>
      <c r="P2336" s="33">
        <f t="shared" si="940"/>
        <v>40</v>
      </c>
      <c r="Q2336" s="33">
        <f t="shared" si="940"/>
        <v>40</v>
      </c>
      <c r="R2336" s="33">
        <f t="shared" si="940"/>
        <v>40</v>
      </c>
      <c r="S2336" s="33">
        <f t="shared" si="940"/>
        <v>40</v>
      </c>
      <c r="T2336" s="33">
        <f t="shared" si="940"/>
        <v>40</v>
      </c>
      <c r="U2336" s="33">
        <f t="shared" si="940"/>
        <v>40</v>
      </c>
      <c r="V2336" s="33"/>
      <c r="W2336" s="33">
        <f t="shared" si="940"/>
        <v>40</v>
      </c>
      <c r="X2336" s="33"/>
      <c r="Y2336" s="33">
        <f t="shared" si="940"/>
        <v>40</v>
      </c>
      <c r="Z2336" s="33">
        <f t="shared" si="940"/>
        <v>40</v>
      </c>
      <c r="AA2336" s="33"/>
      <c r="AB2336" s="33">
        <f t="shared" si="940"/>
        <v>40</v>
      </c>
      <c r="AC2336" s="33">
        <f t="shared" si="940"/>
        <v>40</v>
      </c>
      <c r="AD2336" s="33">
        <f t="shared" si="940"/>
        <v>40</v>
      </c>
      <c r="AE2336" s="33">
        <f t="shared" si="940"/>
        <v>40</v>
      </c>
      <c r="AF2336" s="33">
        <f t="shared" si="940"/>
        <v>40</v>
      </c>
      <c r="AG2336" s="33">
        <f t="shared" si="940"/>
        <v>40</v>
      </c>
      <c r="AH2336" s="33"/>
      <c r="AI2336" s="33">
        <f t="shared" si="940"/>
        <v>40</v>
      </c>
      <c r="AJ2336" s="33">
        <f t="shared" si="940"/>
        <v>40</v>
      </c>
      <c r="AK2336" s="33"/>
      <c r="AL2336" s="33">
        <f t="shared" ref="AL2336:BC2336" si="941">COUNTA(AL2295:AL2334)</f>
        <v>40</v>
      </c>
      <c r="AM2336" s="33">
        <f t="shared" si="941"/>
        <v>40</v>
      </c>
      <c r="AN2336" s="33">
        <f t="shared" si="941"/>
        <v>40</v>
      </c>
      <c r="AO2336" s="33">
        <f t="shared" si="941"/>
        <v>40</v>
      </c>
      <c r="AP2336" s="33">
        <f t="shared" si="941"/>
        <v>40</v>
      </c>
      <c r="AQ2336" s="33">
        <f t="shared" si="941"/>
        <v>40</v>
      </c>
      <c r="AR2336" s="33">
        <f t="shared" si="941"/>
        <v>40</v>
      </c>
      <c r="AS2336" s="33">
        <f t="shared" si="941"/>
        <v>40</v>
      </c>
      <c r="AT2336" s="33">
        <f t="shared" si="941"/>
        <v>40</v>
      </c>
      <c r="AU2336" s="33">
        <f t="shared" si="941"/>
        <v>40</v>
      </c>
      <c r="AV2336" s="33">
        <f t="shared" si="941"/>
        <v>40</v>
      </c>
      <c r="AW2336" s="33">
        <f t="shared" si="941"/>
        <v>40</v>
      </c>
      <c r="AX2336" s="33">
        <f t="shared" si="941"/>
        <v>40</v>
      </c>
      <c r="AY2336" s="33">
        <f t="shared" si="941"/>
        <v>40</v>
      </c>
      <c r="AZ2336" s="33">
        <f t="shared" si="941"/>
        <v>40</v>
      </c>
      <c r="BA2336" s="33">
        <f t="shared" si="941"/>
        <v>40</v>
      </c>
      <c r="BB2336" s="33">
        <f t="shared" si="941"/>
        <v>40</v>
      </c>
      <c r="BC2336" s="33">
        <f t="shared" si="941"/>
        <v>40</v>
      </c>
      <c r="BD2336" s="33">
        <f t="shared" si="937"/>
        <v>1800</v>
      </c>
      <c r="BE2336" s="110"/>
    </row>
    <row r="2337" spans="1:57" ht="25.5" customHeight="1" x14ac:dyDescent="0.25">
      <c r="A2337" s="29"/>
      <c r="B2337" s="83"/>
      <c r="C2337" s="84"/>
      <c r="D2337" s="84"/>
      <c r="E2337" s="76" t="s">
        <v>64</v>
      </c>
      <c r="F2337" s="34">
        <f t="shared" ref="F2337:AK2337" si="942">COUNTIF(F2295:F2334,"NS")</f>
        <v>0</v>
      </c>
      <c r="G2337" s="34">
        <f t="shared" si="942"/>
        <v>0</v>
      </c>
      <c r="H2337" s="34">
        <f t="shared" si="942"/>
        <v>0</v>
      </c>
      <c r="I2337" s="34">
        <f t="shared" si="942"/>
        <v>0</v>
      </c>
      <c r="J2337" s="34">
        <f t="shared" si="942"/>
        <v>0</v>
      </c>
      <c r="K2337" s="34">
        <f t="shared" si="942"/>
        <v>0</v>
      </c>
      <c r="L2337" s="34">
        <f t="shared" si="942"/>
        <v>0</v>
      </c>
      <c r="M2337" s="34">
        <f t="shared" si="942"/>
        <v>0</v>
      </c>
      <c r="N2337" s="34">
        <f t="shared" si="942"/>
        <v>0</v>
      </c>
      <c r="O2337" s="34">
        <f t="shared" si="942"/>
        <v>0</v>
      </c>
      <c r="P2337" s="34">
        <f t="shared" si="942"/>
        <v>0</v>
      </c>
      <c r="Q2337" s="34">
        <f t="shared" si="942"/>
        <v>0</v>
      </c>
      <c r="R2337" s="34">
        <f t="shared" si="942"/>
        <v>0</v>
      </c>
      <c r="S2337" s="34">
        <f t="shared" si="942"/>
        <v>0</v>
      </c>
      <c r="T2337" s="34">
        <f t="shared" si="942"/>
        <v>0</v>
      </c>
      <c r="U2337" s="34">
        <f t="shared" si="942"/>
        <v>0</v>
      </c>
      <c r="V2337" s="34"/>
      <c r="W2337" s="34">
        <f t="shared" si="942"/>
        <v>0</v>
      </c>
      <c r="X2337" s="34"/>
      <c r="Y2337" s="34">
        <f t="shared" si="942"/>
        <v>0</v>
      </c>
      <c r="Z2337" s="34">
        <f t="shared" si="942"/>
        <v>0</v>
      </c>
      <c r="AA2337" s="34"/>
      <c r="AB2337" s="34">
        <f t="shared" si="942"/>
        <v>0</v>
      </c>
      <c r="AC2337" s="34">
        <f t="shared" si="942"/>
        <v>0</v>
      </c>
      <c r="AD2337" s="34">
        <f t="shared" si="942"/>
        <v>0</v>
      </c>
      <c r="AE2337" s="34">
        <f t="shared" si="942"/>
        <v>0</v>
      </c>
      <c r="AF2337" s="34">
        <f t="shared" si="942"/>
        <v>0</v>
      </c>
      <c r="AG2337" s="34">
        <f t="shared" si="942"/>
        <v>0</v>
      </c>
      <c r="AH2337" s="34"/>
      <c r="AI2337" s="34">
        <f t="shared" si="942"/>
        <v>0</v>
      </c>
      <c r="AJ2337" s="34">
        <f t="shared" si="942"/>
        <v>0</v>
      </c>
      <c r="AK2337" s="34"/>
      <c r="AL2337" s="34">
        <f t="shared" ref="AL2337:BC2337" si="943">COUNTIF(AL2295:AL2334,"NS")</f>
        <v>0</v>
      </c>
      <c r="AM2337" s="34">
        <f t="shared" si="943"/>
        <v>0</v>
      </c>
      <c r="AN2337" s="34">
        <f t="shared" si="943"/>
        <v>0</v>
      </c>
      <c r="AO2337" s="34">
        <f t="shared" si="943"/>
        <v>0</v>
      </c>
      <c r="AP2337" s="34">
        <f t="shared" si="943"/>
        <v>0</v>
      </c>
      <c r="AQ2337" s="34">
        <f t="shared" si="943"/>
        <v>0</v>
      </c>
      <c r="AR2337" s="34">
        <f t="shared" si="943"/>
        <v>0</v>
      </c>
      <c r="AS2337" s="34">
        <f t="shared" si="943"/>
        <v>0</v>
      </c>
      <c r="AT2337" s="34">
        <f t="shared" si="943"/>
        <v>0</v>
      </c>
      <c r="AU2337" s="34">
        <f t="shared" si="943"/>
        <v>0</v>
      </c>
      <c r="AV2337" s="34">
        <f t="shared" si="943"/>
        <v>0</v>
      </c>
      <c r="AW2337" s="34">
        <f t="shared" si="943"/>
        <v>0</v>
      </c>
      <c r="AX2337" s="34">
        <f t="shared" si="943"/>
        <v>0</v>
      </c>
      <c r="AY2337" s="34">
        <f t="shared" si="943"/>
        <v>0</v>
      </c>
      <c r="AZ2337" s="34">
        <f t="shared" si="943"/>
        <v>0</v>
      </c>
      <c r="BA2337" s="34">
        <f t="shared" si="943"/>
        <v>0</v>
      </c>
      <c r="BB2337" s="34">
        <f t="shared" si="943"/>
        <v>0</v>
      </c>
      <c r="BC2337" s="34">
        <f t="shared" si="943"/>
        <v>0</v>
      </c>
      <c r="BD2337" s="33">
        <f t="shared" si="937"/>
        <v>0</v>
      </c>
      <c r="BE2337" s="110"/>
    </row>
    <row r="2338" spans="1:57" ht="25.5" customHeight="1" x14ac:dyDescent="0.25">
      <c r="A2338" s="29"/>
      <c r="B2338" s="83"/>
      <c r="C2338" s="84"/>
      <c r="D2338" s="84"/>
      <c r="E2338" s="76" t="s">
        <v>59</v>
      </c>
      <c r="F2338" s="34">
        <f t="shared" ref="F2338:AK2338" si="944">COUNTIF(F2295:F2334,"NC")</f>
        <v>0</v>
      </c>
      <c r="G2338" s="34">
        <f t="shared" si="944"/>
        <v>0</v>
      </c>
      <c r="H2338" s="34">
        <f t="shared" si="944"/>
        <v>0</v>
      </c>
      <c r="I2338" s="34">
        <f t="shared" si="944"/>
        <v>0</v>
      </c>
      <c r="J2338" s="34">
        <f t="shared" si="944"/>
        <v>0</v>
      </c>
      <c r="K2338" s="34">
        <f t="shared" si="944"/>
        <v>0</v>
      </c>
      <c r="L2338" s="34">
        <f t="shared" si="944"/>
        <v>0</v>
      </c>
      <c r="M2338" s="34">
        <f t="shared" si="944"/>
        <v>0</v>
      </c>
      <c r="N2338" s="34">
        <f t="shared" si="944"/>
        <v>0</v>
      </c>
      <c r="O2338" s="34">
        <f t="shared" si="944"/>
        <v>0</v>
      </c>
      <c r="P2338" s="34">
        <f t="shared" si="944"/>
        <v>0</v>
      </c>
      <c r="Q2338" s="34">
        <f t="shared" si="944"/>
        <v>0</v>
      </c>
      <c r="R2338" s="34">
        <f t="shared" si="944"/>
        <v>0</v>
      </c>
      <c r="S2338" s="34">
        <f t="shared" si="944"/>
        <v>0</v>
      </c>
      <c r="T2338" s="34">
        <f t="shared" si="944"/>
        <v>0</v>
      </c>
      <c r="U2338" s="34">
        <f t="shared" si="944"/>
        <v>0</v>
      </c>
      <c r="V2338" s="34"/>
      <c r="W2338" s="34">
        <f t="shared" si="944"/>
        <v>0</v>
      </c>
      <c r="X2338" s="34"/>
      <c r="Y2338" s="34">
        <f t="shared" si="944"/>
        <v>0</v>
      </c>
      <c r="Z2338" s="34">
        <f t="shared" si="944"/>
        <v>0</v>
      </c>
      <c r="AA2338" s="34"/>
      <c r="AB2338" s="34">
        <f t="shared" si="944"/>
        <v>0</v>
      </c>
      <c r="AC2338" s="34">
        <f t="shared" si="944"/>
        <v>0</v>
      </c>
      <c r="AD2338" s="34">
        <f t="shared" si="944"/>
        <v>0</v>
      </c>
      <c r="AE2338" s="34">
        <f t="shared" si="944"/>
        <v>0</v>
      </c>
      <c r="AF2338" s="34">
        <f t="shared" si="944"/>
        <v>0</v>
      </c>
      <c r="AG2338" s="34">
        <f t="shared" si="944"/>
        <v>0</v>
      </c>
      <c r="AH2338" s="34"/>
      <c r="AI2338" s="34">
        <f t="shared" si="944"/>
        <v>0</v>
      </c>
      <c r="AJ2338" s="34">
        <f t="shared" si="944"/>
        <v>0</v>
      </c>
      <c r="AK2338" s="34"/>
      <c r="AL2338" s="34">
        <f t="shared" ref="AL2338:BC2338" si="945">COUNTIF(AL2295:AL2334,"NC")</f>
        <v>0</v>
      </c>
      <c r="AM2338" s="34">
        <f t="shared" si="945"/>
        <v>0</v>
      </c>
      <c r="AN2338" s="34">
        <f t="shared" si="945"/>
        <v>0</v>
      </c>
      <c r="AO2338" s="34">
        <f t="shared" si="945"/>
        <v>0</v>
      </c>
      <c r="AP2338" s="34">
        <f t="shared" si="945"/>
        <v>0</v>
      </c>
      <c r="AQ2338" s="34">
        <f t="shared" si="945"/>
        <v>0</v>
      </c>
      <c r="AR2338" s="34">
        <f t="shared" si="945"/>
        <v>0</v>
      </c>
      <c r="AS2338" s="34">
        <f t="shared" si="945"/>
        <v>0</v>
      </c>
      <c r="AT2338" s="34">
        <f t="shared" si="945"/>
        <v>0</v>
      </c>
      <c r="AU2338" s="34">
        <f t="shared" si="945"/>
        <v>0</v>
      </c>
      <c r="AV2338" s="34">
        <f t="shared" si="945"/>
        <v>0</v>
      </c>
      <c r="AW2338" s="34">
        <f t="shared" si="945"/>
        <v>0</v>
      </c>
      <c r="AX2338" s="34">
        <f t="shared" si="945"/>
        <v>0</v>
      </c>
      <c r="AY2338" s="34">
        <f t="shared" si="945"/>
        <v>0</v>
      </c>
      <c r="AZ2338" s="34">
        <f t="shared" si="945"/>
        <v>0</v>
      </c>
      <c r="BA2338" s="34">
        <f t="shared" si="945"/>
        <v>0</v>
      </c>
      <c r="BB2338" s="34">
        <f t="shared" si="945"/>
        <v>0</v>
      </c>
      <c r="BC2338" s="34">
        <f t="shared" si="945"/>
        <v>0</v>
      </c>
      <c r="BD2338" s="33">
        <f t="shared" si="937"/>
        <v>0</v>
      </c>
      <c r="BE2338" s="110"/>
    </row>
    <row r="2339" spans="1:57" ht="25.5" customHeight="1" x14ac:dyDescent="0.25">
      <c r="A2339" s="29"/>
      <c r="B2339" s="83"/>
      <c r="C2339" s="84"/>
      <c r="D2339" s="84"/>
      <c r="E2339" s="76" t="s">
        <v>118</v>
      </c>
      <c r="F2339" s="35">
        <f t="shared" ref="F2339:AK2339" si="946">1-F2338/(F2336-F2337)</f>
        <v>1</v>
      </c>
      <c r="G2339" s="35">
        <f t="shared" si="946"/>
        <v>1</v>
      </c>
      <c r="H2339" s="35">
        <f t="shared" si="946"/>
        <v>1</v>
      </c>
      <c r="I2339" s="35">
        <f t="shared" si="946"/>
        <v>1</v>
      </c>
      <c r="J2339" s="35">
        <f t="shared" si="946"/>
        <v>1</v>
      </c>
      <c r="K2339" s="35">
        <f t="shared" si="946"/>
        <v>1</v>
      </c>
      <c r="L2339" s="35">
        <f t="shared" si="946"/>
        <v>1</v>
      </c>
      <c r="M2339" s="35">
        <f t="shared" si="946"/>
        <v>1</v>
      </c>
      <c r="N2339" s="35">
        <f t="shared" si="946"/>
        <v>1</v>
      </c>
      <c r="O2339" s="35">
        <f t="shared" si="946"/>
        <v>1</v>
      </c>
      <c r="P2339" s="35">
        <f t="shared" si="946"/>
        <v>1</v>
      </c>
      <c r="Q2339" s="35">
        <f t="shared" si="946"/>
        <v>1</v>
      </c>
      <c r="R2339" s="35">
        <f t="shared" si="946"/>
        <v>1</v>
      </c>
      <c r="S2339" s="35">
        <f t="shared" si="946"/>
        <v>1</v>
      </c>
      <c r="T2339" s="35">
        <f t="shared" si="946"/>
        <v>1</v>
      </c>
      <c r="U2339" s="35">
        <f t="shared" si="946"/>
        <v>1</v>
      </c>
      <c r="V2339" s="35"/>
      <c r="W2339" s="35">
        <f t="shared" si="946"/>
        <v>1</v>
      </c>
      <c r="X2339" s="35"/>
      <c r="Y2339" s="35">
        <f t="shared" si="946"/>
        <v>1</v>
      </c>
      <c r="Z2339" s="35">
        <f t="shared" si="946"/>
        <v>1</v>
      </c>
      <c r="AA2339" s="35"/>
      <c r="AB2339" s="35">
        <f t="shared" si="946"/>
        <v>1</v>
      </c>
      <c r="AC2339" s="35">
        <f t="shared" si="946"/>
        <v>1</v>
      </c>
      <c r="AD2339" s="35">
        <f t="shared" si="946"/>
        <v>1</v>
      </c>
      <c r="AE2339" s="35">
        <f t="shared" si="946"/>
        <v>1</v>
      </c>
      <c r="AF2339" s="35">
        <f t="shared" si="946"/>
        <v>1</v>
      </c>
      <c r="AG2339" s="35">
        <f t="shared" si="946"/>
        <v>1</v>
      </c>
      <c r="AH2339" s="35"/>
      <c r="AI2339" s="35">
        <f t="shared" si="946"/>
        <v>1</v>
      </c>
      <c r="AJ2339" s="35">
        <f t="shared" si="946"/>
        <v>1</v>
      </c>
      <c r="AK2339" s="35"/>
      <c r="AL2339" s="35">
        <f t="shared" ref="AL2339:BD2339" si="947">1-AL2338/(AL2336-AL2337)</f>
        <v>1</v>
      </c>
      <c r="AM2339" s="35">
        <f t="shared" si="947"/>
        <v>1</v>
      </c>
      <c r="AN2339" s="35">
        <f t="shared" si="947"/>
        <v>1</v>
      </c>
      <c r="AO2339" s="35">
        <f t="shared" si="947"/>
        <v>1</v>
      </c>
      <c r="AP2339" s="35">
        <f t="shared" si="947"/>
        <v>1</v>
      </c>
      <c r="AQ2339" s="35">
        <f t="shared" si="947"/>
        <v>1</v>
      </c>
      <c r="AR2339" s="35">
        <f t="shared" si="947"/>
        <v>1</v>
      </c>
      <c r="AS2339" s="35">
        <f t="shared" si="947"/>
        <v>1</v>
      </c>
      <c r="AT2339" s="35">
        <f t="shared" si="947"/>
        <v>1</v>
      </c>
      <c r="AU2339" s="35">
        <f t="shared" si="947"/>
        <v>1</v>
      </c>
      <c r="AV2339" s="35">
        <f t="shared" si="947"/>
        <v>1</v>
      </c>
      <c r="AW2339" s="35">
        <f t="shared" si="947"/>
        <v>1</v>
      </c>
      <c r="AX2339" s="35">
        <f t="shared" si="947"/>
        <v>1</v>
      </c>
      <c r="AY2339" s="35">
        <f t="shared" si="947"/>
        <v>1</v>
      </c>
      <c r="AZ2339" s="35">
        <f t="shared" si="947"/>
        <v>1</v>
      </c>
      <c r="BA2339" s="35">
        <f t="shared" si="947"/>
        <v>1</v>
      </c>
      <c r="BB2339" s="35">
        <f t="shared" si="947"/>
        <v>1</v>
      </c>
      <c r="BC2339" s="35">
        <f t="shared" si="947"/>
        <v>1</v>
      </c>
      <c r="BD2339" s="35">
        <f t="shared" si="947"/>
        <v>1</v>
      </c>
      <c r="BE2339" s="110"/>
    </row>
    <row r="2340" spans="1:57" ht="25.5" customHeight="1" x14ac:dyDescent="0.25">
      <c r="A2340" s="29"/>
      <c r="B2340" s="83"/>
      <c r="C2340" s="84"/>
      <c r="D2340" s="84"/>
      <c r="E2340" s="76" t="s">
        <v>152</v>
      </c>
      <c r="F2340" s="34">
        <f t="shared" ref="F2340:AK2340" si="948">F2336+F2289</f>
        <v>1839</v>
      </c>
      <c r="G2340" s="34">
        <f t="shared" si="948"/>
        <v>1840</v>
      </c>
      <c r="H2340" s="34">
        <f t="shared" si="948"/>
        <v>1840</v>
      </c>
      <c r="I2340" s="34">
        <f t="shared" si="948"/>
        <v>1840</v>
      </c>
      <c r="J2340" s="34">
        <f t="shared" si="948"/>
        <v>1840</v>
      </c>
      <c r="K2340" s="34">
        <f t="shared" si="948"/>
        <v>1838</v>
      </c>
      <c r="L2340" s="34">
        <f t="shared" si="948"/>
        <v>1838</v>
      </c>
      <c r="M2340" s="34">
        <f t="shared" si="948"/>
        <v>1839</v>
      </c>
      <c r="N2340" s="34">
        <f t="shared" si="948"/>
        <v>1839</v>
      </c>
      <c r="O2340" s="34">
        <f t="shared" si="948"/>
        <v>1838</v>
      </c>
      <c r="P2340" s="34">
        <f t="shared" si="948"/>
        <v>1840</v>
      </c>
      <c r="Q2340" s="34">
        <f t="shared" si="948"/>
        <v>1840</v>
      </c>
      <c r="R2340" s="34">
        <f t="shared" si="948"/>
        <v>1823</v>
      </c>
      <c r="S2340" s="34">
        <f t="shared" si="948"/>
        <v>1839</v>
      </c>
      <c r="T2340" s="34">
        <f t="shared" si="948"/>
        <v>1840</v>
      </c>
      <c r="U2340" s="34">
        <f t="shared" si="948"/>
        <v>1828</v>
      </c>
      <c r="V2340" s="34"/>
      <c r="W2340" s="34">
        <f t="shared" si="948"/>
        <v>1835</v>
      </c>
      <c r="X2340" s="34"/>
      <c r="Y2340" s="34">
        <f t="shared" si="948"/>
        <v>1839</v>
      </c>
      <c r="Z2340" s="34">
        <f t="shared" si="948"/>
        <v>1840</v>
      </c>
      <c r="AA2340" s="34"/>
      <c r="AB2340" s="34">
        <f t="shared" si="948"/>
        <v>1840</v>
      </c>
      <c r="AC2340" s="34">
        <f t="shared" si="948"/>
        <v>1840</v>
      </c>
      <c r="AD2340" s="34">
        <f t="shared" si="948"/>
        <v>1840</v>
      </c>
      <c r="AE2340" s="34">
        <f t="shared" si="948"/>
        <v>1840</v>
      </c>
      <c r="AF2340" s="34">
        <f t="shared" si="948"/>
        <v>1839</v>
      </c>
      <c r="AG2340" s="34">
        <f t="shared" si="948"/>
        <v>1839</v>
      </c>
      <c r="AH2340" s="34"/>
      <c r="AI2340" s="34">
        <f t="shared" si="948"/>
        <v>1840</v>
      </c>
      <c r="AJ2340" s="34">
        <f t="shared" si="948"/>
        <v>1836</v>
      </c>
      <c r="AK2340" s="34"/>
      <c r="AL2340" s="34">
        <f t="shared" ref="AL2340:BD2340" si="949">AL2336+AL2289</f>
        <v>1836</v>
      </c>
      <c r="AM2340" s="34">
        <f t="shared" si="949"/>
        <v>1839</v>
      </c>
      <c r="AN2340" s="34">
        <f t="shared" si="949"/>
        <v>1839</v>
      </c>
      <c r="AO2340" s="34">
        <f t="shared" si="949"/>
        <v>1839</v>
      </c>
      <c r="AP2340" s="34">
        <f t="shared" si="949"/>
        <v>1840</v>
      </c>
      <c r="AQ2340" s="34">
        <f t="shared" si="949"/>
        <v>1837</v>
      </c>
      <c r="AR2340" s="34">
        <f t="shared" si="949"/>
        <v>1838</v>
      </c>
      <c r="AS2340" s="34">
        <f t="shared" si="949"/>
        <v>1840</v>
      </c>
      <c r="AT2340" s="34">
        <f t="shared" si="949"/>
        <v>1839</v>
      </c>
      <c r="AU2340" s="34">
        <f t="shared" si="949"/>
        <v>1840</v>
      </c>
      <c r="AV2340" s="34">
        <f t="shared" si="949"/>
        <v>1840</v>
      </c>
      <c r="AW2340" s="34">
        <f t="shared" si="949"/>
        <v>1832</v>
      </c>
      <c r="AX2340" s="34">
        <f t="shared" si="949"/>
        <v>1839</v>
      </c>
      <c r="AY2340" s="34">
        <f t="shared" si="949"/>
        <v>1837</v>
      </c>
      <c r="AZ2340" s="34">
        <f t="shared" si="949"/>
        <v>1839</v>
      </c>
      <c r="BA2340" s="34">
        <f t="shared" si="949"/>
        <v>1840</v>
      </c>
      <c r="BB2340" s="34">
        <f t="shared" si="949"/>
        <v>1840</v>
      </c>
      <c r="BC2340" s="34">
        <f t="shared" si="949"/>
        <v>1840</v>
      </c>
      <c r="BD2340" s="34">
        <f t="shared" si="949"/>
        <v>82723</v>
      </c>
      <c r="BE2340" s="110"/>
    </row>
    <row r="2341" spans="1:57" ht="25.5" customHeight="1" x14ac:dyDescent="0.25">
      <c r="A2341" s="29"/>
      <c r="B2341" s="83"/>
      <c r="C2341" s="84"/>
      <c r="D2341" s="84"/>
      <c r="E2341" s="76" t="s">
        <v>153</v>
      </c>
      <c r="F2341" s="34">
        <f t="shared" ref="F2341:AK2341" si="950">F2337+F2290</f>
        <v>94</v>
      </c>
      <c r="G2341" s="34">
        <f t="shared" si="950"/>
        <v>142</v>
      </c>
      <c r="H2341" s="34">
        <f t="shared" si="950"/>
        <v>91</v>
      </c>
      <c r="I2341" s="34">
        <f t="shared" si="950"/>
        <v>146</v>
      </c>
      <c r="J2341" s="34">
        <f t="shared" si="950"/>
        <v>151</v>
      </c>
      <c r="K2341" s="34">
        <f t="shared" si="950"/>
        <v>145</v>
      </c>
      <c r="L2341" s="34">
        <f t="shared" si="950"/>
        <v>192</v>
      </c>
      <c r="M2341" s="34">
        <f t="shared" si="950"/>
        <v>175</v>
      </c>
      <c r="N2341" s="34">
        <f t="shared" si="950"/>
        <v>159</v>
      </c>
      <c r="O2341" s="34">
        <f t="shared" si="950"/>
        <v>158</v>
      </c>
      <c r="P2341" s="34">
        <f t="shared" si="950"/>
        <v>148</v>
      </c>
      <c r="Q2341" s="34">
        <f t="shared" si="950"/>
        <v>192</v>
      </c>
      <c r="R2341" s="34">
        <f t="shared" si="950"/>
        <v>131</v>
      </c>
      <c r="S2341" s="34">
        <f t="shared" si="950"/>
        <v>185</v>
      </c>
      <c r="T2341" s="34">
        <f t="shared" si="950"/>
        <v>145</v>
      </c>
      <c r="U2341" s="34">
        <f t="shared" si="950"/>
        <v>140</v>
      </c>
      <c r="V2341" s="34"/>
      <c r="W2341" s="34">
        <f t="shared" si="950"/>
        <v>157</v>
      </c>
      <c r="X2341" s="34"/>
      <c r="Y2341" s="34">
        <f t="shared" si="950"/>
        <v>150</v>
      </c>
      <c r="Z2341" s="34">
        <f t="shared" si="950"/>
        <v>146</v>
      </c>
      <c r="AA2341" s="34"/>
      <c r="AB2341" s="34">
        <f t="shared" si="950"/>
        <v>133</v>
      </c>
      <c r="AC2341" s="34">
        <f t="shared" si="950"/>
        <v>149</v>
      </c>
      <c r="AD2341" s="34">
        <f t="shared" si="950"/>
        <v>154</v>
      </c>
      <c r="AE2341" s="34">
        <f t="shared" si="950"/>
        <v>157</v>
      </c>
      <c r="AF2341" s="34">
        <f t="shared" si="950"/>
        <v>166</v>
      </c>
      <c r="AG2341" s="34">
        <f t="shared" si="950"/>
        <v>116</v>
      </c>
      <c r="AH2341" s="34"/>
      <c r="AI2341" s="34">
        <f t="shared" si="950"/>
        <v>184</v>
      </c>
      <c r="AJ2341" s="34">
        <f t="shared" si="950"/>
        <v>148</v>
      </c>
      <c r="AK2341" s="34"/>
      <c r="AL2341" s="34">
        <f t="shared" ref="AL2341:BD2341" si="951">AL2337+AL2290</f>
        <v>145</v>
      </c>
      <c r="AM2341" s="34">
        <f t="shared" si="951"/>
        <v>147</v>
      </c>
      <c r="AN2341" s="34">
        <f t="shared" si="951"/>
        <v>176</v>
      </c>
      <c r="AO2341" s="34">
        <f t="shared" si="951"/>
        <v>144</v>
      </c>
      <c r="AP2341" s="34">
        <f t="shared" si="951"/>
        <v>184</v>
      </c>
      <c r="AQ2341" s="34">
        <f t="shared" si="951"/>
        <v>147</v>
      </c>
      <c r="AR2341" s="34">
        <f t="shared" si="951"/>
        <v>130</v>
      </c>
      <c r="AS2341" s="34">
        <f t="shared" si="951"/>
        <v>217</v>
      </c>
      <c r="AT2341" s="34">
        <f t="shared" si="951"/>
        <v>144</v>
      </c>
      <c r="AU2341" s="34">
        <f t="shared" si="951"/>
        <v>189</v>
      </c>
      <c r="AV2341" s="34">
        <f t="shared" si="951"/>
        <v>0</v>
      </c>
      <c r="AW2341" s="34">
        <f t="shared" si="951"/>
        <v>154</v>
      </c>
      <c r="AX2341" s="34">
        <f t="shared" si="951"/>
        <v>128</v>
      </c>
      <c r="AY2341" s="34">
        <f t="shared" si="951"/>
        <v>196</v>
      </c>
      <c r="AZ2341" s="34">
        <f t="shared" si="951"/>
        <v>131</v>
      </c>
      <c r="BA2341" s="34">
        <f t="shared" si="951"/>
        <v>137</v>
      </c>
      <c r="BB2341" s="34">
        <f t="shared" si="951"/>
        <v>0</v>
      </c>
      <c r="BC2341" s="34">
        <f t="shared" si="951"/>
        <v>0</v>
      </c>
      <c r="BD2341" s="34">
        <f t="shared" si="951"/>
        <v>6423</v>
      </c>
      <c r="BE2341" s="110"/>
    </row>
    <row r="2342" spans="1:57" ht="25.5" customHeight="1" x14ac:dyDescent="0.25">
      <c r="A2342" s="29"/>
      <c r="B2342" s="83"/>
      <c r="C2342" s="84"/>
      <c r="D2342" s="84"/>
      <c r="E2342" s="76" t="s">
        <v>154</v>
      </c>
      <c r="F2342" s="34">
        <f t="shared" ref="F2342:AK2342" si="952">F2338+F2291</f>
        <v>5</v>
      </c>
      <c r="G2342" s="34">
        <f t="shared" si="952"/>
        <v>27</v>
      </c>
      <c r="H2342" s="34">
        <f t="shared" si="952"/>
        <v>89</v>
      </c>
      <c r="I2342" s="34">
        <f t="shared" si="952"/>
        <v>71</v>
      </c>
      <c r="J2342" s="34">
        <f t="shared" si="952"/>
        <v>81</v>
      </c>
      <c r="K2342" s="34">
        <f t="shared" si="952"/>
        <v>22</v>
      </c>
      <c r="L2342" s="34">
        <f t="shared" si="952"/>
        <v>51</v>
      </c>
      <c r="M2342" s="34">
        <f t="shared" si="952"/>
        <v>134</v>
      </c>
      <c r="N2342" s="34">
        <f t="shared" si="952"/>
        <v>107</v>
      </c>
      <c r="O2342" s="34">
        <f t="shared" si="952"/>
        <v>72</v>
      </c>
      <c r="P2342" s="34">
        <f t="shared" si="952"/>
        <v>29</v>
      </c>
      <c r="Q2342" s="34">
        <f t="shared" si="952"/>
        <v>71</v>
      </c>
      <c r="R2342" s="34">
        <f t="shared" si="952"/>
        <v>96</v>
      </c>
      <c r="S2342" s="34">
        <f t="shared" si="952"/>
        <v>24</v>
      </c>
      <c r="T2342" s="34">
        <f t="shared" si="952"/>
        <v>101</v>
      </c>
      <c r="U2342" s="34">
        <f t="shared" si="952"/>
        <v>78</v>
      </c>
      <c r="V2342" s="34"/>
      <c r="W2342" s="34">
        <f t="shared" si="952"/>
        <v>147</v>
      </c>
      <c r="X2342" s="34"/>
      <c r="Y2342" s="34">
        <f t="shared" si="952"/>
        <v>58</v>
      </c>
      <c r="Z2342" s="34">
        <f t="shared" si="952"/>
        <v>74</v>
      </c>
      <c r="AA2342" s="34"/>
      <c r="AB2342" s="34">
        <f t="shared" si="952"/>
        <v>4</v>
      </c>
      <c r="AC2342" s="34">
        <f t="shared" si="952"/>
        <v>59</v>
      </c>
      <c r="AD2342" s="34">
        <f t="shared" si="952"/>
        <v>25</v>
      </c>
      <c r="AE2342" s="34">
        <f t="shared" si="952"/>
        <v>21</v>
      </c>
      <c r="AF2342" s="34">
        <f t="shared" si="952"/>
        <v>105</v>
      </c>
      <c r="AG2342" s="34">
        <f t="shared" si="952"/>
        <v>40</v>
      </c>
      <c r="AH2342" s="34"/>
      <c r="AI2342" s="34">
        <f t="shared" si="952"/>
        <v>58</v>
      </c>
      <c r="AJ2342" s="34">
        <f t="shared" si="952"/>
        <v>39</v>
      </c>
      <c r="AK2342" s="34"/>
      <c r="AL2342" s="34">
        <f t="shared" ref="AL2342:BD2342" si="953">AL2338+AL2291</f>
        <v>37</v>
      </c>
      <c r="AM2342" s="34">
        <f t="shared" si="953"/>
        <v>15</v>
      </c>
      <c r="AN2342" s="34">
        <f t="shared" si="953"/>
        <v>38</v>
      </c>
      <c r="AO2342" s="34">
        <f t="shared" si="953"/>
        <v>93</v>
      </c>
      <c r="AP2342" s="34">
        <f t="shared" si="953"/>
        <v>15</v>
      </c>
      <c r="AQ2342" s="34">
        <f t="shared" si="953"/>
        <v>141</v>
      </c>
      <c r="AR2342" s="34">
        <f t="shared" si="953"/>
        <v>101</v>
      </c>
      <c r="AS2342" s="34">
        <f t="shared" si="953"/>
        <v>87</v>
      </c>
      <c r="AT2342" s="34">
        <f t="shared" si="953"/>
        <v>89</v>
      </c>
      <c r="AU2342" s="34">
        <f t="shared" si="953"/>
        <v>158</v>
      </c>
      <c r="AV2342" s="34">
        <f t="shared" si="953"/>
        <v>0</v>
      </c>
      <c r="AW2342" s="34">
        <f t="shared" si="953"/>
        <v>183</v>
      </c>
      <c r="AX2342" s="34">
        <f t="shared" si="953"/>
        <v>64</v>
      </c>
      <c r="AY2342" s="34">
        <f t="shared" si="953"/>
        <v>3</v>
      </c>
      <c r="AZ2342" s="34">
        <f t="shared" si="953"/>
        <v>33</v>
      </c>
      <c r="BA2342" s="34">
        <f t="shared" si="953"/>
        <v>1</v>
      </c>
      <c r="BB2342" s="34">
        <f t="shared" si="953"/>
        <v>0</v>
      </c>
      <c r="BC2342" s="34">
        <f t="shared" si="953"/>
        <v>0</v>
      </c>
      <c r="BD2342" s="34">
        <f t="shared" si="953"/>
        <v>2746</v>
      </c>
      <c r="BE2342" s="110"/>
    </row>
    <row r="2343" spans="1:57" ht="25.5" customHeight="1" x14ac:dyDescent="0.25">
      <c r="A2343" s="29"/>
      <c r="B2343" s="83"/>
      <c r="C2343" s="84"/>
      <c r="D2343" s="84"/>
      <c r="E2343" s="76" t="s">
        <v>155</v>
      </c>
      <c r="F2343" s="35">
        <f t="shared" ref="F2343:AK2343" si="954">1-F2342/(F2340-F2341)</f>
        <v>0.99713467048710602</v>
      </c>
      <c r="G2343" s="35">
        <f t="shared" si="954"/>
        <v>0.98409893992932862</v>
      </c>
      <c r="H2343" s="35">
        <f t="shared" si="954"/>
        <v>0.94911377930245855</v>
      </c>
      <c r="I2343" s="35">
        <f t="shared" si="954"/>
        <v>0.95808736717827625</v>
      </c>
      <c r="J2343" s="35">
        <f t="shared" si="954"/>
        <v>0.95204262877442269</v>
      </c>
      <c r="K2343" s="35">
        <f t="shared" si="954"/>
        <v>0.98700531600708796</v>
      </c>
      <c r="L2343" s="35">
        <f t="shared" si="954"/>
        <v>0.96901579586877273</v>
      </c>
      <c r="M2343" s="35">
        <f t="shared" si="954"/>
        <v>0.91947115384615385</v>
      </c>
      <c r="N2343" s="35">
        <f t="shared" si="954"/>
        <v>0.93630952380952381</v>
      </c>
      <c r="O2343" s="35">
        <f t="shared" si="954"/>
        <v>0.95714285714285718</v>
      </c>
      <c r="P2343" s="35">
        <f t="shared" si="954"/>
        <v>0.9828605200945626</v>
      </c>
      <c r="Q2343" s="35">
        <f t="shared" si="954"/>
        <v>0.95691747572815533</v>
      </c>
      <c r="R2343" s="35">
        <f t="shared" si="954"/>
        <v>0.94326241134751776</v>
      </c>
      <c r="S2343" s="35">
        <f t="shared" si="954"/>
        <v>0.9854897218863361</v>
      </c>
      <c r="T2343" s="35">
        <f t="shared" si="954"/>
        <v>0.94041297935103241</v>
      </c>
      <c r="U2343" s="35">
        <f t="shared" si="954"/>
        <v>0.95379146919431279</v>
      </c>
      <c r="V2343" s="35"/>
      <c r="W2343" s="35">
        <f t="shared" si="954"/>
        <v>0.91239570917759238</v>
      </c>
      <c r="X2343" s="35"/>
      <c r="Y2343" s="35">
        <f t="shared" si="954"/>
        <v>0.96566015393724092</v>
      </c>
      <c r="Z2343" s="35">
        <f t="shared" si="954"/>
        <v>0.95631641086186536</v>
      </c>
      <c r="AA2343" s="35"/>
      <c r="AB2343" s="35">
        <f t="shared" si="954"/>
        <v>0.99765670767428238</v>
      </c>
      <c r="AC2343" s="35">
        <f t="shared" si="954"/>
        <v>0.96510940272028389</v>
      </c>
      <c r="AD2343" s="35">
        <f t="shared" si="954"/>
        <v>0.98517200474495847</v>
      </c>
      <c r="AE2343" s="35">
        <f t="shared" si="954"/>
        <v>0.98752228163992872</v>
      </c>
      <c r="AF2343" s="35">
        <f t="shared" si="954"/>
        <v>0.93723849372384938</v>
      </c>
      <c r="AG2343" s="35">
        <f t="shared" si="954"/>
        <v>0.97678467788740564</v>
      </c>
      <c r="AH2343" s="35"/>
      <c r="AI2343" s="35">
        <f t="shared" si="954"/>
        <v>0.96497584541062797</v>
      </c>
      <c r="AJ2343" s="35">
        <f t="shared" si="954"/>
        <v>0.9768957345971564</v>
      </c>
      <c r="AK2343" s="35"/>
      <c r="AL2343" s="35">
        <f t="shared" ref="AL2343:BD2343" si="955">1-AL2342/(AL2340-AL2341)</f>
        <v>0.97811945594322891</v>
      </c>
      <c r="AM2343" s="35">
        <f t="shared" si="955"/>
        <v>0.99113475177304966</v>
      </c>
      <c r="AN2343" s="35">
        <f t="shared" si="955"/>
        <v>0.97714972940469036</v>
      </c>
      <c r="AO2343" s="35">
        <f t="shared" si="955"/>
        <v>0.94513274336283182</v>
      </c>
      <c r="AP2343" s="35">
        <f t="shared" si="955"/>
        <v>0.99094202898550721</v>
      </c>
      <c r="AQ2343" s="35">
        <f t="shared" si="955"/>
        <v>0.91656804733727815</v>
      </c>
      <c r="AR2343" s="35">
        <f t="shared" si="955"/>
        <v>0.94086651053864168</v>
      </c>
      <c r="AS2343" s="35">
        <f t="shared" si="955"/>
        <v>0.94639556377079481</v>
      </c>
      <c r="AT2343" s="35">
        <f t="shared" si="955"/>
        <v>0.94749262536873158</v>
      </c>
      <c r="AU2343" s="35">
        <f t="shared" si="955"/>
        <v>0.9043004239854634</v>
      </c>
      <c r="AV2343" s="35">
        <f t="shared" si="955"/>
        <v>1</v>
      </c>
      <c r="AW2343" s="35">
        <f t="shared" si="955"/>
        <v>0.89094159713945176</v>
      </c>
      <c r="AX2343" s="35">
        <f t="shared" si="955"/>
        <v>0.96259497369959091</v>
      </c>
      <c r="AY2343" s="35">
        <f t="shared" si="955"/>
        <v>0.9981718464351006</v>
      </c>
      <c r="AZ2343" s="35">
        <f t="shared" si="955"/>
        <v>0.98067915690866514</v>
      </c>
      <c r="BA2343" s="35">
        <f t="shared" si="955"/>
        <v>0.99941280093951845</v>
      </c>
      <c r="BB2343" s="35">
        <f t="shared" si="955"/>
        <v>1</v>
      </c>
      <c r="BC2343" s="35">
        <f t="shared" si="955"/>
        <v>1</v>
      </c>
      <c r="BD2343" s="35">
        <f t="shared" si="955"/>
        <v>0.96401048492791608</v>
      </c>
      <c r="BE2343" s="110"/>
    </row>
    <row r="2344" spans="1:57" ht="25.5" customHeight="1" x14ac:dyDescent="0.25">
      <c r="A2344" s="19" t="s">
        <v>44</v>
      </c>
      <c r="B2344" s="85" t="s">
        <v>45</v>
      </c>
      <c r="C2344" s="86">
        <v>43792</v>
      </c>
      <c r="D2344" s="85">
        <v>46</v>
      </c>
      <c r="E2344" s="85" t="s">
        <v>46</v>
      </c>
      <c r="F2344" s="19">
        <f t="shared" ref="F2344:AK2344" si="956">F2293</f>
        <v>14</v>
      </c>
      <c r="G2344" s="19">
        <f t="shared" si="956"/>
        <v>23</v>
      </c>
      <c r="H2344" s="19">
        <f t="shared" si="956"/>
        <v>42</v>
      </c>
      <c r="I2344" s="19">
        <f t="shared" si="956"/>
        <v>47</v>
      </c>
      <c r="J2344" s="19">
        <f t="shared" si="956"/>
        <v>48</v>
      </c>
      <c r="K2344" s="19">
        <f t="shared" si="956"/>
        <v>59</v>
      </c>
      <c r="L2344" s="19">
        <f t="shared" si="956"/>
        <v>64</v>
      </c>
      <c r="M2344" s="19">
        <f t="shared" si="956"/>
        <v>65</v>
      </c>
      <c r="N2344" s="19">
        <f t="shared" si="956"/>
        <v>66</v>
      </c>
      <c r="O2344" s="19">
        <f t="shared" si="956"/>
        <v>72</v>
      </c>
      <c r="P2344" s="19">
        <f t="shared" si="956"/>
        <v>76</v>
      </c>
      <c r="Q2344" s="19">
        <f t="shared" si="956"/>
        <v>78</v>
      </c>
      <c r="R2344" s="19">
        <f t="shared" si="956"/>
        <v>79</v>
      </c>
      <c r="S2344" s="19">
        <f t="shared" si="956"/>
        <v>83</v>
      </c>
      <c r="T2344" s="19">
        <f t="shared" si="956"/>
        <v>84</v>
      </c>
      <c r="U2344" s="19">
        <f t="shared" si="956"/>
        <v>86</v>
      </c>
      <c r="V2344" s="19"/>
      <c r="W2344" s="19">
        <f t="shared" si="956"/>
        <v>411</v>
      </c>
      <c r="X2344" s="19"/>
      <c r="Y2344" s="19">
        <f t="shared" si="956"/>
        <v>413</v>
      </c>
      <c r="Z2344" s="19">
        <f t="shared" si="956"/>
        <v>415</v>
      </c>
      <c r="AA2344" s="19"/>
      <c r="AB2344" s="19">
        <f t="shared" si="956"/>
        <v>417</v>
      </c>
      <c r="AC2344" s="19">
        <f t="shared" si="956"/>
        <v>418</v>
      </c>
      <c r="AD2344" s="19">
        <f t="shared" si="956"/>
        <v>419</v>
      </c>
      <c r="AE2344" s="19">
        <f t="shared" si="956"/>
        <v>420</v>
      </c>
      <c r="AF2344" s="19">
        <f t="shared" si="956"/>
        <v>421</v>
      </c>
      <c r="AG2344" s="19">
        <f t="shared" si="956"/>
        <v>422</v>
      </c>
      <c r="AH2344" s="19"/>
      <c r="AI2344" s="19">
        <f t="shared" si="956"/>
        <v>425</v>
      </c>
      <c r="AJ2344" s="19">
        <f t="shared" si="956"/>
        <v>426</v>
      </c>
      <c r="AK2344" s="19"/>
      <c r="AL2344" s="19">
        <f t="shared" ref="AL2344:BD2344" si="957">AL2293</f>
        <v>430</v>
      </c>
      <c r="AM2344" s="19">
        <f t="shared" si="957"/>
        <v>431</v>
      </c>
      <c r="AN2344" s="19">
        <f t="shared" si="957"/>
        <v>433</v>
      </c>
      <c r="AO2344" s="19">
        <f t="shared" si="957"/>
        <v>446</v>
      </c>
      <c r="AP2344" s="19">
        <f t="shared" si="957"/>
        <v>449</v>
      </c>
      <c r="AQ2344" s="19">
        <f t="shared" si="957"/>
        <v>450</v>
      </c>
      <c r="AR2344" s="19">
        <f t="shared" si="957"/>
        <v>451</v>
      </c>
      <c r="AS2344" s="19">
        <f t="shared" si="957"/>
        <v>453</v>
      </c>
      <c r="AT2344" s="19">
        <f t="shared" si="957"/>
        <v>454</v>
      </c>
      <c r="AU2344" s="19">
        <f t="shared" si="957"/>
        <v>455</v>
      </c>
      <c r="AV2344" s="19">
        <f t="shared" si="957"/>
        <v>0</v>
      </c>
      <c r="AW2344" s="19">
        <f t="shared" si="957"/>
        <v>457</v>
      </c>
      <c r="AX2344" s="19">
        <f t="shared" si="957"/>
        <v>458</v>
      </c>
      <c r="AY2344" s="19">
        <f t="shared" si="957"/>
        <v>460</v>
      </c>
      <c r="AZ2344" s="19">
        <f t="shared" si="957"/>
        <v>461</v>
      </c>
      <c r="BA2344" s="19">
        <f t="shared" si="957"/>
        <v>463</v>
      </c>
      <c r="BB2344" s="19">
        <f t="shared" si="957"/>
        <v>0</v>
      </c>
      <c r="BC2344" s="19">
        <f t="shared" si="957"/>
        <v>0</v>
      </c>
      <c r="BD2344" s="19" t="str">
        <f t="shared" si="957"/>
        <v>TOTALS</v>
      </c>
      <c r="BE2344" s="19" t="s">
        <v>47</v>
      </c>
    </row>
    <row r="2345" spans="1:57" ht="25.5" customHeight="1" x14ac:dyDescent="0.25">
      <c r="A2345" s="19" t="s">
        <v>48</v>
      </c>
      <c r="B2345" s="85"/>
      <c r="C2345" s="87" t="s">
        <v>49</v>
      </c>
      <c r="D2345" s="87" t="s">
        <v>50</v>
      </c>
      <c r="E2345" s="87" t="s">
        <v>51</v>
      </c>
      <c r="F2345" s="19" t="s">
        <v>52</v>
      </c>
      <c r="G2345" s="19" t="s">
        <v>52</v>
      </c>
      <c r="H2345" s="19" t="s">
        <v>52</v>
      </c>
      <c r="I2345" s="19" t="s">
        <v>52</v>
      </c>
      <c r="J2345" s="19" t="s">
        <v>52</v>
      </c>
      <c r="K2345" s="19" t="s">
        <v>52</v>
      </c>
      <c r="L2345" s="19" t="s">
        <v>52</v>
      </c>
      <c r="M2345" s="19" t="s">
        <v>52</v>
      </c>
      <c r="N2345" s="19" t="s">
        <v>52</v>
      </c>
      <c r="O2345" s="19" t="s">
        <v>52</v>
      </c>
      <c r="P2345" s="19" t="s">
        <v>52</v>
      </c>
      <c r="Q2345" s="19" t="s">
        <v>52</v>
      </c>
      <c r="R2345" s="19" t="s">
        <v>52</v>
      </c>
      <c r="S2345" s="19" t="s">
        <v>52</v>
      </c>
      <c r="T2345" s="19" t="s">
        <v>52</v>
      </c>
      <c r="U2345" s="19" t="s">
        <v>52</v>
      </c>
      <c r="V2345" s="19"/>
      <c r="W2345" s="19" t="s">
        <v>52</v>
      </c>
      <c r="X2345" s="19"/>
      <c r="Y2345" s="19" t="s">
        <v>52</v>
      </c>
      <c r="Z2345" s="19" t="s">
        <v>52</v>
      </c>
      <c r="AA2345" s="19"/>
      <c r="AB2345" s="19" t="s">
        <v>52</v>
      </c>
      <c r="AC2345" s="19" t="s">
        <v>52</v>
      </c>
      <c r="AD2345" s="19" t="s">
        <v>52</v>
      </c>
      <c r="AE2345" s="19" t="s">
        <v>52</v>
      </c>
      <c r="AF2345" s="19" t="s">
        <v>52</v>
      </c>
      <c r="AG2345" s="19" t="s">
        <v>52</v>
      </c>
      <c r="AH2345" s="19"/>
      <c r="AI2345" s="19" t="s">
        <v>52</v>
      </c>
      <c r="AJ2345" s="19" t="s">
        <v>52</v>
      </c>
      <c r="AK2345" s="19"/>
      <c r="AL2345" s="19" t="s">
        <v>52</v>
      </c>
      <c r="AM2345" s="19" t="s">
        <v>52</v>
      </c>
      <c r="AN2345" s="19" t="s">
        <v>52</v>
      </c>
      <c r="AO2345" s="19" t="s">
        <v>52</v>
      </c>
      <c r="AP2345" s="19" t="s">
        <v>52</v>
      </c>
      <c r="AQ2345" s="19" t="s">
        <v>52</v>
      </c>
      <c r="AR2345" s="19" t="s">
        <v>52</v>
      </c>
      <c r="AS2345" s="19" t="s">
        <v>52</v>
      </c>
      <c r="AT2345" s="19" t="s">
        <v>52</v>
      </c>
      <c r="AU2345" s="19" t="s">
        <v>52</v>
      </c>
      <c r="AV2345" s="19" t="s">
        <v>52</v>
      </c>
      <c r="AW2345" s="19" t="s">
        <v>52</v>
      </c>
      <c r="AX2345" s="19" t="s">
        <v>52</v>
      </c>
      <c r="AY2345" s="19" t="s">
        <v>52</v>
      </c>
      <c r="AZ2345" s="19" t="s">
        <v>52</v>
      </c>
      <c r="BA2345" s="19" t="s">
        <v>52</v>
      </c>
      <c r="BB2345" s="19" t="s">
        <v>52</v>
      </c>
      <c r="BC2345" s="19" t="s">
        <v>52</v>
      </c>
      <c r="BD2345" s="19" t="s">
        <v>52</v>
      </c>
      <c r="BE2345" s="19" t="s">
        <v>53</v>
      </c>
    </row>
    <row r="2346" spans="1:57" ht="25.5" customHeight="1" x14ac:dyDescent="0.25">
      <c r="A2346" s="22">
        <v>47</v>
      </c>
      <c r="B2346" s="76" t="s">
        <v>54</v>
      </c>
      <c r="C2346" s="76">
        <v>25</v>
      </c>
      <c r="D2346" s="76" t="s">
        <v>55</v>
      </c>
      <c r="E2346" s="76" t="s">
        <v>56</v>
      </c>
      <c r="F2346" s="24">
        <v>0</v>
      </c>
      <c r="G2346" s="24">
        <v>0</v>
      </c>
      <c r="H2346" s="24">
        <v>0</v>
      </c>
      <c r="I2346" s="24">
        <v>0</v>
      </c>
      <c r="J2346" s="24">
        <v>0</v>
      </c>
      <c r="K2346" s="24">
        <v>0</v>
      </c>
      <c r="L2346" s="24">
        <v>0</v>
      </c>
      <c r="M2346" s="24">
        <v>0</v>
      </c>
      <c r="N2346" s="24">
        <v>0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0</v>
      </c>
      <c r="V2346" s="24"/>
      <c r="W2346" s="24">
        <v>0</v>
      </c>
      <c r="X2346" s="24"/>
      <c r="Y2346" s="24">
        <v>0</v>
      </c>
      <c r="Z2346" s="24">
        <v>0</v>
      </c>
      <c r="AA2346" s="24"/>
      <c r="AB2346" s="24">
        <v>0</v>
      </c>
      <c r="AC2346" s="24">
        <v>0</v>
      </c>
      <c r="AD2346" s="24">
        <v>0</v>
      </c>
      <c r="AE2346" s="24">
        <v>0</v>
      </c>
      <c r="AF2346" s="24">
        <v>0</v>
      </c>
      <c r="AG2346" s="24">
        <v>0</v>
      </c>
      <c r="AH2346" s="24"/>
      <c r="AI2346" s="24">
        <v>0</v>
      </c>
      <c r="AJ2346" s="24">
        <v>0</v>
      </c>
      <c r="AK2346" s="24"/>
      <c r="AL2346" s="24">
        <v>0</v>
      </c>
      <c r="AM2346" s="24">
        <v>0</v>
      </c>
      <c r="AN2346" s="24">
        <v>0</v>
      </c>
      <c r="AO2346" s="24">
        <v>0</v>
      </c>
      <c r="AP2346" s="24">
        <v>0</v>
      </c>
      <c r="AQ2346" s="24">
        <v>0</v>
      </c>
      <c r="AR2346" s="24">
        <v>0</v>
      </c>
      <c r="AS2346" s="24">
        <v>0</v>
      </c>
      <c r="AT2346" s="24">
        <v>0</v>
      </c>
      <c r="AU2346" s="24">
        <v>0</v>
      </c>
      <c r="AV2346" s="24">
        <v>0</v>
      </c>
      <c r="AW2346" s="24">
        <v>0</v>
      </c>
      <c r="AX2346" s="24">
        <v>0</v>
      </c>
      <c r="AY2346" s="24">
        <v>0</v>
      </c>
      <c r="AZ2346" s="24">
        <v>0</v>
      </c>
      <c r="BA2346" s="24">
        <v>0</v>
      </c>
      <c r="BB2346" s="24">
        <v>0</v>
      </c>
      <c r="BC2346" s="24">
        <v>0</v>
      </c>
      <c r="BD2346" s="24">
        <f t="shared" ref="BD2346:BD2389" si="958">SUM(F2346:BC2346)</f>
        <v>0</v>
      </c>
      <c r="BE2346" s="25"/>
    </row>
    <row r="2347" spans="1:57" ht="25.5" customHeight="1" x14ac:dyDescent="0.25">
      <c r="A2347" s="22">
        <v>47</v>
      </c>
      <c r="B2347" s="76" t="s">
        <v>54</v>
      </c>
      <c r="C2347" s="76">
        <v>66</v>
      </c>
      <c r="D2347" s="76" t="s">
        <v>55</v>
      </c>
      <c r="E2347" s="77" t="s">
        <v>57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0</v>
      </c>
      <c r="L2347" s="24">
        <v>0</v>
      </c>
      <c r="M2347" s="24">
        <v>0</v>
      </c>
      <c r="N2347" s="24">
        <v>0</v>
      </c>
      <c r="O2347" s="24">
        <v>0</v>
      </c>
      <c r="P2347" s="24">
        <v>0</v>
      </c>
      <c r="Q2347" s="24">
        <v>0</v>
      </c>
      <c r="R2347" s="24">
        <v>0</v>
      </c>
      <c r="S2347" s="24">
        <v>0</v>
      </c>
      <c r="T2347" s="24">
        <v>0</v>
      </c>
      <c r="U2347" s="24">
        <v>0</v>
      </c>
      <c r="V2347" s="24"/>
      <c r="W2347" s="24">
        <v>0</v>
      </c>
      <c r="X2347" s="24"/>
      <c r="Y2347" s="24">
        <v>0</v>
      </c>
      <c r="Z2347" s="24">
        <v>0</v>
      </c>
      <c r="AA2347" s="24"/>
      <c r="AB2347" s="24">
        <v>0</v>
      </c>
      <c r="AC2347" s="24">
        <v>0</v>
      </c>
      <c r="AD2347" s="24">
        <v>0</v>
      </c>
      <c r="AE2347" s="24">
        <v>0</v>
      </c>
      <c r="AF2347" s="24">
        <v>0</v>
      </c>
      <c r="AG2347" s="24">
        <v>0</v>
      </c>
      <c r="AH2347" s="24"/>
      <c r="AI2347" s="24">
        <v>0</v>
      </c>
      <c r="AJ2347" s="24">
        <v>0</v>
      </c>
      <c r="AK2347" s="24"/>
      <c r="AL2347" s="24">
        <v>0</v>
      </c>
      <c r="AM2347" s="24">
        <v>0</v>
      </c>
      <c r="AN2347" s="24">
        <v>0</v>
      </c>
      <c r="AO2347" s="24">
        <v>0</v>
      </c>
      <c r="AP2347" s="24">
        <v>0</v>
      </c>
      <c r="AQ2347" s="24">
        <v>0</v>
      </c>
      <c r="AR2347" s="24">
        <v>0</v>
      </c>
      <c r="AS2347" s="24">
        <v>0</v>
      </c>
      <c r="AT2347" s="24">
        <v>0</v>
      </c>
      <c r="AU2347" s="24">
        <v>0</v>
      </c>
      <c r="AV2347" s="24">
        <v>0</v>
      </c>
      <c r="AW2347" s="24">
        <v>0</v>
      </c>
      <c r="AX2347" s="24">
        <v>0</v>
      </c>
      <c r="AY2347" s="24">
        <v>0</v>
      </c>
      <c r="AZ2347" s="24">
        <v>0</v>
      </c>
      <c r="BA2347" s="24">
        <v>0</v>
      </c>
      <c r="BB2347" s="24">
        <v>0</v>
      </c>
      <c r="BC2347" s="24">
        <v>0</v>
      </c>
      <c r="BD2347" s="24">
        <f t="shared" si="958"/>
        <v>0</v>
      </c>
      <c r="BE2347" s="25"/>
    </row>
    <row r="2348" spans="1:57" ht="25.5" customHeight="1" x14ac:dyDescent="0.25">
      <c r="A2348" s="22">
        <v>47</v>
      </c>
      <c r="B2348" s="76" t="s">
        <v>54</v>
      </c>
      <c r="C2348" s="76">
        <v>27</v>
      </c>
      <c r="D2348" s="76">
        <v>269</v>
      </c>
      <c r="E2348" s="76" t="s">
        <v>61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0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0</v>
      </c>
      <c r="V2348" s="24"/>
      <c r="W2348" s="24">
        <v>0</v>
      </c>
      <c r="X2348" s="24"/>
      <c r="Y2348" s="24">
        <v>0</v>
      </c>
      <c r="Z2348" s="24">
        <v>0</v>
      </c>
      <c r="AA2348" s="24"/>
      <c r="AB2348" s="24">
        <v>0</v>
      </c>
      <c r="AC2348" s="24">
        <v>0</v>
      </c>
      <c r="AD2348" s="24">
        <v>0</v>
      </c>
      <c r="AE2348" s="24">
        <v>0</v>
      </c>
      <c r="AF2348" s="24">
        <v>0</v>
      </c>
      <c r="AG2348" s="24">
        <v>0</v>
      </c>
      <c r="AH2348" s="24"/>
      <c r="AI2348" s="24">
        <v>0</v>
      </c>
      <c r="AJ2348" s="24">
        <v>0</v>
      </c>
      <c r="AK2348" s="24"/>
      <c r="AL2348" s="24">
        <v>0</v>
      </c>
      <c r="AM2348" s="24">
        <v>0</v>
      </c>
      <c r="AN2348" s="24">
        <v>0</v>
      </c>
      <c r="AO2348" s="24">
        <v>0</v>
      </c>
      <c r="AP2348" s="24">
        <v>0</v>
      </c>
      <c r="AQ2348" s="24">
        <v>0</v>
      </c>
      <c r="AR2348" s="24">
        <v>0</v>
      </c>
      <c r="AS2348" s="24">
        <v>0</v>
      </c>
      <c r="AT2348" s="24">
        <v>0</v>
      </c>
      <c r="AU2348" s="24">
        <v>0</v>
      </c>
      <c r="AV2348" s="24">
        <v>0</v>
      </c>
      <c r="AW2348" s="24">
        <v>0</v>
      </c>
      <c r="AX2348" s="24">
        <v>0</v>
      </c>
      <c r="AY2348" s="24">
        <v>0</v>
      </c>
      <c r="AZ2348" s="24">
        <v>0</v>
      </c>
      <c r="BA2348" s="24">
        <v>0</v>
      </c>
      <c r="BB2348" s="24">
        <v>0</v>
      </c>
      <c r="BC2348" s="24">
        <v>0</v>
      </c>
      <c r="BD2348" s="24">
        <f t="shared" si="958"/>
        <v>0</v>
      </c>
      <c r="BE2348" s="25"/>
    </row>
    <row r="2349" spans="1:57" ht="25.5" customHeight="1" x14ac:dyDescent="0.25">
      <c r="A2349" s="22">
        <v>47</v>
      </c>
      <c r="B2349" s="76" t="s">
        <v>54</v>
      </c>
      <c r="C2349" s="76">
        <v>27</v>
      </c>
      <c r="D2349" s="76">
        <v>273</v>
      </c>
      <c r="E2349" s="76" t="s">
        <v>65</v>
      </c>
      <c r="F2349" s="24">
        <v>0</v>
      </c>
      <c r="G2349" s="24">
        <v>0</v>
      </c>
      <c r="H2349" s="24">
        <v>0</v>
      </c>
      <c r="I2349" s="24">
        <v>0</v>
      </c>
      <c r="J2349" s="24">
        <v>0</v>
      </c>
      <c r="K2349" s="24">
        <v>0</v>
      </c>
      <c r="L2349" s="24">
        <v>0</v>
      </c>
      <c r="M2349" s="24">
        <v>0</v>
      </c>
      <c r="N2349" s="24">
        <v>0</v>
      </c>
      <c r="O2349" s="24">
        <v>0</v>
      </c>
      <c r="P2349" s="24">
        <v>0</v>
      </c>
      <c r="Q2349" s="24">
        <v>0</v>
      </c>
      <c r="R2349" s="24">
        <v>0</v>
      </c>
      <c r="S2349" s="24">
        <v>0</v>
      </c>
      <c r="T2349" s="24">
        <v>0</v>
      </c>
      <c r="U2349" s="24">
        <v>0</v>
      </c>
      <c r="V2349" s="24"/>
      <c r="W2349" s="24">
        <v>0</v>
      </c>
      <c r="X2349" s="24"/>
      <c r="Y2349" s="24">
        <v>0</v>
      </c>
      <c r="Z2349" s="24">
        <v>0</v>
      </c>
      <c r="AA2349" s="24"/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/>
      <c r="AI2349" s="24">
        <v>0</v>
      </c>
      <c r="AJ2349" s="24">
        <v>0</v>
      </c>
      <c r="AK2349" s="24"/>
      <c r="AL2349" s="24">
        <v>0</v>
      </c>
      <c r="AM2349" s="24">
        <v>0</v>
      </c>
      <c r="AN2349" s="24">
        <v>0</v>
      </c>
      <c r="AO2349" s="24">
        <v>0</v>
      </c>
      <c r="AP2349" s="24">
        <v>0</v>
      </c>
      <c r="AQ2349" s="24">
        <v>0</v>
      </c>
      <c r="AR2349" s="24">
        <v>0</v>
      </c>
      <c r="AS2349" s="24">
        <v>0</v>
      </c>
      <c r="AT2349" s="24">
        <v>0</v>
      </c>
      <c r="AU2349" s="24">
        <v>0</v>
      </c>
      <c r="AV2349" s="24">
        <v>0</v>
      </c>
      <c r="AW2349" s="24">
        <v>0</v>
      </c>
      <c r="AX2349" s="24">
        <v>0</v>
      </c>
      <c r="AY2349" s="24">
        <v>0</v>
      </c>
      <c r="AZ2349" s="24">
        <v>0</v>
      </c>
      <c r="BA2349" s="24">
        <v>0</v>
      </c>
      <c r="BB2349" s="24">
        <v>0</v>
      </c>
      <c r="BC2349" s="24">
        <v>0</v>
      </c>
      <c r="BD2349" s="24">
        <f t="shared" si="958"/>
        <v>0</v>
      </c>
      <c r="BE2349" s="25"/>
    </row>
    <row r="2350" spans="1:57" ht="25.5" customHeight="1" x14ac:dyDescent="0.25">
      <c r="A2350" s="22">
        <v>47</v>
      </c>
      <c r="B2350" s="76" t="s">
        <v>54</v>
      </c>
      <c r="C2350" s="76">
        <v>27</v>
      </c>
      <c r="D2350" s="76">
        <v>274</v>
      </c>
      <c r="E2350" s="76" t="s">
        <v>66</v>
      </c>
      <c r="F2350" s="24">
        <v>0</v>
      </c>
      <c r="G2350" s="24">
        <v>0</v>
      </c>
      <c r="H2350" s="24">
        <v>0</v>
      </c>
      <c r="I2350" s="24">
        <v>0</v>
      </c>
      <c r="J2350" s="24">
        <v>0</v>
      </c>
      <c r="K2350" s="24">
        <v>0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0</v>
      </c>
      <c r="V2350" s="24"/>
      <c r="W2350" s="24">
        <v>0</v>
      </c>
      <c r="X2350" s="24"/>
      <c r="Y2350" s="24">
        <v>0</v>
      </c>
      <c r="Z2350" s="24">
        <v>0</v>
      </c>
      <c r="AA2350" s="24"/>
      <c r="AB2350" s="24">
        <v>0</v>
      </c>
      <c r="AC2350" s="24">
        <v>0</v>
      </c>
      <c r="AD2350" s="24">
        <v>0</v>
      </c>
      <c r="AE2350" s="24">
        <v>0</v>
      </c>
      <c r="AF2350" s="24">
        <v>0</v>
      </c>
      <c r="AG2350" s="24">
        <v>0</v>
      </c>
      <c r="AH2350" s="24"/>
      <c r="AI2350" s="24">
        <v>0</v>
      </c>
      <c r="AJ2350" s="24">
        <v>0</v>
      </c>
      <c r="AK2350" s="24"/>
      <c r="AL2350" s="24">
        <v>0</v>
      </c>
      <c r="AM2350" s="24">
        <v>0</v>
      </c>
      <c r="AN2350" s="24">
        <v>0</v>
      </c>
      <c r="AO2350" s="24">
        <v>0</v>
      </c>
      <c r="AP2350" s="24">
        <v>0</v>
      </c>
      <c r="AQ2350" s="24">
        <v>0</v>
      </c>
      <c r="AR2350" s="24">
        <v>0</v>
      </c>
      <c r="AS2350" s="24">
        <v>0</v>
      </c>
      <c r="AT2350" s="24">
        <v>0</v>
      </c>
      <c r="AU2350" s="24">
        <v>0</v>
      </c>
      <c r="AV2350" s="24">
        <v>0</v>
      </c>
      <c r="AW2350" s="24">
        <v>0</v>
      </c>
      <c r="AX2350" s="24">
        <v>0</v>
      </c>
      <c r="AY2350" s="24">
        <v>0</v>
      </c>
      <c r="AZ2350" s="24">
        <v>0</v>
      </c>
      <c r="BA2350" s="24">
        <v>0</v>
      </c>
      <c r="BB2350" s="24">
        <v>0</v>
      </c>
      <c r="BC2350" s="24">
        <v>0</v>
      </c>
      <c r="BD2350" s="24">
        <f t="shared" si="958"/>
        <v>0</v>
      </c>
      <c r="BE2350" s="25" t="s">
        <v>48</v>
      </c>
    </row>
    <row r="2351" spans="1:57" ht="25.5" customHeight="1" x14ac:dyDescent="0.25">
      <c r="A2351" s="22">
        <v>47</v>
      </c>
      <c r="B2351" s="76" t="s">
        <v>54</v>
      </c>
      <c r="C2351" s="76">
        <v>23</v>
      </c>
      <c r="D2351" s="76">
        <v>243</v>
      </c>
      <c r="E2351" s="76" t="s">
        <v>67</v>
      </c>
      <c r="F2351" s="24">
        <v>0</v>
      </c>
      <c r="G2351" s="24">
        <v>0</v>
      </c>
      <c r="H2351" s="24">
        <v>0</v>
      </c>
      <c r="I2351" s="24">
        <v>0</v>
      </c>
      <c r="J2351" s="24">
        <v>0</v>
      </c>
      <c r="K2351" s="24">
        <v>0</v>
      </c>
      <c r="L2351" s="24">
        <v>0</v>
      </c>
      <c r="M2351" s="24">
        <v>0</v>
      </c>
      <c r="N2351" s="24">
        <v>0</v>
      </c>
      <c r="O2351" s="24">
        <v>0</v>
      </c>
      <c r="P2351" s="24">
        <v>0</v>
      </c>
      <c r="Q2351" s="24">
        <v>0</v>
      </c>
      <c r="R2351" s="24">
        <v>0</v>
      </c>
      <c r="S2351" s="24">
        <v>0</v>
      </c>
      <c r="T2351" s="24">
        <v>0</v>
      </c>
      <c r="U2351" s="24">
        <v>0</v>
      </c>
      <c r="V2351" s="24"/>
      <c r="W2351" s="24">
        <v>0</v>
      </c>
      <c r="X2351" s="24"/>
      <c r="Y2351" s="24">
        <v>0</v>
      </c>
      <c r="Z2351" s="24">
        <v>0</v>
      </c>
      <c r="AA2351" s="24"/>
      <c r="AB2351" s="24">
        <v>0</v>
      </c>
      <c r="AC2351" s="24">
        <v>0</v>
      </c>
      <c r="AD2351" s="24">
        <v>0</v>
      </c>
      <c r="AE2351" s="24">
        <v>0</v>
      </c>
      <c r="AF2351" s="24">
        <v>0</v>
      </c>
      <c r="AG2351" s="24">
        <v>0</v>
      </c>
      <c r="AH2351" s="24"/>
      <c r="AI2351" s="24">
        <v>0</v>
      </c>
      <c r="AJ2351" s="24">
        <v>0</v>
      </c>
      <c r="AK2351" s="24"/>
      <c r="AL2351" s="24">
        <v>0</v>
      </c>
      <c r="AM2351" s="24">
        <v>0</v>
      </c>
      <c r="AN2351" s="24">
        <v>0</v>
      </c>
      <c r="AO2351" s="24">
        <v>0</v>
      </c>
      <c r="AP2351" s="24">
        <v>0</v>
      </c>
      <c r="AQ2351" s="24">
        <v>0</v>
      </c>
      <c r="AR2351" s="24">
        <v>0</v>
      </c>
      <c r="AS2351" s="24">
        <v>0</v>
      </c>
      <c r="AT2351" s="24">
        <v>0</v>
      </c>
      <c r="AU2351" s="24">
        <v>0</v>
      </c>
      <c r="AV2351" s="24">
        <v>0</v>
      </c>
      <c r="AW2351" s="24">
        <v>0</v>
      </c>
      <c r="AX2351" s="24">
        <v>0</v>
      </c>
      <c r="AY2351" s="24">
        <v>0</v>
      </c>
      <c r="AZ2351" s="24">
        <v>0</v>
      </c>
      <c r="BA2351" s="24">
        <v>0</v>
      </c>
      <c r="BB2351" s="24">
        <v>0</v>
      </c>
      <c r="BC2351" s="24">
        <v>0</v>
      </c>
      <c r="BD2351" s="24">
        <f t="shared" si="958"/>
        <v>0</v>
      </c>
      <c r="BE2351" s="25" t="s">
        <v>48</v>
      </c>
    </row>
    <row r="2352" spans="1:57" ht="25.5" customHeight="1" x14ac:dyDescent="0.25">
      <c r="A2352" s="22">
        <v>47</v>
      </c>
      <c r="B2352" s="76" t="s">
        <v>54</v>
      </c>
      <c r="C2352" s="76">
        <v>23</v>
      </c>
      <c r="D2352" s="76">
        <v>332</v>
      </c>
      <c r="E2352" s="76" t="s">
        <v>68</v>
      </c>
      <c r="F2352" s="24">
        <v>0</v>
      </c>
      <c r="G2352" s="24">
        <v>0</v>
      </c>
      <c r="H2352" s="24">
        <v>0</v>
      </c>
      <c r="I2352" s="24">
        <v>0</v>
      </c>
      <c r="J2352" s="24">
        <v>0</v>
      </c>
      <c r="K2352" s="24">
        <v>0</v>
      </c>
      <c r="L2352" s="24">
        <v>0</v>
      </c>
      <c r="M2352" s="24">
        <v>0</v>
      </c>
      <c r="N2352" s="24">
        <v>0</v>
      </c>
      <c r="O2352" s="24">
        <v>0</v>
      </c>
      <c r="P2352" s="24">
        <v>0</v>
      </c>
      <c r="Q2352" s="24">
        <v>0</v>
      </c>
      <c r="R2352" s="24">
        <v>0</v>
      </c>
      <c r="S2352" s="24">
        <v>0</v>
      </c>
      <c r="T2352" s="24">
        <v>0</v>
      </c>
      <c r="U2352" s="24">
        <v>0</v>
      </c>
      <c r="V2352" s="24"/>
      <c r="W2352" s="24">
        <v>0</v>
      </c>
      <c r="X2352" s="24"/>
      <c r="Y2352" s="24">
        <v>0</v>
      </c>
      <c r="Z2352" s="24">
        <v>0</v>
      </c>
      <c r="AA2352" s="24"/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/>
      <c r="AI2352" s="24">
        <v>0</v>
      </c>
      <c r="AJ2352" s="24">
        <v>0</v>
      </c>
      <c r="AK2352" s="24"/>
      <c r="AL2352" s="24">
        <v>0</v>
      </c>
      <c r="AM2352" s="24">
        <v>0</v>
      </c>
      <c r="AN2352" s="24">
        <v>0</v>
      </c>
      <c r="AO2352" s="24">
        <v>0</v>
      </c>
      <c r="AP2352" s="24">
        <v>0</v>
      </c>
      <c r="AQ2352" s="24">
        <v>0</v>
      </c>
      <c r="AR2352" s="24">
        <v>0</v>
      </c>
      <c r="AS2352" s="24">
        <v>0</v>
      </c>
      <c r="AT2352" s="24">
        <v>0</v>
      </c>
      <c r="AU2352" s="24">
        <v>0</v>
      </c>
      <c r="AV2352" s="24">
        <v>0</v>
      </c>
      <c r="AW2352" s="24">
        <v>0</v>
      </c>
      <c r="AX2352" s="24">
        <v>0</v>
      </c>
      <c r="AY2352" s="24">
        <v>0</v>
      </c>
      <c r="AZ2352" s="24">
        <v>0</v>
      </c>
      <c r="BA2352" s="24">
        <v>0</v>
      </c>
      <c r="BB2352" s="24">
        <v>0</v>
      </c>
      <c r="BC2352" s="24">
        <v>0</v>
      </c>
      <c r="BD2352" s="24">
        <f t="shared" si="958"/>
        <v>0</v>
      </c>
      <c r="BE2352" s="25" t="s">
        <v>48</v>
      </c>
    </row>
    <row r="2353" spans="1:57" ht="25.5" customHeight="1" x14ac:dyDescent="0.25">
      <c r="A2353" s="22">
        <v>47</v>
      </c>
      <c r="B2353" s="76" t="s">
        <v>54</v>
      </c>
      <c r="C2353" s="76">
        <v>22</v>
      </c>
      <c r="D2353" s="76">
        <v>175</v>
      </c>
      <c r="E2353" s="76" t="s">
        <v>69</v>
      </c>
      <c r="F2353" s="24">
        <v>0</v>
      </c>
      <c r="G2353" s="24">
        <v>0</v>
      </c>
      <c r="H2353" s="24">
        <v>0</v>
      </c>
      <c r="I2353" s="24">
        <v>0</v>
      </c>
      <c r="J2353" s="24">
        <v>0</v>
      </c>
      <c r="K2353" s="24">
        <v>0</v>
      </c>
      <c r="L2353" s="24">
        <v>0</v>
      </c>
      <c r="M2353" s="24">
        <v>0</v>
      </c>
      <c r="N2353" s="24">
        <v>0</v>
      </c>
      <c r="O2353" s="24">
        <v>0</v>
      </c>
      <c r="P2353" s="24">
        <v>0</v>
      </c>
      <c r="Q2353" s="24">
        <v>0</v>
      </c>
      <c r="R2353" s="24">
        <v>0</v>
      </c>
      <c r="S2353" s="24">
        <v>0</v>
      </c>
      <c r="T2353" s="24">
        <v>0</v>
      </c>
      <c r="U2353" s="24">
        <v>0</v>
      </c>
      <c r="V2353" s="24"/>
      <c r="W2353" s="24">
        <v>0</v>
      </c>
      <c r="X2353" s="24"/>
      <c r="Y2353" s="24">
        <v>0</v>
      </c>
      <c r="Z2353" s="24">
        <v>0</v>
      </c>
      <c r="AA2353" s="24"/>
      <c r="AB2353" s="24">
        <v>0</v>
      </c>
      <c r="AC2353" s="24">
        <v>0</v>
      </c>
      <c r="AD2353" s="24">
        <v>0</v>
      </c>
      <c r="AE2353" s="24">
        <v>0</v>
      </c>
      <c r="AF2353" s="24">
        <v>0</v>
      </c>
      <c r="AG2353" s="24">
        <v>0</v>
      </c>
      <c r="AH2353" s="24"/>
      <c r="AI2353" s="24">
        <v>0</v>
      </c>
      <c r="AJ2353" s="24">
        <v>0</v>
      </c>
      <c r="AK2353" s="24"/>
      <c r="AL2353" s="24">
        <v>0</v>
      </c>
      <c r="AM2353" s="24">
        <v>0</v>
      </c>
      <c r="AN2353" s="24">
        <v>0</v>
      </c>
      <c r="AO2353" s="24">
        <v>0</v>
      </c>
      <c r="AP2353" s="24">
        <v>0</v>
      </c>
      <c r="AQ2353" s="24">
        <v>0</v>
      </c>
      <c r="AR2353" s="24">
        <v>0</v>
      </c>
      <c r="AS2353" s="24">
        <v>0</v>
      </c>
      <c r="AT2353" s="24">
        <v>0</v>
      </c>
      <c r="AU2353" s="24">
        <v>0</v>
      </c>
      <c r="AV2353" s="24">
        <v>0</v>
      </c>
      <c r="AW2353" s="24">
        <v>0</v>
      </c>
      <c r="AX2353" s="24">
        <v>0</v>
      </c>
      <c r="AY2353" s="24">
        <v>0</v>
      </c>
      <c r="AZ2353" s="24">
        <v>0</v>
      </c>
      <c r="BA2353" s="24">
        <v>0</v>
      </c>
      <c r="BB2353" s="24">
        <v>0</v>
      </c>
      <c r="BC2353" s="24">
        <v>0</v>
      </c>
      <c r="BD2353" s="24">
        <f t="shared" si="958"/>
        <v>0</v>
      </c>
      <c r="BE2353" s="25" t="s">
        <v>48</v>
      </c>
    </row>
    <row r="2354" spans="1:57" ht="25.5" customHeight="1" x14ac:dyDescent="0.25">
      <c r="A2354" s="22">
        <v>47</v>
      </c>
      <c r="B2354" s="76" t="s">
        <v>54</v>
      </c>
      <c r="C2354" s="76">
        <v>22</v>
      </c>
      <c r="D2354" s="76">
        <v>347</v>
      </c>
      <c r="E2354" s="76" t="s">
        <v>70</v>
      </c>
      <c r="F2354" s="24">
        <v>0</v>
      </c>
      <c r="G2354" s="24">
        <v>0</v>
      </c>
      <c r="H2354" s="24">
        <v>0</v>
      </c>
      <c r="I2354" s="24">
        <v>0</v>
      </c>
      <c r="J2354" s="24">
        <v>0</v>
      </c>
      <c r="K2354" s="24">
        <v>0</v>
      </c>
      <c r="L2354" s="24">
        <v>0</v>
      </c>
      <c r="M2354" s="24">
        <v>0</v>
      </c>
      <c r="N2354" s="24">
        <v>0</v>
      </c>
      <c r="O2354" s="24">
        <v>0</v>
      </c>
      <c r="P2354" s="24">
        <v>0</v>
      </c>
      <c r="Q2354" s="24">
        <v>0</v>
      </c>
      <c r="R2354" s="24">
        <v>0</v>
      </c>
      <c r="S2354" s="24">
        <v>0</v>
      </c>
      <c r="T2354" s="24">
        <v>0</v>
      </c>
      <c r="U2354" s="24">
        <v>0</v>
      </c>
      <c r="V2354" s="24"/>
      <c r="W2354" s="24">
        <v>0</v>
      </c>
      <c r="X2354" s="24"/>
      <c r="Y2354" s="24">
        <v>0</v>
      </c>
      <c r="Z2354" s="24">
        <v>0</v>
      </c>
      <c r="AA2354" s="24"/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/>
      <c r="AI2354" s="24">
        <v>0</v>
      </c>
      <c r="AJ2354" s="24">
        <v>0</v>
      </c>
      <c r="AK2354" s="24"/>
      <c r="AL2354" s="24">
        <v>0</v>
      </c>
      <c r="AM2354" s="24">
        <v>0</v>
      </c>
      <c r="AN2354" s="24">
        <v>0</v>
      </c>
      <c r="AO2354" s="24">
        <v>0</v>
      </c>
      <c r="AP2354" s="24">
        <v>0</v>
      </c>
      <c r="AQ2354" s="24">
        <v>0</v>
      </c>
      <c r="AR2354" s="24">
        <v>0</v>
      </c>
      <c r="AS2354" s="24">
        <v>0</v>
      </c>
      <c r="AT2354" s="24">
        <v>0</v>
      </c>
      <c r="AU2354" s="24">
        <v>0</v>
      </c>
      <c r="AV2354" s="24">
        <v>0</v>
      </c>
      <c r="AW2354" s="24">
        <v>0</v>
      </c>
      <c r="AX2354" s="24">
        <v>0</v>
      </c>
      <c r="AY2354" s="24">
        <v>0</v>
      </c>
      <c r="AZ2354" s="24">
        <v>0</v>
      </c>
      <c r="BA2354" s="24">
        <v>0</v>
      </c>
      <c r="BB2354" s="24">
        <v>0</v>
      </c>
      <c r="BC2354" s="24">
        <v>0</v>
      </c>
      <c r="BD2354" s="24">
        <f t="shared" si="958"/>
        <v>0</v>
      </c>
      <c r="BE2354" s="25" t="s">
        <v>48</v>
      </c>
    </row>
    <row r="2355" spans="1:57" ht="26.25" customHeight="1" x14ac:dyDescent="0.25">
      <c r="A2355" s="40">
        <v>47</v>
      </c>
      <c r="B2355" s="76" t="s">
        <v>54</v>
      </c>
      <c r="C2355" s="76">
        <v>12</v>
      </c>
      <c r="D2355" s="76" t="s">
        <v>71</v>
      </c>
      <c r="E2355" s="76" t="s">
        <v>72</v>
      </c>
      <c r="F2355" s="24">
        <v>0</v>
      </c>
      <c r="G2355" s="24">
        <v>0</v>
      </c>
      <c r="H2355" s="24">
        <v>0</v>
      </c>
      <c r="I2355" s="24">
        <v>0</v>
      </c>
      <c r="J2355" s="24">
        <v>0</v>
      </c>
      <c r="K2355" s="24">
        <v>0</v>
      </c>
      <c r="L2355" s="24">
        <v>0</v>
      </c>
      <c r="M2355" s="24">
        <v>0</v>
      </c>
      <c r="N2355" s="24">
        <v>0</v>
      </c>
      <c r="O2355" s="24">
        <v>0</v>
      </c>
      <c r="P2355" s="24">
        <v>0</v>
      </c>
      <c r="Q2355" s="24">
        <v>0</v>
      </c>
      <c r="R2355" s="24">
        <v>0</v>
      </c>
      <c r="S2355" s="24">
        <v>0</v>
      </c>
      <c r="T2355" s="24">
        <v>0</v>
      </c>
      <c r="U2355" s="24">
        <v>0</v>
      </c>
      <c r="V2355" s="24"/>
      <c r="W2355" s="24">
        <v>0</v>
      </c>
      <c r="X2355" s="24"/>
      <c r="Y2355" s="24">
        <v>0</v>
      </c>
      <c r="Z2355" s="24">
        <v>0</v>
      </c>
      <c r="AA2355" s="24"/>
      <c r="AB2355" s="24">
        <v>0</v>
      </c>
      <c r="AC2355" s="24">
        <v>0</v>
      </c>
      <c r="AD2355" s="24">
        <v>0</v>
      </c>
      <c r="AE2355" s="24">
        <v>0</v>
      </c>
      <c r="AF2355" s="24">
        <v>0</v>
      </c>
      <c r="AG2355" s="24">
        <v>0</v>
      </c>
      <c r="AH2355" s="24"/>
      <c r="AI2355" s="24">
        <v>0</v>
      </c>
      <c r="AJ2355" s="24">
        <v>0</v>
      </c>
      <c r="AK2355" s="24"/>
      <c r="AL2355" s="24">
        <v>0</v>
      </c>
      <c r="AM2355" s="24">
        <v>0</v>
      </c>
      <c r="AN2355" s="24">
        <v>0</v>
      </c>
      <c r="AO2355" s="24">
        <v>0</v>
      </c>
      <c r="AP2355" s="24">
        <v>0</v>
      </c>
      <c r="AQ2355" s="24">
        <v>0</v>
      </c>
      <c r="AR2355" s="24">
        <v>0</v>
      </c>
      <c r="AS2355" s="24">
        <v>0</v>
      </c>
      <c r="AT2355" s="24">
        <v>0</v>
      </c>
      <c r="AU2355" s="24">
        <v>0</v>
      </c>
      <c r="AV2355" s="24">
        <v>0</v>
      </c>
      <c r="AW2355" s="24">
        <v>0</v>
      </c>
      <c r="AX2355" s="24">
        <v>0</v>
      </c>
      <c r="AY2355" s="24">
        <v>0</v>
      </c>
      <c r="AZ2355" s="24">
        <v>0</v>
      </c>
      <c r="BA2355" s="24">
        <v>0</v>
      </c>
      <c r="BB2355" s="24">
        <v>0</v>
      </c>
      <c r="BC2355" s="24">
        <v>0</v>
      </c>
      <c r="BD2355" s="24">
        <f t="shared" si="958"/>
        <v>0</v>
      </c>
      <c r="BE2355" s="25"/>
    </row>
    <row r="2356" spans="1:57" ht="25.5" customHeight="1" x14ac:dyDescent="0.25">
      <c r="A2356" s="40">
        <v>47</v>
      </c>
      <c r="B2356" s="76" t="s">
        <v>54</v>
      </c>
      <c r="C2356" s="76">
        <v>22</v>
      </c>
      <c r="D2356" s="76" t="s">
        <v>55</v>
      </c>
      <c r="E2356" s="76" t="s">
        <v>120</v>
      </c>
      <c r="F2356" s="24">
        <v>0</v>
      </c>
      <c r="G2356" s="24">
        <v>0</v>
      </c>
      <c r="H2356" s="24">
        <v>0</v>
      </c>
      <c r="I2356" s="24">
        <v>0</v>
      </c>
      <c r="J2356" s="24">
        <v>0</v>
      </c>
      <c r="K2356" s="24">
        <v>0</v>
      </c>
      <c r="L2356" s="24">
        <v>0</v>
      </c>
      <c r="M2356" s="24">
        <v>0</v>
      </c>
      <c r="N2356" s="24">
        <v>0</v>
      </c>
      <c r="O2356" s="24">
        <v>0</v>
      </c>
      <c r="P2356" s="24">
        <v>0</v>
      </c>
      <c r="Q2356" s="24">
        <v>0</v>
      </c>
      <c r="R2356" s="24">
        <v>0</v>
      </c>
      <c r="S2356" s="24">
        <v>0</v>
      </c>
      <c r="T2356" s="24">
        <v>0</v>
      </c>
      <c r="U2356" s="24">
        <v>0</v>
      </c>
      <c r="V2356" s="24"/>
      <c r="W2356" s="24">
        <v>0</v>
      </c>
      <c r="X2356" s="24"/>
      <c r="Y2356" s="24">
        <v>0</v>
      </c>
      <c r="Z2356" s="24">
        <v>0</v>
      </c>
      <c r="AA2356" s="24"/>
      <c r="AB2356" s="24">
        <v>0</v>
      </c>
      <c r="AC2356" s="24">
        <v>0</v>
      </c>
      <c r="AD2356" s="24">
        <v>0</v>
      </c>
      <c r="AE2356" s="24">
        <v>0</v>
      </c>
      <c r="AF2356" s="24">
        <v>0</v>
      </c>
      <c r="AG2356" s="24">
        <v>0</v>
      </c>
      <c r="AH2356" s="24"/>
      <c r="AI2356" s="24">
        <v>0</v>
      </c>
      <c r="AJ2356" s="24">
        <v>0</v>
      </c>
      <c r="AK2356" s="24"/>
      <c r="AL2356" s="24">
        <v>0</v>
      </c>
      <c r="AM2356" s="24">
        <v>0</v>
      </c>
      <c r="AN2356" s="24">
        <v>0</v>
      </c>
      <c r="AO2356" s="24">
        <v>0</v>
      </c>
      <c r="AP2356" s="24">
        <v>0</v>
      </c>
      <c r="AQ2356" s="24">
        <v>0</v>
      </c>
      <c r="AR2356" s="24">
        <v>0</v>
      </c>
      <c r="AS2356" s="24">
        <v>0</v>
      </c>
      <c r="AT2356" s="24">
        <v>0</v>
      </c>
      <c r="AU2356" s="24">
        <v>0</v>
      </c>
      <c r="AV2356" s="24">
        <v>0</v>
      </c>
      <c r="AW2356" s="24">
        <v>0</v>
      </c>
      <c r="AX2356" s="24">
        <v>0</v>
      </c>
      <c r="AY2356" s="24">
        <v>0</v>
      </c>
      <c r="AZ2356" s="24">
        <v>0</v>
      </c>
      <c r="BA2356" s="24">
        <v>0</v>
      </c>
      <c r="BB2356" s="24">
        <v>0</v>
      </c>
      <c r="BC2356" s="24">
        <v>0</v>
      </c>
      <c r="BD2356" s="24">
        <f t="shared" si="958"/>
        <v>0</v>
      </c>
      <c r="BE2356" s="25"/>
    </row>
    <row r="2357" spans="1:57" ht="25.5" customHeight="1" x14ac:dyDescent="0.25">
      <c r="A2357" s="22">
        <v>47</v>
      </c>
      <c r="B2357" s="78" t="s">
        <v>74</v>
      </c>
      <c r="C2357" s="76">
        <v>22</v>
      </c>
      <c r="D2357" s="76">
        <v>176</v>
      </c>
      <c r="E2357" s="76" t="s">
        <v>121</v>
      </c>
      <c r="F2357" s="24">
        <v>0</v>
      </c>
      <c r="G2357" s="24">
        <v>0</v>
      </c>
      <c r="H2357" s="24">
        <v>0</v>
      </c>
      <c r="I2357" s="24">
        <v>0</v>
      </c>
      <c r="J2357" s="24">
        <v>0</v>
      </c>
      <c r="K2357" s="24">
        <v>0</v>
      </c>
      <c r="L2357" s="24">
        <v>0</v>
      </c>
      <c r="M2357" s="24">
        <v>0</v>
      </c>
      <c r="N2357" s="24">
        <v>0</v>
      </c>
      <c r="O2357" s="24">
        <v>0</v>
      </c>
      <c r="P2357" s="24">
        <v>0</v>
      </c>
      <c r="Q2357" s="24">
        <v>0</v>
      </c>
      <c r="R2357" s="24">
        <v>0</v>
      </c>
      <c r="S2357" s="24">
        <v>0</v>
      </c>
      <c r="T2357" s="24">
        <v>0</v>
      </c>
      <c r="U2357" s="24">
        <v>0</v>
      </c>
      <c r="V2357" s="24"/>
      <c r="W2357" s="24">
        <v>0</v>
      </c>
      <c r="X2357" s="24"/>
      <c r="Y2357" s="24">
        <v>0</v>
      </c>
      <c r="Z2357" s="24">
        <v>0</v>
      </c>
      <c r="AA2357" s="24"/>
      <c r="AB2357" s="24">
        <v>0</v>
      </c>
      <c r="AC2357" s="24">
        <v>0</v>
      </c>
      <c r="AD2357" s="24">
        <v>0</v>
      </c>
      <c r="AE2357" s="24">
        <v>0</v>
      </c>
      <c r="AF2357" s="24">
        <v>0</v>
      </c>
      <c r="AG2357" s="24">
        <v>0</v>
      </c>
      <c r="AH2357" s="24"/>
      <c r="AI2357" s="24">
        <v>0</v>
      </c>
      <c r="AJ2357" s="24">
        <v>0</v>
      </c>
      <c r="AK2357" s="24"/>
      <c r="AL2357" s="24">
        <v>0</v>
      </c>
      <c r="AM2357" s="24">
        <v>0</v>
      </c>
      <c r="AN2357" s="24">
        <v>0</v>
      </c>
      <c r="AO2357" s="24">
        <v>0</v>
      </c>
      <c r="AP2357" s="24">
        <v>0</v>
      </c>
      <c r="AQ2357" s="24">
        <v>0</v>
      </c>
      <c r="AR2357" s="24">
        <v>0</v>
      </c>
      <c r="AS2357" s="24">
        <v>0</v>
      </c>
      <c r="AT2357" s="24">
        <v>0</v>
      </c>
      <c r="AU2357" s="24">
        <v>0</v>
      </c>
      <c r="AV2357" s="24">
        <v>0</v>
      </c>
      <c r="AW2357" s="24">
        <v>0</v>
      </c>
      <c r="AX2357" s="24">
        <v>0</v>
      </c>
      <c r="AY2357" s="24">
        <v>0</v>
      </c>
      <c r="AZ2357" s="24">
        <v>0</v>
      </c>
      <c r="BA2357" s="24">
        <v>0</v>
      </c>
      <c r="BB2357" s="24">
        <v>0</v>
      </c>
      <c r="BC2357" s="24">
        <v>0</v>
      </c>
      <c r="BD2357" s="24">
        <f t="shared" si="958"/>
        <v>0</v>
      </c>
      <c r="BE2357" s="25" t="s">
        <v>48</v>
      </c>
    </row>
    <row r="2358" spans="1:57" ht="25.5" customHeight="1" x14ac:dyDescent="0.25">
      <c r="A2358" s="22">
        <v>47</v>
      </c>
      <c r="B2358" s="78" t="s">
        <v>74</v>
      </c>
      <c r="C2358" s="76">
        <v>22</v>
      </c>
      <c r="D2358" s="76">
        <v>346</v>
      </c>
      <c r="E2358" s="76" t="s">
        <v>122</v>
      </c>
      <c r="F2358" s="24">
        <v>0</v>
      </c>
      <c r="G2358" s="24">
        <v>0</v>
      </c>
      <c r="H2358" s="24">
        <v>0</v>
      </c>
      <c r="I2358" s="24">
        <v>0</v>
      </c>
      <c r="J2358" s="24">
        <v>0</v>
      </c>
      <c r="K2358" s="24">
        <v>0</v>
      </c>
      <c r="L2358" s="24">
        <v>0</v>
      </c>
      <c r="M2358" s="24">
        <v>0</v>
      </c>
      <c r="N2358" s="24">
        <v>0</v>
      </c>
      <c r="O2358" s="24">
        <v>0</v>
      </c>
      <c r="P2358" s="24">
        <v>0</v>
      </c>
      <c r="Q2358" s="24">
        <v>0</v>
      </c>
      <c r="R2358" s="24">
        <v>0</v>
      </c>
      <c r="S2358" s="24">
        <v>0</v>
      </c>
      <c r="T2358" s="24">
        <v>0</v>
      </c>
      <c r="U2358" s="24">
        <v>0</v>
      </c>
      <c r="V2358" s="24"/>
      <c r="W2358" s="24">
        <v>0</v>
      </c>
      <c r="X2358" s="24"/>
      <c r="Y2358" s="24">
        <v>0</v>
      </c>
      <c r="Z2358" s="24">
        <v>0</v>
      </c>
      <c r="AA2358" s="24"/>
      <c r="AB2358" s="24">
        <v>0</v>
      </c>
      <c r="AC2358" s="24">
        <v>0</v>
      </c>
      <c r="AD2358" s="24">
        <v>0</v>
      </c>
      <c r="AE2358" s="24">
        <v>0</v>
      </c>
      <c r="AF2358" s="24">
        <v>0</v>
      </c>
      <c r="AG2358" s="24">
        <v>0</v>
      </c>
      <c r="AH2358" s="24"/>
      <c r="AI2358" s="24">
        <v>0</v>
      </c>
      <c r="AJ2358" s="24">
        <v>0</v>
      </c>
      <c r="AK2358" s="24"/>
      <c r="AL2358" s="24">
        <v>0</v>
      </c>
      <c r="AM2358" s="24">
        <v>0</v>
      </c>
      <c r="AN2358" s="24">
        <v>0</v>
      </c>
      <c r="AO2358" s="24">
        <v>0</v>
      </c>
      <c r="AP2358" s="24">
        <v>0</v>
      </c>
      <c r="AQ2358" s="24">
        <v>0</v>
      </c>
      <c r="AR2358" s="24">
        <v>0</v>
      </c>
      <c r="AS2358" s="24">
        <v>0</v>
      </c>
      <c r="AT2358" s="24">
        <v>0</v>
      </c>
      <c r="AU2358" s="24">
        <v>0</v>
      </c>
      <c r="AV2358" s="24">
        <v>0</v>
      </c>
      <c r="AW2358" s="24">
        <v>0</v>
      </c>
      <c r="AX2358" s="24">
        <v>0</v>
      </c>
      <c r="AY2358" s="24">
        <v>0</v>
      </c>
      <c r="AZ2358" s="24">
        <v>0</v>
      </c>
      <c r="BA2358" s="24">
        <v>0</v>
      </c>
      <c r="BB2358" s="24">
        <v>0</v>
      </c>
      <c r="BC2358" s="24">
        <v>0</v>
      </c>
      <c r="BD2358" s="24">
        <f t="shared" si="958"/>
        <v>0</v>
      </c>
      <c r="BE2358" s="25" t="s">
        <v>48</v>
      </c>
    </row>
    <row r="2359" spans="1:57" ht="25.5" customHeight="1" x14ac:dyDescent="0.25">
      <c r="A2359" s="22">
        <v>47</v>
      </c>
      <c r="B2359" s="78" t="s">
        <v>74</v>
      </c>
      <c r="C2359" s="76">
        <v>22</v>
      </c>
      <c r="D2359" s="76">
        <v>348</v>
      </c>
      <c r="E2359" s="76" t="s">
        <v>123</v>
      </c>
      <c r="F2359" s="24">
        <v>0</v>
      </c>
      <c r="G2359" s="24">
        <v>0</v>
      </c>
      <c r="H2359" s="24">
        <v>0</v>
      </c>
      <c r="I2359" s="24">
        <v>0</v>
      </c>
      <c r="J2359" s="24">
        <v>0</v>
      </c>
      <c r="K2359" s="24">
        <v>0</v>
      </c>
      <c r="L2359" s="24">
        <v>0</v>
      </c>
      <c r="M2359" s="24">
        <v>0</v>
      </c>
      <c r="N2359" s="24">
        <v>0</v>
      </c>
      <c r="O2359" s="24">
        <v>0</v>
      </c>
      <c r="P2359" s="24">
        <v>0</v>
      </c>
      <c r="Q2359" s="24">
        <v>0</v>
      </c>
      <c r="R2359" s="24">
        <v>0</v>
      </c>
      <c r="S2359" s="24">
        <v>0</v>
      </c>
      <c r="T2359" s="24">
        <v>0</v>
      </c>
      <c r="U2359" s="24">
        <v>0</v>
      </c>
      <c r="V2359" s="24"/>
      <c r="W2359" s="24">
        <v>0</v>
      </c>
      <c r="X2359" s="24"/>
      <c r="Y2359" s="24">
        <v>0</v>
      </c>
      <c r="Z2359" s="24">
        <v>0</v>
      </c>
      <c r="AA2359" s="24"/>
      <c r="AB2359" s="24">
        <v>0</v>
      </c>
      <c r="AC2359" s="24">
        <v>0</v>
      </c>
      <c r="AD2359" s="24">
        <v>0</v>
      </c>
      <c r="AE2359" s="24">
        <v>0</v>
      </c>
      <c r="AF2359" s="24">
        <v>0</v>
      </c>
      <c r="AG2359" s="24">
        <v>0</v>
      </c>
      <c r="AH2359" s="24"/>
      <c r="AI2359" s="24">
        <v>0</v>
      </c>
      <c r="AJ2359" s="24">
        <v>0</v>
      </c>
      <c r="AK2359" s="24"/>
      <c r="AL2359" s="24">
        <v>0</v>
      </c>
      <c r="AM2359" s="24">
        <v>0</v>
      </c>
      <c r="AN2359" s="24">
        <v>0</v>
      </c>
      <c r="AO2359" s="24">
        <v>0</v>
      </c>
      <c r="AP2359" s="24">
        <v>0</v>
      </c>
      <c r="AQ2359" s="24">
        <v>0</v>
      </c>
      <c r="AR2359" s="24">
        <v>0</v>
      </c>
      <c r="AS2359" s="24">
        <v>0</v>
      </c>
      <c r="AT2359" s="24">
        <v>0</v>
      </c>
      <c r="AU2359" s="24">
        <v>0</v>
      </c>
      <c r="AV2359" s="24">
        <v>0</v>
      </c>
      <c r="AW2359" s="24">
        <v>0</v>
      </c>
      <c r="AX2359" s="24">
        <v>0</v>
      </c>
      <c r="AY2359" s="24">
        <v>0</v>
      </c>
      <c r="AZ2359" s="24">
        <v>0</v>
      </c>
      <c r="BA2359" s="24">
        <v>0</v>
      </c>
      <c r="BB2359" s="24">
        <v>0</v>
      </c>
      <c r="BC2359" s="24">
        <v>0</v>
      </c>
      <c r="BD2359" s="24">
        <f t="shared" si="958"/>
        <v>0</v>
      </c>
      <c r="BE2359" s="25" t="s">
        <v>48</v>
      </c>
    </row>
    <row r="2360" spans="1:57" ht="25.5" customHeight="1" x14ac:dyDescent="0.25">
      <c r="A2360" s="22">
        <v>47</v>
      </c>
      <c r="B2360" s="78" t="s">
        <v>74</v>
      </c>
      <c r="C2360" s="76">
        <v>22</v>
      </c>
      <c r="D2360" s="76">
        <v>349</v>
      </c>
      <c r="E2360" s="76" t="s">
        <v>125</v>
      </c>
      <c r="F2360" s="24">
        <v>0</v>
      </c>
      <c r="G2360" s="24">
        <v>0</v>
      </c>
      <c r="H2360" s="24">
        <v>0</v>
      </c>
      <c r="I2360" s="24">
        <v>0</v>
      </c>
      <c r="J2360" s="24">
        <v>0</v>
      </c>
      <c r="K2360" s="24">
        <v>0</v>
      </c>
      <c r="L2360" s="24">
        <v>0</v>
      </c>
      <c r="M2360" s="24">
        <v>0</v>
      </c>
      <c r="N2360" s="24">
        <v>0</v>
      </c>
      <c r="O2360" s="24">
        <v>0</v>
      </c>
      <c r="P2360" s="24">
        <v>0</v>
      </c>
      <c r="Q2360" s="24">
        <v>0</v>
      </c>
      <c r="R2360" s="24">
        <v>0</v>
      </c>
      <c r="S2360" s="24">
        <v>0</v>
      </c>
      <c r="T2360" s="24">
        <v>0</v>
      </c>
      <c r="U2360" s="24">
        <v>0</v>
      </c>
      <c r="V2360" s="24"/>
      <c r="W2360" s="24">
        <v>0</v>
      </c>
      <c r="X2360" s="24"/>
      <c r="Y2360" s="24">
        <v>0</v>
      </c>
      <c r="Z2360" s="24">
        <v>0</v>
      </c>
      <c r="AA2360" s="24"/>
      <c r="AB2360" s="24">
        <v>0</v>
      </c>
      <c r="AC2360" s="24">
        <v>0</v>
      </c>
      <c r="AD2360" s="24">
        <v>0</v>
      </c>
      <c r="AE2360" s="24">
        <v>0</v>
      </c>
      <c r="AF2360" s="24">
        <v>0</v>
      </c>
      <c r="AG2360" s="24">
        <v>0</v>
      </c>
      <c r="AH2360" s="24"/>
      <c r="AI2360" s="24">
        <v>0</v>
      </c>
      <c r="AJ2360" s="24">
        <v>0</v>
      </c>
      <c r="AK2360" s="24"/>
      <c r="AL2360" s="24">
        <v>0</v>
      </c>
      <c r="AM2360" s="24">
        <v>0</v>
      </c>
      <c r="AN2360" s="24">
        <v>0</v>
      </c>
      <c r="AO2360" s="24">
        <v>0</v>
      </c>
      <c r="AP2360" s="24">
        <v>0</v>
      </c>
      <c r="AQ2360" s="24">
        <v>0</v>
      </c>
      <c r="AR2360" s="24">
        <v>0</v>
      </c>
      <c r="AS2360" s="24">
        <v>0</v>
      </c>
      <c r="AT2360" s="24">
        <v>0</v>
      </c>
      <c r="AU2360" s="24">
        <v>0</v>
      </c>
      <c r="AV2360" s="24">
        <v>0</v>
      </c>
      <c r="AW2360" s="24">
        <v>0</v>
      </c>
      <c r="AX2360" s="24">
        <v>0</v>
      </c>
      <c r="AY2360" s="24">
        <v>0</v>
      </c>
      <c r="AZ2360" s="24">
        <v>0</v>
      </c>
      <c r="BA2360" s="24">
        <v>0</v>
      </c>
      <c r="BB2360" s="24">
        <v>0</v>
      </c>
      <c r="BC2360" s="24">
        <v>0</v>
      </c>
      <c r="BD2360" s="24">
        <f t="shared" si="958"/>
        <v>0</v>
      </c>
      <c r="BE2360" s="25"/>
    </row>
    <row r="2361" spans="1:57" ht="25.5" customHeight="1" x14ac:dyDescent="0.25">
      <c r="A2361" s="22">
        <v>47</v>
      </c>
      <c r="B2361" s="78" t="s">
        <v>74</v>
      </c>
      <c r="C2361" s="76">
        <v>22</v>
      </c>
      <c r="D2361" s="76">
        <v>350</v>
      </c>
      <c r="E2361" s="76" t="s">
        <v>126</v>
      </c>
      <c r="F2361" s="24">
        <v>0</v>
      </c>
      <c r="G2361" s="24">
        <v>0</v>
      </c>
      <c r="H2361" s="24">
        <v>0</v>
      </c>
      <c r="I2361" s="24">
        <v>0</v>
      </c>
      <c r="J2361" s="24">
        <v>0</v>
      </c>
      <c r="K2361" s="24">
        <v>0</v>
      </c>
      <c r="L2361" s="24">
        <v>0</v>
      </c>
      <c r="M2361" s="24">
        <v>0</v>
      </c>
      <c r="N2361" s="24">
        <v>0</v>
      </c>
      <c r="O2361" s="24">
        <v>0</v>
      </c>
      <c r="P2361" s="24">
        <v>0</v>
      </c>
      <c r="Q2361" s="24">
        <v>0</v>
      </c>
      <c r="R2361" s="24">
        <v>0</v>
      </c>
      <c r="S2361" s="24">
        <v>0</v>
      </c>
      <c r="T2361" s="24">
        <v>0</v>
      </c>
      <c r="U2361" s="24">
        <v>0</v>
      </c>
      <c r="V2361" s="24"/>
      <c r="W2361" s="24">
        <v>0</v>
      </c>
      <c r="X2361" s="24"/>
      <c r="Y2361" s="24">
        <v>0</v>
      </c>
      <c r="Z2361" s="24">
        <v>0</v>
      </c>
      <c r="AA2361" s="24"/>
      <c r="AB2361" s="24">
        <v>0</v>
      </c>
      <c r="AC2361" s="24">
        <v>0</v>
      </c>
      <c r="AD2361" s="24">
        <v>0</v>
      </c>
      <c r="AE2361" s="24">
        <v>0</v>
      </c>
      <c r="AF2361" s="24">
        <v>0</v>
      </c>
      <c r="AG2361" s="24">
        <v>0</v>
      </c>
      <c r="AH2361" s="24"/>
      <c r="AI2361" s="24">
        <v>0</v>
      </c>
      <c r="AJ2361" s="24">
        <v>0</v>
      </c>
      <c r="AK2361" s="24"/>
      <c r="AL2361" s="24">
        <v>0</v>
      </c>
      <c r="AM2361" s="24">
        <v>0</v>
      </c>
      <c r="AN2361" s="24">
        <v>0</v>
      </c>
      <c r="AO2361" s="24">
        <v>0</v>
      </c>
      <c r="AP2361" s="24">
        <v>0</v>
      </c>
      <c r="AQ2361" s="24">
        <v>0</v>
      </c>
      <c r="AR2361" s="24">
        <v>0</v>
      </c>
      <c r="AS2361" s="24">
        <v>0</v>
      </c>
      <c r="AT2361" s="24">
        <v>0</v>
      </c>
      <c r="AU2361" s="24">
        <v>0</v>
      </c>
      <c r="AV2361" s="24">
        <v>0</v>
      </c>
      <c r="AW2361" s="24">
        <v>0</v>
      </c>
      <c r="AX2361" s="24">
        <v>0</v>
      </c>
      <c r="AY2361" s="24">
        <v>0</v>
      </c>
      <c r="AZ2361" s="24">
        <v>0</v>
      </c>
      <c r="BA2361" s="24">
        <v>0</v>
      </c>
      <c r="BB2361" s="24">
        <v>0</v>
      </c>
      <c r="BC2361" s="24">
        <v>0</v>
      </c>
      <c r="BD2361" s="24">
        <f t="shared" si="958"/>
        <v>0</v>
      </c>
      <c r="BE2361" s="25"/>
    </row>
    <row r="2362" spans="1:57" ht="25.5" customHeight="1" x14ac:dyDescent="0.25">
      <c r="A2362" s="22">
        <v>47</v>
      </c>
      <c r="B2362" s="78" t="s">
        <v>74</v>
      </c>
      <c r="C2362" s="76">
        <v>22</v>
      </c>
      <c r="D2362" s="76">
        <v>351</v>
      </c>
      <c r="E2362" s="76" t="s">
        <v>127</v>
      </c>
      <c r="F2362" s="24">
        <v>0</v>
      </c>
      <c r="G2362" s="24">
        <v>0</v>
      </c>
      <c r="H2362" s="24">
        <v>0</v>
      </c>
      <c r="I2362" s="24">
        <v>0</v>
      </c>
      <c r="J2362" s="24">
        <v>0</v>
      </c>
      <c r="K2362" s="24">
        <v>0</v>
      </c>
      <c r="L2362" s="24">
        <v>0</v>
      </c>
      <c r="M2362" s="24">
        <v>0</v>
      </c>
      <c r="N2362" s="24">
        <v>0</v>
      </c>
      <c r="O2362" s="24">
        <v>0</v>
      </c>
      <c r="P2362" s="24">
        <v>0</v>
      </c>
      <c r="Q2362" s="24">
        <v>0</v>
      </c>
      <c r="R2362" s="24">
        <v>0</v>
      </c>
      <c r="S2362" s="24">
        <v>0</v>
      </c>
      <c r="T2362" s="24">
        <v>0</v>
      </c>
      <c r="U2362" s="24">
        <v>0</v>
      </c>
      <c r="V2362" s="24"/>
      <c r="W2362" s="24">
        <v>0</v>
      </c>
      <c r="X2362" s="24"/>
      <c r="Y2362" s="24">
        <v>0</v>
      </c>
      <c r="Z2362" s="24">
        <v>0</v>
      </c>
      <c r="AA2362" s="24"/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/>
      <c r="AI2362" s="24">
        <v>0</v>
      </c>
      <c r="AJ2362" s="24">
        <v>0</v>
      </c>
      <c r="AK2362" s="24"/>
      <c r="AL2362" s="24">
        <v>0</v>
      </c>
      <c r="AM2362" s="24">
        <v>0</v>
      </c>
      <c r="AN2362" s="24">
        <v>0</v>
      </c>
      <c r="AO2362" s="24">
        <v>0</v>
      </c>
      <c r="AP2362" s="24">
        <v>0</v>
      </c>
      <c r="AQ2362" s="24">
        <v>0</v>
      </c>
      <c r="AR2362" s="24">
        <v>0</v>
      </c>
      <c r="AS2362" s="24">
        <v>0</v>
      </c>
      <c r="AT2362" s="24">
        <v>0</v>
      </c>
      <c r="AU2362" s="24">
        <v>0</v>
      </c>
      <c r="AV2362" s="24">
        <v>0</v>
      </c>
      <c r="AW2362" s="24">
        <v>0</v>
      </c>
      <c r="AX2362" s="24">
        <v>0</v>
      </c>
      <c r="AY2362" s="24">
        <v>0</v>
      </c>
      <c r="AZ2362" s="24">
        <v>0</v>
      </c>
      <c r="BA2362" s="24">
        <v>0</v>
      </c>
      <c r="BB2362" s="24">
        <v>0</v>
      </c>
      <c r="BC2362" s="24">
        <v>0</v>
      </c>
      <c r="BD2362" s="24">
        <f t="shared" si="958"/>
        <v>0</v>
      </c>
      <c r="BE2362" s="25"/>
    </row>
    <row r="2363" spans="1:57" ht="25.5" customHeight="1" x14ac:dyDescent="0.25">
      <c r="A2363" s="22">
        <v>47</v>
      </c>
      <c r="B2363" s="79" t="s">
        <v>91</v>
      </c>
      <c r="C2363" s="80">
        <v>21</v>
      </c>
      <c r="D2363" s="80">
        <v>61</v>
      </c>
      <c r="E2363" s="80" t="s">
        <v>421</v>
      </c>
      <c r="F2363" s="24">
        <v>0</v>
      </c>
      <c r="G2363" s="24">
        <v>0</v>
      </c>
      <c r="H2363" s="24">
        <v>0</v>
      </c>
      <c r="I2363" s="24">
        <v>0</v>
      </c>
      <c r="J2363" s="24">
        <v>0</v>
      </c>
      <c r="K2363" s="24">
        <v>0</v>
      </c>
      <c r="L2363" s="24">
        <v>0</v>
      </c>
      <c r="M2363" s="24">
        <v>0</v>
      </c>
      <c r="N2363" s="24">
        <v>0</v>
      </c>
      <c r="O2363" s="24">
        <v>0</v>
      </c>
      <c r="P2363" s="24">
        <v>0</v>
      </c>
      <c r="Q2363" s="24">
        <v>0</v>
      </c>
      <c r="R2363" s="24">
        <v>0</v>
      </c>
      <c r="S2363" s="24">
        <v>0</v>
      </c>
      <c r="T2363" s="24">
        <v>0</v>
      </c>
      <c r="U2363" s="24">
        <v>0</v>
      </c>
      <c r="V2363" s="24"/>
      <c r="W2363" s="24">
        <v>0</v>
      </c>
      <c r="X2363" s="24"/>
      <c r="Y2363" s="24">
        <v>0</v>
      </c>
      <c r="Z2363" s="24">
        <v>0</v>
      </c>
      <c r="AA2363" s="24"/>
      <c r="AB2363" s="24">
        <v>0</v>
      </c>
      <c r="AC2363" s="24">
        <v>0</v>
      </c>
      <c r="AD2363" s="24">
        <v>0</v>
      </c>
      <c r="AE2363" s="24">
        <v>0</v>
      </c>
      <c r="AF2363" s="24">
        <v>0</v>
      </c>
      <c r="AG2363" s="24">
        <v>0</v>
      </c>
      <c r="AH2363" s="24"/>
      <c r="AI2363" s="24">
        <v>0</v>
      </c>
      <c r="AJ2363" s="24">
        <v>0</v>
      </c>
      <c r="AK2363" s="24"/>
      <c r="AL2363" s="24">
        <v>0</v>
      </c>
      <c r="AM2363" s="24">
        <v>0</v>
      </c>
      <c r="AN2363" s="24">
        <v>0</v>
      </c>
      <c r="AO2363" s="24">
        <v>0</v>
      </c>
      <c r="AP2363" s="24">
        <v>0</v>
      </c>
      <c r="AQ2363" s="24">
        <v>0</v>
      </c>
      <c r="AR2363" s="24">
        <v>0</v>
      </c>
      <c r="AS2363" s="24">
        <v>0</v>
      </c>
      <c r="AT2363" s="24">
        <v>0</v>
      </c>
      <c r="AU2363" s="24">
        <v>0</v>
      </c>
      <c r="AV2363" s="24">
        <v>0</v>
      </c>
      <c r="AW2363" s="24">
        <v>0</v>
      </c>
      <c r="AX2363" s="24">
        <v>0</v>
      </c>
      <c r="AY2363" s="24">
        <v>0</v>
      </c>
      <c r="AZ2363" s="24">
        <v>0</v>
      </c>
      <c r="BA2363" s="24">
        <v>0</v>
      </c>
      <c r="BB2363" s="24">
        <v>0</v>
      </c>
      <c r="BC2363" s="24">
        <v>0</v>
      </c>
      <c r="BD2363" s="24">
        <f t="shared" si="958"/>
        <v>0</v>
      </c>
      <c r="BE2363" s="25"/>
    </row>
    <row r="2364" spans="1:57" ht="25.5" customHeight="1" x14ac:dyDescent="0.25">
      <c r="A2364" s="42">
        <v>47</v>
      </c>
      <c r="B2364" s="79" t="s">
        <v>91</v>
      </c>
      <c r="C2364" s="80">
        <v>11</v>
      </c>
      <c r="D2364" s="80">
        <v>4</v>
      </c>
      <c r="E2364" s="80" t="s">
        <v>136</v>
      </c>
      <c r="F2364" s="24">
        <v>0</v>
      </c>
      <c r="G2364" s="24">
        <v>0</v>
      </c>
      <c r="H2364" s="24">
        <v>0</v>
      </c>
      <c r="I2364" s="24">
        <v>0</v>
      </c>
      <c r="J2364" s="24">
        <v>0</v>
      </c>
      <c r="K2364" s="24">
        <v>0</v>
      </c>
      <c r="L2364" s="24">
        <v>0</v>
      </c>
      <c r="M2364" s="24">
        <v>0</v>
      </c>
      <c r="N2364" s="24">
        <v>0</v>
      </c>
      <c r="O2364" s="24">
        <v>0</v>
      </c>
      <c r="P2364" s="24">
        <v>0</v>
      </c>
      <c r="Q2364" s="24">
        <v>0</v>
      </c>
      <c r="R2364" s="24">
        <v>0</v>
      </c>
      <c r="S2364" s="24">
        <v>0</v>
      </c>
      <c r="T2364" s="24">
        <v>0</v>
      </c>
      <c r="U2364" s="24">
        <v>0</v>
      </c>
      <c r="V2364" s="24"/>
      <c r="W2364" s="24">
        <v>0</v>
      </c>
      <c r="X2364" s="24"/>
      <c r="Y2364" s="24">
        <v>0</v>
      </c>
      <c r="Z2364" s="24">
        <v>0</v>
      </c>
      <c r="AA2364" s="24"/>
      <c r="AB2364" s="24">
        <v>0</v>
      </c>
      <c r="AC2364" s="24">
        <v>0</v>
      </c>
      <c r="AD2364" s="24">
        <v>0</v>
      </c>
      <c r="AE2364" s="24">
        <v>0</v>
      </c>
      <c r="AF2364" s="24">
        <v>0</v>
      </c>
      <c r="AG2364" s="24">
        <v>0</v>
      </c>
      <c r="AH2364" s="24"/>
      <c r="AI2364" s="24">
        <v>0</v>
      </c>
      <c r="AJ2364" s="24">
        <v>0</v>
      </c>
      <c r="AK2364" s="24"/>
      <c r="AL2364" s="24">
        <v>0</v>
      </c>
      <c r="AM2364" s="24">
        <v>0</v>
      </c>
      <c r="AN2364" s="24">
        <v>0</v>
      </c>
      <c r="AO2364" s="24">
        <v>0</v>
      </c>
      <c r="AP2364" s="24">
        <v>0</v>
      </c>
      <c r="AQ2364" s="24">
        <v>0</v>
      </c>
      <c r="AR2364" s="24">
        <v>0</v>
      </c>
      <c r="AS2364" s="24">
        <v>0</v>
      </c>
      <c r="AT2364" s="24">
        <v>0</v>
      </c>
      <c r="AU2364" s="24">
        <v>0</v>
      </c>
      <c r="AV2364" s="24">
        <v>0</v>
      </c>
      <c r="AW2364" s="24">
        <v>0</v>
      </c>
      <c r="AX2364" s="24">
        <v>0</v>
      </c>
      <c r="AY2364" s="24">
        <v>0</v>
      </c>
      <c r="AZ2364" s="24">
        <v>0</v>
      </c>
      <c r="BA2364" s="24">
        <v>0</v>
      </c>
      <c r="BB2364" s="24">
        <v>0</v>
      </c>
      <c r="BC2364" s="24">
        <v>0</v>
      </c>
      <c r="BD2364" s="24">
        <f t="shared" si="958"/>
        <v>0</v>
      </c>
      <c r="BE2364" s="25"/>
    </row>
    <row r="2365" spans="1:57" ht="25.5" customHeight="1" x14ac:dyDescent="0.25">
      <c r="A2365" s="22">
        <v>47</v>
      </c>
      <c r="B2365" s="79" t="s">
        <v>91</v>
      </c>
      <c r="C2365" s="80">
        <v>60</v>
      </c>
      <c r="D2365" s="80">
        <v>71</v>
      </c>
      <c r="E2365" s="80" t="s">
        <v>422</v>
      </c>
      <c r="F2365" s="24">
        <v>0</v>
      </c>
      <c r="G2365" s="24">
        <v>0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0</v>
      </c>
      <c r="V2365" s="24"/>
      <c r="W2365" s="24">
        <v>0</v>
      </c>
      <c r="X2365" s="24"/>
      <c r="Y2365" s="24">
        <v>0</v>
      </c>
      <c r="Z2365" s="24">
        <v>0</v>
      </c>
      <c r="AA2365" s="24"/>
      <c r="AB2365" s="24">
        <v>0</v>
      </c>
      <c r="AC2365" s="24">
        <v>0</v>
      </c>
      <c r="AD2365" s="24">
        <v>0</v>
      </c>
      <c r="AE2365" s="24">
        <v>0</v>
      </c>
      <c r="AF2365" s="24">
        <v>0</v>
      </c>
      <c r="AG2365" s="24">
        <v>0</v>
      </c>
      <c r="AH2365" s="24"/>
      <c r="AI2365" s="24">
        <v>0</v>
      </c>
      <c r="AJ2365" s="24">
        <v>0</v>
      </c>
      <c r="AK2365" s="24"/>
      <c r="AL2365" s="24">
        <v>0</v>
      </c>
      <c r="AM2365" s="24">
        <v>0</v>
      </c>
      <c r="AN2365" s="24">
        <v>0</v>
      </c>
      <c r="AO2365" s="24">
        <v>0</v>
      </c>
      <c r="AP2365" s="24">
        <v>0</v>
      </c>
      <c r="AQ2365" s="24">
        <v>0</v>
      </c>
      <c r="AR2365" s="24">
        <v>0</v>
      </c>
      <c r="AS2365" s="24">
        <v>0</v>
      </c>
      <c r="AT2365" s="24">
        <v>0</v>
      </c>
      <c r="AU2365" s="24">
        <v>0</v>
      </c>
      <c r="AV2365" s="24">
        <v>0</v>
      </c>
      <c r="AW2365" s="24">
        <v>0</v>
      </c>
      <c r="AX2365" s="24">
        <v>0</v>
      </c>
      <c r="AY2365" s="24">
        <v>0</v>
      </c>
      <c r="AZ2365" s="24">
        <v>0</v>
      </c>
      <c r="BA2365" s="24">
        <v>0</v>
      </c>
      <c r="BB2365" s="24">
        <v>0</v>
      </c>
      <c r="BC2365" s="24">
        <v>0</v>
      </c>
      <c r="BD2365" s="24">
        <f t="shared" si="958"/>
        <v>0</v>
      </c>
      <c r="BE2365" s="25"/>
    </row>
    <row r="2366" spans="1:57" ht="25.5" customHeight="1" x14ac:dyDescent="0.25">
      <c r="A2366" s="22">
        <v>47</v>
      </c>
      <c r="B2366" s="79" t="s">
        <v>93</v>
      </c>
      <c r="C2366" s="80">
        <v>10</v>
      </c>
      <c r="D2366" s="80">
        <v>85</v>
      </c>
      <c r="E2366" s="80" t="s">
        <v>148</v>
      </c>
      <c r="F2366" s="24">
        <v>0</v>
      </c>
      <c r="G2366" s="24">
        <v>0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0</v>
      </c>
      <c r="V2366" s="24"/>
      <c r="W2366" s="24">
        <v>0</v>
      </c>
      <c r="X2366" s="24"/>
      <c r="Y2366" s="24">
        <v>0</v>
      </c>
      <c r="Z2366" s="24">
        <v>0</v>
      </c>
      <c r="AA2366" s="24"/>
      <c r="AB2366" s="24">
        <v>0</v>
      </c>
      <c r="AC2366" s="24">
        <v>0</v>
      </c>
      <c r="AD2366" s="24">
        <v>0</v>
      </c>
      <c r="AE2366" s="24">
        <v>0</v>
      </c>
      <c r="AF2366" s="24">
        <v>0</v>
      </c>
      <c r="AG2366" s="24">
        <v>0</v>
      </c>
      <c r="AH2366" s="24"/>
      <c r="AI2366" s="24">
        <v>0</v>
      </c>
      <c r="AJ2366" s="24">
        <v>0</v>
      </c>
      <c r="AK2366" s="24"/>
      <c r="AL2366" s="24">
        <v>0</v>
      </c>
      <c r="AM2366" s="24">
        <v>0</v>
      </c>
      <c r="AN2366" s="24">
        <v>0</v>
      </c>
      <c r="AO2366" s="24">
        <v>0</v>
      </c>
      <c r="AP2366" s="24">
        <v>0</v>
      </c>
      <c r="AQ2366" s="24">
        <v>0</v>
      </c>
      <c r="AR2366" s="24">
        <v>0</v>
      </c>
      <c r="AS2366" s="24">
        <v>0</v>
      </c>
      <c r="AT2366" s="24">
        <v>0</v>
      </c>
      <c r="AU2366" s="24">
        <v>0</v>
      </c>
      <c r="AV2366" s="24">
        <v>0</v>
      </c>
      <c r="AW2366" s="24">
        <v>0</v>
      </c>
      <c r="AX2366" s="24">
        <v>0</v>
      </c>
      <c r="AY2366" s="24">
        <v>0</v>
      </c>
      <c r="AZ2366" s="24">
        <v>0</v>
      </c>
      <c r="BA2366" s="24">
        <v>0</v>
      </c>
      <c r="BB2366" s="24">
        <v>0</v>
      </c>
      <c r="BC2366" s="24">
        <v>0</v>
      </c>
      <c r="BD2366" s="24">
        <f t="shared" si="958"/>
        <v>0</v>
      </c>
      <c r="BE2366" s="25"/>
    </row>
    <row r="2367" spans="1:57" ht="25.5" customHeight="1" x14ac:dyDescent="0.25">
      <c r="A2367" s="22">
        <v>47</v>
      </c>
      <c r="B2367" s="79" t="s">
        <v>93</v>
      </c>
      <c r="C2367" s="88">
        <v>18</v>
      </c>
      <c r="D2367" s="88">
        <v>76</v>
      </c>
      <c r="E2367" s="88" t="s">
        <v>194</v>
      </c>
      <c r="F2367" s="24">
        <v>0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4"/>
      <c r="W2367" s="24">
        <v>0</v>
      </c>
      <c r="X2367" s="24"/>
      <c r="Y2367" s="24">
        <v>0</v>
      </c>
      <c r="Z2367" s="24">
        <v>0</v>
      </c>
      <c r="AA2367" s="24"/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/>
      <c r="AI2367" s="24">
        <v>0</v>
      </c>
      <c r="AJ2367" s="24">
        <v>0</v>
      </c>
      <c r="AK2367" s="24"/>
      <c r="AL2367" s="24">
        <v>0</v>
      </c>
      <c r="AM2367" s="24">
        <v>0</v>
      </c>
      <c r="AN2367" s="24">
        <v>0</v>
      </c>
      <c r="AO2367" s="24">
        <v>0</v>
      </c>
      <c r="AP2367" s="24">
        <v>0</v>
      </c>
      <c r="AQ2367" s="24">
        <v>0</v>
      </c>
      <c r="AR2367" s="24">
        <v>0</v>
      </c>
      <c r="AS2367" s="24">
        <v>0</v>
      </c>
      <c r="AT2367" s="24">
        <v>0</v>
      </c>
      <c r="AU2367" s="24">
        <v>0</v>
      </c>
      <c r="AV2367" s="24">
        <v>0</v>
      </c>
      <c r="AW2367" s="24">
        <v>0</v>
      </c>
      <c r="AX2367" s="24">
        <v>0</v>
      </c>
      <c r="AY2367" s="24">
        <v>0</v>
      </c>
      <c r="AZ2367" s="24">
        <v>0</v>
      </c>
      <c r="BA2367" s="24">
        <v>0</v>
      </c>
      <c r="BB2367" s="24">
        <v>0</v>
      </c>
      <c r="BC2367" s="24">
        <v>0</v>
      </c>
      <c r="BD2367" s="24">
        <f t="shared" si="958"/>
        <v>0</v>
      </c>
      <c r="BE2367" s="25"/>
    </row>
    <row r="2368" spans="1:57" ht="25.5" customHeight="1" x14ac:dyDescent="0.25">
      <c r="A2368" s="22">
        <v>47</v>
      </c>
      <c r="B2368" s="79" t="s">
        <v>93</v>
      </c>
      <c r="C2368" s="82">
        <v>24</v>
      </c>
      <c r="D2368" s="79">
        <v>321</v>
      </c>
      <c r="E2368" s="82" t="s">
        <v>366</v>
      </c>
      <c r="F2368" s="24">
        <v>0</v>
      </c>
      <c r="G2368" s="24">
        <v>0</v>
      </c>
      <c r="H2368" s="24">
        <v>0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0</v>
      </c>
      <c r="V2368" s="24"/>
      <c r="W2368" s="24">
        <v>0</v>
      </c>
      <c r="X2368" s="24"/>
      <c r="Y2368" s="24">
        <v>0</v>
      </c>
      <c r="Z2368" s="24">
        <v>0</v>
      </c>
      <c r="AA2368" s="24"/>
      <c r="AB2368" s="24">
        <v>0</v>
      </c>
      <c r="AC2368" s="24">
        <v>0</v>
      </c>
      <c r="AD2368" s="24">
        <v>0</v>
      </c>
      <c r="AE2368" s="24">
        <v>0</v>
      </c>
      <c r="AF2368" s="24">
        <v>0</v>
      </c>
      <c r="AG2368" s="24">
        <v>0</v>
      </c>
      <c r="AH2368" s="24"/>
      <c r="AI2368" s="24">
        <v>0</v>
      </c>
      <c r="AJ2368" s="24">
        <v>0</v>
      </c>
      <c r="AK2368" s="24"/>
      <c r="AL2368" s="24">
        <v>0</v>
      </c>
      <c r="AM2368" s="24">
        <v>0</v>
      </c>
      <c r="AN2368" s="24">
        <v>0</v>
      </c>
      <c r="AO2368" s="24">
        <v>0</v>
      </c>
      <c r="AP2368" s="24">
        <v>0</v>
      </c>
      <c r="AQ2368" s="24">
        <v>0</v>
      </c>
      <c r="AR2368" s="24">
        <v>0</v>
      </c>
      <c r="AS2368" s="24">
        <v>0</v>
      </c>
      <c r="AT2368" s="24">
        <v>0</v>
      </c>
      <c r="AU2368" s="24">
        <v>0</v>
      </c>
      <c r="AV2368" s="24">
        <v>0</v>
      </c>
      <c r="AW2368" s="24">
        <v>0</v>
      </c>
      <c r="AX2368" s="24">
        <v>0</v>
      </c>
      <c r="AY2368" s="24">
        <v>0</v>
      </c>
      <c r="AZ2368" s="24">
        <v>0</v>
      </c>
      <c r="BA2368" s="24">
        <v>0</v>
      </c>
      <c r="BB2368" s="24">
        <v>0</v>
      </c>
      <c r="BC2368" s="24">
        <v>0</v>
      </c>
      <c r="BD2368" s="24">
        <f t="shared" si="958"/>
        <v>0</v>
      </c>
      <c r="BE2368" s="25"/>
    </row>
    <row r="2369" spans="1:57" ht="25.5" customHeight="1" x14ac:dyDescent="0.25">
      <c r="A2369" s="22">
        <v>47</v>
      </c>
      <c r="B2369" s="79" t="s">
        <v>93</v>
      </c>
      <c r="C2369" s="80">
        <v>11</v>
      </c>
      <c r="D2369" s="80">
        <v>202</v>
      </c>
      <c r="E2369" s="80" t="s">
        <v>142</v>
      </c>
      <c r="F2369" s="24">
        <v>0</v>
      </c>
      <c r="G2369" s="24">
        <v>0</v>
      </c>
      <c r="H2369" s="24">
        <v>0</v>
      </c>
      <c r="I2369" s="24">
        <v>0</v>
      </c>
      <c r="J2369" s="24">
        <v>0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0</v>
      </c>
      <c r="V2369" s="24"/>
      <c r="W2369" s="24">
        <v>0</v>
      </c>
      <c r="X2369" s="24"/>
      <c r="Y2369" s="24">
        <v>0</v>
      </c>
      <c r="Z2369" s="24">
        <v>0</v>
      </c>
      <c r="AA2369" s="24"/>
      <c r="AB2369" s="24">
        <v>0</v>
      </c>
      <c r="AC2369" s="24">
        <v>0</v>
      </c>
      <c r="AD2369" s="24">
        <v>0</v>
      </c>
      <c r="AE2369" s="24">
        <v>0</v>
      </c>
      <c r="AF2369" s="24">
        <v>0</v>
      </c>
      <c r="AG2369" s="24">
        <v>0</v>
      </c>
      <c r="AH2369" s="24"/>
      <c r="AI2369" s="24">
        <v>0</v>
      </c>
      <c r="AJ2369" s="24">
        <v>0</v>
      </c>
      <c r="AK2369" s="24"/>
      <c r="AL2369" s="24">
        <v>0</v>
      </c>
      <c r="AM2369" s="24">
        <v>0</v>
      </c>
      <c r="AN2369" s="24">
        <v>0</v>
      </c>
      <c r="AO2369" s="24">
        <v>0</v>
      </c>
      <c r="AP2369" s="24">
        <v>0</v>
      </c>
      <c r="AQ2369" s="24">
        <v>0</v>
      </c>
      <c r="AR2369" s="24">
        <v>0</v>
      </c>
      <c r="AS2369" s="24">
        <v>0</v>
      </c>
      <c r="AT2369" s="24">
        <v>0</v>
      </c>
      <c r="AU2369" s="24">
        <v>0</v>
      </c>
      <c r="AV2369" s="24">
        <v>0</v>
      </c>
      <c r="AW2369" s="24">
        <v>0</v>
      </c>
      <c r="AX2369" s="24">
        <v>0</v>
      </c>
      <c r="AY2369" s="24">
        <v>0</v>
      </c>
      <c r="AZ2369" s="24">
        <v>0</v>
      </c>
      <c r="BA2369" s="24">
        <v>0</v>
      </c>
      <c r="BB2369" s="24">
        <v>0</v>
      </c>
      <c r="BC2369" s="24">
        <v>0</v>
      </c>
      <c r="BD2369" s="24">
        <f t="shared" si="958"/>
        <v>0</v>
      </c>
      <c r="BE2369" s="25"/>
    </row>
    <row r="2370" spans="1:57" ht="25.5" customHeight="1" x14ac:dyDescent="0.25">
      <c r="A2370" s="22">
        <v>47</v>
      </c>
      <c r="B2370" s="79" t="s">
        <v>100</v>
      </c>
      <c r="C2370" s="79">
        <v>17</v>
      </c>
      <c r="D2370" s="81" t="s">
        <v>111</v>
      </c>
      <c r="E2370" s="81" t="s">
        <v>112</v>
      </c>
      <c r="F2370" s="24">
        <v>0</v>
      </c>
      <c r="G2370" s="24">
        <v>0</v>
      </c>
      <c r="H2370" s="24">
        <v>0</v>
      </c>
      <c r="I2370" s="24">
        <v>0</v>
      </c>
      <c r="J2370" s="24">
        <v>0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0</v>
      </c>
      <c r="V2370" s="24"/>
      <c r="W2370" s="24">
        <v>0</v>
      </c>
      <c r="X2370" s="24"/>
      <c r="Y2370" s="24">
        <v>0</v>
      </c>
      <c r="Z2370" s="24">
        <v>0</v>
      </c>
      <c r="AA2370" s="24"/>
      <c r="AB2370" s="24">
        <v>0</v>
      </c>
      <c r="AC2370" s="24">
        <v>0</v>
      </c>
      <c r="AD2370" s="24">
        <v>0</v>
      </c>
      <c r="AE2370" s="24">
        <v>0</v>
      </c>
      <c r="AF2370" s="24">
        <v>0</v>
      </c>
      <c r="AG2370" s="24">
        <v>0</v>
      </c>
      <c r="AH2370" s="24"/>
      <c r="AI2370" s="24">
        <v>0</v>
      </c>
      <c r="AJ2370" s="24">
        <v>0</v>
      </c>
      <c r="AK2370" s="24"/>
      <c r="AL2370" s="24">
        <v>0</v>
      </c>
      <c r="AM2370" s="24">
        <v>0</v>
      </c>
      <c r="AN2370" s="24">
        <v>0</v>
      </c>
      <c r="AO2370" s="24">
        <v>0</v>
      </c>
      <c r="AP2370" s="24">
        <v>0</v>
      </c>
      <c r="AQ2370" s="24">
        <v>0</v>
      </c>
      <c r="AR2370" s="24">
        <v>0</v>
      </c>
      <c r="AS2370" s="24">
        <v>0</v>
      </c>
      <c r="AT2370" s="24">
        <v>0</v>
      </c>
      <c r="AU2370" s="24">
        <v>0</v>
      </c>
      <c r="AV2370" s="24">
        <v>0</v>
      </c>
      <c r="AW2370" s="24">
        <v>0</v>
      </c>
      <c r="AX2370" s="24">
        <v>0</v>
      </c>
      <c r="AY2370" s="24">
        <v>0</v>
      </c>
      <c r="AZ2370" s="24">
        <v>0</v>
      </c>
      <c r="BA2370" s="24">
        <v>0</v>
      </c>
      <c r="BB2370" s="24">
        <v>0</v>
      </c>
      <c r="BC2370" s="24">
        <v>0</v>
      </c>
      <c r="BD2370" s="24">
        <f t="shared" si="958"/>
        <v>0</v>
      </c>
      <c r="BE2370" s="25"/>
    </row>
    <row r="2371" spans="1:57" ht="25.5" customHeight="1" x14ac:dyDescent="0.25">
      <c r="A2371" s="22">
        <v>47</v>
      </c>
      <c r="B2371" s="79" t="s">
        <v>110</v>
      </c>
      <c r="C2371" s="80">
        <v>40</v>
      </c>
      <c r="D2371" s="80">
        <v>46</v>
      </c>
      <c r="E2371" s="80" t="s">
        <v>232</v>
      </c>
      <c r="F2371" s="24">
        <v>0</v>
      </c>
      <c r="G2371" s="24">
        <v>0</v>
      </c>
      <c r="H2371" s="24">
        <v>0</v>
      </c>
      <c r="I2371" s="24">
        <v>0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0</v>
      </c>
      <c r="V2371" s="24"/>
      <c r="W2371" s="24">
        <v>0</v>
      </c>
      <c r="X2371" s="24"/>
      <c r="Y2371" s="24">
        <v>0</v>
      </c>
      <c r="Z2371" s="24">
        <v>0</v>
      </c>
      <c r="AA2371" s="24"/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/>
      <c r="AI2371" s="24">
        <v>0</v>
      </c>
      <c r="AJ2371" s="24">
        <v>0</v>
      </c>
      <c r="AK2371" s="24"/>
      <c r="AL2371" s="24">
        <v>0</v>
      </c>
      <c r="AM2371" s="24">
        <v>0</v>
      </c>
      <c r="AN2371" s="24">
        <v>0</v>
      </c>
      <c r="AO2371" s="24">
        <v>0</v>
      </c>
      <c r="AP2371" s="24">
        <v>0</v>
      </c>
      <c r="AQ2371" s="24">
        <v>0</v>
      </c>
      <c r="AR2371" s="24">
        <v>0</v>
      </c>
      <c r="AS2371" s="24">
        <v>0</v>
      </c>
      <c r="AT2371" s="24">
        <v>0</v>
      </c>
      <c r="AU2371" s="24">
        <v>0</v>
      </c>
      <c r="AV2371" s="24">
        <v>0</v>
      </c>
      <c r="AW2371" s="24">
        <v>0</v>
      </c>
      <c r="AX2371" s="24">
        <v>0</v>
      </c>
      <c r="AY2371" s="24">
        <v>0</v>
      </c>
      <c r="AZ2371" s="24">
        <v>0</v>
      </c>
      <c r="BA2371" s="24">
        <v>0</v>
      </c>
      <c r="BB2371" s="24">
        <v>0</v>
      </c>
      <c r="BC2371" s="24">
        <v>0</v>
      </c>
      <c r="BD2371" s="24">
        <f t="shared" si="958"/>
        <v>0</v>
      </c>
      <c r="BE2371" s="25"/>
    </row>
    <row r="2372" spans="1:57" ht="25.5" customHeight="1" x14ac:dyDescent="0.25">
      <c r="A2372" s="22">
        <v>47</v>
      </c>
      <c r="B2372" s="79" t="s">
        <v>110</v>
      </c>
      <c r="C2372" s="80">
        <v>22</v>
      </c>
      <c r="D2372" s="80">
        <v>286</v>
      </c>
      <c r="E2372" s="80" t="s">
        <v>327</v>
      </c>
      <c r="F2372" s="24">
        <v>0</v>
      </c>
      <c r="G2372" s="24">
        <v>0</v>
      </c>
      <c r="H2372" s="24">
        <v>0</v>
      </c>
      <c r="I2372" s="24">
        <v>0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0</v>
      </c>
      <c r="V2372" s="24"/>
      <c r="W2372" s="24">
        <v>0</v>
      </c>
      <c r="X2372" s="24"/>
      <c r="Y2372" s="24">
        <v>0</v>
      </c>
      <c r="Z2372" s="24">
        <v>0</v>
      </c>
      <c r="AA2372" s="24"/>
      <c r="AB2372" s="24">
        <v>0</v>
      </c>
      <c r="AC2372" s="24">
        <v>0</v>
      </c>
      <c r="AD2372" s="24">
        <v>0</v>
      </c>
      <c r="AE2372" s="24">
        <v>0</v>
      </c>
      <c r="AF2372" s="24">
        <v>0</v>
      </c>
      <c r="AG2372" s="24">
        <v>0</v>
      </c>
      <c r="AH2372" s="24"/>
      <c r="AI2372" s="24">
        <v>0</v>
      </c>
      <c r="AJ2372" s="24">
        <v>0</v>
      </c>
      <c r="AK2372" s="24"/>
      <c r="AL2372" s="24">
        <v>0</v>
      </c>
      <c r="AM2372" s="24">
        <v>0</v>
      </c>
      <c r="AN2372" s="24">
        <v>0</v>
      </c>
      <c r="AO2372" s="24">
        <v>0</v>
      </c>
      <c r="AP2372" s="24">
        <v>0</v>
      </c>
      <c r="AQ2372" s="24">
        <v>0</v>
      </c>
      <c r="AR2372" s="24">
        <v>0</v>
      </c>
      <c r="AS2372" s="24">
        <v>0</v>
      </c>
      <c r="AT2372" s="24">
        <v>0</v>
      </c>
      <c r="AU2372" s="24">
        <v>0</v>
      </c>
      <c r="AV2372" s="24">
        <v>0</v>
      </c>
      <c r="AW2372" s="24">
        <v>0</v>
      </c>
      <c r="AX2372" s="24">
        <v>0</v>
      </c>
      <c r="AY2372" s="24">
        <v>0</v>
      </c>
      <c r="AZ2372" s="24">
        <v>0</v>
      </c>
      <c r="BA2372" s="24">
        <v>0</v>
      </c>
      <c r="BB2372" s="24">
        <v>0</v>
      </c>
      <c r="BC2372" s="24">
        <v>0</v>
      </c>
      <c r="BD2372" s="24">
        <f t="shared" si="958"/>
        <v>0</v>
      </c>
      <c r="BE2372" s="25"/>
    </row>
    <row r="2373" spans="1:57" ht="25.5" customHeight="1" x14ac:dyDescent="0.25">
      <c r="A2373" s="22">
        <v>47</v>
      </c>
      <c r="B2373" s="79" t="s">
        <v>110</v>
      </c>
      <c r="C2373" s="80">
        <v>10</v>
      </c>
      <c r="D2373" s="80">
        <v>169</v>
      </c>
      <c r="E2373" s="80" t="s">
        <v>182</v>
      </c>
      <c r="F2373" s="24">
        <v>0</v>
      </c>
      <c r="G2373" s="24">
        <v>0</v>
      </c>
      <c r="H2373" s="24">
        <v>0</v>
      </c>
      <c r="I2373" s="24">
        <v>0</v>
      </c>
      <c r="J2373" s="24">
        <v>0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0</v>
      </c>
      <c r="V2373" s="24"/>
      <c r="W2373" s="24">
        <v>0</v>
      </c>
      <c r="X2373" s="24"/>
      <c r="Y2373" s="24">
        <v>0</v>
      </c>
      <c r="Z2373" s="24">
        <v>0</v>
      </c>
      <c r="AA2373" s="24"/>
      <c r="AB2373" s="24">
        <v>0</v>
      </c>
      <c r="AC2373" s="24">
        <v>0</v>
      </c>
      <c r="AD2373" s="24">
        <v>0</v>
      </c>
      <c r="AE2373" s="24">
        <v>0</v>
      </c>
      <c r="AF2373" s="24">
        <v>0</v>
      </c>
      <c r="AG2373" s="24">
        <v>0</v>
      </c>
      <c r="AH2373" s="24"/>
      <c r="AI2373" s="24">
        <v>0</v>
      </c>
      <c r="AJ2373" s="24">
        <v>0</v>
      </c>
      <c r="AK2373" s="24"/>
      <c r="AL2373" s="24">
        <v>0</v>
      </c>
      <c r="AM2373" s="24">
        <v>0</v>
      </c>
      <c r="AN2373" s="24">
        <v>0</v>
      </c>
      <c r="AO2373" s="24">
        <v>0</v>
      </c>
      <c r="AP2373" s="24">
        <v>0</v>
      </c>
      <c r="AQ2373" s="24">
        <v>0</v>
      </c>
      <c r="AR2373" s="24">
        <v>0</v>
      </c>
      <c r="AS2373" s="24">
        <v>0</v>
      </c>
      <c r="AT2373" s="24">
        <v>0</v>
      </c>
      <c r="AU2373" s="24">
        <v>0</v>
      </c>
      <c r="AV2373" s="24">
        <v>0</v>
      </c>
      <c r="AW2373" s="24">
        <v>0</v>
      </c>
      <c r="AX2373" s="24">
        <v>0</v>
      </c>
      <c r="AY2373" s="24">
        <v>0</v>
      </c>
      <c r="AZ2373" s="24">
        <v>0</v>
      </c>
      <c r="BA2373" s="24">
        <v>0</v>
      </c>
      <c r="BB2373" s="24">
        <v>0</v>
      </c>
      <c r="BC2373" s="24">
        <v>0</v>
      </c>
      <c r="BD2373" s="24">
        <f t="shared" si="958"/>
        <v>0</v>
      </c>
      <c r="BE2373" s="25"/>
    </row>
    <row r="2374" spans="1:57" ht="25.5" customHeight="1" x14ac:dyDescent="0.25">
      <c r="A2374" s="22">
        <v>47</v>
      </c>
      <c r="B2374" s="78"/>
      <c r="C2374" s="91"/>
      <c r="D2374" s="91"/>
      <c r="E2374" s="91"/>
      <c r="F2374" s="24">
        <v>0</v>
      </c>
      <c r="G2374" s="24">
        <v>0</v>
      </c>
      <c r="H2374" s="24">
        <v>0</v>
      </c>
      <c r="I2374" s="24">
        <v>0</v>
      </c>
      <c r="J2374" s="24">
        <v>0</v>
      </c>
      <c r="K2374" s="24">
        <v>0</v>
      </c>
      <c r="L2374" s="24">
        <v>0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0</v>
      </c>
      <c r="V2374" s="24"/>
      <c r="W2374" s="24">
        <v>0</v>
      </c>
      <c r="X2374" s="24"/>
      <c r="Y2374" s="24">
        <v>0</v>
      </c>
      <c r="Z2374" s="24">
        <v>0</v>
      </c>
      <c r="AA2374" s="24"/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/>
      <c r="AI2374" s="24">
        <v>0</v>
      </c>
      <c r="AJ2374" s="24">
        <v>0</v>
      </c>
      <c r="AK2374" s="24"/>
      <c r="AL2374" s="24">
        <v>0</v>
      </c>
      <c r="AM2374" s="24">
        <v>0</v>
      </c>
      <c r="AN2374" s="24">
        <v>0</v>
      </c>
      <c r="AO2374" s="24">
        <v>0</v>
      </c>
      <c r="AP2374" s="24">
        <v>0</v>
      </c>
      <c r="AQ2374" s="24">
        <v>0</v>
      </c>
      <c r="AR2374" s="24">
        <v>0</v>
      </c>
      <c r="AS2374" s="24">
        <v>0</v>
      </c>
      <c r="AT2374" s="24">
        <v>0</v>
      </c>
      <c r="AU2374" s="24">
        <v>0</v>
      </c>
      <c r="AV2374" s="24">
        <v>0</v>
      </c>
      <c r="AW2374" s="24">
        <v>0</v>
      </c>
      <c r="AX2374" s="24">
        <v>0</v>
      </c>
      <c r="AY2374" s="24">
        <v>0</v>
      </c>
      <c r="AZ2374" s="24">
        <v>0</v>
      </c>
      <c r="BA2374" s="24">
        <v>0</v>
      </c>
      <c r="BB2374" s="24">
        <v>0</v>
      </c>
      <c r="BC2374" s="24">
        <v>0</v>
      </c>
      <c r="BD2374" s="24">
        <f t="shared" si="958"/>
        <v>0</v>
      </c>
      <c r="BE2374" s="25"/>
    </row>
    <row r="2375" spans="1:57" ht="25.5" customHeight="1" x14ac:dyDescent="0.25">
      <c r="A2375" s="22">
        <v>47</v>
      </c>
      <c r="B2375" s="78"/>
      <c r="C2375" s="76"/>
      <c r="D2375" s="76"/>
      <c r="E2375" s="76"/>
      <c r="F2375" s="24">
        <v>0</v>
      </c>
      <c r="G2375" s="24">
        <v>0</v>
      </c>
      <c r="H2375" s="24">
        <v>0</v>
      </c>
      <c r="I2375" s="24">
        <v>0</v>
      </c>
      <c r="J2375" s="24">
        <v>0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0</v>
      </c>
      <c r="V2375" s="24"/>
      <c r="W2375" s="24">
        <v>0</v>
      </c>
      <c r="X2375" s="24"/>
      <c r="Y2375" s="24">
        <v>0</v>
      </c>
      <c r="Z2375" s="24">
        <v>0</v>
      </c>
      <c r="AA2375" s="24"/>
      <c r="AB2375" s="24">
        <v>0</v>
      </c>
      <c r="AC2375" s="24">
        <v>0</v>
      </c>
      <c r="AD2375" s="24">
        <v>0</v>
      </c>
      <c r="AE2375" s="24">
        <v>0</v>
      </c>
      <c r="AF2375" s="24">
        <v>0</v>
      </c>
      <c r="AG2375" s="24">
        <v>0</v>
      </c>
      <c r="AH2375" s="24"/>
      <c r="AI2375" s="24">
        <v>0</v>
      </c>
      <c r="AJ2375" s="24">
        <v>0</v>
      </c>
      <c r="AK2375" s="24"/>
      <c r="AL2375" s="24">
        <v>0</v>
      </c>
      <c r="AM2375" s="24">
        <v>0</v>
      </c>
      <c r="AN2375" s="24">
        <v>0</v>
      </c>
      <c r="AO2375" s="24">
        <v>0</v>
      </c>
      <c r="AP2375" s="24">
        <v>0</v>
      </c>
      <c r="AQ2375" s="24">
        <v>0</v>
      </c>
      <c r="AR2375" s="24">
        <v>0</v>
      </c>
      <c r="AS2375" s="24">
        <v>0</v>
      </c>
      <c r="AT2375" s="24">
        <v>0</v>
      </c>
      <c r="AU2375" s="24">
        <v>0</v>
      </c>
      <c r="AV2375" s="24">
        <v>0</v>
      </c>
      <c r="AW2375" s="24">
        <v>0</v>
      </c>
      <c r="AX2375" s="24">
        <v>0</v>
      </c>
      <c r="AY2375" s="24">
        <v>0</v>
      </c>
      <c r="AZ2375" s="24">
        <v>0</v>
      </c>
      <c r="BA2375" s="24">
        <v>0</v>
      </c>
      <c r="BB2375" s="24">
        <v>0</v>
      </c>
      <c r="BC2375" s="24">
        <v>0</v>
      </c>
      <c r="BD2375" s="24">
        <f t="shared" si="958"/>
        <v>0</v>
      </c>
      <c r="BE2375" s="25"/>
    </row>
    <row r="2376" spans="1:57" ht="25.5" customHeight="1" x14ac:dyDescent="0.25">
      <c r="A2376" s="22">
        <v>47</v>
      </c>
      <c r="B2376" s="78"/>
      <c r="C2376" s="76"/>
      <c r="D2376" s="76"/>
      <c r="E2376" s="76"/>
      <c r="F2376" s="24">
        <v>0</v>
      </c>
      <c r="G2376" s="24">
        <v>0</v>
      </c>
      <c r="H2376" s="24">
        <v>0</v>
      </c>
      <c r="I2376" s="24">
        <v>0</v>
      </c>
      <c r="J2376" s="24">
        <v>0</v>
      </c>
      <c r="K2376" s="24">
        <v>0</v>
      </c>
      <c r="L2376" s="24">
        <v>0</v>
      </c>
      <c r="M2376" s="24">
        <v>0</v>
      </c>
      <c r="N2376" s="24">
        <v>0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0</v>
      </c>
      <c r="V2376" s="24"/>
      <c r="W2376" s="24">
        <v>0</v>
      </c>
      <c r="X2376" s="24"/>
      <c r="Y2376" s="24">
        <v>0</v>
      </c>
      <c r="Z2376" s="24">
        <v>0</v>
      </c>
      <c r="AA2376" s="24"/>
      <c r="AB2376" s="24">
        <v>0</v>
      </c>
      <c r="AC2376" s="24">
        <v>0</v>
      </c>
      <c r="AD2376" s="24">
        <v>0</v>
      </c>
      <c r="AE2376" s="24">
        <v>0</v>
      </c>
      <c r="AF2376" s="24">
        <v>0</v>
      </c>
      <c r="AG2376" s="24">
        <v>0</v>
      </c>
      <c r="AH2376" s="24"/>
      <c r="AI2376" s="24">
        <v>0</v>
      </c>
      <c r="AJ2376" s="24">
        <v>0</v>
      </c>
      <c r="AK2376" s="24"/>
      <c r="AL2376" s="24">
        <v>0</v>
      </c>
      <c r="AM2376" s="24">
        <v>0</v>
      </c>
      <c r="AN2376" s="24">
        <v>0</v>
      </c>
      <c r="AO2376" s="24">
        <v>0</v>
      </c>
      <c r="AP2376" s="24">
        <v>0</v>
      </c>
      <c r="AQ2376" s="24">
        <v>0</v>
      </c>
      <c r="AR2376" s="24">
        <v>0</v>
      </c>
      <c r="AS2376" s="24">
        <v>0</v>
      </c>
      <c r="AT2376" s="24">
        <v>0</v>
      </c>
      <c r="AU2376" s="24">
        <v>0</v>
      </c>
      <c r="AV2376" s="24">
        <v>0</v>
      </c>
      <c r="AW2376" s="24">
        <v>0</v>
      </c>
      <c r="AX2376" s="24">
        <v>0</v>
      </c>
      <c r="AY2376" s="24">
        <v>0</v>
      </c>
      <c r="AZ2376" s="24">
        <v>0</v>
      </c>
      <c r="BA2376" s="24">
        <v>0</v>
      </c>
      <c r="BB2376" s="24">
        <v>0</v>
      </c>
      <c r="BC2376" s="24">
        <v>0</v>
      </c>
      <c r="BD2376" s="24">
        <f t="shared" si="958"/>
        <v>0</v>
      </c>
      <c r="BE2376" s="25"/>
    </row>
    <row r="2377" spans="1:57" ht="25.5" customHeight="1" x14ac:dyDescent="0.25">
      <c r="A2377" s="22">
        <v>47</v>
      </c>
      <c r="B2377" s="78"/>
      <c r="C2377" s="76"/>
      <c r="D2377" s="76"/>
      <c r="E2377" s="76"/>
      <c r="F2377" s="24">
        <v>0</v>
      </c>
      <c r="G2377" s="24">
        <v>0</v>
      </c>
      <c r="H2377" s="24">
        <v>0</v>
      </c>
      <c r="I2377" s="24">
        <v>0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0</v>
      </c>
      <c r="V2377" s="24"/>
      <c r="W2377" s="24">
        <v>0</v>
      </c>
      <c r="X2377" s="24"/>
      <c r="Y2377" s="24">
        <v>0</v>
      </c>
      <c r="Z2377" s="24">
        <v>0</v>
      </c>
      <c r="AA2377" s="24"/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/>
      <c r="AI2377" s="24">
        <v>0</v>
      </c>
      <c r="AJ2377" s="24">
        <v>0</v>
      </c>
      <c r="AK2377" s="24"/>
      <c r="AL2377" s="24">
        <v>0</v>
      </c>
      <c r="AM2377" s="24">
        <v>0</v>
      </c>
      <c r="AN2377" s="24">
        <v>0</v>
      </c>
      <c r="AO2377" s="24">
        <v>0</v>
      </c>
      <c r="AP2377" s="24">
        <v>0</v>
      </c>
      <c r="AQ2377" s="24">
        <v>0</v>
      </c>
      <c r="AR2377" s="24">
        <v>0</v>
      </c>
      <c r="AS2377" s="24">
        <v>0</v>
      </c>
      <c r="AT2377" s="24">
        <v>0</v>
      </c>
      <c r="AU2377" s="24">
        <v>0</v>
      </c>
      <c r="AV2377" s="24">
        <v>0</v>
      </c>
      <c r="AW2377" s="24">
        <v>0</v>
      </c>
      <c r="AX2377" s="24">
        <v>0</v>
      </c>
      <c r="AY2377" s="24">
        <v>0</v>
      </c>
      <c r="AZ2377" s="24">
        <v>0</v>
      </c>
      <c r="BA2377" s="24">
        <v>0</v>
      </c>
      <c r="BB2377" s="24">
        <v>0</v>
      </c>
      <c r="BC2377" s="24">
        <v>0</v>
      </c>
      <c r="BD2377" s="24">
        <f t="shared" si="958"/>
        <v>0</v>
      </c>
      <c r="BE2377" s="25"/>
    </row>
    <row r="2378" spans="1:57" ht="25.5" customHeight="1" x14ac:dyDescent="0.25">
      <c r="A2378" s="22">
        <v>47</v>
      </c>
      <c r="B2378" s="78"/>
      <c r="C2378" s="76"/>
      <c r="D2378" s="76"/>
      <c r="E2378" s="76"/>
      <c r="F2378" s="24">
        <v>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4"/>
      <c r="W2378" s="24">
        <v>0</v>
      </c>
      <c r="X2378" s="24"/>
      <c r="Y2378" s="24">
        <v>0</v>
      </c>
      <c r="Z2378" s="24">
        <v>0</v>
      </c>
      <c r="AA2378" s="24"/>
      <c r="AB2378" s="24">
        <v>0</v>
      </c>
      <c r="AC2378" s="24">
        <v>0</v>
      </c>
      <c r="AD2378" s="24">
        <v>0</v>
      </c>
      <c r="AE2378" s="24">
        <v>0</v>
      </c>
      <c r="AF2378" s="24">
        <v>0</v>
      </c>
      <c r="AG2378" s="24">
        <v>0</v>
      </c>
      <c r="AH2378" s="24"/>
      <c r="AI2378" s="24">
        <v>0</v>
      </c>
      <c r="AJ2378" s="24">
        <v>0</v>
      </c>
      <c r="AK2378" s="24"/>
      <c r="AL2378" s="24">
        <v>0</v>
      </c>
      <c r="AM2378" s="24">
        <v>0</v>
      </c>
      <c r="AN2378" s="24">
        <v>0</v>
      </c>
      <c r="AO2378" s="24">
        <v>0</v>
      </c>
      <c r="AP2378" s="24">
        <v>0</v>
      </c>
      <c r="AQ2378" s="24">
        <v>0</v>
      </c>
      <c r="AR2378" s="24">
        <v>0</v>
      </c>
      <c r="AS2378" s="24">
        <v>0</v>
      </c>
      <c r="AT2378" s="24">
        <v>0</v>
      </c>
      <c r="AU2378" s="24">
        <v>0</v>
      </c>
      <c r="AV2378" s="24">
        <v>0</v>
      </c>
      <c r="AW2378" s="24">
        <v>0</v>
      </c>
      <c r="AX2378" s="24">
        <v>0</v>
      </c>
      <c r="AY2378" s="24">
        <v>0</v>
      </c>
      <c r="AZ2378" s="24">
        <v>0</v>
      </c>
      <c r="BA2378" s="24">
        <v>0</v>
      </c>
      <c r="BB2378" s="24">
        <v>0</v>
      </c>
      <c r="BC2378" s="24">
        <v>0</v>
      </c>
      <c r="BD2378" s="24">
        <f t="shared" si="958"/>
        <v>0</v>
      </c>
      <c r="BE2378" s="25"/>
    </row>
    <row r="2379" spans="1:57" ht="25.5" customHeight="1" x14ac:dyDescent="0.25">
      <c r="A2379" s="22">
        <v>47</v>
      </c>
      <c r="B2379" s="78"/>
      <c r="C2379" s="76"/>
      <c r="D2379" s="76"/>
      <c r="E2379" s="76"/>
      <c r="F2379" s="24">
        <v>0</v>
      </c>
      <c r="G2379" s="24">
        <v>0</v>
      </c>
      <c r="H2379" s="24">
        <v>0</v>
      </c>
      <c r="I2379" s="24">
        <v>0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0</v>
      </c>
      <c r="V2379" s="24"/>
      <c r="W2379" s="24">
        <v>0</v>
      </c>
      <c r="X2379" s="24"/>
      <c r="Y2379" s="24">
        <v>0</v>
      </c>
      <c r="Z2379" s="24">
        <v>0</v>
      </c>
      <c r="AA2379" s="24"/>
      <c r="AB2379" s="24">
        <v>0</v>
      </c>
      <c r="AC2379" s="24">
        <v>0</v>
      </c>
      <c r="AD2379" s="24">
        <v>0</v>
      </c>
      <c r="AE2379" s="24">
        <v>0</v>
      </c>
      <c r="AF2379" s="24">
        <v>0</v>
      </c>
      <c r="AG2379" s="24">
        <v>0</v>
      </c>
      <c r="AH2379" s="24"/>
      <c r="AI2379" s="24">
        <v>0</v>
      </c>
      <c r="AJ2379" s="24">
        <v>0</v>
      </c>
      <c r="AK2379" s="24"/>
      <c r="AL2379" s="24">
        <v>0</v>
      </c>
      <c r="AM2379" s="24">
        <v>0</v>
      </c>
      <c r="AN2379" s="24">
        <v>0</v>
      </c>
      <c r="AO2379" s="24">
        <v>0</v>
      </c>
      <c r="AP2379" s="24">
        <v>0</v>
      </c>
      <c r="AQ2379" s="24">
        <v>0</v>
      </c>
      <c r="AR2379" s="24">
        <v>0</v>
      </c>
      <c r="AS2379" s="24">
        <v>0</v>
      </c>
      <c r="AT2379" s="24">
        <v>0</v>
      </c>
      <c r="AU2379" s="24">
        <v>0</v>
      </c>
      <c r="AV2379" s="24">
        <v>0</v>
      </c>
      <c r="AW2379" s="24">
        <v>0</v>
      </c>
      <c r="AX2379" s="24">
        <v>0</v>
      </c>
      <c r="AY2379" s="24">
        <v>0</v>
      </c>
      <c r="AZ2379" s="24">
        <v>0</v>
      </c>
      <c r="BA2379" s="24">
        <v>0</v>
      </c>
      <c r="BB2379" s="24">
        <v>0</v>
      </c>
      <c r="BC2379" s="24">
        <v>0</v>
      </c>
      <c r="BD2379" s="24">
        <f t="shared" si="958"/>
        <v>0</v>
      </c>
      <c r="BE2379" s="25"/>
    </row>
    <row r="2380" spans="1:57" ht="25.5" customHeight="1" x14ac:dyDescent="0.25">
      <c r="A2380" s="22">
        <v>47</v>
      </c>
      <c r="B2380" s="78"/>
      <c r="C2380" s="76"/>
      <c r="D2380" s="76"/>
      <c r="E2380" s="76"/>
      <c r="F2380" s="24">
        <v>0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4"/>
      <c r="W2380" s="24">
        <v>0</v>
      </c>
      <c r="X2380" s="24"/>
      <c r="Y2380" s="24">
        <v>0</v>
      </c>
      <c r="Z2380" s="24">
        <v>0</v>
      </c>
      <c r="AA2380" s="24"/>
      <c r="AB2380" s="24">
        <v>0</v>
      </c>
      <c r="AC2380" s="24">
        <v>0</v>
      </c>
      <c r="AD2380" s="24">
        <v>0</v>
      </c>
      <c r="AE2380" s="24">
        <v>0</v>
      </c>
      <c r="AF2380" s="24">
        <v>0</v>
      </c>
      <c r="AG2380" s="24">
        <v>0</v>
      </c>
      <c r="AH2380" s="24"/>
      <c r="AI2380" s="24">
        <v>0</v>
      </c>
      <c r="AJ2380" s="24">
        <v>0</v>
      </c>
      <c r="AK2380" s="24"/>
      <c r="AL2380" s="24">
        <v>0</v>
      </c>
      <c r="AM2380" s="24">
        <v>0</v>
      </c>
      <c r="AN2380" s="24">
        <v>0</v>
      </c>
      <c r="AO2380" s="24">
        <v>0</v>
      </c>
      <c r="AP2380" s="24">
        <v>0</v>
      </c>
      <c r="AQ2380" s="24">
        <v>0</v>
      </c>
      <c r="AR2380" s="24">
        <v>0</v>
      </c>
      <c r="AS2380" s="24">
        <v>0</v>
      </c>
      <c r="AT2380" s="24">
        <v>0</v>
      </c>
      <c r="AU2380" s="24">
        <v>0</v>
      </c>
      <c r="AV2380" s="24">
        <v>0</v>
      </c>
      <c r="AW2380" s="24">
        <v>0</v>
      </c>
      <c r="AX2380" s="24">
        <v>0</v>
      </c>
      <c r="AY2380" s="24">
        <v>0</v>
      </c>
      <c r="AZ2380" s="24">
        <v>0</v>
      </c>
      <c r="BA2380" s="24">
        <v>0</v>
      </c>
      <c r="BB2380" s="24">
        <v>0</v>
      </c>
      <c r="BC2380" s="24">
        <v>0</v>
      </c>
      <c r="BD2380" s="24">
        <f t="shared" si="958"/>
        <v>0</v>
      </c>
      <c r="BE2380" s="25"/>
    </row>
    <row r="2381" spans="1:57" ht="25.5" customHeight="1" x14ac:dyDescent="0.25">
      <c r="A2381" s="22">
        <v>47</v>
      </c>
      <c r="B2381" s="78"/>
      <c r="C2381" s="76"/>
      <c r="D2381" s="76"/>
      <c r="E2381" s="76"/>
      <c r="F2381" s="24">
        <v>0</v>
      </c>
      <c r="G2381" s="24">
        <v>0</v>
      </c>
      <c r="H2381" s="24">
        <v>0</v>
      </c>
      <c r="I2381" s="24">
        <v>0</v>
      </c>
      <c r="J2381" s="24">
        <v>0</v>
      </c>
      <c r="K2381" s="24">
        <v>0</v>
      </c>
      <c r="L2381" s="24">
        <v>0</v>
      </c>
      <c r="M2381" s="24">
        <v>0</v>
      </c>
      <c r="N2381" s="24">
        <v>0</v>
      </c>
      <c r="O2381" s="24">
        <v>0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0</v>
      </c>
      <c r="V2381" s="24"/>
      <c r="W2381" s="24">
        <v>0</v>
      </c>
      <c r="X2381" s="24"/>
      <c r="Y2381" s="24">
        <v>0</v>
      </c>
      <c r="Z2381" s="24">
        <v>0</v>
      </c>
      <c r="AA2381" s="24"/>
      <c r="AB2381" s="24">
        <v>0</v>
      </c>
      <c r="AC2381" s="24">
        <v>0</v>
      </c>
      <c r="AD2381" s="24">
        <v>0</v>
      </c>
      <c r="AE2381" s="24">
        <v>0</v>
      </c>
      <c r="AF2381" s="24">
        <v>0</v>
      </c>
      <c r="AG2381" s="24">
        <v>0</v>
      </c>
      <c r="AH2381" s="24"/>
      <c r="AI2381" s="24">
        <v>0</v>
      </c>
      <c r="AJ2381" s="24">
        <v>0</v>
      </c>
      <c r="AK2381" s="24"/>
      <c r="AL2381" s="24">
        <v>0</v>
      </c>
      <c r="AM2381" s="24">
        <v>0</v>
      </c>
      <c r="AN2381" s="24">
        <v>0</v>
      </c>
      <c r="AO2381" s="24">
        <v>0</v>
      </c>
      <c r="AP2381" s="24">
        <v>0</v>
      </c>
      <c r="AQ2381" s="24">
        <v>0</v>
      </c>
      <c r="AR2381" s="24">
        <v>0</v>
      </c>
      <c r="AS2381" s="24">
        <v>0</v>
      </c>
      <c r="AT2381" s="24">
        <v>0</v>
      </c>
      <c r="AU2381" s="24">
        <v>0</v>
      </c>
      <c r="AV2381" s="24">
        <v>0</v>
      </c>
      <c r="AW2381" s="24">
        <v>0</v>
      </c>
      <c r="AX2381" s="24">
        <v>0</v>
      </c>
      <c r="AY2381" s="24">
        <v>0</v>
      </c>
      <c r="AZ2381" s="24">
        <v>0</v>
      </c>
      <c r="BA2381" s="24">
        <v>0</v>
      </c>
      <c r="BB2381" s="24">
        <v>0</v>
      </c>
      <c r="BC2381" s="24">
        <v>0</v>
      </c>
      <c r="BD2381" s="24">
        <f t="shared" si="958"/>
        <v>0</v>
      </c>
      <c r="BE2381" s="25"/>
    </row>
    <row r="2382" spans="1:57" ht="25.5" customHeight="1" x14ac:dyDescent="0.25">
      <c r="A2382" s="22">
        <v>47</v>
      </c>
      <c r="B2382" s="78"/>
      <c r="C2382" s="76"/>
      <c r="D2382" s="76"/>
      <c r="E2382" s="76"/>
      <c r="F2382" s="24">
        <v>0</v>
      </c>
      <c r="G2382" s="24">
        <v>0</v>
      </c>
      <c r="H2382" s="24">
        <v>0</v>
      </c>
      <c r="I2382" s="24">
        <v>0</v>
      </c>
      <c r="J2382" s="24">
        <v>0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0</v>
      </c>
      <c r="V2382" s="24"/>
      <c r="W2382" s="24">
        <v>0</v>
      </c>
      <c r="X2382" s="24"/>
      <c r="Y2382" s="24">
        <v>0</v>
      </c>
      <c r="Z2382" s="24">
        <v>0</v>
      </c>
      <c r="AA2382" s="24"/>
      <c r="AB2382" s="24">
        <v>0</v>
      </c>
      <c r="AC2382" s="24">
        <v>0</v>
      </c>
      <c r="AD2382" s="24">
        <v>0</v>
      </c>
      <c r="AE2382" s="24">
        <v>0</v>
      </c>
      <c r="AF2382" s="24">
        <v>0</v>
      </c>
      <c r="AG2382" s="24">
        <v>0</v>
      </c>
      <c r="AH2382" s="24"/>
      <c r="AI2382" s="24">
        <v>0</v>
      </c>
      <c r="AJ2382" s="24">
        <v>0</v>
      </c>
      <c r="AK2382" s="24"/>
      <c r="AL2382" s="24">
        <v>0</v>
      </c>
      <c r="AM2382" s="24">
        <v>0</v>
      </c>
      <c r="AN2382" s="24">
        <v>0</v>
      </c>
      <c r="AO2382" s="24">
        <v>0</v>
      </c>
      <c r="AP2382" s="24">
        <v>0</v>
      </c>
      <c r="AQ2382" s="24">
        <v>0</v>
      </c>
      <c r="AR2382" s="24">
        <v>0</v>
      </c>
      <c r="AS2382" s="24">
        <v>0</v>
      </c>
      <c r="AT2382" s="24">
        <v>0</v>
      </c>
      <c r="AU2382" s="24">
        <v>0</v>
      </c>
      <c r="AV2382" s="24">
        <v>0</v>
      </c>
      <c r="AW2382" s="24">
        <v>0</v>
      </c>
      <c r="AX2382" s="24">
        <v>0</v>
      </c>
      <c r="AY2382" s="24">
        <v>0</v>
      </c>
      <c r="AZ2382" s="24">
        <v>0</v>
      </c>
      <c r="BA2382" s="24">
        <v>0</v>
      </c>
      <c r="BB2382" s="24">
        <v>0</v>
      </c>
      <c r="BC2382" s="24">
        <v>0</v>
      </c>
      <c r="BD2382" s="24">
        <f t="shared" si="958"/>
        <v>0</v>
      </c>
      <c r="BE2382" s="25"/>
    </row>
    <row r="2383" spans="1:57" ht="25.5" customHeight="1" x14ac:dyDescent="0.25">
      <c r="A2383" s="22">
        <v>47</v>
      </c>
      <c r="B2383" s="78"/>
      <c r="C2383" s="76"/>
      <c r="D2383" s="76"/>
      <c r="E2383" s="76"/>
      <c r="F2383" s="24">
        <v>0</v>
      </c>
      <c r="G2383" s="24">
        <v>0</v>
      </c>
      <c r="H2383" s="24">
        <v>0</v>
      </c>
      <c r="I2383" s="24">
        <v>0</v>
      </c>
      <c r="J2383" s="24">
        <v>0</v>
      </c>
      <c r="K2383" s="24">
        <v>0</v>
      </c>
      <c r="L2383" s="24">
        <v>0</v>
      </c>
      <c r="M2383" s="24">
        <v>0</v>
      </c>
      <c r="N2383" s="24">
        <v>0</v>
      </c>
      <c r="O2383" s="24">
        <v>0</v>
      </c>
      <c r="P2383" s="24">
        <v>0</v>
      </c>
      <c r="Q2383" s="24">
        <v>0</v>
      </c>
      <c r="R2383" s="24">
        <v>0</v>
      </c>
      <c r="S2383" s="24">
        <v>0</v>
      </c>
      <c r="T2383" s="24">
        <v>0</v>
      </c>
      <c r="U2383" s="24">
        <v>0</v>
      </c>
      <c r="V2383" s="24"/>
      <c r="W2383" s="24">
        <v>0</v>
      </c>
      <c r="X2383" s="24"/>
      <c r="Y2383" s="24">
        <v>0</v>
      </c>
      <c r="Z2383" s="24">
        <v>0</v>
      </c>
      <c r="AA2383" s="24"/>
      <c r="AB2383" s="24">
        <v>0</v>
      </c>
      <c r="AC2383" s="24">
        <v>0</v>
      </c>
      <c r="AD2383" s="24">
        <v>0</v>
      </c>
      <c r="AE2383" s="24">
        <v>0</v>
      </c>
      <c r="AF2383" s="24">
        <v>0</v>
      </c>
      <c r="AG2383" s="24">
        <v>0</v>
      </c>
      <c r="AH2383" s="24"/>
      <c r="AI2383" s="24">
        <v>0</v>
      </c>
      <c r="AJ2383" s="24">
        <v>0</v>
      </c>
      <c r="AK2383" s="24"/>
      <c r="AL2383" s="24">
        <v>0</v>
      </c>
      <c r="AM2383" s="24">
        <v>0</v>
      </c>
      <c r="AN2383" s="24">
        <v>0</v>
      </c>
      <c r="AO2383" s="24">
        <v>0</v>
      </c>
      <c r="AP2383" s="24">
        <v>0</v>
      </c>
      <c r="AQ2383" s="24">
        <v>0</v>
      </c>
      <c r="AR2383" s="24">
        <v>0</v>
      </c>
      <c r="AS2383" s="24">
        <v>0</v>
      </c>
      <c r="AT2383" s="24">
        <v>0</v>
      </c>
      <c r="AU2383" s="24">
        <v>0</v>
      </c>
      <c r="AV2383" s="24">
        <v>0</v>
      </c>
      <c r="AW2383" s="24">
        <v>0</v>
      </c>
      <c r="AX2383" s="24">
        <v>0</v>
      </c>
      <c r="AY2383" s="24">
        <v>0</v>
      </c>
      <c r="AZ2383" s="24">
        <v>0</v>
      </c>
      <c r="BA2383" s="24">
        <v>0</v>
      </c>
      <c r="BB2383" s="24">
        <v>0</v>
      </c>
      <c r="BC2383" s="24">
        <v>0</v>
      </c>
      <c r="BD2383" s="24">
        <f t="shared" si="958"/>
        <v>0</v>
      </c>
      <c r="BE2383" s="25"/>
    </row>
    <row r="2384" spans="1:57" ht="25.5" customHeight="1" x14ac:dyDescent="0.25">
      <c r="A2384" s="22">
        <v>47</v>
      </c>
      <c r="B2384" s="78"/>
      <c r="C2384" s="76"/>
      <c r="D2384" s="76"/>
      <c r="E2384" s="76"/>
      <c r="F2384" s="24">
        <v>0</v>
      </c>
      <c r="G2384" s="24">
        <v>0</v>
      </c>
      <c r="H2384" s="24">
        <v>0</v>
      </c>
      <c r="I2384" s="24">
        <v>0</v>
      </c>
      <c r="J2384" s="24">
        <v>0</v>
      </c>
      <c r="K2384" s="24">
        <v>0</v>
      </c>
      <c r="L2384" s="24">
        <v>0</v>
      </c>
      <c r="M2384" s="24">
        <v>0</v>
      </c>
      <c r="N2384" s="24">
        <v>0</v>
      </c>
      <c r="O2384" s="24">
        <v>0</v>
      </c>
      <c r="P2384" s="24">
        <v>0</v>
      </c>
      <c r="Q2384" s="24">
        <v>0</v>
      </c>
      <c r="R2384" s="24">
        <v>0</v>
      </c>
      <c r="S2384" s="24">
        <v>0</v>
      </c>
      <c r="T2384" s="24">
        <v>0</v>
      </c>
      <c r="U2384" s="24">
        <v>0</v>
      </c>
      <c r="V2384" s="24"/>
      <c r="W2384" s="24">
        <v>0</v>
      </c>
      <c r="X2384" s="24"/>
      <c r="Y2384" s="24">
        <v>0</v>
      </c>
      <c r="Z2384" s="24">
        <v>0</v>
      </c>
      <c r="AA2384" s="24"/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/>
      <c r="AI2384" s="24">
        <v>0</v>
      </c>
      <c r="AJ2384" s="24">
        <v>0</v>
      </c>
      <c r="AK2384" s="24"/>
      <c r="AL2384" s="24">
        <v>0</v>
      </c>
      <c r="AM2384" s="24">
        <v>0</v>
      </c>
      <c r="AN2384" s="24">
        <v>0</v>
      </c>
      <c r="AO2384" s="24">
        <v>0</v>
      </c>
      <c r="AP2384" s="24">
        <v>0</v>
      </c>
      <c r="AQ2384" s="24">
        <v>0</v>
      </c>
      <c r="AR2384" s="24">
        <v>0</v>
      </c>
      <c r="AS2384" s="24">
        <v>0</v>
      </c>
      <c r="AT2384" s="24">
        <v>0</v>
      </c>
      <c r="AU2384" s="24">
        <v>0</v>
      </c>
      <c r="AV2384" s="24">
        <v>0</v>
      </c>
      <c r="AW2384" s="24">
        <v>0</v>
      </c>
      <c r="AX2384" s="24">
        <v>0</v>
      </c>
      <c r="AY2384" s="24">
        <v>0</v>
      </c>
      <c r="AZ2384" s="24">
        <v>0</v>
      </c>
      <c r="BA2384" s="24">
        <v>0</v>
      </c>
      <c r="BB2384" s="24">
        <v>0</v>
      </c>
      <c r="BC2384" s="24">
        <v>0</v>
      </c>
      <c r="BD2384" s="24">
        <f t="shared" si="958"/>
        <v>0</v>
      </c>
      <c r="BE2384" s="25"/>
    </row>
    <row r="2385" spans="1:57" ht="25.5" customHeight="1" x14ac:dyDescent="0.25">
      <c r="A2385" s="22">
        <v>47</v>
      </c>
      <c r="B2385" s="78"/>
      <c r="C2385" s="76"/>
      <c r="D2385" s="76"/>
      <c r="E2385" s="76"/>
      <c r="F2385" s="24">
        <v>0</v>
      </c>
      <c r="G2385" s="24">
        <v>0</v>
      </c>
      <c r="H2385" s="24">
        <v>0</v>
      </c>
      <c r="I2385" s="24">
        <v>0</v>
      </c>
      <c r="J2385" s="24">
        <v>0</v>
      </c>
      <c r="K2385" s="24">
        <v>0</v>
      </c>
      <c r="L2385" s="24">
        <v>0</v>
      </c>
      <c r="M2385" s="24">
        <v>0</v>
      </c>
      <c r="N2385" s="24">
        <v>0</v>
      </c>
      <c r="O2385" s="24">
        <v>0</v>
      </c>
      <c r="P2385" s="24">
        <v>0</v>
      </c>
      <c r="Q2385" s="24">
        <v>0</v>
      </c>
      <c r="R2385" s="24">
        <v>0</v>
      </c>
      <c r="S2385" s="24">
        <v>0</v>
      </c>
      <c r="T2385" s="24">
        <v>0</v>
      </c>
      <c r="U2385" s="24">
        <v>0</v>
      </c>
      <c r="V2385" s="24"/>
      <c r="W2385" s="24">
        <v>0</v>
      </c>
      <c r="X2385" s="24"/>
      <c r="Y2385" s="24">
        <v>0</v>
      </c>
      <c r="Z2385" s="24">
        <v>0</v>
      </c>
      <c r="AA2385" s="24"/>
      <c r="AB2385" s="24">
        <v>0</v>
      </c>
      <c r="AC2385" s="24">
        <v>0</v>
      </c>
      <c r="AD2385" s="24">
        <v>0</v>
      </c>
      <c r="AE2385" s="24">
        <v>0</v>
      </c>
      <c r="AF2385" s="24">
        <v>0</v>
      </c>
      <c r="AG2385" s="24">
        <v>0</v>
      </c>
      <c r="AH2385" s="24"/>
      <c r="AI2385" s="24">
        <v>0</v>
      </c>
      <c r="AJ2385" s="24">
        <v>0</v>
      </c>
      <c r="AK2385" s="24"/>
      <c r="AL2385" s="24">
        <v>0</v>
      </c>
      <c r="AM2385" s="24">
        <v>0</v>
      </c>
      <c r="AN2385" s="24">
        <v>0</v>
      </c>
      <c r="AO2385" s="24">
        <v>0</v>
      </c>
      <c r="AP2385" s="24">
        <v>0</v>
      </c>
      <c r="AQ2385" s="24">
        <v>0</v>
      </c>
      <c r="AR2385" s="24">
        <v>0</v>
      </c>
      <c r="AS2385" s="24">
        <v>0</v>
      </c>
      <c r="AT2385" s="24">
        <v>0</v>
      </c>
      <c r="AU2385" s="24">
        <v>0</v>
      </c>
      <c r="AV2385" s="24">
        <v>0</v>
      </c>
      <c r="AW2385" s="24">
        <v>0</v>
      </c>
      <c r="AX2385" s="24">
        <v>0</v>
      </c>
      <c r="AY2385" s="24">
        <v>0</v>
      </c>
      <c r="AZ2385" s="24">
        <v>0</v>
      </c>
      <c r="BA2385" s="24">
        <v>0</v>
      </c>
      <c r="BB2385" s="24">
        <v>0</v>
      </c>
      <c r="BC2385" s="24">
        <v>0</v>
      </c>
      <c r="BD2385" s="24">
        <f t="shared" si="958"/>
        <v>0</v>
      </c>
      <c r="BE2385" s="25"/>
    </row>
    <row r="2386" spans="1:57" ht="25.5" customHeight="1" x14ac:dyDescent="0.25">
      <c r="A2386" s="29"/>
      <c r="B2386" s="83"/>
      <c r="C2386" s="84"/>
      <c r="D2386" s="84"/>
      <c r="E2386" s="76" t="s">
        <v>116</v>
      </c>
      <c r="F2386" s="37">
        <f t="shared" ref="F2386:AK2386" si="959">SUM(F2346:F2385)</f>
        <v>0</v>
      </c>
      <c r="G2386" s="37">
        <f t="shared" si="959"/>
        <v>0</v>
      </c>
      <c r="H2386" s="37">
        <f t="shared" si="959"/>
        <v>0</v>
      </c>
      <c r="I2386" s="37">
        <f t="shared" si="959"/>
        <v>0</v>
      </c>
      <c r="J2386" s="37">
        <f t="shared" si="959"/>
        <v>0</v>
      </c>
      <c r="K2386" s="37">
        <f t="shared" si="959"/>
        <v>0</v>
      </c>
      <c r="L2386" s="37">
        <f t="shared" si="959"/>
        <v>0</v>
      </c>
      <c r="M2386" s="37">
        <f t="shared" si="959"/>
        <v>0</v>
      </c>
      <c r="N2386" s="37">
        <f t="shared" si="959"/>
        <v>0</v>
      </c>
      <c r="O2386" s="37">
        <f t="shared" si="959"/>
        <v>0</v>
      </c>
      <c r="P2386" s="37">
        <f t="shared" si="959"/>
        <v>0</v>
      </c>
      <c r="Q2386" s="37">
        <f t="shared" si="959"/>
        <v>0</v>
      </c>
      <c r="R2386" s="37">
        <f t="shared" si="959"/>
        <v>0</v>
      </c>
      <c r="S2386" s="37">
        <f t="shared" si="959"/>
        <v>0</v>
      </c>
      <c r="T2386" s="37">
        <f t="shared" si="959"/>
        <v>0</v>
      </c>
      <c r="U2386" s="37">
        <f t="shared" si="959"/>
        <v>0</v>
      </c>
      <c r="V2386" s="37"/>
      <c r="W2386" s="37">
        <f t="shared" si="959"/>
        <v>0</v>
      </c>
      <c r="X2386" s="37"/>
      <c r="Y2386" s="37">
        <f t="shared" si="959"/>
        <v>0</v>
      </c>
      <c r="Z2386" s="37">
        <f t="shared" si="959"/>
        <v>0</v>
      </c>
      <c r="AA2386" s="37"/>
      <c r="AB2386" s="37">
        <f t="shared" si="959"/>
        <v>0</v>
      </c>
      <c r="AC2386" s="37">
        <f t="shared" si="959"/>
        <v>0</v>
      </c>
      <c r="AD2386" s="37">
        <f t="shared" si="959"/>
        <v>0</v>
      </c>
      <c r="AE2386" s="37">
        <f t="shared" si="959"/>
        <v>0</v>
      </c>
      <c r="AF2386" s="37">
        <f t="shared" si="959"/>
        <v>0</v>
      </c>
      <c r="AG2386" s="37">
        <f t="shared" si="959"/>
        <v>0</v>
      </c>
      <c r="AH2386" s="37"/>
      <c r="AI2386" s="37">
        <f t="shared" si="959"/>
        <v>0</v>
      </c>
      <c r="AJ2386" s="37">
        <f t="shared" si="959"/>
        <v>0</v>
      </c>
      <c r="AK2386" s="37"/>
      <c r="AL2386" s="37">
        <f t="shared" ref="AL2386:BC2386" si="960">SUM(AL2346:AL2385)</f>
        <v>0</v>
      </c>
      <c r="AM2386" s="37">
        <f t="shared" si="960"/>
        <v>0</v>
      </c>
      <c r="AN2386" s="37">
        <f t="shared" si="960"/>
        <v>0</v>
      </c>
      <c r="AO2386" s="37">
        <f t="shared" si="960"/>
        <v>0</v>
      </c>
      <c r="AP2386" s="37">
        <f t="shared" si="960"/>
        <v>0</v>
      </c>
      <c r="AQ2386" s="37">
        <f t="shared" si="960"/>
        <v>0</v>
      </c>
      <c r="AR2386" s="37">
        <f t="shared" si="960"/>
        <v>0</v>
      </c>
      <c r="AS2386" s="37">
        <f t="shared" si="960"/>
        <v>0</v>
      </c>
      <c r="AT2386" s="37">
        <f t="shared" si="960"/>
        <v>0</v>
      </c>
      <c r="AU2386" s="37">
        <f t="shared" si="960"/>
        <v>0</v>
      </c>
      <c r="AV2386" s="37">
        <f t="shared" si="960"/>
        <v>0</v>
      </c>
      <c r="AW2386" s="37">
        <f t="shared" si="960"/>
        <v>0</v>
      </c>
      <c r="AX2386" s="37">
        <f t="shared" si="960"/>
        <v>0</v>
      </c>
      <c r="AY2386" s="37">
        <f t="shared" si="960"/>
        <v>0</v>
      </c>
      <c r="AZ2386" s="37">
        <f t="shared" si="960"/>
        <v>0</v>
      </c>
      <c r="BA2386" s="37">
        <f t="shared" si="960"/>
        <v>0</v>
      </c>
      <c r="BB2386" s="37">
        <f t="shared" si="960"/>
        <v>0</v>
      </c>
      <c r="BC2386" s="37">
        <f t="shared" si="960"/>
        <v>0</v>
      </c>
      <c r="BD2386" s="24">
        <f t="shared" si="958"/>
        <v>0</v>
      </c>
      <c r="BE2386" s="110"/>
    </row>
    <row r="2387" spans="1:57" ht="25.5" customHeight="1" x14ac:dyDescent="0.25">
      <c r="A2387" s="29"/>
      <c r="B2387" s="83"/>
      <c r="C2387" s="84"/>
      <c r="D2387" s="84"/>
      <c r="E2387" s="76" t="s">
        <v>117</v>
      </c>
      <c r="F2387" s="33">
        <f t="shared" ref="F2387:AK2387" si="961">COUNTA(F2346:F2385)</f>
        <v>40</v>
      </c>
      <c r="G2387" s="33">
        <f t="shared" si="961"/>
        <v>40</v>
      </c>
      <c r="H2387" s="33">
        <f t="shared" si="961"/>
        <v>40</v>
      </c>
      <c r="I2387" s="33">
        <f t="shared" si="961"/>
        <v>40</v>
      </c>
      <c r="J2387" s="33">
        <f t="shared" si="961"/>
        <v>40</v>
      </c>
      <c r="K2387" s="33">
        <f t="shared" si="961"/>
        <v>40</v>
      </c>
      <c r="L2387" s="33">
        <f t="shared" si="961"/>
        <v>40</v>
      </c>
      <c r="M2387" s="33">
        <f t="shared" si="961"/>
        <v>40</v>
      </c>
      <c r="N2387" s="33">
        <f t="shared" si="961"/>
        <v>40</v>
      </c>
      <c r="O2387" s="33">
        <f t="shared" si="961"/>
        <v>40</v>
      </c>
      <c r="P2387" s="33">
        <f t="shared" si="961"/>
        <v>40</v>
      </c>
      <c r="Q2387" s="33">
        <f t="shared" si="961"/>
        <v>40</v>
      </c>
      <c r="R2387" s="33">
        <f t="shared" si="961"/>
        <v>40</v>
      </c>
      <c r="S2387" s="33">
        <f t="shared" si="961"/>
        <v>40</v>
      </c>
      <c r="T2387" s="33">
        <f t="shared" si="961"/>
        <v>40</v>
      </c>
      <c r="U2387" s="33">
        <f t="shared" si="961"/>
        <v>40</v>
      </c>
      <c r="V2387" s="33"/>
      <c r="W2387" s="33">
        <f t="shared" si="961"/>
        <v>40</v>
      </c>
      <c r="X2387" s="33"/>
      <c r="Y2387" s="33">
        <f t="shared" si="961"/>
        <v>40</v>
      </c>
      <c r="Z2387" s="33">
        <f t="shared" si="961"/>
        <v>40</v>
      </c>
      <c r="AA2387" s="33"/>
      <c r="AB2387" s="33">
        <f t="shared" si="961"/>
        <v>40</v>
      </c>
      <c r="AC2387" s="33">
        <f t="shared" si="961"/>
        <v>40</v>
      </c>
      <c r="AD2387" s="33">
        <f t="shared" si="961"/>
        <v>40</v>
      </c>
      <c r="AE2387" s="33">
        <f t="shared" si="961"/>
        <v>40</v>
      </c>
      <c r="AF2387" s="33">
        <f t="shared" si="961"/>
        <v>40</v>
      </c>
      <c r="AG2387" s="33">
        <f t="shared" si="961"/>
        <v>40</v>
      </c>
      <c r="AH2387" s="33"/>
      <c r="AI2387" s="33">
        <f t="shared" si="961"/>
        <v>40</v>
      </c>
      <c r="AJ2387" s="33">
        <f t="shared" si="961"/>
        <v>40</v>
      </c>
      <c r="AK2387" s="33"/>
      <c r="AL2387" s="33">
        <f t="shared" ref="AL2387:BC2387" si="962">COUNTA(AL2346:AL2385)</f>
        <v>40</v>
      </c>
      <c r="AM2387" s="33">
        <f t="shared" si="962"/>
        <v>40</v>
      </c>
      <c r="AN2387" s="33">
        <f t="shared" si="962"/>
        <v>40</v>
      </c>
      <c r="AO2387" s="33">
        <f t="shared" si="962"/>
        <v>40</v>
      </c>
      <c r="AP2387" s="33">
        <f t="shared" si="962"/>
        <v>40</v>
      </c>
      <c r="AQ2387" s="33">
        <f t="shared" si="962"/>
        <v>40</v>
      </c>
      <c r="AR2387" s="33">
        <f t="shared" si="962"/>
        <v>40</v>
      </c>
      <c r="AS2387" s="33">
        <f t="shared" si="962"/>
        <v>40</v>
      </c>
      <c r="AT2387" s="33">
        <f t="shared" si="962"/>
        <v>40</v>
      </c>
      <c r="AU2387" s="33">
        <f t="shared" si="962"/>
        <v>40</v>
      </c>
      <c r="AV2387" s="33">
        <f t="shared" si="962"/>
        <v>40</v>
      </c>
      <c r="AW2387" s="33">
        <f t="shared" si="962"/>
        <v>40</v>
      </c>
      <c r="AX2387" s="33">
        <f t="shared" si="962"/>
        <v>40</v>
      </c>
      <c r="AY2387" s="33">
        <f t="shared" si="962"/>
        <v>40</v>
      </c>
      <c r="AZ2387" s="33">
        <f t="shared" si="962"/>
        <v>40</v>
      </c>
      <c r="BA2387" s="33">
        <f t="shared" si="962"/>
        <v>40</v>
      </c>
      <c r="BB2387" s="33">
        <f t="shared" si="962"/>
        <v>40</v>
      </c>
      <c r="BC2387" s="33">
        <f t="shared" si="962"/>
        <v>40</v>
      </c>
      <c r="BD2387" s="33">
        <f t="shared" si="958"/>
        <v>1800</v>
      </c>
      <c r="BE2387" s="110"/>
    </row>
    <row r="2388" spans="1:57" ht="25.5" customHeight="1" x14ac:dyDescent="0.25">
      <c r="A2388" s="29"/>
      <c r="B2388" s="83"/>
      <c r="C2388" s="84"/>
      <c r="D2388" s="84"/>
      <c r="E2388" s="76" t="s">
        <v>64</v>
      </c>
      <c r="F2388" s="34">
        <f t="shared" ref="F2388:AK2388" si="963">COUNTIF(F2346:F2385,"NS")</f>
        <v>0</v>
      </c>
      <c r="G2388" s="34">
        <f t="shared" si="963"/>
        <v>0</v>
      </c>
      <c r="H2388" s="34">
        <f t="shared" si="963"/>
        <v>0</v>
      </c>
      <c r="I2388" s="34">
        <f t="shared" si="963"/>
        <v>0</v>
      </c>
      <c r="J2388" s="34">
        <f t="shared" si="963"/>
        <v>0</v>
      </c>
      <c r="K2388" s="34">
        <f t="shared" si="963"/>
        <v>0</v>
      </c>
      <c r="L2388" s="34">
        <f t="shared" si="963"/>
        <v>0</v>
      </c>
      <c r="M2388" s="34">
        <f t="shared" si="963"/>
        <v>0</v>
      </c>
      <c r="N2388" s="34">
        <f t="shared" si="963"/>
        <v>0</v>
      </c>
      <c r="O2388" s="34">
        <f t="shared" si="963"/>
        <v>0</v>
      </c>
      <c r="P2388" s="34">
        <f t="shared" si="963"/>
        <v>0</v>
      </c>
      <c r="Q2388" s="34">
        <f t="shared" si="963"/>
        <v>0</v>
      </c>
      <c r="R2388" s="34">
        <f t="shared" si="963"/>
        <v>0</v>
      </c>
      <c r="S2388" s="34">
        <f t="shared" si="963"/>
        <v>0</v>
      </c>
      <c r="T2388" s="34">
        <f t="shared" si="963"/>
        <v>0</v>
      </c>
      <c r="U2388" s="34">
        <f t="shared" si="963"/>
        <v>0</v>
      </c>
      <c r="V2388" s="34"/>
      <c r="W2388" s="34">
        <f t="shared" si="963"/>
        <v>0</v>
      </c>
      <c r="X2388" s="34"/>
      <c r="Y2388" s="34">
        <f t="shared" si="963"/>
        <v>0</v>
      </c>
      <c r="Z2388" s="34">
        <f t="shared" si="963"/>
        <v>0</v>
      </c>
      <c r="AA2388" s="34"/>
      <c r="AB2388" s="34">
        <f t="shared" si="963"/>
        <v>0</v>
      </c>
      <c r="AC2388" s="34">
        <f t="shared" si="963"/>
        <v>0</v>
      </c>
      <c r="AD2388" s="34">
        <f t="shared" si="963"/>
        <v>0</v>
      </c>
      <c r="AE2388" s="34">
        <f t="shared" si="963"/>
        <v>0</v>
      </c>
      <c r="AF2388" s="34">
        <f t="shared" si="963"/>
        <v>0</v>
      </c>
      <c r="AG2388" s="34">
        <f t="shared" si="963"/>
        <v>0</v>
      </c>
      <c r="AH2388" s="34"/>
      <c r="AI2388" s="34">
        <f t="shared" si="963"/>
        <v>0</v>
      </c>
      <c r="AJ2388" s="34">
        <f t="shared" si="963"/>
        <v>0</v>
      </c>
      <c r="AK2388" s="34"/>
      <c r="AL2388" s="34">
        <f t="shared" ref="AL2388:BC2388" si="964">COUNTIF(AL2346:AL2385,"NS")</f>
        <v>0</v>
      </c>
      <c r="AM2388" s="34">
        <f t="shared" si="964"/>
        <v>0</v>
      </c>
      <c r="AN2388" s="34">
        <f t="shared" si="964"/>
        <v>0</v>
      </c>
      <c r="AO2388" s="34">
        <f t="shared" si="964"/>
        <v>0</v>
      </c>
      <c r="AP2388" s="34">
        <f t="shared" si="964"/>
        <v>0</v>
      </c>
      <c r="AQ2388" s="34">
        <f t="shared" si="964"/>
        <v>0</v>
      </c>
      <c r="AR2388" s="34">
        <f t="shared" si="964"/>
        <v>0</v>
      </c>
      <c r="AS2388" s="34">
        <f t="shared" si="964"/>
        <v>0</v>
      </c>
      <c r="AT2388" s="34">
        <f t="shared" si="964"/>
        <v>0</v>
      </c>
      <c r="AU2388" s="34">
        <f t="shared" si="964"/>
        <v>0</v>
      </c>
      <c r="AV2388" s="34">
        <f t="shared" si="964"/>
        <v>0</v>
      </c>
      <c r="AW2388" s="34">
        <f t="shared" si="964"/>
        <v>0</v>
      </c>
      <c r="AX2388" s="34">
        <f t="shared" si="964"/>
        <v>0</v>
      </c>
      <c r="AY2388" s="34">
        <f t="shared" si="964"/>
        <v>0</v>
      </c>
      <c r="AZ2388" s="34">
        <f t="shared" si="964"/>
        <v>0</v>
      </c>
      <c r="BA2388" s="34">
        <f t="shared" si="964"/>
        <v>0</v>
      </c>
      <c r="BB2388" s="34">
        <f t="shared" si="964"/>
        <v>0</v>
      </c>
      <c r="BC2388" s="34">
        <f t="shared" si="964"/>
        <v>0</v>
      </c>
      <c r="BD2388" s="33">
        <f t="shared" si="958"/>
        <v>0</v>
      </c>
      <c r="BE2388" s="110"/>
    </row>
    <row r="2389" spans="1:57" ht="25.5" customHeight="1" x14ac:dyDescent="0.25">
      <c r="A2389" s="29"/>
      <c r="B2389" s="83"/>
      <c r="C2389" s="84"/>
      <c r="D2389" s="84"/>
      <c r="E2389" s="76" t="s">
        <v>59</v>
      </c>
      <c r="F2389" s="34">
        <f t="shared" ref="F2389:AK2389" si="965">COUNTIF(F2346:F2385,"NC")</f>
        <v>0</v>
      </c>
      <c r="G2389" s="34">
        <f t="shared" si="965"/>
        <v>0</v>
      </c>
      <c r="H2389" s="34">
        <f t="shared" si="965"/>
        <v>0</v>
      </c>
      <c r="I2389" s="34">
        <f t="shared" si="965"/>
        <v>0</v>
      </c>
      <c r="J2389" s="34">
        <f t="shared" si="965"/>
        <v>0</v>
      </c>
      <c r="K2389" s="34">
        <f t="shared" si="965"/>
        <v>0</v>
      </c>
      <c r="L2389" s="34">
        <f t="shared" si="965"/>
        <v>0</v>
      </c>
      <c r="M2389" s="34">
        <f t="shared" si="965"/>
        <v>0</v>
      </c>
      <c r="N2389" s="34">
        <f t="shared" si="965"/>
        <v>0</v>
      </c>
      <c r="O2389" s="34">
        <f t="shared" si="965"/>
        <v>0</v>
      </c>
      <c r="P2389" s="34">
        <f t="shared" si="965"/>
        <v>0</v>
      </c>
      <c r="Q2389" s="34">
        <f t="shared" si="965"/>
        <v>0</v>
      </c>
      <c r="R2389" s="34">
        <f t="shared" si="965"/>
        <v>0</v>
      </c>
      <c r="S2389" s="34">
        <f t="shared" si="965"/>
        <v>0</v>
      </c>
      <c r="T2389" s="34">
        <f t="shared" si="965"/>
        <v>0</v>
      </c>
      <c r="U2389" s="34">
        <f t="shared" si="965"/>
        <v>0</v>
      </c>
      <c r="V2389" s="34"/>
      <c r="W2389" s="34">
        <f t="shared" si="965"/>
        <v>0</v>
      </c>
      <c r="X2389" s="34"/>
      <c r="Y2389" s="34">
        <f t="shared" si="965"/>
        <v>0</v>
      </c>
      <c r="Z2389" s="34">
        <f t="shared" si="965"/>
        <v>0</v>
      </c>
      <c r="AA2389" s="34"/>
      <c r="AB2389" s="34">
        <f t="shared" si="965"/>
        <v>0</v>
      </c>
      <c r="AC2389" s="34">
        <f t="shared" si="965"/>
        <v>0</v>
      </c>
      <c r="AD2389" s="34">
        <f t="shared" si="965"/>
        <v>0</v>
      </c>
      <c r="AE2389" s="34">
        <f t="shared" si="965"/>
        <v>0</v>
      </c>
      <c r="AF2389" s="34">
        <f t="shared" si="965"/>
        <v>0</v>
      </c>
      <c r="AG2389" s="34">
        <f t="shared" si="965"/>
        <v>0</v>
      </c>
      <c r="AH2389" s="34"/>
      <c r="AI2389" s="34">
        <f t="shared" si="965"/>
        <v>0</v>
      </c>
      <c r="AJ2389" s="34">
        <f t="shared" si="965"/>
        <v>0</v>
      </c>
      <c r="AK2389" s="34"/>
      <c r="AL2389" s="34">
        <f t="shared" ref="AL2389:BC2389" si="966">COUNTIF(AL2346:AL2385,"NC")</f>
        <v>0</v>
      </c>
      <c r="AM2389" s="34">
        <f t="shared" si="966"/>
        <v>0</v>
      </c>
      <c r="AN2389" s="34">
        <f t="shared" si="966"/>
        <v>0</v>
      </c>
      <c r="AO2389" s="34">
        <f t="shared" si="966"/>
        <v>0</v>
      </c>
      <c r="AP2389" s="34">
        <f t="shared" si="966"/>
        <v>0</v>
      </c>
      <c r="AQ2389" s="34">
        <f t="shared" si="966"/>
        <v>0</v>
      </c>
      <c r="AR2389" s="34">
        <f t="shared" si="966"/>
        <v>0</v>
      </c>
      <c r="AS2389" s="34">
        <f t="shared" si="966"/>
        <v>0</v>
      </c>
      <c r="AT2389" s="34">
        <f t="shared" si="966"/>
        <v>0</v>
      </c>
      <c r="AU2389" s="34">
        <f t="shared" si="966"/>
        <v>0</v>
      </c>
      <c r="AV2389" s="34">
        <f t="shared" si="966"/>
        <v>0</v>
      </c>
      <c r="AW2389" s="34">
        <f t="shared" si="966"/>
        <v>0</v>
      </c>
      <c r="AX2389" s="34">
        <f t="shared" si="966"/>
        <v>0</v>
      </c>
      <c r="AY2389" s="34">
        <f t="shared" si="966"/>
        <v>0</v>
      </c>
      <c r="AZ2389" s="34">
        <f t="shared" si="966"/>
        <v>0</v>
      </c>
      <c r="BA2389" s="34">
        <f t="shared" si="966"/>
        <v>0</v>
      </c>
      <c r="BB2389" s="34">
        <f t="shared" si="966"/>
        <v>0</v>
      </c>
      <c r="BC2389" s="34">
        <f t="shared" si="966"/>
        <v>0</v>
      </c>
      <c r="BD2389" s="33">
        <f t="shared" si="958"/>
        <v>0</v>
      </c>
      <c r="BE2389" s="110"/>
    </row>
    <row r="2390" spans="1:57" ht="25.5" customHeight="1" x14ac:dyDescent="0.25">
      <c r="A2390" s="29"/>
      <c r="B2390" s="83"/>
      <c r="C2390" s="84"/>
      <c r="D2390" s="84"/>
      <c r="E2390" s="76" t="s">
        <v>118</v>
      </c>
      <c r="F2390" s="35">
        <f t="shared" ref="F2390:AK2390" si="967">1-F2389/(F2387-F2388)</f>
        <v>1</v>
      </c>
      <c r="G2390" s="35">
        <f t="shared" si="967"/>
        <v>1</v>
      </c>
      <c r="H2390" s="35">
        <f t="shared" si="967"/>
        <v>1</v>
      </c>
      <c r="I2390" s="35">
        <f t="shared" si="967"/>
        <v>1</v>
      </c>
      <c r="J2390" s="35">
        <f t="shared" si="967"/>
        <v>1</v>
      </c>
      <c r="K2390" s="35">
        <f t="shared" si="967"/>
        <v>1</v>
      </c>
      <c r="L2390" s="35">
        <f t="shared" si="967"/>
        <v>1</v>
      </c>
      <c r="M2390" s="35">
        <f t="shared" si="967"/>
        <v>1</v>
      </c>
      <c r="N2390" s="35">
        <f t="shared" si="967"/>
        <v>1</v>
      </c>
      <c r="O2390" s="35">
        <f t="shared" si="967"/>
        <v>1</v>
      </c>
      <c r="P2390" s="35">
        <f t="shared" si="967"/>
        <v>1</v>
      </c>
      <c r="Q2390" s="35">
        <f t="shared" si="967"/>
        <v>1</v>
      </c>
      <c r="R2390" s="35">
        <f t="shared" si="967"/>
        <v>1</v>
      </c>
      <c r="S2390" s="35">
        <f t="shared" si="967"/>
        <v>1</v>
      </c>
      <c r="T2390" s="35">
        <f t="shared" si="967"/>
        <v>1</v>
      </c>
      <c r="U2390" s="35">
        <f t="shared" si="967"/>
        <v>1</v>
      </c>
      <c r="V2390" s="35"/>
      <c r="W2390" s="35">
        <f t="shared" si="967"/>
        <v>1</v>
      </c>
      <c r="X2390" s="35"/>
      <c r="Y2390" s="35">
        <f t="shared" si="967"/>
        <v>1</v>
      </c>
      <c r="Z2390" s="35">
        <f t="shared" si="967"/>
        <v>1</v>
      </c>
      <c r="AA2390" s="35"/>
      <c r="AB2390" s="35">
        <f t="shared" si="967"/>
        <v>1</v>
      </c>
      <c r="AC2390" s="35">
        <f t="shared" si="967"/>
        <v>1</v>
      </c>
      <c r="AD2390" s="35">
        <f t="shared" si="967"/>
        <v>1</v>
      </c>
      <c r="AE2390" s="35">
        <f t="shared" si="967"/>
        <v>1</v>
      </c>
      <c r="AF2390" s="35">
        <f t="shared" si="967"/>
        <v>1</v>
      </c>
      <c r="AG2390" s="35">
        <f t="shared" si="967"/>
        <v>1</v>
      </c>
      <c r="AH2390" s="35"/>
      <c r="AI2390" s="35">
        <f t="shared" si="967"/>
        <v>1</v>
      </c>
      <c r="AJ2390" s="35">
        <f t="shared" si="967"/>
        <v>1</v>
      </c>
      <c r="AK2390" s="35"/>
      <c r="AL2390" s="35">
        <f t="shared" ref="AL2390:BD2390" si="968">1-AL2389/(AL2387-AL2388)</f>
        <v>1</v>
      </c>
      <c r="AM2390" s="35">
        <f t="shared" si="968"/>
        <v>1</v>
      </c>
      <c r="AN2390" s="35">
        <f t="shared" si="968"/>
        <v>1</v>
      </c>
      <c r="AO2390" s="35">
        <f t="shared" si="968"/>
        <v>1</v>
      </c>
      <c r="AP2390" s="35">
        <f t="shared" si="968"/>
        <v>1</v>
      </c>
      <c r="AQ2390" s="35">
        <f t="shared" si="968"/>
        <v>1</v>
      </c>
      <c r="AR2390" s="35">
        <f t="shared" si="968"/>
        <v>1</v>
      </c>
      <c r="AS2390" s="35">
        <f t="shared" si="968"/>
        <v>1</v>
      </c>
      <c r="AT2390" s="35">
        <f t="shared" si="968"/>
        <v>1</v>
      </c>
      <c r="AU2390" s="35">
        <f t="shared" si="968"/>
        <v>1</v>
      </c>
      <c r="AV2390" s="35">
        <f t="shared" si="968"/>
        <v>1</v>
      </c>
      <c r="AW2390" s="35">
        <f t="shared" si="968"/>
        <v>1</v>
      </c>
      <c r="AX2390" s="35">
        <f t="shared" si="968"/>
        <v>1</v>
      </c>
      <c r="AY2390" s="35">
        <f t="shared" si="968"/>
        <v>1</v>
      </c>
      <c r="AZ2390" s="35">
        <f t="shared" si="968"/>
        <v>1</v>
      </c>
      <c r="BA2390" s="35">
        <f t="shared" si="968"/>
        <v>1</v>
      </c>
      <c r="BB2390" s="35">
        <f t="shared" si="968"/>
        <v>1</v>
      </c>
      <c r="BC2390" s="35">
        <f t="shared" si="968"/>
        <v>1</v>
      </c>
      <c r="BD2390" s="35">
        <f t="shared" si="968"/>
        <v>1</v>
      </c>
      <c r="BE2390" s="110"/>
    </row>
    <row r="2391" spans="1:57" ht="25.5" customHeight="1" x14ac:dyDescent="0.25">
      <c r="A2391" s="29"/>
      <c r="B2391" s="83"/>
      <c r="C2391" s="84"/>
      <c r="D2391" s="84"/>
      <c r="E2391" s="76" t="s">
        <v>152</v>
      </c>
      <c r="F2391" s="34">
        <f t="shared" ref="F2391:AK2391" si="969">F2387+F2340</f>
        <v>1879</v>
      </c>
      <c r="G2391" s="34">
        <f t="shared" si="969"/>
        <v>1880</v>
      </c>
      <c r="H2391" s="34">
        <f t="shared" si="969"/>
        <v>1880</v>
      </c>
      <c r="I2391" s="34">
        <f t="shared" si="969"/>
        <v>1880</v>
      </c>
      <c r="J2391" s="34">
        <f t="shared" si="969"/>
        <v>1880</v>
      </c>
      <c r="K2391" s="34">
        <f t="shared" si="969"/>
        <v>1878</v>
      </c>
      <c r="L2391" s="34">
        <f t="shared" si="969"/>
        <v>1878</v>
      </c>
      <c r="M2391" s="34">
        <f t="shared" si="969"/>
        <v>1879</v>
      </c>
      <c r="N2391" s="34">
        <f t="shared" si="969"/>
        <v>1879</v>
      </c>
      <c r="O2391" s="34">
        <f t="shared" si="969"/>
        <v>1878</v>
      </c>
      <c r="P2391" s="34">
        <f t="shared" si="969"/>
        <v>1880</v>
      </c>
      <c r="Q2391" s="34">
        <f t="shared" si="969"/>
        <v>1880</v>
      </c>
      <c r="R2391" s="34">
        <f t="shared" si="969"/>
        <v>1863</v>
      </c>
      <c r="S2391" s="34">
        <f t="shared" si="969"/>
        <v>1879</v>
      </c>
      <c r="T2391" s="34">
        <f t="shared" si="969"/>
        <v>1880</v>
      </c>
      <c r="U2391" s="34">
        <f t="shared" si="969"/>
        <v>1868</v>
      </c>
      <c r="V2391" s="34"/>
      <c r="W2391" s="34">
        <f t="shared" si="969"/>
        <v>1875</v>
      </c>
      <c r="X2391" s="34"/>
      <c r="Y2391" s="34">
        <f t="shared" si="969"/>
        <v>1879</v>
      </c>
      <c r="Z2391" s="34">
        <f t="shared" si="969"/>
        <v>1880</v>
      </c>
      <c r="AA2391" s="34"/>
      <c r="AB2391" s="34">
        <f t="shared" si="969"/>
        <v>1880</v>
      </c>
      <c r="AC2391" s="34">
        <f t="shared" si="969"/>
        <v>1880</v>
      </c>
      <c r="AD2391" s="34">
        <f t="shared" si="969"/>
        <v>1880</v>
      </c>
      <c r="AE2391" s="34">
        <f t="shared" si="969"/>
        <v>1880</v>
      </c>
      <c r="AF2391" s="34">
        <f t="shared" si="969"/>
        <v>1879</v>
      </c>
      <c r="AG2391" s="34">
        <f t="shared" si="969"/>
        <v>1879</v>
      </c>
      <c r="AH2391" s="34"/>
      <c r="AI2391" s="34">
        <f t="shared" si="969"/>
        <v>1880</v>
      </c>
      <c r="AJ2391" s="34">
        <f t="shared" si="969"/>
        <v>1876</v>
      </c>
      <c r="AK2391" s="34"/>
      <c r="AL2391" s="34">
        <f t="shared" ref="AL2391:BD2391" si="970">AL2387+AL2340</f>
        <v>1876</v>
      </c>
      <c r="AM2391" s="34">
        <f t="shared" si="970"/>
        <v>1879</v>
      </c>
      <c r="AN2391" s="34">
        <f t="shared" si="970"/>
        <v>1879</v>
      </c>
      <c r="AO2391" s="34">
        <f t="shared" si="970"/>
        <v>1879</v>
      </c>
      <c r="AP2391" s="34">
        <f t="shared" si="970"/>
        <v>1880</v>
      </c>
      <c r="AQ2391" s="34">
        <f t="shared" si="970"/>
        <v>1877</v>
      </c>
      <c r="AR2391" s="34">
        <f t="shared" si="970"/>
        <v>1878</v>
      </c>
      <c r="AS2391" s="34">
        <f t="shared" si="970"/>
        <v>1880</v>
      </c>
      <c r="AT2391" s="34">
        <f t="shared" si="970"/>
        <v>1879</v>
      </c>
      <c r="AU2391" s="34">
        <f t="shared" si="970"/>
        <v>1880</v>
      </c>
      <c r="AV2391" s="34">
        <f t="shared" si="970"/>
        <v>1880</v>
      </c>
      <c r="AW2391" s="34">
        <f t="shared" si="970"/>
        <v>1872</v>
      </c>
      <c r="AX2391" s="34">
        <f t="shared" si="970"/>
        <v>1879</v>
      </c>
      <c r="AY2391" s="34">
        <f t="shared" si="970"/>
        <v>1877</v>
      </c>
      <c r="AZ2391" s="34">
        <f t="shared" si="970"/>
        <v>1879</v>
      </c>
      <c r="BA2391" s="34">
        <f t="shared" si="970"/>
        <v>1880</v>
      </c>
      <c r="BB2391" s="34">
        <f t="shared" si="970"/>
        <v>1880</v>
      </c>
      <c r="BC2391" s="34">
        <f t="shared" si="970"/>
        <v>1880</v>
      </c>
      <c r="BD2391" s="34">
        <f t="shared" si="970"/>
        <v>84523</v>
      </c>
      <c r="BE2391" s="110"/>
    </row>
    <row r="2392" spans="1:57" ht="25.5" customHeight="1" x14ac:dyDescent="0.25">
      <c r="A2392" s="29"/>
      <c r="B2392" s="83"/>
      <c r="C2392" s="84"/>
      <c r="D2392" s="84"/>
      <c r="E2392" s="76" t="s">
        <v>153</v>
      </c>
      <c r="F2392" s="34">
        <f t="shared" ref="F2392:AK2392" si="971">F2388+F2341</f>
        <v>94</v>
      </c>
      <c r="G2392" s="34">
        <f t="shared" si="971"/>
        <v>142</v>
      </c>
      <c r="H2392" s="34">
        <f t="shared" si="971"/>
        <v>91</v>
      </c>
      <c r="I2392" s="34">
        <f t="shared" si="971"/>
        <v>146</v>
      </c>
      <c r="J2392" s="34">
        <f t="shared" si="971"/>
        <v>151</v>
      </c>
      <c r="K2392" s="34">
        <f t="shared" si="971"/>
        <v>145</v>
      </c>
      <c r="L2392" s="34">
        <f t="shared" si="971"/>
        <v>192</v>
      </c>
      <c r="M2392" s="34">
        <f t="shared" si="971"/>
        <v>175</v>
      </c>
      <c r="N2392" s="34">
        <f t="shared" si="971"/>
        <v>159</v>
      </c>
      <c r="O2392" s="34">
        <f t="shared" si="971"/>
        <v>158</v>
      </c>
      <c r="P2392" s="34">
        <f t="shared" si="971"/>
        <v>148</v>
      </c>
      <c r="Q2392" s="34">
        <f t="shared" si="971"/>
        <v>192</v>
      </c>
      <c r="R2392" s="34">
        <f t="shared" si="971"/>
        <v>131</v>
      </c>
      <c r="S2392" s="34">
        <f t="shared" si="971"/>
        <v>185</v>
      </c>
      <c r="T2392" s="34">
        <f t="shared" si="971"/>
        <v>145</v>
      </c>
      <c r="U2392" s="34">
        <f t="shared" si="971"/>
        <v>140</v>
      </c>
      <c r="V2392" s="34"/>
      <c r="W2392" s="34">
        <f t="shared" si="971"/>
        <v>157</v>
      </c>
      <c r="X2392" s="34"/>
      <c r="Y2392" s="34">
        <f t="shared" si="971"/>
        <v>150</v>
      </c>
      <c r="Z2392" s="34">
        <f t="shared" si="971"/>
        <v>146</v>
      </c>
      <c r="AA2392" s="34"/>
      <c r="AB2392" s="34">
        <f t="shared" si="971"/>
        <v>133</v>
      </c>
      <c r="AC2392" s="34">
        <f t="shared" si="971"/>
        <v>149</v>
      </c>
      <c r="AD2392" s="34">
        <f t="shared" si="971"/>
        <v>154</v>
      </c>
      <c r="AE2392" s="34">
        <f t="shared" si="971"/>
        <v>157</v>
      </c>
      <c r="AF2392" s="34">
        <f t="shared" si="971"/>
        <v>166</v>
      </c>
      <c r="AG2392" s="34">
        <f t="shared" si="971"/>
        <v>116</v>
      </c>
      <c r="AH2392" s="34"/>
      <c r="AI2392" s="34">
        <f t="shared" si="971"/>
        <v>184</v>
      </c>
      <c r="AJ2392" s="34">
        <f t="shared" si="971"/>
        <v>148</v>
      </c>
      <c r="AK2392" s="34"/>
      <c r="AL2392" s="34">
        <f t="shared" ref="AL2392:BD2392" si="972">AL2388+AL2341</f>
        <v>145</v>
      </c>
      <c r="AM2392" s="34">
        <f t="shared" si="972"/>
        <v>147</v>
      </c>
      <c r="AN2392" s="34">
        <f t="shared" si="972"/>
        <v>176</v>
      </c>
      <c r="AO2392" s="34">
        <f t="shared" si="972"/>
        <v>144</v>
      </c>
      <c r="AP2392" s="34">
        <f t="shared" si="972"/>
        <v>184</v>
      </c>
      <c r="AQ2392" s="34">
        <f t="shared" si="972"/>
        <v>147</v>
      </c>
      <c r="AR2392" s="34">
        <f t="shared" si="972"/>
        <v>130</v>
      </c>
      <c r="AS2392" s="34">
        <f t="shared" si="972"/>
        <v>217</v>
      </c>
      <c r="AT2392" s="34">
        <f t="shared" si="972"/>
        <v>144</v>
      </c>
      <c r="AU2392" s="34">
        <f t="shared" si="972"/>
        <v>189</v>
      </c>
      <c r="AV2392" s="34">
        <f t="shared" si="972"/>
        <v>0</v>
      </c>
      <c r="AW2392" s="34">
        <f t="shared" si="972"/>
        <v>154</v>
      </c>
      <c r="AX2392" s="34">
        <f t="shared" si="972"/>
        <v>128</v>
      </c>
      <c r="AY2392" s="34">
        <f t="shared" si="972"/>
        <v>196</v>
      </c>
      <c r="AZ2392" s="34">
        <f t="shared" si="972"/>
        <v>131</v>
      </c>
      <c r="BA2392" s="34">
        <f t="shared" si="972"/>
        <v>137</v>
      </c>
      <c r="BB2392" s="34">
        <f t="shared" si="972"/>
        <v>0</v>
      </c>
      <c r="BC2392" s="34">
        <f t="shared" si="972"/>
        <v>0</v>
      </c>
      <c r="BD2392" s="34">
        <f t="shared" si="972"/>
        <v>6423</v>
      </c>
      <c r="BE2392" s="110"/>
    </row>
    <row r="2393" spans="1:57" ht="25.5" customHeight="1" x14ac:dyDescent="0.25">
      <c r="A2393" s="29"/>
      <c r="B2393" s="83"/>
      <c r="C2393" s="84"/>
      <c r="D2393" s="84"/>
      <c r="E2393" s="76" t="s">
        <v>154</v>
      </c>
      <c r="F2393" s="34">
        <f t="shared" ref="F2393:AK2393" si="973">F2389+F2342</f>
        <v>5</v>
      </c>
      <c r="G2393" s="34">
        <f t="shared" si="973"/>
        <v>27</v>
      </c>
      <c r="H2393" s="34">
        <f t="shared" si="973"/>
        <v>89</v>
      </c>
      <c r="I2393" s="34">
        <f t="shared" si="973"/>
        <v>71</v>
      </c>
      <c r="J2393" s="34">
        <f t="shared" si="973"/>
        <v>81</v>
      </c>
      <c r="K2393" s="34">
        <f t="shared" si="973"/>
        <v>22</v>
      </c>
      <c r="L2393" s="34">
        <f t="shared" si="973"/>
        <v>51</v>
      </c>
      <c r="M2393" s="34">
        <f t="shared" si="973"/>
        <v>134</v>
      </c>
      <c r="N2393" s="34">
        <f t="shared" si="973"/>
        <v>107</v>
      </c>
      <c r="O2393" s="34">
        <f t="shared" si="973"/>
        <v>72</v>
      </c>
      <c r="P2393" s="34">
        <f t="shared" si="973"/>
        <v>29</v>
      </c>
      <c r="Q2393" s="34">
        <f t="shared" si="973"/>
        <v>71</v>
      </c>
      <c r="R2393" s="34">
        <f t="shared" si="973"/>
        <v>96</v>
      </c>
      <c r="S2393" s="34">
        <f t="shared" si="973"/>
        <v>24</v>
      </c>
      <c r="T2393" s="34">
        <f t="shared" si="973"/>
        <v>101</v>
      </c>
      <c r="U2393" s="34">
        <f t="shared" si="973"/>
        <v>78</v>
      </c>
      <c r="V2393" s="34"/>
      <c r="W2393" s="34">
        <f t="shared" si="973"/>
        <v>147</v>
      </c>
      <c r="X2393" s="34"/>
      <c r="Y2393" s="34">
        <f t="shared" si="973"/>
        <v>58</v>
      </c>
      <c r="Z2393" s="34">
        <f t="shared" si="973"/>
        <v>74</v>
      </c>
      <c r="AA2393" s="34"/>
      <c r="AB2393" s="34">
        <f t="shared" si="973"/>
        <v>4</v>
      </c>
      <c r="AC2393" s="34">
        <f t="shared" si="973"/>
        <v>59</v>
      </c>
      <c r="AD2393" s="34">
        <f t="shared" si="973"/>
        <v>25</v>
      </c>
      <c r="AE2393" s="34">
        <f t="shared" si="973"/>
        <v>21</v>
      </c>
      <c r="AF2393" s="34">
        <f t="shared" si="973"/>
        <v>105</v>
      </c>
      <c r="AG2393" s="34">
        <f t="shared" si="973"/>
        <v>40</v>
      </c>
      <c r="AH2393" s="34"/>
      <c r="AI2393" s="34">
        <f t="shared" si="973"/>
        <v>58</v>
      </c>
      <c r="AJ2393" s="34">
        <f t="shared" si="973"/>
        <v>39</v>
      </c>
      <c r="AK2393" s="34"/>
      <c r="AL2393" s="34">
        <f t="shared" ref="AL2393:BD2393" si="974">AL2389+AL2342</f>
        <v>37</v>
      </c>
      <c r="AM2393" s="34">
        <f t="shared" si="974"/>
        <v>15</v>
      </c>
      <c r="AN2393" s="34">
        <f t="shared" si="974"/>
        <v>38</v>
      </c>
      <c r="AO2393" s="34">
        <f t="shared" si="974"/>
        <v>93</v>
      </c>
      <c r="AP2393" s="34">
        <f t="shared" si="974"/>
        <v>15</v>
      </c>
      <c r="AQ2393" s="34">
        <f t="shared" si="974"/>
        <v>141</v>
      </c>
      <c r="AR2393" s="34">
        <f t="shared" si="974"/>
        <v>101</v>
      </c>
      <c r="AS2393" s="34">
        <f t="shared" si="974"/>
        <v>87</v>
      </c>
      <c r="AT2393" s="34">
        <f t="shared" si="974"/>
        <v>89</v>
      </c>
      <c r="AU2393" s="34">
        <f t="shared" si="974"/>
        <v>158</v>
      </c>
      <c r="AV2393" s="34">
        <f t="shared" si="974"/>
        <v>0</v>
      </c>
      <c r="AW2393" s="34">
        <f t="shared" si="974"/>
        <v>183</v>
      </c>
      <c r="AX2393" s="34">
        <f t="shared" si="974"/>
        <v>64</v>
      </c>
      <c r="AY2393" s="34">
        <f t="shared" si="974"/>
        <v>3</v>
      </c>
      <c r="AZ2393" s="34">
        <f t="shared" si="974"/>
        <v>33</v>
      </c>
      <c r="BA2393" s="34">
        <f t="shared" si="974"/>
        <v>1</v>
      </c>
      <c r="BB2393" s="34">
        <f t="shared" si="974"/>
        <v>0</v>
      </c>
      <c r="BC2393" s="34">
        <f t="shared" si="974"/>
        <v>0</v>
      </c>
      <c r="BD2393" s="34">
        <f t="shared" si="974"/>
        <v>2746</v>
      </c>
      <c r="BE2393" s="110"/>
    </row>
    <row r="2394" spans="1:57" ht="25.5" customHeight="1" x14ac:dyDescent="0.25">
      <c r="A2394" s="29"/>
      <c r="B2394" s="83"/>
      <c r="C2394" s="84"/>
      <c r="D2394" s="84"/>
      <c r="E2394" s="76" t="s">
        <v>155</v>
      </c>
      <c r="F2394" s="35">
        <f t="shared" ref="F2394:AK2394" si="975">1-F2393/(F2391-F2392)</f>
        <v>0.99719887955182074</v>
      </c>
      <c r="G2394" s="35">
        <f t="shared" si="975"/>
        <v>0.98446490218642113</v>
      </c>
      <c r="H2394" s="35">
        <f t="shared" si="975"/>
        <v>0.95025153717160427</v>
      </c>
      <c r="I2394" s="35">
        <f t="shared" si="975"/>
        <v>0.95905420991926182</v>
      </c>
      <c r="J2394" s="35">
        <f t="shared" si="975"/>
        <v>0.95315211104684794</v>
      </c>
      <c r="K2394" s="35">
        <f t="shared" si="975"/>
        <v>0.98730525100980959</v>
      </c>
      <c r="L2394" s="35">
        <f t="shared" si="975"/>
        <v>0.96975088967971534</v>
      </c>
      <c r="M2394" s="35">
        <f t="shared" si="975"/>
        <v>0.92136150234741787</v>
      </c>
      <c r="N2394" s="35">
        <f t="shared" si="975"/>
        <v>0.93779069767441858</v>
      </c>
      <c r="O2394" s="35">
        <f t="shared" si="975"/>
        <v>0.95813953488372094</v>
      </c>
      <c r="P2394" s="35">
        <f t="shared" si="975"/>
        <v>0.98325635103926101</v>
      </c>
      <c r="Q2394" s="35">
        <f t="shared" si="975"/>
        <v>0.95793838862559244</v>
      </c>
      <c r="R2394" s="35">
        <f t="shared" si="975"/>
        <v>0.94457274826789839</v>
      </c>
      <c r="S2394" s="35">
        <f t="shared" si="975"/>
        <v>0.98583234946871312</v>
      </c>
      <c r="T2394" s="35">
        <f t="shared" si="975"/>
        <v>0.94178674351585012</v>
      </c>
      <c r="U2394" s="35">
        <f t="shared" si="975"/>
        <v>0.95486111111111116</v>
      </c>
      <c r="V2394" s="35"/>
      <c r="W2394" s="35">
        <f t="shared" si="975"/>
        <v>0.9144353899883586</v>
      </c>
      <c r="X2394" s="35"/>
      <c r="Y2394" s="35">
        <f t="shared" si="975"/>
        <v>0.96645459803354539</v>
      </c>
      <c r="Z2394" s="35">
        <f t="shared" si="975"/>
        <v>0.95732410611303342</v>
      </c>
      <c r="AA2394" s="35"/>
      <c r="AB2394" s="35">
        <f t="shared" si="975"/>
        <v>0.99771036061820262</v>
      </c>
      <c r="AC2394" s="35">
        <f t="shared" si="975"/>
        <v>0.96591565569035243</v>
      </c>
      <c r="AD2394" s="35">
        <f t="shared" si="975"/>
        <v>0.98551564310544615</v>
      </c>
      <c r="AE2394" s="35">
        <f t="shared" si="975"/>
        <v>0.98781195589088799</v>
      </c>
      <c r="AF2394" s="35">
        <f t="shared" si="975"/>
        <v>0.93870402802101571</v>
      </c>
      <c r="AG2394" s="35">
        <f t="shared" si="975"/>
        <v>0.9773114010209869</v>
      </c>
      <c r="AH2394" s="35"/>
      <c r="AI2394" s="35">
        <f t="shared" si="975"/>
        <v>0.96580188679245282</v>
      </c>
      <c r="AJ2394" s="35">
        <f t="shared" si="975"/>
        <v>0.97743055555555558</v>
      </c>
      <c r="AK2394" s="35"/>
      <c r="AL2394" s="35">
        <f t="shared" ref="AL2394:BD2394" si="976">1-AL2393/(AL2391-AL2392)</f>
        <v>0.97862507221259387</v>
      </c>
      <c r="AM2394" s="35">
        <f t="shared" si="976"/>
        <v>0.99133949191685911</v>
      </c>
      <c r="AN2394" s="35">
        <f t="shared" si="976"/>
        <v>0.97768643570170288</v>
      </c>
      <c r="AO2394" s="35">
        <f t="shared" si="976"/>
        <v>0.94639769452449563</v>
      </c>
      <c r="AP2394" s="35">
        <f t="shared" si="976"/>
        <v>0.99115566037735847</v>
      </c>
      <c r="AQ2394" s="35">
        <f t="shared" si="976"/>
        <v>0.91849710982658961</v>
      </c>
      <c r="AR2394" s="35">
        <f t="shared" si="976"/>
        <v>0.94221967963386732</v>
      </c>
      <c r="AS2394" s="35">
        <f t="shared" si="976"/>
        <v>0.94768490679494888</v>
      </c>
      <c r="AT2394" s="35">
        <f t="shared" si="976"/>
        <v>0.94870317002881843</v>
      </c>
      <c r="AU2394" s="35">
        <f t="shared" si="976"/>
        <v>0.90656416321703137</v>
      </c>
      <c r="AV2394" s="35">
        <f t="shared" si="976"/>
        <v>1</v>
      </c>
      <c r="AW2394" s="35">
        <f t="shared" si="976"/>
        <v>0.89348079161816063</v>
      </c>
      <c r="AX2394" s="35">
        <f t="shared" si="976"/>
        <v>0.96344945745288402</v>
      </c>
      <c r="AY2394" s="35">
        <f t="shared" si="976"/>
        <v>0.99821534800713863</v>
      </c>
      <c r="AZ2394" s="35">
        <f t="shared" si="976"/>
        <v>0.98112128146453093</v>
      </c>
      <c r="BA2394" s="35">
        <f t="shared" si="976"/>
        <v>0.99942627653471028</v>
      </c>
      <c r="BB2394" s="35">
        <f t="shared" si="976"/>
        <v>1</v>
      </c>
      <c r="BC2394" s="35">
        <f t="shared" si="976"/>
        <v>1</v>
      </c>
      <c r="BD2394" s="35">
        <f t="shared" si="976"/>
        <v>0.96483994878361079</v>
      </c>
      <c r="BE2394" s="110"/>
    </row>
    <row r="2395" spans="1:57" ht="25.5" customHeight="1" x14ac:dyDescent="0.25">
      <c r="A2395" s="19" t="s">
        <v>44</v>
      </c>
      <c r="B2395" s="85" t="s">
        <v>45</v>
      </c>
      <c r="C2395" s="86">
        <v>43799</v>
      </c>
      <c r="D2395" s="85">
        <v>47</v>
      </c>
      <c r="E2395" s="85" t="s">
        <v>46</v>
      </c>
      <c r="F2395" s="19">
        <f t="shared" ref="F2395:AK2395" si="977">F2344</f>
        <v>14</v>
      </c>
      <c r="G2395" s="19">
        <f t="shared" si="977"/>
        <v>23</v>
      </c>
      <c r="H2395" s="19">
        <f t="shared" si="977"/>
        <v>42</v>
      </c>
      <c r="I2395" s="19">
        <f t="shared" si="977"/>
        <v>47</v>
      </c>
      <c r="J2395" s="19">
        <f t="shared" si="977"/>
        <v>48</v>
      </c>
      <c r="K2395" s="19">
        <f t="shared" si="977"/>
        <v>59</v>
      </c>
      <c r="L2395" s="19">
        <f t="shared" si="977"/>
        <v>64</v>
      </c>
      <c r="M2395" s="19">
        <f t="shared" si="977"/>
        <v>65</v>
      </c>
      <c r="N2395" s="19">
        <f t="shared" si="977"/>
        <v>66</v>
      </c>
      <c r="O2395" s="19">
        <f t="shared" si="977"/>
        <v>72</v>
      </c>
      <c r="P2395" s="19">
        <f t="shared" si="977"/>
        <v>76</v>
      </c>
      <c r="Q2395" s="19">
        <f t="shared" si="977"/>
        <v>78</v>
      </c>
      <c r="R2395" s="19">
        <f t="shared" si="977"/>
        <v>79</v>
      </c>
      <c r="S2395" s="19">
        <f t="shared" si="977"/>
        <v>83</v>
      </c>
      <c r="T2395" s="19">
        <f t="shared" si="977"/>
        <v>84</v>
      </c>
      <c r="U2395" s="19">
        <f t="shared" si="977"/>
        <v>86</v>
      </c>
      <c r="V2395" s="19"/>
      <c r="W2395" s="19">
        <f t="shared" si="977"/>
        <v>411</v>
      </c>
      <c r="X2395" s="19"/>
      <c r="Y2395" s="19">
        <f t="shared" si="977"/>
        <v>413</v>
      </c>
      <c r="Z2395" s="19">
        <f t="shared" si="977"/>
        <v>415</v>
      </c>
      <c r="AA2395" s="19"/>
      <c r="AB2395" s="19">
        <f t="shared" si="977"/>
        <v>417</v>
      </c>
      <c r="AC2395" s="19">
        <f t="shared" si="977"/>
        <v>418</v>
      </c>
      <c r="AD2395" s="19">
        <f t="shared" si="977"/>
        <v>419</v>
      </c>
      <c r="AE2395" s="19">
        <f t="shared" si="977"/>
        <v>420</v>
      </c>
      <c r="AF2395" s="19">
        <f t="shared" si="977"/>
        <v>421</v>
      </c>
      <c r="AG2395" s="19">
        <f t="shared" si="977"/>
        <v>422</v>
      </c>
      <c r="AH2395" s="19"/>
      <c r="AI2395" s="19">
        <f t="shared" si="977"/>
        <v>425</v>
      </c>
      <c r="AJ2395" s="19">
        <f t="shared" si="977"/>
        <v>426</v>
      </c>
      <c r="AK2395" s="19"/>
      <c r="AL2395" s="19">
        <f t="shared" ref="AL2395:BD2395" si="978">AL2344</f>
        <v>430</v>
      </c>
      <c r="AM2395" s="19">
        <f t="shared" si="978"/>
        <v>431</v>
      </c>
      <c r="AN2395" s="19">
        <f t="shared" si="978"/>
        <v>433</v>
      </c>
      <c r="AO2395" s="19">
        <f t="shared" si="978"/>
        <v>446</v>
      </c>
      <c r="AP2395" s="19">
        <f t="shared" si="978"/>
        <v>449</v>
      </c>
      <c r="AQ2395" s="19">
        <f t="shared" si="978"/>
        <v>450</v>
      </c>
      <c r="AR2395" s="19">
        <f t="shared" si="978"/>
        <v>451</v>
      </c>
      <c r="AS2395" s="19">
        <f t="shared" si="978"/>
        <v>453</v>
      </c>
      <c r="AT2395" s="19">
        <f t="shared" si="978"/>
        <v>454</v>
      </c>
      <c r="AU2395" s="19">
        <f t="shared" si="978"/>
        <v>455</v>
      </c>
      <c r="AV2395" s="19">
        <f t="shared" si="978"/>
        <v>0</v>
      </c>
      <c r="AW2395" s="19">
        <f t="shared" si="978"/>
        <v>457</v>
      </c>
      <c r="AX2395" s="19">
        <f t="shared" si="978"/>
        <v>458</v>
      </c>
      <c r="AY2395" s="19">
        <f t="shared" si="978"/>
        <v>460</v>
      </c>
      <c r="AZ2395" s="19">
        <f t="shared" si="978"/>
        <v>461</v>
      </c>
      <c r="BA2395" s="19">
        <f t="shared" si="978"/>
        <v>463</v>
      </c>
      <c r="BB2395" s="19">
        <f t="shared" si="978"/>
        <v>0</v>
      </c>
      <c r="BC2395" s="19">
        <f t="shared" si="978"/>
        <v>0</v>
      </c>
      <c r="BD2395" s="19" t="str">
        <f t="shared" si="978"/>
        <v>TOTALS</v>
      </c>
      <c r="BE2395" s="19" t="s">
        <v>47</v>
      </c>
    </row>
    <row r="2396" spans="1:57" ht="25.5" customHeight="1" x14ac:dyDescent="0.25">
      <c r="A2396" s="19" t="s">
        <v>48</v>
      </c>
      <c r="B2396" s="85"/>
      <c r="C2396" s="87" t="s">
        <v>49</v>
      </c>
      <c r="D2396" s="87" t="s">
        <v>50</v>
      </c>
      <c r="E2396" s="87" t="s">
        <v>51</v>
      </c>
      <c r="F2396" s="19" t="s">
        <v>52</v>
      </c>
      <c r="G2396" s="19" t="s">
        <v>52</v>
      </c>
      <c r="H2396" s="19" t="s">
        <v>52</v>
      </c>
      <c r="I2396" s="19" t="s">
        <v>52</v>
      </c>
      <c r="J2396" s="19" t="s">
        <v>52</v>
      </c>
      <c r="K2396" s="19" t="s">
        <v>52</v>
      </c>
      <c r="L2396" s="19" t="s">
        <v>52</v>
      </c>
      <c r="M2396" s="19" t="s">
        <v>52</v>
      </c>
      <c r="N2396" s="19" t="s">
        <v>52</v>
      </c>
      <c r="O2396" s="19" t="s">
        <v>52</v>
      </c>
      <c r="P2396" s="19" t="s">
        <v>52</v>
      </c>
      <c r="Q2396" s="19" t="s">
        <v>52</v>
      </c>
      <c r="R2396" s="19" t="s">
        <v>52</v>
      </c>
      <c r="S2396" s="19" t="s">
        <v>52</v>
      </c>
      <c r="T2396" s="19" t="s">
        <v>52</v>
      </c>
      <c r="U2396" s="19" t="s">
        <v>52</v>
      </c>
      <c r="V2396" s="19"/>
      <c r="W2396" s="19" t="s">
        <v>52</v>
      </c>
      <c r="X2396" s="19"/>
      <c r="Y2396" s="19" t="s">
        <v>52</v>
      </c>
      <c r="Z2396" s="19" t="s">
        <v>52</v>
      </c>
      <c r="AA2396" s="19"/>
      <c r="AB2396" s="19" t="s">
        <v>52</v>
      </c>
      <c r="AC2396" s="19" t="s">
        <v>52</v>
      </c>
      <c r="AD2396" s="19" t="s">
        <v>52</v>
      </c>
      <c r="AE2396" s="19" t="s">
        <v>52</v>
      </c>
      <c r="AF2396" s="19" t="s">
        <v>52</v>
      </c>
      <c r="AG2396" s="19" t="s">
        <v>52</v>
      </c>
      <c r="AH2396" s="19"/>
      <c r="AI2396" s="19" t="s">
        <v>52</v>
      </c>
      <c r="AJ2396" s="19" t="s">
        <v>52</v>
      </c>
      <c r="AK2396" s="19"/>
      <c r="AL2396" s="19" t="s">
        <v>52</v>
      </c>
      <c r="AM2396" s="19" t="s">
        <v>52</v>
      </c>
      <c r="AN2396" s="19" t="s">
        <v>52</v>
      </c>
      <c r="AO2396" s="19" t="s">
        <v>52</v>
      </c>
      <c r="AP2396" s="19" t="s">
        <v>52</v>
      </c>
      <c r="AQ2396" s="19" t="s">
        <v>52</v>
      </c>
      <c r="AR2396" s="19" t="s">
        <v>52</v>
      </c>
      <c r="AS2396" s="19" t="s">
        <v>52</v>
      </c>
      <c r="AT2396" s="19" t="s">
        <v>52</v>
      </c>
      <c r="AU2396" s="19" t="s">
        <v>52</v>
      </c>
      <c r="AV2396" s="19" t="s">
        <v>52</v>
      </c>
      <c r="AW2396" s="19" t="s">
        <v>52</v>
      </c>
      <c r="AX2396" s="19" t="s">
        <v>52</v>
      </c>
      <c r="AY2396" s="19" t="s">
        <v>52</v>
      </c>
      <c r="AZ2396" s="19" t="s">
        <v>52</v>
      </c>
      <c r="BA2396" s="19" t="s">
        <v>52</v>
      </c>
      <c r="BB2396" s="19" t="s">
        <v>52</v>
      </c>
      <c r="BC2396" s="19" t="s">
        <v>52</v>
      </c>
      <c r="BD2396" s="19" t="s">
        <v>52</v>
      </c>
      <c r="BE2396" s="19" t="s">
        <v>53</v>
      </c>
    </row>
    <row r="2397" spans="1:57" ht="25.5" customHeight="1" x14ac:dyDescent="0.25">
      <c r="A2397" s="22">
        <v>48</v>
      </c>
      <c r="B2397" s="76" t="s">
        <v>54</v>
      </c>
      <c r="C2397" s="76">
        <v>25</v>
      </c>
      <c r="D2397" s="76" t="s">
        <v>55</v>
      </c>
      <c r="E2397" s="76" t="s">
        <v>56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4">
        <v>0</v>
      </c>
      <c r="Q2397" s="24">
        <v>0</v>
      </c>
      <c r="R2397" s="24">
        <v>0</v>
      </c>
      <c r="S2397" s="24">
        <v>0</v>
      </c>
      <c r="T2397" s="24">
        <v>0</v>
      </c>
      <c r="U2397" s="24">
        <v>0</v>
      </c>
      <c r="V2397" s="24"/>
      <c r="W2397" s="24">
        <v>0</v>
      </c>
      <c r="X2397" s="24"/>
      <c r="Y2397" s="24">
        <v>0</v>
      </c>
      <c r="Z2397" s="24">
        <v>0</v>
      </c>
      <c r="AA2397" s="24"/>
      <c r="AB2397" s="24">
        <v>0</v>
      </c>
      <c r="AC2397" s="24">
        <v>0</v>
      </c>
      <c r="AD2397" s="24">
        <v>0</v>
      </c>
      <c r="AE2397" s="24">
        <v>0</v>
      </c>
      <c r="AF2397" s="24">
        <v>0</v>
      </c>
      <c r="AG2397" s="24">
        <v>0</v>
      </c>
      <c r="AH2397" s="24"/>
      <c r="AI2397" s="24">
        <v>0</v>
      </c>
      <c r="AJ2397" s="24">
        <v>0</v>
      </c>
      <c r="AK2397" s="24"/>
      <c r="AL2397" s="24">
        <v>0</v>
      </c>
      <c r="AM2397" s="24">
        <v>0</v>
      </c>
      <c r="AN2397" s="24">
        <v>0</v>
      </c>
      <c r="AO2397" s="24">
        <v>0</v>
      </c>
      <c r="AP2397" s="24">
        <v>0</v>
      </c>
      <c r="AQ2397" s="24">
        <v>0</v>
      </c>
      <c r="AR2397" s="24">
        <v>0</v>
      </c>
      <c r="AS2397" s="24">
        <v>0</v>
      </c>
      <c r="AT2397" s="24">
        <v>0</v>
      </c>
      <c r="AU2397" s="24">
        <v>0</v>
      </c>
      <c r="AV2397" s="24">
        <v>0</v>
      </c>
      <c r="AW2397" s="24">
        <v>0</v>
      </c>
      <c r="AX2397" s="24">
        <v>0</v>
      </c>
      <c r="AY2397" s="24">
        <v>0</v>
      </c>
      <c r="AZ2397" s="24">
        <v>0</v>
      </c>
      <c r="BA2397" s="24">
        <v>0</v>
      </c>
      <c r="BB2397" s="24">
        <v>0</v>
      </c>
      <c r="BC2397" s="24">
        <v>0</v>
      </c>
      <c r="BD2397" s="24">
        <f t="shared" ref="BD2397:BD2440" si="979">SUM(F2397:BC2397)</f>
        <v>0</v>
      </c>
      <c r="BE2397" s="25"/>
    </row>
    <row r="2398" spans="1:57" ht="25.5" customHeight="1" x14ac:dyDescent="0.25">
      <c r="A2398" s="22">
        <v>48</v>
      </c>
      <c r="B2398" s="76" t="s">
        <v>54</v>
      </c>
      <c r="C2398" s="76">
        <v>66</v>
      </c>
      <c r="D2398" s="76" t="s">
        <v>55</v>
      </c>
      <c r="E2398" s="77" t="s">
        <v>57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0</v>
      </c>
      <c r="V2398" s="24"/>
      <c r="W2398" s="24">
        <v>0</v>
      </c>
      <c r="X2398" s="24"/>
      <c r="Y2398" s="24">
        <v>0</v>
      </c>
      <c r="Z2398" s="24">
        <v>0</v>
      </c>
      <c r="AA2398" s="24"/>
      <c r="AB2398" s="24">
        <v>0</v>
      </c>
      <c r="AC2398" s="24">
        <v>0</v>
      </c>
      <c r="AD2398" s="24">
        <v>0</v>
      </c>
      <c r="AE2398" s="24">
        <v>0</v>
      </c>
      <c r="AF2398" s="24">
        <v>0</v>
      </c>
      <c r="AG2398" s="24">
        <v>0</v>
      </c>
      <c r="AH2398" s="24"/>
      <c r="AI2398" s="24">
        <v>0</v>
      </c>
      <c r="AJ2398" s="24">
        <v>0</v>
      </c>
      <c r="AK2398" s="24"/>
      <c r="AL2398" s="24">
        <v>0</v>
      </c>
      <c r="AM2398" s="24">
        <v>0</v>
      </c>
      <c r="AN2398" s="24">
        <v>0</v>
      </c>
      <c r="AO2398" s="24">
        <v>0</v>
      </c>
      <c r="AP2398" s="24">
        <v>0</v>
      </c>
      <c r="AQ2398" s="24">
        <v>0</v>
      </c>
      <c r="AR2398" s="24">
        <v>0</v>
      </c>
      <c r="AS2398" s="24">
        <v>0</v>
      </c>
      <c r="AT2398" s="24">
        <v>0</v>
      </c>
      <c r="AU2398" s="24">
        <v>0</v>
      </c>
      <c r="AV2398" s="24">
        <v>0</v>
      </c>
      <c r="AW2398" s="24">
        <v>0</v>
      </c>
      <c r="AX2398" s="24">
        <v>0</v>
      </c>
      <c r="AY2398" s="24">
        <v>0</v>
      </c>
      <c r="AZ2398" s="24">
        <v>0</v>
      </c>
      <c r="BA2398" s="24">
        <v>0</v>
      </c>
      <c r="BB2398" s="24">
        <v>0</v>
      </c>
      <c r="BC2398" s="24">
        <v>0</v>
      </c>
      <c r="BD2398" s="24">
        <f t="shared" si="979"/>
        <v>0</v>
      </c>
      <c r="BE2398" s="25"/>
    </row>
    <row r="2399" spans="1:57" ht="25.5" customHeight="1" x14ac:dyDescent="0.25">
      <c r="A2399" s="22">
        <v>48</v>
      </c>
      <c r="B2399" s="76" t="s">
        <v>54</v>
      </c>
      <c r="C2399" s="76">
        <v>27</v>
      </c>
      <c r="D2399" s="76">
        <v>269</v>
      </c>
      <c r="E2399" s="76" t="s">
        <v>61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0</v>
      </c>
      <c r="V2399" s="24"/>
      <c r="W2399" s="24">
        <v>0</v>
      </c>
      <c r="X2399" s="24"/>
      <c r="Y2399" s="24">
        <v>0</v>
      </c>
      <c r="Z2399" s="24">
        <v>0</v>
      </c>
      <c r="AA2399" s="24"/>
      <c r="AB2399" s="24">
        <v>0</v>
      </c>
      <c r="AC2399" s="24">
        <v>0</v>
      </c>
      <c r="AD2399" s="24">
        <v>0</v>
      </c>
      <c r="AE2399" s="24">
        <v>0</v>
      </c>
      <c r="AF2399" s="24">
        <v>0</v>
      </c>
      <c r="AG2399" s="24">
        <v>0</v>
      </c>
      <c r="AH2399" s="24"/>
      <c r="AI2399" s="24">
        <v>0</v>
      </c>
      <c r="AJ2399" s="24">
        <v>0</v>
      </c>
      <c r="AK2399" s="24"/>
      <c r="AL2399" s="24">
        <v>0</v>
      </c>
      <c r="AM2399" s="24">
        <v>0</v>
      </c>
      <c r="AN2399" s="24">
        <v>0</v>
      </c>
      <c r="AO2399" s="24">
        <v>0</v>
      </c>
      <c r="AP2399" s="24">
        <v>0</v>
      </c>
      <c r="AQ2399" s="24">
        <v>0</v>
      </c>
      <c r="AR2399" s="24">
        <v>0</v>
      </c>
      <c r="AS2399" s="24">
        <v>0</v>
      </c>
      <c r="AT2399" s="24">
        <v>0</v>
      </c>
      <c r="AU2399" s="24">
        <v>0</v>
      </c>
      <c r="AV2399" s="24">
        <v>0</v>
      </c>
      <c r="AW2399" s="24">
        <v>0</v>
      </c>
      <c r="AX2399" s="24">
        <v>0</v>
      </c>
      <c r="AY2399" s="24">
        <v>0</v>
      </c>
      <c r="AZ2399" s="24">
        <v>0</v>
      </c>
      <c r="BA2399" s="24">
        <v>0</v>
      </c>
      <c r="BB2399" s="24">
        <v>0</v>
      </c>
      <c r="BC2399" s="24">
        <v>0</v>
      </c>
      <c r="BD2399" s="24">
        <f t="shared" si="979"/>
        <v>0</v>
      </c>
      <c r="BE2399" s="25"/>
    </row>
    <row r="2400" spans="1:57" ht="25.5" customHeight="1" x14ac:dyDescent="0.25">
      <c r="A2400" s="22">
        <v>48</v>
      </c>
      <c r="B2400" s="76" t="s">
        <v>54</v>
      </c>
      <c r="C2400" s="76">
        <v>27</v>
      </c>
      <c r="D2400" s="76">
        <v>273</v>
      </c>
      <c r="E2400" s="76" t="s">
        <v>65</v>
      </c>
      <c r="F2400" s="24">
        <v>0</v>
      </c>
      <c r="G2400" s="24">
        <v>0</v>
      </c>
      <c r="H2400" s="24">
        <v>0</v>
      </c>
      <c r="I2400" s="24">
        <v>0</v>
      </c>
      <c r="J2400" s="24">
        <v>0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0</v>
      </c>
      <c r="R2400" s="24">
        <v>0</v>
      </c>
      <c r="S2400" s="24">
        <v>0</v>
      </c>
      <c r="T2400" s="24">
        <v>0</v>
      </c>
      <c r="U2400" s="24">
        <v>0</v>
      </c>
      <c r="V2400" s="24"/>
      <c r="W2400" s="24">
        <v>0</v>
      </c>
      <c r="X2400" s="24"/>
      <c r="Y2400" s="24">
        <v>0</v>
      </c>
      <c r="Z2400" s="24">
        <v>0</v>
      </c>
      <c r="AA2400" s="24"/>
      <c r="AB2400" s="24">
        <v>0</v>
      </c>
      <c r="AC2400" s="24">
        <v>0</v>
      </c>
      <c r="AD2400" s="24">
        <v>0</v>
      </c>
      <c r="AE2400" s="24">
        <v>0</v>
      </c>
      <c r="AF2400" s="24">
        <v>0</v>
      </c>
      <c r="AG2400" s="24">
        <v>0</v>
      </c>
      <c r="AH2400" s="24"/>
      <c r="AI2400" s="24">
        <v>0</v>
      </c>
      <c r="AJ2400" s="24">
        <v>0</v>
      </c>
      <c r="AK2400" s="24"/>
      <c r="AL2400" s="24">
        <v>0</v>
      </c>
      <c r="AM2400" s="24">
        <v>0</v>
      </c>
      <c r="AN2400" s="24">
        <v>0</v>
      </c>
      <c r="AO2400" s="24">
        <v>0</v>
      </c>
      <c r="AP2400" s="24">
        <v>0</v>
      </c>
      <c r="AQ2400" s="24">
        <v>0</v>
      </c>
      <c r="AR2400" s="24">
        <v>0</v>
      </c>
      <c r="AS2400" s="24">
        <v>0</v>
      </c>
      <c r="AT2400" s="24">
        <v>0</v>
      </c>
      <c r="AU2400" s="24">
        <v>0</v>
      </c>
      <c r="AV2400" s="24">
        <v>0</v>
      </c>
      <c r="AW2400" s="24">
        <v>0</v>
      </c>
      <c r="AX2400" s="24">
        <v>0</v>
      </c>
      <c r="AY2400" s="24">
        <v>0</v>
      </c>
      <c r="AZ2400" s="24">
        <v>0</v>
      </c>
      <c r="BA2400" s="24">
        <v>0</v>
      </c>
      <c r="BB2400" s="24">
        <v>0</v>
      </c>
      <c r="BC2400" s="24">
        <v>0</v>
      </c>
      <c r="BD2400" s="24">
        <f t="shared" si="979"/>
        <v>0</v>
      </c>
      <c r="BE2400" s="25"/>
    </row>
    <row r="2401" spans="1:57" ht="25.5" customHeight="1" x14ac:dyDescent="0.25">
      <c r="A2401" s="22">
        <v>48</v>
      </c>
      <c r="B2401" s="76" t="s">
        <v>54</v>
      </c>
      <c r="C2401" s="76">
        <v>27</v>
      </c>
      <c r="D2401" s="76">
        <v>274</v>
      </c>
      <c r="E2401" s="76" t="s">
        <v>66</v>
      </c>
      <c r="F2401" s="24">
        <v>0</v>
      </c>
      <c r="G2401" s="24">
        <v>0</v>
      </c>
      <c r="H2401" s="24">
        <v>0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0</v>
      </c>
      <c r="V2401" s="24"/>
      <c r="W2401" s="24">
        <v>0</v>
      </c>
      <c r="X2401" s="24"/>
      <c r="Y2401" s="24">
        <v>0</v>
      </c>
      <c r="Z2401" s="24">
        <v>0</v>
      </c>
      <c r="AA2401" s="24"/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/>
      <c r="AI2401" s="24">
        <v>0</v>
      </c>
      <c r="AJ2401" s="24">
        <v>0</v>
      </c>
      <c r="AK2401" s="24"/>
      <c r="AL2401" s="24">
        <v>0</v>
      </c>
      <c r="AM2401" s="24">
        <v>0</v>
      </c>
      <c r="AN2401" s="24">
        <v>0</v>
      </c>
      <c r="AO2401" s="24">
        <v>0</v>
      </c>
      <c r="AP2401" s="24">
        <v>0</v>
      </c>
      <c r="AQ2401" s="24">
        <v>0</v>
      </c>
      <c r="AR2401" s="24">
        <v>0</v>
      </c>
      <c r="AS2401" s="24">
        <v>0</v>
      </c>
      <c r="AT2401" s="24">
        <v>0</v>
      </c>
      <c r="AU2401" s="24">
        <v>0</v>
      </c>
      <c r="AV2401" s="24">
        <v>0</v>
      </c>
      <c r="AW2401" s="24">
        <v>0</v>
      </c>
      <c r="AX2401" s="24">
        <v>0</v>
      </c>
      <c r="AY2401" s="24">
        <v>0</v>
      </c>
      <c r="AZ2401" s="24">
        <v>0</v>
      </c>
      <c r="BA2401" s="24">
        <v>0</v>
      </c>
      <c r="BB2401" s="24">
        <v>0</v>
      </c>
      <c r="BC2401" s="24">
        <v>0</v>
      </c>
      <c r="BD2401" s="24">
        <f t="shared" si="979"/>
        <v>0</v>
      </c>
      <c r="BE2401" s="25" t="s">
        <v>48</v>
      </c>
    </row>
    <row r="2402" spans="1:57" ht="25.5" customHeight="1" x14ac:dyDescent="0.25">
      <c r="A2402" s="22">
        <v>48</v>
      </c>
      <c r="B2402" s="76" t="s">
        <v>54</v>
      </c>
      <c r="C2402" s="76">
        <v>23</v>
      </c>
      <c r="D2402" s="76">
        <v>243</v>
      </c>
      <c r="E2402" s="76" t="s">
        <v>67</v>
      </c>
      <c r="F2402" s="24">
        <v>0</v>
      </c>
      <c r="G2402" s="24">
        <v>0</v>
      </c>
      <c r="H2402" s="24">
        <v>0</v>
      </c>
      <c r="I2402" s="24">
        <v>0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0</v>
      </c>
      <c r="V2402" s="24"/>
      <c r="W2402" s="24">
        <v>0</v>
      </c>
      <c r="X2402" s="24"/>
      <c r="Y2402" s="24">
        <v>0</v>
      </c>
      <c r="Z2402" s="24">
        <v>0</v>
      </c>
      <c r="AA2402" s="24"/>
      <c r="AB2402" s="24">
        <v>0</v>
      </c>
      <c r="AC2402" s="24">
        <v>0</v>
      </c>
      <c r="AD2402" s="24">
        <v>0</v>
      </c>
      <c r="AE2402" s="24">
        <v>0</v>
      </c>
      <c r="AF2402" s="24">
        <v>0</v>
      </c>
      <c r="AG2402" s="24">
        <v>0</v>
      </c>
      <c r="AH2402" s="24"/>
      <c r="AI2402" s="24">
        <v>0</v>
      </c>
      <c r="AJ2402" s="24">
        <v>0</v>
      </c>
      <c r="AK2402" s="24"/>
      <c r="AL2402" s="24">
        <v>0</v>
      </c>
      <c r="AM2402" s="24">
        <v>0</v>
      </c>
      <c r="AN2402" s="24">
        <v>0</v>
      </c>
      <c r="AO2402" s="24">
        <v>0</v>
      </c>
      <c r="AP2402" s="24">
        <v>0</v>
      </c>
      <c r="AQ2402" s="24">
        <v>0</v>
      </c>
      <c r="AR2402" s="24">
        <v>0</v>
      </c>
      <c r="AS2402" s="24">
        <v>0</v>
      </c>
      <c r="AT2402" s="24">
        <v>0</v>
      </c>
      <c r="AU2402" s="24">
        <v>0</v>
      </c>
      <c r="AV2402" s="24">
        <v>0</v>
      </c>
      <c r="AW2402" s="24">
        <v>0</v>
      </c>
      <c r="AX2402" s="24">
        <v>0</v>
      </c>
      <c r="AY2402" s="24">
        <v>0</v>
      </c>
      <c r="AZ2402" s="24">
        <v>0</v>
      </c>
      <c r="BA2402" s="24">
        <v>0</v>
      </c>
      <c r="BB2402" s="24">
        <v>0</v>
      </c>
      <c r="BC2402" s="24">
        <v>0</v>
      </c>
      <c r="BD2402" s="24">
        <f t="shared" si="979"/>
        <v>0</v>
      </c>
      <c r="BE2402" s="25" t="s">
        <v>48</v>
      </c>
    </row>
    <row r="2403" spans="1:57" ht="25.5" customHeight="1" x14ac:dyDescent="0.25">
      <c r="A2403" s="22">
        <v>48</v>
      </c>
      <c r="B2403" s="76" t="s">
        <v>54</v>
      </c>
      <c r="C2403" s="76">
        <v>23</v>
      </c>
      <c r="D2403" s="76">
        <v>332</v>
      </c>
      <c r="E2403" s="76" t="s">
        <v>68</v>
      </c>
      <c r="F2403" s="24">
        <v>0</v>
      </c>
      <c r="G2403" s="24">
        <v>0</v>
      </c>
      <c r="H2403" s="24">
        <v>0</v>
      </c>
      <c r="I2403" s="24">
        <v>0</v>
      </c>
      <c r="J2403" s="24">
        <v>0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0</v>
      </c>
      <c r="V2403" s="24"/>
      <c r="W2403" s="24">
        <v>0</v>
      </c>
      <c r="X2403" s="24"/>
      <c r="Y2403" s="24">
        <v>0</v>
      </c>
      <c r="Z2403" s="24">
        <v>0</v>
      </c>
      <c r="AA2403" s="24"/>
      <c r="AB2403" s="24">
        <v>0</v>
      </c>
      <c r="AC2403" s="24">
        <v>0</v>
      </c>
      <c r="AD2403" s="24">
        <v>0</v>
      </c>
      <c r="AE2403" s="24">
        <v>0</v>
      </c>
      <c r="AF2403" s="24">
        <v>0</v>
      </c>
      <c r="AG2403" s="24">
        <v>0</v>
      </c>
      <c r="AH2403" s="24"/>
      <c r="AI2403" s="24">
        <v>0</v>
      </c>
      <c r="AJ2403" s="24">
        <v>0</v>
      </c>
      <c r="AK2403" s="24"/>
      <c r="AL2403" s="24">
        <v>0</v>
      </c>
      <c r="AM2403" s="24">
        <v>0</v>
      </c>
      <c r="AN2403" s="24">
        <v>0</v>
      </c>
      <c r="AO2403" s="24">
        <v>0</v>
      </c>
      <c r="AP2403" s="24">
        <v>0</v>
      </c>
      <c r="AQ2403" s="24">
        <v>0</v>
      </c>
      <c r="AR2403" s="24">
        <v>0</v>
      </c>
      <c r="AS2403" s="24">
        <v>0</v>
      </c>
      <c r="AT2403" s="24">
        <v>0</v>
      </c>
      <c r="AU2403" s="24">
        <v>0</v>
      </c>
      <c r="AV2403" s="24">
        <v>0</v>
      </c>
      <c r="AW2403" s="24">
        <v>0</v>
      </c>
      <c r="AX2403" s="24">
        <v>0</v>
      </c>
      <c r="AY2403" s="24">
        <v>0</v>
      </c>
      <c r="AZ2403" s="24">
        <v>0</v>
      </c>
      <c r="BA2403" s="24">
        <v>0</v>
      </c>
      <c r="BB2403" s="24">
        <v>0</v>
      </c>
      <c r="BC2403" s="24">
        <v>0</v>
      </c>
      <c r="BD2403" s="24">
        <f t="shared" si="979"/>
        <v>0</v>
      </c>
      <c r="BE2403" s="25" t="s">
        <v>48</v>
      </c>
    </row>
    <row r="2404" spans="1:57" ht="25.5" customHeight="1" x14ac:dyDescent="0.25">
      <c r="A2404" s="22">
        <v>48</v>
      </c>
      <c r="B2404" s="76" t="s">
        <v>54</v>
      </c>
      <c r="C2404" s="76">
        <v>22</v>
      </c>
      <c r="D2404" s="76">
        <v>175</v>
      </c>
      <c r="E2404" s="76" t="s">
        <v>69</v>
      </c>
      <c r="F2404" s="24">
        <v>0</v>
      </c>
      <c r="G2404" s="24">
        <v>0</v>
      </c>
      <c r="H2404" s="24">
        <v>0</v>
      </c>
      <c r="I2404" s="24">
        <v>0</v>
      </c>
      <c r="J2404" s="24">
        <v>0</v>
      </c>
      <c r="K2404" s="24">
        <v>0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0</v>
      </c>
      <c r="V2404" s="24"/>
      <c r="W2404" s="24">
        <v>0</v>
      </c>
      <c r="X2404" s="24"/>
      <c r="Y2404" s="24">
        <v>0</v>
      </c>
      <c r="Z2404" s="24">
        <v>0</v>
      </c>
      <c r="AA2404" s="24"/>
      <c r="AB2404" s="24">
        <v>0</v>
      </c>
      <c r="AC2404" s="24">
        <v>0</v>
      </c>
      <c r="AD2404" s="24">
        <v>0</v>
      </c>
      <c r="AE2404" s="24">
        <v>0</v>
      </c>
      <c r="AF2404" s="24">
        <v>0</v>
      </c>
      <c r="AG2404" s="24">
        <v>0</v>
      </c>
      <c r="AH2404" s="24"/>
      <c r="AI2404" s="24">
        <v>0</v>
      </c>
      <c r="AJ2404" s="24">
        <v>0</v>
      </c>
      <c r="AK2404" s="24"/>
      <c r="AL2404" s="24">
        <v>0</v>
      </c>
      <c r="AM2404" s="24">
        <v>0</v>
      </c>
      <c r="AN2404" s="24">
        <v>0</v>
      </c>
      <c r="AO2404" s="24">
        <v>0</v>
      </c>
      <c r="AP2404" s="24">
        <v>0</v>
      </c>
      <c r="AQ2404" s="24">
        <v>0</v>
      </c>
      <c r="AR2404" s="24">
        <v>0</v>
      </c>
      <c r="AS2404" s="24">
        <v>0</v>
      </c>
      <c r="AT2404" s="24">
        <v>0</v>
      </c>
      <c r="AU2404" s="24">
        <v>0</v>
      </c>
      <c r="AV2404" s="24">
        <v>0</v>
      </c>
      <c r="AW2404" s="24">
        <v>0</v>
      </c>
      <c r="AX2404" s="24">
        <v>0</v>
      </c>
      <c r="AY2404" s="24">
        <v>0</v>
      </c>
      <c r="AZ2404" s="24">
        <v>0</v>
      </c>
      <c r="BA2404" s="24">
        <v>0</v>
      </c>
      <c r="BB2404" s="24">
        <v>0</v>
      </c>
      <c r="BC2404" s="24">
        <v>0</v>
      </c>
      <c r="BD2404" s="24">
        <f t="shared" si="979"/>
        <v>0</v>
      </c>
      <c r="BE2404" s="25" t="s">
        <v>48</v>
      </c>
    </row>
    <row r="2405" spans="1:57" ht="25.5" customHeight="1" x14ac:dyDescent="0.25">
      <c r="A2405" s="22">
        <v>48</v>
      </c>
      <c r="B2405" s="76" t="s">
        <v>54</v>
      </c>
      <c r="C2405" s="76">
        <v>22</v>
      </c>
      <c r="D2405" s="76">
        <v>347</v>
      </c>
      <c r="E2405" s="76" t="s">
        <v>70</v>
      </c>
      <c r="F2405" s="24">
        <v>0</v>
      </c>
      <c r="G2405" s="24">
        <v>0</v>
      </c>
      <c r="H2405" s="24">
        <v>0</v>
      </c>
      <c r="I2405" s="24">
        <v>0</v>
      </c>
      <c r="J2405" s="24">
        <v>0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0</v>
      </c>
      <c r="V2405" s="24"/>
      <c r="W2405" s="24">
        <v>0</v>
      </c>
      <c r="X2405" s="24"/>
      <c r="Y2405" s="24">
        <v>0</v>
      </c>
      <c r="Z2405" s="24">
        <v>0</v>
      </c>
      <c r="AA2405" s="24"/>
      <c r="AB2405" s="24">
        <v>0</v>
      </c>
      <c r="AC2405" s="24">
        <v>0</v>
      </c>
      <c r="AD2405" s="24">
        <v>0</v>
      </c>
      <c r="AE2405" s="24">
        <v>0</v>
      </c>
      <c r="AF2405" s="24">
        <v>0</v>
      </c>
      <c r="AG2405" s="24">
        <v>0</v>
      </c>
      <c r="AH2405" s="24"/>
      <c r="AI2405" s="24">
        <v>0</v>
      </c>
      <c r="AJ2405" s="24">
        <v>0</v>
      </c>
      <c r="AK2405" s="24"/>
      <c r="AL2405" s="24">
        <v>0</v>
      </c>
      <c r="AM2405" s="24">
        <v>0</v>
      </c>
      <c r="AN2405" s="24">
        <v>0</v>
      </c>
      <c r="AO2405" s="24">
        <v>0</v>
      </c>
      <c r="AP2405" s="24">
        <v>0</v>
      </c>
      <c r="AQ2405" s="24">
        <v>0</v>
      </c>
      <c r="AR2405" s="24">
        <v>0</v>
      </c>
      <c r="AS2405" s="24">
        <v>0</v>
      </c>
      <c r="AT2405" s="24">
        <v>0</v>
      </c>
      <c r="AU2405" s="24">
        <v>0</v>
      </c>
      <c r="AV2405" s="24">
        <v>0</v>
      </c>
      <c r="AW2405" s="24">
        <v>0</v>
      </c>
      <c r="AX2405" s="24">
        <v>0</v>
      </c>
      <c r="AY2405" s="24">
        <v>0</v>
      </c>
      <c r="AZ2405" s="24">
        <v>0</v>
      </c>
      <c r="BA2405" s="24">
        <v>0</v>
      </c>
      <c r="BB2405" s="24">
        <v>0</v>
      </c>
      <c r="BC2405" s="24">
        <v>0</v>
      </c>
      <c r="BD2405" s="24">
        <f t="shared" si="979"/>
        <v>0</v>
      </c>
      <c r="BE2405" s="25" t="s">
        <v>48</v>
      </c>
    </row>
    <row r="2406" spans="1:57" ht="26.25" customHeight="1" x14ac:dyDescent="0.25">
      <c r="A2406" s="40">
        <v>48</v>
      </c>
      <c r="B2406" s="76" t="s">
        <v>54</v>
      </c>
      <c r="C2406" s="76">
        <v>12</v>
      </c>
      <c r="D2406" s="76" t="s">
        <v>71</v>
      </c>
      <c r="E2406" s="76" t="s">
        <v>72</v>
      </c>
      <c r="F2406" s="24">
        <v>0</v>
      </c>
      <c r="G2406" s="24">
        <v>0</v>
      </c>
      <c r="H2406" s="24">
        <v>0</v>
      </c>
      <c r="I2406" s="24">
        <v>0</v>
      </c>
      <c r="J2406" s="24">
        <v>0</v>
      </c>
      <c r="K2406" s="24">
        <v>0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0</v>
      </c>
      <c r="V2406" s="24"/>
      <c r="W2406" s="24">
        <v>0</v>
      </c>
      <c r="X2406" s="24"/>
      <c r="Y2406" s="24">
        <v>0</v>
      </c>
      <c r="Z2406" s="24">
        <v>0</v>
      </c>
      <c r="AA2406" s="24"/>
      <c r="AB2406" s="24">
        <v>0</v>
      </c>
      <c r="AC2406" s="24">
        <v>0</v>
      </c>
      <c r="AD2406" s="24">
        <v>0</v>
      </c>
      <c r="AE2406" s="24">
        <v>0</v>
      </c>
      <c r="AF2406" s="24">
        <v>0</v>
      </c>
      <c r="AG2406" s="24">
        <v>0</v>
      </c>
      <c r="AH2406" s="24"/>
      <c r="AI2406" s="24">
        <v>0</v>
      </c>
      <c r="AJ2406" s="24">
        <v>0</v>
      </c>
      <c r="AK2406" s="24"/>
      <c r="AL2406" s="24">
        <v>0</v>
      </c>
      <c r="AM2406" s="24">
        <v>0</v>
      </c>
      <c r="AN2406" s="24">
        <v>0</v>
      </c>
      <c r="AO2406" s="24">
        <v>0</v>
      </c>
      <c r="AP2406" s="24">
        <v>0</v>
      </c>
      <c r="AQ2406" s="24">
        <v>0</v>
      </c>
      <c r="AR2406" s="24">
        <v>0</v>
      </c>
      <c r="AS2406" s="24">
        <v>0</v>
      </c>
      <c r="AT2406" s="24">
        <v>0</v>
      </c>
      <c r="AU2406" s="24">
        <v>0</v>
      </c>
      <c r="AV2406" s="24">
        <v>0</v>
      </c>
      <c r="AW2406" s="24">
        <v>0</v>
      </c>
      <c r="AX2406" s="24">
        <v>0</v>
      </c>
      <c r="AY2406" s="24">
        <v>0</v>
      </c>
      <c r="AZ2406" s="24">
        <v>0</v>
      </c>
      <c r="BA2406" s="24">
        <v>0</v>
      </c>
      <c r="BB2406" s="24">
        <v>0</v>
      </c>
      <c r="BC2406" s="24">
        <v>0</v>
      </c>
      <c r="BD2406" s="24">
        <f t="shared" si="979"/>
        <v>0</v>
      </c>
      <c r="BE2406" s="25"/>
    </row>
    <row r="2407" spans="1:57" ht="25.5" customHeight="1" x14ac:dyDescent="0.25">
      <c r="A2407" s="40">
        <v>48</v>
      </c>
      <c r="B2407" s="76" t="s">
        <v>54</v>
      </c>
      <c r="C2407" s="76">
        <v>22</v>
      </c>
      <c r="D2407" s="76" t="s">
        <v>55</v>
      </c>
      <c r="E2407" s="76" t="s">
        <v>73</v>
      </c>
      <c r="F2407" s="24">
        <v>0</v>
      </c>
      <c r="G2407" s="24">
        <v>0</v>
      </c>
      <c r="H2407" s="24">
        <v>0</v>
      </c>
      <c r="I2407" s="24">
        <v>0</v>
      </c>
      <c r="J2407" s="24">
        <v>0</v>
      </c>
      <c r="K2407" s="24">
        <v>0</v>
      </c>
      <c r="L2407" s="24">
        <v>0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0</v>
      </c>
      <c r="V2407" s="24"/>
      <c r="W2407" s="24">
        <v>0</v>
      </c>
      <c r="X2407" s="24"/>
      <c r="Y2407" s="24">
        <v>0</v>
      </c>
      <c r="Z2407" s="24">
        <v>0</v>
      </c>
      <c r="AA2407" s="24"/>
      <c r="AB2407" s="24">
        <v>0</v>
      </c>
      <c r="AC2407" s="24">
        <v>0</v>
      </c>
      <c r="AD2407" s="24">
        <v>0</v>
      </c>
      <c r="AE2407" s="24">
        <v>0</v>
      </c>
      <c r="AF2407" s="24">
        <v>0</v>
      </c>
      <c r="AG2407" s="24">
        <v>0</v>
      </c>
      <c r="AH2407" s="24"/>
      <c r="AI2407" s="24">
        <v>0</v>
      </c>
      <c r="AJ2407" s="24">
        <v>0</v>
      </c>
      <c r="AK2407" s="24"/>
      <c r="AL2407" s="24">
        <v>0</v>
      </c>
      <c r="AM2407" s="24">
        <v>0</v>
      </c>
      <c r="AN2407" s="24">
        <v>0</v>
      </c>
      <c r="AO2407" s="24">
        <v>0</v>
      </c>
      <c r="AP2407" s="24">
        <v>0</v>
      </c>
      <c r="AQ2407" s="24">
        <v>0</v>
      </c>
      <c r="AR2407" s="24">
        <v>0</v>
      </c>
      <c r="AS2407" s="24">
        <v>0</v>
      </c>
      <c r="AT2407" s="24">
        <v>0</v>
      </c>
      <c r="AU2407" s="24">
        <v>0</v>
      </c>
      <c r="AV2407" s="24">
        <v>0</v>
      </c>
      <c r="AW2407" s="24">
        <v>0</v>
      </c>
      <c r="AX2407" s="24">
        <v>0</v>
      </c>
      <c r="AY2407" s="24">
        <v>0</v>
      </c>
      <c r="AZ2407" s="24">
        <v>0</v>
      </c>
      <c r="BA2407" s="24">
        <v>0</v>
      </c>
      <c r="BB2407" s="24">
        <v>0</v>
      </c>
      <c r="BC2407" s="24">
        <v>0</v>
      </c>
      <c r="BD2407" s="24">
        <f t="shared" si="979"/>
        <v>0</v>
      </c>
      <c r="BE2407" s="25"/>
    </row>
    <row r="2408" spans="1:57" ht="25.5" customHeight="1" x14ac:dyDescent="0.25">
      <c r="A2408" s="22">
        <v>48</v>
      </c>
      <c r="B2408" s="78" t="s">
        <v>74</v>
      </c>
      <c r="C2408" s="76">
        <v>22</v>
      </c>
      <c r="D2408" s="76">
        <v>35</v>
      </c>
      <c r="E2408" s="76" t="s">
        <v>75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0</v>
      </c>
      <c r="V2408" s="24"/>
      <c r="W2408" s="24">
        <v>0</v>
      </c>
      <c r="X2408" s="24"/>
      <c r="Y2408" s="24">
        <v>0</v>
      </c>
      <c r="Z2408" s="24">
        <v>0</v>
      </c>
      <c r="AA2408" s="24"/>
      <c r="AB2408" s="24">
        <v>0</v>
      </c>
      <c r="AC2408" s="24">
        <v>0</v>
      </c>
      <c r="AD2408" s="24">
        <v>0</v>
      </c>
      <c r="AE2408" s="24">
        <v>0</v>
      </c>
      <c r="AF2408" s="24">
        <v>0</v>
      </c>
      <c r="AG2408" s="24">
        <v>0</v>
      </c>
      <c r="AH2408" s="24"/>
      <c r="AI2408" s="24">
        <v>0</v>
      </c>
      <c r="AJ2408" s="24">
        <v>0</v>
      </c>
      <c r="AK2408" s="24"/>
      <c r="AL2408" s="24">
        <v>0</v>
      </c>
      <c r="AM2408" s="24">
        <v>0</v>
      </c>
      <c r="AN2408" s="24">
        <v>0</v>
      </c>
      <c r="AO2408" s="24">
        <v>0</v>
      </c>
      <c r="AP2408" s="24">
        <v>0</v>
      </c>
      <c r="AQ2408" s="24">
        <v>0</v>
      </c>
      <c r="AR2408" s="24">
        <v>0</v>
      </c>
      <c r="AS2408" s="24">
        <v>0</v>
      </c>
      <c r="AT2408" s="24">
        <v>0</v>
      </c>
      <c r="AU2408" s="24">
        <v>0</v>
      </c>
      <c r="AV2408" s="24">
        <v>0</v>
      </c>
      <c r="AW2408" s="24">
        <v>0</v>
      </c>
      <c r="AX2408" s="24">
        <v>0</v>
      </c>
      <c r="AY2408" s="24">
        <v>0</v>
      </c>
      <c r="AZ2408" s="24">
        <v>0</v>
      </c>
      <c r="BA2408" s="24">
        <v>0</v>
      </c>
      <c r="BB2408" s="24">
        <v>0</v>
      </c>
      <c r="BC2408" s="24">
        <v>0</v>
      </c>
      <c r="BD2408" s="24">
        <f t="shared" si="979"/>
        <v>0</v>
      </c>
      <c r="BE2408" s="25" t="s">
        <v>48</v>
      </c>
    </row>
    <row r="2409" spans="1:57" ht="25.5" customHeight="1" x14ac:dyDescent="0.25">
      <c r="A2409" s="22">
        <v>48</v>
      </c>
      <c r="B2409" s="78" t="s">
        <v>74</v>
      </c>
      <c r="C2409" s="76">
        <v>22</v>
      </c>
      <c r="D2409" s="76">
        <v>342</v>
      </c>
      <c r="E2409" s="76" t="s">
        <v>76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0</v>
      </c>
      <c r="V2409" s="24"/>
      <c r="W2409" s="24">
        <v>0</v>
      </c>
      <c r="X2409" s="24"/>
      <c r="Y2409" s="24">
        <v>0</v>
      </c>
      <c r="Z2409" s="24">
        <v>0</v>
      </c>
      <c r="AA2409" s="24"/>
      <c r="AB2409" s="24">
        <v>0</v>
      </c>
      <c r="AC2409" s="24">
        <v>0</v>
      </c>
      <c r="AD2409" s="24">
        <v>0</v>
      </c>
      <c r="AE2409" s="24">
        <v>0</v>
      </c>
      <c r="AF2409" s="24">
        <v>0</v>
      </c>
      <c r="AG2409" s="24">
        <v>0</v>
      </c>
      <c r="AH2409" s="24"/>
      <c r="AI2409" s="24">
        <v>0</v>
      </c>
      <c r="AJ2409" s="24">
        <v>0</v>
      </c>
      <c r="AK2409" s="24"/>
      <c r="AL2409" s="24">
        <v>0</v>
      </c>
      <c r="AM2409" s="24">
        <v>0</v>
      </c>
      <c r="AN2409" s="24">
        <v>0</v>
      </c>
      <c r="AO2409" s="24">
        <v>0</v>
      </c>
      <c r="AP2409" s="24">
        <v>0</v>
      </c>
      <c r="AQ2409" s="24">
        <v>0</v>
      </c>
      <c r="AR2409" s="24">
        <v>0</v>
      </c>
      <c r="AS2409" s="24">
        <v>0</v>
      </c>
      <c r="AT2409" s="24">
        <v>0</v>
      </c>
      <c r="AU2409" s="24">
        <v>0</v>
      </c>
      <c r="AV2409" s="24">
        <v>0</v>
      </c>
      <c r="AW2409" s="24">
        <v>0</v>
      </c>
      <c r="AX2409" s="24">
        <v>0</v>
      </c>
      <c r="AY2409" s="24">
        <v>0</v>
      </c>
      <c r="AZ2409" s="24">
        <v>0</v>
      </c>
      <c r="BA2409" s="24">
        <v>0</v>
      </c>
      <c r="BB2409" s="24">
        <v>0</v>
      </c>
      <c r="BC2409" s="24">
        <v>0</v>
      </c>
      <c r="BD2409" s="24">
        <f t="shared" si="979"/>
        <v>0</v>
      </c>
      <c r="BE2409" s="25" t="s">
        <v>48</v>
      </c>
    </row>
    <row r="2410" spans="1:57" ht="25.5" customHeight="1" x14ac:dyDescent="0.25">
      <c r="A2410" s="22">
        <v>48</v>
      </c>
      <c r="B2410" s="78" t="s">
        <v>74</v>
      </c>
      <c r="C2410" s="76">
        <v>22</v>
      </c>
      <c r="D2410" s="76">
        <v>343</v>
      </c>
      <c r="E2410" s="76" t="s">
        <v>77</v>
      </c>
      <c r="F2410" s="24">
        <v>0</v>
      </c>
      <c r="G2410" s="24">
        <v>0</v>
      </c>
      <c r="H2410" s="24">
        <v>0</v>
      </c>
      <c r="I2410" s="24">
        <v>0</v>
      </c>
      <c r="J2410" s="24">
        <v>0</v>
      </c>
      <c r="K2410" s="24">
        <v>0</v>
      </c>
      <c r="L2410" s="24">
        <v>0</v>
      </c>
      <c r="M2410" s="24">
        <v>0</v>
      </c>
      <c r="N2410" s="24">
        <v>0</v>
      </c>
      <c r="O2410" s="24">
        <v>0</v>
      </c>
      <c r="P2410" s="24">
        <v>0</v>
      </c>
      <c r="Q2410" s="24">
        <v>0</v>
      </c>
      <c r="R2410" s="24">
        <v>0</v>
      </c>
      <c r="S2410" s="24">
        <v>0</v>
      </c>
      <c r="T2410" s="24">
        <v>0</v>
      </c>
      <c r="U2410" s="24">
        <v>0</v>
      </c>
      <c r="V2410" s="24"/>
      <c r="W2410" s="24">
        <v>0</v>
      </c>
      <c r="X2410" s="24"/>
      <c r="Y2410" s="24">
        <v>0</v>
      </c>
      <c r="Z2410" s="24">
        <v>0</v>
      </c>
      <c r="AA2410" s="24"/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/>
      <c r="AI2410" s="24">
        <v>0</v>
      </c>
      <c r="AJ2410" s="24">
        <v>0</v>
      </c>
      <c r="AK2410" s="24"/>
      <c r="AL2410" s="24">
        <v>0</v>
      </c>
      <c r="AM2410" s="24">
        <v>0</v>
      </c>
      <c r="AN2410" s="24">
        <v>0</v>
      </c>
      <c r="AO2410" s="24">
        <v>0</v>
      </c>
      <c r="AP2410" s="24">
        <v>0</v>
      </c>
      <c r="AQ2410" s="24">
        <v>0</v>
      </c>
      <c r="AR2410" s="24">
        <v>0</v>
      </c>
      <c r="AS2410" s="24">
        <v>0</v>
      </c>
      <c r="AT2410" s="24">
        <v>0</v>
      </c>
      <c r="AU2410" s="24">
        <v>0</v>
      </c>
      <c r="AV2410" s="24">
        <v>0</v>
      </c>
      <c r="AW2410" s="24">
        <v>0</v>
      </c>
      <c r="AX2410" s="24">
        <v>0</v>
      </c>
      <c r="AY2410" s="24">
        <v>0</v>
      </c>
      <c r="AZ2410" s="24">
        <v>0</v>
      </c>
      <c r="BA2410" s="24">
        <v>0</v>
      </c>
      <c r="BB2410" s="24">
        <v>0</v>
      </c>
      <c r="BC2410" s="24">
        <v>0</v>
      </c>
      <c r="BD2410" s="24">
        <f t="shared" si="979"/>
        <v>0</v>
      </c>
      <c r="BE2410" s="25" t="s">
        <v>48</v>
      </c>
    </row>
    <row r="2411" spans="1:57" ht="25.5" customHeight="1" x14ac:dyDescent="0.25">
      <c r="A2411" s="22">
        <v>48</v>
      </c>
      <c r="B2411" s="78" t="s">
        <v>74</v>
      </c>
      <c r="C2411" s="76">
        <v>22</v>
      </c>
      <c r="D2411" s="76">
        <v>344</v>
      </c>
      <c r="E2411" s="76" t="s">
        <v>79</v>
      </c>
      <c r="F2411" s="24">
        <v>0</v>
      </c>
      <c r="G2411" s="24">
        <v>0</v>
      </c>
      <c r="H2411" s="24">
        <v>0</v>
      </c>
      <c r="I2411" s="24">
        <v>0</v>
      </c>
      <c r="J2411" s="24">
        <v>0</v>
      </c>
      <c r="K2411" s="24">
        <v>0</v>
      </c>
      <c r="L2411" s="24">
        <v>0</v>
      </c>
      <c r="M2411" s="24">
        <v>0</v>
      </c>
      <c r="N2411" s="24">
        <v>0</v>
      </c>
      <c r="O2411" s="24">
        <v>0</v>
      </c>
      <c r="P2411" s="24">
        <v>0</v>
      </c>
      <c r="Q2411" s="24">
        <v>0</v>
      </c>
      <c r="R2411" s="24">
        <v>0</v>
      </c>
      <c r="S2411" s="24">
        <v>0</v>
      </c>
      <c r="T2411" s="24">
        <v>0</v>
      </c>
      <c r="U2411" s="24">
        <v>0</v>
      </c>
      <c r="V2411" s="24"/>
      <c r="W2411" s="24">
        <v>0</v>
      </c>
      <c r="X2411" s="24"/>
      <c r="Y2411" s="24">
        <v>0</v>
      </c>
      <c r="Z2411" s="24">
        <v>0</v>
      </c>
      <c r="AA2411" s="24"/>
      <c r="AB2411" s="24">
        <v>0</v>
      </c>
      <c r="AC2411" s="24">
        <v>0</v>
      </c>
      <c r="AD2411" s="24">
        <v>0</v>
      </c>
      <c r="AE2411" s="24">
        <v>0</v>
      </c>
      <c r="AF2411" s="24">
        <v>0</v>
      </c>
      <c r="AG2411" s="24">
        <v>0</v>
      </c>
      <c r="AH2411" s="24"/>
      <c r="AI2411" s="24">
        <v>0</v>
      </c>
      <c r="AJ2411" s="24">
        <v>0</v>
      </c>
      <c r="AK2411" s="24"/>
      <c r="AL2411" s="24">
        <v>0</v>
      </c>
      <c r="AM2411" s="24">
        <v>0</v>
      </c>
      <c r="AN2411" s="24">
        <v>0</v>
      </c>
      <c r="AO2411" s="24">
        <v>0</v>
      </c>
      <c r="AP2411" s="24">
        <v>0</v>
      </c>
      <c r="AQ2411" s="24">
        <v>0</v>
      </c>
      <c r="AR2411" s="24">
        <v>0</v>
      </c>
      <c r="AS2411" s="24">
        <v>0</v>
      </c>
      <c r="AT2411" s="24">
        <v>0</v>
      </c>
      <c r="AU2411" s="24">
        <v>0</v>
      </c>
      <c r="AV2411" s="24">
        <v>0</v>
      </c>
      <c r="AW2411" s="24">
        <v>0</v>
      </c>
      <c r="AX2411" s="24">
        <v>0</v>
      </c>
      <c r="AY2411" s="24">
        <v>0</v>
      </c>
      <c r="AZ2411" s="24">
        <v>0</v>
      </c>
      <c r="BA2411" s="24">
        <v>0</v>
      </c>
      <c r="BB2411" s="24">
        <v>0</v>
      </c>
      <c r="BC2411" s="24">
        <v>0</v>
      </c>
      <c r="BD2411" s="24">
        <f t="shared" si="979"/>
        <v>0</v>
      </c>
      <c r="BE2411" s="25"/>
    </row>
    <row r="2412" spans="1:57" ht="25.5" customHeight="1" x14ac:dyDescent="0.25">
      <c r="A2412" s="22">
        <v>48</v>
      </c>
      <c r="B2412" s="78" t="s">
        <v>74</v>
      </c>
      <c r="C2412" s="76">
        <v>22</v>
      </c>
      <c r="D2412" s="76">
        <v>345</v>
      </c>
      <c r="E2412" s="76" t="s">
        <v>80</v>
      </c>
      <c r="F2412" s="24">
        <v>0</v>
      </c>
      <c r="G2412" s="24">
        <v>0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0</v>
      </c>
      <c r="T2412" s="24">
        <v>0</v>
      </c>
      <c r="U2412" s="24">
        <v>0</v>
      </c>
      <c r="V2412" s="24"/>
      <c r="W2412" s="24">
        <v>0</v>
      </c>
      <c r="X2412" s="24"/>
      <c r="Y2412" s="24">
        <v>0</v>
      </c>
      <c r="Z2412" s="24">
        <v>0</v>
      </c>
      <c r="AA2412" s="24"/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/>
      <c r="AI2412" s="24">
        <v>0</v>
      </c>
      <c r="AJ2412" s="24">
        <v>0</v>
      </c>
      <c r="AK2412" s="24"/>
      <c r="AL2412" s="24">
        <v>0</v>
      </c>
      <c r="AM2412" s="24">
        <v>0</v>
      </c>
      <c r="AN2412" s="24">
        <v>0</v>
      </c>
      <c r="AO2412" s="24">
        <v>0</v>
      </c>
      <c r="AP2412" s="24">
        <v>0</v>
      </c>
      <c r="AQ2412" s="24">
        <v>0</v>
      </c>
      <c r="AR2412" s="24">
        <v>0</v>
      </c>
      <c r="AS2412" s="24">
        <v>0</v>
      </c>
      <c r="AT2412" s="24">
        <v>0</v>
      </c>
      <c r="AU2412" s="24">
        <v>0</v>
      </c>
      <c r="AV2412" s="24">
        <v>0</v>
      </c>
      <c r="AW2412" s="24">
        <v>0</v>
      </c>
      <c r="AX2412" s="24">
        <v>0</v>
      </c>
      <c r="AY2412" s="24">
        <v>0</v>
      </c>
      <c r="AZ2412" s="24">
        <v>0</v>
      </c>
      <c r="BA2412" s="24">
        <v>0</v>
      </c>
      <c r="BB2412" s="24">
        <v>0</v>
      </c>
      <c r="BC2412" s="24">
        <v>0</v>
      </c>
      <c r="BD2412" s="24">
        <f t="shared" si="979"/>
        <v>0</v>
      </c>
      <c r="BE2412" s="25"/>
    </row>
    <row r="2413" spans="1:57" ht="25.5" customHeight="1" x14ac:dyDescent="0.25">
      <c r="A2413" s="22">
        <v>48</v>
      </c>
      <c r="B2413" s="78" t="s">
        <v>74</v>
      </c>
      <c r="C2413" s="76">
        <v>22</v>
      </c>
      <c r="D2413" s="76">
        <v>352</v>
      </c>
      <c r="E2413" s="76" t="s">
        <v>81</v>
      </c>
      <c r="F2413" s="24">
        <v>0</v>
      </c>
      <c r="G2413" s="24">
        <v>0</v>
      </c>
      <c r="H2413" s="24">
        <v>0</v>
      </c>
      <c r="I2413" s="24">
        <v>0</v>
      </c>
      <c r="J2413" s="24">
        <v>0</v>
      </c>
      <c r="K2413" s="24">
        <v>0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0</v>
      </c>
      <c r="R2413" s="24">
        <v>0</v>
      </c>
      <c r="S2413" s="24">
        <v>0</v>
      </c>
      <c r="T2413" s="24">
        <v>0</v>
      </c>
      <c r="U2413" s="24">
        <v>0</v>
      </c>
      <c r="V2413" s="24"/>
      <c r="W2413" s="24">
        <v>0</v>
      </c>
      <c r="X2413" s="24"/>
      <c r="Y2413" s="24">
        <v>0</v>
      </c>
      <c r="Z2413" s="24">
        <v>0</v>
      </c>
      <c r="AA2413" s="24"/>
      <c r="AB2413" s="24">
        <v>0</v>
      </c>
      <c r="AC2413" s="24">
        <v>0</v>
      </c>
      <c r="AD2413" s="24">
        <v>0</v>
      </c>
      <c r="AE2413" s="24">
        <v>0</v>
      </c>
      <c r="AF2413" s="24">
        <v>0</v>
      </c>
      <c r="AG2413" s="24">
        <v>0</v>
      </c>
      <c r="AH2413" s="24"/>
      <c r="AI2413" s="24">
        <v>0</v>
      </c>
      <c r="AJ2413" s="24">
        <v>0</v>
      </c>
      <c r="AK2413" s="24"/>
      <c r="AL2413" s="24">
        <v>0</v>
      </c>
      <c r="AM2413" s="24">
        <v>0</v>
      </c>
      <c r="AN2413" s="24">
        <v>0</v>
      </c>
      <c r="AO2413" s="24">
        <v>0</v>
      </c>
      <c r="AP2413" s="24">
        <v>0</v>
      </c>
      <c r="AQ2413" s="24">
        <v>0</v>
      </c>
      <c r="AR2413" s="24">
        <v>0</v>
      </c>
      <c r="AS2413" s="24">
        <v>0</v>
      </c>
      <c r="AT2413" s="24">
        <v>0</v>
      </c>
      <c r="AU2413" s="24">
        <v>0</v>
      </c>
      <c r="AV2413" s="24">
        <v>0</v>
      </c>
      <c r="AW2413" s="24">
        <v>0</v>
      </c>
      <c r="AX2413" s="24">
        <v>0</v>
      </c>
      <c r="AY2413" s="24">
        <v>0</v>
      </c>
      <c r="AZ2413" s="24">
        <v>0</v>
      </c>
      <c r="BA2413" s="24">
        <v>0</v>
      </c>
      <c r="BB2413" s="24">
        <v>0</v>
      </c>
      <c r="BC2413" s="24">
        <v>0</v>
      </c>
      <c r="BD2413" s="24">
        <f t="shared" si="979"/>
        <v>0</v>
      </c>
      <c r="BE2413" s="25"/>
    </row>
    <row r="2414" spans="1:57" ht="25.5" customHeight="1" x14ac:dyDescent="0.25">
      <c r="A2414" s="22">
        <v>48</v>
      </c>
      <c r="B2414" s="78" t="s">
        <v>74</v>
      </c>
      <c r="C2414" s="76">
        <v>12</v>
      </c>
      <c r="D2414" s="76">
        <v>31</v>
      </c>
      <c r="E2414" s="76" t="s">
        <v>158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0</v>
      </c>
      <c r="L2414" s="24">
        <v>0</v>
      </c>
      <c r="M2414" s="24">
        <v>0</v>
      </c>
      <c r="N2414" s="24">
        <v>0</v>
      </c>
      <c r="O2414" s="24">
        <v>0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0</v>
      </c>
      <c r="V2414" s="24"/>
      <c r="W2414" s="24">
        <v>0</v>
      </c>
      <c r="X2414" s="24"/>
      <c r="Y2414" s="24">
        <v>0</v>
      </c>
      <c r="Z2414" s="24">
        <v>0</v>
      </c>
      <c r="AA2414" s="24"/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/>
      <c r="AI2414" s="24">
        <v>0</v>
      </c>
      <c r="AJ2414" s="24">
        <v>0</v>
      </c>
      <c r="AK2414" s="24"/>
      <c r="AL2414" s="24">
        <v>0</v>
      </c>
      <c r="AM2414" s="24">
        <v>0</v>
      </c>
      <c r="AN2414" s="24">
        <v>0</v>
      </c>
      <c r="AO2414" s="24">
        <v>0</v>
      </c>
      <c r="AP2414" s="24">
        <v>0</v>
      </c>
      <c r="AQ2414" s="24">
        <v>0</v>
      </c>
      <c r="AR2414" s="24">
        <v>0</v>
      </c>
      <c r="AS2414" s="24">
        <v>0</v>
      </c>
      <c r="AT2414" s="24">
        <v>0</v>
      </c>
      <c r="AU2414" s="24">
        <v>0</v>
      </c>
      <c r="AV2414" s="24">
        <v>0</v>
      </c>
      <c r="AW2414" s="24">
        <v>0</v>
      </c>
      <c r="AX2414" s="24">
        <v>0</v>
      </c>
      <c r="AY2414" s="24">
        <v>0</v>
      </c>
      <c r="AZ2414" s="24">
        <v>0</v>
      </c>
      <c r="BA2414" s="24">
        <v>0</v>
      </c>
      <c r="BB2414" s="24">
        <v>0</v>
      </c>
      <c r="BC2414" s="24">
        <v>0</v>
      </c>
      <c r="BD2414" s="24">
        <f t="shared" si="979"/>
        <v>0</v>
      </c>
      <c r="BE2414" s="25"/>
    </row>
    <row r="2415" spans="1:57" ht="25.5" customHeight="1" x14ac:dyDescent="0.25">
      <c r="A2415" s="22">
        <v>48</v>
      </c>
      <c r="B2415" s="78" t="s">
        <v>74</v>
      </c>
      <c r="C2415" s="76">
        <v>22</v>
      </c>
      <c r="D2415" s="76">
        <v>357</v>
      </c>
      <c r="E2415" s="76" t="s">
        <v>83</v>
      </c>
      <c r="F2415" s="24">
        <v>0</v>
      </c>
      <c r="G2415" s="24">
        <v>0</v>
      </c>
      <c r="H2415" s="24">
        <v>0</v>
      </c>
      <c r="I2415" s="24">
        <v>0</v>
      </c>
      <c r="J2415" s="24">
        <v>0</v>
      </c>
      <c r="K2415" s="24">
        <v>0</v>
      </c>
      <c r="L2415" s="24">
        <v>0</v>
      </c>
      <c r="M2415" s="24">
        <v>0</v>
      </c>
      <c r="N2415" s="24">
        <v>0</v>
      </c>
      <c r="O2415" s="24">
        <v>0</v>
      </c>
      <c r="P2415" s="24">
        <v>0</v>
      </c>
      <c r="Q2415" s="24">
        <v>0</v>
      </c>
      <c r="R2415" s="24">
        <v>0</v>
      </c>
      <c r="S2415" s="24">
        <v>0</v>
      </c>
      <c r="T2415" s="24">
        <v>0</v>
      </c>
      <c r="U2415" s="24">
        <v>0</v>
      </c>
      <c r="V2415" s="24"/>
      <c r="W2415" s="24">
        <v>0</v>
      </c>
      <c r="X2415" s="24"/>
      <c r="Y2415" s="24">
        <v>0</v>
      </c>
      <c r="Z2415" s="24">
        <v>0</v>
      </c>
      <c r="AA2415" s="24"/>
      <c r="AB2415" s="24">
        <v>0</v>
      </c>
      <c r="AC2415" s="24">
        <v>0</v>
      </c>
      <c r="AD2415" s="24">
        <v>0</v>
      </c>
      <c r="AE2415" s="24">
        <v>0</v>
      </c>
      <c r="AF2415" s="24">
        <v>0</v>
      </c>
      <c r="AG2415" s="24">
        <v>0</v>
      </c>
      <c r="AH2415" s="24"/>
      <c r="AI2415" s="24">
        <v>0</v>
      </c>
      <c r="AJ2415" s="24">
        <v>0</v>
      </c>
      <c r="AK2415" s="24"/>
      <c r="AL2415" s="24">
        <v>0</v>
      </c>
      <c r="AM2415" s="24">
        <v>0</v>
      </c>
      <c r="AN2415" s="24">
        <v>0</v>
      </c>
      <c r="AO2415" s="24">
        <v>0</v>
      </c>
      <c r="AP2415" s="24">
        <v>0</v>
      </c>
      <c r="AQ2415" s="24">
        <v>0</v>
      </c>
      <c r="AR2415" s="24">
        <v>0</v>
      </c>
      <c r="AS2415" s="24">
        <v>0</v>
      </c>
      <c r="AT2415" s="24">
        <v>0</v>
      </c>
      <c r="AU2415" s="24">
        <v>0</v>
      </c>
      <c r="AV2415" s="24">
        <v>0</v>
      </c>
      <c r="AW2415" s="24">
        <v>0</v>
      </c>
      <c r="AX2415" s="24">
        <v>0</v>
      </c>
      <c r="AY2415" s="24">
        <v>0</v>
      </c>
      <c r="AZ2415" s="24">
        <v>0</v>
      </c>
      <c r="BA2415" s="24">
        <v>0</v>
      </c>
      <c r="BB2415" s="24">
        <v>0</v>
      </c>
      <c r="BC2415" s="24">
        <v>0</v>
      </c>
      <c r="BD2415" s="24">
        <f t="shared" si="979"/>
        <v>0</v>
      </c>
      <c r="BE2415" s="25"/>
    </row>
    <row r="2416" spans="1:57" ht="25.5" customHeight="1" x14ac:dyDescent="0.25">
      <c r="A2416" s="22">
        <v>48</v>
      </c>
      <c r="B2416" s="79" t="s">
        <v>91</v>
      </c>
      <c r="C2416" s="80">
        <v>21</v>
      </c>
      <c r="D2416" s="80">
        <v>64</v>
      </c>
      <c r="E2416" s="80" t="s">
        <v>423</v>
      </c>
      <c r="F2416" s="24">
        <v>0</v>
      </c>
      <c r="G2416" s="24">
        <v>0</v>
      </c>
      <c r="H2416" s="24">
        <v>0</v>
      </c>
      <c r="I2416" s="24">
        <v>0</v>
      </c>
      <c r="J2416" s="24">
        <v>0</v>
      </c>
      <c r="K2416" s="24">
        <v>0</v>
      </c>
      <c r="L2416" s="24">
        <v>0</v>
      </c>
      <c r="M2416" s="24">
        <v>0</v>
      </c>
      <c r="N2416" s="24">
        <v>0</v>
      </c>
      <c r="O2416" s="24">
        <v>0</v>
      </c>
      <c r="P2416" s="24">
        <v>0</v>
      </c>
      <c r="Q2416" s="24">
        <v>0</v>
      </c>
      <c r="R2416" s="24">
        <v>0</v>
      </c>
      <c r="S2416" s="24">
        <v>0</v>
      </c>
      <c r="T2416" s="24">
        <v>0</v>
      </c>
      <c r="U2416" s="24">
        <v>0</v>
      </c>
      <c r="V2416" s="24"/>
      <c r="W2416" s="24">
        <v>0</v>
      </c>
      <c r="X2416" s="24"/>
      <c r="Y2416" s="24">
        <v>0</v>
      </c>
      <c r="Z2416" s="24">
        <v>0</v>
      </c>
      <c r="AA2416" s="24"/>
      <c r="AB2416" s="24">
        <v>0</v>
      </c>
      <c r="AC2416" s="24">
        <v>0</v>
      </c>
      <c r="AD2416" s="24">
        <v>0</v>
      </c>
      <c r="AE2416" s="24">
        <v>0</v>
      </c>
      <c r="AF2416" s="24">
        <v>0</v>
      </c>
      <c r="AG2416" s="24">
        <v>0</v>
      </c>
      <c r="AH2416" s="24"/>
      <c r="AI2416" s="24">
        <v>0</v>
      </c>
      <c r="AJ2416" s="24">
        <v>0</v>
      </c>
      <c r="AK2416" s="24"/>
      <c r="AL2416" s="24">
        <v>0</v>
      </c>
      <c r="AM2416" s="24">
        <v>0</v>
      </c>
      <c r="AN2416" s="24">
        <v>0</v>
      </c>
      <c r="AO2416" s="24">
        <v>0</v>
      </c>
      <c r="AP2416" s="24">
        <v>0</v>
      </c>
      <c r="AQ2416" s="24">
        <v>0</v>
      </c>
      <c r="AR2416" s="24">
        <v>0</v>
      </c>
      <c r="AS2416" s="24">
        <v>0</v>
      </c>
      <c r="AT2416" s="24">
        <v>0</v>
      </c>
      <c r="AU2416" s="24">
        <v>0</v>
      </c>
      <c r="AV2416" s="24">
        <v>0</v>
      </c>
      <c r="AW2416" s="24">
        <v>0</v>
      </c>
      <c r="AX2416" s="24">
        <v>0</v>
      </c>
      <c r="AY2416" s="24">
        <v>0</v>
      </c>
      <c r="AZ2416" s="24">
        <v>0</v>
      </c>
      <c r="BA2416" s="24">
        <v>0</v>
      </c>
      <c r="BB2416" s="24">
        <v>0</v>
      </c>
      <c r="BC2416" s="24">
        <v>0</v>
      </c>
      <c r="BD2416" s="24">
        <f t="shared" si="979"/>
        <v>0</v>
      </c>
      <c r="BE2416" s="25"/>
    </row>
    <row r="2417" spans="1:57" ht="25.5" customHeight="1" x14ac:dyDescent="0.25">
      <c r="A2417" s="22">
        <v>48</v>
      </c>
      <c r="B2417" s="79" t="s">
        <v>91</v>
      </c>
      <c r="C2417" s="80">
        <v>11</v>
      </c>
      <c r="D2417" s="80">
        <v>105</v>
      </c>
      <c r="E2417" s="80" t="s">
        <v>424</v>
      </c>
      <c r="F2417" s="24">
        <v>0</v>
      </c>
      <c r="G2417" s="24">
        <v>0</v>
      </c>
      <c r="H2417" s="24">
        <v>0</v>
      </c>
      <c r="I2417" s="24">
        <v>0</v>
      </c>
      <c r="J2417" s="24">
        <v>0</v>
      </c>
      <c r="K2417" s="24">
        <v>0</v>
      </c>
      <c r="L2417" s="24">
        <v>0</v>
      </c>
      <c r="M2417" s="24">
        <v>0</v>
      </c>
      <c r="N2417" s="24">
        <v>0</v>
      </c>
      <c r="O2417" s="24">
        <v>0</v>
      </c>
      <c r="P2417" s="24">
        <v>0</v>
      </c>
      <c r="Q2417" s="24">
        <v>0</v>
      </c>
      <c r="R2417" s="24">
        <v>0</v>
      </c>
      <c r="S2417" s="24">
        <v>0</v>
      </c>
      <c r="T2417" s="24">
        <v>0</v>
      </c>
      <c r="U2417" s="24">
        <v>0</v>
      </c>
      <c r="V2417" s="24"/>
      <c r="W2417" s="24">
        <v>0</v>
      </c>
      <c r="X2417" s="24"/>
      <c r="Y2417" s="24">
        <v>0</v>
      </c>
      <c r="Z2417" s="24">
        <v>0</v>
      </c>
      <c r="AA2417" s="24"/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/>
      <c r="AI2417" s="24">
        <v>0</v>
      </c>
      <c r="AJ2417" s="24">
        <v>0</v>
      </c>
      <c r="AK2417" s="24"/>
      <c r="AL2417" s="24">
        <v>0</v>
      </c>
      <c r="AM2417" s="24">
        <v>0</v>
      </c>
      <c r="AN2417" s="24">
        <v>0</v>
      </c>
      <c r="AO2417" s="24">
        <v>0</v>
      </c>
      <c r="AP2417" s="24">
        <v>0</v>
      </c>
      <c r="AQ2417" s="24">
        <v>0</v>
      </c>
      <c r="AR2417" s="24">
        <v>0</v>
      </c>
      <c r="AS2417" s="24">
        <v>0</v>
      </c>
      <c r="AT2417" s="24">
        <v>0</v>
      </c>
      <c r="AU2417" s="24">
        <v>0</v>
      </c>
      <c r="AV2417" s="24">
        <v>0</v>
      </c>
      <c r="AW2417" s="24">
        <v>0</v>
      </c>
      <c r="AX2417" s="24">
        <v>0</v>
      </c>
      <c r="AY2417" s="24">
        <v>0</v>
      </c>
      <c r="AZ2417" s="24">
        <v>0</v>
      </c>
      <c r="BA2417" s="24">
        <v>0</v>
      </c>
      <c r="BB2417" s="24">
        <v>0</v>
      </c>
      <c r="BC2417" s="24">
        <v>0</v>
      </c>
      <c r="BD2417" s="24">
        <f t="shared" si="979"/>
        <v>0</v>
      </c>
      <c r="BE2417" s="25"/>
    </row>
    <row r="2418" spans="1:57" ht="25.5" customHeight="1" x14ac:dyDescent="0.25">
      <c r="A2418" s="22">
        <v>48</v>
      </c>
      <c r="B2418" s="79" t="s">
        <v>91</v>
      </c>
      <c r="C2418" s="80">
        <v>60</v>
      </c>
      <c r="D2418" s="80">
        <v>72</v>
      </c>
      <c r="E2418" s="80" t="s">
        <v>425</v>
      </c>
      <c r="F2418" s="24">
        <v>0</v>
      </c>
      <c r="G2418" s="24">
        <v>0</v>
      </c>
      <c r="H2418" s="24">
        <v>0</v>
      </c>
      <c r="I2418" s="24">
        <v>0</v>
      </c>
      <c r="J2418" s="24">
        <v>0</v>
      </c>
      <c r="K2418" s="24">
        <v>0</v>
      </c>
      <c r="L2418" s="24">
        <v>0</v>
      </c>
      <c r="M2418" s="24">
        <v>0</v>
      </c>
      <c r="N2418" s="24">
        <v>0</v>
      </c>
      <c r="O2418" s="24">
        <v>0</v>
      </c>
      <c r="P2418" s="24">
        <v>0</v>
      </c>
      <c r="Q2418" s="24">
        <v>0</v>
      </c>
      <c r="R2418" s="24">
        <v>0</v>
      </c>
      <c r="S2418" s="24">
        <v>0</v>
      </c>
      <c r="T2418" s="24">
        <v>0</v>
      </c>
      <c r="U2418" s="24">
        <v>0</v>
      </c>
      <c r="V2418" s="24"/>
      <c r="W2418" s="24">
        <v>0</v>
      </c>
      <c r="X2418" s="24"/>
      <c r="Y2418" s="24">
        <v>0</v>
      </c>
      <c r="Z2418" s="24">
        <v>0</v>
      </c>
      <c r="AA2418" s="24"/>
      <c r="AB2418" s="24">
        <v>0</v>
      </c>
      <c r="AC2418" s="24">
        <v>0</v>
      </c>
      <c r="AD2418" s="24">
        <v>0</v>
      </c>
      <c r="AE2418" s="24">
        <v>0</v>
      </c>
      <c r="AF2418" s="24">
        <v>0</v>
      </c>
      <c r="AG2418" s="24">
        <v>0</v>
      </c>
      <c r="AH2418" s="24"/>
      <c r="AI2418" s="24">
        <v>0</v>
      </c>
      <c r="AJ2418" s="24">
        <v>0</v>
      </c>
      <c r="AK2418" s="24"/>
      <c r="AL2418" s="24">
        <v>0</v>
      </c>
      <c r="AM2418" s="24">
        <v>0</v>
      </c>
      <c r="AN2418" s="24">
        <v>0</v>
      </c>
      <c r="AO2418" s="24">
        <v>0</v>
      </c>
      <c r="AP2418" s="24">
        <v>0</v>
      </c>
      <c r="AQ2418" s="24">
        <v>0</v>
      </c>
      <c r="AR2418" s="24">
        <v>0</v>
      </c>
      <c r="AS2418" s="24">
        <v>0</v>
      </c>
      <c r="AT2418" s="24">
        <v>0</v>
      </c>
      <c r="AU2418" s="24">
        <v>0</v>
      </c>
      <c r="AV2418" s="24">
        <v>0</v>
      </c>
      <c r="AW2418" s="24">
        <v>0</v>
      </c>
      <c r="AX2418" s="24">
        <v>0</v>
      </c>
      <c r="AY2418" s="24">
        <v>0</v>
      </c>
      <c r="AZ2418" s="24">
        <v>0</v>
      </c>
      <c r="BA2418" s="24">
        <v>0</v>
      </c>
      <c r="BB2418" s="24">
        <v>0</v>
      </c>
      <c r="BC2418" s="24">
        <v>0</v>
      </c>
      <c r="BD2418" s="24">
        <f t="shared" si="979"/>
        <v>0</v>
      </c>
      <c r="BE2418" s="25"/>
    </row>
    <row r="2419" spans="1:57" ht="25.5" customHeight="1" x14ac:dyDescent="0.25">
      <c r="A2419" s="42">
        <v>48</v>
      </c>
      <c r="B2419" s="79" t="s">
        <v>93</v>
      </c>
      <c r="C2419" s="80">
        <v>11</v>
      </c>
      <c r="D2419" s="80">
        <v>86</v>
      </c>
      <c r="E2419" s="80" t="s">
        <v>149</v>
      </c>
      <c r="F2419" s="24">
        <v>0</v>
      </c>
      <c r="G2419" s="24">
        <v>0</v>
      </c>
      <c r="H2419" s="24">
        <v>0</v>
      </c>
      <c r="I2419" s="24">
        <v>0</v>
      </c>
      <c r="J2419" s="24">
        <v>0</v>
      </c>
      <c r="K2419" s="24">
        <v>0</v>
      </c>
      <c r="L2419" s="24">
        <v>0</v>
      </c>
      <c r="M2419" s="24">
        <v>0</v>
      </c>
      <c r="N2419" s="24">
        <v>0</v>
      </c>
      <c r="O2419" s="24">
        <v>0</v>
      </c>
      <c r="P2419" s="24">
        <v>0</v>
      </c>
      <c r="Q2419" s="24">
        <v>0</v>
      </c>
      <c r="R2419" s="24">
        <v>0</v>
      </c>
      <c r="S2419" s="24">
        <v>0</v>
      </c>
      <c r="T2419" s="24">
        <v>0</v>
      </c>
      <c r="U2419" s="24">
        <v>0</v>
      </c>
      <c r="V2419" s="24"/>
      <c r="W2419" s="24">
        <v>0</v>
      </c>
      <c r="X2419" s="24"/>
      <c r="Y2419" s="24">
        <v>0</v>
      </c>
      <c r="Z2419" s="24">
        <v>0</v>
      </c>
      <c r="AA2419" s="24"/>
      <c r="AB2419" s="24">
        <v>0</v>
      </c>
      <c r="AC2419" s="24">
        <v>0</v>
      </c>
      <c r="AD2419" s="24">
        <v>0</v>
      </c>
      <c r="AE2419" s="24">
        <v>0</v>
      </c>
      <c r="AF2419" s="24">
        <v>0</v>
      </c>
      <c r="AG2419" s="24">
        <v>0</v>
      </c>
      <c r="AH2419" s="24"/>
      <c r="AI2419" s="24">
        <v>0</v>
      </c>
      <c r="AJ2419" s="24">
        <v>0</v>
      </c>
      <c r="AK2419" s="24"/>
      <c r="AL2419" s="24">
        <v>0</v>
      </c>
      <c r="AM2419" s="24">
        <v>0</v>
      </c>
      <c r="AN2419" s="24">
        <v>0</v>
      </c>
      <c r="AO2419" s="24">
        <v>0</v>
      </c>
      <c r="AP2419" s="24">
        <v>0</v>
      </c>
      <c r="AQ2419" s="24">
        <v>0</v>
      </c>
      <c r="AR2419" s="24">
        <v>0</v>
      </c>
      <c r="AS2419" s="24">
        <v>0</v>
      </c>
      <c r="AT2419" s="24">
        <v>0</v>
      </c>
      <c r="AU2419" s="24">
        <v>0</v>
      </c>
      <c r="AV2419" s="24">
        <v>0</v>
      </c>
      <c r="AW2419" s="24">
        <v>0</v>
      </c>
      <c r="AX2419" s="24">
        <v>0</v>
      </c>
      <c r="AY2419" s="24">
        <v>0</v>
      </c>
      <c r="AZ2419" s="24">
        <v>0</v>
      </c>
      <c r="BA2419" s="24">
        <v>0</v>
      </c>
      <c r="BB2419" s="24">
        <v>0</v>
      </c>
      <c r="BC2419" s="24">
        <v>0</v>
      </c>
      <c r="BD2419" s="24">
        <f t="shared" si="979"/>
        <v>0</v>
      </c>
      <c r="BE2419" s="25"/>
    </row>
    <row r="2420" spans="1:57" ht="25.5" customHeight="1" x14ac:dyDescent="0.25">
      <c r="A2420" s="22">
        <v>48</v>
      </c>
      <c r="B2420" s="79" t="s">
        <v>93</v>
      </c>
      <c r="C2420" s="80">
        <v>18</v>
      </c>
      <c r="D2420" s="80">
        <v>118</v>
      </c>
      <c r="E2420" s="80" t="s">
        <v>314</v>
      </c>
      <c r="F2420" s="24">
        <v>0</v>
      </c>
      <c r="G2420" s="24">
        <v>0</v>
      </c>
      <c r="H2420" s="24">
        <v>0</v>
      </c>
      <c r="I2420" s="24">
        <v>0</v>
      </c>
      <c r="J2420" s="24">
        <v>0</v>
      </c>
      <c r="K2420" s="24">
        <v>0</v>
      </c>
      <c r="L2420" s="24">
        <v>0</v>
      </c>
      <c r="M2420" s="24">
        <v>0</v>
      </c>
      <c r="N2420" s="24">
        <v>0</v>
      </c>
      <c r="O2420" s="24">
        <v>0</v>
      </c>
      <c r="P2420" s="24">
        <v>0</v>
      </c>
      <c r="Q2420" s="24">
        <v>0</v>
      </c>
      <c r="R2420" s="24">
        <v>0</v>
      </c>
      <c r="S2420" s="24">
        <v>0</v>
      </c>
      <c r="T2420" s="24">
        <v>0</v>
      </c>
      <c r="U2420" s="24">
        <v>0</v>
      </c>
      <c r="V2420" s="24"/>
      <c r="W2420" s="24">
        <v>0</v>
      </c>
      <c r="X2420" s="24"/>
      <c r="Y2420" s="24">
        <v>0</v>
      </c>
      <c r="Z2420" s="24">
        <v>0</v>
      </c>
      <c r="AA2420" s="24"/>
      <c r="AB2420" s="24">
        <v>0</v>
      </c>
      <c r="AC2420" s="24">
        <v>0</v>
      </c>
      <c r="AD2420" s="24">
        <v>0</v>
      </c>
      <c r="AE2420" s="24">
        <v>0</v>
      </c>
      <c r="AF2420" s="24">
        <v>0</v>
      </c>
      <c r="AG2420" s="24">
        <v>0</v>
      </c>
      <c r="AH2420" s="24"/>
      <c r="AI2420" s="24">
        <v>0</v>
      </c>
      <c r="AJ2420" s="24">
        <v>0</v>
      </c>
      <c r="AK2420" s="24"/>
      <c r="AL2420" s="24">
        <v>0</v>
      </c>
      <c r="AM2420" s="24">
        <v>0</v>
      </c>
      <c r="AN2420" s="24">
        <v>0</v>
      </c>
      <c r="AO2420" s="24">
        <v>0</v>
      </c>
      <c r="AP2420" s="24">
        <v>0</v>
      </c>
      <c r="AQ2420" s="24">
        <v>0</v>
      </c>
      <c r="AR2420" s="24">
        <v>0</v>
      </c>
      <c r="AS2420" s="24">
        <v>0</v>
      </c>
      <c r="AT2420" s="24">
        <v>0</v>
      </c>
      <c r="AU2420" s="24">
        <v>0</v>
      </c>
      <c r="AV2420" s="24">
        <v>0</v>
      </c>
      <c r="AW2420" s="24">
        <v>0</v>
      </c>
      <c r="AX2420" s="24">
        <v>0</v>
      </c>
      <c r="AY2420" s="24">
        <v>0</v>
      </c>
      <c r="AZ2420" s="24">
        <v>0</v>
      </c>
      <c r="BA2420" s="24">
        <v>0</v>
      </c>
      <c r="BB2420" s="24">
        <v>0</v>
      </c>
      <c r="BC2420" s="24">
        <v>0</v>
      </c>
      <c r="BD2420" s="24">
        <f t="shared" si="979"/>
        <v>0</v>
      </c>
      <c r="BE2420" s="25"/>
    </row>
    <row r="2421" spans="1:57" ht="25.5" customHeight="1" x14ac:dyDescent="0.25">
      <c r="A2421" s="22">
        <v>48</v>
      </c>
      <c r="B2421" s="79" t="s">
        <v>93</v>
      </c>
      <c r="C2421" s="82">
        <v>24</v>
      </c>
      <c r="D2421" s="79">
        <v>322</v>
      </c>
      <c r="E2421" s="82" t="s">
        <v>371</v>
      </c>
      <c r="F2421" s="24">
        <v>0</v>
      </c>
      <c r="G2421" s="24">
        <v>0</v>
      </c>
      <c r="H2421" s="24">
        <v>0</v>
      </c>
      <c r="I2421" s="24">
        <v>0</v>
      </c>
      <c r="J2421" s="24">
        <v>0</v>
      </c>
      <c r="K2421" s="24">
        <v>0</v>
      </c>
      <c r="L2421" s="24">
        <v>0</v>
      </c>
      <c r="M2421" s="24">
        <v>0</v>
      </c>
      <c r="N2421" s="24">
        <v>0</v>
      </c>
      <c r="O2421" s="24">
        <v>0</v>
      </c>
      <c r="P2421" s="24">
        <v>0</v>
      </c>
      <c r="Q2421" s="24">
        <v>0</v>
      </c>
      <c r="R2421" s="24">
        <v>0</v>
      </c>
      <c r="S2421" s="24">
        <v>0</v>
      </c>
      <c r="T2421" s="24">
        <v>0</v>
      </c>
      <c r="U2421" s="24">
        <v>0</v>
      </c>
      <c r="V2421" s="24"/>
      <c r="W2421" s="24">
        <v>0</v>
      </c>
      <c r="X2421" s="24"/>
      <c r="Y2421" s="24">
        <v>0</v>
      </c>
      <c r="Z2421" s="24">
        <v>0</v>
      </c>
      <c r="AA2421" s="24"/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/>
      <c r="AI2421" s="24">
        <v>0</v>
      </c>
      <c r="AJ2421" s="24">
        <v>0</v>
      </c>
      <c r="AK2421" s="24"/>
      <c r="AL2421" s="24">
        <v>0</v>
      </c>
      <c r="AM2421" s="24">
        <v>0</v>
      </c>
      <c r="AN2421" s="24">
        <v>0</v>
      </c>
      <c r="AO2421" s="24">
        <v>0</v>
      </c>
      <c r="AP2421" s="24">
        <v>0</v>
      </c>
      <c r="AQ2421" s="24">
        <v>0</v>
      </c>
      <c r="AR2421" s="24">
        <v>0</v>
      </c>
      <c r="AS2421" s="24">
        <v>0</v>
      </c>
      <c r="AT2421" s="24">
        <v>0</v>
      </c>
      <c r="AU2421" s="24">
        <v>0</v>
      </c>
      <c r="AV2421" s="24">
        <v>0</v>
      </c>
      <c r="AW2421" s="24">
        <v>0</v>
      </c>
      <c r="AX2421" s="24">
        <v>0</v>
      </c>
      <c r="AY2421" s="24">
        <v>0</v>
      </c>
      <c r="AZ2421" s="24">
        <v>0</v>
      </c>
      <c r="BA2421" s="24">
        <v>0</v>
      </c>
      <c r="BB2421" s="24">
        <v>0</v>
      </c>
      <c r="BC2421" s="24">
        <v>0</v>
      </c>
      <c r="BD2421" s="24">
        <f t="shared" si="979"/>
        <v>0</v>
      </c>
      <c r="BE2421" s="25"/>
    </row>
    <row r="2422" spans="1:57" ht="25.5" customHeight="1" x14ac:dyDescent="0.25">
      <c r="A2422" s="22">
        <v>48</v>
      </c>
      <c r="B2422" s="79" t="s">
        <v>93</v>
      </c>
      <c r="C2422" s="80">
        <v>11</v>
      </c>
      <c r="D2422" s="80">
        <v>205</v>
      </c>
      <c r="E2422" s="80" t="s">
        <v>241</v>
      </c>
      <c r="F2422" s="24">
        <v>0</v>
      </c>
      <c r="G2422" s="24">
        <v>0</v>
      </c>
      <c r="H2422" s="24">
        <v>0</v>
      </c>
      <c r="I2422" s="24">
        <v>0</v>
      </c>
      <c r="J2422" s="24">
        <v>0</v>
      </c>
      <c r="K2422" s="24">
        <v>0</v>
      </c>
      <c r="L2422" s="24">
        <v>0</v>
      </c>
      <c r="M2422" s="24">
        <v>0</v>
      </c>
      <c r="N2422" s="24">
        <v>0</v>
      </c>
      <c r="O2422" s="24">
        <v>0</v>
      </c>
      <c r="P2422" s="24">
        <v>0</v>
      </c>
      <c r="Q2422" s="24">
        <v>0</v>
      </c>
      <c r="R2422" s="24">
        <v>0</v>
      </c>
      <c r="S2422" s="24">
        <v>0</v>
      </c>
      <c r="T2422" s="24">
        <v>0</v>
      </c>
      <c r="U2422" s="24">
        <v>0</v>
      </c>
      <c r="V2422" s="24"/>
      <c r="W2422" s="24">
        <v>0</v>
      </c>
      <c r="X2422" s="24"/>
      <c r="Y2422" s="24">
        <v>0</v>
      </c>
      <c r="Z2422" s="24">
        <v>0</v>
      </c>
      <c r="AA2422" s="24"/>
      <c r="AB2422" s="24">
        <v>0</v>
      </c>
      <c r="AC2422" s="24">
        <v>0</v>
      </c>
      <c r="AD2422" s="24">
        <v>0</v>
      </c>
      <c r="AE2422" s="24">
        <v>0</v>
      </c>
      <c r="AF2422" s="24">
        <v>0</v>
      </c>
      <c r="AG2422" s="24">
        <v>0</v>
      </c>
      <c r="AH2422" s="24"/>
      <c r="AI2422" s="24">
        <v>0</v>
      </c>
      <c r="AJ2422" s="24">
        <v>0</v>
      </c>
      <c r="AK2422" s="24"/>
      <c r="AL2422" s="24">
        <v>0</v>
      </c>
      <c r="AM2422" s="24">
        <v>0</v>
      </c>
      <c r="AN2422" s="24">
        <v>0</v>
      </c>
      <c r="AO2422" s="24">
        <v>0</v>
      </c>
      <c r="AP2422" s="24">
        <v>0</v>
      </c>
      <c r="AQ2422" s="24">
        <v>0</v>
      </c>
      <c r="AR2422" s="24">
        <v>0</v>
      </c>
      <c r="AS2422" s="24">
        <v>0</v>
      </c>
      <c r="AT2422" s="24">
        <v>0</v>
      </c>
      <c r="AU2422" s="24">
        <v>0</v>
      </c>
      <c r="AV2422" s="24">
        <v>0</v>
      </c>
      <c r="AW2422" s="24">
        <v>0</v>
      </c>
      <c r="AX2422" s="24">
        <v>0</v>
      </c>
      <c r="AY2422" s="24">
        <v>0</v>
      </c>
      <c r="AZ2422" s="24">
        <v>0</v>
      </c>
      <c r="BA2422" s="24">
        <v>0</v>
      </c>
      <c r="BB2422" s="24">
        <v>0</v>
      </c>
      <c r="BC2422" s="24">
        <v>0</v>
      </c>
      <c r="BD2422" s="24">
        <f t="shared" si="979"/>
        <v>0</v>
      </c>
      <c r="BE2422" s="25"/>
    </row>
    <row r="2423" spans="1:57" ht="25.5" customHeight="1" x14ac:dyDescent="0.25">
      <c r="A2423" s="22">
        <v>28</v>
      </c>
      <c r="B2423" s="79" t="s">
        <v>100</v>
      </c>
      <c r="C2423" s="80">
        <v>24</v>
      </c>
      <c r="D2423" s="80">
        <v>77</v>
      </c>
      <c r="E2423" s="80" t="s">
        <v>200</v>
      </c>
      <c r="F2423" s="24">
        <v>0</v>
      </c>
      <c r="G2423" s="24">
        <v>0</v>
      </c>
      <c r="H2423" s="24">
        <v>0</v>
      </c>
      <c r="I2423" s="24">
        <v>0</v>
      </c>
      <c r="J2423" s="24">
        <v>0</v>
      </c>
      <c r="K2423" s="24">
        <v>0</v>
      </c>
      <c r="L2423" s="24">
        <v>0</v>
      </c>
      <c r="M2423" s="24">
        <v>0</v>
      </c>
      <c r="N2423" s="24">
        <v>0</v>
      </c>
      <c r="O2423" s="24">
        <v>0</v>
      </c>
      <c r="P2423" s="24">
        <v>0</v>
      </c>
      <c r="Q2423" s="24">
        <v>0</v>
      </c>
      <c r="R2423" s="24">
        <v>0</v>
      </c>
      <c r="S2423" s="24">
        <v>0</v>
      </c>
      <c r="T2423" s="24">
        <v>0</v>
      </c>
      <c r="U2423" s="24">
        <v>0</v>
      </c>
      <c r="V2423" s="24"/>
      <c r="W2423" s="24">
        <v>0</v>
      </c>
      <c r="X2423" s="24"/>
      <c r="Y2423" s="24">
        <v>0</v>
      </c>
      <c r="Z2423" s="24">
        <v>0</v>
      </c>
      <c r="AA2423" s="24"/>
      <c r="AB2423" s="24">
        <v>0</v>
      </c>
      <c r="AC2423" s="24">
        <v>0</v>
      </c>
      <c r="AD2423" s="24">
        <v>0</v>
      </c>
      <c r="AE2423" s="24">
        <v>0</v>
      </c>
      <c r="AF2423" s="24">
        <v>0</v>
      </c>
      <c r="AG2423" s="24">
        <v>0</v>
      </c>
      <c r="AH2423" s="24"/>
      <c r="AI2423" s="24">
        <v>0</v>
      </c>
      <c r="AJ2423" s="24">
        <v>0</v>
      </c>
      <c r="AK2423" s="24"/>
      <c r="AL2423" s="24">
        <v>0</v>
      </c>
      <c r="AM2423" s="24">
        <v>0</v>
      </c>
      <c r="AN2423" s="24">
        <v>0</v>
      </c>
      <c r="AO2423" s="24">
        <v>0</v>
      </c>
      <c r="AP2423" s="24">
        <v>0</v>
      </c>
      <c r="AQ2423" s="24">
        <v>0</v>
      </c>
      <c r="AR2423" s="24">
        <v>0</v>
      </c>
      <c r="AS2423" s="24">
        <v>0</v>
      </c>
      <c r="AT2423" s="24">
        <v>0</v>
      </c>
      <c r="AU2423" s="24">
        <v>0</v>
      </c>
      <c r="AV2423" s="24">
        <v>0</v>
      </c>
      <c r="AW2423" s="24">
        <v>0</v>
      </c>
      <c r="AX2423" s="24">
        <v>0</v>
      </c>
      <c r="AY2423" s="24">
        <v>0</v>
      </c>
      <c r="AZ2423" s="24">
        <v>0</v>
      </c>
      <c r="BA2423" s="24">
        <v>0</v>
      </c>
      <c r="BB2423" s="24">
        <v>0</v>
      </c>
      <c r="BC2423" s="24">
        <v>0</v>
      </c>
      <c r="BD2423" s="24">
        <f t="shared" si="979"/>
        <v>0</v>
      </c>
      <c r="BE2423" s="25"/>
    </row>
    <row r="2424" spans="1:57" ht="25.5" customHeight="1" x14ac:dyDescent="0.25">
      <c r="A2424" s="22">
        <v>48</v>
      </c>
      <c r="B2424" s="79" t="s">
        <v>110</v>
      </c>
      <c r="C2424" s="80">
        <v>40</v>
      </c>
      <c r="D2424" s="80">
        <v>47</v>
      </c>
      <c r="E2424" s="80" t="s">
        <v>178</v>
      </c>
      <c r="F2424" s="24">
        <v>0</v>
      </c>
      <c r="G2424" s="24">
        <v>0</v>
      </c>
      <c r="H2424" s="24">
        <v>0</v>
      </c>
      <c r="I2424" s="24">
        <v>0</v>
      </c>
      <c r="J2424" s="24">
        <v>0</v>
      </c>
      <c r="K2424" s="24">
        <v>0</v>
      </c>
      <c r="L2424" s="24">
        <v>0</v>
      </c>
      <c r="M2424" s="24">
        <v>0</v>
      </c>
      <c r="N2424" s="24">
        <v>0</v>
      </c>
      <c r="O2424" s="24">
        <v>0</v>
      </c>
      <c r="P2424" s="24">
        <v>0</v>
      </c>
      <c r="Q2424" s="24">
        <v>0</v>
      </c>
      <c r="R2424" s="24">
        <v>0</v>
      </c>
      <c r="S2424" s="24">
        <v>0</v>
      </c>
      <c r="T2424" s="24">
        <v>0</v>
      </c>
      <c r="U2424" s="24">
        <v>0</v>
      </c>
      <c r="V2424" s="24"/>
      <c r="W2424" s="24">
        <v>0</v>
      </c>
      <c r="X2424" s="24"/>
      <c r="Y2424" s="24">
        <v>0</v>
      </c>
      <c r="Z2424" s="24">
        <v>0</v>
      </c>
      <c r="AA2424" s="24"/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/>
      <c r="AI2424" s="24">
        <v>0</v>
      </c>
      <c r="AJ2424" s="24">
        <v>0</v>
      </c>
      <c r="AK2424" s="24"/>
      <c r="AL2424" s="24">
        <v>0</v>
      </c>
      <c r="AM2424" s="24">
        <v>0</v>
      </c>
      <c r="AN2424" s="24">
        <v>0</v>
      </c>
      <c r="AO2424" s="24">
        <v>0</v>
      </c>
      <c r="AP2424" s="24">
        <v>0</v>
      </c>
      <c r="AQ2424" s="24">
        <v>0</v>
      </c>
      <c r="AR2424" s="24">
        <v>0</v>
      </c>
      <c r="AS2424" s="24">
        <v>0</v>
      </c>
      <c r="AT2424" s="24">
        <v>0</v>
      </c>
      <c r="AU2424" s="24">
        <v>0</v>
      </c>
      <c r="AV2424" s="24">
        <v>0</v>
      </c>
      <c r="AW2424" s="24">
        <v>0</v>
      </c>
      <c r="AX2424" s="24">
        <v>0</v>
      </c>
      <c r="AY2424" s="24">
        <v>0</v>
      </c>
      <c r="AZ2424" s="24">
        <v>0</v>
      </c>
      <c r="BA2424" s="24">
        <v>0</v>
      </c>
      <c r="BB2424" s="24">
        <v>0</v>
      </c>
      <c r="BC2424" s="24">
        <v>0</v>
      </c>
      <c r="BD2424" s="24">
        <f t="shared" si="979"/>
        <v>0</v>
      </c>
      <c r="BE2424" s="25"/>
    </row>
    <row r="2425" spans="1:57" ht="25.5" customHeight="1" x14ac:dyDescent="0.25">
      <c r="A2425" s="22">
        <v>48</v>
      </c>
      <c r="B2425" s="79" t="s">
        <v>110</v>
      </c>
      <c r="C2425" s="80">
        <v>12</v>
      </c>
      <c r="D2425" s="80">
        <v>283</v>
      </c>
      <c r="E2425" s="80" t="s">
        <v>185</v>
      </c>
      <c r="F2425" s="24">
        <v>0</v>
      </c>
      <c r="G2425" s="24">
        <v>0</v>
      </c>
      <c r="H2425" s="24">
        <v>0</v>
      </c>
      <c r="I2425" s="24">
        <v>0</v>
      </c>
      <c r="J2425" s="24">
        <v>0</v>
      </c>
      <c r="K2425" s="24">
        <v>0</v>
      </c>
      <c r="L2425" s="24">
        <v>0</v>
      </c>
      <c r="M2425" s="24">
        <v>0</v>
      </c>
      <c r="N2425" s="24">
        <v>0</v>
      </c>
      <c r="O2425" s="24">
        <v>0</v>
      </c>
      <c r="P2425" s="24">
        <v>0</v>
      </c>
      <c r="Q2425" s="24">
        <v>0</v>
      </c>
      <c r="R2425" s="24">
        <v>0</v>
      </c>
      <c r="S2425" s="24">
        <v>0</v>
      </c>
      <c r="T2425" s="24">
        <v>0</v>
      </c>
      <c r="U2425" s="24">
        <v>0</v>
      </c>
      <c r="V2425" s="24"/>
      <c r="W2425" s="24">
        <v>0</v>
      </c>
      <c r="X2425" s="24"/>
      <c r="Y2425" s="24">
        <v>0</v>
      </c>
      <c r="Z2425" s="24">
        <v>0</v>
      </c>
      <c r="AA2425" s="24"/>
      <c r="AB2425" s="24">
        <v>0</v>
      </c>
      <c r="AC2425" s="24">
        <v>0</v>
      </c>
      <c r="AD2425" s="24">
        <v>0</v>
      </c>
      <c r="AE2425" s="24">
        <v>0</v>
      </c>
      <c r="AF2425" s="24">
        <v>0</v>
      </c>
      <c r="AG2425" s="24">
        <v>0</v>
      </c>
      <c r="AH2425" s="24"/>
      <c r="AI2425" s="24">
        <v>0</v>
      </c>
      <c r="AJ2425" s="24">
        <v>0</v>
      </c>
      <c r="AK2425" s="24"/>
      <c r="AL2425" s="24">
        <v>0</v>
      </c>
      <c r="AM2425" s="24">
        <v>0</v>
      </c>
      <c r="AN2425" s="24">
        <v>0</v>
      </c>
      <c r="AO2425" s="24">
        <v>0</v>
      </c>
      <c r="AP2425" s="24">
        <v>0</v>
      </c>
      <c r="AQ2425" s="24">
        <v>0</v>
      </c>
      <c r="AR2425" s="24">
        <v>0</v>
      </c>
      <c r="AS2425" s="24">
        <v>0</v>
      </c>
      <c r="AT2425" s="24">
        <v>0</v>
      </c>
      <c r="AU2425" s="24">
        <v>0</v>
      </c>
      <c r="AV2425" s="24">
        <v>0</v>
      </c>
      <c r="AW2425" s="24">
        <v>0</v>
      </c>
      <c r="AX2425" s="24">
        <v>0</v>
      </c>
      <c r="AY2425" s="24">
        <v>0</v>
      </c>
      <c r="AZ2425" s="24">
        <v>0</v>
      </c>
      <c r="BA2425" s="24">
        <v>0</v>
      </c>
      <c r="BB2425" s="24">
        <v>0</v>
      </c>
      <c r="BC2425" s="24">
        <v>0</v>
      </c>
      <c r="BD2425" s="24">
        <f t="shared" si="979"/>
        <v>0</v>
      </c>
      <c r="BE2425" s="25"/>
    </row>
    <row r="2426" spans="1:57" ht="25.5" customHeight="1" x14ac:dyDescent="0.25">
      <c r="A2426" s="22">
        <v>48</v>
      </c>
      <c r="B2426" s="79" t="s">
        <v>110</v>
      </c>
      <c r="C2426" s="80">
        <v>13</v>
      </c>
      <c r="D2426" s="80">
        <v>33</v>
      </c>
      <c r="E2426" s="80" t="s">
        <v>343</v>
      </c>
      <c r="F2426" s="24">
        <v>0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4"/>
      <c r="W2426" s="24">
        <v>0</v>
      </c>
      <c r="X2426" s="24"/>
      <c r="Y2426" s="24">
        <v>0</v>
      </c>
      <c r="Z2426" s="24">
        <v>0</v>
      </c>
      <c r="AA2426" s="24"/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/>
      <c r="AI2426" s="24">
        <v>0</v>
      </c>
      <c r="AJ2426" s="24">
        <v>0</v>
      </c>
      <c r="AK2426" s="24"/>
      <c r="AL2426" s="24">
        <v>0</v>
      </c>
      <c r="AM2426" s="24">
        <v>0</v>
      </c>
      <c r="AN2426" s="24">
        <v>0</v>
      </c>
      <c r="AO2426" s="24">
        <v>0</v>
      </c>
      <c r="AP2426" s="24">
        <v>0</v>
      </c>
      <c r="AQ2426" s="24">
        <v>0</v>
      </c>
      <c r="AR2426" s="24">
        <v>0</v>
      </c>
      <c r="AS2426" s="24">
        <v>0</v>
      </c>
      <c r="AT2426" s="24">
        <v>0</v>
      </c>
      <c r="AU2426" s="24">
        <v>0</v>
      </c>
      <c r="AV2426" s="24">
        <v>0</v>
      </c>
      <c r="AW2426" s="24">
        <v>0</v>
      </c>
      <c r="AX2426" s="24">
        <v>0</v>
      </c>
      <c r="AY2426" s="24">
        <v>0</v>
      </c>
      <c r="AZ2426" s="24">
        <v>0</v>
      </c>
      <c r="BA2426" s="24">
        <v>0</v>
      </c>
      <c r="BB2426" s="24">
        <v>0</v>
      </c>
      <c r="BC2426" s="24">
        <v>0</v>
      </c>
      <c r="BD2426" s="24">
        <f t="shared" si="979"/>
        <v>0</v>
      </c>
      <c r="BE2426" s="25"/>
    </row>
    <row r="2427" spans="1:57" ht="25.5" customHeight="1" x14ac:dyDescent="0.25">
      <c r="A2427" s="22">
        <v>48</v>
      </c>
      <c r="B2427" s="78"/>
      <c r="C2427" s="76"/>
      <c r="D2427" s="76"/>
      <c r="E2427" s="76"/>
      <c r="F2427" s="24">
        <v>0</v>
      </c>
      <c r="G2427" s="24">
        <v>0</v>
      </c>
      <c r="H2427" s="24">
        <v>0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0</v>
      </c>
      <c r="V2427" s="24"/>
      <c r="W2427" s="24">
        <v>0</v>
      </c>
      <c r="X2427" s="24"/>
      <c r="Y2427" s="24">
        <v>0</v>
      </c>
      <c r="Z2427" s="24">
        <v>0</v>
      </c>
      <c r="AA2427" s="24"/>
      <c r="AB2427" s="24">
        <v>0</v>
      </c>
      <c r="AC2427" s="24">
        <v>0</v>
      </c>
      <c r="AD2427" s="24">
        <v>0</v>
      </c>
      <c r="AE2427" s="24">
        <v>0</v>
      </c>
      <c r="AF2427" s="24">
        <v>0</v>
      </c>
      <c r="AG2427" s="24">
        <v>0</v>
      </c>
      <c r="AH2427" s="24"/>
      <c r="AI2427" s="24">
        <v>0</v>
      </c>
      <c r="AJ2427" s="24">
        <v>0</v>
      </c>
      <c r="AK2427" s="24"/>
      <c r="AL2427" s="24">
        <v>0</v>
      </c>
      <c r="AM2427" s="24">
        <v>0</v>
      </c>
      <c r="AN2427" s="24">
        <v>0</v>
      </c>
      <c r="AO2427" s="24">
        <v>0</v>
      </c>
      <c r="AP2427" s="24">
        <v>0</v>
      </c>
      <c r="AQ2427" s="24">
        <v>0</v>
      </c>
      <c r="AR2427" s="24">
        <v>0</v>
      </c>
      <c r="AS2427" s="24">
        <v>0</v>
      </c>
      <c r="AT2427" s="24">
        <v>0</v>
      </c>
      <c r="AU2427" s="24">
        <v>0</v>
      </c>
      <c r="AV2427" s="24">
        <v>0</v>
      </c>
      <c r="AW2427" s="24">
        <v>0</v>
      </c>
      <c r="AX2427" s="24">
        <v>0</v>
      </c>
      <c r="AY2427" s="24">
        <v>0</v>
      </c>
      <c r="AZ2427" s="24">
        <v>0</v>
      </c>
      <c r="BA2427" s="24">
        <v>0</v>
      </c>
      <c r="BB2427" s="24">
        <v>0</v>
      </c>
      <c r="BC2427" s="24">
        <v>0</v>
      </c>
      <c r="BD2427" s="24">
        <f t="shared" si="979"/>
        <v>0</v>
      </c>
      <c r="BE2427" s="25"/>
    </row>
    <row r="2428" spans="1:57" ht="25.5" customHeight="1" x14ac:dyDescent="0.25">
      <c r="A2428" s="22">
        <v>48</v>
      </c>
      <c r="B2428" s="78"/>
      <c r="C2428" s="76"/>
      <c r="D2428" s="76"/>
      <c r="E2428" s="76"/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0</v>
      </c>
      <c r="V2428" s="24"/>
      <c r="W2428" s="24">
        <v>0</v>
      </c>
      <c r="X2428" s="24"/>
      <c r="Y2428" s="24">
        <v>0</v>
      </c>
      <c r="Z2428" s="24">
        <v>0</v>
      </c>
      <c r="AA2428" s="24"/>
      <c r="AB2428" s="24">
        <v>0</v>
      </c>
      <c r="AC2428" s="24">
        <v>0</v>
      </c>
      <c r="AD2428" s="24">
        <v>0</v>
      </c>
      <c r="AE2428" s="24">
        <v>0</v>
      </c>
      <c r="AF2428" s="24">
        <v>0</v>
      </c>
      <c r="AG2428" s="24">
        <v>0</v>
      </c>
      <c r="AH2428" s="24"/>
      <c r="AI2428" s="24">
        <v>0</v>
      </c>
      <c r="AJ2428" s="24">
        <v>0</v>
      </c>
      <c r="AK2428" s="24"/>
      <c r="AL2428" s="24">
        <v>0</v>
      </c>
      <c r="AM2428" s="24">
        <v>0</v>
      </c>
      <c r="AN2428" s="24">
        <v>0</v>
      </c>
      <c r="AO2428" s="24">
        <v>0</v>
      </c>
      <c r="AP2428" s="24">
        <v>0</v>
      </c>
      <c r="AQ2428" s="24">
        <v>0</v>
      </c>
      <c r="AR2428" s="24">
        <v>0</v>
      </c>
      <c r="AS2428" s="24">
        <v>0</v>
      </c>
      <c r="AT2428" s="24">
        <v>0</v>
      </c>
      <c r="AU2428" s="24">
        <v>0</v>
      </c>
      <c r="AV2428" s="24">
        <v>0</v>
      </c>
      <c r="AW2428" s="24">
        <v>0</v>
      </c>
      <c r="AX2428" s="24">
        <v>0</v>
      </c>
      <c r="AY2428" s="24">
        <v>0</v>
      </c>
      <c r="AZ2428" s="24">
        <v>0</v>
      </c>
      <c r="BA2428" s="24">
        <v>0</v>
      </c>
      <c r="BB2428" s="24">
        <v>0</v>
      </c>
      <c r="BC2428" s="24">
        <v>0</v>
      </c>
      <c r="BD2428" s="24">
        <f t="shared" si="979"/>
        <v>0</v>
      </c>
      <c r="BE2428" s="25"/>
    </row>
    <row r="2429" spans="1:57" ht="25.5" customHeight="1" x14ac:dyDescent="0.25">
      <c r="A2429" s="22">
        <v>48</v>
      </c>
      <c r="B2429" s="78"/>
      <c r="C2429" s="76"/>
      <c r="D2429" s="76"/>
      <c r="E2429" s="76"/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0</v>
      </c>
      <c r="V2429" s="24"/>
      <c r="W2429" s="24">
        <v>0</v>
      </c>
      <c r="X2429" s="24"/>
      <c r="Y2429" s="24">
        <v>0</v>
      </c>
      <c r="Z2429" s="24">
        <v>0</v>
      </c>
      <c r="AA2429" s="24"/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/>
      <c r="AI2429" s="24">
        <v>0</v>
      </c>
      <c r="AJ2429" s="24">
        <v>0</v>
      </c>
      <c r="AK2429" s="24"/>
      <c r="AL2429" s="24">
        <v>0</v>
      </c>
      <c r="AM2429" s="24">
        <v>0</v>
      </c>
      <c r="AN2429" s="24">
        <v>0</v>
      </c>
      <c r="AO2429" s="24">
        <v>0</v>
      </c>
      <c r="AP2429" s="24">
        <v>0</v>
      </c>
      <c r="AQ2429" s="24">
        <v>0</v>
      </c>
      <c r="AR2429" s="24">
        <v>0</v>
      </c>
      <c r="AS2429" s="24">
        <v>0</v>
      </c>
      <c r="AT2429" s="24">
        <v>0</v>
      </c>
      <c r="AU2429" s="24">
        <v>0</v>
      </c>
      <c r="AV2429" s="24">
        <v>0</v>
      </c>
      <c r="AW2429" s="24">
        <v>0</v>
      </c>
      <c r="AX2429" s="24">
        <v>0</v>
      </c>
      <c r="AY2429" s="24">
        <v>0</v>
      </c>
      <c r="AZ2429" s="24">
        <v>0</v>
      </c>
      <c r="BA2429" s="24">
        <v>0</v>
      </c>
      <c r="BB2429" s="24">
        <v>0</v>
      </c>
      <c r="BC2429" s="24">
        <v>0</v>
      </c>
      <c r="BD2429" s="24">
        <f t="shared" si="979"/>
        <v>0</v>
      </c>
      <c r="BE2429" s="25"/>
    </row>
    <row r="2430" spans="1:57" ht="25.5" customHeight="1" x14ac:dyDescent="0.25">
      <c r="A2430" s="22">
        <v>48</v>
      </c>
      <c r="B2430" s="78"/>
      <c r="C2430" s="76"/>
      <c r="D2430" s="76"/>
      <c r="E2430" s="76"/>
      <c r="F2430" s="24">
        <v>0</v>
      </c>
      <c r="G2430" s="24">
        <v>0</v>
      </c>
      <c r="H2430" s="24">
        <v>0</v>
      </c>
      <c r="I2430" s="24">
        <v>0</v>
      </c>
      <c r="J2430" s="24">
        <v>0</v>
      </c>
      <c r="K2430" s="24">
        <v>0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0</v>
      </c>
      <c r="V2430" s="24"/>
      <c r="W2430" s="24">
        <v>0</v>
      </c>
      <c r="X2430" s="24"/>
      <c r="Y2430" s="24">
        <v>0</v>
      </c>
      <c r="Z2430" s="24">
        <v>0</v>
      </c>
      <c r="AA2430" s="24"/>
      <c r="AB2430" s="24">
        <v>0</v>
      </c>
      <c r="AC2430" s="24">
        <v>0</v>
      </c>
      <c r="AD2430" s="24">
        <v>0</v>
      </c>
      <c r="AE2430" s="24">
        <v>0</v>
      </c>
      <c r="AF2430" s="24">
        <v>0</v>
      </c>
      <c r="AG2430" s="24">
        <v>0</v>
      </c>
      <c r="AH2430" s="24"/>
      <c r="AI2430" s="24">
        <v>0</v>
      </c>
      <c r="AJ2430" s="24">
        <v>0</v>
      </c>
      <c r="AK2430" s="24"/>
      <c r="AL2430" s="24">
        <v>0</v>
      </c>
      <c r="AM2430" s="24">
        <v>0</v>
      </c>
      <c r="AN2430" s="24">
        <v>0</v>
      </c>
      <c r="AO2430" s="24">
        <v>0</v>
      </c>
      <c r="AP2430" s="24">
        <v>0</v>
      </c>
      <c r="AQ2430" s="24">
        <v>0</v>
      </c>
      <c r="AR2430" s="24">
        <v>0</v>
      </c>
      <c r="AS2430" s="24">
        <v>0</v>
      </c>
      <c r="AT2430" s="24">
        <v>0</v>
      </c>
      <c r="AU2430" s="24">
        <v>0</v>
      </c>
      <c r="AV2430" s="24">
        <v>0</v>
      </c>
      <c r="AW2430" s="24">
        <v>0</v>
      </c>
      <c r="AX2430" s="24">
        <v>0</v>
      </c>
      <c r="AY2430" s="24">
        <v>0</v>
      </c>
      <c r="AZ2430" s="24">
        <v>0</v>
      </c>
      <c r="BA2430" s="24">
        <v>0</v>
      </c>
      <c r="BB2430" s="24">
        <v>0</v>
      </c>
      <c r="BC2430" s="24">
        <v>0</v>
      </c>
      <c r="BD2430" s="24">
        <f t="shared" si="979"/>
        <v>0</v>
      </c>
      <c r="BE2430" s="25"/>
    </row>
    <row r="2431" spans="1:57" ht="25.5" customHeight="1" x14ac:dyDescent="0.25">
      <c r="A2431" s="22">
        <v>48</v>
      </c>
      <c r="B2431" s="78"/>
      <c r="C2431" s="76"/>
      <c r="D2431" s="76"/>
      <c r="E2431" s="76"/>
      <c r="F2431" s="24">
        <v>0</v>
      </c>
      <c r="G2431" s="24">
        <v>0</v>
      </c>
      <c r="H2431" s="24">
        <v>0</v>
      </c>
      <c r="I2431" s="24">
        <v>0</v>
      </c>
      <c r="J2431" s="24">
        <v>0</v>
      </c>
      <c r="K2431" s="24">
        <v>0</v>
      </c>
      <c r="L2431" s="24">
        <v>0</v>
      </c>
      <c r="M2431" s="24">
        <v>0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0</v>
      </c>
      <c r="V2431" s="24"/>
      <c r="W2431" s="24">
        <v>0</v>
      </c>
      <c r="X2431" s="24"/>
      <c r="Y2431" s="24">
        <v>0</v>
      </c>
      <c r="Z2431" s="24">
        <v>0</v>
      </c>
      <c r="AA2431" s="24"/>
      <c r="AB2431" s="24">
        <v>0</v>
      </c>
      <c r="AC2431" s="24">
        <v>0</v>
      </c>
      <c r="AD2431" s="24">
        <v>0</v>
      </c>
      <c r="AE2431" s="24">
        <v>0</v>
      </c>
      <c r="AF2431" s="24">
        <v>0</v>
      </c>
      <c r="AG2431" s="24">
        <v>0</v>
      </c>
      <c r="AH2431" s="24"/>
      <c r="AI2431" s="24">
        <v>0</v>
      </c>
      <c r="AJ2431" s="24">
        <v>0</v>
      </c>
      <c r="AK2431" s="24"/>
      <c r="AL2431" s="24">
        <v>0</v>
      </c>
      <c r="AM2431" s="24">
        <v>0</v>
      </c>
      <c r="AN2431" s="24">
        <v>0</v>
      </c>
      <c r="AO2431" s="24">
        <v>0</v>
      </c>
      <c r="AP2431" s="24">
        <v>0</v>
      </c>
      <c r="AQ2431" s="24">
        <v>0</v>
      </c>
      <c r="AR2431" s="24">
        <v>0</v>
      </c>
      <c r="AS2431" s="24">
        <v>0</v>
      </c>
      <c r="AT2431" s="24">
        <v>0</v>
      </c>
      <c r="AU2431" s="24">
        <v>0</v>
      </c>
      <c r="AV2431" s="24">
        <v>0</v>
      </c>
      <c r="AW2431" s="24">
        <v>0</v>
      </c>
      <c r="AX2431" s="24">
        <v>0</v>
      </c>
      <c r="AY2431" s="24">
        <v>0</v>
      </c>
      <c r="AZ2431" s="24">
        <v>0</v>
      </c>
      <c r="BA2431" s="24">
        <v>0</v>
      </c>
      <c r="BB2431" s="24">
        <v>0</v>
      </c>
      <c r="BC2431" s="24">
        <v>0</v>
      </c>
      <c r="BD2431" s="24">
        <f t="shared" si="979"/>
        <v>0</v>
      </c>
      <c r="BE2431" s="25"/>
    </row>
    <row r="2432" spans="1:57" ht="25.5" customHeight="1" x14ac:dyDescent="0.25">
      <c r="A2432" s="22">
        <v>48</v>
      </c>
      <c r="B2432" s="78"/>
      <c r="C2432" s="76"/>
      <c r="D2432" s="76"/>
      <c r="E2432" s="76"/>
      <c r="F2432" s="24">
        <v>0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4"/>
      <c r="W2432" s="24">
        <v>0</v>
      </c>
      <c r="X2432" s="24"/>
      <c r="Y2432" s="24">
        <v>0</v>
      </c>
      <c r="Z2432" s="24">
        <v>0</v>
      </c>
      <c r="AA2432" s="24"/>
      <c r="AB2432" s="24">
        <v>0</v>
      </c>
      <c r="AC2432" s="24">
        <v>0</v>
      </c>
      <c r="AD2432" s="24">
        <v>0</v>
      </c>
      <c r="AE2432" s="24">
        <v>0</v>
      </c>
      <c r="AF2432" s="24">
        <v>0</v>
      </c>
      <c r="AG2432" s="24">
        <v>0</v>
      </c>
      <c r="AH2432" s="24"/>
      <c r="AI2432" s="24">
        <v>0</v>
      </c>
      <c r="AJ2432" s="24">
        <v>0</v>
      </c>
      <c r="AK2432" s="24"/>
      <c r="AL2432" s="24">
        <v>0</v>
      </c>
      <c r="AM2432" s="24">
        <v>0</v>
      </c>
      <c r="AN2432" s="24">
        <v>0</v>
      </c>
      <c r="AO2432" s="24">
        <v>0</v>
      </c>
      <c r="AP2432" s="24">
        <v>0</v>
      </c>
      <c r="AQ2432" s="24">
        <v>0</v>
      </c>
      <c r="AR2432" s="24">
        <v>0</v>
      </c>
      <c r="AS2432" s="24">
        <v>0</v>
      </c>
      <c r="AT2432" s="24">
        <v>0</v>
      </c>
      <c r="AU2432" s="24">
        <v>0</v>
      </c>
      <c r="AV2432" s="24">
        <v>0</v>
      </c>
      <c r="AW2432" s="24">
        <v>0</v>
      </c>
      <c r="AX2432" s="24">
        <v>0</v>
      </c>
      <c r="AY2432" s="24">
        <v>0</v>
      </c>
      <c r="AZ2432" s="24">
        <v>0</v>
      </c>
      <c r="BA2432" s="24">
        <v>0</v>
      </c>
      <c r="BB2432" s="24">
        <v>0</v>
      </c>
      <c r="BC2432" s="24">
        <v>0</v>
      </c>
      <c r="BD2432" s="24">
        <f t="shared" si="979"/>
        <v>0</v>
      </c>
      <c r="BE2432" s="25"/>
    </row>
    <row r="2433" spans="1:57" ht="25.5" customHeight="1" x14ac:dyDescent="0.25">
      <c r="A2433" s="22">
        <v>48</v>
      </c>
      <c r="B2433" s="78"/>
      <c r="C2433" s="76"/>
      <c r="D2433" s="76"/>
      <c r="E2433" s="76"/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0</v>
      </c>
      <c r="V2433" s="24"/>
      <c r="W2433" s="24">
        <v>0</v>
      </c>
      <c r="X2433" s="24"/>
      <c r="Y2433" s="24">
        <v>0</v>
      </c>
      <c r="Z2433" s="24">
        <v>0</v>
      </c>
      <c r="AA2433" s="24"/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/>
      <c r="AI2433" s="24">
        <v>0</v>
      </c>
      <c r="AJ2433" s="24">
        <v>0</v>
      </c>
      <c r="AK2433" s="24"/>
      <c r="AL2433" s="24">
        <v>0</v>
      </c>
      <c r="AM2433" s="24">
        <v>0</v>
      </c>
      <c r="AN2433" s="24">
        <v>0</v>
      </c>
      <c r="AO2433" s="24">
        <v>0</v>
      </c>
      <c r="AP2433" s="24">
        <v>0</v>
      </c>
      <c r="AQ2433" s="24">
        <v>0</v>
      </c>
      <c r="AR2433" s="24">
        <v>0</v>
      </c>
      <c r="AS2433" s="24">
        <v>0</v>
      </c>
      <c r="AT2433" s="24">
        <v>0</v>
      </c>
      <c r="AU2433" s="24">
        <v>0</v>
      </c>
      <c r="AV2433" s="24">
        <v>0</v>
      </c>
      <c r="AW2433" s="24">
        <v>0</v>
      </c>
      <c r="AX2433" s="24">
        <v>0</v>
      </c>
      <c r="AY2433" s="24">
        <v>0</v>
      </c>
      <c r="AZ2433" s="24">
        <v>0</v>
      </c>
      <c r="BA2433" s="24">
        <v>0</v>
      </c>
      <c r="BB2433" s="24">
        <v>0</v>
      </c>
      <c r="BC2433" s="24">
        <v>0</v>
      </c>
      <c r="BD2433" s="24">
        <f t="shared" si="979"/>
        <v>0</v>
      </c>
      <c r="BE2433" s="25"/>
    </row>
    <row r="2434" spans="1:57" ht="25.5" customHeight="1" x14ac:dyDescent="0.25">
      <c r="A2434" s="22">
        <v>48</v>
      </c>
      <c r="B2434" s="78"/>
      <c r="C2434" s="76"/>
      <c r="D2434" s="76"/>
      <c r="E2434" s="76"/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0</v>
      </c>
      <c r="U2434" s="24">
        <v>0</v>
      </c>
      <c r="V2434" s="24"/>
      <c r="W2434" s="24">
        <v>0</v>
      </c>
      <c r="X2434" s="24"/>
      <c r="Y2434" s="24">
        <v>0</v>
      </c>
      <c r="Z2434" s="24">
        <v>0</v>
      </c>
      <c r="AA2434" s="24"/>
      <c r="AB2434" s="24">
        <v>0</v>
      </c>
      <c r="AC2434" s="24">
        <v>0</v>
      </c>
      <c r="AD2434" s="24">
        <v>0</v>
      </c>
      <c r="AE2434" s="24">
        <v>0</v>
      </c>
      <c r="AF2434" s="24">
        <v>0</v>
      </c>
      <c r="AG2434" s="24">
        <v>0</v>
      </c>
      <c r="AH2434" s="24"/>
      <c r="AI2434" s="24">
        <v>0</v>
      </c>
      <c r="AJ2434" s="24">
        <v>0</v>
      </c>
      <c r="AK2434" s="24"/>
      <c r="AL2434" s="24">
        <v>0</v>
      </c>
      <c r="AM2434" s="24">
        <v>0</v>
      </c>
      <c r="AN2434" s="24">
        <v>0</v>
      </c>
      <c r="AO2434" s="24">
        <v>0</v>
      </c>
      <c r="AP2434" s="24">
        <v>0</v>
      </c>
      <c r="AQ2434" s="24">
        <v>0</v>
      </c>
      <c r="AR2434" s="24">
        <v>0</v>
      </c>
      <c r="AS2434" s="24">
        <v>0</v>
      </c>
      <c r="AT2434" s="24">
        <v>0</v>
      </c>
      <c r="AU2434" s="24">
        <v>0</v>
      </c>
      <c r="AV2434" s="24">
        <v>0</v>
      </c>
      <c r="AW2434" s="24">
        <v>0</v>
      </c>
      <c r="AX2434" s="24">
        <v>0</v>
      </c>
      <c r="AY2434" s="24">
        <v>0</v>
      </c>
      <c r="AZ2434" s="24">
        <v>0</v>
      </c>
      <c r="BA2434" s="24">
        <v>0</v>
      </c>
      <c r="BB2434" s="24">
        <v>0</v>
      </c>
      <c r="BC2434" s="24">
        <v>0</v>
      </c>
      <c r="BD2434" s="24">
        <f t="shared" si="979"/>
        <v>0</v>
      </c>
      <c r="BE2434" s="25"/>
    </row>
    <row r="2435" spans="1:57" ht="25.5" customHeight="1" x14ac:dyDescent="0.25">
      <c r="A2435" s="22">
        <v>48</v>
      </c>
      <c r="B2435" s="78"/>
      <c r="C2435" s="76"/>
      <c r="D2435" s="76"/>
      <c r="E2435" s="76"/>
      <c r="F2435" s="24">
        <v>0</v>
      </c>
      <c r="G2435" s="24">
        <v>0</v>
      </c>
      <c r="H2435" s="24">
        <v>0</v>
      </c>
      <c r="I2435" s="24">
        <v>0</v>
      </c>
      <c r="J2435" s="24">
        <v>0</v>
      </c>
      <c r="K2435" s="24">
        <v>0</v>
      </c>
      <c r="L2435" s="24">
        <v>0</v>
      </c>
      <c r="M2435" s="24">
        <v>0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0</v>
      </c>
      <c r="V2435" s="24"/>
      <c r="W2435" s="24">
        <v>0</v>
      </c>
      <c r="X2435" s="24"/>
      <c r="Y2435" s="24">
        <v>0</v>
      </c>
      <c r="Z2435" s="24">
        <v>0</v>
      </c>
      <c r="AA2435" s="24"/>
      <c r="AB2435" s="24">
        <v>0</v>
      </c>
      <c r="AC2435" s="24">
        <v>0</v>
      </c>
      <c r="AD2435" s="24">
        <v>0</v>
      </c>
      <c r="AE2435" s="24">
        <v>0</v>
      </c>
      <c r="AF2435" s="24">
        <v>0</v>
      </c>
      <c r="AG2435" s="24">
        <v>0</v>
      </c>
      <c r="AH2435" s="24"/>
      <c r="AI2435" s="24">
        <v>0</v>
      </c>
      <c r="AJ2435" s="24">
        <v>0</v>
      </c>
      <c r="AK2435" s="24"/>
      <c r="AL2435" s="24">
        <v>0</v>
      </c>
      <c r="AM2435" s="24">
        <v>0</v>
      </c>
      <c r="AN2435" s="24">
        <v>0</v>
      </c>
      <c r="AO2435" s="24">
        <v>0</v>
      </c>
      <c r="AP2435" s="24">
        <v>0</v>
      </c>
      <c r="AQ2435" s="24">
        <v>0</v>
      </c>
      <c r="AR2435" s="24">
        <v>0</v>
      </c>
      <c r="AS2435" s="24">
        <v>0</v>
      </c>
      <c r="AT2435" s="24">
        <v>0</v>
      </c>
      <c r="AU2435" s="24">
        <v>0</v>
      </c>
      <c r="AV2435" s="24">
        <v>0</v>
      </c>
      <c r="AW2435" s="24">
        <v>0</v>
      </c>
      <c r="AX2435" s="24">
        <v>0</v>
      </c>
      <c r="AY2435" s="24">
        <v>0</v>
      </c>
      <c r="AZ2435" s="24">
        <v>0</v>
      </c>
      <c r="BA2435" s="24">
        <v>0</v>
      </c>
      <c r="BB2435" s="24">
        <v>0</v>
      </c>
      <c r="BC2435" s="24">
        <v>0</v>
      </c>
      <c r="BD2435" s="24">
        <f t="shared" si="979"/>
        <v>0</v>
      </c>
      <c r="BE2435" s="25"/>
    </row>
    <row r="2436" spans="1:57" ht="25.5" customHeight="1" x14ac:dyDescent="0.25">
      <c r="A2436" s="22">
        <v>48</v>
      </c>
      <c r="B2436" s="78"/>
      <c r="C2436" s="76"/>
      <c r="D2436" s="76"/>
      <c r="E2436" s="76"/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0</v>
      </c>
      <c r="V2436" s="24"/>
      <c r="W2436" s="24">
        <v>0</v>
      </c>
      <c r="X2436" s="24"/>
      <c r="Y2436" s="24">
        <v>0</v>
      </c>
      <c r="Z2436" s="24">
        <v>0</v>
      </c>
      <c r="AA2436" s="24"/>
      <c r="AB2436" s="24">
        <v>0</v>
      </c>
      <c r="AC2436" s="24">
        <v>0</v>
      </c>
      <c r="AD2436" s="24">
        <v>0</v>
      </c>
      <c r="AE2436" s="24">
        <v>0</v>
      </c>
      <c r="AF2436" s="24">
        <v>0</v>
      </c>
      <c r="AG2436" s="24">
        <v>0</v>
      </c>
      <c r="AH2436" s="24"/>
      <c r="AI2436" s="24">
        <v>0</v>
      </c>
      <c r="AJ2436" s="24">
        <v>0</v>
      </c>
      <c r="AK2436" s="24"/>
      <c r="AL2436" s="24">
        <v>0</v>
      </c>
      <c r="AM2436" s="24">
        <v>0</v>
      </c>
      <c r="AN2436" s="24">
        <v>0</v>
      </c>
      <c r="AO2436" s="24">
        <v>0</v>
      </c>
      <c r="AP2436" s="24">
        <v>0</v>
      </c>
      <c r="AQ2436" s="24">
        <v>0</v>
      </c>
      <c r="AR2436" s="24">
        <v>0</v>
      </c>
      <c r="AS2436" s="24">
        <v>0</v>
      </c>
      <c r="AT2436" s="24">
        <v>0</v>
      </c>
      <c r="AU2436" s="24">
        <v>0</v>
      </c>
      <c r="AV2436" s="24">
        <v>0</v>
      </c>
      <c r="AW2436" s="24">
        <v>0</v>
      </c>
      <c r="AX2436" s="24">
        <v>0</v>
      </c>
      <c r="AY2436" s="24">
        <v>0</v>
      </c>
      <c r="AZ2436" s="24">
        <v>0</v>
      </c>
      <c r="BA2436" s="24">
        <v>0</v>
      </c>
      <c r="BB2436" s="24">
        <v>0</v>
      </c>
      <c r="BC2436" s="24">
        <v>0</v>
      </c>
      <c r="BD2436" s="24">
        <f t="shared" si="979"/>
        <v>0</v>
      </c>
      <c r="BE2436" s="25"/>
    </row>
    <row r="2437" spans="1:57" ht="25.5" customHeight="1" x14ac:dyDescent="0.25">
      <c r="A2437" s="29"/>
      <c r="B2437" s="83"/>
      <c r="C2437" s="84"/>
      <c r="D2437" s="84"/>
      <c r="E2437" s="76" t="s">
        <v>116</v>
      </c>
      <c r="F2437" s="37">
        <f t="shared" ref="F2437:AK2437" si="980">SUM(F2397:F2436)</f>
        <v>0</v>
      </c>
      <c r="G2437" s="37">
        <f t="shared" si="980"/>
        <v>0</v>
      </c>
      <c r="H2437" s="37">
        <f t="shared" si="980"/>
        <v>0</v>
      </c>
      <c r="I2437" s="37">
        <f t="shared" si="980"/>
        <v>0</v>
      </c>
      <c r="J2437" s="37">
        <f t="shared" si="980"/>
        <v>0</v>
      </c>
      <c r="K2437" s="37">
        <f t="shared" si="980"/>
        <v>0</v>
      </c>
      <c r="L2437" s="37">
        <f t="shared" si="980"/>
        <v>0</v>
      </c>
      <c r="M2437" s="37">
        <f t="shared" si="980"/>
        <v>0</v>
      </c>
      <c r="N2437" s="37">
        <f t="shared" si="980"/>
        <v>0</v>
      </c>
      <c r="O2437" s="37">
        <f t="shared" si="980"/>
        <v>0</v>
      </c>
      <c r="P2437" s="37">
        <f t="shared" si="980"/>
        <v>0</v>
      </c>
      <c r="Q2437" s="37">
        <f t="shared" si="980"/>
        <v>0</v>
      </c>
      <c r="R2437" s="37">
        <f t="shared" si="980"/>
        <v>0</v>
      </c>
      <c r="S2437" s="37">
        <f t="shared" si="980"/>
        <v>0</v>
      </c>
      <c r="T2437" s="37">
        <f t="shared" si="980"/>
        <v>0</v>
      </c>
      <c r="U2437" s="37">
        <f t="shared" si="980"/>
        <v>0</v>
      </c>
      <c r="V2437" s="37"/>
      <c r="W2437" s="37">
        <f t="shared" si="980"/>
        <v>0</v>
      </c>
      <c r="X2437" s="37"/>
      <c r="Y2437" s="37">
        <f t="shared" si="980"/>
        <v>0</v>
      </c>
      <c r="Z2437" s="37">
        <f t="shared" si="980"/>
        <v>0</v>
      </c>
      <c r="AA2437" s="37"/>
      <c r="AB2437" s="37">
        <f t="shared" si="980"/>
        <v>0</v>
      </c>
      <c r="AC2437" s="37">
        <f t="shared" si="980"/>
        <v>0</v>
      </c>
      <c r="AD2437" s="37">
        <f t="shared" si="980"/>
        <v>0</v>
      </c>
      <c r="AE2437" s="37">
        <f t="shared" si="980"/>
        <v>0</v>
      </c>
      <c r="AF2437" s="37">
        <f t="shared" si="980"/>
        <v>0</v>
      </c>
      <c r="AG2437" s="37">
        <f t="shared" si="980"/>
        <v>0</v>
      </c>
      <c r="AH2437" s="37"/>
      <c r="AI2437" s="37">
        <f t="shared" si="980"/>
        <v>0</v>
      </c>
      <c r="AJ2437" s="37">
        <f t="shared" si="980"/>
        <v>0</v>
      </c>
      <c r="AK2437" s="37"/>
      <c r="AL2437" s="37">
        <f t="shared" ref="AL2437:BC2437" si="981">SUM(AL2397:AL2436)</f>
        <v>0</v>
      </c>
      <c r="AM2437" s="37">
        <f t="shared" si="981"/>
        <v>0</v>
      </c>
      <c r="AN2437" s="37">
        <f t="shared" si="981"/>
        <v>0</v>
      </c>
      <c r="AO2437" s="37">
        <f t="shared" si="981"/>
        <v>0</v>
      </c>
      <c r="AP2437" s="37">
        <f t="shared" si="981"/>
        <v>0</v>
      </c>
      <c r="AQ2437" s="37">
        <f t="shared" si="981"/>
        <v>0</v>
      </c>
      <c r="AR2437" s="37">
        <f t="shared" si="981"/>
        <v>0</v>
      </c>
      <c r="AS2437" s="37">
        <f t="shared" si="981"/>
        <v>0</v>
      </c>
      <c r="AT2437" s="37">
        <f t="shared" si="981"/>
        <v>0</v>
      </c>
      <c r="AU2437" s="37">
        <f t="shared" si="981"/>
        <v>0</v>
      </c>
      <c r="AV2437" s="37">
        <f t="shared" si="981"/>
        <v>0</v>
      </c>
      <c r="AW2437" s="37">
        <f t="shared" si="981"/>
        <v>0</v>
      </c>
      <c r="AX2437" s="37">
        <f t="shared" si="981"/>
        <v>0</v>
      </c>
      <c r="AY2437" s="37">
        <f t="shared" si="981"/>
        <v>0</v>
      </c>
      <c r="AZ2437" s="37">
        <f t="shared" si="981"/>
        <v>0</v>
      </c>
      <c r="BA2437" s="37">
        <f t="shared" si="981"/>
        <v>0</v>
      </c>
      <c r="BB2437" s="37">
        <f t="shared" si="981"/>
        <v>0</v>
      </c>
      <c r="BC2437" s="37">
        <f t="shared" si="981"/>
        <v>0</v>
      </c>
      <c r="BD2437" s="24">
        <f t="shared" si="979"/>
        <v>0</v>
      </c>
      <c r="BE2437" s="110"/>
    </row>
    <row r="2438" spans="1:57" ht="25.5" customHeight="1" x14ac:dyDescent="0.25">
      <c r="A2438" s="29"/>
      <c r="B2438" s="83"/>
      <c r="C2438" s="84"/>
      <c r="D2438" s="84"/>
      <c r="E2438" s="76" t="s">
        <v>117</v>
      </c>
      <c r="F2438" s="33">
        <f t="shared" ref="F2438:AK2438" si="982">COUNTA(F2397:F2436)</f>
        <v>40</v>
      </c>
      <c r="G2438" s="33">
        <f t="shared" si="982"/>
        <v>40</v>
      </c>
      <c r="H2438" s="33">
        <f t="shared" si="982"/>
        <v>40</v>
      </c>
      <c r="I2438" s="33">
        <f t="shared" si="982"/>
        <v>40</v>
      </c>
      <c r="J2438" s="33">
        <f t="shared" si="982"/>
        <v>40</v>
      </c>
      <c r="K2438" s="33">
        <f t="shared" si="982"/>
        <v>40</v>
      </c>
      <c r="L2438" s="33">
        <f t="shared" si="982"/>
        <v>40</v>
      </c>
      <c r="M2438" s="33">
        <f t="shared" si="982"/>
        <v>40</v>
      </c>
      <c r="N2438" s="33">
        <f t="shared" si="982"/>
        <v>40</v>
      </c>
      <c r="O2438" s="33">
        <f t="shared" si="982"/>
        <v>40</v>
      </c>
      <c r="P2438" s="33">
        <f t="shared" si="982"/>
        <v>40</v>
      </c>
      <c r="Q2438" s="33">
        <f t="shared" si="982"/>
        <v>40</v>
      </c>
      <c r="R2438" s="33">
        <f t="shared" si="982"/>
        <v>40</v>
      </c>
      <c r="S2438" s="33">
        <f t="shared" si="982"/>
        <v>40</v>
      </c>
      <c r="T2438" s="33">
        <f t="shared" si="982"/>
        <v>40</v>
      </c>
      <c r="U2438" s="33">
        <f t="shared" si="982"/>
        <v>40</v>
      </c>
      <c r="V2438" s="33"/>
      <c r="W2438" s="33">
        <f t="shared" si="982"/>
        <v>40</v>
      </c>
      <c r="X2438" s="33"/>
      <c r="Y2438" s="33">
        <f t="shared" si="982"/>
        <v>40</v>
      </c>
      <c r="Z2438" s="33">
        <f t="shared" si="982"/>
        <v>40</v>
      </c>
      <c r="AA2438" s="33"/>
      <c r="AB2438" s="33">
        <f t="shared" si="982"/>
        <v>40</v>
      </c>
      <c r="AC2438" s="33">
        <f t="shared" si="982"/>
        <v>40</v>
      </c>
      <c r="AD2438" s="33">
        <f t="shared" si="982"/>
        <v>40</v>
      </c>
      <c r="AE2438" s="33">
        <f t="shared" si="982"/>
        <v>40</v>
      </c>
      <c r="AF2438" s="33">
        <f t="shared" si="982"/>
        <v>40</v>
      </c>
      <c r="AG2438" s="33">
        <f t="shared" si="982"/>
        <v>40</v>
      </c>
      <c r="AH2438" s="33"/>
      <c r="AI2438" s="33">
        <f t="shared" si="982"/>
        <v>40</v>
      </c>
      <c r="AJ2438" s="33">
        <f t="shared" si="982"/>
        <v>40</v>
      </c>
      <c r="AK2438" s="33"/>
      <c r="AL2438" s="33">
        <f t="shared" ref="AL2438:BC2438" si="983">COUNTA(AL2397:AL2436)</f>
        <v>40</v>
      </c>
      <c r="AM2438" s="33">
        <f t="shared" si="983"/>
        <v>40</v>
      </c>
      <c r="AN2438" s="33">
        <f t="shared" si="983"/>
        <v>40</v>
      </c>
      <c r="AO2438" s="33">
        <f t="shared" si="983"/>
        <v>40</v>
      </c>
      <c r="AP2438" s="33">
        <f t="shared" si="983"/>
        <v>40</v>
      </c>
      <c r="AQ2438" s="33">
        <f t="shared" si="983"/>
        <v>40</v>
      </c>
      <c r="AR2438" s="33">
        <f t="shared" si="983"/>
        <v>40</v>
      </c>
      <c r="AS2438" s="33">
        <f t="shared" si="983"/>
        <v>40</v>
      </c>
      <c r="AT2438" s="33">
        <f t="shared" si="983"/>
        <v>40</v>
      </c>
      <c r="AU2438" s="33">
        <f t="shared" si="983"/>
        <v>40</v>
      </c>
      <c r="AV2438" s="33">
        <f t="shared" si="983"/>
        <v>40</v>
      </c>
      <c r="AW2438" s="33">
        <f t="shared" si="983"/>
        <v>40</v>
      </c>
      <c r="AX2438" s="33">
        <f t="shared" si="983"/>
        <v>40</v>
      </c>
      <c r="AY2438" s="33">
        <f t="shared" si="983"/>
        <v>40</v>
      </c>
      <c r="AZ2438" s="33">
        <f t="shared" si="983"/>
        <v>40</v>
      </c>
      <c r="BA2438" s="33">
        <f t="shared" si="983"/>
        <v>40</v>
      </c>
      <c r="BB2438" s="33">
        <f t="shared" si="983"/>
        <v>40</v>
      </c>
      <c r="BC2438" s="33">
        <f t="shared" si="983"/>
        <v>40</v>
      </c>
      <c r="BD2438" s="33">
        <f t="shared" si="979"/>
        <v>1800</v>
      </c>
      <c r="BE2438" s="110"/>
    </row>
    <row r="2439" spans="1:57" ht="25.5" customHeight="1" x14ac:dyDescent="0.25">
      <c r="A2439" s="29"/>
      <c r="B2439" s="83"/>
      <c r="C2439" s="84"/>
      <c r="D2439" s="84"/>
      <c r="E2439" s="76" t="s">
        <v>64</v>
      </c>
      <c r="F2439" s="34">
        <f t="shared" ref="F2439:AK2439" si="984">COUNTIF(F2397:F2436,"NS")</f>
        <v>0</v>
      </c>
      <c r="G2439" s="34">
        <f t="shared" si="984"/>
        <v>0</v>
      </c>
      <c r="H2439" s="34">
        <f t="shared" si="984"/>
        <v>0</v>
      </c>
      <c r="I2439" s="34">
        <f t="shared" si="984"/>
        <v>0</v>
      </c>
      <c r="J2439" s="34">
        <f t="shared" si="984"/>
        <v>0</v>
      </c>
      <c r="K2439" s="34">
        <f t="shared" si="984"/>
        <v>0</v>
      </c>
      <c r="L2439" s="34">
        <f t="shared" si="984"/>
        <v>0</v>
      </c>
      <c r="M2439" s="34">
        <f t="shared" si="984"/>
        <v>0</v>
      </c>
      <c r="N2439" s="34">
        <f t="shared" si="984"/>
        <v>0</v>
      </c>
      <c r="O2439" s="34">
        <f t="shared" si="984"/>
        <v>0</v>
      </c>
      <c r="P2439" s="34">
        <f t="shared" si="984"/>
        <v>0</v>
      </c>
      <c r="Q2439" s="34">
        <f t="shared" si="984"/>
        <v>0</v>
      </c>
      <c r="R2439" s="34">
        <f t="shared" si="984"/>
        <v>0</v>
      </c>
      <c r="S2439" s="34">
        <f t="shared" si="984"/>
        <v>0</v>
      </c>
      <c r="T2439" s="34">
        <f t="shared" si="984"/>
        <v>0</v>
      </c>
      <c r="U2439" s="34">
        <f t="shared" si="984"/>
        <v>0</v>
      </c>
      <c r="V2439" s="34"/>
      <c r="W2439" s="34">
        <f t="shared" si="984"/>
        <v>0</v>
      </c>
      <c r="X2439" s="34"/>
      <c r="Y2439" s="34">
        <f t="shared" si="984"/>
        <v>0</v>
      </c>
      <c r="Z2439" s="34">
        <f t="shared" si="984"/>
        <v>0</v>
      </c>
      <c r="AA2439" s="34"/>
      <c r="AB2439" s="34">
        <f t="shared" si="984"/>
        <v>0</v>
      </c>
      <c r="AC2439" s="34">
        <f t="shared" si="984"/>
        <v>0</v>
      </c>
      <c r="AD2439" s="34">
        <f t="shared" si="984"/>
        <v>0</v>
      </c>
      <c r="AE2439" s="34">
        <f t="shared" si="984"/>
        <v>0</v>
      </c>
      <c r="AF2439" s="34">
        <f t="shared" si="984"/>
        <v>0</v>
      </c>
      <c r="AG2439" s="34">
        <f t="shared" si="984"/>
        <v>0</v>
      </c>
      <c r="AH2439" s="34"/>
      <c r="AI2439" s="34">
        <f t="shared" si="984"/>
        <v>0</v>
      </c>
      <c r="AJ2439" s="34">
        <f t="shared" si="984"/>
        <v>0</v>
      </c>
      <c r="AK2439" s="34"/>
      <c r="AL2439" s="34">
        <f t="shared" ref="AL2439:BC2439" si="985">COUNTIF(AL2397:AL2436,"NS")</f>
        <v>0</v>
      </c>
      <c r="AM2439" s="34">
        <f t="shared" si="985"/>
        <v>0</v>
      </c>
      <c r="AN2439" s="34">
        <f t="shared" si="985"/>
        <v>0</v>
      </c>
      <c r="AO2439" s="34">
        <f t="shared" si="985"/>
        <v>0</v>
      </c>
      <c r="AP2439" s="34">
        <f t="shared" si="985"/>
        <v>0</v>
      </c>
      <c r="AQ2439" s="34">
        <f t="shared" si="985"/>
        <v>0</v>
      </c>
      <c r="AR2439" s="34">
        <f t="shared" si="985"/>
        <v>0</v>
      </c>
      <c r="AS2439" s="34">
        <f t="shared" si="985"/>
        <v>0</v>
      </c>
      <c r="AT2439" s="34">
        <f t="shared" si="985"/>
        <v>0</v>
      </c>
      <c r="AU2439" s="34">
        <f t="shared" si="985"/>
        <v>0</v>
      </c>
      <c r="AV2439" s="34">
        <f t="shared" si="985"/>
        <v>0</v>
      </c>
      <c r="AW2439" s="34">
        <f t="shared" si="985"/>
        <v>0</v>
      </c>
      <c r="AX2439" s="34">
        <f t="shared" si="985"/>
        <v>0</v>
      </c>
      <c r="AY2439" s="34">
        <f t="shared" si="985"/>
        <v>0</v>
      </c>
      <c r="AZ2439" s="34">
        <f t="shared" si="985"/>
        <v>0</v>
      </c>
      <c r="BA2439" s="34">
        <f t="shared" si="985"/>
        <v>0</v>
      </c>
      <c r="BB2439" s="34">
        <f t="shared" si="985"/>
        <v>0</v>
      </c>
      <c r="BC2439" s="34">
        <f t="shared" si="985"/>
        <v>0</v>
      </c>
      <c r="BD2439" s="33">
        <f t="shared" si="979"/>
        <v>0</v>
      </c>
      <c r="BE2439" s="110"/>
    </row>
    <row r="2440" spans="1:57" ht="25.5" customHeight="1" x14ac:dyDescent="0.25">
      <c r="A2440" s="29"/>
      <c r="B2440" s="83"/>
      <c r="C2440" s="84"/>
      <c r="D2440" s="84"/>
      <c r="E2440" s="76" t="s">
        <v>59</v>
      </c>
      <c r="F2440" s="34">
        <f t="shared" ref="F2440:AK2440" si="986">COUNTIF(F2397:F2436,"NC")</f>
        <v>0</v>
      </c>
      <c r="G2440" s="34">
        <f t="shared" si="986"/>
        <v>0</v>
      </c>
      <c r="H2440" s="34">
        <f t="shared" si="986"/>
        <v>0</v>
      </c>
      <c r="I2440" s="34">
        <f t="shared" si="986"/>
        <v>0</v>
      </c>
      <c r="J2440" s="34">
        <f t="shared" si="986"/>
        <v>0</v>
      </c>
      <c r="K2440" s="34">
        <f t="shared" si="986"/>
        <v>0</v>
      </c>
      <c r="L2440" s="34">
        <f t="shared" si="986"/>
        <v>0</v>
      </c>
      <c r="M2440" s="34">
        <f t="shared" si="986"/>
        <v>0</v>
      </c>
      <c r="N2440" s="34">
        <f t="shared" si="986"/>
        <v>0</v>
      </c>
      <c r="O2440" s="34">
        <f t="shared" si="986"/>
        <v>0</v>
      </c>
      <c r="P2440" s="34">
        <f t="shared" si="986"/>
        <v>0</v>
      </c>
      <c r="Q2440" s="34">
        <f t="shared" si="986"/>
        <v>0</v>
      </c>
      <c r="R2440" s="34">
        <f t="shared" si="986"/>
        <v>0</v>
      </c>
      <c r="S2440" s="34">
        <f t="shared" si="986"/>
        <v>0</v>
      </c>
      <c r="T2440" s="34">
        <f t="shared" si="986"/>
        <v>0</v>
      </c>
      <c r="U2440" s="34">
        <f t="shared" si="986"/>
        <v>0</v>
      </c>
      <c r="V2440" s="34"/>
      <c r="W2440" s="34">
        <f t="shared" si="986"/>
        <v>0</v>
      </c>
      <c r="X2440" s="34"/>
      <c r="Y2440" s="34">
        <f t="shared" si="986"/>
        <v>0</v>
      </c>
      <c r="Z2440" s="34">
        <f t="shared" si="986"/>
        <v>0</v>
      </c>
      <c r="AA2440" s="34"/>
      <c r="AB2440" s="34">
        <f t="shared" si="986"/>
        <v>0</v>
      </c>
      <c r="AC2440" s="34">
        <f t="shared" si="986"/>
        <v>0</v>
      </c>
      <c r="AD2440" s="34">
        <f t="shared" si="986"/>
        <v>0</v>
      </c>
      <c r="AE2440" s="34">
        <f t="shared" si="986"/>
        <v>0</v>
      </c>
      <c r="AF2440" s="34">
        <f t="shared" si="986"/>
        <v>0</v>
      </c>
      <c r="AG2440" s="34">
        <f t="shared" si="986"/>
        <v>0</v>
      </c>
      <c r="AH2440" s="34"/>
      <c r="AI2440" s="34">
        <f t="shared" si="986"/>
        <v>0</v>
      </c>
      <c r="AJ2440" s="34">
        <f t="shared" si="986"/>
        <v>0</v>
      </c>
      <c r="AK2440" s="34"/>
      <c r="AL2440" s="34">
        <f t="shared" ref="AL2440:BC2440" si="987">COUNTIF(AL2397:AL2436,"NC")</f>
        <v>0</v>
      </c>
      <c r="AM2440" s="34">
        <f t="shared" si="987"/>
        <v>0</v>
      </c>
      <c r="AN2440" s="34">
        <f t="shared" si="987"/>
        <v>0</v>
      </c>
      <c r="AO2440" s="34">
        <f t="shared" si="987"/>
        <v>0</v>
      </c>
      <c r="AP2440" s="34">
        <f t="shared" si="987"/>
        <v>0</v>
      </c>
      <c r="AQ2440" s="34">
        <f t="shared" si="987"/>
        <v>0</v>
      </c>
      <c r="AR2440" s="34">
        <f t="shared" si="987"/>
        <v>0</v>
      </c>
      <c r="AS2440" s="34">
        <f t="shared" si="987"/>
        <v>0</v>
      </c>
      <c r="AT2440" s="34">
        <f t="shared" si="987"/>
        <v>0</v>
      </c>
      <c r="AU2440" s="34">
        <f t="shared" si="987"/>
        <v>0</v>
      </c>
      <c r="AV2440" s="34">
        <f t="shared" si="987"/>
        <v>0</v>
      </c>
      <c r="AW2440" s="34">
        <f t="shared" si="987"/>
        <v>0</v>
      </c>
      <c r="AX2440" s="34">
        <f t="shared" si="987"/>
        <v>0</v>
      </c>
      <c r="AY2440" s="34">
        <f t="shared" si="987"/>
        <v>0</v>
      </c>
      <c r="AZ2440" s="34">
        <f t="shared" si="987"/>
        <v>0</v>
      </c>
      <c r="BA2440" s="34">
        <f t="shared" si="987"/>
        <v>0</v>
      </c>
      <c r="BB2440" s="34">
        <f t="shared" si="987"/>
        <v>0</v>
      </c>
      <c r="BC2440" s="34">
        <f t="shared" si="987"/>
        <v>0</v>
      </c>
      <c r="BD2440" s="33">
        <f t="shared" si="979"/>
        <v>0</v>
      </c>
      <c r="BE2440" s="110"/>
    </row>
    <row r="2441" spans="1:57" ht="25.5" customHeight="1" x14ac:dyDescent="0.25">
      <c r="A2441" s="29"/>
      <c r="B2441" s="83"/>
      <c r="C2441" s="84"/>
      <c r="D2441" s="84"/>
      <c r="E2441" s="76" t="s">
        <v>118</v>
      </c>
      <c r="F2441" s="35">
        <f t="shared" ref="F2441:AK2441" si="988">1-F2440/(F2438-F2439)</f>
        <v>1</v>
      </c>
      <c r="G2441" s="35">
        <f t="shared" si="988"/>
        <v>1</v>
      </c>
      <c r="H2441" s="35">
        <f t="shared" si="988"/>
        <v>1</v>
      </c>
      <c r="I2441" s="35">
        <f t="shared" si="988"/>
        <v>1</v>
      </c>
      <c r="J2441" s="35">
        <f t="shared" si="988"/>
        <v>1</v>
      </c>
      <c r="K2441" s="35">
        <f t="shared" si="988"/>
        <v>1</v>
      </c>
      <c r="L2441" s="35">
        <f t="shared" si="988"/>
        <v>1</v>
      </c>
      <c r="M2441" s="35">
        <f t="shared" si="988"/>
        <v>1</v>
      </c>
      <c r="N2441" s="35">
        <f t="shared" si="988"/>
        <v>1</v>
      </c>
      <c r="O2441" s="35">
        <f t="shared" si="988"/>
        <v>1</v>
      </c>
      <c r="P2441" s="35">
        <f t="shared" si="988"/>
        <v>1</v>
      </c>
      <c r="Q2441" s="35">
        <f t="shared" si="988"/>
        <v>1</v>
      </c>
      <c r="R2441" s="35">
        <f t="shared" si="988"/>
        <v>1</v>
      </c>
      <c r="S2441" s="35">
        <f t="shared" si="988"/>
        <v>1</v>
      </c>
      <c r="T2441" s="35">
        <f t="shared" si="988"/>
        <v>1</v>
      </c>
      <c r="U2441" s="35">
        <f t="shared" si="988"/>
        <v>1</v>
      </c>
      <c r="V2441" s="35"/>
      <c r="W2441" s="35">
        <f t="shared" si="988"/>
        <v>1</v>
      </c>
      <c r="X2441" s="35"/>
      <c r="Y2441" s="35">
        <f t="shared" si="988"/>
        <v>1</v>
      </c>
      <c r="Z2441" s="35">
        <f t="shared" si="988"/>
        <v>1</v>
      </c>
      <c r="AA2441" s="35"/>
      <c r="AB2441" s="35">
        <f t="shared" si="988"/>
        <v>1</v>
      </c>
      <c r="AC2441" s="35">
        <f t="shared" si="988"/>
        <v>1</v>
      </c>
      <c r="AD2441" s="35">
        <f t="shared" si="988"/>
        <v>1</v>
      </c>
      <c r="AE2441" s="35">
        <f t="shared" si="988"/>
        <v>1</v>
      </c>
      <c r="AF2441" s="35">
        <f t="shared" si="988"/>
        <v>1</v>
      </c>
      <c r="AG2441" s="35">
        <f t="shared" si="988"/>
        <v>1</v>
      </c>
      <c r="AH2441" s="35"/>
      <c r="AI2441" s="35">
        <f t="shared" si="988"/>
        <v>1</v>
      </c>
      <c r="AJ2441" s="35">
        <f t="shared" si="988"/>
        <v>1</v>
      </c>
      <c r="AK2441" s="35"/>
      <c r="AL2441" s="35">
        <f t="shared" ref="AL2441:BD2441" si="989">1-AL2440/(AL2438-AL2439)</f>
        <v>1</v>
      </c>
      <c r="AM2441" s="35">
        <f t="shared" si="989"/>
        <v>1</v>
      </c>
      <c r="AN2441" s="35">
        <f t="shared" si="989"/>
        <v>1</v>
      </c>
      <c r="AO2441" s="35">
        <f t="shared" si="989"/>
        <v>1</v>
      </c>
      <c r="AP2441" s="35">
        <f t="shared" si="989"/>
        <v>1</v>
      </c>
      <c r="AQ2441" s="35">
        <f t="shared" si="989"/>
        <v>1</v>
      </c>
      <c r="AR2441" s="35">
        <f t="shared" si="989"/>
        <v>1</v>
      </c>
      <c r="AS2441" s="35">
        <f t="shared" si="989"/>
        <v>1</v>
      </c>
      <c r="AT2441" s="35">
        <f t="shared" si="989"/>
        <v>1</v>
      </c>
      <c r="AU2441" s="35">
        <f t="shared" si="989"/>
        <v>1</v>
      </c>
      <c r="AV2441" s="35">
        <f t="shared" si="989"/>
        <v>1</v>
      </c>
      <c r="AW2441" s="35">
        <f t="shared" si="989"/>
        <v>1</v>
      </c>
      <c r="AX2441" s="35">
        <f t="shared" si="989"/>
        <v>1</v>
      </c>
      <c r="AY2441" s="35">
        <f t="shared" si="989"/>
        <v>1</v>
      </c>
      <c r="AZ2441" s="35">
        <f t="shared" si="989"/>
        <v>1</v>
      </c>
      <c r="BA2441" s="35">
        <f t="shared" si="989"/>
        <v>1</v>
      </c>
      <c r="BB2441" s="35">
        <f t="shared" si="989"/>
        <v>1</v>
      </c>
      <c r="BC2441" s="35">
        <f t="shared" si="989"/>
        <v>1</v>
      </c>
      <c r="BD2441" s="35">
        <f t="shared" si="989"/>
        <v>1</v>
      </c>
      <c r="BE2441" s="110"/>
    </row>
    <row r="2442" spans="1:57" ht="25.5" customHeight="1" x14ac:dyDescent="0.25">
      <c r="A2442" s="29"/>
      <c r="B2442" s="83"/>
      <c r="C2442" s="84"/>
      <c r="D2442" s="84"/>
      <c r="E2442" s="76" t="s">
        <v>152</v>
      </c>
      <c r="F2442" s="34">
        <f t="shared" ref="F2442:AK2442" si="990">F2438+F2391</f>
        <v>1919</v>
      </c>
      <c r="G2442" s="34">
        <f t="shared" si="990"/>
        <v>1920</v>
      </c>
      <c r="H2442" s="34">
        <f t="shared" si="990"/>
        <v>1920</v>
      </c>
      <c r="I2442" s="34">
        <f t="shared" si="990"/>
        <v>1920</v>
      </c>
      <c r="J2442" s="34">
        <f t="shared" si="990"/>
        <v>1920</v>
      </c>
      <c r="K2442" s="34">
        <f t="shared" si="990"/>
        <v>1918</v>
      </c>
      <c r="L2442" s="34">
        <f t="shared" si="990"/>
        <v>1918</v>
      </c>
      <c r="M2442" s="34">
        <f t="shared" si="990"/>
        <v>1919</v>
      </c>
      <c r="N2442" s="34">
        <f t="shared" si="990"/>
        <v>1919</v>
      </c>
      <c r="O2442" s="34">
        <f t="shared" si="990"/>
        <v>1918</v>
      </c>
      <c r="P2442" s="34">
        <f t="shared" si="990"/>
        <v>1920</v>
      </c>
      <c r="Q2442" s="34">
        <f t="shared" si="990"/>
        <v>1920</v>
      </c>
      <c r="R2442" s="34">
        <f t="shared" si="990"/>
        <v>1903</v>
      </c>
      <c r="S2442" s="34">
        <f t="shared" si="990"/>
        <v>1919</v>
      </c>
      <c r="T2442" s="34">
        <f t="shared" si="990"/>
        <v>1920</v>
      </c>
      <c r="U2442" s="34">
        <f t="shared" si="990"/>
        <v>1908</v>
      </c>
      <c r="V2442" s="34"/>
      <c r="W2442" s="34">
        <f t="shared" si="990"/>
        <v>1915</v>
      </c>
      <c r="X2442" s="34"/>
      <c r="Y2442" s="34">
        <f t="shared" si="990"/>
        <v>1919</v>
      </c>
      <c r="Z2442" s="34">
        <f t="shared" si="990"/>
        <v>1920</v>
      </c>
      <c r="AA2442" s="34"/>
      <c r="AB2442" s="34">
        <f t="shared" si="990"/>
        <v>1920</v>
      </c>
      <c r="AC2442" s="34">
        <f t="shared" si="990"/>
        <v>1920</v>
      </c>
      <c r="AD2442" s="34">
        <f t="shared" si="990"/>
        <v>1920</v>
      </c>
      <c r="AE2442" s="34">
        <f t="shared" si="990"/>
        <v>1920</v>
      </c>
      <c r="AF2442" s="34">
        <f t="shared" si="990"/>
        <v>1919</v>
      </c>
      <c r="AG2442" s="34">
        <f t="shared" si="990"/>
        <v>1919</v>
      </c>
      <c r="AH2442" s="34"/>
      <c r="AI2442" s="34">
        <f t="shared" si="990"/>
        <v>1920</v>
      </c>
      <c r="AJ2442" s="34">
        <f t="shared" si="990"/>
        <v>1916</v>
      </c>
      <c r="AK2442" s="34"/>
      <c r="AL2442" s="34">
        <f t="shared" ref="AL2442:BD2442" si="991">AL2438+AL2391</f>
        <v>1916</v>
      </c>
      <c r="AM2442" s="34">
        <f t="shared" si="991"/>
        <v>1919</v>
      </c>
      <c r="AN2442" s="34">
        <f t="shared" si="991"/>
        <v>1919</v>
      </c>
      <c r="AO2442" s="34">
        <f t="shared" si="991"/>
        <v>1919</v>
      </c>
      <c r="AP2442" s="34">
        <f t="shared" si="991"/>
        <v>1920</v>
      </c>
      <c r="AQ2442" s="34">
        <f t="shared" si="991"/>
        <v>1917</v>
      </c>
      <c r="AR2442" s="34">
        <f t="shared" si="991"/>
        <v>1918</v>
      </c>
      <c r="AS2442" s="34">
        <f t="shared" si="991"/>
        <v>1920</v>
      </c>
      <c r="AT2442" s="34">
        <f t="shared" si="991"/>
        <v>1919</v>
      </c>
      <c r="AU2442" s="34">
        <f t="shared" si="991"/>
        <v>1920</v>
      </c>
      <c r="AV2442" s="34">
        <f t="shared" si="991"/>
        <v>1920</v>
      </c>
      <c r="AW2442" s="34">
        <f t="shared" si="991"/>
        <v>1912</v>
      </c>
      <c r="AX2442" s="34">
        <f t="shared" si="991"/>
        <v>1919</v>
      </c>
      <c r="AY2442" s="34">
        <f t="shared" si="991"/>
        <v>1917</v>
      </c>
      <c r="AZ2442" s="34">
        <f t="shared" si="991"/>
        <v>1919</v>
      </c>
      <c r="BA2442" s="34">
        <f t="shared" si="991"/>
        <v>1920</v>
      </c>
      <c r="BB2442" s="34">
        <f t="shared" si="991"/>
        <v>1920</v>
      </c>
      <c r="BC2442" s="34">
        <f t="shared" si="991"/>
        <v>1920</v>
      </c>
      <c r="BD2442" s="34">
        <f t="shared" si="991"/>
        <v>86323</v>
      </c>
      <c r="BE2442" s="110"/>
    </row>
    <row r="2443" spans="1:57" ht="25.5" customHeight="1" x14ac:dyDescent="0.25">
      <c r="A2443" s="29"/>
      <c r="B2443" s="83"/>
      <c r="C2443" s="84"/>
      <c r="D2443" s="84"/>
      <c r="E2443" s="76" t="s">
        <v>153</v>
      </c>
      <c r="F2443" s="34">
        <f t="shared" ref="F2443:AK2443" si="992">F2439+F2392</f>
        <v>94</v>
      </c>
      <c r="G2443" s="34">
        <f t="shared" si="992"/>
        <v>142</v>
      </c>
      <c r="H2443" s="34">
        <f t="shared" si="992"/>
        <v>91</v>
      </c>
      <c r="I2443" s="34">
        <f t="shared" si="992"/>
        <v>146</v>
      </c>
      <c r="J2443" s="34">
        <f t="shared" si="992"/>
        <v>151</v>
      </c>
      <c r="K2443" s="34">
        <f t="shared" si="992"/>
        <v>145</v>
      </c>
      <c r="L2443" s="34">
        <f t="shared" si="992"/>
        <v>192</v>
      </c>
      <c r="M2443" s="34">
        <f t="shared" si="992"/>
        <v>175</v>
      </c>
      <c r="N2443" s="34">
        <f t="shared" si="992"/>
        <v>159</v>
      </c>
      <c r="O2443" s="34">
        <f t="shared" si="992"/>
        <v>158</v>
      </c>
      <c r="P2443" s="34">
        <f t="shared" si="992"/>
        <v>148</v>
      </c>
      <c r="Q2443" s="34">
        <f t="shared" si="992"/>
        <v>192</v>
      </c>
      <c r="R2443" s="34">
        <f t="shared" si="992"/>
        <v>131</v>
      </c>
      <c r="S2443" s="34">
        <f t="shared" si="992"/>
        <v>185</v>
      </c>
      <c r="T2443" s="34">
        <f t="shared" si="992"/>
        <v>145</v>
      </c>
      <c r="U2443" s="34">
        <f t="shared" si="992"/>
        <v>140</v>
      </c>
      <c r="V2443" s="34"/>
      <c r="W2443" s="34">
        <f t="shared" si="992"/>
        <v>157</v>
      </c>
      <c r="X2443" s="34"/>
      <c r="Y2443" s="34">
        <f t="shared" si="992"/>
        <v>150</v>
      </c>
      <c r="Z2443" s="34">
        <f t="shared" si="992"/>
        <v>146</v>
      </c>
      <c r="AA2443" s="34"/>
      <c r="AB2443" s="34">
        <f t="shared" si="992"/>
        <v>133</v>
      </c>
      <c r="AC2443" s="34">
        <f t="shared" si="992"/>
        <v>149</v>
      </c>
      <c r="AD2443" s="34">
        <f t="shared" si="992"/>
        <v>154</v>
      </c>
      <c r="AE2443" s="34">
        <f t="shared" si="992"/>
        <v>157</v>
      </c>
      <c r="AF2443" s="34">
        <f t="shared" si="992"/>
        <v>166</v>
      </c>
      <c r="AG2443" s="34">
        <f t="shared" si="992"/>
        <v>116</v>
      </c>
      <c r="AH2443" s="34"/>
      <c r="AI2443" s="34">
        <f t="shared" si="992"/>
        <v>184</v>
      </c>
      <c r="AJ2443" s="34">
        <f t="shared" si="992"/>
        <v>148</v>
      </c>
      <c r="AK2443" s="34"/>
      <c r="AL2443" s="34">
        <f t="shared" ref="AL2443:BD2443" si="993">AL2439+AL2392</f>
        <v>145</v>
      </c>
      <c r="AM2443" s="34">
        <f t="shared" si="993"/>
        <v>147</v>
      </c>
      <c r="AN2443" s="34">
        <f t="shared" si="993"/>
        <v>176</v>
      </c>
      <c r="AO2443" s="34">
        <f t="shared" si="993"/>
        <v>144</v>
      </c>
      <c r="AP2443" s="34">
        <f t="shared" si="993"/>
        <v>184</v>
      </c>
      <c r="AQ2443" s="34">
        <f t="shared" si="993"/>
        <v>147</v>
      </c>
      <c r="AR2443" s="34">
        <f t="shared" si="993"/>
        <v>130</v>
      </c>
      <c r="AS2443" s="34">
        <f t="shared" si="993"/>
        <v>217</v>
      </c>
      <c r="AT2443" s="34">
        <f t="shared" si="993"/>
        <v>144</v>
      </c>
      <c r="AU2443" s="34">
        <f t="shared" si="993"/>
        <v>189</v>
      </c>
      <c r="AV2443" s="34">
        <f t="shared" si="993"/>
        <v>0</v>
      </c>
      <c r="AW2443" s="34">
        <f t="shared" si="993"/>
        <v>154</v>
      </c>
      <c r="AX2443" s="34">
        <f t="shared" si="993"/>
        <v>128</v>
      </c>
      <c r="AY2443" s="34">
        <f t="shared" si="993"/>
        <v>196</v>
      </c>
      <c r="AZ2443" s="34">
        <f t="shared" si="993"/>
        <v>131</v>
      </c>
      <c r="BA2443" s="34">
        <f t="shared" si="993"/>
        <v>137</v>
      </c>
      <c r="BB2443" s="34">
        <f t="shared" si="993"/>
        <v>0</v>
      </c>
      <c r="BC2443" s="34">
        <f t="shared" si="993"/>
        <v>0</v>
      </c>
      <c r="BD2443" s="34">
        <f t="shared" si="993"/>
        <v>6423</v>
      </c>
      <c r="BE2443" s="110"/>
    </row>
    <row r="2444" spans="1:57" ht="25.5" customHeight="1" x14ac:dyDescent="0.25">
      <c r="A2444" s="29"/>
      <c r="B2444" s="83"/>
      <c r="C2444" s="84"/>
      <c r="D2444" s="84"/>
      <c r="E2444" s="76" t="s">
        <v>154</v>
      </c>
      <c r="F2444" s="34">
        <f t="shared" ref="F2444:AK2444" si="994">F2440+F2393</f>
        <v>5</v>
      </c>
      <c r="G2444" s="34">
        <f t="shared" si="994"/>
        <v>27</v>
      </c>
      <c r="H2444" s="34">
        <f t="shared" si="994"/>
        <v>89</v>
      </c>
      <c r="I2444" s="34">
        <f t="shared" si="994"/>
        <v>71</v>
      </c>
      <c r="J2444" s="34">
        <f t="shared" si="994"/>
        <v>81</v>
      </c>
      <c r="K2444" s="34">
        <f t="shared" si="994"/>
        <v>22</v>
      </c>
      <c r="L2444" s="34">
        <f t="shared" si="994"/>
        <v>51</v>
      </c>
      <c r="M2444" s="34">
        <f t="shared" si="994"/>
        <v>134</v>
      </c>
      <c r="N2444" s="34">
        <f t="shared" si="994"/>
        <v>107</v>
      </c>
      <c r="O2444" s="34">
        <f t="shared" si="994"/>
        <v>72</v>
      </c>
      <c r="P2444" s="34">
        <f t="shared" si="994"/>
        <v>29</v>
      </c>
      <c r="Q2444" s="34">
        <f t="shared" si="994"/>
        <v>71</v>
      </c>
      <c r="R2444" s="34">
        <f t="shared" si="994"/>
        <v>96</v>
      </c>
      <c r="S2444" s="34">
        <f t="shared" si="994"/>
        <v>24</v>
      </c>
      <c r="T2444" s="34">
        <f t="shared" si="994"/>
        <v>101</v>
      </c>
      <c r="U2444" s="34">
        <f t="shared" si="994"/>
        <v>78</v>
      </c>
      <c r="V2444" s="34"/>
      <c r="W2444" s="34">
        <f t="shared" si="994"/>
        <v>147</v>
      </c>
      <c r="X2444" s="34"/>
      <c r="Y2444" s="34">
        <f t="shared" si="994"/>
        <v>58</v>
      </c>
      <c r="Z2444" s="34">
        <f t="shared" si="994"/>
        <v>74</v>
      </c>
      <c r="AA2444" s="34"/>
      <c r="AB2444" s="34">
        <f t="shared" si="994"/>
        <v>4</v>
      </c>
      <c r="AC2444" s="34">
        <f t="shared" si="994"/>
        <v>59</v>
      </c>
      <c r="AD2444" s="34">
        <f t="shared" si="994"/>
        <v>25</v>
      </c>
      <c r="AE2444" s="34">
        <f t="shared" si="994"/>
        <v>21</v>
      </c>
      <c r="AF2444" s="34">
        <f t="shared" si="994"/>
        <v>105</v>
      </c>
      <c r="AG2444" s="34">
        <f t="shared" si="994"/>
        <v>40</v>
      </c>
      <c r="AH2444" s="34"/>
      <c r="AI2444" s="34">
        <f t="shared" si="994"/>
        <v>58</v>
      </c>
      <c r="AJ2444" s="34">
        <f t="shared" si="994"/>
        <v>39</v>
      </c>
      <c r="AK2444" s="34"/>
      <c r="AL2444" s="34">
        <f t="shared" ref="AL2444:BD2444" si="995">AL2440+AL2393</f>
        <v>37</v>
      </c>
      <c r="AM2444" s="34">
        <f t="shared" si="995"/>
        <v>15</v>
      </c>
      <c r="AN2444" s="34">
        <f t="shared" si="995"/>
        <v>38</v>
      </c>
      <c r="AO2444" s="34">
        <f t="shared" si="995"/>
        <v>93</v>
      </c>
      <c r="AP2444" s="34">
        <f t="shared" si="995"/>
        <v>15</v>
      </c>
      <c r="AQ2444" s="34">
        <f t="shared" si="995"/>
        <v>141</v>
      </c>
      <c r="AR2444" s="34">
        <f t="shared" si="995"/>
        <v>101</v>
      </c>
      <c r="AS2444" s="34">
        <f t="shared" si="995"/>
        <v>87</v>
      </c>
      <c r="AT2444" s="34">
        <f t="shared" si="995"/>
        <v>89</v>
      </c>
      <c r="AU2444" s="34">
        <f t="shared" si="995"/>
        <v>158</v>
      </c>
      <c r="AV2444" s="34">
        <f t="shared" si="995"/>
        <v>0</v>
      </c>
      <c r="AW2444" s="34">
        <f t="shared" si="995"/>
        <v>183</v>
      </c>
      <c r="AX2444" s="34">
        <f t="shared" si="995"/>
        <v>64</v>
      </c>
      <c r="AY2444" s="34">
        <f t="shared" si="995"/>
        <v>3</v>
      </c>
      <c r="AZ2444" s="34">
        <f t="shared" si="995"/>
        <v>33</v>
      </c>
      <c r="BA2444" s="34">
        <f t="shared" si="995"/>
        <v>1</v>
      </c>
      <c r="BB2444" s="34">
        <f t="shared" si="995"/>
        <v>0</v>
      </c>
      <c r="BC2444" s="34">
        <f t="shared" si="995"/>
        <v>0</v>
      </c>
      <c r="BD2444" s="34">
        <f t="shared" si="995"/>
        <v>2746</v>
      </c>
      <c r="BE2444" s="110"/>
    </row>
    <row r="2445" spans="1:57" ht="25.5" customHeight="1" x14ac:dyDescent="0.25">
      <c r="A2445" s="29"/>
      <c r="B2445" s="83"/>
      <c r="C2445" s="84"/>
      <c r="D2445" s="84"/>
      <c r="E2445" s="76" t="s">
        <v>155</v>
      </c>
      <c r="F2445" s="35">
        <f t="shared" ref="F2445:AK2445" si="996">1-F2444/(F2442-F2443)</f>
        <v>0.99726027397260275</v>
      </c>
      <c r="G2445" s="35">
        <f t="shared" si="996"/>
        <v>0.98481439820022498</v>
      </c>
      <c r="H2445" s="35">
        <f t="shared" si="996"/>
        <v>0.95133952979770364</v>
      </c>
      <c r="I2445" s="35">
        <f t="shared" si="996"/>
        <v>0.95997745208568208</v>
      </c>
      <c r="J2445" s="35">
        <f t="shared" si="996"/>
        <v>0.95421141888072358</v>
      </c>
      <c r="K2445" s="35">
        <f t="shared" si="996"/>
        <v>0.9875916525662719</v>
      </c>
      <c r="L2445" s="35">
        <f t="shared" si="996"/>
        <v>0.97045191193511005</v>
      </c>
      <c r="M2445" s="35">
        <f t="shared" si="996"/>
        <v>0.92316513761467889</v>
      </c>
      <c r="N2445" s="35">
        <f t="shared" si="996"/>
        <v>0.93920454545454546</v>
      </c>
      <c r="O2445" s="35">
        <f t="shared" si="996"/>
        <v>0.95909090909090911</v>
      </c>
      <c r="P2445" s="35">
        <f t="shared" si="996"/>
        <v>0.98363431151241532</v>
      </c>
      <c r="Q2445" s="35">
        <f t="shared" si="996"/>
        <v>0.95891203703703698</v>
      </c>
      <c r="R2445" s="35">
        <f t="shared" si="996"/>
        <v>0.94582392776523705</v>
      </c>
      <c r="S2445" s="35">
        <f t="shared" si="996"/>
        <v>0.98615916955017302</v>
      </c>
      <c r="T2445" s="35">
        <f t="shared" si="996"/>
        <v>0.94309859154929576</v>
      </c>
      <c r="U2445" s="35">
        <f t="shared" si="996"/>
        <v>0.95588235294117652</v>
      </c>
      <c r="V2445" s="35"/>
      <c r="W2445" s="35">
        <f t="shared" si="996"/>
        <v>0.91638225255972694</v>
      </c>
      <c r="X2445" s="35"/>
      <c r="Y2445" s="35">
        <f t="shared" si="996"/>
        <v>0.96721311475409832</v>
      </c>
      <c r="Z2445" s="35">
        <f t="shared" si="996"/>
        <v>0.95828635851183763</v>
      </c>
      <c r="AA2445" s="35"/>
      <c r="AB2445" s="35">
        <f t="shared" si="996"/>
        <v>0.99776161163961952</v>
      </c>
      <c r="AC2445" s="35">
        <f t="shared" si="996"/>
        <v>0.96668548842461888</v>
      </c>
      <c r="AD2445" s="35">
        <f t="shared" si="996"/>
        <v>0.98584371460928655</v>
      </c>
      <c r="AE2445" s="35">
        <f t="shared" si="996"/>
        <v>0.98808848553601814</v>
      </c>
      <c r="AF2445" s="35">
        <f t="shared" si="996"/>
        <v>0.94010268111808326</v>
      </c>
      <c r="AG2445" s="35">
        <f t="shared" si="996"/>
        <v>0.97781475318912925</v>
      </c>
      <c r="AH2445" s="35"/>
      <c r="AI2445" s="35">
        <f t="shared" si="996"/>
        <v>0.96658986175115202</v>
      </c>
      <c r="AJ2445" s="35">
        <f t="shared" si="996"/>
        <v>0.9779411764705882</v>
      </c>
      <c r="AK2445" s="35"/>
      <c r="AL2445" s="35">
        <f t="shared" ref="AL2445:BD2445" si="997">1-AL2444/(AL2442-AL2443)</f>
        <v>0.97910784867306611</v>
      </c>
      <c r="AM2445" s="35">
        <f t="shared" si="997"/>
        <v>0.99153498871331824</v>
      </c>
      <c r="AN2445" s="35">
        <f t="shared" si="997"/>
        <v>0.97819850831899025</v>
      </c>
      <c r="AO2445" s="35">
        <f t="shared" si="997"/>
        <v>0.94760563380281693</v>
      </c>
      <c r="AP2445" s="35">
        <f t="shared" si="997"/>
        <v>0.99135944700460832</v>
      </c>
      <c r="AQ2445" s="35">
        <f t="shared" si="997"/>
        <v>0.92033898305084749</v>
      </c>
      <c r="AR2445" s="35">
        <f t="shared" si="997"/>
        <v>0.94351230425055932</v>
      </c>
      <c r="AS2445" s="35">
        <f t="shared" si="997"/>
        <v>0.94891368173810919</v>
      </c>
      <c r="AT2445" s="35">
        <f t="shared" si="997"/>
        <v>0.94985915492957751</v>
      </c>
      <c r="AU2445" s="35">
        <f t="shared" si="997"/>
        <v>0.9087232813402657</v>
      </c>
      <c r="AV2445" s="35">
        <f t="shared" si="997"/>
        <v>1</v>
      </c>
      <c r="AW2445" s="35">
        <f t="shared" si="997"/>
        <v>0.89590443686006827</v>
      </c>
      <c r="AX2445" s="35">
        <f t="shared" si="997"/>
        <v>0.96426577331099939</v>
      </c>
      <c r="AY2445" s="35">
        <f t="shared" si="997"/>
        <v>0.99825682742591515</v>
      </c>
      <c r="AZ2445" s="35">
        <f t="shared" si="997"/>
        <v>0.98154362416107377</v>
      </c>
      <c r="BA2445" s="35">
        <f t="shared" si="997"/>
        <v>0.99943914750420637</v>
      </c>
      <c r="BB2445" s="35">
        <f t="shared" si="997"/>
        <v>1</v>
      </c>
      <c r="BC2445" s="35">
        <f t="shared" si="997"/>
        <v>1</v>
      </c>
      <c r="BD2445" s="35">
        <f t="shared" si="997"/>
        <v>0.96563204005006253</v>
      </c>
      <c r="BE2445" s="110"/>
    </row>
    <row r="2446" spans="1:57" ht="25.5" customHeight="1" x14ac:dyDescent="0.25">
      <c r="A2446" s="19" t="s">
        <v>44</v>
      </c>
      <c r="B2446" s="85" t="s">
        <v>45</v>
      </c>
      <c r="C2446" s="86">
        <v>43806</v>
      </c>
      <c r="D2446" s="85">
        <v>48</v>
      </c>
      <c r="E2446" s="85" t="s">
        <v>46</v>
      </c>
      <c r="F2446" s="19">
        <f t="shared" ref="F2446:AK2446" si="998">F2395</f>
        <v>14</v>
      </c>
      <c r="G2446" s="19">
        <f t="shared" si="998"/>
        <v>23</v>
      </c>
      <c r="H2446" s="19">
        <f t="shared" si="998"/>
        <v>42</v>
      </c>
      <c r="I2446" s="19">
        <f t="shared" si="998"/>
        <v>47</v>
      </c>
      <c r="J2446" s="19">
        <f t="shared" si="998"/>
        <v>48</v>
      </c>
      <c r="K2446" s="19">
        <f t="shared" si="998"/>
        <v>59</v>
      </c>
      <c r="L2446" s="19">
        <f t="shared" si="998"/>
        <v>64</v>
      </c>
      <c r="M2446" s="19">
        <f t="shared" si="998"/>
        <v>65</v>
      </c>
      <c r="N2446" s="19">
        <f t="shared" si="998"/>
        <v>66</v>
      </c>
      <c r="O2446" s="19">
        <f t="shared" si="998"/>
        <v>72</v>
      </c>
      <c r="P2446" s="19">
        <f t="shared" si="998"/>
        <v>76</v>
      </c>
      <c r="Q2446" s="19">
        <f t="shared" si="998"/>
        <v>78</v>
      </c>
      <c r="R2446" s="19">
        <f t="shared" si="998"/>
        <v>79</v>
      </c>
      <c r="S2446" s="19">
        <f t="shared" si="998"/>
        <v>83</v>
      </c>
      <c r="T2446" s="19">
        <f t="shared" si="998"/>
        <v>84</v>
      </c>
      <c r="U2446" s="19">
        <f t="shared" si="998"/>
        <v>86</v>
      </c>
      <c r="V2446" s="19"/>
      <c r="W2446" s="19">
        <f t="shared" si="998"/>
        <v>411</v>
      </c>
      <c r="X2446" s="19"/>
      <c r="Y2446" s="19">
        <f t="shared" si="998"/>
        <v>413</v>
      </c>
      <c r="Z2446" s="19">
        <f t="shared" si="998"/>
        <v>415</v>
      </c>
      <c r="AA2446" s="19"/>
      <c r="AB2446" s="19">
        <f t="shared" si="998"/>
        <v>417</v>
      </c>
      <c r="AC2446" s="19">
        <f t="shared" si="998"/>
        <v>418</v>
      </c>
      <c r="AD2446" s="19">
        <f t="shared" si="998"/>
        <v>419</v>
      </c>
      <c r="AE2446" s="19">
        <f t="shared" si="998"/>
        <v>420</v>
      </c>
      <c r="AF2446" s="19">
        <f t="shared" si="998"/>
        <v>421</v>
      </c>
      <c r="AG2446" s="19">
        <f t="shared" si="998"/>
        <v>422</v>
      </c>
      <c r="AH2446" s="19"/>
      <c r="AI2446" s="19">
        <f t="shared" si="998"/>
        <v>425</v>
      </c>
      <c r="AJ2446" s="19">
        <f t="shared" si="998"/>
        <v>426</v>
      </c>
      <c r="AK2446" s="19"/>
      <c r="AL2446" s="19">
        <f t="shared" ref="AL2446:BD2446" si="999">AL2395</f>
        <v>430</v>
      </c>
      <c r="AM2446" s="19">
        <f t="shared" si="999"/>
        <v>431</v>
      </c>
      <c r="AN2446" s="19">
        <f t="shared" si="999"/>
        <v>433</v>
      </c>
      <c r="AO2446" s="19">
        <f t="shared" si="999"/>
        <v>446</v>
      </c>
      <c r="AP2446" s="19">
        <f t="shared" si="999"/>
        <v>449</v>
      </c>
      <c r="AQ2446" s="19">
        <f t="shared" si="999"/>
        <v>450</v>
      </c>
      <c r="AR2446" s="19">
        <f t="shared" si="999"/>
        <v>451</v>
      </c>
      <c r="AS2446" s="19">
        <f t="shared" si="999"/>
        <v>453</v>
      </c>
      <c r="AT2446" s="19">
        <f t="shared" si="999"/>
        <v>454</v>
      </c>
      <c r="AU2446" s="19">
        <f t="shared" si="999"/>
        <v>455</v>
      </c>
      <c r="AV2446" s="19">
        <f t="shared" si="999"/>
        <v>0</v>
      </c>
      <c r="AW2446" s="19">
        <f t="shared" si="999"/>
        <v>457</v>
      </c>
      <c r="AX2446" s="19">
        <f t="shared" si="999"/>
        <v>458</v>
      </c>
      <c r="AY2446" s="19">
        <f t="shared" si="999"/>
        <v>460</v>
      </c>
      <c r="AZ2446" s="19">
        <f t="shared" si="999"/>
        <v>461</v>
      </c>
      <c r="BA2446" s="19">
        <f t="shared" si="999"/>
        <v>463</v>
      </c>
      <c r="BB2446" s="19">
        <f t="shared" si="999"/>
        <v>0</v>
      </c>
      <c r="BC2446" s="19">
        <f t="shared" si="999"/>
        <v>0</v>
      </c>
      <c r="BD2446" s="19" t="str">
        <f t="shared" si="999"/>
        <v>TOTALS</v>
      </c>
      <c r="BE2446" s="19" t="s">
        <v>47</v>
      </c>
    </row>
    <row r="2447" spans="1:57" ht="25.5" customHeight="1" x14ac:dyDescent="0.25">
      <c r="A2447" s="19" t="s">
        <v>48</v>
      </c>
      <c r="B2447" s="85"/>
      <c r="C2447" s="87" t="s">
        <v>49</v>
      </c>
      <c r="D2447" s="87" t="s">
        <v>50</v>
      </c>
      <c r="E2447" s="87" t="s">
        <v>51</v>
      </c>
      <c r="F2447" s="19" t="s">
        <v>52</v>
      </c>
      <c r="G2447" s="19" t="s">
        <v>52</v>
      </c>
      <c r="H2447" s="19" t="s">
        <v>52</v>
      </c>
      <c r="I2447" s="19" t="s">
        <v>52</v>
      </c>
      <c r="J2447" s="19" t="s">
        <v>52</v>
      </c>
      <c r="K2447" s="19" t="s">
        <v>52</v>
      </c>
      <c r="L2447" s="19" t="s">
        <v>52</v>
      </c>
      <c r="M2447" s="19" t="s">
        <v>52</v>
      </c>
      <c r="N2447" s="19" t="s">
        <v>52</v>
      </c>
      <c r="O2447" s="19" t="s">
        <v>52</v>
      </c>
      <c r="P2447" s="19" t="s">
        <v>52</v>
      </c>
      <c r="Q2447" s="19" t="s">
        <v>52</v>
      </c>
      <c r="R2447" s="19" t="s">
        <v>52</v>
      </c>
      <c r="S2447" s="19" t="s">
        <v>52</v>
      </c>
      <c r="T2447" s="19" t="s">
        <v>52</v>
      </c>
      <c r="U2447" s="19" t="s">
        <v>52</v>
      </c>
      <c r="V2447" s="19"/>
      <c r="W2447" s="19" t="s">
        <v>52</v>
      </c>
      <c r="X2447" s="19"/>
      <c r="Y2447" s="19" t="s">
        <v>52</v>
      </c>
      <c r="Z2447" s="19" t="s">
        <v>52</v>
      </c>
      <c r="AA2447" s="19"/>
      <c r="AB2447" s="19" t="s">
        <v>52</v>
      </c>
      <c r="AC2447" s="19" t="s">
        <v>52</v>
      </c>
      <c r="AD2447" s="19" t="s">
        <v>52</v>
      </c>
      <c r="AE2447" s="19" t="s">
        <v>52</v>
      </c>
      <c r="AF2447" s="19" t="s">
        <v>52</v>
      </c>
      <c r="AG2447" s="19" t="s">
        <v>52</v>
      </c>
      <c r="AH2447" s="19"/>
      <c r="AI2447" s="19" t="s">
        <v>52</v>
      </c>
      <c r="AJ2447" s="19" t="s">
        <v>52</v>
      </c>
      <c r="AK2447" s="19"/>
      <c r="AL2447" s="19" t="s">
        <v>52</v>
      </c>
      <c r="AM2447" s="19" t="s">
        <v>52</v>
      </c>
      <c r="AN2447" s="19" t="s">
        <v>52</v>
      </c>
      <c r="AO2447" s="19" t="s">
        <v>52</v>
      </c>
      <c r="AP2447" s="19" t="s">
        <v>52</v>
      </c>
      <c r="AQ2447" s="19" t="s">
        <v>52</v>
      </c>
      <c r="AR2447" s="19" t="s">
        <v>52</v>
      </c>
      <c r="AS2447" s="19" t="s">
        <v>52</v>
      </c>
      <c r="AT2447" s="19" t="s">
        <v>52</v>
      </c>
      <c r="AU2447" s="19" t="s">
        <v>52</v>
      </c>
      <c r="AV2447" s="19" t="s">
        <v>52</v>
      </c>
      <c r="AW2447" s="19" t="s">
        <v>52</v>
      </c>
      <c r="AX2447" s="19" t="s">
        <v>52</v>
      </c>
      <c r="AY2447" s="19" t="s">
        <v>52</v>
      </c>
      <c r="AZ2447" s="19" t="s">
        <v>52</v>
      </c>
      <c r="BA2447" s="19" t="s">
        <v>52</v>
      </c>
      <c r="BB2447" s="19" t="s">
        <v>52</v>
      </c>
      <c r="BC2447" s="19" t="s">
        <v>52</v>
      </c>
      <c r="BD2447" s="19" t="s">
        <v>52</v>
      </c>
      <c r="BE2447" s="19" t="s">
        <v>53</v>
      </c>
    </row>
    <row r="2448" spans="1:57" ht="25.5" customHeight="1" x14ac:dyDescent="0.25">
      <c r="A2448" s="22">
        <v>49</v>
      </c>
      <c r="B2448" s="76" t="s">
        <v>54</v>
      </c>
      <c r="C2448" s="76">
        <v>25</v>
      </c>
      <c r="D2448" s="76" t="s">
        <v>55</v>
      </c>
      <c r="E2448" s="76" t="s">
        <v>56</v>
      </c>
      <c r="F2448" s="24">
        <v>0</v>
      </c>
      <c r="G2448" s="24">
        <v>0</v>
      </c>
      <c r="H2448" s="24">
        <v>0</v>
      </c>
      <c r="I2448" s="24">
        <v>0</v>
      </c>
      <c r="J2448" s="24">
        <v>0</v>
      </c>
      <c r="K2448" s="24">
        <v>0</v>
      </c>
      <c r="L2448" s="24">
        <v>0</v>
      </c>
      <c r="M2448" s="24">
        <v>0</v>
      </c>
      <c r="N2448" s="24">
        <v>0</v>
      </c>
      <c r="O2448" s="24">
        <v>0</v>
      </c>
      <c r="P2448" s="24">
        <v>0</v>
      </c>
      <c r="Q2448" s="24">
        <v>0</v>
      </c>
      <c r="R2448" s="24">
        <v>0</v>
      </c>
      <c r="S2448" s="24">
        <v>0</v>
      </c>
      <c r="T2448" s="24">
        <v>0</v>
      </c>
      <c r="U2448" s="24">
        <v>0</v>
      </c>
      <c r="V2448" s="24"/>
      <c r="W2448" s="24">
        <v>0</v>
      </c>
      <c r="X2448" s="24"/>
      <c r="Y2448" s="24">
        <v>0</v>
      </c>
      <c r="Z2448" s="24">
        <v>0</v>
      </c>
      <c r="AA2448" s="24"/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/>
      <c r="AI2448" s="24">
        <v>0</v>
      </c>
      <c r="AJ2448" s="24">
        <v>0</v>
      </c>
      <c r="AK2448" s="24"/>
      <c r="AL2448" s="24">
        <v>0</v>
      </c>
      <c r="AM2448" s="24">
        <v>0</v>
      </c>
      <c r="AN2448" s="24">
        <v>0</v>
      </c>
      <c r="AO2448" s="24">
        <v>0</v>
      </c>
      <c r="AP2448" s="24">
        <v>0</v>
      </c>
      <c r="AQ2448" s="24">
        <v>0</v>
      </c>
      <c r="AR2448" s="24">
        <v>0</v>
      </c>
      <c r="AS2448" s="24">
        <v>0</v>
      </c>
      <c r="AT2448" s="24">
        <v>0</v>
      </c>
      <c r="AU2448" s="24">
        <v>0</v>
      </c>
      <c r="AV2448" s="24">
        <v>0</v>
      </c>
      <c r="AW2448" s="24">
        <v>0</v>
      </c>
      <c r="AX2448" s="24">
        <v>0</v>
      </c>
      <c r="AY2448" s="24">
        <v>0</v>
      </c>
      <c r="AZ2448" s="24">
        <v>0</v>
      </c>
      <c r="BA2448" s="24">
        <v>0</v>
      </c>
      <c r="BB2448" s="24">
        <v>0</v>
      </c>
      <c r="BC2448" s="24">
        <v>0</v>
      </c>
      <c r="BD2448" s="24">
        <f t="shared" ref="BD2448:BD2491" si="1000">SUM(F2448:BC2448)</f>
        <v>0</v>
      </c>
      <c r="BE2448" s="25"/>
    </row>
    <row r="2449" spans="1:57" ht="25.5" customHeight="1" x14ac:dyDescent="0.25">
      <c r="A2449" s="22">
        <v>49</v>
      </c>
      <c r="B2449" s="76" t="s">
        <v>54</v>
      </c>
      <c r="C2449" s="76">
        <v>66</v>
      </c>
      <c r="D2449" s="76" t="s">
        <v>55</v>
      </c>
      <c r="E2449" s="77" t="s">
        <v>57</v>
      </c>
      <c r="F2449" s="24">
        <v>0</v>
      </c>
      <c r="G2449" s="24">
        <v>0</v>
      </c>
      <c r="H2449" s="24">
        <v>0</v>
      </c>
      <c r="I2449" s="24">
        <v>0</v>
      </c>
      <c r="J2449" s="24">
        <v>0</v>
      </c>
      <c r="K2449" s="24">
        <v>0</v>
      </c>
      <c r="L2449" s="24">
        <v>0</v>
      </c>
      <c r="M2449" s="24">
        <v>0</v>
      </c>
      <c r="N2449" s="24">
        <v>0</v>
      </c>
      <c r="O2449" s="24">
        <v>0</v>
      </c>
      <c r="P2449" s="24">
        <v>0</v>
      </c>
      <c r="Q2449" s="24">
        <v>0</v>
      </c>
      <c r="R2449" s="24">
        <v>0</v>
      </c>
      <c r="S2449" s="24">
        <v>0</v>
      </c>
      <c r="T2449" s="24">
        <v>0</v>
      </c>
      <c r="U2449" s="24">
        <v>0</v>
      </c>
      <c r="V2449" s="24"/>
      <c r="W2449" s="24">
        <v>0</v>
      </c>
      <c r="X2449" s="24"/>
      <c r="Y2449" s="24">
        <v>0</v>
      </c>
      <c r="Z2449" s="24">
        <v>0</v>
      </c>
      <c r="AA2449" s="24"/>
      <c r="AB2449" s="24">
        <v>0</v>
      </c>
      <c r="AC2449" s="24">
        <v>0</v>
      </c>
      <c r="AD2449" s="24">
        <v>0</v>
      </c>
      <c r="AE2449" s="24">
        <v>0</v>
      </c>
      <c r="AF2449" s="24">
        <v>0</v>
      </c>
      <c r="AG2449" s="24">
        <v>0</v>
      </c>
      <c r="AH2449" s="24"/>
      <c r="AI2449" s="24">
        <v>0</v>
      </c>
      <c r="AJ2449" s="24">
        <v>0</v>
      </c>
      <c r="AK2449" s="24"/>
      <c r="AL2449" s="24">
        <v>0</v>
      </c>
      <c r="AM2449" s="24">
        <v>0</v>
      </c>
      <c r="AN2449" s="24">
        <v>0</v>
      </c>
      <c r="AO2449" s="24">
        <v>0</v>
      </c>
      <c r="AP2449" s="24">
        <v>0</v>
      </c>
      <c r="AQ2449" s="24">
        <v>0</v>
      </c>
      <c r="AR2449" s="24">
        <v>0</v>
      </c>
      <c r="AS2449" s="24">
        <v>0</v>
      </c>
      <c r="AT2449" s="24">
        <v>0</v>
      </c>
      <c r="AU2449" s="24">
        <v>0</v>
      </c>
      <c r="AV2449" s="24">
        <v>0</v>
      </c>
      <c r="AW2449" s="24">
        <v>0</v>
      </c>
      <c r="AX2449" s="24">
        <v>0</v>
      </c>
      <c r="AY2449" s="24">
        <v>0</v>
      </c>
      <c r="AZ2449" s="24">
        <v>0</v>
      </c>
      <c r="BA2449" s="24">
        <v>0</v>
      </c>
      <c r="BB2449" s="24">
        <v>0</v>
      </c>
      <c r="BC2449" s="24">
        <v>0</v>
      </c>
      <c r="BD2449" s="24">
        <f t="shared" si="1000"/>
        <v>0</v>
      </c>
      <c r="BE2449" s="25"/>
    </row>
    <row r="2450" spans="1:57" ht="25.5" customHeight="1" x14ac:dyDescent="0.25">
      <c r="A2450" s="22">
        <v>49</v>
      </c>
      <c r="B2450" s="76" t="s">
        <v>54</v>
      </c>
      <c r="C2450" s="76">
        <v>27</v>
      </c>
      <c r="D2450" s="76">
        <v>269</v>
      </c>
      <c r="E2450" s="76" t="s">
        <v>61</v>
      </c>
      <c r="F2450" s="24">
        <v>0</v>
      </c>
      <c r="G2450" s="24">
        <v>0</v>
      </c>
      <c r="H2450" s="24">
        <v>0</v>
      </c>
      <c r="I2450" s="24">
        <v>0</v>
      </c>
      <c r="J2450" s="24">
        <v>0</v>
      </c>
      <c r="K2450" s="24">
        <v>0</v>
      </c>
      <c r="L2450" s="24">
        <v>0</v>
      </c>
      <c r="M2450" s="24">
        <v>0</v>
      </c>
      <c r="N2450" s="24">
        <v>0</v>
      </c>
      <c r="O2450" s="24">
        <v>0</v>
      </c>
      <c r="P2450" s="24">
        <v>0</v>
      </c>
      <c r="Q2450" s="24">
        <v>0</v>
      </c>
      <c r="R2450" s="24">
        <v>0</v>
      </c>
      <c r="S2450" s="24">
        <v>0</v>
      </c>
      <c r="T2450" s="24">
        <v>0</v>
      </c>
      <c r="U2450" s="24">
        <v>0</v>
      </c>
      <c r="V2450" s="24"/>
      <c r="W2450" s="24">
        <v>0</v>
      </c>
      <c r="X2450" s="24"/>
      <c r="Y2450" s="24">
        <v>0</v>
      </c>
      <c r="Z2450" s="24">
        <v>0</v>
      </c>
      <c r="AA2450" s="24"/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/>
      <c r="AI2450" s="24">
        <v>0</v>
      </c>
      <c r="AJ2450" s="24">
        <v>0</v>
      </c>
      <c r="AK2450" s="24"/>
      <c r="AL2450" s="24">
        <v>0</v>
      </c>
      <c r="AM2450" s="24">
        <v>0</v>
      </c>
      <c r="AN2450" s="24">
        <v>0</v>
      </c>
      <c r="AO2450" s="24">
        <v>0</v>
      </c>
      <c r="AP2450" s="24">
        <v>0</v>
      </c>
      <c r="AQ2450" s="24">
        <v>0</v>
      </c>
      <c r="AR2450" s="24">
        <v>0</v>
      </c>
      <c r="AS2450" s="24">
        <v>0</v>
      </c>
      <c r="AT2450" s="24">
        <v>0</v>
      </c>
      <c r="AU2450" s="24">
        <v>0</v>
      </c>
      <c r="AV2450" s="24">
        <v>0</v>
      </c>
      <c r="AW2450" s="24">
        <v>0</v>
      </c>
      <c r="AX2450" s="24">
        <v>0</v>
      </c>
      <c r="AY2450" s="24">
        <v>0</v>
      </c>
      <c r="AZ2450" s="24">
        <v>0</v>
      </c>
      <c r="BA2450" s="24">
        <v>0</v>
      </c>
      <c r="BB2450" s="24">
        <v>0</v>
      </c>
      <c r="BC2450" s="24">
        <v>0</v>
      </c>
      <c r="BD2450" s="24">
        <f t="shared" si="1000"/>
        <v>0</v>
      </c>
      <c r="BE2450" s="25"/>
    </row>
    <row r="2451" spans="1:57" ht="25.5" customHeight="1" x14ac:dyDescent="0.25">
      <c r="A2451" s="22">
        <v>49</v>
      </c>
      <c r="B2451" s="76" t="s">
        <v>54</v>
      </c>
      <c r="C2451" s="76">
        <v>27</v>
      </c>
      <c r="D2451" s="76">
        <v>273</v>
      </c>
      <c r="E2451" s="76" t="s">
        <v>65</v>
      </c>
      <c r="F2451" s="24">
        <v>0</v>
      </c>
      <c r="G2451" s="24">
        <v>0</v>
      </c>
      <c r="H2451" s="24">
        <v>0</v>
      </c>
      <c r="I2451" s="24">
        <v>0</v>
      </c>
      <c r="J2451" s="24">
        <v>0</v>
      </c>
      <c r="K2451" s="24">
        <v>0</v>
      </c>
      <c r="L2451" s="24">
        <v>0</v>
      </c>
      <c r="M2451" s="24">
        <v>0</v>
      </c>
      <c r="N2451" s="24">
        <v>0</v>
      </c>
      <c r="O2451" s="24">
        <v>0</v>
      </c>
      <c r="P2451" s="24">
        <v>0</v>
      </c>
      <c r="Q2451" s="24">
        <v>0</v>
      </c>
      <c r="R2451" s="24">
        <v>0</v>
      </c>
      <c r="S2451" s="24">
        <v>0</v>
      </c>
      <c r="T2451" s="24">
        <v>0</v>
      </c>
      <c r="U2451" s="24">
        <v>0</v>
      </c>
      <c r="V2451" s="24"/>
      <c r="W2451" s="24">
        <v>0</v>
      </c>
      <c r="X2451" s="24"/>
      <c r="Y2451" s="24">
        <v>0</v>
      </c>
      <c r="Z2451" s="24">
        <v>0</v>
      </c>
      <c r="AA2451" s="24"/>
      <c r="AB2451" s="24">
        <v>0</v>
      </c>
      <c r="AC2451" s="24">
        <v>0</v>
      </c>
      <c r="AD2451" s="24">
        <v>0</v>
      </c>
      <c r="AE2451" s="24">
        <v>0</v>
      </c>
      <c r="AF2451" s="24">
        <v>0</v>
      </c>
      <c r="AG2451" s="24">
        <v>0</v>
      </c>
      <c r="AH2451" s="24"/>
      <c r="AI2451" s="24">
        <v>0</v>
      </c>
      <c r="AJ2451" s="24">
        <v>0</v>
      </c>
      <c r="AK2451" s="24"/>
      <c r="AL2451" s="24">
        <v>0</v>
      </c>
      <c r="AM2451" s="24">
        <v>0</v>
      </c>
      <c r="AN2451" s="24">
        <v>0</v>
      </c>
      <c r="AO2451" s="24">
        <v>0</v>
      </c>
      <c r="AP2451" s="24">
        <v>0</v>
      </c>
      <c r="AQ2451" s="24">
        <v>0</v>
      </c>
      <c r="AR2451" s="24">
        <v>0</v>
      </c>
      <c r="AS2451" s="24">
        <v>0</v>
      </c>
      <c r="AT2451" s="24">
        <v>0</v>
      </c>
      <c r="AU2451" s="24">
        <v>0</v>
      </c>
      <c r="AV2451" s="24">
        <v>0</v>
      </c>
      <c r="AW2451" s="24">
        <v>0</v>
      </c>
      <c r="AX2451" s="24">
        <v>0</v>
      </c>
      <c r="AY2451" s="24">
        <v>0</v>
      </c>
      <c r="AZ2451" s="24">
        <v>0</v>
      </c>
      <c r="BA2451" s="24">
        <v>0</v>
      </c>
      <c r="BB2451" s="24">
        <v>0</v>
      </c>
      <c r="BC2451" s="24">
        <v>0</v>
      </c>
      <c r="BD2451" s="24">
        <f t="shared" si="1000"/>
        <v>0</v>
      </c>
      <c r="BE2451" s="25"/>
    </row>
    <row r="2452" spans="1:57" ht="25.5" customHeight="1" x14ac:dyDescent="0.25">
      <c r="A2452" s="22">
        <v>49</v>
      </c>
      <c r="B2452" s="76" t="s">
        <v>54</v>
      </c>
      <c r="C2452" s="76">
        <v>27</v>
      </c>
      <c r="D2452" s="76">
        <v>274</v>
      </c>
      <c r="E2452" s="76" t="s">
        <v>66</v>
      </c>
      <c r="F2452" s="24">
        <v>0</v>
      </c>
      <c r="G2452" s="24">
        <v>0</v>
      </c>
      <c r="H2452" s="24">
        <v>0</v>
      </c>
      <c r="I2452" s="24">
        <v>0</v>
      </c>
      <c r="J2452" s="24">
        <v>0</v>
      </c>
      <c r="K2452" s="24">
        <v>0</v>
      </c>
      <c r="L2452" s="24">
        <v>0</v>
      </c>
      <c r="M2452" s="24">
        <v>0</v>
      </c>
      <c r="N2452" s="24">
        <v>0</v>
      </c>
      <c r="O2452" s="24">
        <v>0</v>
      </c>
      <c r="P2452" s="24">
        <v>0</v>
      </c>
      <c r="Q2452" s="24">
        <v>0</v>
      </c>
      <c r="R2452" s="24">
        <v>0</v>
      </c>
      <c r="S2452" s="24">
        <v>0</v>
      </c>
      <c r="T2452" s="24">
        <v>0</v>
      </c>
      <c r="U2452" s="24">
        <v>0</v>
      </c>
      <c r="V2452" s="24"/>
      <c r="W2452" s="24">
        <v>0</v>
      </c>
      <c r="X2452" s="24"/>
      <c r="Y2452" s="24">
        <v>0</v>
      </c>
      <c r="Z2452" s="24">
        <v>0</v>
      </c>
      <c r="AA2452" s="24"/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/>
      <c r="AI2452" s="24">
        <v>0</v>
      </c>
      <c r="AJ2452" s="24">
        <v>0</v>
      </c>
      <c r="AK2452" s="24"/>
      <c r="AL2452" s="24">
        <v>0</v>
      </c>
      <c r="AM2452" s="24">
        <v>0</v>
      </c>
      <c r="AN2452" s="24">
        <v>0</v>
      </c>
      <c r="AO2452" s="24">
        <v>0</v>
      </c>
      <c r="AP2452" s="24">
        <v>0</v>
      </c>
      <c r="AQ2452" s="24">
        <v>0</v>
      </c>
      <c r="AR2452" s="24">
        <v>0</v>
      </c>
      <c r="AS2452" s="24">
        <v>0</v>
      </c>
      <c r="AT2452" s="24">
        <v>0</v>
      </c>
      <c r="AU2452" s="24">
        <v>0</v>
      </c>
      <c r="AV2452" s="24">
        <v>0</v>
      </c>
      <c r="AW2452" s="24">
        <v>0</v>
      </c>
      <c r="AX2452" s="24">
        <v>0</v>
      </c>
      <c r="AY2452" s="24">
        <v>0</v>
      </c>
      <c r="AZ2452" s="24">
        <v>0</v>
      </c>
      <c r="BA2452" s="24">
        <v>0</v>
      </c>
      <c r="BB2452" s="24">
        <v>0</v>
      </c>
      <c r="BC2452" s="24">
        <v>0</v>
      </c>
      <c r="BD2452" s="24">
        <f t="shared" si="1000"/>
        <v>0</v>
      </c>
      <c r="BE2452" s="25" t="s">
        <v>48</v>
      </c>
    </row>
    <row r="2453" spans="1:57" ht="25.5" customHeight="1" x14ac:dyDescent="0.25">
      <c r="A2453" s="22">
        <v>49</v>
      </c>
      <c r="B2453" s="76" t="s">
        <v>54</v>
      </c>
      <c r="C2453" s="76">
        <v>23</v>
      </c>
      <c r="D2453" s="76">
        <v>243</v>
      </c>
      <c r="E2453" s="76" t="s">
        <v>67</v>
      </c>
      <c r="F2453" s="24">
        <v>0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0</v>
      </c>
      <c r="U2453" s="24">
        <v>0</v>
      </c>
      <c r="V2453" s="24"/>
      <c r="W2453" s="24">
        <v>0</v>
      </c>
      <c r="X2453" s="24"/>
      <c r="Y2453" s="24">
        <v>0</v>
      </c>
      <c r="Z2453" s="24">
        <v>0</v>
      </c>
      <c r="AA2453" s="24"/>
      <c r="AB2453" s="24">
        <v>0</v>
      </c>
      <c r="AC2453" s="24">
        <v>0</v>
      </c>
      <c r="AD2453" s="24">
        <v>0</v>
      </c>
      <c r="AE2453" s="24">
        <v>0</v>
      </c>
      <c r="AF2453" s="24">
        <v>0</v>
      </c>
      <c r="AG2453" s="24">
        <v>0</v>
      </c>
      <c r="AH2453" s="24"/>
      <c r="AI2453" s="24">
        <v>0</v>
      </c>
      <c r="AJ2453" s="24">
        <v>0</v>
      </c>
      <c r="AK2453" s="24"/>
      <c r="AL2453" s="24">
        <v>0</v>
      </c>
      <c r="AM2453" s="24">
        <v>0</v>
      </c>
      <c r="AN2453" s="24">
        <v>0</v>
      </c>
      <c r="AO2453" s="24">
        <v>0</v>
      </c>
      <c r="AP2453" s="24">
        <v>0</v>
      </c>
      <c r="AQ2453" s="24">
        <v>0</v>
      </c>
      <c r="AR2453" s="24">
        <v>0</v>
      </c>
      <c r="AS2453" s="24">
        <v>0</v>
      </c>
      <c r="AT2453" s="24">
        <v>0</v>
      </c>
      <c r="AU2453" s="24">
        <v>0</v>
      </c>
      <c r="AV2453" s="24">
        <v>0</v>
      </c>
      <c r="AW2453" s="24">
        <v>0</v>
      </c>
      <c r="AX2453" s="24">
        <v>0</v>
      </c>
      <c r="AY2453" s="24">
        <v>0</v>
      </c>
      <c r="AZ2453" s="24">
        <v>0</v>
      </c>
      <c r="BA2453" s="24">
        <v>0</v>
      </c>
      <c r="BB2453" s="24">
        <v>0</v>
      </c>
      <c r="BC2453" s="24">
        <v>0</v>
      </c>
      <c r="BD2453" s="24">
        <f t="shared" si="1000"/>
        <v>0</v>
      </c>
      <c r="BE2453" s="25" t="s">
        <v>48</v>
      </c>
    </row>
    <row r="2454" spans="1:57" ht="25.5" customHeight="1" x14ac:dyDescent="0.25">
      <c r="A2454" s="22">
        <v>49</v>
      </c>
      <c r="B2454" s="76" t="s">
        <v>54</v>
      </c>
      <c r="C2454" s="76">
        <v>23</v>
      </c>
      <c r="D2454" s="76">
        <v>332</v>
      </c>
      <c r="E2454" s="76" t="s">
        <v>68</v>
      </c>
      <c r="F2454" s="24">
        <v>0</v>
      </c>
      <c r="G2454" s="24">
        <v>0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0</v>
      </c>
      <c r="U2454" s="24">
        <v>0</v>
      </c>
      <c r="V2454" s="24"/>
      <c r="W2454" s="24">
        <v>0</v>
      </c>
      <c r="X2454" s="24"/>
      <c r="Y2454" s="24">
        <v>0</v>
      </c>
      <c r="Z2454" s="24">
        <v>0</v>
      </c>
      <c r="AA2454" s="24"/>
      <c r="AB2454" s="24">
        <v>0</v>
      </c>
      <c r="AC2454" s="24">
        <v>0</v>
      </c>
      <c r="AD2454" s="24">
        <v>0</v>
      </c>
      <c r="AE2454" s="24">
        <v>0</v>
      </c>
      <c r="AF2454" s="24">
        <v>0</v>
      </c>
      <c r="AG2454" s="24">
        <v>0</v>
      </c>
      <c r="AH2454" s="24"/>
      <c r="AI2454" s="24">
        <v>0</v>
      </c>
      <c r="AJ2454" s="24">
        <v>0</v>
      </c>
      <c r="AK2454" s="24"/>
      <c r="AL2454" s="24">
        <v>0</v>
      </c>
      <c r="AM2454" s="24">
        <v>0</v>
      </c>
      <c r="AN2454" s="24">
        <v>0</v>
      </c>
      <c r="AO2454" s="24">
        <v>0</v>
      </c>
      <c r="AP2454" s="24">
        <v>0</v>
      </c>
      <c r="AQ2454" s="24">
        <v>0</v>
      </c>
      <c r="AR2454" s="24">
        <v>0</v>
      </c>
      <c r="AS2454" s="24">
        <v>0</v>
      </c>
      <c r="AT2454" s="24">
        <v>0</v>
      </c>
      <c r="AU2454" s="24">
        <v>0</v>
      </c>
      <c r="AV2454" s="24">
        <v>0</v>
      </c>
      <c r="AW2454" s="24">
        <v>0</v>
      </c>
      <c r="AX2454" s="24">
        <v>0</v>
      </c>
      <c r="AY2454" s="24">
        <v>0</v>
      </c>
      <c r="AZ2454" s="24">
        <v>0</v>
      </c>
      <c r="BA2454" s="24">
        <v>0</v>
      </c>
      <c r="BB2454" s="24">
        <v>0</v>
      </c>
      <c r="BC2454" s="24">
        <v>0</v>
      </c>
      <c r="BD2454" s="24">
        <f t="shared" si="1000"/>
        <v>0</v>
      </c>
      <c r="BE2454" s="25" t="s">
        <v>48</v>
      </c>
    </row>
    <row r="2455" spans="1:57" ht="25.5" customHeight="1" x14ac:dyDescent="0.25">
      <c r="A2455" s="22">
        <v>49</v>
      </c>
      <c r="B2455" s="76" t="s">
        <v>54</v>
      </c>
      <c r="C2455" s="76">
        <v>22</v>
      </c>
      <c r="D2455" s="76">
        <v>175</v>
      </c>
      <c r="E2455" s="76" t="s">
        <v>69</v>
      </c>
      <c r="F2455" s="24">
        <v>0</v>
      </c>
      <c r="G2455" s="24">
        <v>0</v>
      </c>
      <c r="H2455" s="24">
        <v>0</v>
      </c>
      <c r="I2455" s="24">
        <v>0</v>
      </c>
      <c r="J2455" s="24">
        <v>0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0</v>
      </c>
      <c r="V2455" s="24"/>
      <c r="W2455" s="24">
        <v>0</v>
      </c>
      <c r="X2455" s="24"/>
      <c r="Y2455" s="24">
        <v>0</v>
      </c>
      <c r="Z2455" s="24">
        <v>0</v>
      </c>
      <c r="AA2455" s="24"/>
      <c r="AB2455" s="24">
        <v>0</v>
      </c>
      <c r="AC2455" s="24">
        <v>0</v>
      </c>
      <c r="AD2455" s="24">
        <v>0</v>
      </c>
      <c r="AE2455" s="24">
        <v>0</v>
      </c>
      <c r="AF2455" s="24">
        <v>0</v>
      </c>
      <c r="AG2455" s="24">
        <v>0</v>
      </c>
      <c r="AH2455" s="24"/>
      <c r="AI2455" s="24">
        <v>0</v>
      </c>
      <c r="AJ2455" s="24">
        <v>0</v>
      </c>
      <c r="AK2455" s="24"/>
      <c r="AL2455" s="24">
        <v>0</v>
      </c>
      <c r="AM2455" s="24">
        <v>0</v>
      </c>
      <c r="AN2455" s="24">
        <v>0</v>
      </c>
      <c r="AO2455" s="24">
        <v>0</v>
      </c>
      <c r="AP2455" s="24">
        <v>0</v>
      </c>
      <c r="AQ2455" s="24">
        <v>0</v>
      </c>
      <c r="AR2455" s="24">
        <v>0</v>
      </c>
      <c r="AS2455" s="24">
        <v>0</v>
      </c>
      <c r="AT2455" s="24">
        <v>0</v>
      </c>
      <c r="AU2455" s="24">
        <v>0</v>
      </c>
      <c r="AV2455" s="24">
        <v>0</v>
      </c>
      <c r="AW2455" s="24">
        <v>0</v>
      </c>
      <c r="AX2455" s="24">
        <v>0</v>
      </c>
      <c r="AY2455" s="24">
        <v>0</v>
      </c>
      <c r="AZ2455" s="24">
        <v>0</v>
      </c>
      <c r="BA2455" s="24">
        <v>0</v>
      </c>
      <c r="BB2455" s="24">
        <v>0</v>
      </c>
      <c r="BC2455" s="24">
        <v>0</v>
      </c>
      <c r="BD2455" s="24">
        <f t="shared" si="1000"/>
        <v>0</v>
      </c>
      <c r="BE2455" s="25" t="s">
        <v>48</v>
      </c>
    </row>
    <row r="2456" spans="1:57" ht="25.5" customHeight="1" x14ac:dyDescent="0.25">
      <c r="A2456" s="22">
        <v>49</v>
      </c>
      <c r="B2456" s="76" t="s">
        <v>54</v>
      </c>
      <c r="C2456" s="76">
        <v>22</v>
      </c>
      <c r="D2456" s="76">
        <v>347</v>
      </c>
      <c r="E2456" s="76" t="s">
        <v>70</v>
      </c>
      <c r="F2456" s="24">
        <v>0</v>
      </c>
      <c r="G2456" s="24">
        <v>0</v>
      </c>
      <c r="H2456" s="24">
        <v>0</v>
      </c>
      <c r="I2456" s="24">
        <v>0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0</v>
      </c>
      <c r="V2456" s="24"/>
      <c r="W2456" s="24">
        <v>0</v>
      </c>
      <c r="X2456" s="24"/>
      <c r="Y2456" s="24">
        <v>0</v>
      </c>
      <c r="Z2456" s="24">
        <v>0</v>
      </c>
      <c r="AA2456" s="24"/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/>
      <c r="AI2456" s="24">
        <v>0</v>
      </c>
      <c r="AJ2456" s="24">
        <v>0</v>
      </c>
      <c r="AK2456" s="24"/>
      <c r="AL2456" s="24">
        <v>0</v>
      </c>
      <c r="AM2456" s="24">
        <v>0</v>
      </c>
      <c r="AN2456" s="24">
        <v>0</v>
      </c>
      <c r="AO2456" s="24">
        <v>0</v>
      </c>
      <c r="AP2456" s="24">
        <v>0</v>
      </c>
      <c r="AQ2456" s="24">
        <v>0</v>
      </c>
      <c r="AR2456" s="24">
        <v>0</v>
      </c>
      <c r="AS2456" s="24">
        <v>0</v>
      </c>
      <c r="AT2456" s="24">
        <v>0</v>
      </c>
      <c r="AU2456" s="24">
        <v>0</v>
      </c>
      <c r="AV2456" s="24">
        <v>0</v>
      </c>
      <c r="AW2456" s="24">
        <v>0</v>
      </c>
      <c r="AX2456" s="24">
        <v>0</v>
      </c>
      <c r="AY2456" s="24">
        <v>0</v>
      </c>
      <c r="AZ2456" s="24">
        <v>0</v>
      </c>
      <c r="BA2456" s="24">
        <v>0</v>
      </c>
      <c r="BB2456" s="24">
        <v>0</v>
      </c>
      <c r="BC2456" s="24">
        <v>0</v>
      </c>
      <c r="BD2456" s="24">
        <f t="shared" si="1000"/>
        <v>0</v>
      </c>
      <c r="BE2456" s="25" t="s">
        <v>48</v>
      </c>
    </row>
    <row r="2457" spans="1:57" ht="26.25" customHeight="1" x14ac:dyDescent="0.25">
      <c r="A2457" s="40">
        <v>49</v>
      </c>
      <c r="B2457" s="76" t="s">
        <v>54</v>
      </c>
      <c r="C2457" s="76">
        <v>12</v>
      </c>
      <c r="D2457" s="76" t="s">
        <v>71</v>
      </c>
      <c r="E2457" s="76" t="s">
        <v>72</v>
      </c>
      <c r="F2457" s="24">
        <v>0</v>
      </c>
      <c r="G2457" s="24">
        <v>0</v>
      </c>
      <c r="H2457" s="24">
        <v>0</v>
      </c>
      <c r="I2457" s="24">
        <v>0</v>
      </c>
      <c r="J2457" s="24">
        <v>0</v>
      </c>
      <c r="K2457" s="24">
        <v>0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0</v>
      </c>
      <c r="V2457" s="24"/>
      <c r="W2457" s="24">
        <v>0</v>
      </c>
      <c r="X2457" s="24"/>
      <c r="Y2457" s="24">
        <v>0</v>
      </c>
      <c r="Z2457" s="24">
        <v>0</v>
      </c>
      <c r="AA2457" s="24"/>
      <c r="AB2457" s="24">
        <v>0</v>
      </c>
      <c r="AC2457" s="24">
        <v>0</v>
      </c>
      <c r="AD2457" s="24">
        <v>0</v>
      </c>
      <c r="AE2457" s="24">
        <v>0</v>
      </c>
      <c r="AF2457" s="24">
        <v>0</v>
      </c>
      <c r="AG2457" s="24">
        <v>0</v>
      </c>
      <c r="AH2457" s="24"/>
      <c r="AI2457" s="24">
        <v>0</v>
      </c>
      <c r="AJ2457" s="24">
        <v>0</v>
      </c>
      <c r="AK2457" s="24"/>
      <c r="AL2457" s="24">
        <v>0</v>
      </c>
      <c r="AM2457" s="24">
        <v>0</v>
      </c>
      <c r="AN2457" s="24">
        <v>0</v>
      </c>
      <c r="AO2457" s="24">
        <v>0</v>
      </c>
      <c r="AP2457" s="24">
        <v>0</v>
      </c>
      <c r="AQ2457" s="24">
        <v>0</v>
      </c>
      <c r="AR2457" s="24">
        <v>0</v>
      </c>
      <c r="AS2457" s="24">
        <v>0</v>
      </c>
      <c r="AT2457" s="24">
        <v>0</v>
      </c>
      <c r="AU2457" s="24">
        <v>0</v>
      </c>
      <c r="AV2457" s="24">
        <v>0</v>
      </c>
      <c r="AW2457" s="24">
        <v>0</v>
      </c>
      <c r="AX2457" s="24">
        <v>0</v>
      </c>
      <c r="AY2457" s="24">
        <v>0</v>
      </c>
      <c r="AZ2457" s="24">
        <v>0</v>
      </c>
      <c r="BA2457" s="24">
        <v>0</v>
      </c>
      <c r="BB2457" s="24">
        <v>0</v>
      </c>
      <c r="BC2457" s="24">
        <v>0</v>
      </c>
      <c r="BD2457" s="24">
        <f t="shared" si="1000"/>
        <v>0</v>
      </c>
      <c r="BE2457" s="25"/>
    </row>
    <row r="2458" spans="1:57" ht="25.5" customHeight="1" x14ac:dyDescent="0.25">
      <c r="A2458" s="40">
        <v>49</v>
      </c>
      <c r="B2458" s="76" t="s">
        <v>54</v>
      </c>
      <c r="C2458" s="76">
        <v>22</v>
      </c>
      <c r="D2458" s="76" t="s">
        <v>55</v>
      </c>
      <c r="E2458" s="76" t="s">
        <v>120</v>
      </c>
      <c r="F2458" s="24">
        <v>0</v>
      </c>
      <c r="G2458" s="24">
        <v>0</v>
      </c>
      <c r="H2458" s="24">
        <v>0</v>
      </c>
      <c r="I2458" s="24">
        <v>0</v>
      </c>
      <c r="J2458" s="24">
        <v>0</v>
      </c>
      <c r="K2458" s="24">
        <v>0</v>
      </c>
      <c r="L2458" s="24">
        <v>0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0</v>
      </c>
      <c r="V2458" s="24"/>
      <c r="W2458" s="24">
        <v>0</v>
      </c>
      <c r="X2458" s="24"/>
      <c r="Y2458" s="24">
        <v>0</v>
      </c>
      <c r="Z2458" s="24">
        <v>0</v>
      </c>
      <c r="AA2458" s="24"/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/>
      <c r="AI2458" s="24">
        <v>0</v>
      </c>
      <c r="AJ2458" s="24">
        <v>0</v>
      </c>
      <c r="AK2458" s="24"/>
      <c r="AL2458" s="24">
        <v>0</v>
      </c>
      <c r="AM2458" s="24">
        <v>0</v>
      </c>
      <c r="AN2458" s="24">
        <v>0</v>
      </c>
      <c r="AO2458" s="24">
        <v>0</v>
      </c>
      <c r="AP2458" s="24">
        <v>0</v>
      </c>
      <c r="AQ2458" s="24">
        <v>0</v>
      </c>
      <c r="AR2458" s="24">
        <v>0</v>
      </c>
      <c r="AS2458" s="24">
        <v>0</v>
      </c>
      <c r="AT2458" s="24">
        <v>0</v>
      </c>
      <c r="AU2458" s="24">
        <v>0</v>
      </c>
      <c r="AV2458" s="24">
        <v>0</v>
      </c>
      <c r="AW2458" s="24">
        <v>0</v>
      </c>
      <c r="AX2458" s="24">
        <v>0</v>
      </c>
      <c r="AY2458" s="24">
        <v>0</v>
      </c>
      <c r="AZ2458" s="24">
        <v>0</v>
      </c>
      <c r="BA2458" s="24">
        <v>0</v>
      </c>
      <c r="BB2458" s="24">
        <v>0</v>
      </c>
      <c r="BC2458" s="24">
        <v>0</v>
      </c>
      <c r="BD2458" s="24">
        <f t="shared" si="1000"/>
        <v>0</v>
      </c>
      <c r="BE2458" s="25"/>
    </row>
    <row r="2459" spans="1:57" ht="25.5" customHeight="1" x14ac:dyDescent="0.25">
      <c r="A2459" s="22">
        <v>49</v>
      </c>
      <c r="B2459" s="78" t="s">
        <v>74</v>
      </c>
      <c r="C2459" s="76">
        <v>22</v>
      </c>
      <c r="D2459" s="76">
        <v>176</v>
      </c>
      <c r="E2459" s="76" t="s">
        <v>121</v>
      </c>
      <c r="F2459" s="24">
        <v>0</v>
      </c>
      <c r="G2459" s="24">
        <v>0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0</v>
      </c>
      <c r="V2459" s="24"/>
      <c r="W2459" s="24">
        <v>0</v>
      </c>
      <c r="X2459" s="24"/>
      <c r="Y2459" s="24">
        <v>0</v>
      </c>
      <c r="Z2459" s="24">
        <v>0</v>
      </c>
      <c r="AA2459" s="24"/>
      <c r="AB2459" s="24">
        <v>0</v>
      </c>
      <c r="AC2459" s="24">
        <v>0</v>
      </c>
      <c r="AD2459" s="24">
        <v>0</v>
      </c>
      <c r="AE2459" s="24">
        <v>0</v>
      </c>
      <c r="AF2459" s="24">
        <v>0</v>
      </c>
      <c r="AG2459" s="24">
        <v>0</v>
      </c>
      <c r="AH2459" s="24"/>
      <c r="AI2459" s="24">
        <v>0</v>
      </c>
      <c r="AJ2459" s="24">
        <v>0</v>
      </c>
      <c r="AK2459" s="24"/>
      <c r="AL2459" s="24">
        <v>0</v>
      </c>
      <c r="AM2459" s="24">
        <v>0</v>
      </c>
      <c r="AN2459" s="24">
        <v>0</v>
      </c>
      <c r="AO2459" s="24">
        <v>0</v>
      </c>
      <c r="AP2459" s="24">
        <v>0</v>
      </c>
      <c r="AQ2459" s="24">
        <v>0</v>
      </c>
      <c r="AR2459" s="24">
        <v>0</v>
      </c>
      <c r="AS2459" s="24">
        <v>0</v>
      </c>
      <c r="AT2459" s="24">
        <v>0</v>
      </c>
      <c r="AU2459" s="24">
        <v>0</v>
      </c>
      <c r="AV2459" s="24">
        <v>0</v>
      </c>
      <c r="AW2459" s="24">
        <v>0</v>
      </c>
      <c r="AX2459" s="24">
        <v>0</v>
      </c>
      <c r="AY2459" s="24">
        <v>0</v>
      </c>
      <c r="AZ2459" s="24">
        <v>0</v>
      </c>
      <c r="BA2459" s="24">
        <v>0</v>
      </c>
      <c r="BB2459" s="24">
        <v>0</v>
      </c>
      <c r="BC2459" s="24">
        <v>0</v>
      </c>
      <c r="BD2459" s="24">
        <f t="shared" si="1000"/>
        <v>0</v>
      </c>
      <c r="BE2459" s="25" t="s">
        <v>48</v>
      </c>
    </row>
    <row r="2460" spans="1:57" ht="25.5" customHeight="1" x14ac:dyDescent="0.25">
      <c r="A2460" s="22">
        <v>49</v>
      </c>
      <c r="B2460" s="78" t="s">
        <v>74</v>
      </c>
      <c r="C2460" s="76">
        <v>22</v>
      </c>
      <c r="D2460" s="76">
        <v>346</v>
      </c>
      <c r="E2460" s="76" t="s">
        <v>122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0</v>
      </c>
      <c r="V2460" s="24"/>
      <c r="W2460" s="24">
        <v>0</v>
      </c>
      <c r="X2460" s="24"/>
      <c r="Y2460" s="24">
        <v>0</v>
      </c>
      <c r="Z2460" s="24">
        <v>0</v>
      </c>
      <c r="AA2460" s="24"/>
      <c r="AB2460" s="24">
        <v>0</v>
      </c>
      <c r="AC2460" s="24">
        <v>0</v>
      </c>
      <c r="AD2460" s="24">
        <v>0</v>
      </c>
      <c r="AE2460" s="24">
        <v>0</v>
      </c>
      <c r="AF2460" s="24">
        <v>0</v>
      </c>
      <c r="AG2460" s="24">
        <v>0</v>
      </c>
      <c r="AH2460" s="24"/>
      <c r="AI2460" s="24">
        <v>0</v>
      </c>
      <c r="AJ2460" s="24">
        <v>0</v>
      </c>
      <c r="AK2460" s="24"/>
      <c r="AL2460" s="24">
        <v>0</v>
      </c>
      <c r="AM2460" s="24">
        <v>0</v>
      </c>
      <c r="AN2460" s="24">
        <v>0</v>
      </c>
      <c r="AO2460" s="24">
        <v>0</v>
      </c>
      <c r="AP2460" s="24">
        <v>0</v>
      </c>
      <c r="AQ2460" s="24">
        <v>0</v>
      </c>
      <c r="AR2460" s="24">
        <v>0</v>
      </c>
      <c r="AS2460" s="24">
        <v>0</v>
      </c>
      <c r="AT2460" s="24">
        <v>0</v>
      </c>
      <c r="AU2460" s="24">
        <v>0</v>
      </c>
      <c r="AV2460" s="24">
        <v>0</v>
      </c>
      <c r="AW2460" s="24">
        <v>0</v>
      </c>
      <c r="AX2460" s="24">
        <v>0</v>
      </c>
      <c r="AY2460" s="24">
        <v>0</v>
      </c>
      <c r="AZ2460" s="24">
        <v>0</v>
      </c>
      <c r="BA2460" s="24">
        <v>0</v>
      </c>
      <c r="BB2460" s="24">
        <v>0</v>
      </c>
      <c r="BC2460" s="24">
        <v>0</v>
      </c>
      <c r="BD2460" s="24">
        <f t="shared" si="1000"/>
        <v>0</v>
      </c>
      <c r="BE2460" s="25" t="s">
        <v>48</v>
      </c>
    </row>
    <row r="2461" spans="1:57" ht="25.5" customHeight="1" x14ac:dyDescent="0.25">
      <c r="A2461" s="22">
        <v>49</v>
      </c>
      <c r="B2461" s="78" t="s">
        <v>74</v>
      </c>
      <c r="C2461" s="76">
        <v>22</v>
      </c>
      <c r="D2461" s="76">
        <v>348</v>
      </c>
      <c r="E2461" s="76" t="s">
        <v>123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0</v>
      </c>
      <c r="V2461" s="24"/>
      <c r="W2461" s="24">
        <v>0</v>
      </c>
      <c r="X2461" s="24"/>
      <c r="Y2461" s="24">
        <v>0</v>
      </c>
      <c r="Z2461" s="24">
        <v>0</v>
      </c>
      <c r="AA2461" s="24"/>
      <c r="AB2461" s="24">
        <v>0</v>
      </c>
      <c r="AC2461" s="24">
        <v>0</v>
      </c>
      <c r="AD2461" s="24">
        <v>0</v>
      </c>
      <c r="AE2461" s="24">
        <v>0</v>
      </c>
      <c r="AF2461" s="24">
        <v>0</v>
      </c>
      <c r="AG2461" s="24">
        <v>0</v>
      </c>
      <c r="AH2461" s="24"/>
      <c r="AI2461" s="24">
        <v>0</v>
      </c>
      <c r="AJ2461" s="24">
        <v>0</v>
      </c>
      <c r="AK2461" s="24"/>
      <c r="AL2461" s="24">
        <v>0</v>
      </c>
      <c r="AM2461" s="24">
        <v>0</v>
      </c>
      <c r="AN2461" s="24">
        <v>0</v>
      </c>
      <c r="AO2461" s="24">
        <v>0</v>
      </c>
      <c r="AP2461" s="24">
        <v>0</v>
      </c>
      <c r="AQ2461" s="24">
        <v>0</v>
      </c>
      <c r="AR2461" s="24">
        <v>0</v>
      </c>
      <c r="AS2461" s="24">
        <v>0</v>
      </c>
      <c r="AT2461" s="24">
        <v>0</v>
      </c>
      <c r="AU2461" s="24">
        <v>0</v>
      </c>
      <c r="AV2461" s="24">
        <v>0</v>
      </c>
      <c r="AW2461" s="24">
        <v>0</v>
      </c>
      <c r="AX2461" s="24">
        <v>0</v>
      </c>
      <c r="AY2461" s="24">
        <v>0</v>
      </c>
      <c r="AZ2461" s="24">
        <v>0</v>
      </c>
      <c r="BA2461" s="24">
        <v>0</v>
      </c>
      <c r="BB2461" s="24">
        <v>0</v>
      </c>
      <c r="BC2461" s="24">
        <v>0</v>
      </c>
      <c r="BD2461" s="24">
        <f t="shared" si="1000"/>
        <v>0</v>
      </c>
      <c r="BE2461" s="25" t="s">
        <v>48</v>
      </c>
    </row>
    <row r="2462" spans="1:57" ht="25.5" customHeight="1" x14ac:dyDescent="0.25">
      <c r="A2462" s="22">
        <v>49</v>
      </c>
      <c r="B2462" s="78" t="s">
        <v>74</v>
      </c>
      <c r="C2462" s="76">
        <v>22</v>
      </c>
      <c r="D2462" s="76">
        <v>349</v>
      </c>
      <c r="E2462" s="76" t="s">
        <v>125</v>
      </c>
      <c r="F2462" s="24">
        <v>0</v>
      </c>
      <c r="G2462" s="24">
        <v>0</v>
      </c>
      <c r="H2462" s="24">
        <v>0</v>
      </c>
      <c r="I2462" s="24">
        <v>0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0</v>
      </c>
      <c r="V2462" s="24"/>
      <c r="W2462" s="24">
        <v>0</v>
      </c>
      <c r="X2462" s="24"/>
      <c r="Y2462" s="24">
        <v>0</v>
      </c>
      <c r="Z2462" s="24">
        <v>0</v>
      </c>
      <c r="AA2462" s="24"/>
      <c r="AB2462" s="24">
        <v>0</v>
      </c>
      <c r="AC2462" s="24">
        <v>0</v>
      </c>
      <c r="AD2462" s="24">
        <v>0</v>
      </c>
      <c r="AE2462" s="24">
        <v>0</v>
      </c>
      <c r="AF2462" s="24">
        <v>0</v>
      </c>
      <c r="AG2462" s="24">
        <v>0</v>
      </c>
      <c r="AH2462" s="24"/>
      <c r="AI2462" s="24">
        <v>0</v>
      </c>
      <c r="AJ2462" s="24">
        <v>0</v>
      </c>
      <c r="AK2462" s="24"/>
      <c r="AL2462" s="24">
        <v>0</v>
      </c>
      <c r="AM2462" s="24">
        <v>0</v>
      </c>
      <c r="AN2462" s="24">
        <v>0</v>
      </c>
      <c r="AO2462" s="24">
        <v>0</v>
      </c>
      <c r="AP2462" s="24">
        <v>0</v>
      </c>
      <c r="AQ2462" s="24">
        <v>0</v>
      </c>
      <c r="AR2462" s="24">
        <v>0</v>
      </c>
      <c r="AS2462" s="24">
        <v>0</v>
      </c>
      <c r="AT2462" s="24">
        <v>0</v>
      </c>
      <c r="AU2462" s="24">
        <v>0</v>
      </c>
      <c r="AV2462" s="24">
        <v>0</v>
      </c>
      <c r="AW2462" s="24">
        <v>0</v>
      </c>
      <c r="AX2462" s="24">
        <v>0</v>
      </c>
      <c r="AY2462" s="24">
        <v>0</v>
      </c>
      <c r="AZ2462" s="24">
        <v>0</v>
      </c>
      <c r="BA2462" s="24">
        <v>0</v>
      </c>
      <c r="BB2462" s="24">
        <v>0</v>
      </c>
      <c r="BC2462" s="24">
        <v>0</v>
      </c>
      <c r="BD2462" s="24">
        <f t="shared" si="1000"/>
        <v>0</v>
      </c>
      <c r="BE2462" s="25"/>
    </row>
    <row r="2463" spans="1:57" ht="25.5" customHeight="1" x14ac:dyDescent="0.25">
      <c r="A2463" s="22">
        <v>49</v>
      </c>
      <c r="B2463" s="78" t="s">
        <v>74</v>
      </c>
      <c r="C2463" s="76">
        <v>22</v>
      </c>
      <c r="D2463" s="76">
        <v>350</v>
      </c>
      <c r="E2463" s="76" t="s">
        <v>126</v>
      </c>
      <c r="F2463" s="24">
        <v>0</v>
      </c>
      <c r="G2463" s="24">
        <v>0</v>
      </c>
      <c r="H2463" s="24">
        <v>0</v>
      </c>
      <c r="I2463" s="24">
        <v>0</v>
      </c>
      <c r="J2463" s="24">
        <v>0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0</v>
      </c>
      <c r="V2463" s="24"/>
      <c r="W2463" s="24">
        <v>0</v>
      </c>
      <c r="X2463" s="24"/>
      <c r="Y2463" s="24">
        <v>0</v>
      </c>
      <c r="Z2463" s="24">
        <v>0</v>
      </c>
      <c r="AA2463" s="24"/>
      <c r="AB2463" s="24">
        <v>0</v>
      </c>
      <c r="AC2463" s="24">
        <v>0</v>
      </c>
      <c r="AD2463" s="24">
        <v>0</v>
      </c>
      <c r="AE2463" s="24">
        <v>0</v>
      </c>
      <c r="AF2463" s="24">
        <v>0</v>
      </c>
      <c r="AG2463" s="24">
        <v>0</v>
      </c>
      <c r="AH2463" s="24"/>
      <c r="AI2463" s="24">
        <v>0</v>
      </c>
      <c r="AJ2463" s="24">
        <v>0</v>
      </c>
      <c r="AK2463" s="24"/>
      <c r="AL2463" s="24">
        <v>0</v>
      </c>
      <c r="AM2463" s="24">
        <v>0</v>
      </c>
      <c r="AN2463" s="24">
        <v>0</v>
      </c>
      <c r="AO2463" s="24">
        <v>0</v>
      </c>
      <c r="AP2463" s="24">
        <v>0</v>
      </c>
      <c r="AQ2463" s="24">
        <v>0</v>
      </c>
      <c r="AR2463" s="24">
        <v>0</v>
      </c>
      <c r="AS2463" s="24">
        <v>0</v>
      </c>
      <c r="AT2463" s="24">
        <v>0</v>
      </c>
      <c r="AU2463" s="24">
        <v>0</v>
      </c>
      <c r="AV2463" s="24">
        <v>0</v>
      </c>
      <c r="AW2463" s="24">
        <v>0</v>
      </c>
      <c r="AX2463" s="24">
        <v>0</v>
      </c>
      <c r="AY2463" s="24">
        <v>0</v>
      </c>
      <c r="AZ2463" s="24">
        <v>0</v>
      </c>
      <c r="BA2463" s="24">
        <v>0</v>
      </c>
      <c r="BB2463" s="24">
        <v>0</v>
      </c>
      <c r="BC2463" s="24">
        <v>0</v>
      </c>
      <c r="BD2463" s="24">
        <f t="shared" si="1000"/>
        <v>0</v>
      </c>
      <c r="BE2463" s="25"/>
    </row>
    <row r="2464" spans="1:57" ht="25.5" customHeight="1" x14ac:dyDescent="0.25">
      <c r="A2464" s="22">
        <v>49</v>
      </c>
      <c r="B2464" s="78" t="s">
        <v>74</v>
      </c>
      <c r="C2464" s="76">
        <v>22</v>
      </c>
      <c r="D2464" s="76">
        <v>351</v>
      </c>
      <c r="E2464" s="76" t="s">
        <v>127</v>
      </c>
      <c r="F2464" s="24">
        <v>0</v>
      </c>
      <c r="G2464" s="24">
        <v>0</v>
      </c>
      <c r="H2464" s="24">
        <v>0</v>
      </c>
      <c r="I2464" s="24">
        <v>0</v>
      </c>
      <c r="J2464" s="24">
        <v>0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0</v>
      </c>
      <c r="V2464" s="24"/>
      <c r="W2464" s="24">
        <v>0</v>
      </c>
      <c r="X2464" s="24"/>
      <c r="Y2464" s="24">
        <v>0</v>
      </c>
      <c r="Z2464" s="24">
        <v>0</v>
      </c>
      <c r="AA2464" s="24"/>
      <c r="AB2464" s="24">
        <v>0</v>
      </c>
      <c r="AC2464" s="24">
        <v>0</v>
      </c>
      <c r="AD2464" s="24">
        <v>0</v>
      </c>
      <c r="AE2464" s="24">
        <v>0</v>
      </c>
      <c r="AF2464" s="24">
        <v>0</v>
      </c>
      <c r="AG2464" s="24">
        <v>0</v>
      </c>
      <c r="AH2464" s="24"/>
      <c r="AI2464" s="24">
        <v>0</v>
      </c>
      <c r="AJ2464" s="24">
        <v>0</v>
      </c>
      <c r="AK2464" s="24"/>
      <c r="AL2464" s="24">
        <v>0</v>
      </c>
      <c r="AM2464" s="24">
        <v>0</v>
      </c>
      <c r="AN2464" s="24">
        <v>0</v>
      </c>
      <c r="AO2464" s="24">
        <v>0</v>
      </c>
      <c r="AP2464" s="24">
        <v>0</v>
      </c>
      <c r="AQ2464" s="24">
        <v>0</v>
      </c>
      <c r="AR2464" s="24">
        <v>0</v>
      </c>
      <c r="AS2464" s="24">
        <v>0</v>
      </c>
      <c r="AT2464" s="24">
        <v>0</v>
      </c>
      <c r="AU2464" s="24">
        <v>0</v>
      </c>
      <c r="AV2464" s="24">
        <v>0</v>
      </c>
      <c r="AW2464" s="24">
        <v>0</v>
      </c>
      <c r="AX2464" s="24">
        <v>0</v>
      </c>
      <c r="AY2464" s="24">
        <v>0</v>
      </c>
      <c r="AZ2464" s="24">
        <v>0</v>
      </c>
      <c r="BA2464" s="24">
        <v>0</v>
      </c>
      <c r="BB2464" s="24">
        <v>0</v>
      </c>
      <c r="BC2464" s="24">
        <v>0</v>
      </c>
      <c r="BD2464" s="24">
        <f t="shared" si="1000"/>
        <v>0</v>
      </c>
      <c r="BE2464" s="25"/>
    </row>
    <row r="2465" spans="1:57" ht="25.5" customHeight="1" x14ac:dyDescent="0.25">
      <c r="A2465" s="22">
        <v>49</v>
      </c>
      <c r="B2465" s="79" t="s">
        <v>91</v>
      </c>
      <c r="C2465" s="80">
        <v>21</v>
      </c>
      <c r="D2465" s="80">
        <v>179</v>
      </c>
      <c r="E2465" s="80" t="s">
        <v>426</v>
      </c>
      <c r="F2465" s="24">
        <v>0</v>
      </c>
      <c r="G2465" s="24">
        <v>0</v>
      </c>
      <c r="H2465" s="24">
        <v>0</v>
      </c>
      <c r="I2465" s="24">
        <v>0</v>
      </c>
      <c r="J2465" s="24">
        <v>0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0</v>
      </c>
      <c r="V2465" s="24"/>
      <c r="W2465" s="24">
        <v>0</v>
      </c>
      <c r="X2465" s="24"/>
      <c r="Y2465" s="24">
        <v>0</v>
      </c>
      <c r="Z2465" s="24">
        <v>0</v>
      </c>
      <c r="AA2465" s="24"/>
      <c r="AB2465" s="24">
        <v>0</v>
      </c>
      <c r="AC2465" s="24">
        <v>0</v>
      </c>
      <c r="AD2465" s="24">
        <v>0</v>
      </c>
      <c r="AE2465" s="24">
        <v>0</v>
      </c>
      <c r="AF2465" s="24">
        <v>0</v>
      </c>
      <c r="AG2465" s="24">
        <v>0</v>
      </c>
      <c r="AH2465" s="24"/>
      <c r="AI2465" s="24">
        <v>0</v>
      </c>
      <c r="AJ2465" s="24">
        <v>0</v>
      </c>
      <c r="AK2465" s="24"/>
      <c r="AL2465" s="24">
        <v>0</v>
      </c>
      <c r="AM2465" s="24">
        <v>0</v>
      </c>
      <c r="AN2465" s="24">
        <v>0</v>
      </c>
      <c r="AO2465" s="24">
        <v>0</v>
      </c>
      <c r="AP2465" s="24">
        <v>0</v>
      </c>
      <c r="AQ2465" s="24">
        <v>0</v>
      </c>
      <c r="AR2465" s="24">
        <v>0</v>
      </c>
      <c r="AS2465" s="24">
        <v>0</v>
      </c>
      <c r="AT2465" s="24">
        <v>0</v>
      </c>
      <c r="AU2465" s="24">
        <v>0</v>
      </c>
      <c r="AV2465" s="24">
        <v>0</v>
      </c>
      <c r="AW2465" s="24">
        <v>0</v>
      </c>
      <c r="AX2465" s="24">
        <v>0</v>
      </c>
      <c r="AY2465" s="24">
        <v>0</v>
      </c>
      <c r="AZ2465" s="24">
        <v>0</v>
      </c>
      <c r="BA2465" s="24">
        <v>0</v>
      </c>
      <c r="BB2465" s="24">
        <v>0</v>
      </c>
      <c r="BC2465" s="24">
        <v>0</v>
      </c>
      <c r="BD2465" s="24">
        <f t="shared" si="1000"/>
        <v>0</v>
      </c>
      <c r="BE2465" s="25"/>
    </row>
    <row r="2466" spans="1:57" ht="25.5" customHeight="1" x14ac:dyDescent="0.25">
      <c r="A2466" s="42">
        <v>49</v>
      </c>
      <c r="B2466" s="79" t="s">
        <v>91</v>
      </c>
      <c r="C2466" s="80">
        <v>11</v>
      </c>
      <c r="D2466" s="80">
        <v>203</v>
      </c>
      <c r="E2466" s="80" t="s">
        <v>427</v>
      </c>
      <c r="F2466" s="24">
        <v>0</v>
      </c>
      <c r="G2466" s="24">
        <v>0</v>
      </c>
      <c r="H2466" s="24">
        <v>0</v>
      </c>
      <c r="I2466" s="24">
        <v>0</v>
      </c>
      <c r="J2466" s="24">
        <v>0</v>
      </c>
      <c r="K2466" s="24">
        <v>0</v>
      </c>
      <c r="L2466" s="24">
        <v>0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0</v>
      </c>
      <c r="V2466" s="24"/>
      <c r="W2466" s="24">
        <v>0</v>
      </c>
      <c r="X2466" s="24"/>
      <c r="Y2466" s="24">
        <v>0</v>
      </c>
      <c r="Z2466" s="24">
        <v>0</v>
      </c>
      <c r="AA2466" s="24"/>
      <c r="AB2466" s="24">
        <v>0</v>
      </c>
      <c r="AC2466" s="24">
        <v>0</v>
      </c>
      <c r="AD2466" s="24">
        <v>0</v>
      </c>
      <c r="AE2466" s="24">
        <v>0</v>
      </c>
      <c r="AF2466" s="24">
        <v>0</v>
      </c>
      <c r="AG2466" s="24">
        <v>0</v>
      </c>
      <c r="AH2466" s="24"/>
      <c r="AI2466" s="24">
        <v>0</v>
      </c>
      <c r="AJ2466" s="24">
        <v>0</v>
      </c>
      <c r="AK2466" s="24"/>
      <c r="AL2466" s="24">
        <v>0</v>
      </c>
      <c r="AM2466" s="24">
        <v>0</v>
      </c>
      <c r="AN2466" s="24">
        <v>0</v>
      </c>
      <c r="AO2466" s="24">
        <v>0</v>
      </c>
      <c r="AP2466" s="24">
        <v>0</v>
      </c>
      <c r="AQ2466" s="24">
        <v>0</v>
      </c>
      <c r="AR2466" s="24">
        <v>0</v>
      </c>
      <c r="AS2466" s="24">
        <v>0</v>
      </c>
      <c r="AT2466" s="24">
        <v>0</v>
      </c>
      <c r="AU2466" s="24">
        <v>0</v>
      </c>
      <c r="AV2466" s="24">
        <v>0</v>
      </c>
      <c r="AW2466" s="24">
        <v>0</v>
      </c>
      <c r="AX2466" s="24">
        <v>0</v>
      </c>
      <c r="AY2466" s="24">
        <v>0</v>
      </c>
      <c r="AZ2466" s="24">
        <v>0</v>
      </c>
      <c r="BA2466" s="24">
        <v>0</v>
      </c>
      <c r="BB2466" s="24">
        <v>0</v>
      </c>
      <c r="BC2466" s="24">
        <v>0</v>
      </c>
      <c r="BD2466" s="24">
        <f t="shared" si="1000"/>
        <v>0</v>
      </c>
      <c r="BE2466" s="25"/>
    </row>
    <row r="2467" spans="1:57" ht="25.5" customHeight="1" x14ac:dyDescent="0.25">
      <c r="A2467" s="22">
        <v>49</v>
      </c>
      <c r="B2467" s="79" t="s">
        <v>91</v>
      </c>
      <c r="C2467" s="80">
        <v>18</v>
      </c>
      <c r="D2467" s="80">
        <v>114</v>
      </c>
      <c r="E2467" s="80" t="s">
        <v>210</v>
      </c>
      <c r="F2467" s="24">
        <v>0</v>
      </c>
      <c r="G2467" s="24">
        <v>0</v>
      </c>
      <c r="H2467" s="24">
        <v>0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0</v>
      </c>
      <c r="V2467" s="24"/>
      <c r="W2467" s="24">
        <v>0</v>
      </c>
      <c r="X2467" s="24"/>
      <c r="Y2467" s="24">
        <v>0</v>
      </c>
      <c r="Z2467" s="24">
        <v>0</v>
      </c>
      <c r="AA2467" s="24"/>
      <c r="AB2467" s="24">
        <v>0</v>
      </c>
      <c r="AC2467" s="24">
        <v>0</v>
      </c>
      <c r="AD2467" s="24">
        <v>0</v>
      </c>
      <c r="AE2467" s="24">
        <v>0</v>
      </c>
      <c r="AF2467" s="24">
        <v>0</v>
      </c>
      <c r="AG2467" s="24">
        <v>0</v>
      </c>
      <c r="AH2467" s="24"/>
      <c r="AI2467" s="24">
        <v>0</v>
      </c>
      <c r="AJ2467" s="24">
        <v>0</v>
      </c>
      <c r="AK2467" s="24"/>
      <c r="AL2467" s="24">
        <v>0</v>
      </c>
      <c r="AM2467" s="24">
        <v>0</v>
      </c>
      <c r="AN2467" s="24">
        <v>0</v>
      </c>
      <c r="AO2467" s="24">
        <v>0</v>
      </c>
      <c r="AP2467" s="24">
        <v>0</v>
      </c>
      <c r="AQ2467" s="24">
        <v>0</v>
      </c>
      <c r="AR2467" s="24">
        <v>0</v>
      </c>
      <c r="AS2467" s="24">
        <v>0</v>
      </c>
      <c r="AT2467" s="24">
        <v>0</v>
      </c>
      <c r="AU2467" s="24">
        <v>0</v>
      </c>
      <c r="AV2467" s="24">
        <v>0</v>
      </c>
      <c r="AW2467" s="24">
        <v>0</v>
      </c>
      <c r="AX2467" s="24">
        <v>0</v>
      </c>
      <c r="AY2467" s="24">
        <v>0</v>
      </c>
      <c r="AZ2467" s="24">
        <v>0</v>
      </c>
      <c r="BA2467" s="24">
        <v>0</v>
      </c>
      <c r="BB2467" s="24">
        <v>0</v>
      </c>
      <c r="BC2467" s="24">
        <v>0</v>
      </c>
      <c r="BD2467" s="24">
        <f t="shared" si="1000"/>
        <v>0</v>
      </c>
      <c r="BE2467" s="25"/>
    </row>
    <row r="2468" spans="1:57" ht="25.5" customHeight="1" x14ac:dyDescent="0.25">
      <c r="A2468" s="22">
        <v>49</v>
      </c>
      <c r="B2468" s="79" t="s">
        <v>93</v>
      </c>
      <c r="C2468" s="80">
        <v>11</v>
      </c>
      <c r="D2468" s="80">
        <v>87</v>
      </c>
      <c r="E2468" s="80" t="s">
        <v>231</v>
      </c>
      <c r="F2468" s="24">
        <v>0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4"/>
      <c r="W2468" s="24">
        <v>0</v>
      </c>
      <c r="X2468" s="24"/>
      <c r="Y2468" s="24">
        <v>0</v>
      </c>
      <c r="Z2468" s="24">
        <v>0</v>
      </c>
      <c r="AA2468" s="24"/>
      <c r="AB2468" s="24">
        <v>0</v>
      </c>
      <c r="AC2468" s="24">
        <v>0</v>
      </c>
      <c r="AD2468" s="24">
        <v>0</v>
      </c>
      <c r="AE2468" s="24">
        <v>0</v>
      </c>
      <c r="AF2468" s="24">
        <v>0</v>
      </c>
      <c r="AG2468" s="24">
        <v>0</v>
      </c>
      <c r="AH2468" s="24"/>
      <c r="AI2468" s="24">
        <v>0</v>
      </c>
      <c r="AJ2468" s="24">
        <v>0</v>
      </c>
      <c r="AK2468" s="24"/>
      <c r="AL2468" s="24">
        <v>0</v>
      </c>
      <c r="AM2468" s="24">
        <v>0</v>
      </c>
      <c r="AN2468" s="24">
        <v>0</v>
      </c>
      <c r="AO2468" s="24">
        <v>0</v>
      </c>
      <c r="AP2468" s="24">
        <v>0</v>
      </c>
      <c r="AQ2468" s="24">
        <v>0</v>
      </c>
      <c r="AR2468" s="24">
        <v>0</v>
      </c>
      <c r="AS2468" s="24">
        <v>0</v>
      </c>
      <c r="AT2468" s="24">
        <v>0</v>
      </c>
      <c r="AU2468" s="24">
        <v>0</v>
      </c>
      <c r="AV2468" s="24">
        <v>0</v>
      </c>
      <c r="AW2468" s="24">
        <v>0</v>
      </c>
      <c r="AX2468" s="24">
        <v>0</v>
      </c>
      <c r="AY2468" s="24">
        <v>0</v>
      </c>
      <c r="AZ2468" s="24">
        <v>0</v>
      </c>
      <c r="BA2468" s="24">
        <v>0</v>
      </c>
      <c r="BB2468" s="24">
        <v>0</v>
      </c>
      <c r="BC2468" s="24">
        <v>0</v>
      </c>
      <c r="BD2468" s="24">
        <f t="shared" si="1000"/>
        <v>0</v>
      </c>
      <c r="BE2468" s="25"/>
    </row>
    <row r="2469" spans="1:57" ht="25.5" customHeight="1" x14ac:dyDescent="0.25">
      <c r="A2469" s="22">
        <v>49</v>
      </c>
      <c r="B2469" s="79" t="s">
        <v>93</v>
      </c>
      <c r="C2469" s="80">
        <v>18</v>
      </c>
      <c r="D2469" s="80">
        <v>216</v>
      </c>
      <c r="E2469" s="80" t="s">
        <v>227</v>
      </c>
      <c r="F2469" s="24">
        <v>0</v>
      </c>
      <c r="G2469" s="24">
        <v>0</v>
      </c>
      <c r="H2469" s="24">
        <v>0</v>
      </c>
      <c r="I2469" s="24">
        <v>0</v>
      </c>
      <c r="J2469" s="24">
        <v>0</v>
      </c>
      <c r="K2469" s="24">
        <v>0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0</v>
      </c>
      <c r="V2469" s="24"/>
      <c r="W2469" s="24">
        <v>0</v>
      </c>
      <c r="X2469" s="24"/>
      <c r="Y2469" s="24">
        <v>0</v>
      </c>
      <c r="Z2469" s="24">
        <v>0</v>
      </c>
      <c r="AA2469" s="24"/>
      <c r="AB2469" s="24">
        <v>0</v>
      </c>
      <c r="AC2469" s="24">
        <v>0</v>
      </c>
      <c r="AD2469" s="24">
        <v>0</v>
      </c>
      <c r="AE2469" s="24">
        <v>0</v>
      </c>
      <c r="AF2469" s="24">
        <v>0</v>
      </c>
      <c r="AG2469" s="24">
        <v>0</v>
      </c>
      <c r="AH2469" s="24"/>
      <c r="AI2469" s="24">
        <v>0</v>
      </c>
      <c r="AJ2469" s="24">
        <v>0</v>
      </c>
      <c r="AK2469" s="24"/>
      <c r="AL2469" s="24">
        <v>0</v>
      </c>
      <c r="AM2469" s="24">
        <v>0</v>
      </c>
      <c r="AN2469" s="24">
        <v>0</v>
      </c>
      <c r="AO2469" s="24">
        <v>0</v>
      </c>
      <c r="AP2469" s="24">
        <v>0</v>
      </c>
      <c r="AQ2469" s="24">
        <v>0</v>
      </c>
      <c r="AR2469" s="24">
        <v>0</v>
      </c>
      <c r="AS2469" s="24">
        <v>0</v>
      </c>
      <c r="AT2469" s="24">
        <v>0</v>
      </c>
      <c r="AU2469" s="24">
        <v>0</v>
      </c>
      <c r="AV2469" s="24">
        <v>0</v>
      </c>
      <c r="AW2469" s="24">
        <v>0</v>
      </c>
      <c r="AX2469" s="24">
        <v>0</v>
      </c>
      <c r="AY2469" s="24">
        <v>0</v>
      </c>
      <c r="AZ2469" s="24">
        <v>0</v>
      </c>
      <c r="BA2469" s="24">
        <v>0</v>
      </c>
      <c r="BB2469" s="24">
        <v>0</v>
      </c>
      <c r="BC2469" s="24">
        <v>0</v>
      </c>
      <c r="BD2469" s="24">
        <f t="shared" si="1000"/>
        <v>0</v>
      </c>
      <c r="BE2469" s="25"/>
    </row>
    <row r="2470" spans="1:57" ht="25.5" customHeight="1" x14ac:dyDescent="0.25">
      <c r="A2470" s="22">
        <v>49</v>
      </c>
      <c r="B2470" s="79" t="s">
        <v>93</v>
      </c>
      <c r="C2470" s="82">
        <v>24</v>
      </c>
      <c r="D2470" s="79">
        <v>323</v>
      </c>
      <c r="E2470" s="82" t="s">
        <v>374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0</v>
      </c>
      <c r="M2470" s="24">
        <v>0</v>
      </c>
      <c r="N2470" s="24">
        <v>0</v>
      </c>
      <c r="O2470" s="24">
        <v>0</v>
      </c>
      <c r="P2470" s="24">
        <v>0</v>
      </c>
      <c r="Q2470" s="24">
        <v>0</v>
      </c>
      <c r="R2470" s="24">
        <v>0</v>
      </c>
      <c r="S2470" s="24">
        <v>0</v>
      </c>
      <c r="T2470" s="24">
        <v>0</v>
      </c>
      <c r="U2470" s="24">
        <v>0</v>
      </c>
      <c r="V2470" s="24"/>
      <c r="W2470" s="24">
        <v>0</v>
      </c>
      <c r="X2470" s="24"/>
      <c r="Y2470" s="24">
        <v>0</v>
      </c>
      <c r="Z2470" s="24">
        <v>0</v>
      </c>
      <c r="AA2470" s="24"/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/>
      <c r="AI2470" s="24">
        <v>0</v>
      </c>
      <c r="AJ2470" s="24">
        <v>0</v>
      </c>
      <c r="AK2470" s="24"/>
      <c r="AL2470" s="24">
        <v>0</v>
      </c>
      <c r="AM2470" s="24">
        <v>0</v>
      </c>
      <c r="AN2470" s="24">
        <v>0</v>
      </c>
      <c r="AO2470" s="24">
        <v>0</v>
      </c>
      <c r="AP2470" s="24">
        <v>0</v>
      </c>
      <c r="AQ2470" s="24">
        <v>0</v>
      </c>
      <c r="AR2470" s="24">
        <v>0</v>
      </c>
      <c r="AS2470" s="24">
        <v>0</v>
      </c>
      <c r="AT2470" s="24">
        <v>0</v>
      </c>
      <c r="AU2470" s="24">
        <v>0</v>
      </c>
      <c r="AV2470" s="24">
        <v>0</v>
      </c>
      <c r="AW2470" s="24">
        <v>0</v>
      </c>
      <c r="AX2470" s="24">
        <v>0</v>
      </c>
      <c r="AY2470" s="24">
        <v>0</v>
      </c>
      <c r="AZ2470" s="24">
        <v>0</v>
      </c>
      <c r="BA2470" s="24">
        <v>0</v>
      </c>
      <c r="BB2470" s="24">
        <v>0</v>
      </c>
      <c r="BC2470" s="24">
        <v>0</v>
      </c>
      <c r="BD2470" s="24">
        <f t="shared" si="1000"/>
        <v>0</v>
      </c>
      <c r="BE2470" s="25"/>
    </row>
    <row r="2471" spans="1:57" ht="25.5" customHeight="1" x14ac:dyDescent="0.25">
      <c r="A2471" s="22">
        <v>49</v>
      </c>
      <c r="B2471" s="79" t="s">
        <v>93</v>
      </c>
      <c r="C2471" s="80">
        <v>11</v>
      </c>
      <c r="D2471" s="80">
        <v>206</v>
      </c>
      <c r="E2471" s="80" t="s">
        <v>260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0</v>
      </c>
      <c r="T2471" s="24">
        <v>0</v>
      </c>
      <c r="U2471" s="24">
        <v>0</v>
      </c>
      <c r="V2471" s="24"/>
      <c r="W2471" s="24">
        <v>0</v>
      </c>
      <c r="X2471" s="24"/>
      <c r="Y2471" s="24">
        <v>0</v>
      </c>
      <c r="Z2471" s="24">
        <v>0</v>
      </c>
      <c r="AA2471" s="24"/>
      <c r="AB2471" s="24">
        <v>0</v>
      </c>
      <c r="AC2471" s="24">
        <v>0</v>
      </c>
      <c r="AD2471" s="24">
        <v>0</v>
      </c>
      <c r="AE2471" s="24">
        <v>0</v>
      </c>
      <c r="AF2471" s="24">
        <v>0</v>
      </c>
      <c r="AG2471" s="24">
        <v>0</v>
      </c>
      <c r="AH2471" s="24"/>
      <c r="AI2471" s="24">
        <v>0</v>
      </c>
      <c r="AJ2471" s="24">
        <v>0</v>
      </c>
      <c r="AK2471" s="24"/>
      <c r="AL2471" s="24">
        <v>0</v>
      </c>
      <c r="AM2471" s="24">
        <v>0</v>
      </c>
      <c r="AN2471" s="24">
        <v>0</v>
      </c>
      <c r="AO2471" s="24">
        <v>0</v>
      </c>
      <c r="AP2471" s="24">
        <v>0</v>
      </c>
      <c r="AQ2471" s="24">
        <v>0</v>
      </c>
      <c r="AR2471" s="24">
        <v>0</v>
      </c>
      <c r="AS2471" s="24">
        <v>0</v>
      </c>
      <c r="AT2471" s="24">
        <v>0</v>
      </c>
      <c r="AU2471" s="24">
        <v>0</v>
      </c>
      <c r="AV2471" s="24">
        <v>0</v>
      </c>
      <c r="AW2471" s="24">
        <v>0</v>
      </c>
      <c r="AX2471" s="24">
        <v>0</v>
      </c>
      <c r="AY2471" s="24">
        <v>0</v>
      </c>
      <c r="AZ2471" s="24">
        <v>0</v>
      </c>
      <c r="BA2471" s="24">
        <v>0</v>
      </c>
      <c r="BB2471" s="24">
        <v>0</v>
      </c>
      <c r="BC2471" s="24">
        <v>0</v>
      </c>
      <c r="BD2471" s="24">
        <f t="shared" si="1000"/>
        <v>0</v>
      </c>
      <c r="BE2471" s="25"/>
    </row>
    <row r="2472" spans="1:57" ht="25.5" customHeight="1" x14ac:dyDescent="0.25">
      <c r="A2472" s="22">
        <v>49</v>
      </c>
      <c r="B2472" s="79" t="s">
        <v>100</v>
      </c>
      <c r="C2472" s="80">
        <v>24</v>
      </c>
      <c r="D2472" s="80">
        <v>84</v>
      </c>
      <c r="E2472" s="80" t="s">
        <v>261</v>
      </c>
      <c r="F2472" s="24">
        <v>0</v>
      </c>
      <c r="G2472" s="24">
        <v>0</v>
      </c>
      <c r="H2472" s="24">
        <v>0</v>
      </c>
      <c r="I2472" s="24">
        <v>0</v>
      </c>
      <c r="J2472" s="24">
        <v>0</v>
      </c>
      <c r="K2472" s="24">
        <v>0</v>
      </c>
      <c r="L2472" s="24">
        <v>0</v>
      </c>
      <c r="M2472" s="24">
        <v>0</v>
      </c>
      <c r="N2472" s="24">
        <v>0</v>
      </c>
      <c r="O2472" s="24">
        <v>0</v>
      </c>
      <c r="P2472" s="24">
        <v>0</v>
      </c>
      <c r="Q2472" s="24">
        <v>0</v>
      </c>
      <c r="R2472" s="24">
        <v>0</v>
      </c>
      <c r="S2472" s="24">
        <v>0</v>
      </c>
      <c r="T2472" s="24">
        <v>0</v>
      </c>
      <c r="U2472" s="24">
        <v>0</v>
      </c>
      <c r="V2472" s="24"/>
      <c r="W2472" s="24">
        <v>0</v>
      </c>
      <c r="X2472" s="24"/>
      <c r="Y2472" s="24">
        <v>0</v>
      </c>
      <c r="Z2472" s="24">
        <v>0</v>
      </c>
      <c r="AA2472" s="24"/>
      <c r="AB2472" s="24">
        <v>0</v>
      </c>
      <c r="AC2472" s="24">
        <v>0</v>
      </c>
      <c r="AD2472" s="24">
        <v>0</v>
      </c>
      <c r="AE2472" s="24">
        <v>0</v>
      </c>
      <c r="AF2472" s="24">
        <v>0</v>
      </c>
      <c r="AG2472" s="24">
        <v>0</v>
      </c>
      <c r="AH2472" s="24"/>
      <c r="AI2472" s="24">
        <v>0</v>
      </c>
      <c r="AJ2472" s="24">
        <v>0</v>
      </c>
      <c r="AK2472" s="24"/>
      <c r="AL2472" s="24">
        <v>0</v>
      </c>
      <c r="AM2472" s="24">
        <v>0</v>
      </c>
      <c r="AN2472" s="24">
        <v>0</v>
      </c>
      <c r="AO2472" s="24">
        <v>0</v>
      </c>
      <c r="AP2472" s="24">
        <v>0</v>
      </c>
      <c r="AQ2472" s="24">
        <v>0</v>
      </c>
      <c r="AR2472" s="24">
        <v>0</v>
      </c>
      <c r="AS2472" s="24">
        <v>0</v>
      </c>
      <c r="AT2472" s="24">
        <v>0</v>
      </c>
      <c r="AU2472" s="24">
        <v>0</v>
      </c>
      <c r="AV2472" s="24">
        <v>0</v>
      </c>
      <c r="AW2472" s="24">
        <v>0</v>
      </c>
      <c r="AX2472" s="24">
        <v>0</v>
      </c>
      <c r="AY2472" s="24">
        <v>0</v>
      </c>
      <c r="AZ2472" s="24">
        <v>0</v>
      </c>
      <c r="BA2472" s="24">
        <v>0</v>
      </c>
      <c r="BB2472" s="24">
        <v>0</v>
      </c>
      <c r="BC2472" s="24">
        <v>0</v>
      </c>
      <c r="BD2472" s="24">
        <f t="shared" si="1000"/>
        <v>0</v>
      </c>
      <c r="BE2472" s="25"/>
    </row>
    <row r="2473" spans="1:57" ht="25.5" customHeight="1" x14ac:dyDescent="0.25">
      <c r="A2473" s="22">
        <v>49</v>
      </c>
      <c r="B2473" s="79" t="s">
        <v>110</v>
      </c>
      <c r="C2473" s="80">
        <v>17</v>
      </c>
      <c r="D2473" s="80">
        <v>44</v>
      </c>
      <c r="E2473" s="80" t="s">
        <v>151</v>
      </c>
      <c r="F2473" s="24">
        <v>0</v>
      </c>
      <c r="G2473" s="24">
        <v>0</v>
      </c>
      <c r="H2473" s="24">
        <v>0</v>
      </c>
      <c r="I2473" s="24">
        <v>0</v>
      </c>
      <c r="J2473" s="24">
        <v>0</v>
      </c>
      <c r="K2473" s="24">
        <v>0</v>
      </c>
      <c r="L2473" s="24">
        <v>0</v>
      </c>
      <c r="M2473" s="24">
        <v>0</v>
      </c>
      <c r="N2473" s="24">
        <v>0</v>
      </c>
      <c r="O2473" s="24">
        <v>0</v>
      </c>
      <c r="P2473" s="24">
        <v>0</v>
      </c>
      <c r="Q2473" s="24">
        <v>0</v>
      </c>
      <c r="R2473" s="24">
        <v>0</v>
      </c>
      <c r="S2473" s="24">
        <v>0</v>
      </c>
      <c r="T2473" s="24">
        <v>0</v>
      </c>
      <c r="U2473" s="24">
        <v>0</v>
      </c>
      <c r="V2473" s="24"/>
      <c r="W2473" s="24">
        <v>0</v>
      </c>
      <c r="X2473" s="24"/>
      <c r="Y2473" s="24">
        <v>0</v>
      </c>
      <c r="Z2473" s="24">
        <v>0</v>
      </c>
      <c r="AA2473" s="24"/>
      <c r="AB2473" s="24">
        <v>0</v>
      </c>
      <c r="AC2473" s="24">
        <v>0</v>
      </c>
      <c r="AD2473" s="24">
        <v>0</v>
      </c>
      <c r="AE2473" s="24">
        <v>0</v>
      </c>
      <c r="AF2473" s="24">
        <v>0</v>
      </c>
      <c r="AG2473" s="24">
        <v>0</v>
      </c>
      <c r="AH2473" s="24"/>
      <c r="AI2473" s="24">
        <v>0</v>
      </c>
      <c r="AJ2473" s="24">
        <v>0</v>
      </c>
      <c r="AK2473" s="24"/>
      <c r="AL2473" s="24">
        <v>0</v>
      </c>
      <c r="AM2473" s="24">
        <v>0</v>
      </c>
      <c r="AN2473" s="24">
        <v>0</v>
      </c>
      <c r="AO2473" s="24">
        <v>0</v>
      </c>
      <c r="AP2473" s="24">
        <v>0</v>
      </c>
      <c r="AQ2473" s="24">
        <v>0</v>
      </c>
      <c r="AR2473" s="24">
        <v>0</v>
      </c>
      <c r="AS2473" s="24">
        <v>0</v>
      </c>
      <c r="AT2473" s="24">
        <v>0</v>
      </c>
      <c r="AU2473" s="24">
        <v>0</v>
      </c>
      <c r="AV2473" s="24">
        <v>0</v>
      </c>
      <c r="AW2473" s="24">
        <v>0</v>
      </c>
      <c r="AX2473" s="24">
        <v>0</v>
      </c>
      <c r="AY2473" s="24">
        <v>0</v>
      </c>
      <c r="AZ2473" s="24">
        <v>0</v>
      </c>
      <c r="BA2473" s="24">
        <v>0</v>
      </c>
      <c r="BB2473" s="24">
        <v>0</v>
      </c>
      <c r="BC2473" s="24">
        <v>0</v>
      </c>
      <c r="BD2473" s="24">
        <f t="shared" si="1000"/>
        <v>0</v>
      </c>
      <c r="BE2473" s="25"/>
    </row>
    <row r="2474" spans="1:57" ht="25.5" customHeight="1" x14ac:dyDescent="0.25">
      <c r="A2474" s="22">
        <v>49</v>
      </c>
      <c r="B2474" s="79" t="s">
        <v>110</v>
      </c>
      <c r="C2474" s="80">
        <v>13</v>
      </c>
      <c r="D2474" s="80">
        <v>147</v>
      </c>
      <c r="E2474" s="80" t="s">
        <v>348</v>
      </c>
      <c r="F2474" s="24">
        <v>0</v>
      </c>
      <c r="G2474" s="24">
        <v>0</v>
      </c>
      <c r="H2474" s="24">
        <v>0</v>
      </c>
      <c r="I2474" s="24">
        <v>0</v>
      </c>
      <c r="J2474" s="24">
        <v>0</v>
      </c>
      <c r="K2474" s="24">
        <v>0</v>
      </c>
      <c r="L2474" s="24">
        <v>0</v>
      </c>
      <c r="M2474" s="24">
        <v>0</v>
      </c>
      <c r="N2474" s="24">
        <v>0</v>
      </c>
      <c r="O2474" s="24">
        <v>0</v>
      </c>
      <c r="P2474" s="24">
        <v>0</v>
      </c>
      <c r="Q2474" s="24">
        <v>0</v>
      </c>
      <c r="R2474" s="24">
        <v>0</v>
      </c>
      <c r="S2474" s="24">
        <v>0</v>
      </c>
      <c r="T2474" s="24">
        <v>0</v>
      </c>
      <c r="U2474" s="24">
        <v>0</v>
      </c>
      <c r="V2474" s="24"/>
      <c r="W2474" s="24">
        <v>0</v>
      </c>
      <c r="X2474" s="24"/>
      <c r="Y2474" s="24">
        <v>0</v>
      </c>
      <c r="Z2474" s="24">
        <v>0</v>
      </c>
      <c r="AA2474" s="24"/>
      <c r="AB2474" s="24">
        <v>0</v>
      </c>
      <c r="AC2474" s="24">
        <v>0</v>
      </c>
      <c r="AD2474" s="24">
        <v>0</v>
      </c>
      <c r="AE2474" s="24">
        <v>0</v>
      </c>
      <c r="AF2474" s="24">
        <v>0</v>
      </c>
      <c r="AG2474" s="24">
        <v>0</v>
      </c>
      <c r="AH2474" s="24"/>
      <c r="AI2474" s="24">
        <v>0</v>
      </c>
      <c r="AJ2474" s="24">
        <v>0</v>
      </c>
      <c r="AK2474" s="24"/>
      <c r="AL2474" s="24">
        <v>0</v>
      </c>
      <c r="AM2474" s="24">
        <v>0</v>
      </c>
      <c r="AN2474" s="24">
        <v>0</v>
      </c>
      <c r="AO2474" s="24">
        <v>0</v>
      </c>
      <c r="AP2474" s="24">
        <v>0</v>
      </c>
      <c r="AQ2474" s="24">
        <v>0</v>
      </c>
      <c r="AR2474" s="24">
        <v>0</v>
      </c>
      <c r="AS2474" s="24">
        <v>0</v>
      </c>
      <c r="AT2474" s="24">
        <v>0</v>
      </c>
      <c r="AU2474" s="24">
        <v>0</v>
      </c>
      <c r="AV2474" s="24">
        <v>0</v>
      </c>
      <c r="AW2474" s="24">
        <v>0</v>
      </c>
      <c r="AX2474" s="24">
        <v>0</v>
      </c>
      <c r="AY2474" s="24">
        <v>0</v>
      </c>
      <c r="AZ2474" s="24">
        <v>0</v>
      </c>
      <c r="BA2474" s="24">
        <v>0</v>
      </c>
      <c r="BB2474" s="24">
        <v>0</v>
      </c>
      <c r="BC2474" s="24">
        <v>0</v>
      </c>
      <c r="BD2474" s="24">
        <f t="shared" si="1000"/>
        <v>0</v>
      </c>
      <c r="BE2474" s="25"/>
    </row>
    <row r="2475" spans="1:57" ht="25.5" customHeight="1" x14ac:dyDescent="0.25">
      <c r="A2475" s="22">
        <v>49</v>
      </c>
      <c r="B2475" s="79" t="s">
        <v>110</v>
      </c>
      <c r="C2475" s="80">
        <v>22</v>
      </c>
      <c r="D2475" s="80">
        <v>181</v>
      </c>
      <c r="E2475" s="80" t="s">
        <v>349</v>
      </c>
      <c r="F2475" s="24">
        <v>0</v>
      </c>
      <c r="G2475" s="24">
        <v>0</v>
      </c>
      <c r="H2475" s="24">
        <v>0</v>
      </c>
      <c r="I2475" s="24">
        <v>0</v>
      </c>
      <c r="J2475" s="24">
        <v>0</v>
      </c>
      <c r="K2475" s="24">
        <v>0</v>
      </c>
      <c r="L2475" s="24">
        <v>0</v>
      </c>
      <c r="M2475" s="24">
        <v>0</v>
      </c>
      <c r="N2475" s="24">
        <v>0</v>
      </c>
      <c r="O2475" s="24">
        <v>0</v>
      </c>
      <c r="P2475" s="24">
        <v>0</v>
      </c>
      <c r="Q2475" s="24">
        <v>0</v>
      </c>
      <c r="R2475" s="24">
        <v>0</v>
      </c>
      <c r="S2475" s="24">
        <v>0</v>
      </c>
      <c r="T2475" s="24">
        <v>0</v>
      </c>
      <c r="U2475" s="24">
        <v>0</v>
      </c>
      <c r="V2475" s="24"/>
      <c r="W2475" s="24">
        <v>0</v>
      </c>
      <c r="X2475" s="24"/>
      <c r="Y2475" s="24">
        <v>0</v>
      </c>
      <c r="Z2475" s="24">
        <v>0</v>
      </c>
      <c r="AA2475" s="24"/>
      <c r="AB2475" s="24">
        <v>0</v>
      </c>
      <c r="AC2475" s="24">
        <v>0</v>
      </c>
      <c r="AD2475" s="24">
        <v>0</v>
      </c>
      <c r="AE2475" s="24">
        <v>0</v>
      </c>
      <c r="AF2475" s="24">
        <v>0</v>
      </c>
      <c r="AG2475" s="24">
        <v>0</v>
      </c>
      <c r="AH2475" s="24"/>
      <c r="AI2475" s="24">
        <v>0</v>
      </c>
      <c r="AJ2475" s="24">
        <v>0</v>
      </c>
      <c r="AK2475" s="24"/>
      <c r="AL2475" s="24">
        <v>0</v>
      </c>
      <c r="AM2475" s="24">
        <v>0</v>
      </c>
      <c r="AN2475" s="24">
        <v>0</v>
      </c>
      <c r="AO2475" s="24">
        <v>0</v>
      </c>
      <c r="AP2475" s="24">
        <v>0</v>
      </c>
      <c r="AQ2475" s="24">
        <v>0</v>
      </c>
      <c r="AR2475" s="24">
        <v>0</v>
      </c>
      <c r="AS2475" s="24">
        <v>0</v>
      </c>
      <c r="AT2475" s="24">
        <v>0</v>
      </c>
      <c r="AU2475" s="24">
        <v>0</v>
      </c>
      <c r="AV2475" s="24">
        <v>0</v>
      </c>
      <c r="AW2475" s="24">
        <v>0</v>
      </c>
      <c r="AX2475" s="24">
        <v>0</v>
      </c>
      <c r="AY2475" s="24">
        <v>0</v>
      </c>
      <c r="AZ2475" s="24">
        <v>0</v>
      </c>
      <c r="BA2475" s="24">
        <v>0</v>
      </c>
      <c r="BB2475" s="24">
        <v>0</v>
      </c>
      <c r="BC2475" s="24">
        <v>0</v>
      </c>
      <c r="BD2475" s="24">
        <f t="shared" si="1000"/>
        <v>0</v>
      </c>
      <c r="BE2475" s="25"/>
    </row>
    <row r="2476" spans="1:57" ht="25.5" customHeight="1" x14ac:dyDescent="0.25">
      <c r="A2476" s="22">
        <v>49</v>
      </c>
      <c r="B2476" s="78"/>
      <c r="C2476" s="91"/>
      <c r="D2476" s="91"/>
      <c r="E2476" s="91"/>
      <c r="F2476" s="24">
        <v>0</v>
      </c>
      <c r="G2476" s="24">
        <v>0</v>
      </c>
      <c r="H2476" s="24">
        <v>0</v>
      </c>
      <c r="I2476" s="24">
        <v>0</v>
      </c>
      <c r="J2476" s="24">
        <v>0</v>
      </c>
      <c r="K2476" s="24">
        <v>0</v>
      </c>
      <c r="L2476" s="24">
        <v>0</v>
      </c>
      <c r="M2476" s="24">
        <v>0</v>
      </c>
      <c r="N2476" s="24">
        <v>0</v>
      </c>
      <c r="O2476" s="24">
        <v>0</v>
      </c>
      <c r="P2476" s="24">
        <v>0</v>
      </c>
      <c r="Q2476" s="24">
        <v>0</v>
      </c>
      <c r="R2476" s="24">
        <v>0</v>
      </c>
      <c r="S2476" s="24">
        <v>0</v>
      </c>
      <c r="T2476" s="24">
        <v>0</v>
      </c>
      <c r="U2476" s="24">
        <v>0</v>
      </c>
      <c r="V2476" s="24"/>
      <c r="W2476" s="24">
        <v>0</v>
      </c>
      <c r="X2476" s="24"/>
      <c r="Y2476" s="24">
        <v>0</v>
      </c>
      <c r="Z2476" s="24">
        <v>0</v>
      </c>
      <c r="AA2476" s="24"/>
      <c r="AB2476" s="24">
        <v>0</v>
      </c>
      <c r="AC2476" s="24">
        <v>0</v>
      </c>
      <c r="AD2476" s="24">
        <v>0</v>
      </c>
      <c r="AE2476" s="24">
        <v>0</v>
      </c>
      <c r="AF2476" s="24">
        <v>0</v>
      </c>
      <c r="AG2476" s="24">
        <v>0</v>
      </c>
      <c r="AH2476" s="24"/>
      <c r="AI2476" s="24">
        <v>0</v>
      </c>
      <c r="AJ2476" s="24">
        <v>0</v>
      </c>
      <c r="AK2476" s="24"/>
      <c r="AL2476" s="24">
        <v>0</v>
      </c>
      <c r="AM2476" s="24">
        <v>0</v>
      </c>
      <c r="AN2476" s="24">
        <v>0</v>
      </c>
      <c r="AO2476" s="24">
        <v>0</v>
      </c>
      <c r="AP2476" s="24">
        <v>0</v>
      </c>
      <c r="AQ2476" s="24">
        <v>0</v>
      </c>
      <c r="AR2476" s="24">
        <v>0</v>
      </c>
      <c r="AS2476" s="24">
        <v>0</v>
      </c>
      <c r="AT2476" s="24">
        <v>0</v>
      </c>
      <c r="AU2476" s="24">
        <v>0</v>
      </c>
      <c r="AV2476" s="24">
        <v>0</v>
      </c>
      <c r="AW2476" s="24">
        <v>0</v>
      </c>
      <c r="AX2476" s="24">
        <v>0</v>
      </c>
      <c r="AY2476" s="24">
        <v>0</v>
      </c>
      <c r="AZ2476" s="24">
        <v>0</v>
      </c>
      <c r="BA2476" s="24">
        <v>0</v>
      </c>
      <c r="BB2476" s="24">
        <v>0</v>
      </c>
      <c r="BC2476" s="24">
        <v>0</v>
      </c>
      <c r="BD2476" s="24">
        <f t="shared" si="1000"/>
        <v>0</v>
      </c>
      <c r="BE2476" s="25"/>
    </row>
    <row r="2477" spans="1:57" ht="25.5" customHeight="1" x14ac:dyDescent="0.25">
      <c r="A2477" s="22">
        <v>49</v>
      </c>
      <c r="B2477" s="78"/>
      <c r="C2477" s="91"/>
      <c r="D2477" s="91"/>
      <c r="E2477" s="91"/>
      <c r="F2477" s="24">
        <v>0</v>
      </c>
      <c r="G2477" s="24">
        <v>0</v>
      </c>
      <c r="H2477" s="24">
        <v>0</v>
      </c>
      <c r="I2477" s="24">
        <v>0</v>
      </c>
      <c r="J2477" s="24">
        <v>0</v>
      </c>
      <c r="K2477" s="24">
        <v>0</v>
      </c>
      <c r="L2477" s="24">
        <v>0</v>
      </c>
      <c r="M2477" s="24">
        <v>0</v>
      </c>
      <c r="N2477" s="24">
        <v>0</v>
      </c>
      <c r="O2477" s="24">
        <v>0</v>
      </c>
      <c r="P2477" s="24">
        <v>0</v>
      </c>
      <c r="Q2477" s="24">
        <v>0</v>
      </c>
      <c r="R2477" s="24">
        <v>0</v>
      </c>
      <c r="S2477" s="24">
        <v>0</v>
      </c>
      <c r="T2477" s="24">
        <v>0</v>
      </c>
      <c r="U2477" s="24">
        <v>0</v>
      </c>
      <c r="V2477" s="24"/>
      <c r="W2477" s="24">
        <v>0</v>
      </c>
      <c r="X2477" s="24"/>
      <c r="Y2477" s="24">
        <v>0</v>
      </c>
      <c r="Z2477" s="24">
        <v>0</v>
      </c>
      <c r="AA2477" s="24"/>
      <c r="AB2477" s="24">
        <v>0</v>
      </c>
      <c r="AC2477" s="24">
        <v>0</v>
      </c>
      <c r="AD2477" s="24">
        <v>0</v>
      </c>
      <c r="AE2477" s="24">
        <v>0</v>
      </c>
      <c r="AF2477" s="24">
        <v>0</v>
      </c>
      <c r="AG2477" s="24">
        <v>0</v>
      </c>
      <c r="AH2477" s="24"/>
      <c r="AI2477" s="24">
        <v>0</v>
      </c>
      <c r="AJ2477" s="24">
        <v>0</v>
      </c>
      <c r="AK2477" s="24"/>
      <c r="AL2477" s="24">
        <v>0</v>
      </c>
      <c r="AM2477" s="24">
        <v>0</v>
      </c>
      <c r="AN2477" s="24">
        <v>0</v>
      </c>
      <c r="AO2477" s="24">
        <v>0</v>
      </c>
      <c r="AP2477" s="24">
        <v>0</v>
      </c>
      <c r="AQ2477" s="24">
        <v>0</v>
      </c>
      <c r="AR2477" s="24">
        <v>0</v>
      </c>
      <c r="AS2477" s="24">
        <v>0</v>
      </c>
      <c r="AT2477" s="24">
        <v>0</v>
      </c>
      <c r="AU2477" s="24">
        <v>0</v>
      </c>
      <c r="AV2477" s="24">
        <v>0</v>
      </c>
      <c r="AW2477" s="24">
        <v>0</v>
      </c>
      <c r="AX2477" s="24">
        <v>0</v>
      </c>
      <c r="AY2477" s="24">
        <v>0</v>
      </c>
      <c r="AZ2477" s="24">
        <v>0</v>
      </c>
      <c r="BA2477" s="24">
        <v>0</v>
      </c>
      <c r="BB2477" s="24">
        <v>0</v>
      </c>
      <c r="BC2477" s="24">
        <v>0</v>
      </c>
      <c r="BD2477" s="24">
        <f t="shared" si="1000"/>
        <v>0</v>
      </c>
      <c r="BE2477" s="25"/>
    </row>
    <row r="2478" spans="1:57" ht="25.5" customHeight="1" x14ac:dyDescent="0.25">
      <c r="A2478" s="22">
        <v>49</v>
      </c>
      <c r="B2478" s="78"/>
      <c r="C2478" s="76"/>
      <c r="D2478" s="76"/>
      <c r="E2478" s="76"/>
      <c r="F2478" s="24">
        <v>0</v>
      </c>
      <c r="G2478" s="24">
        <v>0</v>
      </c>
      <c r="H2478" s="24">
        <v>0</v>
      </c>
      <c r="I2478" s="24">
        <v>0</v>
      </c>
      <c r="J2478" s="24">
        <v>0</v>
      </c>
      <c r="K2478" s="24">
        <v>0</v>
      </c>
      <c r="L2478" s="24">
        <v>0</v>
      </c>
      <c r="M2478" s="24">
        <v>0</v>
      </c>
      <c r="N2478" s="24">
        <v>0</v>
      </c>
      <c r="O2478" s="24">
        <v>0</v>
      </c>
      <c r="P2478" s="24">
        <v>0</v>
      </c>
      <c r="Q2478" s="24">
        <v>0</v>
      </c>
      <c r="R2478" s="24">
        <v>0</v>
      </c>
      <c r="S2478" s="24">
        <v>0</v>
      </c>
      <c r="T2478" s="24">
        <v>0</v>
      </c>
      <c r="U2478" s="24">
        <v>0</v>
      </c>
      <c r="V2478" s="24"/>
      <c r="W2478" s="24">
        <v>0</v>
      </c>
      <c r="X2478" s="24"/>
      <c r="Y2478" s="24">
        <v>0</v>
      </c>
      <c r="Z2478" s="24">
        <v>0</v>
      </c>
      <c r="AA2478" s="24"/>
      <c r="AB2478" s="24">
        <v>0</v>
      </c>
      <c r="AC2478" s="24">
        <v>0</v>
      </c>
      <c r="AD2478" s="24">
        <v>0</v>
      </c>
      <c r="AE2478" s="24">
        <v>0</v>
      </c>
      <c r="AF2478" s="24">
        <v>0</v>
      </c>
      <c r="AG2478" s="24">
        <v>0</v>
      </c>
      <c r="AH2478" s="24"/>
      <c r="AI2478" s="24">
        <v>0</v>
      </c>
      <c r="AJ2478" s="24">
        <v>0</v>
      </c>
      <c r="AK2478" s="24"/>
      <c r="AL2478" s="24">
        <v>0</v>
      </c>
      <c r="AM2478" s="24">
        <v>0</v>
      </c>
      <c r="AN2478" s="24">
        <v>0</v>
      </c>
      <c r="AO2478" s="24">
        <v>0</v>
      </c>
      <c r="AP2478" s="24">
        <v>0</v>
      </c>
      <c r="AQ2478" s="24">
        <v>0</v>
      </c>
      <c r="AR2478" s="24">
        <v>0</v>
      </c>
      <c r="AS2478" s="24">
        <v>0</v>
      </c>
      <c r="AT2478" s="24">
        <v>0</v>
      </c>
      <c r="AU2478" s="24">
        <v>0</v>
      </c>
      <c r="AV2478" s="24">
        <v>0</v>
      </c>
      <c r="AW2478" s="24">
        <v>0</v>
      </c>
      <c r="AX2478" s="24">
        <v>0</v>
      </c>
      <c r="AY2478" s="24">
        <v>0</v>
      </c>
      <c r="AZ2478" s="24">
        <v>0</v>
      </c>
      <c r="BA2478" s="24">
        <v>0</v>
      </c>
      <c r="BB2478" s="24">
        <v>0</v>
      </c>
      <c r="BC2478" s="24">
        <v>0</v>
      </c>
      <c r="BD2478" s="24">
        <f t="shared" si="1000"/>
        <v>0</v>
      </c>
      <c r="BE2478" s="25"/>
    </row>
    <row r="2479" spans="1:57" ht="25.5" customHeight="1" x14ac:dyDescent="0.25">
      <c r="A2479" s="22">
        <v>49</v>
      </c>
      <c r="B2479" s="78"/>
      <c r="C2479" s="76"/>
      <c r="D2479" s="76"/>
      <c r="E2479" s="76"/>
      <c r="F2479" s="24">
        <v>0</v>
      </c>
      <c r="G2479" s="24">
        <v>0</v>
      </c>
      <c r="H2479" s="24">
        <v>0</v>
      </c>
      <c r="I2479" s="24">
        <v>0</v>
      </c>
      <c r="J2479" s="24">
        <v>0</v>
      </c>
      <c r="K2479" s="24">
        <v>0</v>
      </c>
      <c r="L2479" s="24">
        <v>0</v>
      </c>
      <c r="M2479" s="24">
        <v>0</v>
      </c>
      <c r="N2479" s="24">
        <v>0</v>
      </c>
      <c r="O2479" s="24">
        <v>0</v>
      </c>
      <c r="P2479" s="24">
        <v>0</v>
      </c>
      <c r="Q2479" s="24">
        <v>0</v>
      </c>
      <c r="R2479" s="24">
        <v>0</v>
      </c>
      <c r="S2479" s="24">
        <v>0</v>
      </c>
      <c r="T2479" s="24">
        <v>0</v>
      </c>
      <c r="U2479" s="24">
        <v>0</v>
      </c>
      <c r="V2479" s="24"/>
      <c r="W2479" s="24">
        <v>0</v>
      </c>
      <c r="X2479" s="24"/>
      <c r="Y2479" s="24">
        <v>0</v>
      </c>
      <c r="Z2479" s="24">
        <v>0</v>
      </c>
      <c r="AA2479" s="24"/>
      <c r="AB2479" s="24">
        <v>0</v>
      </c>
      <c r="AC2479" s="24">
        <v>0</v>
      </c>
      <c r="AD2479" s="24">
        <v>0</v>
      </c>
      <c r="AE2479" s="24">
        <v>0</v>
      </c>
      <c r="AF2479" s="24">
        <v>0</v>
      </c>
      <c r="AG2479" s="24">
        <v>0</v>
      </c>
      <c r="AH2479" s="24"/>
      <c r="AI2479" s="24">
        <v>0</v>
      </c>
      <c r="AJ2479" s="24">
        <v>0</v>
      </c>
      <c r="AK2479" s="24"/>
      <c r="AL2479" s="24">
        <v>0</v>
      </c>
      <c r="AM2479" s="24">
        <v>0</v>
      </c>
      <c r="AN2479" s="24">
        <v>0</v>
      </c>
      <c r="AO2479" s="24">
        <v>0</v>
      </c>
      <c r="AP2479" s="24">
        <v>0</v>
      </c>
      <c r="AQ2479" s="24">
        <v>0</v>
      </c>
      <c r="AR2479" s="24">
        <v>0</v>
      </c>
      <c r="AS2479" s="24">
        <v>0</v>
      </c>
      <c r="AT2479" s="24">
        <v>0</v>
      </c>
      <c r="AU2479" s="24">
        <v>0</v>
      </c>
      <c r="AV2479" s="24">
        <v>0</v>
      </c>
      <c r="AW2479" s="24">
        <v>0</v>
      </c>
      <c r="AX2479" s="24">
        <v>0</v>
      </c>
      <c r="AY2479" s="24">
        <v>0</v>
      </c>
      <c r="AZ2479" s="24">
        <v>0</v>
      </c>
      <c r="BA2479" s="24">
        <v>0</v>
      </c>
      <c r="BB2479" s="24">
        <v>0</v>
      </c>
      <c r="BC2479" s="24">
        <v>0</v>
      </c>
      <c r="BD2479" s="24">
        <f t="shared" si="1000"/>
        <v>0</v>
      </c>
      <c r="BE2479" s="25"/>
    </row>
    <row r="2480" spans="1:57" ht="25.5" customHeight="1" x14ac:dyDescent="0.25">
      <c r="A2480" s="22">
        <v>49</v>
      </c>
      <c r="B2480" s="78"/>
      <c r="C2480" s="76"/>
      <c r="D2480" s="76"/>
      <c r="E2480" s="76"/>
      <c r="F2480" s="24">
        <v>0</v>
      </c>
      <c r="G2480" s="24">
        <v>0</v>
      </c>
      <c r="H2480" s="24">
        <v>0</v>
      </c>
      <c r="I2480" s="24">
        <v>0</v>
      </c>
      <c r="J2480" s="24">
        <v>0</v>
      </c>
      <c r="K2480" s="24">
        <v>0</v>
      </c>
      <c r="L2480" s="24">
        <v>0</v>
      </c>
      <c r="M2480" s="24">
        <v>0</v>
      </c>
      <c r="N2480" s="24">
        <v>0</v>
      </c>
      <c r="O2480" s="24">
        <v>0</v>
      </c>
      <c r="P2480" s="24">
        <v>0</v>
      </c>
      <c r="Q2480" s="24">
        <v>0</v>
      </c>
      <c r="R2480" s="24">
        <v>0</v>
      </c>
      <c r="S2480" s="24">
        <v>0</v>
      </c>
      <c r="T2480" s="24">
        <v>0</v>
      </c>
      <c r="U2480" s="24">
        <v>0</v>
      </c>
      <c r="V2480" s="24"/>
      <c r="W2480" s="24">
        <v>0</v>
      </c>
      <c r="X2480" s="24"/>
      <c r="Y2480" s="24">
        <v>0</v>
      </c>
      <c r="Z2480" s="24">
        <v>0</v>
      </c>
      <c r="AA2480" s="24"/>
      <c r="AB2480" s="24">
        <v>0</v>
      </c>
      <c r="AC2480" s="24">
        <v>0</v>
      </c>
      <c r="AD2480" s="24">
        <v>0</v>
      </c>
      <c r="AE2480" s="24">
        <v>0</v>
      </c>
      <c r="AF2480" s="24">
        <v>0</v>
      </c>
      <c r="AG2480" s="24">
        <v>0</v>
      </c>
      <c r="AH2480" s="24"/>
      <c r="AI2480" s="24">
        <v>0</v>
      </c>
      <c r="AJ2480" s="24">
        <v>0</v>
      </c>
      <c r="AK2480" s="24"/>
      <c r="AL2480" s="24">
        <v>0</v>
      </c>
      <c r="AM2480" s="24">
        <v>0</v>
      </c>
      <c r="AN2480" s="24">
        <v>0</v>
      </c>
      <c r="AO2480" s="24">
        <v>0</v>
      </c>
      <c r="AP2480" s="24">
        <v>0</v>
      </c>
      <c r="AQ2480" s="24">
        <v>0</v>
      </c>
      <c r="AR2480" s="24">
        <v>0</v>
      </c>
      <c r="AS2480" s="24">
        <v>0</v>
      </c>
      <c r="AT2480" s="24">
        <v>0</v>
      </c>
      <c r="AU2480" s="24">
        <v>0</v>
      </c>
      <c r="AV2480" s="24">
        <v>0</v>
      </c>
      <c r="AW2480" s="24">
        <v>0</v>
      </c>
      <c r="AX2480" s="24">
        <v>0</v>
      </c>
      <c r="AY2480" s="24">
        <v>0</v>
      </c>
      <c r="AZ2480" s="24">
        <v>0</v>
      </c>
      <c r="BA2480" s="24">
        <v>0</v>
      </c>
      <c r="BB2480" s="24">
        <v>0</v>
      </c>
      <c r="BC2480" s="24">
        <v>0</v>
      </c>
      <c r="BD2480" s="24">
        <f t="shared" si="1000"/>
        <v>0</v>
      </c>
      <c r="BE2480" s="25"/>
    </row>
    <row r="2481" spans="1:57" ht="25.5" customHeight="1" x14ac:dyDescent="0.25">
      <c r="A2481" s="22">
        <v>49</v>
      </c>
      <c r="B2481" s="78"/>
      <c r="C2481" s="76"/>
      <c r="D2481" s="76"/>
      <c r="E2481" s="76"/>
      <c r="F2481" s="24">
        <v>0</v>
      </c>
      <c r="G2481" s="24">
        <v>0</v>
      </c>
      <c r="H2481" s="24">
        <v>0</v>
      </c>
      <c r="I2481" s="24">
        <v>0</v>
      </c>
      <c r="J2481" s="24">
        <v>0</v>
      </c>
      <c r="K2481" s="24">
        <v>0</v>
      </c>
      <c r="L2481" s="24">
        <v>0</v>
      </c>
      <c r="M2481" s="24">
        <v>0</v>
      </c>
      <c r="N2481" s="24">
        <v>0</v>
      </c>
      <c r="O2481" s="24">
        <v>0</v>
      </c>
      <c r="P2481" s="24">
        <v>0</v>
      </c>
      <c r="Q2481" s="24">
        <v>0</v>
      </c>
      <c r="R2481" s="24">
        <v>0</v>
      </c>
      <c r="S2481" s="24">
        <v>0</v>
      </c>
      <c r="T2481" s="24">
        <v>0</v>
      </c>
      <c r="U2481" s="24">
        <v>0</v>
      </c>
      <c r="V2481" s="24"/>
      <c r="W2481" s="24">
        <v>0</v>
      </c>
      <c r="X2481" s="24"/>
      <c r="Y2481" s="24">
        <v>0</v>
      </c>
      <c r="Z2481" s="24">
        <v>0</v>
      </c>
      <c r="AA2481" s="24"/>
      <c r="AB2481" s="24">
        <v>0</v>
      </c>
      <c r="AC2481" s="24">
        <v>0</v>
      </c>
      <c r="AD2481" s="24">
        <v>0</v>
      </c>
      <c r="AE2481" s="24">
        <v>0</v>
      </c>
      <c r="AF2481" s="24">
        <v>0</v>
      </c>
      <c r="AG2481" s="24">
        <v>0</v>
      </c>
      <c r="AH2481" s="24"/>
      <c r="AI2481" s="24">
        <v>0</v>
      </c>
      <c r="AJ2481" s="24">
        <v>0</v>
      </c>
      <c r="AK2481" s="24"/>
      <c r="AL2481" s="24">
        <v>0</v>
      </c>
      <c r="AM2481" s="24">
        <v>0</v>
      </c>
      <c r="AN2481" s="24">
        <v>0</v>
      </c>
      <c r="AO2481" s="24">
        <v>0</v>
      </c>
      <c r="AP2481" s="24">
        <v>0</v>
      </c>
      <c r="AQ2481" s="24">
        <v>0</v>
      </c>
      <c r="AR2481" s="24">
        <v>0</v>
      </c>
      <c r="AS2481" s="24">
        <v>0</v>
      </c>
      <c r="AT2481" s="24">
        <v>0</v>
      </c>
      <c r="AU2481" s="24">
        <v>0</v>
      </c>
      <c r="AV2481" s="24">
        <v>0</v>
      </c>
      <c r="AW2481" s="24">
        <v>0</v>
      </c>
      <c r="AX2481" s="24">
        <v>0</v>
      </c>
      <c r="AY2481" s="24">
        <v>0</v>
      </c>
      <c r="AZ2481" s="24">
        <v>0</v>
      </c>
      <c r="BA2481" s="24">
        <v>0</v>
      </c>
      <c r="BB2481" s="24">
        <v>0</v>
      </c>
      <c r="BC2481" s="24">
        <v>0</v>
      </c>
      <c r="BD2481" s="24">
        <f t="shared" si="1000"/>
        <v>0</v>
      </c>
      <c r="BE2481" s="25"/>
    </row>
    <row r="2482" spans="1:57" ht="25.5" customHeight="1" x14ac:dyDescent="0.25">
      <c r="A2482" s="22">
        <v>49</v>
      </c>
      <c r="B2482" s="78"/>
      <c r="C2482" s="76"/>
      <c r="D2482" s="76"/>
      <c r="E2482" s="76"/>
      <c r="F2482" s="24">
        <v>0</v>
      </c>
      <c r="G2482" s="24">
        <v>0</v>
      </c>
      <c r="H2482" s="24">
        <v>0</v>
      </c>
      <c r="I2482" s="24">
        <v>0</v>
      </c>
      <c r="J2482" s="24">
        <v>0</v>
      </c>
      <c r="K2482" s="24">
        <v>0</v>
      </c>
      <c r="L2482" s="24">
        <v>0</v>
      </c>
      <c r="M2482" s="24">
        <v>0</v>
      </c>
      <c r="N2482" s="24">
        <v>0</v>
      </c>
      <c r="O2482" s="24">
        <v>0</v>
      </c>
      <c r="P2482" s="24">
        <v>0</v>
      </c>
      <c r="Q2482" s="24">
        <v>0</v>
      </c>
      <c r="R2482" s="24">
        <v>0</v>
      </c>
      <c r="S2482" s="24">
        <v>0</v>
      </c>
      <c r="T2482" s="24">
        <v>0</v>
      </c>
      <c r="U2482" s="24">
        <v>0</v>
      </c>
      <c r="V2482" s="24"/>
      <c r="W2482" s="24">
        <v>0</v>
      </c>
      <c r="X2482" s="24"/>
      <c r="Y2482" s="24">
        <v>0</v>
      </c>
      <c r="Z2482" s="24">
        <v>0</v>
      </c>
      <c r="AA2482" s="24"/>
      <c r="AB2482" s="24">
        <v>0</v>
      </c>
      <c r="AC2482" s="24">
        <v>0</v>
      </c>
      <c r="AD2482" s="24">
        <v>0</v>
      </c>
      <c r="AE2482" s="24">
        <v>0</v>
      </c>
      <c r="AF2482" s="24">
        <v>0</v>
      </c>
      <c r="AG2482" s="24">
        <v>0</v>
      </c>
      <c r="AH2482" s="24"/>
      <c r="AI2482" s="24">
        <v>0</v>
      </c>
      <c r="AJ2482" s="24">
        <v>0</v>
      </c>
      <c r="AK2482" s="24"/>
      <c r="AL2482" s="24">
        <v>0</v>
      </c>
      <c r="AM2482" s="24">
        <v>0</v>
      </c>
      <c r="AN2482" s="24">
        <v>0</v>
      </c>
      <c r="AO2482" s="24">
        <v>0</v>
      </c>
      <c r="AP2482" s="24">
        <v>0</v>
      </c>
      <c r="AQ2482" s="24">
        <v>0</v>
      </c>
      <c r="AR2482" s="24">
        <v>0</v>
      </c>
      <c r="AS2482" s="24">
        <v>0</v>
      </c>
      <c r="AT2482" s="24">
        <v>0</v>
      </c>
      <c r="AU2482" s="24">
        <v>0</v>
      </c>
      <c r="AV2482" s="24">
        <v>0</v>
      </c>
      <c r="AW2482" s="24">
        <v>0</v>
      </c>
      <c r="AX2482" s="24">
        <v>0</v>
      </c>
      <c r="AY2482" s="24">
        <v>0</v>
      </c>
      <c r="AZ2482" s="24">
        <v>0</v>
      </c>
      <c r="BA2482" s="24">
        <v>0</v>
      </c>
      <c r="BB2482" s="24">
        <v>0</v>
      </c>
      <c r="BC2482" s="24">
        <v>0</v>
      </c>
      <c r="BD2482" s="24">
        <f t="shared" si="1000"/>
        <v>0</v>
      </c>
      <c r="BE2482" s="25"/>
    </row>
    <row r="2483" spans="1:57" ht="25.5" customHeight="1" x14ac:dyDescent="0.25">
      <c r="A2483" s="22">
        <v>49</v>
      </c>
      <c r="B2483" s="78"/>
      <c r="C2483" s="76"/>
      <c r="D2483" s="76"/>
      <c r="E2483" s="76"/>
      <c r="F2483" s="24">
        <v>0</v>
      </c>
      <c r="G2483" s="24">
        <v>0</v>
      </c>
      <c r="H2483" s="24">
        <v>0</v>
      </c>
      <c r="I2483" s="24">
        <v>0</v>
      </c>
      <c r="J2483" s="24">
        <v>0</v>
      </c>
      <c r="K2483" s="24">
        <v>0</v>
      </c>
      <c r="L2483" s="24">
        <v>0</v>
      </c>
      <c r="M2483" s="24">
        <v>0</v>
      </c>
      <c r="N2483" s="24">
        <v>0</v>
      </c>
      <c r="O2483" s="24">
        <v>0</v>
      </c>
      <c r="P2483" s="24">
        <v>0</v>
      </c>
      <c r="Q2483" s="24">
        <v>0</v>
      </c>
      <c r="R2483" s="24">
        <v>0</v>
      </c>
      <c r="S2483" s="24">
        <v>0</v>
      </c>
      <c r="T2483" s="24">
        <v>0</v>
      </c>
      <c r="U2483" s="24">
        <v>0</v>
      </c>
      <c r="V2483" s="24"/>
      <c r="W2483" s="24">
        <v>0</v>
      </c>
      <c r="X2483" s="24"/>
      <c r="Y2483" s="24">
        <v>0</v>
      </c>
      <c r="Z2483" s="24">
        <v>0</v>
      </c>
      <c r="AA2483" s="24"/>
      <c r="AB2483" s="24">
        <v>0</v>
      </c>
      <c r="AC2483" s="24">
        <v>0</v>
      </c>
      <c r="AD2483" s="24">
        <v>0</v>
      </c>
      <c r="AE2483" s="24">
        <v>0</v>
      </c>
      <c r="AF2483" s="24">
        <v>0</v>
      </c>
      <c r="AG2483" s="24">
        <v>0</v>
      </c>
      <c r="AH2483" s="24"/>
      <c r="AI2483" s="24">
        <v>0</v>
      </c>
      <c r="AJ2483" s="24">
        <v>0</v>
      </c>
      <c r="AK2483" s="24"/>
      <c r="AL2483" s="24">
        <v>0</v>
      </c>
      <c r="AM2483" s="24">
        <v>0</v>
      </c>
      <c r="AN2483" s="24">
        <v>0</v>
      </c>
      <c r="AO2483" s="24">
        <v>0</v>
      </c>
      <c r="AP2483" s="24">
        <v>0</v>
      </c>
      <c r="AQ2483" s="24">
        <v>0</v>
      </c>
      <c r="AR2483" s="24">
        <v>0</v>
      </c>
      <c r="AS2483" s="24">
        <v>0</v>
      </c>
      <c r="AT2483" s="24">
        <v>0</v>
      </c>
      <c r="AU2483" s="24">
        <v>0</v>
      </c>
      <c r="AV2483" s="24">
        <v>0</v>
      </c>
      <c r="AW2483" s="24">
        <v>0</v>
      </c>
      <c r="AX2483" s="24">
        <v>0</v>
      </c>
      <c r="AY2483" s="24">
        <v>0</v>
      </c>
      <c r="AZ2483" s="24">
        <v>0</v>
      </c>
      <c r="BA2483" s="24">
        <v>0</v>
      </c>
      <c r="BB2483" s="24">
        <v>0</v>
      </c>
      <c r="BC2483" s="24">
        <v>0</v>
      </c>
      <c r="BD2483" s="24">
        <f t="shared" si="1000"/>
        <v>0</v>
      </c>
      <c r="BE2483" s="25"/>
    </row>
    <row r="2484" spans="1:57" ht="25.5" customHeight="1" x14ac:dyDescent="0.25">
      <c r="A2484" s="22">
        <v>49</v>
      </c>
      <c r="B2484" s="78"/>
      <c r="C2484" s="76"/>
      <c r="D2484" s="76"/>
      <c r="E2484" s="76"/>
      <c r="F2484" s="24">
        <v>0</v>
      </c>
      <c r="G2484" s="24">
        <v>0</v>
      </c>
      <c r="H2484" s="24">
        <v>0</v>
      </c>
      <c r="I2484" s="24">
        <v>0</v>
      </c>
      <c r="J2484" s="24">
        <v>0</v>
      </c>
      <c r="K2484" s="24">
        <v>0</v>
      </c>
      <c r="L2484" s="24">
        <v>0</v>
      </c>
      <c r="M2484" s="24">
        <v>0</v>
      </c>
      <c r="N2484" s="24">
        <v>0</v>
      </c>
      <c r="O2484" s="24">
        <v>0</v>
      </c>
      <c r="P2484" s="24">
        <v>0</v>
      </c>
      <c r="Q2484" s="24">
        <v>0</v>
      </c>
      <c r="R2484" s="24">
        <v>0</v>
      </c>
      <c r="S2484" s="24">
        <v>0</v>
      </c>
      <c r="T2484" s="24">
        <v>0</v>
      </c>
      <c r="U2484" s="24">
        <v>0</v>
      </c>
      <c r="V2484" s="24"/>
      <c r="W2484" s="24">
        <v>0</v>
      </c>
      <c r="X2484" s="24"/>
      <c r="Y2484" s="24">
        <v>0</v>
      </c>
      <c r="Z2484" s="24">
        <v>0</v>
      </c>
      <c r="AA2484" s="24"/>
      <c r="AB2484" s="24">
        <v>0</v>
      </c>
      <c r="AC2484" s="24">
        <v>0</v>
      </c>
      <c r="AD2484" s="24">
        <v>0</v>
      </c>
      <c r="AE2484" s="24">
        <v>0</v>
      </c>
      <c r="AF2484" s="24">
        <v>0</v>
      </c>
      <c r="AG2484" s="24">
        <v>0</v>
      </c>
      <c r="AH2484" s="24"/>
      <c r="AI2484" s="24">
        <v>0</v>
      </c>
      <c r="AJ2484" s="24">
        <v>0</v>
      </c>
      <c r="AK2484" s="24"/>
      <c r="AL2484" s="24">
        <v>0</v>
      </c>
      <c r="AM2484" s="24">
        <v>0</v>
      </c>
      <c r="AN2484" s="24">
        <v>0</v>
      </c>
      <c r="AO2484" s="24">
        <v>0</v>
      </c>
      <c r="AP2484" s="24">
        <v>0</v>
      </c>
      <c r="AQ2484" s="24">
        <v>0</v>
      </c>
      <c r="AR2484" s="24">
        <v>0</v>
      </c>
      <c r="AS2484" s="24">
        <v>0</v>
      </c>
      <c r="AT2484" s="24">
        <v>0</v>
      </c>
      <c r="AU2484" s="24">
        <v>0</v>
      </c>
      <c r="AV2484" s="24">
        <v>0</v>
      </c>
      <c r="AW2484" s="24">
        <v>0</v>
      </c>
      <c r="AX2484" s="24">
        <v>0</v>
      </c>
      <c r="AY2484" s="24">
        <v>0</v>
      </c>
      <c r="AZ2484" s="24">
        <v>0</v>
      </c>
      <c r="BA2484" s="24">
        <v>0</v>
      </c>
      <c r="BB2484" s="24">
        <v>0</v>
      </c>
      <c r="BC2484" s="24">
        <v>0</v>
      </c>
      <c r="BD2484" s="24">
        <f t="shared" si="1000"/>
        <v>0</v>
      </c>
      <c r="BE2484" s="25"/>
    </row>
    <row r="2485" spans="1:57" ht="25.5" customHeight="1" x14ac:dyDescent="0.25">
      <c r="A2485" s="22">
        <v>49</v>
      </c>
      <c r="B2485" s="78"/>
      <c r="C2485" s="76"/>
      <c r="D2485" s="76"/>
      <c r="E2485" s="76"/>
      <c r="F2485" s="24">
        <v>0</v>
      </c>
      <c r="G2485" s="24">
        <v>0</v>
      </c>
      <c r="H2485" s="24">
        <v>0</v>
      </c>
      <c r="I2485" s="24">
        <v>0</v>
      </c>
      <c r="J2485" s="24">
        <v>0</v>
      </c>
      <c r="K2485" s="24">
        <v>0</v>
      </c>
      <c r="L2485" s="24">
        <v>0</v>
      </c>
      <c r="M2485" s="24">
        <v>0</v>
      </c>
      <c r="N2485" s="24">
        <v>0</v>
      </c>
      <c r="O2485" s="24">
        <v>0</v>
      </c>
      <c r="P2485" s="24">
        <v>0</v>
      </c>
      <c r="Q2485" s="24">
        <v>0</v>
      </c>
      <c r="R2485" s="24">
        <v>0</v>
      </c>
      <c r="S2485" s="24">
        <v>0</v>
      </c>
      <c r="T2485" s="24">
        <v>0</v>
      </c>
      <c r="U2485" s="24">
        <v>0</v>
      </c>
      <c r="V2485" s="24"/>
      <c r="W2485" s="24">
        <v>0</v>
      </c>
      <c r="X2485" s="24"/>
      <c r="Y2485" s="24">
        <v>0</v>
      </c>
      <c r="Z2485" s="24">
        <v>0</v>
      </c>
      <c r="AA2485" s="24"/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/>
      <c r="AI2485" s="24">
        <v>0</v>
      </c>
      <c r="AJ2485" s="24">
        <v>0</v>
      </c>
      <c r="AK2485" s="24"/>
      <c r="AL2485" s="24">
        <v>0</v>
      </c>
      <c r="AM2485" s="24">
        <v>0</v>
      </c>
      <c r="AN2485" s="24">
        <v>0</v>
      </c>
      <c r="AO2485" s="24">
        <v>0</v>
      </c>
      <c r="AP2485" s="24">
        <v>0</v>
      </c>
      <c r="AQ2485" s="24">
        <v>0</v>
      </c>
      <c r="AR2485" s="24">
        <v>0</v>
      </c>
      <c r="AS2485" s="24">
        <v>0</v>
      </c>
      <c r="AT2485" s="24">
        <v>0</v>
      </c>
      <c r="AU2485" s="24">
        <v>0</v>
      </c>
      <c r="AV2485" s="24">
        <v>0</v>
      </c>
      <c r="AW2485" s="24">
        <v>0</v>
      </c>
      <c r="AX2485" s="24">
        <v>0</v>
      </c>
      <c r="AY2485" s="24">
        <v>0</v>
      </c>
      <c r="AZ2485" s="24">
        <v>0</v>
      </c>
      <c r="BA2485" s="24">
        <v>0</v>
      </c>
      <c r="BB2485" s="24">
        <v>0</v>
      </c>
      <c r="BC2485" s="24">
        <v>0</v>
      </c>
      <c r="BD2485" s="24">
        <f t="shared" si="1000"/>
        <v>0</v>
      </c>
      <c r="BE2485" s="25"/>
    </row>
    <row r="2486" spans="1:57" ht="25.5" customHeight="1" x14ac:dyDescent="0.25">
      <c r="A2486" s="22">
        <v>49</v>
      </c>
      <c r="B2486" s="78"/>
      <c r="C2486" s="76"/>
      <c r="D2486" s="76"/>
      <c r="E2486" s="76"/>
      <c r="F2486" s="24">
        <v>0</v>
      </c>
      <c r="G2486" s="24">
        <v>0</v>
      </c>
      <c r="H2486" s="24">
        <v>0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0</v>
      </c>
      <c r="V2486" s="24"/>
      <c r="W2486" s="24">
        <v>0</v>
      </c>
      <c r="X2486" s="24"/>
      <c r="Y2486" s="24">
        <v>0</v>
      </c>
      <c r="Z2486" s="24">
        <v>0</v>
      </c>
      <c r="AA2486" s="24"/>
      <c r="AB2486" s="24">
        <v>0</v>
      </c>
      <c r="AC2486" s="24">
        <v>0</v>
      </c>
      <c r="AD2486" s="24">
        <v>0</v>
      </c>
      <c r="AE2486" s="24">
        <v>0</v>
      </c>
      <c r="AF2486" s="24">
        <v>0</v>
      </c>
      <c r="AG2486" s="24">
        <v>0</v>
      </c>
      <c r="AH2486" s="24"/>
      <c r="AI2486" s="24">
        <v>0</v>
      </c>
      <c r="AJ2486" s="24">
        <v>0</v>
      </c>
      <c r="AK2486" s="24"/>
      <c r="AL2486" s="24">
        <v>0</v>
      </c>
      <c r="AM2486" s="24">
        <v>0</v>
      </c>
      <c r="AN2486" s="24">
        <v>0</v>
      </c>
      <c r="AO2486" s="24">
        <v>0</v>
      </c>
      <c r="AP2486" s="24">
        <v>0</v>
      </c>
      <c r="AQ2486" s="24">
        <v>0</v>
      </c>
      <c r="AR2486" s="24">
        <v>0</v>
      </c>
      <c r="AS2486" s="24">
        <v>0</v>
      </c>
      <c r="AT2486" s="24">
        <v>0</v>
      </c>
      <c r="AU2486" s="24">
        <v>0</v>
      </c>
      <c r="AV2486" s="24">
        <v>0</v>
      </c>
      <c r="AW2486" s="24">
        <v>0</v>
      </c>
      <c r="AX2486" s="24">
        <v>0</v>
      </c>
      <c r="AY2486" s="24">
        <v>0</v>
      </c>
      <c r="AZ2486" s="24">
        <v>0</v>
      </c>
      <c r="BA2486" s="24">
        <v>0</v>
      </c>
      <c r="BB2486" s="24">
        <v>0</v>
      </c>
      <c r="BC2486" s="24">
        <v>0</v>
      </c>
      <c r="BD2486" s="24">
        <f t="shared" si="1000"/>
        <v>0</v>
      </c>
      <c r="BE2486" s="25"/>
    </row>
    <row r="2487" spans="1:57" ht="25.5" customHeight="1" x14ac:dyDescent="0.25">
      <c r="A2487" s="22">
        <v>49</v>
      </c>
      <c r="B2487" s="78"/>
      <c r="C2487" s="76"/>
      <c r="D2487" s="76"/>
      <c r="E2487" s="76"/>
      <c r="F2487" s="24">
        <v>0</v>
      </c>
      <c r="G2487" s="24">
        <v>0</v>
      </c>
      <c r="H2487" s="24">
        <v>0</v>
      </c>
      <c r="I2487" s="24">
        <v>0</v>
      </c>
      <c r="J2487" s="24">
        <v>0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0</v>
      </c>
      <c r="V2487" s="24"/>
      <c r="W2487" s="24">
        <v>0</v>
      </c>
      <c r="X2487" s="24"/>
      <c r="Y2487" s="24">
        <v>0</v>
      </c>
      <c r="Z2487" s="24">
        <v>0</v>
      </c>
      <c r="AA2487" s="24"/>
      <c r="AB2487" s="24">
        <v>0</v>
      </c>
      <c r="AC2487" s="24">
        <v>0</v>
      </c>
      <c r="AD2487" s="24">
        <v>0</v>
      </c>
      <c r="AE2487" s="24">
        <v>0</v>
      </c>
      <c r="AF2487" s="24">
        <v>0</v>
      </c>
      <c r="AG2487" s="24">
        <v>0</v>
      </c>
      <c r="AH2487" s="24"/>
      <c r="AI2487" s="24">
        <v>0</v>
      </c>
      <c r="AJ2487" s="24">
        <v>0</v>
      </c>
      <c r="AK2487" s="24"/>
      <c r="AL2487" s="24">
        <v>0</v>
      </c>
      <c r="AM2487" s="24">
        <v>0</v>
      </c>
      <c r="AN2487" s="24">
        <v>0</v>
      </c>
      <c r="AO2487" s="24">
        <v>0</v>
      </c>
      <c r="AP2487" s="24">
        <v>0</v>
      </c>
      <c r="AQ2487" s="24">
        <v>0</v>
      </c>
      <c r="AR2487" s="24">
        <v>0</v>
      </c>
      <c r="AS2487" s="24">
        <v>0</v>
      </c>
      <c r="AT2487" s="24">
        <v>0</v>
      </c>
      <c r="AU2487" s="24">
        <v>0</v>
      </c>
      <c r="AV2487" s="24">
        <v>0</v>
      </c>
      <c r="AW2487" s="24">
        <v>0</v>
      </c>
      <c r="AX2487" s="24">
        <v>0</v>
      </c>
      <c r="AY2487" s="24">
        <v>0</v>
      </c>
      <c r="AZ2487" s="24">
        <v>0</v>
      </c>
      <c r="BA2487" s="24">
        <v>0</v>
      </c>
      <c r="BB2487" s="24">
        <v>0</v>
      </c>
      <c r="BC2487" s="24">
        <v>0</v>
      </c>
      <c r="BD2487" s="24">
        <f t="shared" si="1000"/>
        <v>0</v>
      </c>
      <c r="BE2487" s="25"/>
    </row>
    <row r="2488" spans="1:57" ht="25.5" customHeight="1" x14ac:dyDescent="0.25">
      <c r="A2488" s="29"/>
      <c r="B2488" s="83"/>
      <c r="C2488" s="84"/>
      <c r="D2488" s="84"/>
      <c r="E2488" s="76" t="s">
        <v>116</v>
      </c>
      <c r="F2488" s="37">
        <f t="shared" ref="F2488:AK2488" si="1001">SUM(F2448:F2487)</f>
        <v>0</v>
      </c>
      <c r="G2488" s="37">
        <f t="shared" si="1001"/>
        <v>0</v>
      </c>
      <c r="H2488" s="37">
        <f t="shared" si="1001"/>
        <v>0</v>
      </c>
      <c r="I2488" s="37">
        <f t="shared" si="1001"/>
        <v>0</v>
      </c>
      <c r="J2488" s="37">
        <f t="shared" si="1001"/>
        <v>0</v>
      </c>
      <c r="K2488" s="37">
        <f t="shared" si="1001"/>
        <v>0</v>
      </c>
      <c r="L2488" s="37">
        <f t="shared" si="1001"/>
        <v>0</v>
      </c>
      <c r="M2488" s="37">
        <f t="shared" si="1001"/>
        <v>0</v>
      </c>
      <c r="N2488" s="37">
        <f t="shared" si="1001"/>
        <v>0</v>
      </c>
      <c r="O2488" s="37">
        <f t="shared" si="1001"/>
        <v>0</v>
      </c>
      <c r="P2488" s="37">
        <f t="shared" si="1001"/>
        <v>0</v>
      </c>
      <c r="Q2488" s="37">
        <f t="shared" si="1001"/>
        <v>0</v>
      </c>
      <c r="R2488" s="37">
        <f t="shared" si="1001"/>
        <v>0</v>
      </c>
      <c r="S2488" s="37">
        <f t="shared" si="1001"/>
        <v>0</v>
      </c>
      <c r="T2488" s="37">
        <f t="shared" si="1001"/>
        <v>0</v>
      </c>
      <c r="U2488" s="37">
        <f t="shared" si="1001"/>
        <v>0</v>
      </c>
      <c r="V2488" s="37"/>
      <c r="W2488" s="37">
        <f t="shared" si="1001"/>
        <v>0</v>
      </c>
      <c r="X2488" s="37"/>
      <c r="Y2488" s="37">
        <f t="shared" si="1001"/>
        <v>0</v>
      </c>
      <c r="Z2488" s="37">
        <f t="shared" si="1001"/>
        <v>0</v>
      </c>
      <c r="AA2488" s="37"/>
      <c r="AB2488" s="37">
        <f t="shared" si="1001"/>
        <v>0</v>
      </c>
      <c r="AC2488" s="37">
        <f t="shared" si="1001"/>
        <v>0</v>
      </c>
      <c r="AD2488" s="37">
        <f t="shared" si="1001"/>
        <v>0</v>
      </c>
      <c r="AE2488" s="37">
        <f t="shared" si="1001"/>
        <v>0</v>
      </c>
      <c r="AF2488" s="37">
        <f t="shared" si="1001"/>
        <v>0</v>
      </c>
      <c r="AG2488" s="37">
        <f t="shared" si="1001"/>
        <v>0</v>
      </c>
      <c r="AH2488" s="37"/>
      <c r="AI2488" s="37">
        <f t="shared" si="1001"/>
        <v>0</v>
      </c>
      <c r="AJ2488" s="37">
        <f t="shared" si="1001"/>
        <v>0</v>
      </c>
      <c r="AK2488" s="37"/>
      <c r="AL2488" s="37">
        <f t="shared" ref="AL2488:BC2488" si="1002">SUM(AL2448:AL2487)</f>
        <v>0</v>
      </c>
      <c r="AM2488" s="37">
        <f t="shared" si="1002"/>
        <v>0</v>
      </c>
      <c r="AN2488" s="37">
        <f t="shared" si="1002"/>
        <v>0</v>
      </c>
      <c r="AO2488" s="37">
        <f t="shared" si="1002"/>
        <v>0</v>
      </c>
      <c r="AP2488" s="37">
        <f t="shared" si="1002"/>
        <v>0</v>
      </c>
      <c r="AQ2488" s="37">
        <f t="shared" si="1002"/>
        <v>0</v>
      </c>
      <c r="AR2488" s="37">
        <f t="shared" si="1002"/>
        <v>0</v>
      </c>
      <c r="AS2488" s="37">
        <f t="shared" si="1002"/>
        <v>0</v>
      </c>
      <c r="AT2488" s="37">
        <f t="shared" si="1002"/>
        <v>0</v>
      </c>
      <c r="AU2488" s="37">
        <f t="shared" si="1002"/>
        <v>0</v>
      </c>
      <c r="AV2488" s="37">
        <f t="shared" si="1002"/>
        <v>0</v>
      </c>
      <c r="AW2488" s="37">
        <f t="shared" si="1002"/>
        <v>0</v>
      </c>
      <c r="AX2488" s="37">
        <f t="shared" si="1002"/>
        <v>0</v>
      </c>
      <c r="AY2488" s="37">
        <f t="shared" si="1002"/>
        <v>0</v>
      </c>
      <c r="AZ2488" s="37">
        <f t="shared" si="1002"/>
        <v>0</v>
      </c>
      <c r="BA2488" s="37">
        <f t="shared" si="1002"/>
        <v>0</v>
      </c>
      <c r="BB2488" s="37">
        <f t="shared" si="1002"/>
        <v>0</v>
      </c>
      <c r="BC2488" s="37">
        <f t="shared" si="1002"/>
        <v>0</v>
      </c>
      <c r="BD2488" s="24">
        <f t="shared" si="1000"/>
        <v>0</v>
      </c>
      <c r="BE2488" s="110"/>
    </row>
    <row r="2489" spans="1:57" ht="25.5" customHeight="1" x14ac:dyDescent="0.25">
      <c r="A2489" s="29"/>
      <c r="B2489" s="83"/>
      <c r="C2489" s="84"/>
      <c r="D2489" s="84"/>
      <c r="E2489" s="76" t="s">
        <v>117</v>
      </c>
      <c r="F2489" s="33">
        <f t="shared" ref="F2489:AK2489" si="1003">COUNTA(F2448:F2487)</f>
        <v>40</v>
      </c>
      <c r="G2489" s="33">
        <f t="shared" si="1003"/>
        <v>40</v>
      </c>
      <c r="H2489" s="33">
        <f t="shared" si="1003"/>
        <v>40</v>
      </c>
      <c r="I2489" s="33">
        <f t="shared" si="1003"/>
        <v>40</v>
      </c>
      <c r="J2489" s="33">
        <f t="shared" si="1003"/>
        <v>40</v>
      </c>
      <c r="K2489" s="33">
        <f t="shared" si="1003"/>
        <v>40</v>
      </c>
      <c r="L2489" s="33">
        <f t="shared" si="1003"/>
        <v>40</v>
      </c>
      <c r="M2489" s="33">
        <f t="shared" si="1003"/>
        <v>40</v>
      </c>
      <c r="N2489" s="33">
        <f t="shared" si="1003"/>
        <v>40</v>
      </c>
      <c r="O2489" s="33">
        <f t="shared" si="1003"/>
        <v>40</v>
      </c>
      <c r="P2489" s="33">
        <f t="shared" si="1003"/>
        <v>40</v>
      </c>
      <c r="Q2489" s="33">
        <f t="shared" si="1003"/>
        <v>40</v>
      </c>
      <c r="R2489" s="33">
        <f t="shared" si="1003"/>
        <v>40</v>
      </c>
      <c r="S2489" s="33">
        <f t="shared" si="1003"/>
        <v>40</v>
      </c>
      <c r="T2489" s="33">
        <f t="shared" si="1003"/>
        <v>40</v>
      </c>
      <c r="U2489" s="33">
        <f t="shared" si="1003"/>
        <v>40</v>
      </c>
      <c r="V2489" s="33"/>
      <c r="W2489" s="33">
        <f t="shared" si="1003"/>
        <v>40</v>
      </c>
      <c r="X2489" s="33"/>
      <c r="Y2489" s="33">
        <f t="shared" si="1003"/>
        <v>40</v>
      </c>
      <c r="Z2489" s="33">
        <f t="shared" si="1003"/>
        <v>40</v>
      </c>
      <c r="AA2489" s="33"/>
      <c r="AB2489" s="33">
        <f t="shared" si="1003"/>
        <v>40</v>
      </c>
      <c r="AC2489" s="33">
        <f t="shared" si="1003"/>
        <v>40</v>
      </c>
      <c r="AD2489" s="33">
        <f t="shared" si="1003"/>
        <v>40</v>
      </c>
      <c r="AE2489" s="33">
        <f t="shared" si="1003"/>
        <v>40</v>
      </c>
      <c r="AF2489" s="33">
        <f t="shared" si="1003"/>
        <v>40</v>
      </c>
      <c r="AG2489" s="33">
        <f t="shared" si="1003"/>
        <v>40</v>
      </c>
      <c r="AH2489" s="33"/>
      <c r="AI2489" s="33">
        <f t="shared" si="1003"/>
        <v>40</v>
      </c>
      <c r="AJ2489" s="33">
        <f t="shared" si="1003"/>
        <v>40</v>
      </c>
      <c r="AK2489" s="33"/>
      <c r="AL2489" s="33">
        <f t="shared" ref="AL2489:BC2489" si="1004">COUNTA(AL2448:AL2487)</f>
        <v>40</v>
      </c>
      <c r="AM2489" s="33">
        <f t="shared" si="1004"/>
        <v>40</v>
      </c>
      <c r="AN2489" s="33">
        <f t="shared" si="1004"/>
        <v>40</v>
      </c>
      <c r="AO2489" s="33">
        <f t="shared" si="1004"/>
        <v>40</v>
      </c>
      <c r="AP2489" s="33">
        <f t="shared" si="1004"/>
        <v>40</v>
      </c>
      <c r="AQ2489" s="33">
        <f t="shared" si="1004"/>
        <v>40</v>
      </c>
      <c r="AR2489" s="33">
        <f t="shared" si="1004"/>
        <v>40</v>
      </c>
      <c r="AS2489" s="33">
        <f t="shared" si="1004"/>
        <v>40</v>
      </c>
      <c r="AT2489" s="33">
        <f t="shared" si="1004"/>
        <v>40</v>
      </c>
      <c r="AU2489" s="33">
        <f t="shared" si="1004"/>
        <v>40</v>
      </c>
      <c r="AV2489" s="33">
        <f t="shared" si="1004"/>
        <v>40</v>
      </c>
      <c r="AW2489" s="33">
        <f t="shared" si="1004"/>
        <v>40</v>
      </c>
      <c r="AX2489" s="33">
        <f t="shared" si="1004"/>
        <v>40</v>
      </c>
      <c r="AY2489" s="33">
        <f t="shared" si="1004"/>
        <v>40</v>
      </c>
      <c r="AZ2489" s="33">
        <f t="shared" si="1004"/>
        <v>40</v>
      </c>
      <c r="BA2489" s="33">
        <f t="shared" si="1004"/>
        <v>40</v>
      </c>
      <c r="BB2489" s="33">
        <f t="shared" si="1004"/>
        <v>40</v>
      </c>
      <c r="BC2489" s="33">
        <f t="shared" si="1004"/>
        <v>40</v>
      </c>
      <c r="BD2489" s="33">
        <f t="shared" si="1000"/>
        <v>1800</v>
      </c>
      <c r="BE2489" s="110"/>
    </row>
    <row r="2490" spans="1:57" ht="25.5" customHeight="1" x14ac:dyDescent="0.25">
      <c r="A2490" s="29"/>
      <c r="B2490" s="83"/>
      <c r="C2490" s="84"/>
      <c r="D2490" s="84"/>
      <c r="E2490" s="76" t="s">
        <v>64</v>
      </c>
      <c r="F2490" s="34">
        <f t="shared" ref="F2490:AK2490" si="1005">COUNTIF(F2448:F2487,"NS")</f>
        <v>0</v>
      </c>
      <c r="G2490" s="34">
        <f t="shared" si="1005"/>
        <v>0</v>
      </c>
      <c r="H2490" s="34">
        <f t="shared" si="1005"/>
        <v>0</v>
      </c>
      <c r="I2490" s="34">
        <f t="shared" si="1005"/>
        <v>0</v>
      </c>
      <c r="J2490" s="34">
        <f t="shared" si="1005"/>
        <v>0</v>
      </c>
      <c r="K2490" s="34">
        <f t="shared" si="1005"/>
        <v>0</v>
      </c>
      <c r="L2490" s="34">
        <f t="shared" si="1005"/>
        <v>0</v>
      </c>
      <c r="M2490" s="34">
        <f t="shared" si="1005"/>
        <v>0</v>
      </c>
      <c r="N2490" s="34">
        <f t="shared" si="1005"/>
        <v>0</v>
      </c>
      <c r="O2490" s="34">
        <f t="shared" si="1005"/>
        <v>0</v>
      </c>
      <c r="P2490" s="34">
        <f t="shared" si="1005"/>
        <v>0</v>
      </c>
      <c r="Q2490" s="34">
        <f t="shared" si="1005"/>
        <v>0</v>
      </c>
      <c r="R2490" s="34">
        <f t="shared" si="1005"/>
        <v>0</v>
      </c>
      <c r="S2490" s="34">
        <f t="shared" si="1005"/>
        <v>0</v>
      </c>
      <c r="T2490" s="34">
        <f t="shared" si="1005"/>
        <v>0</v>
      </c>
      <c r="U2490" s="34">
        <f t="shared" si="1005"/>
        <v>0</v>
      </c>
      <c r="V2490" s="34"/>
      <c r="W2490" s="34">
        <f t="shared" si="1005"/>
        <v>0</v>
      </c>
      <c r="X2490" s="34"/>
      <c r="Y2490" s="34">
        <f t="shared" si="1005"/>
        <v>0</v>
      </c>
      <c r="Z2490" s="34">
        <f t="shared" si="1005"/>
        <v>0</v>
      </c>
      <c r="AA2490" s="34"/>
      <c r="AB2490" s="34">
        <f t="shared" si="1005"/>
        <v>0</v>
      </c>
      <c r="AC2490" s="34">
        <f t="shared" si="1005"/>
        <v>0</v>
      </c>
      <c r="AD2490" s="34">
        <f t="shared" si="1005"/>
        <v>0</v>
      </c>
      <c r="AE2490" s="34">
        <f t="shared" si="1005"/>
        <v>0</v>
      </c>
      <c r="AF2490" s="34">
        <f t="shared" si="1005"/>
        <v>0</v>
      </c>
      <c r="AG2490" s="34">
        <f t="shared" si="1005"/>
        <v>0</v>
      </c>
      <c r="AH2490" s="34"/>
      <c r="AI2490" s="34">
        <f t="shared" si="1005"/>
        <v>0</v>
      </c>
      <c r="AJ2490" s="34">
        <f t="shared" si="1005"/>
        <v>0</v>
      </c>
      <c r="AK2490" s="34"/>
      <c r="AL2490" s="34">
        <f t="shared" ref="AL2490:BC2490" si="1006">COUNTIF(AL2448:AL2487,"NS")</f>
        <v>0</v>
      </c>
      <c r="AM2490" s="34">
        <f t="shared" si="1006"/>
        <v>0</v>
      </c>
      <c r="AN2490" s="34">
        <f t="shared" si="1006"/>
        <v>0</v>
      </c>
      <c r="AO2490" s="34">
        <f t="shared" si="1006"/>
        <v>0</v>
      </c>
      <c r="AP2490" s="34">
        <f t="shared" si="1006"/>
        <v>0</v>
      </c>
      <c r="AQ2490" s="34">
        <f t="shared" si="1006"/>
        <v>0</v>
      </c>
      <c r="AR2490" s="34">
        <f t="shared" si="1006"/>
        <v>0</v>
      </c>
      <c r="AS2490" s="34">
        <f t="shared" si="1006"/>
        <v>0</v>
      </c>
      <c r="AT2490" s="34">
        <f t="shared" si="1006"/>
        <v>0</v>
      </c>
      <c r="AU2490" s="34">
        <f t="shared" si="1006"/>
        <v>0</v>
      </c>
      <c r="AV2490" s="34">
        <f t="shared" si="1006"/>
        <v>0</v>
      </c>
      <c r="AW2490" s="34">
        <f t="shared" si="1006"/>
        <v>0</v>
      </c>
      <c r="AX2490" s="34">
        <f t="shared" si="1006"/>
        <v>0</v>
      </c>
      <c r="AY2490" s="34">
        <f t="shared" si="1006"/>
        <v>0</v>
      </c>
      <c r="AZ2490" s="34">
        <f t="shared" si="1006"/>
        <v>0</v>
      </c>
      <c r="BA2490" s="34">
        <f t="shared" si="1006"/>
        <v>0</v>
      </c>
      <c r="BB2490" s="34">
        <f t="shared" si="1006"/>
        <v>0</v>
      </c>
      <c r="BC2490" s="34">
        <f t="shared" si="1006"/>
        <v>0</v>
      </c>
      <c r="BD2490" s="33">
        <f t="shared" si="1000"/>
        <v>0</v>
      </c>
      <c r="BE2490" s="110"/>
    </row>
    <row r="2491" spans="1:57" ht="25.5" customHeight="1" x14ac:dyDescent="0.25">
      <c r="A2491" s="29"/>
      <c r="B2491" s="83"/>
      <c r="C2491" s="84"/>
      <c r="D2491" s="84"/>
      <c r="E2491" s="76" t="s">
        <v>59</v>
      </c>
      <c r="F2491" s="34">
        <f t="shared" ref="F2491:AK2491" si="1007">COUNTIF(F2448:F2487,"NC")</f>
        <v>0</v>
      </c>
      <c r="G2491" s="34">
        <f t="shared" si="1007"/>
        <v>0</v>
      </c>
      <c r="H2491" s="34">
        <f t="shared" si="1007"/>
        <v>0</v>
      </c>
      <c r="I2491" s="34">
        <f t="shared" si="1007"/>
        <v>0</v>
      </c>
      <c r="J2491" s="34">
        <f t="shared" si="1007"/>
        <v>0</v>
      </c>
      <c r="K2491" s="34">
        <f t="shared" si="1007"/>
        <v>0</v>
      </c>
      <c r="L2491" s="34">
        <f t="shared" si="1007"/>
        <v>0</v>
      </c>
      <c r="M2491" s="34">
        <f t="shared" si="1007"/>
        <v>0</v>
      </c>
      <c r="N2491" s="34">
        <f t="shared" si="1007"/>
        <v>0</v>
      </c>
      <c r="O2491" s="34">
        <f t="shared" si="1007"/>
        <v>0</v>
      </c>
      <c r="P2491" s="34">
        <f t="shared" si="1007"/>
        <v>0</v>
      </c>
      <c r="Q2491" s="34">
        <f t="shared" si="1007"/>
        <v>0</v>
      </c>
      <c r="R2491" s="34">
        <f t="shared" si="1007"/>
        <v>0</v>
      </c>
      <c r="S2491" s="34">
        <f t="shared" si="1007"/>
        <v>0</v>
      </c>
      <c r="T2491" s="34">
        <f t="shared" si="1007"/>
        <v>0</v>
      </c>
      <c r="U2491" s="34">
        <f t="shared" si="1007"/>
        <v>0</v>
      </c>
      <c r="V2491" s="34"/>
      <c r="W2491" s="34">
        <f t="shared" si="1007"/>
        <v>0</v>
      </c>
      <c r="X2491" s="34"/>
      <c r="Y2491" s="34">
        <f t="shared" si="1007"/>
        <v>0</v>
      </c>
      <c r="Z2491" s="34">
        <f t="shared" si="1007"/>
        <v>0</v>
      </c>
      <c r="AA2491" s="34"/>
      <c r="AB2491" s="34">
        <f t="shared" si="1007"/>
        <v>0</v>
      </c>
      <c r="AC2491" s="34">
        <f t="shared" si="1007"/>
        <v>0</v>
      </c>
      <c r="AD2491" s="34">
        <f t="shared" si="1007"/>
        <v>0</v>
      </c>
      <c r="AE2491" s="34">
        <f t="shared" si="1007"/>
        <v>0</v>
      </c>
      <c r="AF2491" s="34">
        <f t="shared" si="1007"/>
        <v>0</v>
      </c>
      <c r="AG2491" s="34">
        <f t="shared" si="1007"/>
        <v>0</v>
      </c>
      <c r="AH2491" s="34"/>
      <c r="AI2491" s="34">
        <f t="shared" si="1007"/>
        <v>0</v>
      </c>
      <c r="AJ2491" s="34">
        <f t="shared" si="1007"/>
        <v>0</v>
      </c>
      <c r="AK2491" s="34"/>
      <c r="AL2491" s="34">
        <f t="shared" ref="AL2491:BC2491" si="1008">COUNTIF(AL2448:AL2487,"NC")</f>
        <v>0</v>
      </c>
      <c r="AM2491" s="34">
        <f t="shared" si="1008"/>
        <v>0</v>
      </c>
      <c r="AN2491" s="34">
        <f t="shared" si="1008"/>
        <v>0</v>
      </c>
      <c r="AO2491" s="34">
        <f t="shared" si="1008"/>
        <v>0</v>
      </c>
      <c r="AP2491" s="34">
        <f t="shared" si="1008"/>
        <v>0</v>
      </c>
      <c r="AQ2491" s="34">
        <f t="shared" si="1008"/>
        <v>0</v>
      </c>
      <c r="AR2491" s="34">
        <f t="shared" si="1008"/>
        <v>0</v>
      </c>
      <c r="AS2491" s="34">
        <f t="shared" si="1008"/>
        <v>0</v>
      </c>
      <c r="AT2491" s="34">
        <f t="shared" si="1008"/>
        <v>0</v>
      </c>
      <c r="AU2491" s="34">
        <f t="shared" si="1008"/>
        <v>0</v>
      </c>
      <c r="AV2491" s="34">
        <f t="shared" si="1008"/>
        <v>0</v>
      </c>
      <c r="AW2491" s="34">
        <f t="shared" si="1008"/>
        <v>0</v>
      </c>
      <c r="AX2491" s="34">
        <f t="shared" si="1008"/>
        <v>0</v>
      </c>
      <c r="AY2491" s="34">
        <f t="shared" si="1008"/>
        <v>0</v>
      </c>
      <c r="AZ2491" s="34">
        <f t="shared" si="1008"/>
        <v>0</v>
      </c>
      <c r="BA2491" s="34">
        <f t="shared" si="1008"/>
        <v>0</v>
      </c>
      <c r="BB2491" s="34">
        <f t="shared" si="1008"/>
        <v>0</v>
      </c>
      <c r="BC2491" s="34">
        <f t="shared" si="1008"/>
        <v>0</v>
      </c>
      <c r="BD2491" s="33">
        <f t="shared" si="1000"/>
        <v>0</v>
      </c>
      <c r="BE2491" s="110"/>
    </row>
    <row r="2492" spans="1:57" ht="25.5" customHeight="1" x14ac:dyDescent="0.25">
      <c r="A2492" s="29"/>
      <c r="B2492" s="83"/>
      <c r="C2492" s="84"/>
      <c r="D2492" s="84"/>
      <c r="E2492" s="76" t="s">
        <v>118</v>
      </c>
      <c r="F2492" s="35">
        <f t="shared" ref="F2492:AK2492" si="1009">1-F2491/(F2489-F2490)</f>
        <v>1</v>
      </c>
      <c r="G2492" s="35">
        <f t="shared" si="1009"/>
        <v>1</v>
      </c>
      <c r="H2492" s="35">
        <f t="shared" si="1009"/>
        <v>1</v>
      </c>
      <c r="I2492" s="35">
        <f t="shared" si="1009"/>
        <v>1</v>
      </c>
      <c r="J2492" s="35">
        <f t="shared" si="1009"/>
        <v>1</v>
      </c>
      <c r="K2492" s="35">
        <f t="shared" si="1009"/>
        <v>1</v>
      </c>
      <c r="L2492" s="35">
        <f t="shared" si="1009"/>
        <v>1</v>
      </c>
      <c r="M2492" s="35">
        <f t="shared" si="1009"/>
        <v>1</v>
      </c>
      <c r="N2492" s="35">
        <f t="shared" si="1009"/>
        <v>1</v>
      </c>
      <c r="O2492" s="35">
        <f t="shared" si="1009"/>
        <v>1</v>
      </c>
      <c r="P2492" s="35">
        <f t="shared" si="1009"/>
        <v>1</v>
      </c>
      <c r="Q2492" s="35">
        <f t="shared" si="1009"/>
        <v>1</v>
      </c>
      <c r="R2492" s="35">
        <f t="shared" si="1009"/>
        <v>1</v>
      </c>
      <c r="S2492" s="35">
        <f t="shared" si="1009"/>
        <v>1</v>
      </c>
      <c r="T2492" s="35">
        <f t="shared" si="1009"/>
        <v>1</v>
      </c>
      <c r="U2492" s="35">
        <f t="shared" si="1009"/>
        <v>1</v>
      </c>
      <c r="V2492" s="35"/>
      <c r="W2492" s="35">
        <f t="shared" si="1009"/>
        <v>1</v>
      </c>
      <c r="X2492" s="35"/>
      <c r="Y2492" s="35">
        <f t="shared" si="1009"/>
        <v>1</v>
      </c>
      <c r="Z2492" s="35">
        <f t="shared" si="1009"/>
        <v>1</v>
      </c>
      <c r="AA2492" s="35"/>
      <c r="AB2492" s="35">
        <f t="shared" si="1009"/>
        <v>1</v>
      </c>
      <c r="AC2492" s="35">
        <f t="shared" si="1009"/>
        <v>1</v>
      </c>
      <c r="AD2492" s="35">
        <f t="shared" si="1009"/>
        <v>1</v>
      </c>
      <c r="AE2492" s="35">
        <f t="shared" si="1009"/>
        <v>1</v>
      </c>
      <c r="AF2492" s="35">
        <f t="shared" si="1009"/>
        <v>1</v>
      </c>
      <c r="AG2492" s="35">
        <f t="shared" si="1009"/>
        <v>1</v>
      </c>
      <c r="AH2492" s="35"/>
      <c r="AI2492" s="35">
        <f t="shared" si="1009"/>
        <v>1</v>
      </c>
      <c r="AJ2492" s="35">
        <f t="shared" si="1009"/>
        <v>1</v>
      </c>
      <c r="AK2492" s="35"/>
      <c r="AL2492" s="35">
        <f t="shared" ref="AL2492:BD2492" si="1010">1-AL2491/(AL2489-AL2490)</f>
        <v>1</v>
      </c>
      <c r="AM2492" s="35">
        <f t="shared" si="1010"/>
        <v>1</v>
      </c>
      <c r="AN2492" s="35">
        <f t="shared" si="1010"/>
        <v>1</v>
      </c>
      <c r="AO2492" s="35">
        <f t="shared" si="1010"/>
        <v>1</v>
      </c>
      <c r="AP2492" s="35">
        <f t="shared" si="1010"/>
        <v>1</v>
      </c>
      <c r="AQ2492" s="35">
        <f t="shared" si="1010"/>
        <v>1</v>
      </c>
      <c r="AR2492" s="35">
        <f t="shared" si="1010"/>
        <v>1</v>
      </c>
      <c r="AS2492" s="35">
        <f t="shared" si="1010"/>
        <v>1</v>
      </c>
      <c r="AT2492" s="35">
        <f t="shared" si="1010"/>
        <v>1</v>
      </c>
      <c r="AU2492" s="35">
        <f t="shared" si="1010"/>
        <v>1</v>
      </c>
      <c r="AV2492" s="35">
        <f t="shared" si="1010"/>
        <v>1</v>
      </c>
      <c r="AW2492" s="35">
        <f t="shared" si="1010"/>
        <v>1</v>
      </c>
      <c r="AX2492" s="35">
        <f t="shared" si="1010"/>
        <v>1</v>
      </c>
      <c r="AY2492" s="35">
        <f t="shared" si="1010"/>
        <v>1</v>
      </c>
      <c r="AZ2492" s="35">
        <f t="shared" si="1010"/>
        <v>1</v>
      </c>
      <c r="BA2492" s="35">
        <f t="shared" si="1010"/>
        <v>1</v>
      </c>
      <c r="BB2492" s="35">
        <f t="shared" si="1010"/>
        <v>1</v>
      </c>
      <c r="BC2492" s="35">
        <f t="shared" si="1010"/>
        <v>1</v>
      </c>
      <c r="BD2492" s="35">
        <f t="shared" si="1010"/>
        <v>1</v>
      </c>
      <c r="BE2492" s="110"/>
    </row>
    <row r="2493" spans="1:57" ht="25.5" customHeight="1" x14ac:dyDescent="0.25">
      <c r="A2493" s="29"/>
      <c r="B2493" s="83"/>
      <c r="C2493" s="84"/>
      <c r="D2493" s="84"/>
      <c r="E2493" s="76" t="s">
        <v>152</v>
      </c>
      <c r="F2493" s="34">
        <f t="shared" ref="F2493:AK2493" si="1011">F2489+F2442</f>
        <v>1959</v>
      </c>
      <c r="G2493" s="34">
        <f t="shared" si="1011"/>
        <v>1960</v>
      </c>
      <c r="H2493" s="34">
        <f t="shared" si="1011"/>
        <v>1960</v>
      </c>
      <c r="I2493" s="34">
        <f t="shared" si="1011"/>
        <v>1960</v>
      </c>
      <c r="J2493" s="34">
        <f t="shared" si="1011"/>
        <v>1960</v>
      </c>
      <c r="K2493" s="34">
        <f t="shared" si="1011"/>
        <v>1958</v>
      </c>
      <c r="L2493" s="34">
        <f t="shared" si="1011"/>
        <v>1958</v>
      </c>
      <c r="M2493" s="34">
        <f t="shared" si="1011"/>
        <v>1959</v>
      </c>
      <c r="N2493" s="34">
        <f t="shared" si="1011"/>
        <v>1959</v>
      </c>
      <c r="O2493" s="34">
        <f t="shared" si="1011"/>
        <v>1958</v>
      </c>
      <c r="P2493" s="34">
        <f t="shared" si="1011"/>
        <v>1960</v>
      </c>
      <c r="Q2493" s="34">
        <f t="shared" si="1011"/>
        <v>1960</v>
      </c>
      <c r="R2493" s="34">
        <f t="shared" si="1011"/>
        <v>1943</v>
      </c>
      <c r="S2493" s="34">
        <f t="shared" si="1011"/>
        <v>1959</v>
      </c>
      <c r="T2493" s="34">
        <f t="shared" si="1011"/>
        <v>1960</v>
      </c>
      <c r="U2493" s="34">
        <f t="shared" si="1011"/>
        <v>1948</v>
      </c>
      <c r="V2493" s="34"/>
      <c r="W2493" s="34">
        <f t="shared" si="1011"/>
        <v>1955</v>
      </c>
      <c r="X2493" s="34"/>
      <c r="Y2493" s="34">
        <f t="shared" si="1011"/>
        <v>1959</v>
      </c>
      <c r="Z2493" s="34">
        <f t="shared" si="1011"/>
        <v>1960</v>
      </c>
      <c r="AA2493" s="34"/>
      <c r="AB2493" s="34">
        <f t="shared" si="1011"/>
        <v>1960</v>
      </c>
      <c r="AC2493" s="34">
        <f t="shared" si="1011"/>
        <v>1960</v>
      </c>
      <c r="AD2493" s="34">
        <f t="shared" si="1011"/>
        <v>1960</v>
      </c>
      <c r="AE2493" s="34">
        <f t="shared" si="1011"/>
        <v>1960</v>
      </c>
      <c r="AF2493" s="34">
        <f t="shared" si="1011"/>
        <v>1959</v>
      </c>
      <c r="AG2493" s="34">
        <f t="shared" si="1011"/>
        <v>1959</v>
      </c>
      <c r="AH2493" s="34"/>
      <c r="AI2493" s="34">
        <f t="shared" si="1011"/>
        <v>1960</v>
      </c>
      <c r="AJ2493" s="34">
        <f t="shared" si="1011"/>
        <v>1956</v>
      </c>
      <c r="AK2493" s="34"/>
      <c r="AL2493" s="34">
        <f t="shared" ref="AL2493:BD2493" si="1012">AL2489+AL2442</f>
        <v>1956</v>
      </c>
      <c r="AM2493" s="34">
        <f t="shared" si="1012"/>
        <v>1959</v>
      </c>
      <c r="AN2493" s="34">
        <f t="shared" si="1012"/>
        <v>1959</v>
      </c>
      <c r="AO2493" s="34">
        <f t="shared" si="1012"/>
        <v>1959</v>
      </c>
      <c r="AP2493" s="34">
        <f t="shared" si="1012"/>
        <v>1960</v>
      </c>
      <c r="AQ2493" s="34">
        <f t="shared" si="1012"/>
        <v>1957</v>
      </c>
      <c r="AR2493" s="34">
        <f t="shared" si="1012"/>
        <v>1958</v>
      </c>
      <c r="AS2493" s="34">
        <f t="shared" si="1012"/>
        <v>1960</v>
      </c>
      <c r="AT2493" s="34">
        <f t="shared" si="1012"/>
        <v>1959</v>
      </c>
      <c r="AU2493" s="34">
        <f t="shared" si="1012"/>
        <v>1960</v>
      </c>
      <c r="AV2493" s="34">
        <f t="shared" si="1012"/>
        <v>1960</v>
      </c>
      <c r="AW2493" s="34">
        <f t="shared" si="1012"/>
        <v>1952</v>
      </c>
      <c r="AX2493" s="34">
        <f t="shared" si="1012"/>
        <v>1959</v>
      </c>
      <c r="AY2493" s="34">
        <f t="shared" si="1012"/>
        <v>1957</v>
      </c>
      <c r="AZ2493" s="34">
        <f t="shared" si="1012"/>
        <v>1959</v>
      </c>
      <c r="BA2493" s="34">
        <f t="shared" si="1012"/>
        <v>1960</v>
      </c>
      <c r="BB2493" s="34">
        <f t="shared" si="1012"/>
        <v>1960</v>
      </c>
      <c r="BC2493" s="34">
        <f t="shared" si="1012"/>
        <v>1960</v>
      </c>
      <c r="BD2493" s="34">
        <f t="shared" si="1012"/>
        <v>88123</v>
      </c>
      <c r="BE2493" s="110"/>
    </row>
    <row r="2494" spans="1:57" ht="25.5" customHeight="1" x14ac:dyDescent="0.25">
      <c r="A2494" s="29"/>
      <c r="B2494" s="83"/>
      <c r="C2494" s="84"/>
      <c r="D2494" s="84"/>
      <c r="E2494" s="76" t="s">
        <v>153</v>
      </c>
      <c r="F2494" s="34">
        <f t="shared" ref="F2494:AK2494" si="1013">F2490+F2443</f>
        <v>94</v>
      </c>
      <c r="G2494" s="34">
        <f t="shared" si="1013"/>
        <v>142</v>
      </c>
      <c r="H2494" s="34">
        <f t="shared" si="1013"/>
        <v>91</v>
      </c>
      <c r="I2494" s="34">
        <f t="shared" si="1013"/>
        <v>146</v>
      </c>
      <c r="J2494" s="34">
        <f t="shared" si="1013"/>
        <v>151</v>
      </c>
      <c r="K2494" s="34">
        <f t="shared" si="1013"/>
        <v>145</v>
      </c>
      <c r="L2494" s="34">
        <f t="shared" si="1013"/>
        <v>192</v>
      </c>
      <c r="M2494" s="34">
        <f t="shared" si="1013"/>
        <v>175</v>
      </c>
      <c r="N2494" s="34">
        <f t="shared" si="1013"/>
        <v>159</v>
      </c>
      <c r="O2494" s="34">
        <f t="shared" si="1013"/>
        <v>158</v>
      </c>
      <c r="P2494" s="34">
        <f t="shared" si="1013"/>
        <v>148</v>
      </c>
      <c r="Q2494" s="34">
        <f t="shared" si="1013"/>
        <v>192</v>
      </c>
      <c r="R2494" s="34">
        <f t="shared" si="1013"/>
        <v>131</v>
      </c>
      <c r="S2494" s="34">
        <f t="shared" si="1013"/>
        <v>185</v>
      </c>
      <c r="T2494" s="34">
        <f t="shared" si="1013"/>
        <v>145</v>
      </c>
      <c r="U2494" s="34">
        <f t="shared" si="1013"/>
        <v>140</v>
      </c>
      <c r="V2494" s="34"/>
      <c r="W2494" s="34">
        <f t="shared" si="1013"/>
        <v>157</v>
      </c>
      <c r="X2494" s="34"/>
      <c r="Y2494" s="34">
        <f t="shared" si="1013"/>
        <v>150</v>
      </c>
      <c r="Z2494" s="34">
        <f t="shared" si="1013"/>
        <v>146</v>
      </c>
      <c r="AA2494" s="34"/>
      <c r="AB2494" s="34">
        <f t="shared" si="1013"/>
        <v>133</v>
      </c>
      <c r="AC2494" s="34">
        <f t="shared" si="1013"/>
        <v>149</v>
      </c>
      <c r="AD2494" s="34">
        <f t="shared" si="1013"/>
        <v>154</v>
      </c>
      <c r="AE2494" s="34">
        <f t="shared" si="1013"/>
        <v>157</v>
      </c>
      <c r="AF2494" s="34">
        <f t="shared" si="1013"/>
        <v>166</v>
      </c>
      <c r="AG2494" s="34">
        <f t="shared" si="1013"/>
        <v>116</v>
      </c>
      <c r="AH2494" s="34"/>
      <c r="AI2494" s="34">
        <f t="shared" si="1013"/>
        <v>184</v>
      </c>
      <c r="AJ2494" s="34">
        <f t="shared" si="1013"/>
        <v>148</v>
      </c>
      <c r="AK2494" s="34"/>
      <c r="AL2494" s="34">
        <f t="shared" ref="AL2494:BD2494" si="1014">AL2490+AL2443</f>
        <v>145</v>
      </c>
      <c r="AM2494" s="34">
        <f t="shared" si="1014"/>
        <v>147</v>
      </c>
      <c r="AN2494" s="34">
        <f t="shared" si="1014"/>
        <v>176</v>
      </c>
      <c r="AO2494" s="34">
        <f t="shared" si="1014"/>
        <v>144</v>
      </c>
      <c r="AP2494" s="34">
        <f t="shared" si="1014"/>
        <v>184</v>
      </c>
      <c r="AQ2494" s="34">
        <f t="shared" si="1014"/>
        <v>147</v>
      </c>
      <c r="AR2494" s="34">
        <f t="shared" si="1014"/>
        <v>130</v>
      </c>
      <c r="AS2494" s="34">
        <f t="shared" si="1014"/>
        <v>217</v>
      </c>
      <c r="AT2494" s="34">
        <f t="shared" si="1014"/>
        <v>144</v>
      </c>
      <c r="AU2494" s="34">
        <f t="shared" si="1014"/>
        <v>189</v>
      </c>
      <c r="AV2494" s="34">
        <f t="shared" si="1014"/>
        <v>0</v>
      </c>
      <c r="AW2494" s="34">
        <f t="shared" si="1014"/>
        <v>154</v>
      </c>
      <c r="AX2494" s="34">
        <f t="shared" si="1014"/>
        <v>128</v>
      </c>
      <c r="AY2494" s="34">
        <f t="shared" si="1014"/>
        <v>196</v>
      </c>
      <c r="AZ2494" s="34">
        <f t="shared" si="1014"/>
        <v>131</v>
      </c>
      <c r="BA2494" s="34">
        <f t="shared" si="1014"/>
        <v>137</v>
      </c>
      <c r="BB2494" s="34">
        <f t="shared" si="1014"/>
        <v>0</v>
      </c>
      <c r="BC2494" s="34">
        <f t="shared" si="1014"/>
        <v>0</v>
      </c>
      <c r="BD2494" s="34">
        <f t="shared" si="1014"/>
        <v>6423</v>
      </c>
      <c r="BE2494" s="110"/>
    </row>
    <row r="2495" spans="1:57" ht="25.5" customHeight="1" x14ac:dyDescent="0.25">
      <c r="A2495" s="29"/>
      <c r="B2495" s="83"/>
      <c r="C2495" s="84"/>
      <c r="D2495" s="84"/>
      <c r="E2495" s="76" t="s">
        <v>154</v>
      </c>
      <c r="F2495" s="34">
        <f t="shared" ref="F2495:AK2495" si="1015">F2491+F2444</f>
        <v>5</v>
      </c>
      <c r="G2495" s="34">
        <f t="shared" si="1015"/>
        <v>27</v>
      </c>
      <c r="H2495" s="34">
        <f t="shared" si="1015"/>
        <v>89</v>
      </c>
      <c r="I2495" s="34">
        <f t="shared" si="1015"/>
        <v>71</v>
      </c>
      <c r="J2495" s="34">
        <f t="shared" si="1015"/>
        <v>81</v>
      </c>
      <c r="K2495" s="34">
        <f t="shared" si="1015"/>
        <v>22</v>
      </c>
      <c r="L2495" s="34">
        <f t="shared" si="1015"/>
        <v>51</v>
      </c>
      <c r="M2495" s="34">
        <f t="shared" si="1015"/>
        <v>134</v>
      </c>
      <c r="N2495" s="34">
        <f t="shared" si="1015"/>
        <v>107</v>
      </c>
      <c r="O2495" s="34">
        <f t="shared" si="1015"/>
        <v>72</v>
      </c>
      <c r="P2495" s="34">
        <f t="shared" si="1015"/>
        <v>29</v>
      </c>
      <c r="Q2495" s="34">
        <f t="shared" si="1015"/>
        <v>71</v>
      </c>
      <c r="R2495" s="34">
        <f t="shared" si="1015"/>
        <v>96</v>
      </c>
      <c r="S2495" s="34">
        <f t="shared" si="1015"/>
        <v>24</v>
      </c>
      <c r="T2495" s="34">
        <f t="shared" si="1015"/>
        <v>101</v>
      </c>
      <c r="U2495" s="34">
        <f t="shared" si="1015"/>
        <v>78</v>
      </c>
      <c r="V2495" s="34"/>
      <c r="W2495" s="34">
        <f t="shared" si="1015"/>
        <v>147</v>
      </c>
      <c r="X2495" s="34"/>
      <c r="Y2495" s="34">
        <f t="shared" si="1015"/>
        <v>58</v>
      </c>
      <c r="Z2495" s="34">
        <f t="shared" si="1015"/>
        <v>74</v>
      </c>
      <c r="AA2495" s="34"/>
      <c r="AB2495" s="34">
        <f t="shared" si="1015"/>
        <v>4</v>
      </c>
      <c r="AC2495" s="34">
        <f t="shared" si="1015"/>
        <v>59</v>
      </c>
      <c r="AD2495" s="34">
        <f t="shared" si="1015"/>
        <v>25</v>
      </c>
      <c r="AE2495" s="34">
        <f t="shared" si="1015"/>
        <v>21</v>
      </c>
      <c r="AF2495" s="34">
        <f t="shared" si="1015"/>
        <v>105</v>
      </c>
      <c r="AG2495" s="34">
        <f t="shared" si="1015"/>
        <v>40</v>
      </c>
      <c r="AH2495" s="34"/>
      <c r="AI2495" s="34">
        <f t="shared" si="1015"/>
        <v>58</v>
      </c>
      <c r="AJ2495" s="34">
        <f t="shared" si="1015"/>
        <v>39</v>
      </c>
      <c r="AK2495" s="34"/>
      <c r="AL2495" s="34">
        <f t="shared" ref="AL2495:BD2495" si="1016">AL2491+AL2444</f>
        <v>37</v>
      </c>
      <c r="AM2495" s="34">
        <f t="shared" si="1016"/>
        <v>15</v>
      </c>
      <c r="AN2495" s="34">
        <f t="shared" si="1016"/>
        <v>38</v>
      </c>
      <c r="AO2495" s="34">
        <f t="shared" si="1016"/>
        <v>93</v>
      </c>
      <c r="AP2495" s="34">
        <f t="shared" si="1016"/>
        <v>15</v>
      </c>
      <c r="AQ2495" s="34">
        <f t="shared" si="1016"/>
        <v>141</v>
      </c>
      <c r="AR2495" s="34">
        <f t="shared" si="1016"/>
        <v>101</v>
      </c>
      <c r="AS2495" s="34">
        <f t="shared" si="1016"/>
        <v>87</v>
      </c>
      <c r="AT2495" s="34">
        <f t="shared" si="1016"/>
        <v>89</v>
      </c>
      <c r="AU2495" s="34">
        <f t="shared" si="1016"/>
        <v>158</v>
      </c>
      <c r="AV2495" s="34">
        <f t="shared" si="1016"/>
        <v>0</v>
      </c>
      <c r="AW2495" s="34">
        <f t="shared" si="1016"/>
        <v>183</v>
      </c>
      <c r="AX2495" s="34">
        <f t="shared" si="1016"/>
        <v>64</v>
      </c>
      <c r="AY2495" s="34">
        <f t="shared" si="1016"/>
        <v>3</v>
      </c>
      <c r="AZ2495" s="34">
        <f t="shared" si="1016"/>
        <v>33</v>
      </c>
      <c r="BA2495" s="34">
        <f t="shared" si="1016"/>
        <v>1</v>
      </c>
      <c r="BB2495" s="34">
        <f t="shared" si="1016"/>
        <v>0</v>
      </c>
      <c r="BC2495" s="34">
        <f t="shared" si="1016"/>
        <v>0</v>
      </c>
      <c r="BD2495" s="34">
        <f t="shared" si="1016"/>
        <v>2746</v>
      </c>
      <c r="BE2495" s="110"/>
    </row>
    <row r="2496" spans="1:57" ht="25.5" customHeight="1" x14ac:dyDescent="0.25">
      <c r="A2496" s="29"/>
      <c r="B2496" s="83"/>
      <c r="C2496" s="84"/>
      <c r="D2496" s="84"/>
      <c r="E2496" s="76" t="s">
        <v>155</v>
      </c>
      <c r="F2496" s="35">
        <f t="shared" ref="F2496:AK2496" si="1017">1-F2495/(F2493-F2494)</f>
        <v>0.99731903485254692</v>
      </c>
      <c r="G2496" s="35">
        <f t="shared" si="1017"/>
        <v>0.98514851485148514</v>
      </c>
      <c r="H2496" s="35">
        <f t="shared" si="1017"/>
        <v>0.95238095238095233</v>
      </c>
      <c r="I2496" s="35">
        <f t="shared" si="1017"/>
        <v>0.96085997794928335</v>
      </c>
      <c r="J2496" s="35">
        <f t="shared" si="1017"/>
        <v>0.95522388059701491</v>
      </c>
      <c r="K2496" s="35">
        <f t="shared" si="1017"/>
        <v>0.987865416436845</v>
      </c>
      <c r="L2496" s="35">
        <f t="shared" si="1017"/>
        <v>0.97112117780294449</v>
      </c>
      <c r="M2496" s="35">
        <f t="shared" si="1017"/>
        <v>0.92488789237668168</v>
      </c>
      <c r="N2496" s="35">
        <f t="shared" si="1017"/>
        <v>0.94055555555555559</v>
      </c>
      <c r="O2496" s="35">
        <f t="shared" si="1017"/>
        <v>0.96</v>
      </c>
      <c r="P2496" s="35">
        <f t="shared" si="1017"/>
        <v>0.98399558498896245</v>
      </c>
      <c r="Q2496" s="35">
        <f t="shared" si="1017"/>
        <v>0.95984162895927605</v>
      </c>
      <c r="R2496" s="35">
        <f t="shared" si="1017"/>
        <v>0.94701986754966883</v>
      </c>
      <c r="S2496" s="35">
        <f t="shared" si="1017"/>
        <v>0.98647125140924463</v>
      </c>
      <c r="T2496" s="35">
        <f t="shared" si="1017"/>
        <v>0.94435261707988982</v>
      </c>
      <c r="U2496" s="35">
        <f t="shared" si="1017"/>
        <v>0.95685840707964598</v>
      </c>
      <c r="V2496" s="35"/>
      <c r="W2496" s="35">
        <f t="shared" si="1017"/>
        <v>0.91824249165739713</v>
      </c>
      <c r="X2496" s="35"/>
      <c r="Y2496" s="35">
        <f t="shared" si="1017"/>
        <v>0.96793808734107245</v>
      </c>
      <c r="Z2496" s="35">
        <f t="shared" si="1017"/>
        <v>0.95920617420066157</v>
      </c>
      <c r="AA2496" s="35"/>
      <c r="AB2496" s="35">
        <f t="shared" si="1017"/>
        <v>0.99781061850027364</v>
      </c>
      <c r="AC2496" s="35">
        <f t="shared" si="1017"/>
        <v>0.9674213141910547</v>
      </c>
      <c r="AD2496" s="35">
        <f t="shared" si="1017"/>
        <v>0.9861572535991141</v>
      </c>
      <c r="AE2496" s="35">
        <f t="shared" si="1017"/>
        <v>0.98835274542429286</v>
      </c>
      <c r="AF2496" s="35">
        <f t="shared" si="1017"/>
        <v>0.94143892916899052</v>
      </c>
      <c r="AG2496" s="35">
        <f t="shared" si="1017"/>
        <v>0.97829625610417792</v>
      </c>
      <c r="AH2496" s="35"/>
      <c r="AI2496" s="35">
        <f t="shared" si="1017"/>
        <v>0.9673423423423424</v>
      </c>
      <c r="AJ2496" s="35">
        <f t="shared" si="1017"/>
        <v>0.97842920353982299</v>
      </c>
      <c r="AK2496" s="35"/>
      <c r="AL2496" s="35">
        <f t="shared" ref="AL2496:BD2496" si="1018">1-AL2495/(AL2493-AL2494)</f>
        <v>0.97956929872998344</v>
      </c>
      <c r="AM2496" s="35">
        <f t="shared" si="1018"/>
        <v>0.99172185430463577</v>
      </c>
      <c r="AN2496" s="35">
        <f t="shared" si="1018"/>
        <v>0.97868760515984299</v>
      </c>
      <c r="AO2496" s="35">
        <f t="shared" si="1018"/>
        <v>0.94876033057851239</v>
      </c>
      <c r="AP2496" s="35">
        <f t="shared" si="1018"/>
        <v>0.99155405405405406</v>
      </c>
      <c r="AQ2496" s="35">
        <f t="shared" si="1018"/>
        <v>0.92209944751381212</v>
      </c>
      <c r="AR2496" s="35">
        <f t="shared" si="1018"/>
        <v>0.94474835886214437</v>
      </c>
      <c r="AS2496" s="35">
        <f t="shared" si="1018"/>
        <v>0.95008605851979344</v>
      </c>
      <c r="AT2496" s="35">
        <f t="shared" si="1018"/>
        <v>0.95096418732782373</v>
      </c>
      <c r="AU2496" s="35">
        <f t="shared" si="1018"/>
        <v>0.91078486730660646</v>
      </c>
      <c r="AV2496" s="35">
        <f t="shared" si="1018"/>
        <v>1</v>
      </c>
      <c r="AW2496" s="35">
        <f t="shared" si="1018"/>
        <v>0.89822024471635153</v>
      </c>
      <c r="AX2496" s="35">
        <f t="shared" si="1018"/>
        <v>0.96504642271982521</v>
      </c>
      <c r="AY2496" s="35">
        <f t="shared" si="1018"/>
        <v>0.99829642248722317</v>
      </c>
      <c r="AZ2496" s="35">
        <f t="shared" si="1018"/>
        <v>0.98194748358862149</v>
      </c>
      <c r="BA2496" s="35">
        <f t="shared" si="1018"/>
        <v>0.99945145364783328</v>
      </c>
      <c r="BB2496" s="35">
        <f t="shared" si="1018"/>
        <v>1</v>
      </c>
      <c r="BC2496" s="35">
        <f t="shared" si="1018"/>
        <v>1</v>
      </c>
      <c r="BD2496" s="35">
        <f t="shared" si="1018"/>
        <v>0.96638922888616896</v>
      </c>
      <c r="BE2496" s="110"/>
    </row>
    <row r="2497" spans="1:57" ht="25.5" customHeight="1" x14ac:dyDescent="0.25">
      <c r="A2497" s="19" t="s">
        <v>44</v>
      </c>
      <c r="B2497" s="85" t="s">
        <v>45</v>
      </c>
      <c r="C2497" s="86">
        <v>43813</v>
      </c>
      <c r="D2497" s="85">
        <v>49</v>
      </c>
      <c r="E2497" s="85" t="s">
        <v>46</v>
      </c>
      <c r="F2497" s="19">
        <f t="shared" ref="F2497:AK2497" si="1019">F2446</f>
        <v>14</v>
      </c>
      <c r="G2497" s="19">
        <f t="shared" si="1019"/>
        <v>23</v>
      </c>
      <c r="H2497" s="19">
        <f t="shared" si="1019"/>
        <v>42</v>
      </c>
      <c r="I2497" s="19">
        <f t="shared" si="1019"/>
        <v>47</v>
      </c>
      <c r="J2497" s="19">
        <f t="shared" si="1019"/>
        <v>48</v>
      </c>
      <c r="K2497" s="19">
        <f t="shared" si="1019"/>
        <v>59</v>
      </c>
      <c r="L2497" s="19">
        <f t="shared" si="1019"/>
        <v>64</v>
      </c>
      <c r="M2497" s="19">
        <f t="shared" si="1019"/>
        <v>65</v>
      </c>
      <c r="N2497" s="19">
        <f t="shared" si="1019"/>
        <v>66</v>
      </c>
      <c r="O2497" s="19">
        <f t="shared" si="1019"/>
        <v>72</v>
      </c>
      <c r="P2497" s="19">
        <f t="shared" si="1019"/>
        <v>76</v>
      </c>
      <c r="Q2497" s="19">
        <f t="shared" si="1019"/>
        <v>78</v>
      </c>
      <c r="R2497" s="19">
        <f t="shared" si="1019"/>
        <v>79</v>
      </c>
      <c r="S2497" s="19">
        <f t="shared" si="1019"/>
        <v>83</v>
      </c>
      <c r="T2497" s="19">
        <f t="shared" si="1019"/>
        <v>84</v>
      </c>
      <c r="U2497" s="19">
        <f t="shared" si="1019"/>
        <v>86</v>
      </c>
      <c r="V2497" s="19"/>
      <c r="W2497" s="19">
        <f t="shared" si="1019"/>
        <v>411</v>
      </c>
      <c r="X2497" s="19"/>
      <c r="Y2497" s="19">
        <f t="shared" si="1019"/>
        <v>413</v>
      </c>
      <c r="Z2497" s="19">
        <f t="shared" si="1019"/>
        <v>415</v>
      </c>
      <c r="AA2497" s="19"/>
      <c r="AB2497" s="19">
        <f t="shared" si="1019"/>
        <v>417</v>
      </c>
      <c r="AC2497" s="19">
        <f t="shared" si="1019"/>
        <v>418</v>
      </c>
      <c r="AD2497" s="19">
        <f t="shared" si="1019"/>
        <v>419</v>
      </c>
      <c r="AE2497" s="19">
        <f t="shared" si="1019"/>
        <v>420</v>
      </c>
      <c r="AF2497" s="19">
        <f t="shared" si="1019"/>
        <v>421</v>
      </c>
      <c r="AG2497" s="19">
        <f t="shared" si="1019"/>
        <v>422</v>
      </c>
      <c r="AH2497" s="19"/>
      <c r="AI2497" s="19">
        <f t="shared" si="1019"/>
        <v>425</v>
      </c>
      <c r="AJ2497" s="19">
        <f t="shared" si="1019"/>
        <v>426</v>
      </c>
      <c r="AK2497" s="19"/>
      <c r="AL2497" s="19">
        <f t="shared" ref="AL2497:BD2497" si="1020">AL2446</f>
        <v>430</v>
      </c>
      <c r="AM2497" s="19">
        <f t="shared" si="1020"/>
        <v>431</v>
      </c>
      <c r="AN2497" s="19">
        <f t="shared" si="1020"/>
        <v>433</v>
      </c>
      <c r="AO2497" s="19">
        <f t="shared" si="1020"/>
        <v>446</v>
      </c>
      <c r="AP2497" s="19">
        <f t="shared" si="1020"/>
        <v>449</v>
      </c>
      <c r="AQ2497" s="19">
        <f t="shared" si="1020"/>
        <v>450</v>
      </c>
      <c r="AR2497" s="19">
        <f t="shared" si="1020"/>
        <v>451</v>
      </c>
      <c r="AS2497" s="19">
        <f t="shared" si="1020"/>
        <v>453</v>
      </c>
      <c r="AT2497" s="19">
        <f t="shared" si="1020"/>
        <v>454</v>
      </c>
      <c r="AU2497" s="19">
        <f t="shared" si="1020"/>
        <v>455</v>
      </c>
      <c r="AV2497" s="19">
        <f t="shared" si="1020"/>
        <v>0</v>
      </c>
      <c r="AW2497" s="19">
        <f t="shared" si="1020"/>
        <v>457</v>
      </c>
      <c r="AX2497" s="19">
        <f t="shared" si="1020"/>
        <v>458</v>
      </c>
      <c r="AY2497" s="19">
        <f t="shared" si="1020"/>
        <v>460</v>
      </c>
      <c r="AZ2497" s="19">
        <f t="shared" si="1020"/>
        <v>461</v>
      </c>
      <c r="BA2497" s="19">
        <f t="shared" si="1020"/>
        <v>463</v>
      </c>
      <c r="BB2497" s="19">
        <f t="shared" si="1020"/>
        <v>0</v>
      </c>
      <c r="BC2497" s="19">
        <f t="shared" si="1020"/>
        <v>0</v>
      </c>
      <c r="BD2497" s="19" t="str">
        <f t="shared" si="1020"/>
        <v>TOTALS</v>
      </c>
      <c r="BE2497" s="19" t="s">
        <v>47</v>
      </c>
    </row>
    <row r="2498" spans="1:57" ht="25.5" customHeight="1" x14ac:dyDescent="0.25">
      <c r="A2498" s="19" t="s">
        <v>48</v>
      </c>
      <c r="B2498" s="85"/>
      <c r="C2498" s="87" t="s">
        <v>49</v>
      </c>
      <c r="D2498" s="87" t="s">
        <v>50</v>
      </c>
      <c r="E2498" s="87" t="s">
        <v>51</v>
      </c>
      <c r="F2498" s="19" t="s">
        <v>52</v>
      </c>
      <c r="G2498" s="19" t="s">
        <v>52</v>
      </c>
      <c r="H2498" s="19" t="s">
        <v>52</v>
      </c>
      <c r="I2498" s="19" t="s">
        <v>52</v>
      </c>
      <c r="J2498" s="19" t="s">
        <v>52</v>
      </c>
      <c r="K2498" s="19" t="s">
        <v>52</v>
      </c>
      <c r="L2498" s="19" t="s">
        <v>52</v>
      </c>
      <c r="M2498" s="19" t="s">
        <v>52</v>
      </c>
      <c r="N2498" s="19" t="s">
        <v>52</v>
      </c>
      <c r="O2498" s="19" t="s">
        <v>52</v>
      </c>
      <c r="P2498" s="19" t="s">
        <v>52</v>
      </c>
      <c r="Q2498" s="19" t="s">
        <v>52</v>
      </c>
      <c r="R2498" s="19" t="s">
        <v>52</v>
      </c>
      <c r="S2498" s="19" t="s">
        <v>52</v>
      </c>
      <c r="T2498" s="19" t="s">
        <v>52</v>
      </c>
      <c r="U2498" s="19" t="s">
        <v>52</v>
      </c>
      <c r="V2498" s="19"/>
      <c r="W2498" s="19" t="s">
        <v>52</v>
      </c>
      <c r="X2498" s="19"/>
      <c r="Y2498" s="19" t="s">
        <v>52</v>
      </c>
      <c r="Z2498" s="19" t="s">
        <v>52</v>
      </c>
      <c r="AA2498" s="19"/>
      <c r="AB2498" s="19" t="s">
        <v>52</v>
      </c>
      <c r="AC2498" s="19" t="s">
        <v>52</v>
      </c>
      <c r="AD2498" s="19" t="s">
        <v>52</v>
      </c>
      <c r="AE2498" s="19" t="s">
        <v>52</v>
      </c>
      <c r="AF2498" s="19" t="s">
        <v>52</v>
      </c>
      <c r="AG2498" s="19" t="s">
        <v>52</v>
      </c>
      <c r="AH2498" s="19"/>
      <c r="AI2498" s="19" t="s">
        <v>52</v>
      </c>
      <c r="AJ2498" s="19" t="s">
        <v>52</v>
      </c>
      <c r="AK2498" s="19"/>
      <c r="AL2498" s="19" t="s">
        <v>52</v>
      </c>
      <c r="AM2498" s="19" t="s">
        <v>52</v>
      </c>
      <c r="AN2498" s="19" t="s">
        <v>52</v>
      </c>
      <c r="AO2498" s="19" t="s">
        <v>52</v>
      </c>
      <c r="AP2498" s="19" t="s">
        <v>52</v>
      </c>
      <c r="AQ2498" s="19" t="s">
        <v>52</v>
      </c>
      <c r="AR2498" s="19" t="s">
        <v>52</v>
      </c>
      <c r="AS2498" s="19" t="s">
        <v>52</v>
      </c>
      <c r="AT2498" s="19" t="s">
        <v>52</v>
      </c>
      <c r="AU2498" s="19" t="s">
        <v>52</v>
      </c>
      <c r="AV2498" s="19" t="s">
        <v>52</v>
      </c>
      <c r="AW2498" s="19" t="s">
        <v>52</v>
      </c>
      <c r="AX2498" s="19" t="s">
        <v>52</v>
      </c>
      <c r="AY2498" s="19" t="s">
        <v>52</v>
      </c>
      <c r="AZ2498" s="19" t="s">
        <v>52</v>
      </c>
      <c r="BA2498" s="19" t="s">
        <v>52</v>
      </c>
      <c r="BB2498" s="19" t="s">
        <v>52</v>
      </c>
      <c r="BC2498" s="19" t="s">
        <v>52</v>
      </c>
      <c r="BD2498" s="19" t="s">
        <v>52</v>
      </c>
      <c r="BE2498" s="19" t="s">
        <v>53</v>
      </c>
    </row>
    <row r="2499" spans="1:57" ht="25.5" customHeight="1" x14ac:dyDescent="0.25">
      <c r="A2499" s="22">
        <v>50</v>
      </c>
      <c r="B2499" s="76" t="s">
        <v>54</v>
      </c>
      <c r="C2499" s="76">
        <v>25</v>
      </c>
      <c r="D2499" s="76" t="s">
        <v>55</v>
      </c>
      <c r="E2499" s="76" t="s">
        <v>56</v>
      </c>
      <c r="F2499" s="24">
        <v>0</v>
      </c>
      <c r="G2499" s="24">
        <v>0</v>
      </c>
      <c r="H2499" s="24">
        <v>0</v>
      </c>
      <c r="I2499" s="24">
        <v>0</v>
      </c>
      <c r="J2499" s="24">
        <v>0</v>
      </c>
      <c r="K2499" s="24">
        <v>0</v>
      </c>
      <c r="L2499" s="24">
        <v>0</v>
      </c>
      <c r="M2499" s="24">
        <v>0</v>
      </c>
      <c r="N2499" s="24">
        <v>0</v>
      </c>
      <c r="O2499" s="24">
        <v>0</v>
      </c>
      <c r="P2499" s="24">
        <v>0</v>
      </c>
      <c r="Q2499" s="24">
        <v>0</v>
      </c>
      <c r="R2499" s="24">
        <v>0</v>
      </c>
      <c r="S2499" s="24">
        <v>0</v>
      </c>
      <c r="T2499" s="24">
        <v>0</v>
      </c>
      <c r="U2499" s="24">
        <v>0</v>
      </c>
      <c r="V2499" s="24"/>
      <c r="W2499" s="24">
        <v>0</v>
      </c>
      <c r="X2499" s="24"/>
      <c r="Y2499" s="24">
        <v>0</v>
      </c>
      <c r="Z2499" s="24">
        <v>0</v>
      </c>
      <c r="AA2499" s="24"/>
      <c r="AB2499" s="24">
        <v>0</v>
      </c>
      <c r="AC2499" s="24">
        <v>0</v>
      </c>
      <c r="AD2499" s="24">
        <v>0</v>
      </c>
      <c r="AE2499" s="24">
        <v>0</v>
      </c>
      <c r="AF2499" s="24">
        <v>0</v>
      </c>
      <c r="AG2499" s="24">
        <v>0</v>
      </c>
      <c r="AH2499" s="24"/>
      <c r="AI2499" s="24">
        <v>0</v>
      </c>
      <c r="AJ2499" s="24">
        <v>0</v>
      </c>
      <c r="AK2499" s="24"/>
      <c r="AL2499" s="24">
        <v>0</v>
      </c>
      <c r="AM2499" s="24">
        <v>0</v>
      </c>
      <c r="AN2499" s="24">
        <v>0</v>
      </c>
      <c r="AO2499" s="24">
        <v>0</v>
      </c>
      <c r="AP2499" s="24">
        <v>0</v>
      </c>
      <c r="AQ2499" s="24">
        <v>0</v>
      </c>
      <c r="AR2499" s="24">
        <v>0</v>
      </c>
      <c r="AS2499" s="24">
        <v>0</v>
      </c>
      <c r="AT2499" s="24">
        <v>0</v>
      </c>
      <c r="AU2499" s="24">
        <v>0</v>
      </c>
      <c r="AV2499" s="24">
        <v>0</v>
      </c>
      <c r="AW2499" s="24">
        <v>0</v>
      </c>
      <c r="AX2499" s="24">
        <v>0</v>
      </c>
      <c r="AY2499" s="24">
        <v>0</v>
      </c>
      <c r="AZ2499" s="24">
        <v>0</v>
      </c>
      <c r="BA2499" s="24">
        <v>0</v>
      </c>
      <c r="BB2499" s="24">
        <v>0</v>
      </c>
      <c r="BC2499" s="24">
        <v>0</v>
      </c>
      <c r="BD2499" s="24">
        <f t="shared" ref="BD2499:BD2542" si="1021">SUM(F2499:BC2499)</f>
        <v>0</v>
      </c>
      <c r="BE2499" s="25"/>
    </row>
    <row r="2500" spans="1:57" ht="25.5" customHeight="1" x14ac:dyDescent="0.25">
      <c r="A2500" s="22">
        <v>50</v>
      </c>
      <c r="B2500" s="76" t="s">
        <v>54</v>
      </c>
      <c r="C2500" s="76">
        <v>66</v>
      </c>
      <c r="D2500" s="76" t="s">
        <v>55</v>
      </c>
      <c r="E2500" s="77" t="s">
        <v>57</v>
      </c>
      <c r="F2500" s="24">
        <v>0</v>
      </c>
      <c r="G2500" s="24">
        <v>0</v>
      </c>
      <c r="H2500" s="24">
        <v>0</v>
      </c>
      <c r="I2500" s="24">
        <v>0</v>
      </c>
      <c r="J2500" s="24">
        <v>0</v>
      </c>
      <c r="K2500" s="24">
        <v>0</v>
      </c>
      <c r="L2500" s="24">
        <v>0</v>
      </c>
      <c r="M2500" s="24">
        <v>0</v>
      </c>
      <c r="N2500" s="24">
        <v>0</v>
      </c>
      <c r="O2500" s="24">
        <v>0</v>
      </c>
      <c r="P2500" s="24">
        <v>0</v>
      </c>
      <c r="Q2500" s="24">
        <v>0</v>
      </c>
      <c r="R2500" s="24">
        <v>0</v>
      </c>
      <c r="S2500" s="24">
        <v>0</v>
      </c>
      <c r="T2500" s="24">
        <v>0</v>
      </c>
      <c r="U2500" s="24">
        <v>0</v>
      </c>
      <c r="V2500" s="24"/>
      <c r="W2500" s="24">
        <v>0</v>
      </c>
      <c r="X2500" s="24"/>
      <c r="Y2500" s="24">
        <v>0</v>
      </c>
      <c r="Z2500" s="24">
        <v>0</v>
      </c>
      <c r="AA2500" s="24"/>
      <c r="AB2500" s="24">
        <v>0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/>
      <c r="AI2500" s="24">
        <v>0</v>
      </c>
      <c r="AJ2500" s="24">
        <v>0</v>
      </c>
      <c r="AK2500" s="24"/>
      <c r="AL2500" s="24">
        <v>0</v>
      </c>
      <c r="AM2500" s="24">
        <v>0</v>
      </c>
      <c r="AN2500" s="24">
        <v>0</v>
      </c>
      <c r="AO2500" s="24">
        <v>0</v>
      </c>
      <c r="AP2500" s="24">
        <v>0</v>
      </c>
      <c r="AQ2500" s="24">
        <v>0</v>
      </c>
      <c r="AR2500" s="24">
        <v>0</v>
      </c>
      <c r="AS2500" s="24">
        <v>0</v>
      </c>
      <c r="AT2500" s="24">
        <v>0</v>
      </c>
      <c r="AU2500" s="24">
        <v>0</v>
      </c>
      <c r="AV2500" s="24">
        <v>0</v>
      </c>
      <c r="AW2500" s="24">
        <v>0</v>
      </c>
      <c r="AX2500" s="24">
        <v>0</v>
      </c>
      <c r="AY2500" s="24">
        <v>0</v>
      </c>
      <c r="AZ2500" s="24">
        <v>0</v>
      </c>
      <c r="BA2500" s="24">
        <v>0</v>
      </c>
      <c r="BB2500" s="24">
        <v>0</v>
      </c>
      <c r="BC2500" s="24">
        <v>0</v>
      </c>
      <c r="BD2500" s="24">
        <f t="shared" si="1021"/>
        <v>0</v>
      </c>
      <c r="BE2500" s="25"/>
    </row>
    <row r="2501" spans="1:57" ht="25.5" customHeight="1" x14ac:dyDescent="0.25">
      <c r="A2501" s="22">
        <v>50</v>
      </c>
      <c r="B2501" s="76" t="s">
        <v>54</v>
      </c>
      <c r="C2501" s="76">
        <v>27</v>
      </c>
      <c r="D2501" s="76">
        <v>269</v>
      </c>
      <c r="E2501" s="76" t="s">
        <v>61</v>
      </c>
      <c r="F2501" s="24">
        <v>0</v>
      </c>
      <c r="G2501" s="24">
        <v>0</v>
      </c>
      <c r="H2501" s="24">
        <v>0</v>
      </c>
      <c r="I2501" s="24">
        <v>0</v>
      </c>
      <c r="J2501" s="24">
        <v>0</v>
      </c>
      <c r="K2501" s="24">
        <v>0</v>
      </c>
      <c r="L2501" s="24">
        <v>0</v>
      </c>
      <c r="M2501" s="24">
        <v>0</v>
      </c>
      <c r="N2501" s="24">
        <v>0</v>
      </c>
      <c r="O2501" s="24">
        <v>0</v>
      </c>
      <c r="P2501" s="24">
        <v>0</v>
      </c>
      <c r="Q2501" s="24">
        <v>0</v>
      </c>
      <c r="R2501" s="24">
        <v>0</v>
      </c>
      <c r="S2501" s="24">
        <v>0</v>
      </c>
      <c r="T2501" s="24">
        <v>0</v>
      </c>
      <c r="U2501" s="24">
        <v>0</v>
      </c>
      <c r="V2501" s="24"/>
      <c r="W2501" s="24">
        <v>0</v>
      </c>
      <c r="X2501" s="24"/>
      <c r="Y2501" s="24">
        <v>0</v>
      </c>
      <c r="Z2501" s="24">
        <v>0</v>
      </c>
      <c r="AA2501" s="24"/>
      <c r="AB2501" s="24">
        <v>0</v>
      </c>
      <c r="AC2501" s="24">
        <v>0</v>
      </c>
      <c r="AD2501" s="24">
        <v>0</v>
      </c>
      <c r="AE2501" s="24">
        <v>0</v>
      </c>
      <c r="AF2501" s="24">
        <v>0</v>
      </c>
      <c r="AG2501" s="24">
        <v>0</v>
      </c>
      <c r="AH2501" s="24"/>
      <c r="AI2501" s="24">
        <v>0</v>
      </c>
      <c r="AJ2501" s="24">
        <v>0</v>
      </c>
      <c r="AK2501" s="24"/>
      <c r="AL2501" s="24">
        <v>0</v>
      </c>
      <c r="AM2501" s="24">
        <v>0</v>
      </c>
      <c r="AN2501" s="24">
        <v>0</v>
      </c>
      <c r="AO2501" s="24">
        <v>0</v>
      </c>
      <c r="AP2501" s="24">
        <v>0</v>
      </c>
      <c r="AQ2501" s="24">
        <v>0</v>
      </c>
      <c r="AR2501" s="24">
        <v>0</v>
      </c>
      <c r="AS2501" s="24">
        <v>0</v>
      </c>
      <c r="AT2501" s="24">
        <v>0</v>
      </c>
      <c r="AU2501" s="24">
        <v>0</v>
      </c>
      <c r="AV2501" s="24">
        <v>0</v>
      </c>
      <c r="AW2501" s="24">
        <v>0</v>
      </c>
      <c r="AX2501" s="24">
        <v>0</v>
      </c>
      <c r="AY2501" s="24">
        <v>0</v>
      </c>
      <c r="AZ2501" s="24">
        <v>0</v>
      </c>
      <c r="BA2501" s="24">
        <v>0</v>
      </c>
      <c r="BB2501" s="24">
        <v>0</v>
      </c>
      <c r="BC2501" s="24">
        <v>0</v>
      </c>
      <c r="BD2501" s="24">
        <f t="shared" si="1021"/>
        <v>0</v>
      </c>
      <c r="BE2501" s="25"/>
    </row>
    <row r="2502" spans="1:57" ht="25.5" customHeight="1" x14ac:dyDescent="0.25">
      <c r="A2502" s="22">
        <v>50</v>
      </c>
      <c r="B2502" s="76" t="s">
        <v>54</v>
      </c>
      <c r="C2502" s="76">
        <v>27</v>
      </c>
      <c r="D2502" s="76">
        <v>273</v>
      </c>
      <c r="E2502" s="76" t="s">
        <v>65</v>
      </c>
      <c r="F2502" s="24">
        <v>0</v>
      </c>
      <c r="G2502" s="24">
        <v>0</v>
      </c>
      <c r="H2502" s="24">
        <v>0</v>
      </c>
      <c r="I2502" s="24">
        <v>0</v>
      </c>
      <c r="J2502" s="24">
        <v>0</v>
      </c>
      <c r="K2502" s="24">
        <v>0</v>
      </c>
      <c r="L2502" s="24">
        <v>0</v>
      </c>
      <c r="M2502" s="24">
        <v>0</v>
      </c>
      <c r="N2502" s="24">
        <v>0</v>
      </c>
      <c r="O2502" s="24">
        <v>0</v>
      </c>
      <c r="P2502" s="24">
        <v>0</v>
      </c>
      <c r="Q2502" s="24">
        <v>0</v>
      </c>
      <c r="R2502" s="24">
        <v>0</v>
      </c>
      <c r="S2502" s="24">
        <v>0</v>
      </c>
      <c r="T2502" s="24">
        <v>0</v>
      </c>
      <c r="U2502" s="24">
        <v>0</v>
      </c>
      <c r="V2502" s="24"/>
      <c r="W2502" s="24">
        <v>0</v>
      </c>
      <c r="X2502" s="24"/>
      <c r="Y2502" s="24">
        <v>0</v>
      </c>
      <c r="Z2502" s="24">
        <v>0</v>
      </c>
      <c r="AA2502" s="24"/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/>
      <c r="AI2502" s="24">
        <v>0</v>
      </c>
      <c r="AJ2502" s="24">
        <v>0</v>
      </c>
      <c r="AK2502" s="24"/>
      <c r="AL2502" s="24">
        <v>0</v>
      </c>
      <c r="AM2502" s="24">
        <v>0</v>
      </c>
      <c r="AN2502" s="24">
        <v>0</v>
      </c>
      <c r="AO2502" s="24">
        <v>0</v>
      </c>
      <c r="AP2502" s="24">
        <v>0</v>
      </c>
      <c r="AQ2502" s="24">
        <v>0</v>
      </c>
      <c r="AR2502" s="24">
        <v>0</v>
      </c>
      <c r="AS2502" s="24">
        <v>0</v>
      </c>
      <c r="AT2502" s="24">
        <v>0</v>
      </c>
      <c r="AU2502" s="24">
        <v>0</v>
      </c>
      <c r="AV2502" s="24">
        <v>0</v>
      </c>
      <c r="AW2502" s="24">
        <v>0</v>
      </c>
      <c r="AX2502" s="24">
        <v>0</v>
      </c>
      <c r="AY2502" s="24">
        <v>0</v>
      </c>
      <c r="AZ2502" s="24">
        <v>0</v>
      </c>
      <c r="BA2502" s="24">
        <v>0</v>
      </c>
      <c r="BB2502" s="24">
        <v>0</v>
      </c>
      <c r="BC2502" s="24">
        <v>0</v>
      </c>
      <c r="BD2502" s="24">
        <f t="shared" si="1021"/>
        <v>0</v>
      </c>
      <c r="BE2502" s="25"/>
    </row>
    <row r="2503" spans="1:57" ht="25.5" customHeight="1" x14ac:dyDescent="0.25">
      <c r="A2503" s="22">
        <v>50</v>
      </c>
      <c r="B2503" s="76" t="s">
        <v>54</v>
      </c>
      <c r="C2503" s="76">
        <v>27</v>
      </c>
      <c r="D2503" s="76">
        <v>274</v>
      </c>
      <c r="E2503" s="76" t="s">
        <v>66</v>
      </c>
      <c r="F2503" s="24">
        <v>0</v>
      </c>
      <c r="G2503" s="24">
        <v>0</v>
      </c>
      <c r="H2503" s="24">
        <v>0</v>
      </c>
      <c r="I2503" s="24">
        <v>0</v>
      </c>
      <c r="J2503" s="24">
        <v>0</v>
      </c>
      <c r="K2503" s="24">
        <v>0</v>
      </c>
      <c r="L2503" s="24">
        <v>0</v>
      </c>
      <c r="M2503" s="24">
        <v>0</v>
      </c>
      <c r="N2503" s="24">
        <v>0</v>
      </c>
      <c r="O2503" s="24">
        <v>0</v>
      </c>
      <c r="P2503" s="24">
        <v>0</v>
      </c>
      <c r="Q2503" s="24">
        <v>0</v>
      </c>
      <c r="R2503" s="24">
        <v>0</v>
      </c>
      <c r="S2503" s="24">
        <v>0</v>
      </c>
      <c r="T2503" s="24">
        <v>0</v>
      </c>
      <c r="U2503" s="24">
        <v>0</v>
      </c>
      <c r="V2503" s="24"/>
      <c r="W2503" s="24">
        <v>0</v>
      </c>
      <c r="X2503" s="24"/>
      <c r="Y2503" s="24">
        <v>0</v>
      </c>
      <c r="Z2503" s="24">
        <v>0</v>
      </c>
      <c r="AA2503" s="24"/>
      <c r="AB2503" s="24">
        <v>0</v>
      </c>
      <c r="AC2503" s="24">
        <v>0</v>
      </c>
      <c r="AD2503" s="24">
        <v>0</v>
      </c>
      <c r="AE2503" s="24">
        <v>0</v>
      </c>
      <c r="AF2503" s="24">
        <v>0</v>
      </c>
      <c r="AG2503" s="24">
        <v>0</v>
      </c>
      <c r="AH2503" s="24"/>
      <c r="AI2503" s="24">
        <v>0</v>
      </c>
      <c r="AJ2503" s="24">
        <v>0</v>
      </c>
      <c r="AK2503" s="24"/>
      <c r="AL2503" s="24">
        <v>0</v>
      </c>
      <c r="AM2503" s="24">
        <v>0</v>
      </c>
      <c r="AN2503" s="24">
        <v>0</v>
      </c>
      <c r="AO2503" s="24">
        <v>0</v>
      </c>
      <c r="AP2503" s="24">
        <v>0</v>
      </c>
      <c r="AQ2503" s="24">
        <v>0</v>
      </c>
      <c r="AR2503" s="24">
        <v>0</v>
      </c>
      <c r="AS2503" s="24">
        <v>0</v>
      </c>
      <c r="AT2503" s="24">
        <v>0</v>
      </c>
      <c r="AU2503" s="24">
        <v>0</v>
      </c>
      <c r="AV2503" s="24">
        <v>0</v>
      </c>
      <c r="AW2503" s="24">
        <v>0</v>
      </c>
      <c r="AX2503" s="24">
        <v>0</v>
      </c>
      <c r="AY2503" s="24">
        <v>0</v>
      </c>
      <c r="AZ2503" s="24">
        <v>0</v>
      </c>
      <c r="BA2503" s="24">
        <v>0</v>
      </c>
      <c r="BB2503" s="24">
        <v>0</v>
      </c>
      <c r="BC2503" s="24">
        <v>0</v>
      </c>
      <c r="BD2503" s="24">
        <f t="shared" si="1021"/>
        <v>0</v>
      </c>
      <c r="BE2503" s="25" t="s">
        <v>48</v>
      </c>
    </row>
    <row r="2504" spans="1:57" ht="25.5" customHeight="1" x14ac:dyDescent="0.25">
      <c r="A2504" s="22">
        <v>50</v>
      </c>
      <c r="B2504" s="76" t="s">
        <v>54</v>
      </c>
      <c r="C2504" s="76">
        <v>23</v>
      </c>
      <c r="D2504" s="76">
        <v>243</v>
      </c>
      <c r="E2504" s="76" t="s">
        <v>67</v>
      </c>
      <c r="F2504" s="24">
        <v>0</v>
      </c>
      <c r="G2504" s="24">
        <v>0</v>
      </c>
      <c r="H2504" s="24">
        <v>0</v>
      </c>
      <c r="I2504" s="24">
        <v>0</v>
      </c>
      <c r="J2504" s="24">
        <v>0</v>
      </c>
      <c r="K2504" s="24">
        <v>0</v>
      </c>
      <c r="L2504" s="24">
        <v>0</v>
      </c>
      <c r="M2504" s="24">
        <v>0</v>
      </c>
      <c r="N2504" s="24">
        <v>0</v>
      </c>
      <c r="O2504" s="24">
        <v>0</v>
      </c>
      <c r="P2504" s="24">
        <v>0</v>
      </c>
      <c r="Q2504" s="24">
        <v>0</v>
      </c>
      <c r="R2504" s="24">
        <v>0</v>
      </c>
      <c r="S2504" s="24">
        <v>0</v>
      </c>
      <c r="T2504" s="24">
        <v>0</v>
      </c>
      <c r="U2504" s="24">
        <v>0</v>
      </c>
      <c r="V2504" s="24"/>
      <c r="W2504" s="24">
        <v>0</v>
      </c>
      <c r="X2504" s="24"/>
      <c r="Y2504" s="24">
        <v>0</v>
      </c>
      <c r="Z2504" s="24">
        <v>0</v>
      </c>
      <c r="AA2504" s="24"/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/>
      <c r="AI2504" s="24">
        <v>0</v>
      </c>
      <c r="AJ2504" s="24">
        <v>0</v>
      </c>
      <c r="AK2504" s="24"/>
      <c r="AL2504" s="24">
        <v>0</v>
      </c>
      <c r="AM2504" s="24">
        <v>0</v>
      </c>
      <c r="AN2504" s="24">
        <v>0</v>
      </c>
      <c r="AO2504" s="24">
        <v>0</v>
      </c>
      <c r="AP2504" s="24">
        <v>0</v>
      </c>
      <c r="AQ2504" s="24">
        <v>0</v>
      </c>
      <c r="AR2504" s="24">
        <v>0</v>
      </c>
      <c r="AS2504" s="24">
        <v>0</v>
      </c>
      <c r="AT2504" s="24">
        <v>0</v>
      </c>
      <c r="AU2504" s="24">
        <v>0</v>
      </c>
      <c r="AV2504" s="24">
        <v>0</v>
      </c>
      <c r="AW2504" s="24">
        <v>0</v>
      </c>
      <c r="AX2504" s="24">
        <v>0</v>
      </c>
      <c r="AY2504" s="24">
        <v>0</v>
      </c>
      <c r="AZ2504" s="24">
        <v>0</v>
      </c>
      <c r="BA2504" s="24">
        <v>0</v>
      </c>
      <c r="BB2504" s="24">
        <v>0</v>
      </c>
      <c r="BC2504" s="24">
        <v>0</v>
      </c>
      <c r="BD2504" s="24">
        <f t="shared" si="1021"/>
        <v>0</v>
      </c>
      <c r="BE2504" s="25" t="s">
        <v>48</v>
      </c>
    </row>
    <row r="2505" spans="1:57" ht="25.5" customHeight="1" x14ac:dyDescent="0.25">
      <c r="A2505" s="22">
        <v>50</v>
      </c>
      <c r="B2505" s="76" t="s">
        <v>54</v>
      </c>
      <c r="C2505" s="76">
        <v>23</v>
      </c>
      <c r="D2505" s="76">
        <v>332</v>
      </c>
      <c r="E2505" s="76" t="s">
        <v>68</v>
      </c>
      <c r="F2505" s="24">
        <v>0</v>
      </c>
      <c r="G2505" s="24">
        <v>0</v>
      </c>
      <c r="H2505" s="24">
        <v>0</v>
      </c>
      <c r="I2505" s="24">
        <v>0</v>
      </c>
      <c r="J2505" s="24">
        <v>0</v>
      </c>
      <c r="K2505" s="24">
        <v>0</v>
      </c>
      <c r="L2505" s="24">
        <v>0</v>
      </c>
      <c r="M2505" s="24">
        <v>0</v>
      </c>
      <c r="N2505" s="24">
        <v>0</v>
      </c>
      <c r="O2505" s="24">
        <v>0</v>
      </c>
      <c r="P2505" s="24">
        <v>0</v>
      </c>
      <c r="Q2505" s="24">
        <v>0</v>
      </c>
      <c r="R2505" s="24">
        <v>0</v>
      </c>
      <c r="S2505" s="24">
        <v>0</v>
      </c>
      <c r="T2505" s="24">
        <v>0</v>
      </c>
      <c r="U2505" s="24">
        <v>0</v>
      </c>
      <c r="V2505" s="24"/>
      <c r="W2505" s="24">
        <v>0</v>
      </c>
      <c r="X2505" s="24"/>
      <c r="Y2505" s="24">
        <v>0</v>
      </c>
      <c r="Z2505" s="24">
        <v>0</v>
      </c>
      <c r="AA2505" s="24"/>
      <c r="AB2505" s="24">
        <v>0</v>
      </c>
      <c r="AC2505" s="24">
        <v>0</v>
      </c>
      <c r="AD2505" s="24">
        <v>0</v>
      </c>
      <c r="AE2505" s="24">
        <v>0</v>
      </c>
      <c r="AF2505" s="24">
        <v>0</v>
      </c>
      <c r="AG2505" s="24">
        <v>0</v>
      </c>
      <c r="AH2505" s="24"/>
      <c r="AI2505" s="24">
        <v>0</v>
      </c>
      <c r="AJ2505" s="24">
        <v>0</v>
      </c>
      <c r="AK2505" s="24"/>
      <c r="AL2505" s="24">
        <v>0</v>
      </c>
      <c r="AM2505" s="24">
        <v>0</v>
      </c>
      <c r="AN2505" s="24">
        <v>0</v>
      </c>
      <c r="AO2505" s="24">
        <v>0</v>
      </c>
      <c r="AP2505" s="24">
        <v>0</v>
      </c>
      <c r="AQ2505" s="24">
        <v>0</v>
      </c>
      <c r="AR2505" s="24">
        <v>0</v>
      </c>
      <c r="AS2505" s="24">
        <v>0</v>
      </c>
      <c r="AT2505" s="24">
        <v>0</v>
      </c>
      <c r="AU2505" s="24">
        <v>0</v>
      </c>
      <c r="AV2505" s="24">
        <v>0</v>
      </c>
      <c r="AW2505" s="24">
        <v>0</v>
      </c>
      <c r="AX2505" s="24">
        <v>0</v>
      </c>
      <c r="AY2505" s="24">
        <v>0</v>
      </c>
      <c r="AZ2505" s="24">
        <v>0</v>
      </c>
      <c r="BA2505" s="24">
        <v>0</v>
      </c>
      <c r="BB2505" s="24">
        <v>0</v>
      </c>
      <c r="BC2505" s="24">
        <v>0</v>
      </c>
      <c r="BD2505" s="24">
        <f t="shared" si="1021"/>
        <v>0</v>
      </c>
      <c r="BE2505" s="25" t="s">
        <v>48</v>
      </c>
    </row>
    <row r="2506" spans="1:57" ht="25.5" customHeight="1" x14ac:dyDescent="0.25">
      <c r="A2506" s="22">
        <v>50</v>
      </c>
      <c r="B2506" s="76" t="s">
        <v>54</v>
      </c>
      <c r="C2506" s="76">
        <v>22</v>
      </c>
      <c r="D2506" s="76">
        <v>175</v>
      </c>
      <c r="E2506" s="76" t="s">
        <v>69</v>
      </c>
      <c r="F2506" s="24">
        <v>0</v>
      </c>
      <c r="G2506" s="24">
        <v>0</v>
      </c>
      <c r="H2506" s="24">
        <v>0</v>
      </c>
      <c r="I2506" s="24">
        <v>0</v>
      </c>
      <c r="J2506" s="24">
        <v>0</v>
      </c>
      <c r="K2506" s="24">
        <v>0</v>
      </c>
      <c r="L2506" s="24">
        <v>0</v>
      </c>
      <c r="M2506" s="24">
        <v>0</v>
      </c>
      <c r="N2506" s="24">
        <v>0</v>
      </c>
      <c r="O2506" s="24">
        <v>0</v>
      </c>
      <c r="P2506" s="24">
        <v>0</v>
      </c>
      <c r="Q2506" s="24">
        <v>0</v>
      </c>
      <c r="R2506" s="24">
        <v>0</v>
      </c>
      <c r="S2506" s="24">
        <v>0</v>
      </c>
      <c r="T2506" s="24">
        <v>0</v>
      </c>
      <c r="U2506" s="24">
        <v>0</v>
      </c>
      <c r="V2506" s="24"/>
      <c r="W2506" s="24">
        <v>0</v>
      </c>
      <c r="X2506" s="24"/>
      <c r="Y2506" s="24">
        <v>0</v>
      </c>
      <c r="Z2506" s="24">
        <v>0</v>
      </c>
      <c r="AA2506" s="24"/>
      <c r="AB2506" s="24">
        <v>0</v>
      </c>
      <c r="AC2506" s="24">
        <v>0</v>
      </c>
      <c r="AD2506" s="24">
        <v>0</v>
      </c>
      <c r="AE2506" s="24">
        <v>0</v>
      </c>
      <c r="AF2506" s="24">
        <v>0</v>
      </c>
      <c r="AG2506" s="24">
        <v>0</v>
      </c>
      <c r="AH2506" s="24"/>
      <c r="AI2506" s="24">
        <v>0</v>
      </c>
      <c r="AJ2506" s="24">
        <v>0</v>
      </c>
      <c r="AK2506" s="24"/>
      <c r="AL2506" s="24">
        <v>0</v>
      </c>
      <c r="AM2506" s="24">
        <v>0</v>
      </c>
      <c r="AN2506" s="24">
        <v>0</v>
      </c>
      <c r="AO2506" s="24">
        <v>0</v>
      </c>
      <c r="AP2506" s="24">
        <v>0</v>
      </c>
      <c r="AQ2506" s="24">
        <v>0</v>
      </c>
      <c r="AR2506" s="24">
        <v>0</v>
      </c>
      <c r="AS2506" s="24">
        <v>0</v>
      </c>
      <c r="AT2506" s="24">
        <v>0</v>
      </c>
      <c r="AU2506" s="24">
        <v>0</v>
      </c>
      <c r="AV2506" s="24">
        <v>0</v>
      </c>
      <c r="AW2506" s="24">
        <v>0</v>
      </c>
      <c r="AX2506" s="24">
        <v>0</v>
      </c>
      <c r="AY2506" s="24">
        <v>0</v>
      </c>
      <c r="AZ2506" s="24">
        <v>0</v>
      </c>
      <c r="BA2506" s="24">
        <v>0</v>
      </c>
      <c r="BB2506" s="24">
        <v>0</v>
      </c>
      <c r="BC2506" s="24">
        <v>0</v>
      </c>
      <c r="BD2506" s="24">
        <f t="shared" si="1021"/>
        <v>0</v>
      </c>
      <c r="BE2506" s="25" t="s">
        <v>48</v>
      </c>
    </row>
    <row r="2507" spans="1:57" ht="25.5" customHeight="1" x14ac:dyDescent="0.25">
      <c r="A2507" s="22">
        <v>50</v>
      </c>
      <c r="B2507" s="76" t="s">
        <v>54</v>
      </c>
      <c r="C2507" s="76">
        <v>22</v>
      </c>
      <c r="D2507" s="76">
        <v>347</v>
      </c>
      <c r="E2507" s="76" t="s">
        <v>70</v>
      </c>
      <c r="F2507" s="24">
        <v>0</v>
      </c>
      <c r="G2507" s="24">
        <v>0</v>
      </c>
      <c r="H2507" s="24">
        <v>0</v>
      </c>
      <c r="I2507" s="24">
        <v>0</v>
      </c>
      <c r="J2507" s="24">
        <v>0</v>
      </c>
      <c r="K2507" s="24">
        <v>0</v>
      </c>
      <c r="L2507" s="24">
        <v>0</v>
      </c>
      <c r="M2507" s="24">
        <v>0</v>
      </c>
      <c r="N2507" s="24">
        <v>0</v>
      </c>
      <c r="O2507" s="24">
        <v>0</v>
      </c>
      <c r="P2507" s="24">
        <v>0</v>
      </c>
      <c r="Q2507" s="24">
        <v>0</v>
      </c>
      <c r="R2507" s="24">
        <v>0</v>
      </c>
      <c r="S2507" s="24">
        <v>0</v>
      </c>
      <c r="T2507" s="24">
        <v>0</v>
      </c>
      <c r="U2507" s="24">
        <v>0</v>
      </c>
      <c r="V2507" s="24"/>
      <c r="W2507" s="24">
        <v>0</v>
      </c>
      <c r="X2507" s="24"/>
      <c r="Y2507" s="24">
        <v>0</v>
      </c>
      <c r="Z2507" s="24">
        <v>0</v>
      </c>
      <c r="AA2507" s="24"/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/>
      <c r="AI2507" s="24">
        <v>0</v>
      </c>
      <c r="AJ2507" s="24">
        <v>0</v>
      </c>
      <c r="AK2507" s="24"/>
      <c r="AL2507" s="24">
        <v>0</v>
      </c>
      <c r="AM2507" s="24">
        <v>0</v>
      </c>
      <c r="AN2507" s="24">
        <v>0</v>
      </c>
      <c r="AO2507" s="24">
        <v>0</v>
      </c>
      <c r="AP2507" s="24">
        <v>0</v>
      </c>
      <c r="AQ2507" s="24">
        <v>0</v>
      </c>
      <c r="AR2507" s="24">
        <v>0</v>
      </c>
      <c r="AS2507" s="24">
        <v>0</v>
      </c>
      <c r="AT2507" s="24">
        <v>0</v>
      </c>
      <c r="AU2507" s="24">
        <v>0</v>
      </c>
      <c r="AV2507" s="24">
        <v>0</v>
      </c>
      <c r="AW2507" s="24">
        <v>0</v>
      </c>
      <c r="AX2507" s="24">
        <v>0</v>
      </c>
      <c r="AY2507" s="24">
        <v>0</v>
      </c>
      <c r="AZ2507" s="24">
        <v>0</v>
      </c>
      <c r="BA2507" s="24">
        <v>0</v>
      </c>
      <c r="BB2507" s="24">
        <v>0</v>
      </c>
      <c r="BC2507" s="24">
        <v>0</v>
      </c>
      <c r="BD2507" s="24">
        <f t="shared" si="1021"/>
        <v>0</v>
      </c>
      <c r="BE2507" s="25" t="s">
        <v>48</v>
      </c>
    </row>
    <row r="2508" spans="1:57" ht="26.25" customHeight="1" x14ac:dyDescent="0.25">
      <c r="A2508" s="40">
        <v>50</v>
      </c>
      <c r="B2508" s="76" t="s">
        <v>54</v>
      </c>
      <c r="C2508" s="76">
        <v>12</v>
      </c>
      <c r="D2508" s="76" t="s">
        <v>71</v>
      </c>
      <c r="E2508" s="76" t="s">
        <v>72</v>
      </c>
      <c r="F2508" s="24">
        <v>0</v>
      </c>
      <c r="G2508" s="24">
        <v>0</v>
      </c>
      <c r="H2508" s="24">
        <v>0</v>
      </c>
      <c r="I2508" s="24">
        <v>0</v>
      </c>
      <c r="J2508" s="24">
        <v>0</v>
      </c>
      <c r="K2508" s="24">
        <v>0</v>
      </c>
      <c r="L2508" s="24">
        <v>0</v>
      </c>
      <c r="M2508" s="24">
        <v>0</v>
      </c>
      <c r="N2508" s="24">
        <v>0</v>
      </c>
      <c r="O2508" s="24">
        <v>0</v>
      </c>
      <c r="P2508" s="24">
        <v>0</v>
      </c>
      <c r="Q2508" s="24">
        <v>0</v>
      </c>
      <c r="R2508" s="24">
        <v>0</v>
      </c>
      <c r="S2508" s="24">
        <v>0</v>
      </c>
      <c r="T2508" s="24">
        <v>0</v>
      </c>
      <c r="U2508" s="24">
        <v>0</v>
      </c>
      <c r="V2508" s="24"/>
      <c r="W2508" s="24">
        <v>0</v>
      </c>
      <c r="X2508" s="24"/>
      <c r="Y2508" s="24">
        <v>0</v>
      </c>
      <c r="Z2508" s="24">
        <v>0</v>
      </c>
      <c r="AA2508" s="24"/>
      <c r="AB2508" s="24">
        <v>0</v>
      </c>
      <c r="AC2508" s="24">
        <v>0</v>
      </c>
      <c r="AD2508" s="24">
        <v>0</v>
      </c>
      <c r="AE2508" s="24">
        <v>0</v>
      </c>
      <c r="AF2508" s="24">
        <v>0</v>
      </c>
      <c r="AG2508" s="24">
        <v>0</v>
      </c>
      <c r="AH2508" s="24"/>
      <c r="AI2508" s="24">
        <v>0</v>
      </c>
      <c r="AJ2508" s="24">
        <v>0</v>
      </c>
      <c r="AK2508" s="24"/>
      <c r="AL2508" s="24">
        <v>0</v>
      </c>
      <c r="AM2508" s="24">
        <v>0</v>
      </c>
      <c r="AN2508" s="24">
        <v>0</v>
      </c>
      <c r="AO2508" s="24">
        <v>0</v>
      </c>
      <c r="AP2508" s="24">
        <v>0</v>
      </c>
      <c r="AQ2508" s="24">
        <v>0</v>
      </c>
      <c r="AR2508" s="24">
        <v>0</v>
      </c>
      <c r="AS2508" s="24">
        <v>0</v>
      </c>
      <c r="AT2508" s="24">
        <v>0</v>
      </c>
      <c r="AU2508" s="24">
        <v>0</v>
      </c>
      <c r="AV2508" s="24">
        <v>0</v>
      </c>
      <c r="AW2508" s="24">
        <v>0</v>
      </c>
      <c r="AX2508" s="24">
        <v>0</v>
      </c>
      <c r="AY2508" s="24">
        <v>0</v>
      </c>
      <c r="AZ2508" s="24">
        <v>0</v>
      </c>
      <c r="BA2508" s="24">
        <v>0</v>
      </c>
      <c r="BB2508" s="24">
        <v>0</v>
      </c>
      <c r="BC2508" s="24">
        <v>0</v>
      </c>
      <c r="BD2508" s="24">
        <f t="shared" si="1021"/>
        <v>0</v>
      </c>
      <c r="BE2508" s="25"/>
    </row>
    <row r="2509" spans="1:57" ht="25.5" customHeight="1" x14ac:dyDescent="0.25">
      <c r="A2509" s="40">
        <v>50</v>
      </c>
      <c r="B2509" s="76" t="s">
        <v>54</v>
      </c>
      <c r="C2509" s="76">
        <v>22</v>
      </c>
      <c r="D2509" s="76" t="s">
        <v>55</v>
      </c>
      <c r="E2509" s="76" t="s">
        <v>73</v>
      </c>
      <c r="F2509" s="24">
        <v>0</v>
      </c>
      <c r="G2509" s="24">
        <v>0</v>
      </c>
      <c r="H2509" s="24">
        <v>0</v>
      </c>
      <c r="I2509" s="24">
        <v>0</v>
      </c>
      <c r="J2509" s="24">
        <v>0</v>
      </c>
      <c r="K2509" s="24">
        <v>0</v>
      </c>
      <c r="L2509" s="24">
        <v>0</v>
      </c>
      <c r="M2509" s="24">
        <v>0</v>
      </c>
      <c r="N2509" s="24">
        <v>0</v>
      </c>
      <c r="O2509" s="24">
        <v>0</v>
      </c>
      <c r="P2509" s="24">
        <v>0</v>
      </c>
      <c r="Q2509" s="24">
        <v>0</v>
      </c>
      <c r="R2509" s="24">
        <v>0</v>
      </c>
      <c r="S2509" s="24">
        <v>0</v>
      </c>
      <c r="T2509" s="24">
        <v>0</v>
      </c>
      <c r="U2509" s="24">
        <v>0</v>
      </c>
      <c r="V2509" s="24"/>
      <c r="W2509" s="24">
        <v>0</v>
      </c>
      <c r="X2509" s="24"/>
      <c r="Y2509" s="24">
        <v>0</v>
      </c>
      <c r="Z2509" s="24">
        <v>0</v>
      </c>
      <c r="AA2509" s="24"/>
      <c r="AB2509" s="24">
        <v>0</v>
      </c>
      <c r="AC2509" s="24">
        <v>0</v>
      </c>
      <c r="AD2509" s="24">
        <v>0</v>
      </c>
      <c r="AE2509" s="24">
        <v>0</v>
      </c>
      <c r="AF2509" s="24">
        <v>0</v>
      </c>
      <c r="AG2509" s="24">
        <v>0</v>
      </c>
      <c r="AH2509" s="24"/>
      <c r="AI2509" s="24">
        <v>0</v>
      </c>
      <c r="AJ2509" s="24">
        <v>0</v>
      </c>
      <c r="AK2509" s="24"/>
      <c r="AL2509" s="24">
        <v>0</v>
      </c>
      <c r="AM2509" s="24">
        <v>0</v>
      </c>
      <c r="AN2509" s="24">
        <v>0</v>
      </c>
      <c r="AO2509" s="24">
        <v>0</v>
      </c>
      <c r="AP2509" s="24">
        <v>0</v>
      </c>
      <c r="AQ2509" s="24">
        <v>0</v>
      </c>
      <c r="AR2509" s="24">
        <v>0</v>
      </c>
      <c r="AS2509" s="24">
        <v>0</v>
      </c>
      <c r="AT2509" s="24">
        <v>0</v>
      </c>
      <c r="AU2509" s="24">
        <v>0</v>
      </c>
      <c r="AV2509" s="24">
        <v>0</v>
      </c>
      <c r="AW2509" s="24">
        <v>0</v>
      </c>
      <c r="AX2509" s="24">
        <v>0</v>
      </c>
      <c r="AY2509" s="24">
        <v>0</v>
      </c>
      <c r="AZ2509" s="24">
        <v>0</v>
      </c>
      <c r="BA2509" s="24">
        <v>0</v>
      </c>
      <c r="BB2509" s="24">
        <v>0</v>
      </c>
      <c r="BC2509" s="24">
        <v>0</v>
      </c>
      <c r="BD2509" s="24">
        <f t="shared" si="1021"/>
        <v>0</v>
      </c>
      <c r="BE2509" s="25"/>
    </row>
    <row r="2510" spans="1:57" ht="25.5" customHeight="1" x14ac:dyDescent="0.25">
      <c r="A2510" s="22">
        <v>50</v>
      </c>
      <c r="B2510" s="78" t="s">
        <v>74</v>
      </c>
      <c r="C2510" s="76">
        <v>22</v>
      </c>
      <c r="D2510" s="76">
        <v>35</v>
      </c>
      <c r="E2510" s="76" t="s">
        <v>75</v>
      </c>
      <c r="F2510" s="24">
        <v>0</v>
      </c>
      <c r="G2510" s="24">
        <v>0</v>
      </c>
      <c r="H2510" s="24">
        <v>0</v>
      </c>
      <c r="I2510" s="24">
        <v>0</v>
      </c>
      <c r="J2510" s="24">
        <v>0</v>
      </c>
      <c r="K2510" s="24">
        <v>0</v>
      </c>
      <c r="L2510" s="24">
        <v>0</v>
      </c>
      <c r="M2510" s="24">
        <v>0</v>
      </c>
      <c r="N2510" s="24">
        <v>0</v>
      </c>
      <c r="O2510" s="24">
        <v>0</v>
      </c>
      <c r="P2510" s="24">
        <v>0</v>
      </c>
      <c r="Q2510" s="24">
        <v>0</v>
      </c>
      <c r="R2510" s="24">
        <v>0</v>
      </c>
      <c r="S2510" s="24">
        <v>0</v>
      </c>
      <c r="T2510" s="24">
        <v>0</v>
      </c>
      <c r="U2510" s="24">
        <v>0</v>
      </c>
      <c r="V2510" s="24"/>
      <c r="W2510" s="24">
        <v>0</v>
      </c>
      <c r="X2510" s="24"/>
      <c r="Y2510" s="24">
        <v>0</v>
      </c>
      <c r="Z2510" s="24">
        <v>0</v>
      </c>
      <c r="AA2510" s="24"/>
      <c r="AB2510" s="24">
        <v>0</v>
      </c>
      <c r="AC2510" s="24">
        <v>0</v>
      </c>
      <c r="AD2510" s="24">
        <v>0</v>
      </c>
      <c r="AE2510" s="24">
        <v>0</v>
      </c>
      <c r="AF2510" s="24">
        <v>0</v>
      </c>
      <c r="AG2510" s="24">
        <v>0</v>
      </c>
      <c r="AH2510" s="24"/>
      <c r="AI2510" s="24">
        <v>0</v>
      </c>
      <c r="AJ2510" s="24">
        <v>0</v>
      </c>
      <c r="AK2510" s="24"/>
      <c r="AL2510" s="24">
        <v>0</v>
      </c>
      <c r="AM2510" s="24">
        <v>0</v>
      </c>
      <c r="AN2510" s="24">
        <v>0</v>
      </c>
      <c r="AO2510" s="24">
        <v>0</v>
      </c>
      <c r="AP2510" s="24">
        <v>0</v>
      </c>
      <c r="AQ2510" s="24">
        <v>0</v>
      </c>
      <c r="AR2510" s="24">
        <v>0</v>
      </c>
      <c r="AS2510" s="24">
        <v>0</v>
      </c>
      <c r="AT2510" s="24">
        <v>0</v>
      </c>
      <c r="AU2510" s="24">
        <v>0</v>
      </c>
      <c r="AV2510" s="24">
        <v>0</v>
      </c>
      <c r="AW2510" s="24">
        <v>0</v>
      </c>
      <c r="AX2510" s="24">
        <v>0</v>
      </c>
      <c r="AY2510" s="24">
        <v>0</v>
      </c>
      <c r="AZ2510" s="24">
        <v>0</v>
      </c>
      <c r="BA2510" s="24">
        <v>0</v>
      </c>
      <c r="BB2510" s="24">
        <v>0</v>
      </c>
      <c r="BC2510" s="24">
        <v>0</v>
      </c>
      <c r="BD2510" s="24">
        <f t="shared" si="1021"/>
        <v>0</v>
      </c>
      <c r="BE2510" s="25" t="s">
        <v>48</v>
      </c>
    </row>
    <row r="2511" spans="1:57" ht="25.5" customHeight="1" x14ac:dyDescent="0.25">
      <c r="A2511" s="22">
        <v>50</v>
      </c>
      <c r="B2511" s="78" t="s">
        <v>74</v>
      </c>
      <c r="C2511" s="76">
        <v>22</v>
      </c>
      <c r="D2511" s="76">
        <v>342</v>
      </c>
      <c r="E2511" s="76" t="s">
        <v>76</v>
      </c>
      <c r="F2511" s="24">
        <v>0</v>
      </c>
      <c r="G2511" s="24">
        <v>0</v>
      </c>
      <c r="H2511" s="24">
        <v>0</v>
      </c>
      <c r="I2511" s="24">
        <v>0</v>
      </c>
      <c r="J2511" s="24">
        <v>0</v>
      </c>
      <c r="K2511" s="24">
        <v>0</v>
      </c>
      <c r="L2511" s="24">
        <v>0</v>
      </c>
      <c r="M2511" s="24">
        <v>0</v>
      </c>
      <c r="N2511" s="24">
        <v>0</v>
      </c>
      <c r="O2511" s="24">
        <v>0</v>
      </c>
      <c r="P2511" s="24">
        <v>0</v>
      </c>
      <c r="Q2511" s="24">
        <v>0</v>
      </c>
      <c r="R2511" s="24">
        <v>0</v>
      </c>
      <c r="S2511" s="24">
        <v>0</v>
      </c>
      <c r="T2511" s="24">
        <v>0</v>
      </c>
      <c r="U2511" s="24">
        <v>0</v>
      </c>
      <c r="V2511" s="24"/>
      <c r="W2511" s="24">
        <v>0</v>
      </c>
      <c r="X2511" s="24"/>
      <c r="Y2511" s="24">
        <v>0</v>
      </c>
      <c r="Z2511" s="24">
        <v>0</v>
      </c>
      <c r="AA2511" s="24"/>
      <c r="AB2511" s="24">
        <v>0</v>
      </c>
      <c r="AC2511" s="24">
        <v>0</v>
      </c>
      <c r="AD2511" s="24">
        <v>0</v>
      </c>
      <c r="AE2511" s="24">
        <v>0</v>
      </c>
      <c r="AF2511" s="24">
        <v>0</v>
      </c>
      <c r="AG2511" s="24">
        <v>0</v>
      </c>
      <c r="AH2511" s="24"/>
      <c r="AI2511" s="24">
        <v>0</v>
      </c>
      <c r="AJ2511" s="24">
        <v>0</v>
      </c>
      <c r="AK2511" s="24"/>
      <c r="AL2511" s="24">
        <v>0</v>
      </c>
      <c r="AM2511" s="24">
        <v>0</v>
      </c>
      <c r="AN2511" s="24">
        <v>0</v>
      </c>
      <c r="AO2511" s="24">
        <v>0</v>
      </c>
      <c r="AP2511" s="24">
        <v>0</v>
      </c>
      <c r="AQ2511" s="24">
        <v>0</v>
      </c>
      <c r="AR2511" s="24">
        <v>0</v>
      </c>
      <c r="AS2511" s="24">
        <v>0</v>
      </c>
      <c r="AT2511" s="24">
        <v>0</v>
      </c>
      <c r="AU2511" s="24">
        <v>0</v>
      </c>
      <c r="AV2511" s="24">
        <v>0</v>
      </c>
      <c r="AW2511" s="24">
        <v>0</v>
      </c>
      <c r="AX2511" s="24">
        <v>0</v>
      </c>
      <c r="AY2511" s="24">
        <v>0</v>
      </c>
      <c r="AZ2511" s="24">
        <v>0</v>
      </c>
      <c r="BA2511" s="24">
        <v>0</v>
      </c>
      <c r="BB2511" s="24">
        <v>0</v>
      </c>
      <c r="BC2511" s="24">
        <v>0</v>
      </c>
      <c r="BD2511" s="24">
        <f t="shared" si="1021"/>
        <v>0</v>
      </c>
      <c r="BE2511" s="25" t="s">
        <v>48</v>
      </c>
    </row>
    <row r="2512" spans="1:57" ht="25.5" customHeight="1" x14ac:dyDescent="0.25">
      <c r="A2512" s="22">
        <v>50</v>
      </c>
      <c r="B2512" s="78" t="s">
        <v>74</v>
      </c>
      <c r="C2512" s="76">
        <v>22</v>
      </c>
      <c r="D2512" s="76">
        <v>343</v>
      </c>
      <c r="E2512" s="76" t="s">
        <v>77</v>
      </c>
      <c r="F2512" s="24">
        <v>0</v>
      </c>
      <c r="G2512" s="24">
        <v>0</v>
      </c>
      <c r="H2512" s="24">
        <v>0</v>
      </c>
      <c r="I2512" s="24">
        <v>0</v>
      </c>
      <c r="J2512" s="24">
        <v>0</v>
      </c>
      <c r="K2512" s="24">
        <v>0</v>
      </c>
      <c r="L2512" s="24">
        <v>0</v>
      </c>
      <c r="M2512" s="24">
        <v>0</v>
      </c>
      <c r="N2512" s="24">
        <v>0</v>
      </c>
      <c r="O2512" s="24">
        <v>0</v>
      </c>
      <c r="P2512" s="24">
        <v>0</v>
      </c>
      <c r="Q2512" s="24">
        <v>0</v>
      </c>
      <c r="R2512" s="24">
        <v>0</v>
      </c>
      <c r="S2512" s="24">
        <v>0</v>
      </c>
      <c r="T2512" s="24">
        <v>0</v>
      </c>
      <c r="U2512" s="24">
        <v>0</v>
      </c>
      <c r="V2512" s="24"/>
      <c r="W2512" s="24">
        <v>0</v>
      </c>
      <c r="X2512" s="24"/>
      <c r="Y2512" s="24">
        <v>0</v>
      </c>
      <c r="Z2512" s="24">
        <v>0</v>
      </c>
      <c r="AA2512" s="24"/>
      <c r="AB2512" s="24">
        <v>0</v>
      </c>
      <c r="AC2512" s="24">
        <v>0</v>
      </c>
      <c r="AD2512" s="24">
        <v>0</v>
      </c>
      <c r="AE2512" s="24">
        <v>0</v>
      </c>
      <c r="AF2512" s="24">
        <v>0</v>
      </c>
      <c r="AG2512" s="24">
        <v>0</v>
      </c>
      <c r="AH2512" s="24"/>
      <c r="AI2512" s="24">
        <v>0</v>
      </c>
      <c r="AJ2512" s="24">
        <v>0</v>
      </c>
      <c r="AK2512" s="24"/>
      <c r="AL2512" s="24">
        <v>0</v>
      </c>
      <c r="AM2512" s="24">
        <v>0</v>
      </c>
      <c r="AN2512" s="24">
        <v>0</v>
      </c>
      <c r="AO2512" s="24">
        <v>0</v>
      </c>
      <c r="AP2512" s="24">
        <v>0</v>
      </c>
      <c r="AQ2512" s="24">
        <v>0</v>
      </c>
      <c r="AR2512" s="24">
        <v>0</v>
      </c>
      <c r="AS2512" s="24">
        <v>0</v>
      </c>
      <c r="AT2512" s="24">
        <v>0</v>
      </c>
      <c r="AU2512" s="24">
        <v>0</v>
      </c>
      <c r="AV2512" s="24">
        <v>0</v>
      </c>
      <c r="AW2512" s="24">
        <v>0</v>
      </c>
      <c r="AX2512" s="24">
        <v>0</v>
      </c>
      <c r="AY2512" s="24">
        <v>0</v>
      </c>
      <c r="AZ2512" s="24">
        <v>0</v>
      </c>
      <c r="BA2512" s="24">
        <v>0</v>
      </c>
      <c r="BB2512" s="24">
        <v>0</v>
      </c>
      <c r="BC2512" s="24">
        <v>0</v>
      </c>
      <c r="BD2512" s="24">
        <f t="shared" si="1021"/>
        <v>0</v>
      </c>
      <c r="BE2512" s="25" t="s">
        <v>48</v>
      </c>
    </row>
    <row r="2513" spans="1:57" ht="25.5" customHeight="1" x14ac:dyDescent="0.25">
      <c r="A2513" s="22">
        <v>50</v>
      </c>
      <c r="B2513" s="78" t="s">
        <v>74</v>
      </c>
      <c r="C2513" s="76">
        <v>22</v>
      </c>
      <c r="D2513" s="76">
        <v>344</v>
      </c>
      <c r="E2513" s="76" t="s">
        <v>79</v>
      </c>
      <c r="F2513" s="24">
        <v>0</v>
      </c>
      <c r="G2513" s="24">
        <v>0</v>
      </c>
      <c r="H2513" s="24">
        <v>0</v>
      </c>
      <c r="I2513" s="24">
        <v>0</v>
      </c>
      <c r="J2513" s="24">
        <v>0</v>
      </c>
      <c r="K2513" s="24">
        <v>0</v>
      </c>
      <c r="L2513" s="24">
        <v>0</v>
      </c>
      <c r="M2513" s="24">
        <v>0</v>
      </c>
      <c r="N2513" s="24">
        <v>0</v>
      </c>
      <c r="O2513" s="24">
        <v>0</v>
      </c>
      <c r="P2513" s="24">
        <v>0</v>
      </c>
      <c r="Q2513" s="24">
        <v>0</v>
      </c>
      <c r="R2513" s="24">
        <v>0</v>
      </c>
      <c r="S2513" s="24">
        <v>0</v>
      </c>
      <c r="T2513" s="24">
        <v>0</v>
      </c>
      <c r="U2513" s="24">
        <v>0</v>
      </c>
      <c r="V2513" s="24"/>
      <c r="W2513" s="24">
        <v>0</v>
      </c>
      <c r="X2513" s="24"/>
      <c r="Y2513" s="24">
        <v>0</v>
      </c>
      <c r="Z2513" s="24">
        <v>0</v>
      </c>
      <c r="AA2513" s="24"/>
      <c r="AB2513" s="24">
        <v>0</v>
      </c>
      <c r="AC2513" s="24">
        <v>0</v>
      </c>
      <c r="AD2513" s="24">
        <v>0</v>
      </c>
      <c r="AE2513" s="24">
        <v>0</v>
      </c>
      <c r="AF2513" s="24">
        <v>0</v>
      </c>
      <c r="AG2513" s="24">
        <v>0</v>
      </c>
      <c r="AH2513" s="24"/>
      <c r="AI2513" s="24">
        <v>0</v>
      </c>
      <c r="AJ2513" s="24">
        <v>0</v>
      </c>
      <c r="AK2513" s="24"/>
      <c r="AL2513" s="24">
        <v>0</v>
      </c>
      <c r="AM2513" s="24">
        <v>0</v>
      </c>
      <c r="AN2513" s="24">
        <v>0</v>
      </c>
      <c r="AO2513" s="24">
        <v>0</v>
      </c>
      <c r="AP2513" s="24">
        <v>0</v>
      </c>
      <c r="AQ2513" s="24">
        <v>0</v>
      </c>
      <c r="AR2513" s="24">
        <v>0</v>
      </c>
      <c r="AS2513" s="24">
        <v>0</v>
      </c>
      <c r="AT2513" s="24">
        <v>0</v>
      </c>
      <c r="AU2513" s="24">
        <v>0</v>
      </c>
      <c r="AV2513" s="24">
        <v>0</v>
      </c>
      <c r="AW2513" s="24">
        <v>0</v>
      </c>
      <c r="AX2513" s="24">
        <v>0</v>
      </c>
      <c r="AY2513" s="24">
        <v>0</v>
      </c>
      <c r="AZ2513" s="24">
        <v>0</v>
      </c>
      <c r="BA2513" s="24">
        <v>0</v>
      </c>
      <c r="BB2513" s="24">
        <v>0</v>
      </c>
      <c r="BC2513" s="24">
        <v>0</v>
      </c>
      <c r="BD2513" s="24">
        <f t="shared" si="1021"/>
        <v>0</v>
      </c>
      <c r="BE2513" s="25"/>
    </row>
    <row r="2514" spans="1:57" ht="25.5" customHeight="1" x14ac:dyDescent="0.25">
      <c r="A2514" s="22">
        <v>50</v>
      </c>
      <c r="B2514" s="78" t="s">
        <v>74</v>
      </c>
      <c r="C2514" s="76">
        <v>22</v>
      </c>
      <c r="D2514" s="76">
        <v>345</v>
      </c>
      <c r="E2514" s="76" t="s">
        <v>80</v>
      </c>
      <c r="F2514" s="24">
        <v>0</v>
      </c>
      <c r="G2514" s="24">
        <v>0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0</v>
      </c>
      <c r="V2514" s="24"/>
      <c r="W2514" s="24">
        <v>0</v>
      </c>
      <c r="X2514" s="24"/>
      <c r="Y2514" s="24">
        <v>0</v>
      </c>
      <c r="Z2514" s="24">
        <v>0</v>
      </c>
      <c r="AA2514" s="24"/>
      <c r="AB2514" s="24">
        <v>0</v>
      </c>
      <c r="AC2514" s="24">
        <v>0</v>
      </c>
      <c r="AD2514" s="24">
        <v>0</v>
      </c>
      <c r="AE2514" s="24">
        <v>0</v>
      </c>
      <c r="AF2514" s="24">
        <v>0</v>
      </c>
      <c r="AG2514" s="24">
        <v>0</v>
      </c>
      <c r="AH2514" s="24"/>
      <c r="AI2514" s="24">
        <v>0</v>
      </c>
      <c r="AJ2514" s="24">
        <v>0</v>
      </c>
      <c r="AK2514" s="24"/>
      <c r="AL2514" s="24">
        <v>0</v>
      </c>
      <c r="AM2514" s="24">
        <v>0</v>
      </c>
      <c r="AN2514" s="24">
        <v>0</v>
      </c>
      <c r="AO2514" s="24">
        <v>0</v>
      </c>
      <c r="AP2514" s="24">
        <v>0</v>
      </c>
      <c r="AQ2514" s="24">
        <v>0</v>
      </c>
      <c r="AR2514" s="24">
        <v>0</v>
      </c>
      <c r="AS2514" s="24">
        <v>0</v>
      </c>
      <c r="AT2514" s="24">
        <v>0</v>
      </c>
      <c r="AU2514" s="24">
        <v>0</v>
      </c>
      <c r="AV2514" s="24">
        <v>0</v>
      </c>
      <c r="AW2514" s="24">
        <v>0</v>
      </c>
      <c r="AX2514" s="24">
        <v>0</v>
      </c>
      <c r="AY2514" s="24">
        <v>0</v>
      </c>
      <c r="AZ2514" s="24">
        <v>0</v>
      </c>
      <c r="BA2514" s="24">
        <v>0</v>
      </c>
      <c r="BB2514" s="24">
        <v>0</v>
      </c>
      <c r="BC2514" s="24">
        <v>0</v>
      </c>
      <c r="BD2514" s="24">
        <f t="shared" si="1021"/>
        <v>0</v>
      </c>
      <c r="BE2514" s="25"/>
    </row>
    <row r="2515" spans="1:57" ht="25.5" customHeight="1" x14ac:dyDescent="0.25">
      <c r="A2515" s="22">
        <v>50</v>
      </c>
      <c r="B2515" s="78" t="s">
        <v>74</v>
      </c>
      <c r="C2515" s="76">
        <v>22</v>
      </c>
      <c r="D2515" s="76">
        <v>352</v>
      </c>
      <c r="E2515" s="76" t="s">
        <v>81</v>
      </c>
      <c r="F2515" s="24">
        <v>0</v>
      </c>
      <c r="G2515" s="24">
        <v>0</v>
      </c>
      <c r="H2515" s="24">
        <v>0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0</v>
      </c>
      <c r="V2515" s="24"/>
      <c r="W2515" s="24">
        <v>0</v>
      </c>
      <c r="X2515" s="24"/>
      <c r="Y2515" s="24">
        <v>0</v>
      </c>
      <c r="Z2515" s="24">
        <v>0</v>
      </c>
      <c r="AA2515" s="24"/>
      <c r="AB2515" s="24">
        <v>0</v>
      </c>
      <c r="AC2515" s="24">
        <v>0</v>
      </c>
      <c r="AD2515" s="24">
        <v>0</v>
      </c>
      <c r="AE2515" s="24">
        <v>0</v>
      </c>
      <c r="AF2515" s="24">
        <v>0</v>
      </c>
      <c r="AG2515" s="24">
        <v>0</v>
      </c>
      <c r="AH2515" s="24"/>
      <c r="AI2515" s="24">
        <v>0</v>
      </c>
      <c r="AJ2515" s="24">
        <v>0</v>
      </c>
      <c r="AK2515" s="24"/>
      <c r="AL2515" s="24">
        <v>0</v>
      </c>
      <c r="AM2515" s="24">
        <v>0</v>
      </c>
      <c r="AN2515" s="24">
        <v>0</v>
      </c>
      <c r="AO2515" s="24">
        <v>0</v>
      </c>
      <c r="AP2515" s="24">
        <v>0</v>
      </c>
      <c r="AQ2515" s="24">
        <v>0</v>
      </c>
      <c r="AR2515" s="24">
        <v>0</v>
      </c>
      <c r="AS2515" s="24">
        <v>0</v>
      </c>
      <c r="AT2515" s="24">
        <v>0</v>
      </c>
      <c r="AU2515" s="24">
        <v>0</v>
      </c>
      <c r="AV2515" s="24">
        <v>0</v>
      </c>
      <c r="AW2515" s="24">
        <v>0</v>
      </c>
      <c r="AX2515" s="24">
        <v>0</v>
      </c>
      <c r="AY2515" s="24">
        <v>0</v>
      </c>
      <c r="AZ2515" s="24">
        <v>0</v>
      </c>
      <c r="BA2515" s="24">
        <v>0</v>
      </c>
      <c r="BB2515" s="24">
        <v>0</v>
      </c>
      <c r="BC2515" s="24">
        <v>0</v>
      </c>
      <c r="BD2515" s="24">
        <f t="shared" si="1021"/>
        <v>0</v>
      </c>
      <c r="BE2515" s="25"/>
    </row>
    <row r="2516" spans="1:57" ht="25.5" customHeight="1" x14ac:dyDescent="0.25">
      <c r="A2516" s="22">
        <v>50</v>
      </c>
      <c r="B2516" s="78" t="s">
        <v>74</v>
      </c>
      <c r="C2516" s="76">
        <v>12</v>
      </c>
      <c r="D2516" s="76">
        <v>144</v>
      </c>
      <c r="E2516" s="76" t="s">
        <v>82</v>
      </c>
      <c r="F2516" s="24">
        <v>0</v>
      </c>
      <c r="G2516" s="24">
        <v>0</v>
      </c>
      <c r="H2516" s="24">
        <v>0</v>
      </c>
      <c r="I2516" s="24">
        <v>0</v>
      </c>
      <c r="J2516" s="24">
        <v>0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0</v>
      </c>
      <c r="V2516" s="24"/>
      <c r="W2516" s="24">
        <v>0</v>
      </c>
      <c r="X2516" s="24"/>
      <c r="Y2516" s="24">
        <v>0</v>
      </c>
      <c r="Z2516" s="24">
        <v>0</v>
      </c>
      <c r="AA2516" s="24"/>
      <c r="AB2516" s="24">
        <v>0</v>
      </c>
      <c r="AC2516" s="24">
        <v>0</v>
      </c>
      <c r="AD2516" s="24">
        <v>0</v>
      </c>
      <c r="AE2516" s="24">
        <v>0</v>
      </c>
      <c r="AF2516" s="24">
        <v>0</v>
      </c>
      <c r="AG2516" s="24">
        <v>0</v>
      </c>
      <c r="AH2516" s="24"/>
      <c r="AI2516" s="24">
        <v>0</v>
      </c>
      <c r="AJ2516" s="24">
        <v>0</v>
      </c>
      <c r="AK2516" s="24"/>
      <c r="AL2516" s="24">
        <v>0</v>
      </c>
      <c r="AM2516" s="24">
        <v>0</v>
      </c>
      <c r="AN2516" s="24">
        <v>0</v>
      </c>
      <c r="AO2516" s="24">
        <v>0</v>
      </c>
      <c r="AP2516" s="24">
        <v>0</v>
      </c>
      <c r="AQ2516" s="24">
        <v>0</v>
      </c>
      <c r="AR2516" s="24">
        <v>0</v>
      </c>
      <c r="AS2516" s="24">
        <v>0</v>
      </c>
      <c r="AT2516" s="24">
        <v>0</v>
      </c>
      <c r="AU2516" s="24">
        <v>0</v>
      </c>
      <c r="AV2516" s="24">
        <v>0</v>
      </c>
      <c r="AW2516" s="24">
        <v>0</v>
      </c>
      <c r="AX2516" s="24">
        <v>0</v>
      </c>
      <c r="AY2516" s="24">
        <v>0</v>
      </c>
      <c r="AZ2516" s="24">
        <v>0</v>
      </c>
      <c r="BA2516" s="24">
        <v>0</v>
      </c>
      <c r="BB2516" s="24">
        <v>0</v>
      </c>
      <c r="BC2516" s="24">
        <v>0</v>
      </c>
      <c r="BD2516" s="24">
        <f t="shared" si="1021"/>
        <v>0</v>
      </c>
      <c r="BE2516" s="25"/>
    </row>
    <row r="2517" spans="1:57" ht="25.5" customHeight="1" x14ac:dyDescent="0.25">
      <c r="A2517" s="22">
        <v>50</v>
      </c>
      <c r="B2517" s="78" t="s">
        <v>74</v>
      </c>
      <c r="C2517" s="76">
        <v>22</v>
      </c>
      <c r="D2517" s="76">
        <v>357</v>
      </c>
      <c r="E2517" s="76" t="s">
        <v>83</v>
      </c>
      <c r="F2517" s="24">
        <v>0</v>
      </c>
      <c r="G2517" s="24">
        <v>0</v>
      </c>
      <c r="H2517" s="24">
        <v>0</v>
      </c>
      <c r="I2517" s="24">
        <v>0</v>
      </c>
      <c r="J2517" s="24">
        <v>0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0</v>
      </c>
      <c r="V2517" s="24"/>
      <c r="W2517" s="24">
        <v>0</v>
      </c>
      <c r="X2517" s="24"/>
      <c r="Y2517" s="24">
        <v>0</v>
      </c>
      <c r="Z2517" s="24">
        <v>0</v>
      </c>
      <c r="AA2517" s="24"/>
      <c r="AB2517" s="24">
        <v>0</v>
      </c>
      <c r="AC2517" s="24">
        <v>0</v>
      </c>
      <c r="AD2517" s="24">
        <v>0</v>
      </c>
      <c r="AE2517" s="24">
        <v>0</v>
      </c>
      <c r="AF2517" s="24">
        <v>0</v>
      </c>
      <c r="AG2517" s="24">
        <v>0</v>
      </c>
      <c r="AH2517" s="24"/>
      <c r="AI2517" s="24">
        <v>0</v>
      </c>
      <c r="AJ2517" s="24">
        <v>0</v>
      </c>
      <c r="AK2517" s="24"/>
      <c r="AL2517" s="24">
        <v>0</v>
      </c>
      <c r="AM2517" s="24">
        <v>0</v>
      </c>
      <c r="AN2517" s="24">
        <v>0</v>
      </c>
      <c r="AO2517" s="24">
        <v>0</v>
      </c>
      <c r="AP2517" s="24">
        <v>0</v>
      </c>
      <c r="AQ2517" s="24">
        <v>0</v>
      </c>
      <c r="AR2517" s="24">
        <v>0</v>
      </c>
      <c r="AS2517" s="24">
        <v>0</v>
      </c>
      <c r="AT2517" s="24">
        <v>0</v>
      </c>
      <c r="AU2517" s="24">
        <v>0</v>
      </c>
      <c r="AV2517" s="24">
        <v>0</v>
      </c>
      <c r="AW2517" s="24">
        <v>0</v>
      </c>
      <c r="AX2517" s="24">
        <v>0</v>
      </c>
      <c r="AY2517" s="24">
        <v>0</v>
      </c>
      <c r="AZ2517" s="24">
        <v>0</v>
      </c>
      <c r="BA2517" s="24">
        <v>0</v>
      </c>
      <c r="BB2517" s="24">
        <v>0</v>
      </c>
      <c r="BC2517" s="24">
        <v>0</v>
      </c>
      <c r="BD2517" s="24">
        <f t="shared" si="1021"/>
        <v>0</v>
      </c>
      <c r="BE2517" s="25"/>
    </row>
    <row r="2518" spans="1:57" ht="25.5" customHeight="1" x14ac:dyDescent="0.25">
      <c r="A2518" s="22">
        <v>50</v>
      </c>
      <c r="B2518" s="79" t="s">
        <v>91</v>
      </c>
      <c r="C2518" s="80">
        <v>24</v>
      </c>
      <c r="D2518" s="80">
        <v>191</v>
      </c>
      <c r="E2518" s="80" t="s">
        <v>428</v>
      </c>
      <c r="F2518" s="24">
        <v>0</v>
      </c>
      <c r="G2518" s="24">
        <v>0</v>
      </c>
      <c r="H2518" s="24">
        <v>0</v>
      </c>
      <c r="I2518" s="24">
        <v>0</v>
      </c>
      <c r="J2518" s="24">
        <v>0</v>
      </c>
      <c r="K2518" s="24">
        <v>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0</v>
      </c>
      <c r="V2518" s="24"/>
      <c r="W2518" s="24">
        <v>0</v>
      </c>
      <c r="X2518" s="24"/>
      <c r="Y2518" s="24">
        <v>0</v>
      </c>
      <c r="Z2518" s="24">
        <v>0</v>
      </c>
      <c r="AA2518" s="24"/>
      <c r="AB2518" s="24">
        <v>0</v>
      </c>
      <c r="AC2518" s="24">
        <v>0</v>
      </c>
      <c r="AD2518" s="24">
        <v>0</v>
      </c>
      <c r="AE2518" s="24">
        <v>0</v>
      </c>
      <c r="AF2518" s="24">
        <v>0</v>
      </c>
      <c r="AG2518" s="24">
        <v>0</v>
      </c>
      <c r="AH2518" s="24"/>
      <c r="AI2518" s="24">
        <v>0</v>
      </c>
      <c r="AJ2518" s="24">
        <v>0</v>
      </c>
      <c r="AK2518" s="24"/>
      <c r="AL2518" s="24">
        <v>0</v>
      </c>
      <c r="AM2518" s="24">
        <v>0</v>
      </c>
      <c r="AN2518" s="24">
        <v>0</v>
      </c>
      <c r="AO2518" s="24">
        <v>0</v>
      </c>
      <c r="AP2518" s="24">
        <v>0</v>
      </c>
      <c r="AQ2518" s="24">
        <v>0</v>
      </c>
      <c r="AR2518" s="24">
        <v>0</v>
      </c>
      <c r="AS2518" s="24">
        <v>0</v>
      </c>
      <c r="AT2518" s="24">
        <v>0</v>
      </c>
      <c r="AU2518" s="24">
        <v>0</v>
      </c>
      <c r="AV2518" s="24">
        <v>0</v>
      </c>
      <c r="AW2518" s="24">
        <v>0</v>
      </c>
      <c r="AX2518" s="24">
        <v>0</v>
      </c>
      <c r="AY2518" s="24">
        <v>0</v>
      </c>
      <c r="AZ2518" s="24">
        <v>0</v>
      </c>
      <c r="BA2518" s="24">
        <v>0</v>
      </c>
      <c r="BB2518" s="24">
        <v>0</v>
      </c>
      <c r="BC2518" s="24">
        <v>0</v>
      </c>
      <c r="BD2518" s="24">
        <f t="shared" si="1021"/>
        <v>0</v>
      </c>
      <c r="BE2518" s="25"/>
    </row>
    <row r="2519" spans="1:57" ht="25.5" customHeight="1" x14ac:dyDescent="0.25">
      <c r="A2519" s="22">
        <v>50</v>
      </c>
      <c r="B2519" s="79" t="s">
        <v>91</v>
      </c>
      <c r="C2519" s="80">
        <v>11</v>
      </c>
      <c r="D2519" s="80">
        <v>234</v>
      </c>
      <c r="E2519" s="80" t="s">
        <v>429</v>
      </c>
      <c r="F2519" s="24">
        <v>0</v>
      </c>
      <c r="G2519" s="24">
        <v>0</v>
      </c>
      <c r="H2519" s="24">
        <v>0</v>
      </c>
      <c r="I2519" s="24">
        <v>0</v>
      </c>
      <c r="J2519" s="24">
        <v>0</v>
      </c>
      <c r="K2519" s="24">
        <v>0</v>
      </c>
      <c r="L2519" s="24">
        <v>0</v>
      </c>
      <c r="M2519" s="24">
        <v>0</v>
      </c>
      <c r="N2519" s="24">
        <v>0</v>
      </c>
      <c r="O2519" s="24">
        <v>0</v>
      </c>
      <c r="P2519" s="24">
        <v>0</v>
      </c>
      <c r="Q2519" s="24">
        <v>0</v>
      </c>
      <c r="R2519" s="24">
        <v>0</v>
      </c>
      <c r="S2519" s="24">
        <v>0</v>
      </c>
      <c r="T2519" s="24">
        <v>0</v>
      </c>
      <c r="U2519" s="24">
        <v>0</v>
      </c>
      <c r="V2519" s="24"/>
      <c r="W2519" s="24">
        <v>0</v>
      </c>
      <c r="X2519" s="24"/>
      <c r="Y2519" s="24">
        <v>0</v>
      </c>
      <c r="Z2519" s="24">
        <v>0</v>
      </c>
      <c r="AA2519" s="24"/>
      <c r="AB2519" s="24">
        <v>0</v>
      </c>
      <c r="AC2519" s="24">
        <v>0</v>
      </c>
      <c r="AD2519" s="24">
        <v>0</v>
      </c>
      <c r="AE2519" s="24">
        <v>0</v>
      </c>
      <c r="AF2519" s="24">
        <v>0</v>
      </c>
      <c r="AG2519" s="24">
        <v>0</v>
      </c>
      <c r="AH2519" s="24"/>
      <c r="AI2519" s="24">
        <v>0</v>
      </c>
      <c r="AJ2519" s="24">
        <v>0</v>
      </c>
      <c r="AK2519" s="24"/>
      <c r="AL2519" s="24">
        <v>0</v>
      </c>
      <c r="AM2519" s="24">
        <v>0</v>
      </c>
      <c r="AN2519" s="24">
        <v>0</v>
      </c>
      <c r="AO2519" s="24">
        <v>0</v>
      </c>
      <c r="AP2519" s="24">
        <v>0</v>
      </c>
      <c r="AQ2519" s="24">
        <v>0</v>
      </c>
      <c r="AR2519" s="24">
        <v>0</v>
      </c>
      <c r="AS2519" s="24">
        <v>0</v>
      </c>
      <c r="AT2519" s="24">
        <v>0</v>
      </c>
      <c r="AU2519" s="24">
        <v>0</v>
      </c>
      <c r="AV2519" s="24">
        <v>0</v>
      </c>
      <c r="AW2519" s="24">
        <v>0</v>
      </c>
      <c r="AX2519" s="24">
        <v>0</v>
      </c>
      <c r="AY2519" s="24">
        <v>0</v>
      </c>
      <c r="AZ2519" s="24">
        <v>0</v>
      </c>
      <c r="BA2519" s="24">
        <v>0</v>
      </c>
      <c r="BB2519" s="24">
        <v>0</v>
      </c>
      <c r="BC2519" s="24">
        <v>0</v>
      </c>
      <c r="BD2519" s="24">
        <f t="shared" si="1021"/>
        <v>0</v>
      </c>
      <c r="BE2519" s="25"/>
    </row>
    <row r="2520" spans="1:57" ht="25.5" customHeight="1" x14ac:dyDescent="0.25">
      <c r="A2520" s="22">
        <v>50</v>
      </c>
      <c r="B2520" s="79" t="s">
        <v>91</v>
      </c>
      <c r="C2520" s="80">
        <v>10</v>
      </c>
      <c r="D2520" s="80">
        <v>10</v>
      </c>
      <c r="E2520" s="80" t="s">
        <v>195</v>
      </c>
      <c r="F2520" s="24">
        <v>0</v>
      </c>
      <c r="G2520" s="24">
        <v>0</v>
      </c>
      <c r="H2520" s="24">
        <v>0</v>
      </c>
      <c r="I2520" s="24">
        <v>0</v>
      </c>
      <c r="J2520" s="24">
        <v>0</v>
      </c>
      <c r="K2520" s="24">
        <v>0</v>
      </c>
      <c r="L2520" s="24">
        <v>0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0</v>
      </c>
      <c r="V2520" s="24"/>
      <c r="W2520" s="24">
        <v>0</v>
      </c>
      <c r="X2520" s="24"/>
      <c r="Y2520" s="24">
        <v>0</v>
      </c>
      <c r="Z2520" s="24">
        <v>0</v>
      </c>
      <c r="AA2520" s="24"/>
      <c r="AB2520" s="24">
        <v>0</v>
      </c>
      <c r="AC2520" s="24">
        <v>0</v>
      </c>
      <c r="AD2520" s="24">
        <v>0</v>
      </c>
      <c r="AE2520" s="24">
        <v>0</v>
      </c>
      <c r="AF2520" s="24">
        <v>0</v>
      </c>
      <c r="AG2520" s="24">
        <v>0</v>
      </c>
      <c r="AH2520" s="24"/>
      <c r="AI2520" s="24">
        <v>0</v>
      </c>
      <c r="AJ2520" s="24">
        <v>0</v>
      </c>
      <c r="AK2520" s="24"/>
      <c r="AL2520" s="24">
        <v>0</v>
      </c>
      <c r="AM2520" s="24">
        <v>0</v>
      </c>
      <c r="AN2520" s="24">
        <v>0</v>
      </c>
      <c r="AO2520" s="24">
        <v>0</v>
      </c>
      <c r="AP2520" s="24">
        <v>0</v>
      </c>
      <c r="AQ2520" s="24">
        <v>0</v>
      </c>
      <c r="AR2520" s="24">
        <v>0</v>
      </c>
      <c r="AS2520" s="24">
        <v>0</v>
      </c>
      <c r="AT2520" s="24">
        <v>0</v>
      </c>
      <c r="AU2520" s="24">
        <v>0</v>
      </c>
      <c r="AV2520" s="24">
        <v>0</v>
      </c>
      <c r="AW2520" s="24">
        <v>0</v>
      </c>
      <c r="AX2520" s="24">
        <v>0</v>
      </c>
      <c r="AY2520" s="24">
        <v>0</v>
      </c>
      <c r="AZ2520" s="24">
        <v>0</v>
      </c>
      <c r="BA2520" s="24">
        <v>0</v>
      </c>
      <c r="BB2520" s="24">
        <v>0</v>
      </c>
      <c r="BC2520" s="24">
        <v>0</v>
      </c>
      <c r="BD2520" s="24">
        <f t="shared" si="1021"/>
        <v>0</v>
      </c>
      <c r="BE2520" s="25"/>
    </row>
    <row r="2521" spans="1:57" ht="25.5" customHeight="1" x14ac:dyDescent="0.25">
      <c r="A2521" s="42">
        <v>50</v>
      </c>
      <c r="B2521" s="79" t="s">
        <v>93</v>
      </c>
      <c r="C2521" s="80">
        <v>11</v>
      </c>
      <c r="D2521" s="80">
        <v>101</v>
      </c>
      <c r="E2521" s="80" t="s">
        <v>114</v>
      </c>
      <c r="F2521" s="24">
        <v>0</v>
      </c>
      <c r="G2521" s="24">
        <v>0</v>
      </c>
      <c r="H2521" s="24">
        <v>0</v>
      </c>
      <c r="I2521" s="24">
        <v>0</v>
      </c>
      <c r="J2521" s="24">
        <v>0</v>
      </c>
      <c r="K2521" s="24">
        <v>0</v>
      </c>
      <c r="L2521" s="24">
        <v>0</v>
      </c>
      <c r="M2521" s="24">
        <v>0</v>
      </c>
      <c r="N2521" s="24">
        <v>0</v>
      </c>
      <c r="O2521" s="24">
        <v>0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0</v>
      </c>
      <c r="V2521" s="24"/>
      <c r="W2521" s="24">
        <v>0</v>
      </c>
      <c r="X2521" s="24"/>
      <c r="Y2521" s="24">
        <v>0</v>
      </c>
      <c r="Z2521" s="24">
        <v>0</v>
      </c>
      <c r="AA2521" s="24"/>
      <c r="AB2521" s="24">
        <v>0</v>
      </c>
      <c r="AC2521" s="24">
        <v>0</v>
      </c>
      <c r="AD2521" s="24">
        <v>0</v>
      </c>
      <c r="AE2521" s="24">
        <v>0</v>
      </c>
      <c r="AF2521" s="24">
        <v>0</v>
      </c>
      <c r="AG2521" s="24">
        <v>0</v>
      </c>
      <c r="AH2521" s="24"/>
      <c r="AI2521" s="24">
        <v>0</v>
      </c>
      <c r="AJ2521" s="24">
        <v>0</v>
      </c>
      <c r="AK2521" s="24"/>
      <c r="AL2521" s="24">
        <v>0</v>
      </c>
      <c r="AM2521" s="24">
        <v>0</v>
      </c>
      <c r="AN2521" s="24">
        <v>0</v>
      </c>
      <c r="AO2521" s="24">
        <v>0</v>
      </c>
      <c r="AP2521" s="24">
        <v>0</v>
      </c>
      <c r="AQ2521" s="24">
        <v>0</v>
      </c>
      <c r="AR2521" s="24">
        <v>0</v>
      </c>
      <c r="AS2521" s="24">
        <v>0</v>
      </c>
      <c r="AT2521" s="24">
        <v>0</v>
      </c>
      <c r="AU2521" s="24">
        <v>0</v>
      </c>
      <c r="AV2521" s="24">
        <v>0</v>
      </c>
      <c r="AW2521" s="24">
        <v>0</v>
      </c>
      <c r="AX2521" s="24">
        <v>0</v>
      </c>
      <c r="AY2521" s="24">
        <v>0</v>
      </c>
      <c r="AZ2521" s="24">
        <v>0</v>
      </c>
      <c r="BA2521" s="24">
        <v>0</v>
      </c>
      <c r="BB2521" s="24">
        <v>0</v>
      </c>
      <c r="BC2521" s="24">
        <v>0</v>
      </c>
      <c r="BD2521" s="24">
        <f t="shared" si="1021"/>
        <v>0</v>
      </c>
      <c r="BE2521" s="25"/>
    </row>
    <row r="2522" spans="1:57" ht="25.5" customHeight="1" x14ac:dyDescent="0.25">
      <c r="A2522" s="22">
        <v>50</v>
      </c>
      <c r="B2522" s="79" t="s">
        <v>93</v>
      </c>
      <c r="C2522" s="80">
        <v>18</v>
      </c>
      <c r="D2522" s="80">
        <v>268</v>
      </c>
      <c r="E2522" s="80" t="s">
        <v>377</v>
      </c>
      <c r="F2522" s="24">
        <v>0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4"/>
      <c r="W2522" s="24">
        <v>0</v>
      </c>
      <c r="X2522" s="24"/>
      <c r="Y2522" s="24">
        <v>0</v>
      </c>
      <c r="Z2522" s="24">
        <v>0</v>
      </c>
      <c r="AA2522" s="24"/>
      <c r="AB2522" s="24">
        <v>0</v>
      </c>
      <c r="AC2522" s="24">
        <v>0</v>
      </c>
      <c r="AD2522" s="24">
        <v>0</v>
      </c>
      <c r="AE2522" s="24">
        <v>0</v>
      </c>
      <c r="AF2522" s="24">
        <v>0</v>
      </c>
      <c r="AG2522" s="24">
        <v>0</v>
      </c>
      <c r="AH2522" s="24"/>
      <c r="AI2522" s="24">
        <v>0</v>
      </c>
      <c r="AJ2522" s="24">
        <v>0</v>
      </c>
      <c r="AK2522" s="24"/>
      <c r="AL2522" s="24">
        <v>0</v>
      </c>
      <c r="AM2522" s="24">
        <v>0</v>
      </c>
      <c r="AN2522" s="24">
        <v>0</v>
      </c>
      <c r="AO2522" s="24">
        <v>0</v>
      </c>
      <c r="AP2522" s="24">
        <v>0</v>
      </c>
      <c r="AQ2522" s="24">
        <v>0</v>
      </c>
      <c r="AR2522" s="24">
        <v>0</v>
      </c>
      <c r="AS2522" s="24">
        <v>0</v>
      </c>
      <c r="AT2522" s="24">
        <v>0</v>
      </c>
      <c r="AU2522" s="24">
        <v>0</v>
      </c>
      <c r="AV2522" s="24">
        <v>0</v>
      </c>
      <c r="AW2522" s="24">
        <v>0</v>
      </c>
      <c r="AX2522" s="24">
        <v>0</v>
      </c>
      <c r="AY2522" s="24">
        <v>0</v>
      </c>
      <c r="AZ2522" s="24">
        <v>0</v>
      </c>
      <c r="BA2522" s="24">
        <v>0</v>
      </c>
      <c r="BB2522" s="24">
        <v>0</v>
      </c>
      <c r="BC2522" s="24">
        <v>0</v>
      </c>
      <c r="BD2522" s="24">
        <f t="shared" si="1021"/>
        <v>0</v>
      </c>
      <c r="BE2522" s="25"/>
    </row>
    <row r="2523" spans="1:57" ht="25.5" customHeight="1" x14ac:dyDescent="0.25">
      <c r="A2523" s="22">
        <v>50</v>
      </c>
      <c r="B2523" s="79" t="s">
        <v>93</v>
      </c>
      <c r="C2523" s="88">
        <v>24</v>
      </c>
      <c r="D2523" s="88">
        <v>323</v>
      </c>
      <c r="E2523" s="88" t="s">
        <v>235</v>
      </c>
      <c r="F2523" s="24">
        <v>0</v>
      </c>
      <c r="G2523" s="24">
        <v>0</v>
      </c>
      <c r="H2523" s="24">
        <v>0</v>
      </c>
      <c r="I2523" s="24">
        <v>0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0</v>
      </c>
      <c r="V2523" s="24"/>
      <c r="W2523" s="24">
        <v>0</v>
      </c>
      <c r="X2523" s="24"/>
      <c r="Y2523" s="24">
        <v>0</v>
      </c>
      <c r="Z2523" s="24">
        <v>0</v>
      </c>
      <c r="AA2523" s="24"/>
      <c r="AB2523" s="24">
        <v>0</v>
      </c>
      <c r="AC2523" s="24">
        <v>0</v>
      </c>
      <c r="AD2523" s="24">
        <v>0</v>
      </c>
      <c r="AE2523" s="24">
        <v>0</v>
      </c>
      <c r="AF2523" s="24">
        <v>0</v>
      </c>
      <c r="AG2523" s="24">
        <v>0</v>
      </c>
      <c r="AH2523" s="24"/>
      <c r="AI2523" s="24">
        <v>0</v>
      </c>
      <c r="AJ2523" s="24">
        <v>0</v>
      </c>
      <c r="AK2523" s="24"/>
      <c r="AL2523" s="24">
        <v>0</v>
      </c>
      <c r="AM2523" s="24">
        <v>0</v>
      </c>
      <c r="AN2523" s="24">
        <v>0</v>
      </c>
      <c r="AO2523" s="24">
        <v>0</v>
      </c>
      <c r="AP2523" s="24">
        <v>0</v>
      </c>
      <c r="AQ2523" s="24">
        <v>0</v>
      </c>
      <c r="AR2523" s="24">
        <v>0</v>
      </c>
      <c r="AS2523" s="24">
        <v>0</v>
      </c>
      <c r="AT2523" s="24">
        <v>0</v>
      </c>
      <c r="AU2523" s="24">
        <v>0</v>
      </c>
      <c r="AV2523" s="24">
        <v>0</v>
      </c>
      <c r="AW2523" s="24">
        <v>0</v>
      </c>
      <c r="AX2523" s="24">
        <v>0</v>
      </c>
      <c r="AY2523" s="24">
        <v>0</v>
      </c>
      <c r="AZ2523" s="24">
        <v>0</v>
      </c>
      <c r="BA2523" s="24">
        <v>0</v>
      </c>
      <c r="BB2523" s="24">
        <v>0</v>
      </c>
      <c r="BC2523" s="24">
        <v>0</v>
      </c>
      <c r="BD2523" s="24">
        <f t="shared" si="1021"/>
        <v>0</v>
      </c>
      <c r="BE2523" s="25"/>
    </row>
    <row r="2524" spans="1:57" ht="25.5" customHeight="1" x14ac:dyDescent="0.25">
      <c r="A2524" s="22">
        <v>50</v>
      </c>
      <c r="B2524" s="79" t="s">
        <v>93</v>
      </c>
      <c r="C2524" s="80">
        <v>12</v>
      </c>
      <c r="D2524" s="80">
        <v>40</v>
      </c>
      <c r="E2524" s="80" t="s">
        <v>107</v>
      </c>
      <c r="F2524" s="24">
        <v>0</v>
      </c>
      <c r="G2524" s="24">
        <v>0</v>
      </c>
      <c r="H2524" s="24">
        <v>0</v>
      </c>
      <c r="I2524" s="24">
        <v>0</v>
      </c>
      <c r="J2524" s="24">
        <v>0</v>
      </c>
      <c r="K2524" s="24">
        <v>0</v>
      </c>
      <c r="L2524" s="24">
        <v>0</v>
      </c>
      <c r="M2524" s="24">
        <v>0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0</v>
      </c>
      <c r="V2524" s="24"/>
      <c r="W2524" s="24">
        <v>0</v>
      </c>
      <c r="X2524" s="24"/>
      <c r="Y2524" s="24">
        <v>0</v>
      </c>
      <c r="Z2524" s="24">
        <v>0</v>
      </c>
      <c r="AA2524" s="24"/>
      <c r="AB2524" s="24">
        <v>0</v>
      </c>
      <c r="AC2524" s="24">
        <v>0</v>
      </c>
      <c r="AD2524" s="24">
        <v>0</v>
      </c>
      <c r="AE2524" s="24">
        <v>0</v>
      </c>
      <c r="AF2524" s="24">
        <v>0</v>
      </c>
      <c r="AG2524" s="24">
        <v>0</v>
      </c>
      <c r="AH2524" s="24"/>
      <c r="AI2524" s="24">
        <v>0</v>
      </c>
      <c r="AJ2524" s="24">
        <v>0</v>
      </c>
      <c r="AK2524" s="24"/>
      <c r="AL2524" s="24">
        <v>0</v>
      </c>
      <c r="AM2524" s="24">
        <v>0</v>
      </c>
      <c r="AN2524" s="24">
        <v>0</v>
      </c>
      <c r="AO2524" s="24">
        <v>0</v>
      </c>
      <c r="AP2524" s="24">
        <v>0</v>
      </c>
      <c r="AQ2524" s="24">
        <v>0</v>
      </c>
      <c r="AR2524" s="24">
        <v>0</v>
      </c>
      <c r="AS2524" s="24">
        <v>0</v>
      </c>
      <c r="AT2524" s="24">
        <v>0</v>
      </c>
      <c r="AU2524" s="24">
        <v>0</v>
      </c>
      <c r="AV2524" s="24">
        <v>0</v>
      </c>
      <c r="AW2524" s="24">
        <v>0</v>
      </c>
      <c r="AX2524" s="24">
        <v>0</v>
      </c>
      <c r="AY2524" s="24">
        <v>0</v>
      </c>
      <c r="AZ2524" s="24">
        <v>0</v>
      </c>
      <c r="BA2524" s="24">
        <v>0</v>
      </c>
      <c r="BB2524" s="24">
        <v>0</v>
      </c>
      <c r="BC2524" s="24">
        <v>0</v>
      </c>
      <c r="BD2524" s="24">
        <f t="shared" si="1021"/>
        <v>0</v>
      </c>
      <c r="BE2524" s="25"/>
    </row>
    <row r="2525" spans="1:57" ht="25.5" customHeight="1" x14ac:dyDescent="0.25">
      <c r="A2525" s="22">
        <v>50</v>
      </c>
      <c r="B2525" s="79" t="s">
        <v>100</v>
      </c>
      <c r="C2525" s="80">
        <v>24</v>
      </c>
      <c r="D2525" s="80">
        <v>211</v>
      </c>
      <c r="E2525" s="80" t="s">
        <v>243</v>
      </c>
      <c r="F2525" s="24">
        <v>0</v>
      </c>
      <c r="G2525" s="24">
        <v>0</v>
      </c>
      <c r="H2525" s="24">
        <v>0</v>
      </c>
      <c r="I2525" s="24">
        <v>0</v>
      </c>
      <c r="J2525" s="24">
        <v>0</v>
      </c>
      <c r="K2525" s="24">
        <v>0</v>
      </c>
      <c r="L2525" s="24">
        <v>0</v>
      </c>
      <c r="M2525" s="24">
        <v>0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0</v>
      </c>
      <c r="V2525" s="24"/>
      <c r="W2525" s="24">
        <v>0</v>
      </c>
      <c r="X2525" s="24"/>
      <c r="Y2525" s="24">
        <v>0</v>
      </c>
      <c r="Z2525" s="24">
        <v>0</v>
      </c>
      <c r="AA2525" s="24"/>
      <c r="AB2525" s="24">
        <v>0</v>
      </c>
      <c r="AC2525" s="24">
        <v>0</v>
      </c>
      <c r="AD2525" s="24">
        <v>0</v>
      </c>
      <c r="AE2525" s="24">
        <v>0</v>
      </c>
      <c r="AF2525" s="24">
        <v>0</v>
      </c>
      <c r="AG2525" s="24">
        <v>0</v>
      </c>
      <c r="AH2525" s="24"/>
      <c r="AI2525" s="24">
        <v>0</v>
      </c>
      <c r="AJ2525" s="24">
        <v>0</v>
      </c>
      <c r="AK2525" s="24"/>
      <c r="AL2525" s="24">
        <v>0</v>
      </c>
      <c r="AM2525" s="24">
        <v>0</v>
      </c>
      <c r="AN2525" s="24">
        <v>0</v>
      </c>
      <c r="AO2525" s="24">
        <v>0</v>
      </c>
      <c r="AP2525" s="24">
        <v>0</v>
      </c>
      <c r="AQ2525" s="24">
        <v>0</v>
      </c>
      <c r="AR2525" s="24">
        <v>0</v>
      </c>
      <c r="AS2525" s="24">
        <v>0</v>
      </c>
      <c r="AT2525" s="24">
        <v>0</v>
      </c>
      <c r="AU2525" s="24">
        <v>0</v>
      </c>
      <c r="AV2525" s="24">
        <v>0</v>
      </c>
      <c r="AW2525" s="24">
        <v>0</v>
      </c>
      <c r="AX2525" s="24">
        <v>0</v>
      </c>
      <c r="AY2525" s="24">
        <v>0</v>
      </c>
      <c r="AZ2525" s="24">
        <v>0</v>
      </c>
      <c r="BA2525" s="24">
        <v>0</v>
      </c>
      <c r="BB2525" s="24">
        <v>0</v>
      </c>
      <c r="BC2525" s="24">
        <v>0</v>
      </c>
      <c r="BD2525" s="24">
        <f t="shared" si="1021"/>
        <v>0</v>
      </c>
      <c r="BE2525" s="25"/>
    </row>
    <row r="2526" spans="1:57" ht="25.5" customHeight="1" x14ac:dyDescent="0.25">
      <c r="A2526" s="22">
        <v>50</v>
      </c>
      <c r="B2526" s="78"/>
      <c r="C2526" s="78"/>
      <c r="D2526" s="89"/>
      <c r="E2526" s="89"/>
      <c r="F2526" s="24">
        <v>0</v>
      </c>
      <c r="G2526" s="24">
        <v>0</v>
      </c>
      <c r="H2526" s="24">
        <v>0</v>
      </c>
      <c r="I2526" s="24">
        <v>0</v>
      </c>
      <c r="J2526" s="24">
        <v>0</v>
      </c>
      <c r="K2526" s="24">
        <v>0</v>
      </c>
      <c r="L2526" s="24">
        <v>0</v>
      </c>
      <c r="M2526" s="24">
        <v>0</v>
      </c>
      <c r="N2526" s="24">
        <v>0</v>
      </c>
      <c r="O2526" s="24">
        <v>0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0</v>
      </c>
      <c r="V2526" s="24"/>
      <c r="W2526" s="24">
        <v>0</v>
      </c>
      <c r="X2526" s="24"/>
      <c r="Y2526" s="24">
        <v>0</v>
      </c>
      <c r="Z2526" s="24">
        <v>0</v>
      </c>
      <c r="AA2526" s="24"/>
      <c r="AB2526" s="24">
        <v>0</v>
      </c>
      <c r="AC2526" s="24">
        <v>0</v>
      </c>
      <c r="AD2526" s="24">
        <v>0</v>
      </c>
      <c r="AE2526" s="24">
        <v>0</v>
      </c>
      <c r="AF2526" s="24">
        <v>0</v>
      </c>
      <c r="AG2526" s="24">
        <v>0</v>
      </c>
      <c r="AH2526" s="24"/>
      <c r="AI2526" s="24">
        <v>0</v>
      </c>
      <c r="AJ2526" s="24">
        <v>0</v>
      </c>
      <c r="AK2526" s="24"/>
      <c r="AL2526" s="24">
        <v>0</v>
      </c>
      <c r="AM2526" s="24">
        <v>0</v>
      </c>
      <c r="AN2526" s="24">
        <v>0</v>
      </c>
      <c r="AO2526" s="24">
        <v>0</v>
      </c>
      <c r="AP2526" s="24">
        <v>0</v>
      </c>
      <c r="AQ2526" s="24">
        <v>0</v>
      </c>
      <c r="AR2526" s="24">
        <v>0</v>
      </c>
      <c r="AS2526" s="24">
        <v>0</v>
      </c>
      <c r="AT2526" s="24">
        <v>0</v>
      </c>
      <c r="AU2526" s="24">
        <v>0</v>
      </c>
      <c r="AV2526" s="24">
        <v>0</v>
      </c>
      <c r="AW2526" s="24">
        <v>0</v>
      </c>
      <c r="AX2526" s="24">
        <v>0</v>
      </c>
      <c r="AY2526" s="24">
        <v>0</v>
      </c>
      <c r="AZ2526" s="24">
        <v>0</v>
      </c>
      <c r="BA2526" s="24">
        <v>0</v>
      </c>
      <c r="BB2526" s="24">
        <v>0</v>
      </c>
      <c r="BC2526" s="24">
        <v>0</v>
      </c>
      <c r="BD2526" s="24">
        <f t="shared" si="1021"/>
        <v>0</v>
      </c>
      <c r="BE2526" s="25"/>
    </row>
    <row r="2527" spans="1:57" ht="25.5" customHeight="1" x14ac:dyDescent="0.25">
      <c r="A2527" s="22">
        <v>50</v>
      </c>
      <c r="B2527" s="78"/>
      <c r="C2527" s="78"/>
      <c r="D2527" s="89"/>
      <c r="E2527" s="89"/>
      <c r="F2527" s="24">
        <v>0</v>
      </c>
      <c r="G2527" s="24">
        <v>0</v>
      </c>
      <c r="H2527" s="24">
        <v>0</v>
      </c>
      <c r="I2527" s="24">
        <v>0</v>
      </c>
      <c r="J2527" s="24">
        <v>0</v>
      </c>
      <c r="K2527" s="24">
        <v>0</v>
      </c>
      <c r="L2527" s="24">
        <v>0</v>
      </c>
      <c r="M2527" s="24">
        <v>0</v>
      </c>
      <c r="N2527" s="24">
        <v>0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0</v>
      </c>
      <c r="V2527" s="24"/>
      <c r="W2527" s="24">
        <v>0</v>
      </c>
      <c r="X2527" s="24"/>
      <c r="Y2527" s="24">
        <v>0</v>
      </c>
      <c r="Z2527" s="24">
        <v>0</v>
      </c>
      <c r="AA2527" s="24"/>
      <c r="AB2527" s="24">
        <v>0</v>
      </c>
      <c r="AC2527" s="24">
        <v>0</v>
      </c>
      <c r="AD2527" s="24">
        <v>0</v>
      </c>
      <c r="AE2527" s="24">
        <v>0</v>
      </c>
      <c r="AF2527" s="24">
        <v>0</v>
      </c>
      <c r="AG2527" s="24">
        <v>0</v>
      </c>
      <c r="AH2527" s="24"/>
      <c r="AI2527" s="24">
        <v>0</v>
      </c>
      <c r="AJ2527" s="24">
        <v>0</v>
      </c>
      <c r="AK2527" s="24"/>
      <c r="AL2527" s="24">
        <v>0</v>
      </c>
      <c r="AM2527" s="24">
        <v>0</v>
      </c>
      <c r="AN2527" s="24">
        <v>0</v>
      </c>
      <c r="AO2527" s="24">
        <v>0</v>
      </c>
      <c r="AP2527" s="24">
        <v>0</v>
      </c>
      <c r="AQ2527" s="24">
        <v>0</v>
      </c>
      <c r="AR2527" s="24">
        <v>0</v>
      </c>
      <c r="AS2527" s="24">
        <v>0</v>
      </c>
      <c r="AT2527" s="24">
        <v>0</v>
      </c>
      <c r="AU2527" s="24">
        <v>0</v>
      </c>
      <c r="AV2527" s="24">
        <v>0</v>
      </c>
      <c r="AW2527" s="24">
        <v>0</v>
      </c>
      <c r="AX2527" s="24">
        <v>0</v>
      </c>
      <c r="AY2527" s="24">
        <v>0</v>
      </c>
      <c r="AZ2527" s="24">
        <v>0</v>
      </c>
      <c r="BA2527" s="24">
        <v>0</v>
      </c>
      <c r="BB2527" s="24">
        <v>0</v>
      </c>
      <c r="BC2527" s="24">
        <v>0</v>
      </c>
      <c r="BD2527" s="24">
        <f t="shared" si="1021"/>
        <v>0</v>
      </c>
      <c r="BE2527" s="25"/>
    </row>
    <row r="2528" spans="1:57" ht="25.5" customHeight="1" x14ac:dyDescent="0.25">
      <c r="A2528" s="22">
        <v>50</v>
      </c>
      <c r="B2528" s="78"/>
      <c r="C2528" s="78"/>
      <c r="D2528" s="89"/>
      <c r="E2528" s="89"/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0</v>
      </c>
      <c r="R2528" s="24">
        <v>0</v>
      </c>
      <c r="S2528" s="24">
        <v>0</v>
      </c>
      <c r="T2528" s="24">
        <v>0</v>
      </c>
      <c r="U2528" s="24">
        <v>0</v>
      </c>
      <c r="V2528" s="24"/>
      <c r="W2528" s="24">
        <v>0</v>
      </c>
      <c r="X2528" s="24"/>
      <c r="Y2528" s="24">
        <v>0</v>
      </c>
      <c r="Z2528" s="24">
        <v>0</v>
      </c>
      <c r="AA2528" s="24"/>
      <c r="AB2528" s="24">
        <v>0</v>
      </c>
      <c r="AC2528" s="24">
        <v>0</v>
      </c>
      <c r="AD2528" s="24">
        <v>0</v>
      </c>
      <c r="AE2528" s="24">
        <v>0</v>
      </c>
      <c r="AF2528" s="24">
        <v>0</v>
      </c>
      <c r="AG2528" s="24">
        <v>0</v>
      </c>
      <c r="AH2528" s="24"/>
      <c r="AI2528" s="24">
        <v>0</v>
      </c>
      <c r="AJ2528" s="24">
        <v>0</v>
      </c>
      <c r="AK2528" s="24"/>
      <c r="AL2528" s="24">
        <v>0</v>
      </c>
      <c r="AM2528" s="24">
        <v>0</v>
      </c>
      <c r="AN2528" s="24">
        <v>0</v>
      </c>
      <c r="AO2528" s="24">
        <v>0</v>
      </c>
      <c r="AP2528" s="24">
        <v>0</v>
      </c>
      <c r="AQ2528" s="24">
        <v>0</v>
      </c>
      <c r="AR2528" s="24">
        <v>0</v>
      </c>
      <c r="AS2528" s="24">
        <v>0</v>
      </c>
      <c r="AT2528" s="24">
        <v>0</v>
      </c>
      <c r="AU2528" s="24">
        <v>0</v>
      </c>
      <c r="AV2528" s="24">
        <v>0</v>
      </c>
      <c r="AW2528" s="24">
        <v>0</v>
      </c>
      <c r="AX2528" s="24">
        <v>0</v>
      </c>
      <c r="AY2528" s="24">
        <v>0</v>
      </c>
      <c r="AZ2528" s="24">
        <v>0</v>
      </c>
      <c r="BA2528" s="24">
        <v>0</v>
      </c>
      <c r="BB2528" s="24">
        <v>0</v>
      </c>
      <c r="BC2528" s="24">
        <v>0</v>
      </c>
      <c r="BD2528" s="24">
        <f t="shared" si="1021"/>
        <v>0</v>
      </c>
      <c r="BE2528" s="25"/>
    </row>
    <row r="2529" spans="1:57" ht="25.5" customHeight="1" x14ac:dyDescent="0.25">
      <c r="A2529" s="22">
        <v>50</v>
      </c>
      <c r="B2529" s="78"/>
      <c r="C2529" s="76"/>
      <c r="D2529" s="76"/>
      <c r="E2529" s="76"/>
      <c r="F2529" s="24">
        <v>0</v>
      </c>
      <c r="G2529" s="24">
        <v>0</v>
      </c>
      <c r="H2529" s="24">
        <v>0</v>
      </c>
      <c r="I2529" s="24">
        <v>0</v>
      </c>
      <c r="J2529" s="24">
        <v>0</v>
      </c>
      <c r="K2529" s="24">
        <v>0</v>
      </c>
      <c r="L2529" s="24">
        <v>0</v>
      </c>
      <c r="M2529" s="24">
        <v>0</v>
      </c>
      <c r="N2529" s="24">
        <v>0</v>
      </c>
      <c r="O2529" s="24">
        <v>0</v>
      </c>
      <c r="P2529" s="24">
        <v>0</v>
      </c>
      <c r="Q2529" s="24">
        <v>0</v>
      </c>
      <c r="R2529" s="24">
        <v>0</v>
      </c>
      <c r="S2529" s="24">
        <v>0</v>
      </c>
      <c r="T2529" s="24">
        <v>0</v>
      </c>
      <c r="U2529" s="24">
        <v>0</v>
      </c>
      <c r="V2529" s="24"/>
      <c r="W2529" s="24">
        <v>0</v>
      </c>
      <c r="X2529" s="24"/>
      <c r="Y2529" s="24">
        <v>0</v>
      </c>
      <c r="Z2529" s="24">
        <v>0</v>
      </c>
      <c r="AA2529" s="24"/>
      <c r="AB2529" s="24">
        <v>0</v>
      </c>
      <c r="AC2529" s="24">
        <v>0</v>
      </c>
      <c r="AD2529" s="24">
        <v>0</v>
      </c>
      <c r="AE2529" s="24">
        <v>0</v>
      </c>
      <c r="AF2529" s="24">
        <v>0</v>
      </c>
      <c r="AG2529" s="24">
        <v>0</v>
      </c>
      <c r="AH2529" s="24"/>
      <c r="AI2529" s="24">
        <v>0</v>
      </c>
      <c r="AJ2529" s="24">
        <v>0</v>
      </c>
      <c r="AK2529" s="24"/>
      <c r="AL2529" s="24">
        <v>0</v>
      </c>
      <c r="AM2529" s="24">
        <v>0</v>
      </c>
      <c r="AN2529" s="24">
        <v>0</v>
      </c>
      <c r="AO2529" s="24">
        <v>0</v>
      </c>
      <c r="AP2529" s="24">
        <v>0</v>
      </c>
      <c r="AQ2529" s="24">
        <v>0</v>
      </c>
      <c r="AR2529" s="24">
        <v>0</v>
      </c>
      <c r="AS2529" s="24">
        <v>0</v>
      </c>
      <c r="AT2529" s="24">
        <v>0</v>
      </c>
      <c r="AU2529" s="24">
        <v>0</v>
      </c>
      <c r="AV2529" s="24">
        <v>0</v>
      </c>
      <c r="AW2529" s="24">
        <v>0</v>
      </c>
      <c r="AX2529" s="24">
        <v>0</v>
      </c>
      <c r="AY2529" s="24">
        <v>0</v>
      </c>
      <c r="AZ2529" s="24">
        <v>0</v>
      </c>
      <c r="BA2529" s="24">
        <v>0</v>
      </c>
      <c r="BB2529" s="24">
        <v>0</v>
      </c>
      <c r="BC2529" s="24">
        <v>0</v>
      </c>
      <c r="BD2529" s="24">
        <f t="shared" si="1021"/>
        <v>0</v>
      </c>
      <c r="BE2529" s="25"/>
    </row>
    <row r="2530" spans="1:57" ht="25.5" customHeight="1" x14ac:dyDescent="0.25">
      <c r="A2530" s="22">
        <v>50</v>
      </c>
      <c r="B2530" s="78"/>
      <c r="C2530" s="91"/>
      <c r="D2530" s="91"/>
      <c r="E2530" s="91"/>
      <c r="F2530" s="24">
        <v>0</v>
      </c>
      <c r="G2530" s="24">
        <v>0</v>
      </c>
      <c r="H2530" s="24">
        <v>0</v>
      </c>
      <c r="I2530" s="24">
        <v>0</v>
      </c>
      <c r="J2530" s="24">
        <v>0</v>
      </c>
      <c r="K2530" s="24">
        <v>0</v>
      </c>
      <c r="L2530" s="24">
        <v>0</v>
      </c>
      <c r="M2530" s="24">
        <v>0</v>
      </c>
      <c r="N2530" s="24">
        <v>0</v>
      </c>
      <c r="O2530" s="24">
        <v>0</v>
      </c>
      <c r="P2530" s="24">
        <v>0</v>
      </c>
      <c r="Q2530" s="24">
        <v>0</v>
      </c>
      <c r="R2530" s="24">
        <v>0</v>
      </c>
      <c r="S2530" s="24">
        <v>0</v>
      </c>
      <c r="T2530" s="24">
        <v>0</v>
      </c>
      <c r="U2530" s="24">
        <v>0</v>
      </c>
      <c r="V2530" s="24"/>
      <c r="W2530" s="24">
        <v>0</v>
      </c>
      <c r="X2530" s="24"/>
      <c r="Y2530" s="24">
        <v>0</v>
      </c>
      <c r="Z2530" s="24">
        <v>0</v>
      </c>
      <c r="AA2530" s="24"/>
      <c r="AB2530" s="24">
        <v>0</v>
      </c>
      <c r="AC2530" s="24">
        <v>0</v>
      </c>
      <c r="AD2530" s="24">
        <v>0</v>
      </c>
      <c r="AE2530" s="24">
        <v>0</v>
      </c>
      <c r="AF2530" s="24">
        <v>0</v>
      </c>
      <c r="AG2530" s="24">
        <v>0</v>
      </c>
      <c r="AH2530" s="24"/>
      <c r="AI2530" s="24">
        <v>0</v>
      </c>
      <c r="AJ2530" s="24">
        <v>0</v>
      </c>
      <c r="AK2530" s="24"/>
      <c r="AL2530" s="24">
        <v>0</v>
      </c>
      <c r="AM2530" s="24">
        <v>0</v>
      </c>
      <c r="AN2530" s="24">
        <v>0</v>
      </c>
      <c r="AO2530" s="24">
        <v>0</v>
      </c>
      <c r="AP2530" s="24">
        <v>0</v>
      </c>
      <c r="AQ2530" s="24">
        <v>0</v>
      </c>
      <c r="AR2530" s="24">
        <v>0</v>
      </c>
      <c r="AS2530" s="24">
        <v>0</v>
      </c>
      <c r="AT2530" s="24">
        <v>0</v>
      </c>
      <c r="AU2530" s="24">
        <v>0</v>
      </c>
      <c r="AV2530" s="24">
        <v>0</v>
      </c>
      <c r="AW2530" s="24">
        <v>0</v>
      </c>
      <c r="AX2530" s="24">
        <v>0</v>
      </c>
      <c r="AY2530" s="24">
        <v>0</v>
      </c>
      <c r="AZ2530" s="24">
        <v>0</v>
      </c>
      <c r="BA2530" s="24">
        <v>0</v>
      </c>
      <c r="BB2530" s="24">
        <v>0</v>
      </c>
      <c r="BC2530" s="24">
        <v>0</v>
      </c>
      <c r="BD2530" s="24">
        <f t="shared" si="1021"/>
        <v>0</v>
      </c>
      <c r="BE2530" s="25"/>
    </row>
    <row r="2531" spans="1:57" ht="25.5" customHeight="1" x14ac:dyDescent="0.25">
      <c r="A2531" s="22">
        <v>50</v>
      </c>
      <c r="B2531" s="78"/>
      <c r="C2531" s="76"/>
      <c r="D2531" s="76"/>
      <c r="E2531" s="76"/>
      <c r="F2531" s="24">
        <v>0</v>
      </c>
      <c r="G2531" s="24">
        <v>0</v>
      </c>
      <c r="H2531" s="24">
        <v>0</v>
      </c>
      <c r="I2531" s="24">
        <v>0</v>
      </c>
      <c r="J2531" s="24">
        <v>0</v>
      </c>
      <c r="K2531" s="24">
        <v>0</v>
      </c>
      <c r="L2531" s="24">
        <v>0</v>
      </c>
      <c r="M2531" s="24">
        <v>0</v>
      </c>
      <c r="N2531" s="24">
        <v>0</v>
      </c>
      <c r="O2531" s="24">
        <v>0</v>
      </c>
      <c r="P2531" s="24">
        <v>0</v>
      </c>
      <c r="Q2531" s="24">
        <v>0</v>
      </c>
      <c r="R2531" s="24">
        <v>0</v>
      </c>
      <c r="S2531" s="24">
        <v>0</v>
      </c>
      <c r="T2531" s="24">
        <v>0</v>
      </c>
      <c r="U2531" s="24">
        <v>0</v>
      </c>
      <c r="V2531" s="24"/>
      <c r="W2531" s="24">
        <v>0</v>
      </c>
      <c r="X2531" s="24"/>
      <c r="Y2531" s="24">
        <v>0</v>
      </c>
      <c r="Z2531" s="24">
        <v>0</v>
      </c>
      <c r="AA2531" s="24"/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/>
      <c r="AI2531" s="24">
        <v>0</v>
      </c>
      <c r="AJ2531" s="24">
        <v>0</v>
      </c>
      <c r="AK2531" s="24"/>
      <c r="AL2531" s="24">
        <v>0</v>
      </c>
      <c r="AM2531" s="24">
        <v>0</v>
      </c>
      <c r="AN2531" s="24">
        <v>0</v>
      </c>
      <c r="AO2531" s="24">
        <v>0</v>
      </c>
      <c r="AP2531" s="24">
        <v>0</v>
      </c>
      <c r="AQ2531" s="24">
        <v>0</v>
      </c>
      <c r="AR2531" s="24">
        <v>0</v>
      </c>
      <c r="AS2531" s="24">
        <v>0</v>
      </c>
      <c r="AT2531" s="24">
        <v>0</v>
      </c>
      <c r="AU2531" s="24">
        <v>0</v>
      </c>
      <c r="AV2531" s="24">
        <v>0</v>
      </c>
      <c r="AW2531" s="24">
        <v>0</v>
      </c>
      <c r="AX2531" s="24">
        <v>0</v>
      </c>
      <c r="AY2531" s="24">
        <v>0</v>
      </c>
      <c r="AZ2531" s="24">
        <v>0</v>
      </c>
      <c r="BA2531" s="24">
        <v>0</v>
      </c>
      <c r="BB2531" s="24">
        <v>0</v>
      </c>
      <c r="BC2531" s="24">
        <v>0</v>
      </c>
      <c r="BD2531" s="24">
        <f t="shared" si="1021"/>
        <v>0</v>
      </c>
      <c r="BE2531" s="25"/>
    </row>
    <row r="2532" spans="1:57" ht="25.5" customHeight="1" x14ac:dyDescent="0.25">
      <c r="A2532" s="22">
        <v>50</v>
      </c>
      <c r="B2532" s="78"/>
      <c r="C2532" s="76"/>
      <c r="D2532" s="76"/>
      <c r="E2532" s="76"/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4">
        <v>0</v>
      </c>
      <c r="Q2532" s="24">
        <v>0</v>
      </c>
      <c r="R2532" s="24">
        <v>0</v>
      </c>
      <c r="S2532" s="24">
        <v>0</v>
      </c>
      <c r="T2532" s="24">
        <v>0</v>
      </c>
      <c r="U2532" s="24">
        <v>0</v>
      </c>
      <c r="V2532" s="24"/>
      <c r="W2532" s="24">
        <v>0</v>
      </c>
      <c r="X2532" s="24"/>
      <c r="Y2532" s="24">
        <v>0</v>
      </c>
      <c r="Z2532" s="24">
        <v>0</v>
      </c>
      <c r="AA2532" s="24"/>
      <c r="AB2532" s="24">
        <v>0</v>
      </c>
      <c r="AC2532" s="24">
        <v>0</v>
      </c>
      <c r="AD2532" s="24">
        <v>0</v>
      </c>
      <c r="AE2532" s="24">
        <v>0</v>
      </c>
      <c r="AF2532" s="24">
        <v>0</v>
      </c>
      <c r="AG2532" s="24">
        <v>0</v>
      </c>
      <c r="AH2532" s="24"/>
      <c r="AI2532" s="24">
        <v>0</v>
      </c>
      <c r="AJ2532" s="24">
        <v>0</v>
      </c>
      <c r="AK2532" s="24"/>
      <c r="AL2532" s="24">
        <v>0</v>
      </c>
      <c r="AM2532" s="24">
        <v>0</v>
      </c>
      <c r="AN2532" s="24">
        <v>0</v>
      </c>
      <c r="AO2532" s="24">
        <v>0</v>
      </c>
      <c r="AP2532" s="24">
        <v>0</v>
      </c>
      <c r="AQ2532" s="24">
        <v>0</v>
      </c>
      <c r="AR2532" s="24">
        <v>0</v>
      </c>
      <c r="AS2532" s="24">
        <v>0</v>
      </c>
      <c r="AT2532" s="24">
        <v>0</v>
      </c>
      <c r="AU2532" s="24">
        <v>0</v>
      </c>
      <c r="AV2532" s="24">
        <v>0</v>
      </c>
      <c r="AW2532" s="24">
        <v>0</v>
      </c>
      <c r="AX2532" s="24">
        <v>0</v>
      </c>
      <c r="AY2532" s="24">
        <v>0</v>
      </c>
      <c r="AZ2532" s="24">
        <v>0</v>
      </c>
      <c r="BA2532" s="24">
        <v>0</v>
      </c>
      <c r="BB2532" s="24">
        <v>0</v>
      </c>
      <c r="BC2532" s="24">
        <v>0</v>
      </c>
      <c r="BD2532" s="24">
        <f t="shared" si="1021"/>
        <v>0</v>
      </c>
      <c r="BE2532" s="25"/>
    </row>
    <row r="2533" spans="1:57" ht="25.5" customHeight="1" x14ac:dyDescent="0.25">
      <c r="A2533" s="22">
        <v>50</v>
      </c>
      <c r="B2533" s="78"/>
      <c r="C2533" s="76"/>
      <c r="D2533" s="76"/>
      <c r="E2533" s="76"/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4">
        <v>0</v>
      </c>
      <c r="Q2533" s="24">
        <v>0</v>
      </c>
      <c r="R2533" s="24">
        <v>0</v>
      </c>
      <c r="S2533" s="24">
        <v>0</v>
      </c>
      <c r="T2533" s="24">
        <v>0</v>
      </c>
      <c r="U2533" s="24">
        <v>0</v>
      </c>
      <c r="V2533" s="24"/>
      <c r="W2533" s="24">
        <v>0</v>
      </c>
      <c r="X2533" s="24"/>
      <c r="Y2533" s="24">
        <v>0</v>
      </c>
      <c r="Z2533" s="24">
        <v>0</v>
      </c>
      <c r="AA2533" s="24"/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/>
      <c r="AI2533" s="24">
        <v>0</v>
      </c>
      <c r="AJ2533" s="24">
        <v>0</v>
      </c>
      <c r="AK2533" s="24"/>
      <c r="AL2533" s="24">
        <v>0</v>
      </c>
      <c r="AM2533" s="24">
        <v>0</v>
      </c>
      <c r="AN2533" s="24">
        <v>0</v>
      </c>
      <c r="AO2533" s="24">
        <v>0</v>
      </c>
      <c r="AP2533" s="24">
        <v>0</v>
      </c>
      <c r="AQ2533" s="24">
        <v>0</v>
      </c>
      <c r="AR2533" s="24">
        <v>0</v>
      </c>
      <c r="AS2533" s="24">
        <v>0</v>
      </c>
      <c r="AT2533" s="24">
        <v>0</v>
      </c>
      <c r="AU2533" s="24">
        <v>0</v>
      </c>
      <c r="AV2533" s="24">
        <v>0</v>
      </c>
      <c r="AW2533" s="24">
        <v>0</v>
      </c>
      <c r="AX2533" s="24">
        <v>0</v>
      </c>
      <c r="AY2533" s="24">
        <v>0</v>
      </c>
      <c r="AZ2533" s="24">
        <v>0</v>
      </c>
      <c r="BA2533" s="24">
        <v>0</v>
      </c>
      <c r="BB2533" s="24">
        <v>0</v>
      </c>
      <c r="BC2533" s="24">
        <v>0</v>
      </c>
      <c r="BD2533" s="24">
        <f t="shared" si="1021"/>
        <v>0</v>
      </c>
      <c r="BE2533" s="25"/>
    </row>
    <row r="2534" spans="1:57" ht="25.5" customHeight="1" x14ac:dyDescent="0.25">
      <c r="A2534" s="22">
        <v>50</v>
      </c>
      <c r="B2534" s="78"/>
      <c r="C2534" s="76"/>
      <c r="D2534" s="76"/>
      <c r="E2534" s="76"/>
      <c r="F2534" s="24">
        <v>0</v>
      </c>
      <c r="G2534" s="24">
        <v>0</v>
      </c>
      <c r="H2534" s="24">
        <v>0</v>
      </c>
      <c r="I2534" s="24">
        <v>0</v>
      </c>
      <c r="J2534" s="24">
        <v>0</v>
      </c>
      <c r="K2534" s="24">
        <v>0</v>
      </c>
      <c r="L2534" s="24">
        <v>0</v>
      </c>
      <c r="M2534" s="24">
        <v>0</v>
      </c>
      <c r="N2534" s="24">
        <v>0</v>
      </c>
      <c r="O2534" s="24">
        <v>0</v>
      </c>
      <c r="P2534" s="24">
        <v>0</v>
      </c>
      <c r="Q2534" s="24">
        <v>0</v>
      </c>
      <c r="R2534" s="24">
        <v>0</v>
      </c>
      <c r="S2534" s="24">
        <v>0</v>
      </c>
      <c r="T2534" s="24">
        <v>0</v>
      </c>
      <c r="U2534" s="24">
        <v>0</v>
      </c>
      <c r="V2534" s="24"/>
      <c r="W2534" s="24">
        <v>0</v>
      </c>
      <c r="X2534" s="24"/>
      <c r="Y2534" s="24">
        <v>0</v>
      </c>
      <c r="Z2534" s="24">
        <v>0</v>
      </c>
      <c r="AA2534" s="24"/>
      <c r="AB2534" s="24">
        <v>0</v>
      </c>
      <c r="AC2534" s="24">
        <v>0</v>
      </c>
      <c r="AD2534" s="24">
        <v>0</v>
      </c>
      <c r="AE2534" s="24">
        <v>0</v>
      </c>
      <c r="AF2534" s="24">
        <v>0</v>
      </c>
      <c r="AG2534" s="24">
        <v>0</v>
      </c>
      <c r="AH2534" s="24"/>
      <c r="AI2534" s="24">
        <v>0</v>
      </c>
      <c r="AJ2534" s="24">
        <v>0</v>
      </c>
      <c r="AK2534" s="24"/>
      <c r="AL2534" s="24">
        <v>0</v>
      </c>
      <c r="AM2534" s="24">
        <v>0</v>
      </c>
      <c r="AN2534" s="24">
        <v>0</v>
      </c>
      <c r="AO2534" s="24">
        <v>0</v>
      </c>
      <c r="AP2534" s="24">
        <v>0</v>
      </c>
      <c r="AQ2534" s="24">
        <v>0</v>
      </c>
      <c r="AR2534" s="24">
        <v>0</v>
      </c>
      <c r="AS2534" s="24">
        <v>0</v>
      </c>
      <c r="AT2534" s="24">
        <v>0</v>
      </c>
      <c r="AU2534" s="24">
        <v>0</v>
      </c>
      <c r="AV2534" s="24">
        <v>0</v>
      </c>
      <c r="AW2534" s="24">
        <v>0</v>
      </c>
      <c r="AX2534" s="24">
        <v>0</v>
      </c>
      <c r="AY2534" s="24">
        <v>0</v>
      </c>
      <c r="AZ2534" s="24">
        <v>0</v>
      </c>
      <c r="BA2534" s="24">
        <v>0</v>
      </c>
      <c r="BB2534" s="24">
        <v>0</v>
      </c>
      <c r="BC2534" s="24">
        <v>0</v>
      </c>
      <c r="BD2534" s="24">
        <f t="shared" si="1021"/>
        <v>0</v>
      </c>
      <c r="BE2534" s="25"/>
    </row>
    <row r="2535" spans="1:57" ht="25.5" customHeight="1" x14ac:dyDescent="0.25">
      <c r="A2535" s="22">
        <v>50</v>
      </c>
      <c r="B2535" s="78"/>
      <c r="C2535" s="76"/>
      <c r="D2535" s="76"/>
      <c r="E2535" s="76"/>
      <c r="F2535" s="24">
        <v>0</v>
      </c>
      <c r="G2535" s="24">
        <v>0</v>
      </c>
      <c r="H2535" s="24">
        <v>0</v>
      </c>
      <c r="I2535" s="24">
        <v>0</v>
      </c>
      <c r="J2535" s="24">
        <v>0</v>
      </c>
      <c r="K2535" s="24">
        <v>0</v>
      </c>
      <c r="L2535" s="24">
        <v>0</v>
      </c>
      <c r="M2535" s="24">
        <v>0</v>
      </c>
      <c r="N2535" s="24">
        <v>0</v>
      </c>
      <c r="O2535" s="24">
        <v>0</v>
      </c>
      <c r="P2535" s="24">
        <v>0</v>
      </c>
      <c r="Q2535" s="24">
        <v>0</v>
      </c>
      <c r="R2535" s="24">
        <v>0</v>
      </c>
      <c r="S2535" s="24">
        <v>0</v>
      </c>
      <c r="T2535" s="24">
        <v>0</v>
      </c>
      <c r="U2535" s="24">
        <v>0</v>
      </c>
      <c r="V2535" s="24"/>
      <c r="W2535" s="24">
        <v>0</v>
      </c>
      <c r="X2535" s="24"/>
      <c r="Y2535" s="24">
        <v>0</v>
      </c>
      <c r="Z2535" s="24">
        <v>0</v>
      </c>
      <c r="AA2535" s="24"/>
      <c r="AB2535" s="24">
        <v>0</v>
      </c>
      <c r="AC2535" s="24">
        <v>0</v>
      </c>
      <c r="AD2535" s="24">
        <v>0</v>
      </c>
      <c r="AE2535" s="24">
        <v>0</v>
      </c>
      <c r="AF2535" s="24">
        <v>0</v>
      </c>
      <c r="AG2535" s="24">
        <v>0</v>
      </c>
      <c r="AH2535" s="24"/>
      <c r="AI2535" s="24">
        <v>0</v>
      </c>
      <c r="AJ2535" s="24">
        <v>0</v>
      </c>
      <c r="AK2535" s="24"/>
      <c r="AL2535" s="24">
        <v>0</v>
      </c>
      <c r="AM2535" s="24">
        <v>0</v>
      </c>
      <c r="AN2535" s="24">
        <v>0</v>
      </c>
      <c r="AO2535" s="24">
        <v>0</v>
      </c>
      <c r="AP2535" s="24">
        <v>0</v>
      </c>
      <c r="AQ2535" s="24">
        <v>0</v>
      </c>
      <c r="AR2535" s="24">
        <v>0</v>
      </c>
      <c r="AS2535" s="24">
        <v>0</v>
      </c>
      <c r="AT2535" s="24">
        <v>0</v>
      </c>
      <c r="AU2535" s="24">
        <v>0</v>
      </c>
      <c r="AV2535" s="24">
        <v>0</v>
      </c>
      <c r="AW2535" s="24">
        <v>0</v>
      </c>
      <c r="AX2535" s="24">
        <v>0</v>
      </c>
      <c r="AY2535" s="24">
        <v>0</v>
      </c>
      <c r="AZ2535" s="24">
        <v>0</v>
      </c>
      <c r="BA2535" s="24">
        <v>0</v>
      </c>
      <c r="BB2535" s="24">
        <v>0</v>
      </c>
      <c r="BC2535" s="24">
        <v>0</v>
      </c>
      <c r="BD2535" s="24">
        <f t="shared" si="1021"/>
        <v>0</v>
      </c>
      <c r="BE2535" s="25"/>
    </row>
    <row r="2536" spans="1:57" ht="25.5" customHeight="1" x14ac:dyDescent="0.25">
      <c r="A2536" s="22">
        <v>50</v>
      </c>
      <c r="B2536" s="78"/>
      <c r="C2536" s="78"/>
      <c r="D2536" s="89"/>
      <c r="E2536" s="89"/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4">
        <v>0</v>
      </c>
      <c r="Q2536" s="24">
        <v>0</v>
      </c>
      <c r="R2536" s="24">
        <v>0</v>
      </c>
      <c r="S2536" s="24">
        <v>0</v>
      </c>
      <c r="T2536" s="24">
        <v>0</v>
      </c>
      <c r="U2536" s="24">
        <v>0</v>
      </c>
      <c r="V2536" s="24"/>
      <c r="W2536" s="24">
        <v>0</v>
      </c>
      <c r="X2536" s="24"/>
      <c r="Y2536" s="24">
        <v>0</v>
      </c>
      <c r="Z2536" s="24">
        <v>0</v>
      </c>
      <c r="AA2536" s="24"/>
      <c r="AB2536" s="24">
        <v>0</v>
      </c>
      <c r="AC2536" s="24">
        <v>0</v>
      </c>
      <c r="AD2536" s="24">
        <v>0</v>
      </c>
      <c r="AE2536" s="24">
        <v>0</v>
      </c>
      <c r="AF2536" s="24">
        <v>0</v>
      </c>
      <c r="AG2536" s="24">
        <v>0</v>
      </c>
      <c r="AH2536" s="24"/>
      <c r="AI2536" s="24">
        <v>0</v>
      </c>
      <c r="AJ2536" s="24">
        <v>0</v>
      </c>
      <c r="AK2536" s="24"/>
      <c r="AL2536" s="24">
        <v>0</v>
      </c>
      <c r="AM2536" s="24">
        <v>0</v>
      </c>
      <c r="AN2536" s="24">
        <v>0</v>
      </c>
      <c r="AO2536" s="24">
        <v>0</v>
      </c>
      <c r="AP2536" s="24">
        <v>0</v>
      </c>
      <c r="AQ2536" s="24">
        <v>0</v>
      </c>
      <c r="AR2536" s="24">
        <v>0</v>
      </c>
      <c r="AS2536" s="24">
        <v>0</v>
      </c>
      <c r="AT2536" s="24">
        <v>0</v>
      </c>
      <c r="AU2536" s="24">
        <v>0</v>
      </c>
      <c r="AV2536" s="24">
        <v>0</v>
      </c>
      <c r="AW2536" s="24">
        <v>0</v>
      </c>
      <c r="AX2536" s="24">
        <v>0</v>
      </c>
      <c r="AY2536" s="24">
        <v>0</v>
      </c>
      <c r="AZ2536" s="24">
        <v>0</v>
      </c>
      <c r="BA2536" s="24">
        <v>0</v>
      </c>
      <c r="BB2536" s="24">
        <v>0</v>
      </c>
      <c r="BC2536" s="24">
        <v>0</v>
      </c>
      <c r="BD2536" s="24">
        <f t="shared" si="1021"/>
        <v>0</v>
      </c>
      <c r="BE2536" s="25"/>
    </row>
    <row r="2537" spans="1:57" ht="25.5" customHeight="1" x14ac:dyDescent="0.25">
      <c r="A2537" s="22">
        <v>50</v>
      </c>
      <c r="B2537" s="78"/>
      <c r="C2537" s="76"/>
      <c r="D2537" s="76"/>
      <c r="E2537" s="76"/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4">
        <v>0</v>
      </c>
      <c r="Q2537" s="24">
        <v>0</v>
      </c>
      <c r="R2537" s="24">
        <v>0</v>
      </c>
      <c r="S2537" s="24">
        <v>0</v>
      </c>
      <c r="T2537" s="24">
        <v>0</v>
      </c>
      <c r="U2537" s="24">
        <v>0</v>
      </c>
      <c r="V2537" s="24"/>
      <c r="W2537" s="24">
        <v>0</v>
      </c>
      <c r="X2537" s="24"/>
      <c r="Y2537" s="24">
        <v>0</v>
      </c>
      <c r="Z2537" s="24">
        <v>0</v>
      </c>
      <c r="AA2537" s="24"/>
      <c r="AB2537" s="24">
        <v>0</v>
      </c>
      <c r="AC2537" s="24">
        <v>0</v>
      </c>
      <c r="AD2537" s="24">
        <v>0</v>
      </c>
      <c r="AE2537" s="24">
        <v>0</v>
      </c>
      <c r="AF2537" s="24">
        <v>0</v>
      </c>
      <c r="AG2537" s="24">
        <v>0</v>
      </c>
      <c r="AH2537" s="24"/>
      <c r="AI2537" s="24">
        <v>0</v>
      </c>
      <c r="AJ2537" s="24">
        <v>0</v>
      </c>
      <c r="AK2537" s="24"/>
      <c r="AL2537" s="24">
        <v>0</v>
      </c>
      <c r="AM2537" s="24">
        <v>0</v>
      </c>
      <c r="AN2537" s="24">
        <v>0</v>
      </c>
      <c r="AO2537" s="24">
        <v>0</v>
      </c>
      <c r="AP2537" s="24">
        <v>0</v>
      </c>
      <c r="AQ2537" s="24">
        <v>0</v>
      </c>
      <c r="AR2537" s="24">
        <v>0</v>
      </c>
      <c r="AS2537" s="24">
        <v>0</v>
      </c>
      <c r="AT2537" s="24">
        <v>0</v>
      </c>
      <c r="AU2537" s="24">
        <v>0</v>
      </c>
      <c r="AV2537" s="24">
        <v>0</v>
      </c>
      <c r="AW2537" s="24">
        <v>0</v>
      </c>
      <c r="AX2537" s="24">
        <v>0</v>
      </c>
      <c r="AY2537" s="24">
        <v>0</v>
      </c>
      <c r="AZ2537" s="24">
        <v>0</v>
      </c>
      <c r="BA2537" s="24">
        <v>0</v>
      </c>
      <c r="BB2537" s="24">
        <v>0</v>
      </c>
      <c r="BC2537" s="24">
        <v>0</v>
      </c>
      <c r="BD2537" s="24">
        <f t="shared" si="1021"/>
        <v>0</v>
      </c>
      <c r="BE2537" s="25"/>
    </row>
    <row r="2538" spans="1:57" ht="25.5" customHeight="1" x14ac:dyDescent="0.25">
      <c r="A2538" s="22">
        <v>50</v>
      </c>
      <c r="B2538" s="78"/>
      <c r="C2538" s="76"/>
      <c r="D2538" s="76"/>
      <c r="E2538" s="76"/>
      <c r="F2538" s="24">
        <v>0</v>
      </c>
      <c r="G2538" s="24">
        <v>0</v>
      </c>
      <c r="H2538" s="24">
        <v>0</v>
      </c>
      <c r="I2538" s="24">
        <v>0</v>
      </c>
      <c r="J2538" s="24">
        <v>0</v>
      </c>
      <c r="K2538" s="24">
        <v>0</v>
      </c>
      <c r="L2538" s="24">
        <v>0</v>
      </c>
      <c r="M2538" s="24">
        <v>0</v>
      </c>
      <c r="N2538" s="24">
        <v>0</v>
      </c>
      <c r="O2538" s="24">
        <v>0</v>
      </c>
      <c r="P2538" s="24">
        <v>0</v>
      </c>
      <c r="Q2538" s="24">
        <v>0</v>
      </c>
      <c r="R2538" s="24">
        <v>0</v>
      </c>
      <c r="S2538" s="24">
        <v>0</v>
      </c>
      <c r="T2538" s="24">
        <v>0</v>
      </c>
      <c r="U2538" s="24">
        <v>0</v>
      </c>
      <c r="V2538" s="24"/>
      <c r="W2538" s="24">
        <v>0</v>
      </c>
      <c r="X2538" s="24"/>
      <c r="Y2538" s="24">
        <v>0</v>
      </c>
      <c r="Z2538" s="24">
        <v>0</v>
      </c>
      <c r="AA2538" s="24"/>
      <c r="AB2538" s="24">
        <v>0</v>
      </c>
      <c r="AC2538" s="24">
        <v>0</v>
      </c>
      <c r="AD2538" s="24">
        <v>0</v>
      </c>
      <c r="AE2538" s="24">
        <v>0</v>
      </c>
      <c r="AF2538" s="24">
        <v>0</v>
      </c>
      <c r="AG2538" s="24">
        <v>0</v>
      </c>
      <c r="AH2538" s="24"/>
      <c r="AI2538" s="24">
        <v>0</v>
      </c>
      <c r="AJ2538" s="24">
        <v>0</v>
      </c>
      <c r="AK2538" s="24"/>
      <c r="AL2538" s="24">
        <v>0</v>
      </c>
      <c r="AM2538" s="24">
        <v>0</v>
      </c>
      <c r="AN2538" s="24">
        <v>0</v>
      </c>
      <c r="AO2538" s="24">
        <v>0</v>
      </c>
      <c r="AP2538" s="24">
        <v>0</v>
      </c>
      <c r="AQ2538" s="24">
        <v>0</v>
      </c>
      <c r="AR2538" s="24">
        <v>0</v>
      </c>
      <c r="AS2538" s="24">
        <v>0</v>
      </c>
      <c r="AT2538" s="24">
        <v>0</v>
      </c>
      <c r="AU2538" s="24">
        <v>0</v>
      </c>
      <c r="AV2538" s="24">
        <v>0</v>
      </c>
      <c r="AW2538" s="24">
        <v>0</v>
      </c>
      <c r="AX2538" s="24">
        <v>0</v>
      </c>
      <c r="AY2538" s="24">
        <v>0</v>
      </c>
      <c r="AZ2538" s="24">
        <v>0</v>
      </c>
      <c r="BA2538" s="24">
        <v>0</v>
      </c>
      <c r="BB2538" s="24">
        <v>0</v>
      </c>
      <c r="BC2538" s="24">
        <v>0</v>
      </c>
      <c r="BD2538" s="24">
        <f t="shared" si="1021"/>
        <v>0</v>
      </c>
      <c r="BE2538" s="25"/>
    </row>
    <row r="2539" spans="1:57" ht="25.5" customHeight="1" x14ac:dyDescent="0.25">
      <c r="A2539" s="29"/>
      <c r="B2539" s="83"/>
      <c r="C2539" s="84"/>
      <c r="D2539" s="84"/>
      <c r="E2539" s="76" t="s">
        <v>116</v>
      </c>
      <c r="F2539" s="37">
        <f t="shared" ref="F2539:AK2539" si="1022">SUM(F2499:F2538)</f>
        <v>0</v>
      </c>
      <c r="G2539" s="37">
        <f t="shared" si="1022"/>
        <v>0</v>
      </c>
      <c r="H2539" s="37">
        <f t="shared" si="1022"/>
        <v>0</v>
      </c>
      <c r="I2539" s="37">
        <f t="shared" si="1022"/>
        <v>0</v>
      </c>
      <c r="J2539" s="37">
        <f t="shared" si="1022"/>
        <v>0</v>
      </c>
      <c r="K2539" s="37">
        <f t="shared" si="1022"/>
        <v>0</v>
      </c>
      <c r="L2539" s="37">
        <f t="shared" si="1022"/>
        <v>0</v>
      </c>
      <c r="M2539" s="37">
        <f t="shared" si="1022"/>
        <v>0</v>
      </c>
      <c r="N2539" s="37">
        <f t="shared" si="1022"/>
        <v>0</v>
      </c>
      <c r="O2539" s="37">
        <f t="shared" si="1022"/>
        <v>0</v>
      </c>
      <c r="P2539" s="37">
        <f t="shared" si="1022"/>
        <v>0</v>
      </c>
      <c r="Q2539" s="37">
        <f t="shared" si="1022"/>
        <v>0</v>
      </c>
      <c r="R2539" s="37">
        <f t="shared" si="1022"/>
        <v>0</v>
      </c>
      <c r="S2539" s="37">
        <f t="shared" si="1022"/>
        <v>0</v>
      </c>
      <c r="T2539" s="37">
        <f t="shared" si="1022"/>
        <v>0</v>
      </c>
      <c r="U2539" s="37">
        <f t="shared" si="1022"/>
        <v>0</v>
      </c>
      <c r="V2539" s="37"/>
      <c r="W2539" s="37">
        <f t="shared" si="1022"/>
        <v>0</v>
      </c>
      <c r="X2539" s="37"/>
      <c r="Y2539" s="37">
        <f t="shared" si="1022"/>
        <v>0</v>
      </c>
      <c r="Z2539" s="37">
        <f t="shared" si="1022"/>
        <v>0</v>
      </c>
      <c r="AA2539" s="37"/>
      <c r="AB2539" s="37">
        <f t="shared" si="1022"/>
        <v>0</v>
      </c>
      <c r="AC2539" s="37">
        <f t="shared" si="1022"/>
        <v>0</v>
      </c>
      <c r="AD2539" s="37">
        <f t="shared" si="1022"/>
        <v>0</v>
      </c>
      <c r="AE2539" s="37">
        <f t="shared" si="1022"/>
        <v>0</v>
      </c>
      <c r="AF2539" s="37">
        <f t="shared" si="1022"/>
        <v>0</v>
      </c>
      <c r="AG2539" s="37">
        <f t="shared" si="1022"/>
        <v>0</v>
      </c>
      <c r="AH2539" s="37"/>
      <c r="AI2539" s="37">
        <f t="shared" si="1022"/>
        <v>0</v>
      </c>
      <c r="AJ2539" s="37">
        <f t="shared" si="1022"/>
        <v>0</v>
      </c>
      <c r="AK2539" s="37"/>
      <c r="AL2539" s="37">
        <f t="shared" ref="AL2539:BC2539" si="1023">SUM(AL2499:AL2538)</f>
        <v>0</v>
      </c>
      <c r="AM2539" s="37">
        <f t="shared" si="1023"/>
        <v>0</v>
      </c>
      <c r="AN2539" s="37">
        <f t="shared" si="1023"/>
        <v>0</v>
      </c>
      <c r="AO2539" s="37">
        <f t="shared" si="1023"/>
        <v>0</v>
      </c>
      <c r="AP2539" s="37">
        <f t="shared" si="1023"/>
        <v>0</v>
      </c>
      <c r="AQ2539" s="37">
        <f t="shared" si="1023"/>
        <v>0</v>
      </c>
      <c r="AR2539" s="37">
        <f t="shared" si="1023"/>
        <v>0</v>
      </c>
      <c r="AS2539" s="37">
        <f t="shared" si="1023"/>
        <v>0</v>
      </c>
      <c r="AT2539" s="37">
        <f t="shared" si="1023"/>
        <v>0</v>
      </c>
      <c r="AU2539" s="37">
        <f t="shared" si="1023"/>
        <v>0</v>
      </c>
      <c r="AV2539" s="37">
        <f t="shared" si="1023"/>
        <v>0</v>
      </c>
      <c r="AW2539" s="37">
        <f t="shared" si="1023"/>
        <v>0</v>
      </c>
      <c r="AX2539" s="37">
        <f t="shared" si="1023"/>
        <v>0</v>
      </c>
      <c r="AY2539" s="37">
        <f t="shared" si="1023"/>
        <v>0</v>
      </c>
      <c r="AZ2539" s="37">
        <f t="shared" si="1023"/>
        <v>0</v>
      </c>
      <c r="BA2539" s="37">
        <f t="shared" si="1023"/>
        <v>0</v>
      </c>
      <c r="BB2539" s="37">
        <f t="shared" si="1023"/>
        <v>0</v>
      </c>
      <c r="BC2539" s="37">
        <f t="shared" si="1023"/>
        <v>0</v>
      </c>
      <c r="BD2539" s="24">
        <f t="shared" si="1021"/>
        <v>0</v>
      </c>
      <c r="BE2539" s="110"/>
    </row>
    <row r="2540" spans="1:57" ht="25.5" customHeight="1" x14ac:dyDescent="0.25">
      <c r="A2540" s="29"/>
      <c r="B2540" s="83"/>
      <c r="C2540" s="84"/>
      <c r="D2540" s="84"/>
      <c r="E2540" s="76" t="s">
        <v>117</v>
      </c>
      <c r="F2540" s="33">
        <f t="shared" ref="F2540:AK2540" si="1024">COUNTA(F2499:F2538)</f>
        <v>40</v>
      </c>
      <c r="G2540" s="33">
        <f t="shared" si="1024"/>
        <v>40</v>
      </c>
      <c r="H2540" s="33">
        <f t="shared" si="1024"/>
        <v>40</v>
      </c>
      <c r="I2540" s="33">
        <f t="shared" si="1024"/>
        <v>40</v>
      </c>
      <c r="J2540" s="33">
        <f t="shared" si="1024"/>
        <v>40</v>
      </c>
      <c r="K2540" s="33">
        <f t="shared" si="1024"/>
        <v>40</v>
      </c>
      <c r="L2540" s="33">
        <f t="shared" si="1024"/>
        <v>40</v>
      </c>
      <c r="M2540" s="33">
        <f t="shared" si="1024"/>
        <v>40</v>
      </c>
      <c r="N2540" s="33">
        <f t="shared" si="1024"/>
        <v>40</v>
      </c>
      <c r="O2540" s="33">
        <f t="shared" si="1024"/>
        <v>40</v>
      </c>
      <c r="P2540" s="33">
        <f t="shared" si="1024"/>
        <v>40</v>
      </c>
      <c r="Q2540" s="33">
        <f t="shared" si="1024"/>
        <v>40</v>
      </c>
      <c r="R2540" s="33">
        <f t="shared" si="1024"/>
        <v>40</v>
      </c>
      <c r="S2540" s="33">
        <f t="shared" si="1024"/>
        <v>40</v>
      </c>
      <c r="T2540" s="33">
        <f t="shared" si="1024"/>
        <v>40</v>
      </c>
      <c r="U2540" s="33">
        <f t="shared" si="1024"/>
        <v>40</v>
      </c>
      <c r="V2540" s="33"/>
      <c r="W2540" s="33">
        <f t="shared" si="1024"/>
        <v>40</v>
      </c>
      <c r="X2540" s="33"/>
      <c r="Y2540" s="33">
        <f t="shared" si="1024"/>
        <v>40</v>
      </c>
      <c r="Z2540" s="33">
        <f t="shared" si="1024"/>
        <v>40</v>
      </c>
      <c r="AA2540" s="33"/>
      <c r="AB2540" s="33">
        <f t="shared" si="1024"/>
        <v>40</v>
      </c>
      <c r="AC2540" s="33">
        <f t="shared" si="1024"/>
        <v>40</v>
      </c>
      <c r="AD2540" s="33">
        <f t="shared" si="1024"/>
        <v>40</v>
      </c>
      <c r="AE2540" s="33">
        <f t="shared" si="1024"/>
        <v>40</v>
      </c>
      <c r="AF2540" s="33">
        <f t="shared" si="1024"/>
        <v>40</v>
      </c>
      <c r="AG2540" s="33">
        <f t="shared" si="1024"/>
        <v>40</v>
      </c>
      <c r="AH2540" s="33"/>
      <c r="AI2540" s="33">
        <f t="shared" si="1024"/>
        <v>40</v>
      </c>
      <c r="AJ2540" s="33">
        <f t="shared" si="1024"/>
        <v>40</v>
      </c>
      <c r="AK2540" s="33"/>
      <c r="AL2540" s="33">
        <f t="shared" ref="AL2540:BC2540" si="1025">COUNTA(AL2499:AL2538)</f>
        <v>40</v>
      </c>
      <c r="AM2540" s="33">
        <f t="shared" si="1025"/>
        <v>40</v>
      </c>
      <c r="AN2540" s="33">
        <f t="shared" si="1025"/>
        <v>40</v>
      </c>
      <c r="AO2540" s="33">
        <f t="shared" si="1025"/>
        <v>40</v>
      </c>
      <c r="AP2540" s="33">
        <f t="shared" si="1025"/>
        <v>40</v>
      </c>
      <c r="AQ2540" s="33">
        <f t="shared" si="1025"/>
        <v>40</v>
      </c>
      <c r="AR2540" s="33">
        <f t="shared" si="1025"/>
        <v>40</v>
      </c>
      <c r="AS2540" s="33">
        <f t="shared" si="1025"/>
        <v>40</v>
      </c>
      <c r="AT2540" s="33">
        <f t="shared" si="1025"/>
        <v>40</v>
      </c>
      <c r="AU2540" s="33">
        <f t="shared" si="1025"/>
        <v>40</v>
      </c>
      <c r="AV2540" s="33">
        <f t="shared" si="1025"/>
        <v>40</v>
      </c>
      <c r="AW2540" s="33">
        <f t="shared" si="1025"/>
        <v>40</v>
      </c>
      <c r="AX2540" s="33">
        <f t="shared" si="1025"/>
        <v>40</v>
      </c>
      <c r="AY2540" s="33">
        <f t="shared" si="1025"/>
        <v>40</v>
      </c>
      <c r="AZ2540" s="33">
        <f t="shared" si="1025"/>
        <v>40</v>
      </c>
      <c r="BA2540" s="33">
        <f t="shared" si="1025"/>
        <v>40</v>
      </c>
      <c r="BB2540" s="33">
        <f t="shared" si="1025"/>
        <v>40</v>
      </c>
      <c r="BC2540" s="33">
        <f t="shared" si="1025"/>
        <v>40</v>
      </c>
      <c r="BD2540" s="33">
        <f t="shared" si="1021"/>
        <v>1800</v>
      </c>
      <c r="BE2540" s="110"/>
    </row>
    <row r="2541" spans="1:57" ht="25.5" customHeight="1" x14ac:dyDescent="0.25">
      <c r="A2541" s="29"/>
      <c r="B2541" s="83"/>
      <c r="C2541" s="84"/>
      <c r="D2541" s="84"/>
      <c r="E2541" s="76" t="s">
        <v>64</v>
      </c>
      <c r="F2541" s="34">
        <f t="shared" ref="F2541:AK2541" si="1026">COUNTIF(F2499:F2538,"NS")</f>
        <v>0</v>
      </c>
      <c r="G2541" s="34">
        <f t="shared" si="1026"/>
        <v>0</v>
      </c>
      <c r="H2541" s="34">
        <f t="shared" si="1026"/>
        <v>0</v>
      </c>
      <c r="I2541" s="34">
        <f t="shared" si="1026"/>
        <v>0</v>
      </c>
      <c r="J2541" s="34">
        <f t="shared" si="1026"/>
        <v>0</v>
      </c>
      <c r="K2541" s="34">
        <f t="shared" si="1026"/>
        <v>0</v>
      </c>
      <c r="L2541" s="34">
        <f t="shared" si="1026"/>
        <v>0</v>
      </c>
      <c r="M2541" s="34">
        <f t="shared" si="1026"/>
        <v>0</v>
      </c>
      <c r="N2541" s="34">
        <f t="shared" si="1026"/>
        <v>0</v>
      </c>
      <c r="O2541" s="34">
        <f t="shared" si="1026"/>
        <v>0</v>
      </c>
      <c r="P2541" s="34">
        <f t="shared" si="1026"/>
        <v>0</v>
      </c>
      <c r="Q2541" s="34">
        <f t="shared" si="1026"/>
        <v>0</v>
      </c>
      <c r="R2541" s="34">
        <f t="shared" si="1026"/>
        <v>0</v>
      </c>
      <c r="S2541" s="34">
        <f t="shared" si="1026"/>
        <v>0</v>
      </c>
      <c r="T2541" s="34">
        <f t="shared" si="1026"/>
        <v>0</v>
      </c>
      <c r="U2541" s="34">
        <f t="shared" si="1026"/>
        <v>0</v>
      </c>
      <c r="V2541" s="34"/>
      <c r="W2541" s="34">
        <f t="shared" si="1026"/>
        <v>0</v>
      </c>
      <c r="X2541" s="34"/>
      <c r="Y2541" s="34">
        <f t="shared" si="1026"/>
        <v>0</v>
      </c>
      <c r="Z2541" s="34">
        <f t="shared" si="1026"/>
        <v>0</v>
      </c>
      <c r="AA2541" s="34"/>
      <c r="AB2541" s="34">
        <f t="shared" si="1026"/>
        <v>0</v>
      </c>
      <c r="AC2541" s="34">
        <f t="shared" si="1026"/>
        <v>0</v>
      </c>
      <c r="AD2541" s="34">
        <f t="shared" si="1026"/>
        <v>0</v>
      </c>
      <c r="AE2541" s="34">
        <f t="shared" si="1026"/>
        <v>0</v>
      </c>
      <c r="AF2541" s="34">
        <f t="shared" si="1026"/>
        <v>0</v>
      </c>
      <c r="AG2541" s="34">
        <f t="shared" si="1026"/>
        <v>0</v>
      </c>
      <c r="AH2541" s="34"/>
      <c r="AI2541" s="34">
        <f t="shared" si="1026"/>
        <v>0</v>
      </c>
      <c r="AJ2541" s="34">
        <f t="shared" si="1026"/>
        <v>0</v>
      </c>
      <c r="AK2541" s="34"/>
      <c r="AL2541" s="34">
        <f t="shared" ref="AL2541:BC2541" si="1027">COUNTIF(AL2499:AL2538,"NS")</f>
        <v>0</v>
      </c>
      <c r="AM2541" s="34">
        <f t="shared" si="1027"/>
        <v>0</v>
      </c>
      <c r="AN2541" s="34">
        <f t="shared" si="1027"/>
        <v>0</v>
      </c>
      <c r="AO2541" s="34">
        <f t="shared" si="1027"/>
        <v>0</v>
      </c>
      <c r="AP2541" s="34">
        <f t="shared" si="1027"/>
        <v>0</v>
      </c>
      <c r="AQ2541" s="34">
        <f t="shared" si="1027"/>
        <v>0</v>
      </c>
      <c r="AR2541" s="34">
        <f t="shared" si="1027"/>
        <v>0</v>
      </c>
      <c r="AS2541" s="34">
        <f t="shared" si="1027"/>
        <v>0</v>
      </c>
      <c r="AT2541" s="34">
        <f t="shared" si="1027"/>
        <v>0</v>
      </c>
      <c r="AU2541" s="34">
        <f t="shared" si="1027"/>
        <v>0</v>
      </c>
      <c r="AV2541" s="34">
        <f t="shared" si="1027"/>
        <v>0</v>
      </c>
      <c r="AW2541" s="34">
        <f t="shared" si="1027"/>
        <v>0</v>
      </c>
      <c r="AX2541" s="34">
        <f t="shared" si="1027"/>
        <v>0</v>
      </c>
      <c r="AY2541" s="34">
        <f t="shared" si="1027"/>
        <v>0</v>
      </c>
      <c r="AZ2541" s="34">
        <f t="shared" si="1027"/>
        <v>0</v>
      </c>
      <c r="BA2541" s="34">
        <f t="shared" si="1027"/>
        <v>0</v>
      </c>
      <c r="BB2541" s="34">
        <f t="shared" si="1027"/>
        <v>0</v>
      </c>
      <c r="BC2541" s="34">
        <f t="shared" si="1027"/>
        <v>0</v>
      </c>
      <c r="BD2541" s="33">
        <f t="shared" si="1021"/>
        <v>0</v>
      </c>
      <c r="BE2541" s="110"/>
    </row>
    <row r="2542" spans="1:57" ht="25.5" customHeight="1" x14ac:dyDescent="0.25">
      <c r="A2542" s="29"/>
      <c r="B2542" s="83"/>
      <c r="C2542" s="84"/>
      <c r="D2542" s="84"/>
      <c r="E2542" s="76" t="s">
        <v>59</v>
      </c>
      <c r="F2542" s="34">
        <f t="shared" ref="F2542:AK2542" si="1028">COUNTIF(F2499:F2538,"NC")</f>
        <v>0</v>
      </c>
      <c r="G2542" s="34">
        <f t="shared" si="1028"/>
        <v>0</v>
      </c>
      <c r="H2542" s="34">
        <f t="shared" si="1028"/>
        <v>0</v>
      </c>
      <c r="I2542" s="34">
        <f t="shared" si="1028"/>
        <v>0</v>
      </c>
      <c r="J2542" s="34">
        <f t="shared" si="1028"/>
        <v>0</v>
      </c>
      <c r="K2542" s="34">
        <f t="shared" si="1028"/>
        <v>0</v>
      </c>
      <c r="L2542" s="34">
        <f t="shared" si="1028"/>
        <v>0</v>
      </c>
      <c r="M2542" s="34">
        <f t="shared" si="1028"/>
        <v>0</v>
      </c>
      <c r="N2542" s="34">
        <f t="shared" si="1028"/>
        <v>0</v>
      </c>
      <c r="O2542" s="34">
        <f t="shared" si="1028"/>
        <v>0</v>
      </c>
      <c r="P2542" s="34">
        <f t="shared" si="1028"/>
        <v>0</v>
      </c>
      <c r="Q2542" s="34">
        <f t="shared" si="1028"/>
        <v>0</v>
      </c>
      <c r="R2542" s="34">
        <f t="shared" si="1028"/>
        <v>0</v>
      </c>
      <c r="S2542" s="34">
        <f t="shared" si="1028"/>
        <v>0</v>
      </c>
      <c r="T2542" s="34">
        <f t="shared" si="1028"/>
        <v>0</v>
      </c>
      <c r="U2542" s="34">
        <f t="shared" si="1028"/>
        <v>0</v>
      </c>
      <c r="V2542" s="34"/>
      <c r="W2542" s="34">
        <f t="shared" si="1028"/>
        <v>0</v>
      </c>
      <c r="X2542" s="34"/>
      <c r="Y2542" s="34">
        <f t="shared" si="1028"/>
        <v>0</v>
      </c>
      <c r="Z2542" s="34">
        <f t="shared" si="1028"/>
        <v>0</v>
      </c>
      <c r="AA2542" s="34"/>
      <c r="AB2542" s="34">
        <f t="shared" si="1028"/>
        <v>0</v>
      </c>
      <c r="AC2542" s="34">
        <f t="shared" si="1028"/>
        <v>0</v>
      </c>
      <c r="AD2542" s="34">
        <f t="shared" si="1028"/>
        <v>0</v>
      </c>
      <c r="AE2542" s="34">
        <f t="shared" si="1028"/>
        <v>0</v>
      </c>
      <c r="AF2542" s="34">
        <f t="shared" si="1028"/>
        <v>0</v>
      </c>
      <c r="AG2542" s="34">
        <f t="shared" si="1028"/>
        <v>0</v>
      </c>
      <c r="AH2542" s="34"/>
      <c r="AI2542" s="34">
        <f t="shared" si="1028"/>
        <v>0</v>
      </c>
      <c r="AJ2542" s="34">
        <f t="shared" si="1028"/>
        <v>0</v>
      </c>
      <c r="AK2542" s="34"/>
      <c r="AL2542" s="34">
        <f t="shared" ref="AL2542:BC2542" si="1029">COUNTIF(AL2499:AL2538,"NC")</f>
        <v>0</v>
      </c>
      <c r="AM2542" s="34">
        <f t="shared" si="1029"/>
        <v>0</v>
      </c>
      <c r="AN2542" s="34">
        <f t="shared" si="1029"/>
        <v>0</v>
      </c>
      <c r="AO2542" s="34">
        <f t="shared" si="1029"/>
        <v>0</v>
      </c>
      <c r="AP2542" s="34">
        <f t="shared" si="1029"/>
        <v>0</v>
      </c>
      <c r="AQ2542" s="34">
        <f t="shared" si="1029"/>
        <v>0</v>
      </c>
      <c r="AR2542" s="34">
        <f t="shared" si="1029"/>
        <v>0</v>
      </c>
      <c r="AS2542" s="34">
        <f t="shared" si="1029"/>
        <v>0</v>
      </c>
      <c r="AT2542" s="34">
        <f t="shared" si="1029"/>
        <v>0</v>
      </c>
      <c r="AU2542" s="34">
        <f t="shared" si="1029"/>
        <v>0</v>
      </c>
      <c r="AV2542" s="34">
        <f t="shared" si="1029"/>
        <v>0</v>
      </c>
      <c r="AW2542" s="34">
        <f t="shared" si="1029"/>
        <v>0</v>
      </c>
      <c r="AX2542" s="34">
        <f t="shared" si="1029"/>
        <v>0</v>
      </c>
      <c r="AY2542" s="34">
        <f t="shared" si="1029"/>
        <v>0</v>
      </c>
      <c r="AZ2542" s="34">
        <f t="shared" si="1029"/>
        <v>0</v>
      </c>
      <c r="BA2542" s="34">
        <f t="shared" si="1029"/>
        <v>0</v>
      </c>
      <c r="BB2542" s="34">
        <f t="shared" si="1029"/>
        <v>0</v>
      </c>
      <c r="BC2542" s="34">
        <f t="shared" si="1029"/>
        <v>0</v>
      </c>
      <c r="BD2542" s="33">
        <f t="shared" si="1021"/>
        <v>0</v>
      </c>
      <c r="BE2542" s="110"/>
    </row>
    <row r="2543" spans="1:57" ht="25.5" customHeight="1" x14ac:dyDescent="0.25">
      <c r="A2543" s="29"/>
      <c r="B2543" s="83"/>
      <c r="C2543" s="84"/>
      <c r="D2543" s="84"/>
      <c r="E2543" s="76" t="s">
        <v>118</v>
      </c>
      <c r="F2543" s="35">
        <f t="shared" ref="F2543:AK2543" si="1030">1-F2542/(F2540-F2541)</f>
        <v>1</v>
      </c>
      <c r="G2543" s="35">
        <f t="shared" si="1030"/>
        <v>1</v>
      </c>
      <c r="H2543" s="35">
        <f t="shared" si="1030"/>
        <v>1</v>
      </c>
      <c r="I2543" s="35">
        <f t="shared" si="1030"/>
        <v>1</v>
      </c>
      <c r="J2543" s="35">
        <f t="shared" si="1030"/>
        <v>1</v>
      </c>
      <c r="K2543" s="35">
        <f t="shared" si="1030"/>
        <v>1</v>
      </c>
      <c r="L2543" s="35">
        <f t="shared" si="1030"/>
        <v>1</v>
      </c>
      <c r="M2543" s="35">
        <f t="shared" si="1030"/>
        <v>1</v>
      </c>
      <c r="N2543" s="35">
        <f t="shared" si="1030"/>
        <v>1</v>
      </c>
      <c r="O2543" s="35">
        <f t="shared" si="1030"/>
        <v>1</v>
      </c>
      <c r="P2543" s="35">
        <f t="shared" si="1030"/>
        <v>1</v>
      </c>
      <c r="Q2543" s="35">
        <f t="shared" si="1030"/>
        <v>1</v>
      </c>
      <c r="R2543" s="35">
        <f t="shared" si="1030"/>
        <v>1</v>
      </c>
      <c r="S2543" s="35">
        <f t="shared" si="1030"/>
        <v>1</v>
      </c>
      <c r="T2543" s="35">
        <f t="shared" si="1030"/>
        <v>1</v>
      </c>
      <c r="U2543" s="35">
        <f t="shared" si="1030"/>
        <v>1</v>
      </c>
      <c r="V2543" s="35"/>
      <c r="W2543" s="35">
        <f t="shared" si="1030"/>
        <v>1</v>
      </c>
      <c r="X2543" s="35"/>
      <c r="Y2543" s="35">
        <f t="shared" si="1030"/>
        <v>1</v>
      </c>
      <c r="Z2543" s="35">
        <f t="shared" si="1030"/>
        <v>1</v>
      </c>
      <c r="AA2543" s="35"/>
      <c r="AB2543" s="35">
        <f t="shared" si="1030"/>
        <v>1</v>
      </c>
      <c r="AC2543" s="35">
        <f t="shared" si="1030"/>
        <v>1</v>
      </c>
      <c r="AD2543" s="35">
        <f t="shared" si="1030"/>
        <v>1</v>
      </c>
      <c r="AE2543" s="35">
        <f t="shared" si="1030"/>
        <v>1</v>
      </c>
      <c r="AF2543" s="35">
        <f t="shared" si="1030"/>
        <v>1</v>
      </c>
      <c r="AG2543" s="35">
        <f t="shared" si="1030"/>
        <v>1</v>
      </c>
      <c r="AH2543" s="35"/>
      <c r="AI2543" s="35">
        <f t="shared" si="1030"/>
        <v>1</v>
      </c>
      <c r="AJ2543" s="35">
        <f t="shared" si="1030"/>
        <v>1</v>
      </c>
      <c r="AK2543" s="35"/>
      <c r="AL2543" s="35">
        <f t="shared" ref="AL2543:BD2543" si="1031">1-AL2542/(AL2540-AL2541)</f>
        <v>1</v>
      </c>
      <c r="AM2543" s="35">
        <f t="shared" si="1031"/>
        <v>1</v>
      </c>
      <c r="AN2543" s="35">
        <f t="shared" si="1031"/>
        <v>1</v>
      </c>
      <c r="AO2543" s="35">
        <f t="shared" si="1031"/>
        <v>1</v>
      </c>
      <c r="AP2543" s="35">
        <f t="shared" si="1031"/>
        <v>1</v>
      </c>
      <c r="AQ2543" s="35">
        <f t="shared" si="1031"/>
        <v>1</v>
      </c>
      <c r="AR2543" s="35">
        <f t="shared" si="1031"/>
        <v>1</v>
      </c>
      <c r="AS2543" s="35">
        <f t="shared" si="1031"/>
        <v>1</v>
      </c>
      <c r="AT2543" s="35">
        <f t="shared" si="1031"/>
        <v>1</v>
      </c>
      <c r="AU2543" s="35">
        <f t="shared" si="1031"/>
        <v>1</v>
      </c>
      <c r="AV2543" s="35">
        <f t="shared" si="1031"/>
        <v>1</v>
      </c>
      <c r="AW2543" s="35">
        <f t="shared" si="1031"/>
        <v>1</v>
      </c>
      <c r="AX2543" s="35">
        <f t="shared" si="1031"/>
        <v>1</v>
      </c>
      <c r="AY2543" s="35">
        <f t="shared" si="1031"/>
        <v>1</v>
      </c>
      <c r="AZ2543" s="35">
        <f t="shared" si="1031"/>
        <v>1</v>
      </c>
      <c r="BA2543" s="35">
        <f t="shared" si="1031"/>
        <v>1</v>
      </c>
      <c r="BB2543" s="35">
        <f t="shared" si="1031"/>
        <v>1</v>
      </c>
      <c r="BC2543" s="35">
        <f t="shared" si="1031"/>
        <v>1</v>
      </c>
      <c r="BD2543" s="35">
        <f t="shared" si="1031"/>
        <v>1</v>
      </c>
      <c r="BE2543" s="110"/>
    </row>
    <row r="2544" spans="1:57" ht="25.5" customHeight="1" x14ac:dyDescent="0.25">
      <c r="A2544" s="29"/>
      <c r="B2544" s="83"/>
      <c r="C2544" s="84"/>
      <c r="D2544" s="84"/>
      <c r="E2544" s="76" t="s">
        <v>152</v>
      </c>
      <c r="F2544" s="34">
        <f t="shared" ref="F2544:AK2544" si="1032">F2540+F2493</f>
        <v>1999</v>
      </c>
      <c r="G2544" s="34">
        <f t="shared" si="1032"/>
        <v>2000</v>
      </c>
      <c r="H2544" s="34">
        <f t="shared" si="1032"/>
        <v>2000</v>
      </c>
      <c r="I2544" s="34">
        <f t="shared" si="1032"/>
        <v>2000</v>
      </c>
      <c r="J2544" s="34">
        <f t="shared" si="1032"/>
        <v>2000</v>
      </c>
      <c r="K2544" s="34">
        <f t="shared" si="1032"/>
        <v>1998</v>
      </c>
      <c r="L2544" s="34">
        <f t="shared" si="1032"/>
        <v>1998</v>
      </c>
      <c r="M2544" s="34">
        <f t="shared" si="1032"/>
        <v>1999</v>
      </c>
      <c r="N2544" s="34">
        <f t="shared" si="1032"/>
        <v>1999</v>
      </c>
      <c r="O2544" s="34">
        <f t="shared" si="1032"/>
        <v>1998</v>
      </c>
      <c r="P2544" s="34">
        <f t="shared" si="1032"/>
        <v>2000</v>
      </c>
      <c r="Q2544" s="34">
        <f t="shared" si="1032"/>
        <v>2000</v>
      </c>
      <c r="R2544" s="34">
        <f t="shared" si="1032"/>
        <v>1983</v>
      </c>
      <c r="S2544" s="34">
        <f t="shared" si="1032"/>
        <v>1999</v>
      </c>
      <c r="T2544" s="34">
        <f t="shared" si="1032"/>
        <v>2000</v>
      </c>
      <c r="U2544" s="34">
        <f t="shared" si="1032"/>
        <v>1988</v>
      </c>
      <c r="V2544" s="34"/>
      <c r="W2544" s="34">
        <f t="shared" si="1032"/>
        <v>1995</v>
      </c>
      <c r="X2544" s="34"/>
      <c r="Y2544" s="34">
        <f t="shared" si="1032"/>
        <v>1999</v>
      </c>
      <c r="Z2544" s="34">
        <f t="shared" si="1032"/>
        <v>2000</v>
      </c>
      <c r="AA2544" s="34"/>
      <c r="AB2544" s="34">
        <f t="shared" si="1032"/>
        <v>2000</v>
      </c>
      <c r="AC2544" s="34">
        <f t="shared" si="1032"/>
        <v>2000</v>
      </c>
      <c r="AD2544" s="34">
        <f t="shared" si="1032"/>
        <v>2000</v>
      </c>
      <c r="AE2544" s="34">
        <f t="shared" si="1032"/>
        <v>2000</v>
      </c>
      <c r="AF2544" s="34">
        <f t="shared" si="1032"/>
        <v>1999</v>
      </c>
      <c r="AG2544" s="34">
        <f t="shared" si="1032"/>
        <v>1999</v>
      </c>
      <c r="AH2544" s="34"/>
      <c r="AI2544" s="34">
        <f t="shared" si="1032"/>
        <v>2000</v>
      </c>
      <c r="AJ2544" s="34">
        <f t="shared" si="1032"/>
        <v>1996</v>
      </c>
      <c r="AK2544" s="34"/>
      <c r="AL2544" s="34">
        <f t="shared" ref="AL2544:BD2544" si="1033">AL2540+AL2493</f>
        <v>1996</v>
      </c>
      <c r="AM2544" s="34">
        <f t="shared" si="1033"/>
        <v>1999</v>
      </c>
      <c r="AN2544" s="34">
        <f t="shared" si="1033"/>
        <v>1999</v>
      </c>
      <c r="AO2544" s="34">
        <f t="shared" si="1033"/>
        <v>1999</v>
      </c>
      <c r="AP2544" s="34">
        <f t="shared" si="1033"/>
        <v>2000</v>
      </c>
      <c r="AQ2544" s="34">
        <f t="shared" si="1033"/>
        <v>1997</v>
      </c>
      <c r="AR2544" s="34">
        <f t="shared" si="1033"/>
        <v>1998</v>
      </c>
      <c r="AS2544" s="34">
        <f t="shared" si="1033"/>
        <v>2000</v>
      </c>
      <c r="AT2544" s="34">
        <f t="shared" si="1033"/>
        <v>1999</v>
      </c>
      <c r="AU2544" s="34">
        <f t="shared" si="1033"/>
        <v>2000</v>
      </c>
      <c r="AV2544" s="34">
        <f t="shared" si="1033"/>
        <v>2000</v>
      </c>
      <c r="AW2544" s="34">
        <f t="shared" si="1033"/>
        <v>1992</v>
      </c>
      <c r="AX2544" s="34">
        <f t="shared" si="1033"/>
        <v>1999</v>
      </c>
      <c r="AY2544" s="34">
        <f t="shared" si="1033"/>
        <v>1997</v>
      </c>
      <c r="AZ2544" s="34">
        <f t="shared" si="1033"/>
        <v>1999</v>
      </c>
      <c r="BA2544" s="34">
        <f t="shared" si="1033"/>
        <v>2000</v>
      </c>
      <c r="BB2544" s="34">
        <f t="shared" si="1033"/>
        <v>2000</v>
      </c>
      <c r="BC2544" s="34">
        <f t="shared" si="1033"/>
        <v>2000</v>
      </c>
      <c r="BD2544" s="34">
        <f t="shared" si="1033"/>
        <v>89923</v>
      </c>
      <c r="BE2544" s="110"/>
    </row>
    <row r="2545" spans="1:57" ht="25.5" customHeight="1" x14ac:dyDescent="0.25">
      <c r="A2545" s="29"/>
      <c r="B2545" s="83"/>
      <c r="C2545" s="84"/>
      <c r="D2545" s="84"/>
      <c r="E2545" s="76" t="s">
        <v>153</v>
      </c>
      <c r="F2545" s="34">
        <f t="shared" ref="F2545:AK2545" si="1034">F2541+F2494</f>
        <v>94</v>
      </c>
      <c r="G2545" s="34">
        <f t="shared" si="1034"/>
        <v>142</v>
      </c>
      <c r="H2545" s="34">
        <f t="shared" si="1034"/>
        <v>91</v>
      </c>
      <c r="I2545" s="34">
        <f t="shared" si="1034"/>
        <v>146</v>
      </c>
      <c r="J2545" s="34">
        <f t="shared" si="1034"/>
        <v>151</v>
      </c>
      <c r="K2545" s="34">
        <f t="shared" si="1034"/>
        <v>145</v>
      </c>
      <c r="L2545" s="34">
        <f t="shared" si="1034"/>
        <v>192</v>
      </c>
      <c r="M2545" s="34">
        <f t="shared" si="1034"/>
        <v>175</v>
      </c>
      <c r="N2545" s="34">
        <f t="shared" si="1034"/>
        <v>159</v>
      </c>
      <c r="O2545" s="34">
        <f t="shared" si="1034"/>
        <v>158</v>
      </c>
      <c r="P2545" s="34">
        <f t="shared" si="1034"/>
        <v>148</v>
      </c>
      <c r="Q2545" s="34">
        <f t="shared" si="1034"/>
        <v>192</v>
      </c>
      <c r="R2545" s="34">
        <f t="shared" si="1034"/>
        <v>131</v>
      </c>
      <c r="S2545" s="34">
        <f t="shared" si="1034"/>
        <v>185</v>
      </c>
      <c r="T2545" s="34">
        <f t="shared" si="1034"/>
        <v>145</v>
      </c>
      <c r="U2545" s="34">
        <f t="shared" si="1034"/>
        <v>140</v>
      </c>
      <c r="V2545" s="34"/>
      <c r="W2545" s="34">
        <f t="shared" si="1034"/>
        <v>157</v>
      </c>
      <c r="X2545" s="34"/>
      <c r="Y2545" s="34">
        <f t="shared" si="1034"/>
        <v>150</v>
      </c>
      <c r="Z2545" s="34">
        <f t="shared" si="1034"/>
        <v>146</v>
      </c>
      <c r="AA2545" s="34"/>
      <c r="AB2545" s="34">
        <f t="shared" si="1034"/>
        <v>133</v>
      </c>
      <c r="AC2545" s="34">
        <f t="shared" si="1034"/>
        <v>149</v>
      </c>
      <c r="AD2545" s="34">
        <f t="shared" si="1034"/>
        <v>154</v>
      </c>
      <c r="AE2545" s="34">
        <f t="shared" si="1034"/>
        <v>157</v>
      </c>
      <c r="AF2545" s="34">
        <f t="shared" si="1034"/>
        <v>166</v>
      </c>
      <c r="AG2545" s="34">
        <f t="shared" si="1034"/>
        <v>116</v>
      </c>
      <c r="AH2545" s="34"/>
      <c r="AI2545" s="34">
        <f t="shared" si="1034"/>
        <v>184</v>
      </c>
      <c r="AJ2545" s="34">
        <f t="shared" si="1034"/>
        <v>148</v>
      </c>
      <c r="AK2545" s="34"/>
      <c r="AL2545" s="34">
        <f t="shared" ref="AL2545:BD2545" si="1035">AL2541+AL2494</f>
        <v>145</v>
      </c>
      <c r="AM2545" s="34">
        <f t="shared" si="1035"/>
        <v>147</v>
      </c>
      <c r="AN2545" s="34">
        <f t="shared" si="1035"/>
        <v>176</v>
      </c>
      <c r="AO2545" s="34">
        <f t="shared" si="1035"/>
        <v>144</v>
      </c>
      <c r="AP2545" s="34">
        <f t="shared" si="1035"/>
        <v>184</v>
      </c>
      <c r="AQ2545" s="34">
        <f t="shared" si="1035"/>
        <v>147</v>
      </c>
      <c r="AR2545" s="34">
        <f t="shared" si="1035"/>
        <v>130</v>
      </c>
      <c r="AS2545" s="34">
        <f t="shared" si="1035"/>
        <v>217</v>
      </c>
      <c r="AT2545" s="34">
        <f t="shared" si="1035"/>
        <v>144</v>
      </c>
      <c r="AU2545" s="34">
        <f t="shared" si="1035"/>
        <v>189</v>
      </c>
      <c r="AV2545" s="34">
        <f t="shared" si="1035"/>
        <v>0</v>
      </c>
      <c r="AW2545" s="34">
        <f t="shared" si="1035"/>
        <v>154</v>
      </c>
      <c r="AX2545" s="34">
        <f t="shared" si="1035"/>
        <v>128</v>
      </c>
      <c r="AY2545" s="34">
        <f t="shared" si="1035"/>
        <v>196</v>
      </c>
      <c r="AZ2545" s="34">
        <f t="shared" si="1035"/>
        <v>131</v>
      </c>
      <c r="BA2545" s="34">
        <f t="shared" si="1035"/>
        <v>137</v>
      </c>
      <c r="BB2545" s="34">
        <f t="shared" si="1035"/>
        <v>0</v>
      </c>
      <c r="BC2545" s="34">
        <f t="shared" si="1035"/>
        <v>0</v>
      </c>
      <c r="BD2545" s="34">
        <f t="shared" si="1035"/>
        <v>6423</v>
      </c>
      <c r="BE2545" s="110"/>
    </row>
    <row r="2546" spans="1:57" ht="25.5" customHeight="1" x14ac:dyDescent="0.25">
      <c r="A2546" s="29"/>
      <c r="B2546" s="83"/>
      <c r="C2546" s="84"/>
      <c r="D2546" s="84"/>
      <c r="E2546" s="76" t="s">
        <v>154</v>
      </c>
      <c r="F2546" s="34">
        <f t="shared" ref="F2546:AK2546" si="1036">F2542+F2495</f>
        <v>5</v>
      </c>
      <c r="G2546" s="34">
        <f t="shared" si="1036"/>
        <v>27</v>
      </c>
      <c r="H2546" s="34">
        <f t="shared" si="1036"/>
        <v>89</v>
      </c>
      <c r="I2546" s="34">
        <f t="shared" si="1036"/>
        <v>71</v>
      </c>
      <c r="J2546" s="34">
        <f t="shared" si="1036"/>
        <v>81</v>
      </c>
      <c r="K2546" s="34">
        <f t="shared" si="1036"/>
        <v>22</v>
      </c>
      <c r="L2546" s="34">
        <f t="shared" si="1036"/>
        <v>51</v>
      </c>
      <c r="M2546" s="34">
        <f t="shared" si="1036"/>
        <v>134</v>
      </c>
      <c r="N2546" s="34">
        <f t="shared" si="1036"/>
        <v>107</v>
      </c>
      <c r="O2546" s="34">
        <f t="shared" si="1036"/>
        <v>72</v>
      </c>
      <c r="P2546" s="34">
        <f t="shared" si="1036"/>
        <v>29</v>
      </c>
      <c r="Q2546" s="34">
        <f t="shared" si="1036"/>
        <v>71</v>
      </c>
      <c r="R2546" s="34">
        <f t="shared" si="1036"/>
        <v>96</v>
      </c>
      <c r="S2546" s="34">
        <f t="shared" si="1036"/>
        <v>24</v>
      </c>
      <c r="T2546" s="34">
        <f t="shared" si="1036"/>
        <v>101</v>
      </c>
      <c r="U2546" s="34">
        <f t="shared" si="1036"/>
        <v>78</v>
      </c>
      <c r="V2546" s="34"/>
      <c r="W2546" s="34">
        <f t="shared" si="1036"/>
        <v>147</v>
      </c>
      <c r="X2546" s="34"/>
      <c r="Y2546" s="34">
        <f t="shared" si="1036"/>
        <v>58</v>
      </c>
      <c r="Z2546" s="34">
        <f t="shared" si="1036"/>
        <v>74</v>
      </c>
      <c r="AA2546" s="34"/>
      <c r="AB2546" s="34">
        <f t="shared" si="1036"/>
        <v>4</v>
      </c>
      <c r="AC2546" s="34">
        <f t="shared" si="1036"/>
        <v>59</v>
      </c>
      <c r="AD2546" s="34">
        <f t="shared" si="1036"/>
        <v>25</v>
      </c>
      <c r="AE2546" s="34">
        <f t="shared" si="1036"/>
        <v>21</v>
      </c>
      <c r="AF2546" s="34">
        <f t="shared" si="1036"/>
        <v>105</v>
      </c>
      <c r="AG2546" s="34">
        <f t="shared" si="1036"/>
        <v>40</v>
      </c>
      <c r="AH2546" s="34"/>
      <c r="AI2546" s="34">
        <f t="shared" si="1036"/>
        <v>58</v>
      </c>
      <c r="AJ2546" s="34">
        <f t="shared" si="1036"/>
        <v>39</v>
      </c>
      <c r="AK2546" s="34"/>
      <c r="AL2546" s="34">
        <f t="shared" ref="AL2546:BD2546" si="1037">AL2542+AL2495</f>
        <v>37</v>
      </c>
      <c r="AM2546" s="34">
        <f t="shared" si="1037"/>
        <v>15</v>
      </c>
      <c r="AN2546" s="34">
        <f t="shared" si="1037"/>
        <v>38</v>
      </c>
      <c r="AO2546" s="34">
        <f t="shared" si="1037"/>
        <v>93</v>
      </c>
      <c r="AP2546" s="34">
        <f t="shared" si="1037"/>
        <v>15</v>
      </c>
      <c r="AQ2546" s="34">
        <f t="shared" si="1037"/>
        <v>141</v>
      </c>
      <c r="AR2546" s="34">
        <f t="shared" si="1037"/>
        <v>101</v>
      </c>
      <c r="AS2546" s="34">
        <f t="shared" si="1037"/>
        <v>87</v>
      </c>
      <c r="AT2546" s="34">
        <f t="shared" si="1037"/>
        <v>89</v>
      </c>
      <c r="AU2546" s="34">
        <f t="shared" si="1037"/>
        <v>158</v>
      </c>
      <c r="AV2546" s="34">
        <f t="shared" si="1037"/>
        <v>0</v>
      </c>
      <c r="AW2546" s="34">
        <f t="shared" si="1037"/>
        <v>183</v>
      </c>
      <c r="AX2546" s="34">
        <f t="shared" si="1037"/>
        <v>64</v>
      </c>
      <c r="AY2546" s="34">
        <f t="shared" si="1037"/>
        <v>3</v>
      </c>
      <c r="AZ2546" s="34">
        <f t="shared" si="1037"/>
        <v>33</v>
      </c>
      <c r="BA2546" s="34">
        <f t="shared" si="1037"/>
        <v>1</v>
      </c>
      <c r="BB2546" s="34">
        <f t="shared" si="1037"/>
        <v>0</v>
      </c>
      <c r="BC2546" s="34">
        <f t="shared" si="1037"/>
        <v>0</v>
      </c>
      <c r="BD2546" s="34">
        <f t="shared" si="1037"/>
        <v>2746</v>
      </c>
      <c r="BE2546" s="110"/>
    </row>
    <row r="2547" spans="1:57" ht="25.5" customHeight="1" x14ac:dyDescent="0.25">
      <c r="A2547" s="29"/>
      <c r="B2547" s="83"/>
      <c r="C2547" s="84"/>
      <c r="D2547" s="84"/>
      <c r="E2547" s="76" t="s">
        <v>155</v>
      </c>
      <c r="F2547" s="35">
        <f t="shared" ref="F2547:AK2547" si="1038">1-F2546/(F2544-F2545)</f>
        <v>0.99737532808398954</v>
      </c>
      <c r="G2547" s="35">
        <f t="shared" si="1038"/>
        <v>0.9854682454251884</v>
      </c>
      <c r="H2547" s="35">
        <f t="shared" si="1038"/>
        <v>0.95337873232058667</v>
      </c>
      <c r="I2547" s="35">
        <f t="shared" si="1038"/>
        <v>0.96170442286947144</v>
      </c>
      <c r="J2547" s="35">
        <f t="shared" si="1038"/>
        <v>0.9561925365062196</v>
      </c>
      <c r="K2547" s="35">
        <f t="shared" si="1038"/>
        <v>0.98812736103615761</v>
      </c>
      <c r="L2547" s="35">
        <f t="shared" si="1038"/>
        <v>0.97176079734219267</v>
      </c>
      <c r="M2547" s="35">
        <f t="shared" si="1038"/>
        <v>0.92653508771929827</v>
      </c>
      <c r="N2547" s="35">
        <f t="shared" si="1038"/>
        <v>0.9418478260869565</v>
      </c>
      <c r="O2547" s="35">
        <f t="shared" si="1038"/>
        <v>0.96086956521739131</v>
      </c>
      <c r="P2547" s="35">
        <f t="shared" si="1038"/>
        <v>0.98434125269978401</v>
      </c>
      <c r="Q2547" s="35">
        <f t="shared" si="1038"/>
        <v>0.96073008849557517</v>
      </c>
      <c r="R2547" s="35">
        <f t="shared" si="1038"/>
        <v>0.94816414686825057</v>
      </c>
      <c r="S2547" s="35">
        <f t="shared" si="1038"/>
        <v>0.98676957001102539</v>
      </c>
      <c r="T2547" s="35">
        <f t="shared" si="1038"/>
        <v>0.9455525606469003</v>
      </c>
      <c r="U2547" s="35">
        <f t="shared" si="1038"/>
        <v>0.95779220779220775</v>
      </c>
      <c r="V2547" s="35"/>
      <c r="W2547" s="35">
        <f t="shared" si="1038"/>
        <v>0.92002176278563652</v>
      </c>
      <c r="X2547" s="35"/>
      <c r="Y2547" s="35">
        <f t="shared" si="1038"/>
        <v>0.96863169280692263</v>
      </c>
      <c r="Z2547" s="35">
        <f t="shared" si="1038"/>
        <v>0.96008629989212513</v>
      </c>
      <c r="AA2547" s="35"/>
      <c r="AB2547" s="35">
        <f t="shared" si="1038"/>
        <v>0.99785752544188533</v>
      </c>
      <c r="AC2547" s="35">
        <f t="shared" si="1038"/>
        <v>0.96812533765532149</v>
      </c>
      <c r="AD2547" s="35">
        <f t="shared" si="1038"/>
        <v>0.98645720476706389</v>
      </c>
      <c r="AE2547" s="35">
        <f t="shared" si="1038"/>
        <v>0.98860553445469346</v>
      </c>
      <c r="AF2547" s="35">
        <f t="shared" si="1038"/>
        <v>0.94271685761047463</v>
      </c>
      <c r="AG2547" s="35">
        <f t="shared" si="1038"/>
        <v>0.97875730217737655</v>
      </c>
      <c r="AH2547" s="35"/>
      <c r="AI2547" s="35">
        <f t="shared" si="1038"/>
        <v>0.9680616740088106</v>
      </c>
      <c r="AJ2547" s="35">
        <f t="shared" si="1038"/>
        <v>0.97889610389610393</v>
      </c>
      <c r="AK2547" s="35"/>
      <c r="AL2547" s="35">
        <f t="shared" ref="AL2547:BD2547" si="1039">1-AL2546/(AL2544-AL2545)</f>
        <v>0.98001080497028636</v>
      </c>
      <c r="AM2547" s="35">
        <f t="shared" si="1039"/>
        <v>0.99190064794816413</v>
      </c>
      <c r="AN2547" s="35">
        <f t="shared" si="1039"/>
        <v>0.97915523861766318</v>
      </c>
      <c r="AO2547" s="35">
        <f t="shared" si="1039"/>
        <v>0.94986522911051208</v>
      </c>
      <c r="AP2547" s="35">
        <f t="shared" si="1039"/>
        <v>0.99174008810572689</v>
      </c>
      <c r="AQ2547" s="35">
        <f t="shared" si="1039"/>
        <v>0.92378378378378379</v>
      </c>
      <c r="AR2547" s="35">
        <f t="shared" si="1039"/>
        <v>0.94593147751605999</v>
      </c>
      <c r="AS2547" s="35">
        <f t="shared" si="1039"/>
        <v>0.95120583286595628</v>
      </c>
      <c r="AT2547" s="35">
        <f t="shared" si="1039"/>
        <v>0.95202156334231802</v>
      </c>
      <c r="AU2547" s="35">
        <f t="shared" si="1039"/>
        <v>0.91275538376587517</v>
      </c>
      <c r="AV2547" s="35">
        <f t="shared" si="1039"/>
        <v>1</v>
      </c>
      <c r="AW2547" s="35">
        <f t="shared" si="1039"/>
        <v>0.9004352557127312</v>
      </c>
      <c r="AX2547" s="35">
        <f t="shared" si="1039"/>
        <v>0.965793693212186</v>
      </c>
      <c r="AY2547" s="35">
        <f t="shared" si="1039"/>
        <v>0.99833425874514159</v>
      </c>
      <c r="AZ2547" s="35">
        <f t="shared" si="1039"/>
        <v>0.98233404710920769</v>
      </c>
      <c r="BA2547" s="35">
        <f t="shared" si="1039"/>
        <v>0.99946323134728932</v>
      </c>
      <c r="BB2547" s="35">
        <f t="shared" si="1039"/>
        <v>1</v>
      </c>
      <c r="BC2547" s="35">
        <f t="shared" si="1039"/>
        <v>1</v>
      </c>
      <c r="BD2547" s="35">
        <f t="shared" si="1039"/>
        <v>0.96711377245508978</v>
      </c>
      <c r="BE2547" s="110"/>
    </row>
    <row r="2548" spans="1:57" ht="25.5" customHeight="1" x14ac:dyDescent="0.25">
      <c r="A2548" s="19" t="s">
        <v>44</v>
      </c>
      <c r="B2548" s="85" t="s">
        <v>45</v>
      </c>
      <c r="C2548" s="86">
        <v>43820</v>
      </c>
      <c r="D2548" s="85">
        <v>50</v>
      </c>
      <c r="E2548" s="85" t="s">
        <v>46</v>
      </c>
      <c r="F2548" s="19">
        <f t="shared" ref="F2548:AK2548" si="1040">F2497</f>
        <v>14</v>
      </c>
      <c r="G2548" s="19">
        <f t="shared" si="1040"/>
        <v>23</v>
      </c>
      <c r="H2548" s="19">
        <f t="shared" si="1040"/>
        <v>42</v>
      </c>
      <c r="I2548" s="19">
        <f t="shared" si="1040"/>
        <v>47</v>
      </c>
      <c r="J2548" s="19">
        <f t="shared" si="1040"/>
        <v>48</v>
      </c>
      <c r="K2548" s="19">
        <f t="shared" si="1040"/>
        <v>59</v>
      </c>
      <c r="L2548" s="19">
        <f t="shared" si="1040"/>
        <v>64</v>
      </c>
      <c r="M2548" s="19">
        <f t="shared" si="1040"/>
        <v>65</v>
      </c>
      <c r="N2548" s="19">
        <f t="shared" si="1040"/>
        <v>66</v>
      </c>
      <c r="O2548" s="19">
        <f t="shared" si="1040"/>
        <v>72</v>
      </c>
      <c r="P2548" s="19">
        <f t="shared" si="1040"/>
        <v>76</v>
      </c>
      <c r="Q2548" s="19">
        <f t="shared" si="1040"/>
        <v>78</v>
      </c>
      <c r="R2548" s="19">
        <f t="shared" si="1040"/>
        <v>79</v>
      </c>
      <c r="S2548" s="19">
        <f t="shared" si="1040"/>
        <v>83</v>
      </c>
      <c r="T2548" s="19">
        <f t="shared" si="1040"/>
        <v>84</v>
      </c>
      <c r="U2548" s="19">
        <f t="shared" si="1040"/>
        <v>86</v>
      </c>
      <c r="V2548" s="19"/>
      <c r="W2548" s="19">
        <f t="shared" si="1040"/>
        <v>411</v>
      </c>
      <c r="X2548" s="19"/>
      <c r="Y2548" s="19">
        <f t="shared" si="1040"/>
        <v>413</v>
      </c>
      <c r="Z2548" s="19">
        <f t="shared" si="1040"/>
        <v>415</v>
      </c>
      <c r="AA2548" s="19"/>
      <c r="AB2548" s="19">
        <f t="shared" si="1040"/>
        <v>417</v>
      </c>
      <c r="AC2548" s="19">
        <f t="shared" si="1040"/>
        <v>418</v>
      </c>
      <c r="AD2548" s="19">
        <f t="shared" si="1040"/>
        <v>419</v>
      </c>
      <c r="AE2548" s="19">
        <f t="shared" si="1040"/>
        <v>420</v>
      </c>
      <c r="AF2548" s="19">
        <f t="shared" si="1040"/>
        <v>421</v>
      </c>
      <c r="AG2548" s="19">
        <f t="shared" si="1040"/>
        <v>422</v>
      </c>
      <c r="AH2548" s="19"/>
      <c r="AI2548" s="19">
        <f t="shared" si="1040"/>
        <v>425</v>
      </c>
      <c r="AJ2548" s="19">
        <f t="shared" si="1040"/>
        <v>426</v>
      </c>
      <c r="AK2548" s="19"/>
      <c r="AL2548" s="19">
        <f t="shared" ref="AL2548:BD2548" si="1041">AL2497</f>
        <v>430</v>
      </c>
      <c r="AM2548" s="19">
        <f t="shared" si="1041"/>
        <v>431</v>
      </c>
      <c r="AN2548" s="19">
        <f t="shared" si="1041"/>
        <v>433</v>
      </c>
      <c r="AO2548" s="19">
        <f t="shared" si="1041"/>
        <v>446</v>
      </c>
      <c r="AP2548" s="19">
        <f t="shared" si="1041"/>
        <v>449</v>
      </c>
      <c r="AQ2548" s="19">
        <f t="shared" si="1041"/>
        <v>450</v>
      </c>
      <c r="AR2548" s="19">
        <f t="shared" si="1041"/>
        <v>451</v>
      </c>
      <c r="AS2548" s="19">
        <f t="shared" si="1041"/>
        <v>453</v>
      </c>
      <c r="AT2548" s="19">
        <f t="shared" si="1041"/>
        <v>454</v>
      </c>
      <c r="AU2548" s="19">
        <f t="shared" si="1041"/>
        <v>455</v>
      </c>
      <c r="AV2548" s="19">
        <f t="shared" si="1041"/>
        <v>0</v>
      </c>
      <c r="AW2548" s="19">
        <f t="shared" si="1041"/>
        <v>457</v>
      </c>
      <c r="AX2548" s="19">
        <f t="shared" si="1041"/>
        <v>458</v>
      </c>
      <c r="AY2548" s="19">
        <f t="shared" si="1041"/>
        <v>460</v>
      </c>
      <c r="AZ2548" s="19">
        <f t="shared" si="1041"/>
        <v>461</v>
      </c>
      <c r="BA2548" s="19">
        <f t="shared" si="1041"/>
        <v>463</v>
      </c>
      <c r="BB2548" s="19">
        <f t="shared" si="1041"/>
        <v>0</v>
      </c>
      <c r="BC2548" s="19">
        <f t="shared" si="1041"/>
        <v>0</v>
      </c>
      <c r="BD2548" s="19" t="str">
        <f t="shared" si="1041"/>
        <v>TOTALS</v>
      </c>
      <c r="BE2548" s="19" t="s">
        <v>47</v>
      </c>
    </row>
    <row r="2549" spans="1:57" ht="25.5" customHeight="1" x14ac:dyDescent="0.25">
      <c r="A2549" s="19" t="s">
        <v>48</v>
      </c>
      <c r="B2549" s="85"/>
      <c r="C2549" s="87" t="s">
        <v>49</v>
      </c>
      <c r="D2549" s="87" t="s">
        <v>50</v>
      </c>
      <c r="E2549" s="87" t="s">
        <v>51</v>
      </c>
      <c r="F2549" s="19" t="s">
        <v>52</v>
      </c>
      <c r="G2549" s="19" t="s">
        <v>52</v>
      </c>
      <c r="H2549" s="19" t="s">
        <v>52</v>
      </c>
      <c r="I2549" s="19" t="s">
        <v>52</v>
      </c>
      <c r="J2549" s="19" t="s">
        <v>52</v>
      </c>
      <c r="K2549" s="19" t="s">
        <v>52</v>
      </c>
      <c r="L2549" s="19" t="s">
        <v>52</v>
      </c>
      <c r="M2549" s="19" t="s">
        <v>52</v>
      </c>
      <c r="N2549" s="19" t="s">
        <v>52</v>
      </c>
      <c r="O2549" s="19" t="s">
        <v>52</v>
      </c>
      <c r="P2549" s="19" t="s">
        <v>52</v>
      </c>
      <c r="Q2549" s="19" t="s">
        <v>52</v>
      </c>
      <c r="R2549" s="19" t="s">
        <v>52</v>
      </c>
      <c r="S2549" s="19" t="s">
        <v>52</v>
      </c>
      <c r="T2549" s="19" t="s">
        <v>52</v>
      </c>
      <c r="U2549" s="19" t="s">
        <v>52</v>
      </c>
      <c r="V2549" s="19"/>
      <c r="W2549" s="19" t="s">
        <v>52</v>
      </c>
      <c r="X2549" s="19"/>
      <c r="Y2549" s="19" t="s">
        <v>52</v>
      </c>
      <c r="Z2549" s="19" t="s">
        <v>52</v>
      </c>
      <c r="AA2549" s="19"/>
      <c r="AB2549" s="19" t="s">
        <v>52</v>
      </c>
      <c r="AC2549" s="19" t="s">
        <v>52</v>
      </c>
      <c r="AD2549" s="19" t="s">
        <v>52</v>
      </c>
      <c r="AE2549" s="19" t="s">
        <v>52</v>
      </c>
      <c r="AF2549" s="19" t="s">
        <v>52</v>
      </c>
      <c r="AG2549" s="19" t="s">
        <v>52</v>
      </c>
      <c r="AH2549" s="19"/>
      <c r="AI2549" s="19" t="s">
        <v>52</v>
      </c>
      <c r="AJ2549" s="19" t="s">
        <v>52</v>
      </c>
      <c r="AK2549" s="19"/>
      <c r="AL2549" s="19" t="s">
        <v>52</v>
      </c>
      <c r="AM2549" s="19" t="s">
        <v>52</v>
      </c>
      <c r="AN2549" s="19" t="s">
        <v>52</v>
      </c>
      <c r="AO2549" s="19" t="s">
        <v>52</v>
      </c>
      <c r="AP2549" s="19" t="s">
        <v>52</v>
      </c>
      <c r="AQ2549" s="19" t="s">
        <v>52</v>
      </c>
      <c r="AR2549" s="19" t="s">
        <v>52</v>
      </c>
      <c r="AS2549" s="19" t="s">
        <v>52</v>
      </c>
      <c r="AT2549" s="19" t="s">
        <v>52</v>
      </c>
      <c r="AU2549" s="19" t="s">
        <v>52</v>
      </c>
      <c r="AV2549" s="19" t="s">
        <v>52</v>
      </c>
      <c r="AW2549" s="19" t="s">
        <v>52</v>
      </c>
      <c r="AX2549" s="19" t="s">
        <v>52</v>
      </c>
      <c r="AY2549" s="19" t="s">
        <v>52</v>
      </c>
      <c r="AZ2549" s="19" t="s">
        <v>52</v>
      </c>
      <c r="BA2549" s="19" t="s">
        <v>52</v>
      </c>
      <c r="BB2549" s="19" t="s">
        <v>52</v>
      </c>
      <c r="BC2549" s="19" t="s">
        <v>52</v>
      </c>
      <c r="BD2549" s="19" t="s">
        <v>52</v>
      </c>
      <c r="BE2549" s="19" t="s">
        <v>53</v>
      </c>
    </row>
    <row r="2550" spans="1:57" ht="25.5" customHeight="1" x14ac:dyDescent="0.25">
      <c r="A2550" s="22">
        <v>51</v>
      </c>
      <c r="B2550" s="76" t="s">
        <v>54</v>
      </c>
      <c r="C2550" s="76">
        <v>25</v>
      </c>
      <c r="D2550" s="76" t="s">
        <v>55</v>
      </c>
      <c r="E2550" s="76" t="s">
        <v>56</v>
      </c>
      <c r="F2550" s="24">
        <v>0</v>
      </c>
      <c r="G2550" s="24">
        <v>0</v>
      </c>
      <c r="H2550" s="24">
        <v>0</v>
      </c>
      <c r="I2550" s="24">
        <v>0</v>
      </c>
      <c r="J2550" s="24">
        <v>0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0</v>
      </c>
      <c r="V2550" s="24"/>
      <c r="W2550" s="24">
        <v>0</v>
      </c>
      <c r="X2550" s="24"/>
      <c r="Y2550" s="24">
        <v>0</v>
      </c>
      <c r="Z2550" s="24">
        <v>0</v>
      </c>
      <c r="AA2550" s="24"/>
      <c r="AB2550" s="24">
        <v>0</v>
      </c>
      <c r="AC2550" s="24">
        <v>0</v>
      </c>
      <c r="AD2550" s="24">
        <v>0</v>
      </c>
      <c r="AE2550" s="24">
        <v>0</v>
      </c>
      <c r="AF2550" s="24">
        <v>0</v>
      </c>
      <c r="AG2550" s="24">
        <v>0</v>
      </c>
      <c r="AH2550" s="24"/>
      <c r="AI2550" s="24">
        <v>0</v>
      </c>
      <c r="AJ2550" s="24">
        <v>0</v>
      </c>
      <c r="AK2550" s="24"/>
      <c r="AL2550" s="24">
        <v>0</v>
      </c>
      <c r="AM2550" s="24">
        <v>0</v>
      </c>
      <c r="AN2550" s="24">
        <v>0</v>
      </c>
      <c r="AO2550" s="24">
        <v>0</v>
      </c>
      <c r="AP2550" s="24">
        <v>0</v>
      </c>
      <c r="AQ2550" s="24">
        <v>0</v>
      </c>
      <c r="AR2550" s="24">
        <v>0</v>
      </c>
      <c r="AS2550" s="24">
        <v>0</v>
      </c>
      <c r="AT2550" s="24">
        <v>0</v>
      </c>
      <c r="AU2550" s="24">
        <v>0</v>
      </c>
      <c r="AV2550" s="24">
        <v>0</v>
      </c>
      <c r="AW2550" s="24">
        <v>0</v>
      </c>
      <c r="AX2550" s="24">
        <v>0</v>
      </c>
      <c r="AY2550" s="24">
        <v>0</v>
      </c>
      <c r="AZ2550" s="24">
        <v>0</v>
      </c>
      <c r="BA2550" s="24">
        <v>0</v>
      </c>
      <c r="BB2550" s="24">
        <v>0</v>
      </c>
      <c r="BC2550" s="24">
        <v>0</v>
      </c>
      <c r="BD2550" s="24">
        <f t="shared" ref="BD2550:BD2593" si="1042">SUM(F2550:BC2550)</f>
        <v>0</v>
      </c>
      <c r="BE2550" s="25"/>
    </row>
    <row r="2551" spans="1:57" ht="25.5" customHeight="1" x14ac:dyDescent="0.25">
      <c r="A2551" s="22">
        <v>51</v>
      </c>
      <c r="B2551" s="76" t="s">
        <v>54</v>
      </c>
      <c r="C2551" s="76">
        <v>66</v>
      </c>
      <c r="D2551" s="76" t="s">
        <v>55</v>
      </c>
      <c r="E2551" s="77" t="s">
        <v>57</v>
      </c>
      <c r="F2551" s="24">
        <v>0</v>
      </c>
      <c r="G2551" s="24">
        <v>0</v>
      </c>
      <c r="H2551" s="24">
        <v>0</v>
      </c>
      <c r="I2551" s="24">
        <v>0</v>
      </c>
      <c r="J2551" s="24">
        <v>0</v>
      </c>
      <c r="K2551" s="24">
        <v>0</v>
      </c>
      <c r="L2551" s="24">
        <v>0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0</v>
      </c>
      <c r="V2551" s="24"/>
      <c r="W2551" s="24">
        <v>0</v>
      </c>
      <c r="X2551" s="24"/>
      <c r="Y2551" s="24">
        <v>0</v>
      </c>
      <c r="Z2551" s="24">
        <v>0</v>
      </c>
      <c r="AA2551" s="24"/>
      <c r="AB2551" s="24">
        <v>0</v>
      </c>
      <c r="AC2551" s="24">
        <v>0</v>
      </c>
      <c r="AD2551" s="24">
        <v>0</v>
      </c>
      <c r="AE2551" s="24">
        <v>0</v>
      </c>
      <c r="AF2551" s="24">
        <v>0</v>
      </c>
      <c r="AG2551" s="24">
        <v>0</v>
      </c>
      <c r="AH2551" s="24"/>
      <c r="AI2551" s="24">
        <v>0</v>
      </c>
      <c r="AJ2551" s="24">
        <v>0</v>
      </c>
      <c r="AK2551" s="24"/>
      <c r="AL2551" s="24">
        <v>0</v>
      </c>
      <c r="AM2551" s="24">
        <v>0</v>
      </c>
      <c r="AN2551" s="24">
        <v>0</v>
      </c>
      <c r="AO2551" s="24">
        <v>0</v>
      </c>
      <c r="AP2551" s="24">
        <v>0</v>
      </c>
      <c r="AQ2551" s="24">
        <v>0</v>
      </c>
      <c r="AR2551" s="24">
        <v>0</v>
      </c>
      <c r="AS2551" s="24">
        <v>0</v>
      </c>
      <c r="AT2551" s="24">
        <v>0</v>
      </c>
      <c r="AU2551" s="24">
        <v>0</v>
      </c>
      <c r="AV2551" s="24">
        <v>0</v>
      </c>
      <c r="AW2551" s="24">
        <v>0</v>
      </c>
      <c r="AX2551" s="24">
        <v>0</v>
      </c>
      <c r="AY2551" s="24">
        <v>0</v>
      </c>
      <c r="AZ2551" s="24">
        <v>0</v>
      </c>
      <c r="BA2551" s="24">
        <v>0</v>
      </c>
      <c r="BB2551" s="24">
        <v>0</v>
      </c>
      <c r="BC2551" s="24">
        <v>0</v>
      </c>
      <c r="BD2551" s="24">
        <f t="shared" si="1042"/>
        <v>0</v>
      </c>
      <c r="BE2551" s="25"/>
    </row>
    <row r="2552" spans="1:57" ht="25.5" customHeight="1" x14ac:dyDescent="0.25">
      <c r="A2552" s="22">
        <v>51</v>
      </c>
      <c r="B2552" s="76" t="s">
        <v>54</v>
      </c>
      <c r="C2552" s="76">
        <v>27</v>
      </c>
      <c r="D2552" s="76">
        <v>269</v>
      </c>
      <c r="E2552" s="76" t="s">
        <v>61</v>
      </c>
      <c r="F2552" s="24">
        <v>0</v>
      </c>
      <c r="G2552" s="24">
        <v>0</v>
      </c>
      <c r="H2552" s="24">
        <v>0</v>
      </c>
      <c r="I2552" s="24">
        <v>0</v>
      </c>
      <c r="J2552" s="24">
        <v>0</v>
      </c>
      <c r="K2552" s="24">
        <v>0</v>
      </c>
      <c r="L2552" s="24">
        <v>0</v>
      </c>
      <c r="M2552" s="24">
        <v>0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0</v>
      </c>
      <c r="V2552" s="24"/>
      <c r="W2552" s="24">
        <v>0</v>
      </c>
      <c r="X2552" s="24"/>
      <c r="Y2552" s="24">
        <v>0</v>
      </c>
      <c r="Z2552" s="24">
        <v>0</v>
      </c>
      <c r="AA2552" s="24"/>
      <c r="AB2552" s="24">
        <v>0</v>
      </c>
      <c r="AC2552" s="24">
        <v>0</v>
      </c>
      <c r="AD2552" s="24">
        <v>0</v>
      </c>
      <c r="AE2552" s="24">
        <v>0</v>
      </c>
      <c r="AF2552" s="24">
        <v>0</v>
      </c>
      <c r="AG2552" s="24">
        <v>0</v>
      </c>
      <c r="AH2552" s="24"/>
      <c r="AI2552" s="24">
        <v>0</v>
      </c>
      <c r="AJ2552" s="24">
        <v>0</v>
      </c>
      <c r="AK2552" s="24"/>
      <c r="AL2552" s="24">
        <v>0</v>
      </c>
      <c r="AM2552" s="24">
        <v>0</v>
      </c>
      <c r="AN2552" s="24">
        <v>0</v>
      </c>
      <c r="AO2552" s="24">
        <v>0</v>
      </c>
      <c r="AP2552" s="24">
        <v>0</v>
      </c>
      <c r="AQ2552" s="24">
        <v>0</v>
      </c>
      <c r="AR2552" s="24">
        <v>0</v>
      </c>
      <c r="AS2552" s="24">
        <v>0</v>
      </c>
      <c r="AT2552" s="24">
        <v>0</v>
      </c>
      <c r="AU2552" s="24">
        <v>0</v>
      </c>
      <c r="AV2552" s="24">
        <v>0</v>
      </c>
      <c r="AW2552" s="24">
        <v>0</v>
      </c>
      <c r="AX2552" s="24">
        <v>0</v>
      </c>
      <c r="AY2552" s="24">
        <v>0</v>
      </c>
      <c r="AZ2552" s="24">
        <v>0</v>
      </c>
      <c r="BA2552" s="24">
        <v>0</v>
      </c>
      <c r="BB2552" s="24">
        <v>0</v>
      </c>
      <c r="BC2552" s="24">
        <v>0</v>
      </c>
      <c r="BD2552" s="24">
        <f t="shared" si="1042"/>
        <v>0</v>
      </c>
      <c r="BE2552" s="25"/>
    </row>
    <row r="2553" spans="1:57" ht="25.5" customHeight="1" x14ac:dyDescent="0.25">
      <c r="A2553" s="22">
        <v>51</v>
      </c>
      <c r="B2553" s="76" t="s">
        <v>54</v>
      </c>
      <c r="C2553" s="76">
        <v>27</v>
      </c>
      <c r="D2553" s="76">
        <v>273</v>
      </c>
      <c r="E2553" s="76" t="s">
        <v>65</v>
      </c>
      <c r="F2553" s="24">
        <v>0</v>
      </c>
      <c r="G2553" s="24">
        <v>0</v>
      </c>
      <c r="H2553" s="24">
        <v>0</v>
      </c>
      <c r="I2553" s="24">
        <v>0</v>
      </c>
      <c r="J2553" s="24">
        <v>0</v>
      </c>
      <c r="K2553" s="24">
        <v>0</v>
      </c>
      <c r="L2553" s="24">
        <v>0</v>
      </c>
      <c r="M2553" s="24">
        <v>0</v>
      </c>
      <c r="N2553" s="24">
        <v>0</v>
      </c>
      <c r="O2553" s="24">
        <v>0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0</v>
      </c>
      <c r="V2553" s="24"/>
      <c r="W2553" s="24">
        <v>0</v>
      </c>
      <c r="X2553" s="24"/>
      <c r="Y2553" s="24">
        <v>0</v>
      </c>
      <c r="Z2553" s="24">
        <v>0</v>
      </c>
      <c r="AA2553" s="24"/>
      <c r="AB2553" s="24">
        <v>0</v>
      </c>
      <c r="AC2553" s="24">
        <v>0</v>
      </c>
      <c r="AD2553" s="24">
        <v>0</v>
      </c>
      <c r="AE2553" s="24">
        <v>0</v>
      </c>
      <c r="AF2553" s="24">
        <v>0</v>
      </c>
      <c r="AG2553" s="24">
        <v>0</v>
      </c>
      <c r="AH2553" s="24"/>
      <c r="AI2553" s="24">
        <v>0</v>
      </c>
      <c r="AJ2553" s="24">
        <v>0</v>
      </c>
      <c r="AK2553" s="24"/>
      <c r="AL2553" s="24">
        <v>0</v>
      </c>
      <c r="AM2553" s="24">
        <v>0</v>
      </c>
      <c r="AN2553" s="24">
        <v>0</v>
      </c>
      <c r="AO2553" s="24">
        <v>0</v>
      </c>
      <c r="AP2553" s="24">
        <v>0</v>
      </c>
      <c r="AQ2553" s="24">
        <v>0</v>
      </c>
      <c r="AR2553" s="24">
        <v>0</v>
      </c>
      <c r="AS2553" s="24">
        <v>0</v>
      </c>
      <c r="AT2553" s="24">
        <v>0</v>
      </c>
      <c r="AU2553" s="24">
        <v>0</v>
      </c>
      <c r="AV2553" s="24">
        <v>0</v>
      </c>
      <c r="AW2553" s="24">
        <v>0</v>
      </c>
      <c r="AX2553" s="24">
        <v>0</v>
      </c>
      <c r="AY2553" s="24">
        <v>0</v>
      </c>
      <c r="AZ2553" s="24">
        <v>0</v>
      </c>
      <c r="BA2553" s="24">
        <v>0</v>
      </c>
      <c r="BB2553" s="24">
        <v>0</v>
      </c>
      <c r="BC2553" s="24">
        <v>0</v>
      </c>
      <c r="BD2553" s="24">
        <f t="shared" si="1042"/>
        <v>0</v>
      </c>
      <c r="BE2553" s="25"/>
    </row>
    <row r="2554" spans="1:57" ht="25.5" customHeight="1" x14ac:dyDescent="0.25">
      <c r="A2554" s="22">
        <v>51</v>
      </c>
      <c r="B2554" s="76" t="s">
        <v>54</v>
      </c>
      <c r="C2554" s="76">
        <v>27</v>
      </c>
      <c r="D2554" s="76">
        <v>274</v>
      </c>
      <c r="E2554" s="76" t="s">
        <v>66</v>
      </c>
      <c r="F2554" s="24">
        <v>0</v>
      </c>
      <c r="G2554" s="24">
        <v>0</v>
      </c>
      <c r="H2554" s="24">
        <v>0</v>
      </c>
      <c r="I2554" s="24">
        <v>0</v>
      </c>
      <c r="J2554" s="24">
        <v>0</v>
      </c>
      <c r="K2554" s="24">
        <v>0</v>
      </c>
      <c r="L2554" s="24">
        <v>0</v>
      </c>
      <c r="M2554" s="24">
        <v>0</v>
      </c>
      <c r="N2554" s="24">
        <v>0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0</v>
      </c>
      <c r="V2554" s="24"/>
      <c r="W2554" s="24">
        <v>0</v>
      </c>
      <c r="X2554" s="24"/>
      <c r="Y2554" s="24">
        <v>0</v>
      </c>
      <c r="Z2554" s="24">
        <v>0</v>
      </c>
      <c r="AA2554" s="24"/>
      <c r="AB2554" s="24">
        <v>0</v>
      </c>
      <c r="AC2554" s="24">
        <v>0</v>
      </c>
      <c r="AD2554" s="24">
        <v>0</v>
      </c>
      <c r="AE2554" s="24">
        <v>0</v>
      </c>
      <c r="AF2554" s="24">
        <v>0</v>
      </c>
      <c r="AG2554" s="24">
        <v>0</v>
      </c>
      <c r="AH2554" s="24"/>
      <c r="AI2554" s="24">
        <v>0</v>
      </c>
      <c r="AJ2554" s="24">
        <v>0</v>
      </c>
      <c r="AK2554" s="24"/>
      <c r="AL2554" s="24">
        <v>0</v>
      </c>
      <c r="AM2554" s="24">
        <v>0</v>
      </c>
      <c r="AN2554" s="24">
        <v>0</v>
      </c>
      <c r="AO2554" s="24">
        <v>0</v>
      </c>
      <c r="AP2554" s="24">
        <v>0</v>
      </c>
      <c r="AQ2554" s="24">
        <v>0</v>
      </c>
      <c r="AR2554" s="24">
        <v>0</v>
      </c>
      <c r="AS2554" s="24">
        <v>0</v>
      </c>
      <c r="AT2554" s="24">
        <v>0</v>
      </c>
      <c r="AU2554" s="24">
        <v>0</v>
      </c>
      <c r="AV2554" s="24">
        <v>0</v>
      </c>
      <c r="AW2554" s="24">
        <v>0</v>
      </c>
      <c r="AX2554" s="24">
        <v>0</v>
      </c>
      <c r="AY2554" s="24">
        <v>0</v>
      </c>
      <c r="AZ2554" s="24">
        <v>0</v>
      </c>
      <c r="BA2554" s="24">
        <v>0</v>
      </c>
      <c r="BB2554" s="24">
        <v>0</v>
      </c>
      <c r="BC2554" s="24">
        <v>0</v>
      </c>
      <c r="BD2554" s="24">
        <f t="shared" si="1042"/>
        <v>0</v>
      </c>
      <c r="BE2554" s="25" t="s">
        <v>48</v>
      </c>
    </row>
    <row r="2555" spans="1:57" ht="25.5" customHeight="1" x14ac:dyDescent="0.25">
      <c r="A2555" s="22">
        <v>51</v>
      </c>
      <c r="B2555" s="76" t="s">
        <v>54</v>
      </c>
      <c r="C2555" s="76">
        <v>23</v>
      </c>
      <c r="D2555" s="76">
        <v>243</v>
      </c>
      <c r="E2555" s="76" t="s">
        <v>67</v>
      </c>
      <c r="F2555" s="24">
        <v>0</v>
      </c>
      <c r="G2555" s="24">
        <v>0</v>
      </c>
      <c r="H2555" s="24">
        <v>0</v>
      </c>
      <c r="I2555" s="24">
        <v>0</v>
      </c>
      <c r="J2555" s="24">
        <v>0</v>
      </c>
      <c r="K2555" s="24">
        <v>0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0</v>
      </c>
      <c r="V2555" s="24"/>
      <c r="W2555" s="24">
        <v>0</v>
      </c>
      <c r="X2555" s="24"/>
      <c r="Y2555" s="24">
        <v>0</v>
      </c>
      <c r="Z2555" s="24">
        <v>0</v>
      </c>
      <c r="AA2555" s="24"/>
      <c r="AB2555" s="24">
        <v>0</v>
      </c>
      <c r="AC2555" s="24">
        <v>0</v>
      </c>
      <c r="AD2555" s="24">
        <v>0</v>
      </c>
      <c r="AE2555" s="24">
        <v>0</v>
      </c>
      <c r="AF2555" s="24">
        <v>0</v>
      </c>
      <c r="AG2555" s="24">
        <v>0</v>
      </c>
      <c r="AH2555" s="24"/>
      <c r="AI2555" s="24">
        <v>0</v>
      </c>
      <c r="AJ2555" s="24">
        <v>0</v>
      </c>
      <c r="AK2555" s="24"/>
      <c r="AL2555" s="24">
        <v>0</v>
      </c>
      <c r="AM2555" s="24">
        <v>0</v>
      </c>
      <c r="AN2555" s="24">
        <v>0</v>
      </c>
      <c r="AO2555" s="24">
        <v>0</v>
      </c>
      <c r="AP2555" s="24">
        <v>0</v>
      </c>
      <c r="AQ2555" s="24">
        <v>0</v>
      </c>
      <c r="AR2555" s="24">
        <v>0</v>
      </c>
      <c r="AS2555" s="24">
        <v>0</v>
      </c>
      <c r="AT2555" s="24">
        <v>0</v>
      </c>
      <c r="AU2555" s="24">
        <v>0</v>
      </c>
      <c r="AV2555" s="24">
        <v>0</v>
      </c>
      <c r="AW2555" s="24">
        <v>0</v>
      </c>
      <c r="AX2555" s="24">
        <v>0</v>
      </c>
      <c r="AY2555" s="24">
        <v>0</v>
      </c>
      <c r="AZ2555" s="24">
        <v>0</v>
      </c>
      <c r="BA2555" s="24">
        <v>0</v>
      </c>
      <c r="BB2555" s="24">
        <v>0</v>
      </c>
      <c r="BC2555" s="24">
        <v>0</v>
      </c>
      <c r="BD2555" s="24">
        <f t="shared" si="1042"/>
        <v>0</v>
      </c>
      <c r="BE2555" s="25" t="s">
        <v>48</v>
      </c>
    </row>
    <row r="2556" spans="1:57" ht="25.5" customHeight="1" x14ac:dyDescent="0.25">
      <c r="A2556" s="22">
        <v>51</v>
      </c>
      <c r="B2556" s="76" t="s">
        <v>54</v>
      </c>
      <c r="C2556" s="76">
        <v>23</v>
      </c>
      <c r="D2556" s="76">
        <v>332</v>
      </c>
      <c r="E2556" s="76" t="s">
        <v>68</v>
      </c>
      <c r="F2556" s="24">
        <v>0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4"/>
      <c r="W2556" s="24">
        <v>0</v>
      </c>
      <c r="X2556" s="24"/>
      <c r="Y2556" s="24">
        <v>0</v>
      </c>
      <c r="Z2556" s="24">
        <v>0</v>
      </c>
      <c r="AA2556" s="24"/>
      <c r="AB2556" s="24">
        <v>0</v>
      </c>
      <c r="AC2556" s="24">
        <v>0</v>
      </c>
      <c r="AD2556" s="24">
        <v>0</v>
      </c>
      <c r="AE2556" s="24">
        <v>0</v>
      </c>
      <c r="AF2556" s="24">
        <v>0</v>
      </c>
      <c r="AG2556" s="24">
        <v>0</v>
      </c>
      <c r="AH2556" s="24"/>
      <c r="AI2556" s="24">
        <v>0</v>
      </c>
      <c r="AJ2556" s="24">
        <v>0</v>
      </c>
      <c r="AK2556" s="24"/>
      <c r="AL2556" s="24">
        <v>0</v>
      </c>
      <c r="AM2556" s="24">
        <v>0</v>
      </c>
      <c r="AN2556" s="24">
        <v>0</v>
      </c>
      <c r="AO2556" s="24">
        <v>0</v>
      </c>
      <c r="AP2556" s="24">
        <v>0</v>
      </c>
      <c r="AQ2556" s="24">
        <v>0</v>
      </c>
      <c r="AR2556" s="24">
        <v>0</v>
      </c>
      <c r="AS2556" s="24">
        <v>0</v>
      </c>
      <c r="AT2556" s="24">
        <v>0</v>
      </c>
      <c r="AU2556" s="24">
        <v>0</v>
      </c>
      <c r="AV2556" s="24">
        <v>0</v>
      </c>
      <c r="AW2556" s="24">
        <v>0</v>
      </c>
      <c r="AX2556" s="24">
        <v>0</v>
      </c>
      <c r="AY2556" s="24">
        <v>0</v>
      </c>
      <c r="AZ2556" s="24">
        <v>0</v>
      </c>
      <c r="BA2556" s="24">
        <v>0</v>
      </c>
      <c r="BB2556" s="24">
        <v>0</v>
      </c>
      <c r="BC2556" s="24">
        <v>0</v>
      </c>
      <c r="BD2556" s="24">
        <f t="shared" si="1042"/>
        <v>0</v>
      </c>
      <c r="BE2556" s="25" t="s">
        <v>48</v>
      </c>
    </row>
    <row r="2557" spans="1:57" ht="25.5" customHeight="1" x14ac:dyDescent="0.25">
      <c r="A2557" s="22">
        <v>51</v>
      </c>
      <c r="B2557" s="76" t="s">
        <v>54</v>
      </c>
      <c r="C2557" s="76">
        <v>22</v>
      </c>
      <c r="D2557" s="76">
        <v>175</v>
      </c>
      <c r="E2557" s="76" t="s">
        <v>69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0</v>
      </c>
      <c r="V2557" s="24"/>
      <c r="W2557" s="24">
        <v>0</v>
      </c>
      <c r="X2557" s="24"/>
      <c r="Y2557" s="24">
        <v>0</v>
      </c>
      <c r="Z2557" s="24">
        <v>0</v>
      </c>
      <c r="AA2557" s="24"/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/>
      <c r="AI2557" s="24">
        <v>0</v>
      </c>
      <c r="AJ2557" s="24">
        <v>0</v>
      </c>
      <c r="AK2557" s="24"/>
      <c r="AL2557" s="24">
        <v>0</v>
      </c>
      <c r="AM2557" s="24">
        <v>0</v>
      </c>
      <c r="AN2557" s="24">
        <v>0</v>
      </c>
      <c r="AO2557" s="24">
        <v>0</v>
      </c>
      <c r="AP2557" s="24">
        <v>0</v>
      </c>
      <c r="AQ2557" s="24">
        <v>0</v>
      </c>
      <c r="AR2557" s="24">
        <v>0</v>
      </c>
      <c r="AS2557" s="24">
        <v>0</v>
      </c>
      <c r="AT2557" s="24">
        <v>0</v>
      </c>
      <c r="AU2557" s="24">
        <v>0</v>
      </c>
      <c r="AV2557" s="24">
        <v>0</v>
      </c>
      <c r="AW2557" s="24">
        <v>0</v>
      </c>
      <c r="AX2557" s="24">
        <v>0</v>
      </c>
      <c r="AY2557" s="24">
        <v>0</v>
      </c>
      <c r="AZ2557" s="24">
        <v>0</v>
      </c>
      <c r="BA2557" s="24">
        <v>0</v>
      </c>
      <c r="BB2557" s="24">
        <v>0</v>
      </c>
      <c r="BC2557" s="24">
        <v>0</v>
      </c>
      <c r="BD2557" s="24">
        <f t="shared" si="1042"/>
        <v>0</v>
      </c>
      <c r="BE2557" s="25" t="s">
        <v>48</v>
      </c>
    </row>
    <row r="2558" spans="1:57" ht="25.5" customHeight="1" x14ac:dyDescent="0.25">
      <c r="A2558" s="22">
        <v>51</v>
      </c>
      <c r="B2558" s="76" t="s">
        <v>54</v>
      </c>
      <c r="C2558" s="76">
        <v>22</v>
      </c>
      <c r="D2558" s="76">
        <v>347</v>
      </c>
      <c r="E2558" s="76" t="s">
        <v>70</v>
      </c>
      <c r="F2558" s="24">
        <v>0</v>
      </c>
      <c r="G2558" s="24">
        <v>0</v>
      </c>
      <c r="H2558" s="24">
        <v>0</v>
      </c>
      <c r="I2558" s="24">
        <v>0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0</v>
      </c>
      <c r="V2558" s="24"/>
      <c r="W2558" s="24">
        <v>0</v>
      </c>
      <c r="X2558" s="24"/>
      <c r="Y2558" s="24">
        <v>0</v>
      </c>
      <c r="Z2558" s="24">
        <v>0</v>
      </c>
      <c r="AA2558" s="24"/>
      <c r="AB2558" s="24">
        <v>0</v>
      </c>
      <c r="AC2558" s="24">
        <v>0</v>
      </c>
      <c r="AD2558" s="24">
        <v>0</v>
      </c>
      <c r="AE2558" s="24">
        <v>0</v>
      </c>
      <c r="AF2558" s="24">
        <v>0</v>
      </c>
      <c r="AG2558" s="24">
        <v>0</v>
      </c>
      <c r="AH2558" s="24"/>
      <c r="AI2558" s="24">
        <v>0</v>
      </c>
      <c r="AJ2558" s="24">
        <v>0</v>
      </c>
      <c r="AK2558" s="24"/>
      <c r="AL2558" s="24">
        <v>0</v>
      </c>
      <c r="AM2558" s="24">
        <v>0</v>
      </c>
      <c r="AN2558" s="24">
        <v>0</v>
      </c>
      <c r="AO2558" s="24">
        <v>0</v>
      </c>
      <c r="AP2558" s="24">
        <v>0</v>
      </c>
      <c r="AQ2558" s="24">
        <v>0</v>
      </c>
      <c r="AR2558" s="24">
        <v>0</v>
      </c>
      <c r="AS2558" s="24">
        <v>0</v>
      </c>
      <c r="AT2558" s="24">
        <v>0</v>
      </c>
      <c r="AU2558" s="24">
        <v>0</v>
      </c>
      <c r="AV2558" s="24">
        <v>0</v>
      </c>
      <c r="AW2558" s="24">
        <v>0</v>
      </c>
      <c r="AX2558" s="24">
        <v>0</v>
      </c>
      <c r="AY2558" s="24">
        <v>0</v>
      </c>
      <c r="AZ2558" s="24">
        <v>0</v>
      </c>
      <c r="BA2558" s="24">
        <v>0</v>
      </c>
      <c r="BB2558" s="24">
        <v>0</v>
      </c>
      <c r="BC2558" s="24">
        <v>0</v>
      </c>
      <c r="BD2558" s="24">
        <f t="shared" si="1042"/>
        <v>0</v>
      </c>
      <c r="BE2558" s="25" t="s">
        <v>48</v>
      </c>
    </row>
    <row r="2559" spans="1:57" ht="26.25" customHeight="1" x14ac:dyDescent="0.25">
      <c r="A2559" s="40">
        <v>51</v>
      </c>
      <c r="B2559" s="76" t="s">
        <v>54</v>
      </c>
      <c r="C2559" s="76">
        <v>12</v>
      </c>
      <c r="D2559" s="76" t="s">
        <v>71</v>
      </c>
      <c r="E2559" s="76" t="s">
        <v>72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0</v>
      </c>
      <c r="V2559" s="24"/>
      <c r="W2559" s="24">
        <v>0</v>
      </c>
      <c r="X2559" s="24"/>
      <c r="Y2559" s="24">
        <v>0</v>
      </c>
      <c r="Z2559" s="24">
        <v>0</v>
      </c>
      <c r="AA2559" s="24"/>
      <c r="AB2559" s="24">
        <v>0</v>
      </c>
      <c r="AC2559" s="24">
        <v>0</v>
      </c>
      <c r="AD2559" s="24">
        <v>0</v>
      </c>
      <c r="AE2559" s="24">
        <v>0</v>
      </c>
      <c r="AF2559" s="24">
        <v>0</v>
      </c>
      <c r="AG2559" s="24">
        <v>0</v>
      </c>
      <c r="AH2559" s="24"/>
      <c r="AI2559" s="24">
        <v>0</v>
      </c>
      <c r="AJ2559" s="24">
        <v>0</v>
      </c>
      <c r="AK2559" s="24"/>
      <c r="AL2559" s="24">
        <v>0</v>
      </c>
      <c r="AM2559" s="24">
        <v>0</v>
      </c>
      <c r="AN2559" s="24">
        <v>0</v>
      </c>
      <c r="AO2559" s="24">
        <v>0</v>
      </c>
      <c r="AP2559" s="24">
        <v>0</v>
      </c>
      <c r="AQ2559" s="24">
        <v>0</v>
      </c>
      <c r="AR2559" s="24">
        <v>0</v>
      </c>
      <c r="AS2559" s="24">
        <v>0</v>
      </c>
      <c r="AT2559" s="24">
        <v>0</v>
      </c>
      <c r="AU2559" s="24">
        <v>0</v>
      </c>
      <c r="AV2559" s="24">
        <v>0</v>
      </c>
      <c r="AW2559" s="24">
        <v>0</v>
      </c>
      <c r="AX2559" s="24">
        <v>0</v>
      </c>
      <c r="AY2559" s="24">
        <v>0</v>
      </c>
      <c r="AZ2559" s="24">
        <v>0</v>
      </c>
      <c r="BA2559" s="24">
        <v>0</v>
      </c>
      <c r="BB2559" s="24">
        <v>0</v>
      </c>
      <c r="BC2559" s="24">
        <v>0</v>
      </c>
      <c r="BD2559" s="24">
        <f t="shared" si="1042"/>
        <v>0</v>
      </c>
      <c r="BE2559" s="25"/>
    </row>
    <row r="2560" spans="1:57" ht="25.5" customHeight="1" x14ac:dyDescent="0.25">
      <c r="A2560" s="40">
        <v>51</v>
      </c>
      <c r="B2560" s="76" t="s">
        <v>54</v>
      </c>
      <c r="C2560" s="76">
        <v>22</v>
      </c>
      <c r="D2560" s="76" t="s">
        <v>55</v>
      </c>
      <c r="E2560" s="76" t="s">
        <v>120</v>
      </c>
      <c r="F2560" s="24">
        <v>0</v>
      </c>
      <c r="G2560" s="24">
        <v>0</v>
      </c>
      <c r="H2560" s="24">
        <v>0</v>
      </c>
      <c r="I2560" s="24">
        <v>0</v>
      </c>
      <c r="J2560" s="24">
        <v>0</v>
      </c>
      <c r="K2560" s="24">
        <v>0</v>
      </c>
      <c r="L2560" s="24">
        <v>0</v>
      </c>
      <c r="M2560" s="24">
        <v>0</v>
      </c>
      <c r="N2560" s="24">
        <v>0</v>
      </c>
      <c r="O2560" s="24">
        <v>0</v>
      </c>
      <c r="P2560" s="24">
        <v>0</v>
      </c>
      <c r="Q2560" s="24">
        <v>0</v>
      </c>
      <c r="R2560" s="24">
        <v>0</v>
      </c>
      <c r="S2560" s="24">
        <v>0</v>
      </c>
      <c r="T2560" s="24">
        <v>0</v>
      </c>
      <c r="U2560" s="24">
        <v>0</v>
      </c>
      <c r="V2560" s="24"/>
      <c r="W2560" s="24">
        <v>0</v>
      </c>
      <c r="X2560" s="24"/>
      <c r="Y2560" s="24">
        <v>0</v>
      </c>
      <c r="Z2560" s="24">
        <v>0</v>
      </c>
      <c r="AA2560" s="24"/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/>
      <c r="AI2560" s="24">
        <v>0</v>
      </c>
      <c r="AJ2560" s="24">
        <v>0</v>
      </c>
      <c r="AK2560" s="24"/>
      <c r="AL2560" s="24">
        <v>0</v>
      </c>
      <c r="AM2560" s="24">
        <v>0</v>
      </c>
      <c r="AN2560" s="24">
        <v>0</v>
      </c>
      <c r="AO2560" s="24">
        <v>0</v>
      </c>
      <c r="AP2560" s="24">
        <v>0</v>
      </c>
      <c r="AQ2560" s="24">
        <v>0</v>
      </c>
      <c r="AR2560" s="24">
        <v>0</v>
      </c>
      <c r="AS2560" s="24">
        <v>0</v>
      </c>
      <c r="AT2560" s="24">
        <v>0</v>
      </c>
      <c r="AU2560" s="24">
        <v>0</v>
      </c>
      <c r="AV2560" s="24">
        <v>0</v>
      </c>
      <c r="AW2560" s="24">
        <v>0</v>
      </c>
      <c r="AX2560" s="24">
        <v>0</v>
      </c>
      <c r="AY2560" s="24">
        <v>0</v>
      </c>
      <c r="AZ2560" s="24">
        <v>0</v>
      </c>
      <c r="BA2560" s="24">
        <v>0</v>
      </c>
      <c r="BB2560" s="24">
        <v>0</v>
      </c>
      <c r="BC2560" s="24">
        <v>0</v>
      </c>
      <c r="BD2560" s="24">
        <f t="shared" si="1042"/>
        <v>0</v>
      </c>
      <c r="BE2560" s="25"/>
    </row>
    <row r="2561" spans="1:57" ht="25.5" customHeight="1" x14ac:dyDescent="0.25">
      <c r="A2561" s="22">
        <v>51</v>
      </c>
      <c r="B2561" s="78" t="s">
        <v>74</v>
      </c>
      <c r="C2561" s="76">
        <v>22</v>
      </c>
      <c r="D2561" s="76">
        <v>176</v>
      </c>
      <c r="E2561" s="76" t="s">
        <v>121</v>
      </c>
      <c r="F2561" s="24">
        <v>0</v>
      </c>
      <c r="G2561" s="24">
        <v>0</v>
      </c>
      <c r="H2561" s="24">
        <v>0</v>
      </c>
      <c r="I2561" s="24">
        <v>0</v>
      </c>
      <c r="J2561" s="24">
        <v>0</v>
      </c>
      <c r="K2561" s="24">
        <v>0</v>
      </c>
      <c r="L2561" s="24">
        <v>0</v>
      </c>
      <c r="M2561" s="24">
        <v>0</v>
      </c>
      <c r="N2561" s="24">
        <v>0</v>
      </c>
      <c r="O2561" s="24">
        <v>0</v>
      </c>
      <c r="P2561" s="24">
        <v>0</v>
      </c>
      <c r="Q2561" s="24">
        <v>0</v>
      </c>
      <c r="R2561" s="24">
        <v>0</v>
      </c>
      <c r="S2561" s="24">
        <v>0</v>
      </c>
      <c r="T2561" s="24">
        <v>0</v>
      </c>
      <c r="U2561" s="24">
        <v>0</v>
      </c>
      <c r="V2561" s="24"/>
      <c r="W2561" s="24">
        <v>0</v>
      </c>
      <c r="X2561" s="24"/>
      <c r="Y2561" s="24">
        <v>0</v>
      </c>
      <c r="Z2561" s="24">
        <v>0</v>
      </c>
      <c r="AA2561" s="24"/>
      <c r="AB2561" s="24">
        <v>0</v>
      </c>
      <c r="AC2561" s="24">
        <v>0</v>
      </c>
      <c r="AD2561" s="24">
        <v>0</v>
      </c>
      <c r="AE2561" s="24">
        <v>0</v>
      </c>
      <c r="AF2561" s="24">
        <v>0</v>
      </c>
      <c r="AG2561" s="24">
        <v>0</v>
      </c>
      <c r="AH2561" s="24"/>
      <c r="AI2561" s="24">
        <v>0</v>
      </c>
      <c r="AJ2561" s="24">
        <v>0</v>
      </c>
      <c r="AK2561" s="24"/>
      <c r="AL2561" s="24">
        <v>0</v>
      </c>
      <c r="AM2561" s="24">
        <v>0</v>
      </c>
      <c r="AN2561" s="24">
        <v>0</v>
      </c>
      <c r="AO2561" s="24">
        <v>0</v>
      </c>
      <c r="AP2561" s="24">
        <v>0</v>
      </c>
      <c r="AQ2561" s="24">
        <v>0</v>
      </c>
      <c r="AR2561" s="24">
        <v>0</v>
      </c>
      <c r="AS2561" s="24">
        <v>0</v>
      </c>
      <c r="AT2561" s="24">
        <v>0</v>
      </c>
      <c r="AU2561" s="24">
        <v>0</v>
      </c>
      <c r="AV2561" s="24">
        <v>0</v>
      </c>
      <c r="AW2561" s="24">
        <v>0</v>
      </c>
      <c r="AX2561" s="24">
        <v>0</v>
      </c>
      <c r="AY2561" s="24">
        <v>0</v>
      </c>
      <c r="AZ2561" s="24">
        <v>0</v>
      </c>
      <c r="BA2561" s="24">
        <v>0</v>
      </c>
      <c r="BB2561" s="24">
        <v>0</v>
      </c>
      <c r="BC2561" s="24">
        <v>0</v>
      </c>
      <c r="BD2561" s="24">
        <f t="shared" si="1042"/>
        <v>0</v>
      </c>
      <c r="BE2561" s="25" t="s">
        <v>48</v>
      </c>
    </row>
    <row r="2562" spans="1:57" ht="25.5" customHeight="1" x14ac:dyDescent="0.25">
      <c r="A2562" s="22">
        <v>51</v>
      </c>
      <c r="B2562" s="78" t="s">
        <v>74</v>
      </c>
      <c r="C2562" s="76">
        <v>22</v>
      </c>
      <c r="D2562" s="76">
        <v>346</v>
      </c>
      <c r="E2562" s="76" t="s">
        <v>122</v>
      </c>
      <c r="F2562" s="24">
        <v>0</v>
      </c>
      <c r="G2562" s="24">
        <v>0</v>
      </c>
      <c r="H2562" s="24">
        <v>0</v>
      </c>
      <c r="I2562" s="24">
        <v>0</v>
      </c>
      <c r="J2562" s="24">
        <v>0</v>
      </c>
      <c r="K2562" s="24">
        <v>0</v>
      </c>
      <c r="L2562" s="24">
        <v>0</v>
      </c>
      <c r="M2562" s="24">
        <v>0</v>
      </c>
      <c r="N2562" s="24">
        <v>0</v>
      </c>
      <c r="O2562" s="24">
        <v>0</v>
      </c>
      <c r="P2562" s="24">
        <v>0</v>
      </c>
      <c r="Q2562" s="24">
        <v>0</v>
      </c>
      <c r="R2562" s="24">
        <v>0</v>
      </c>
      <c r="S2562" s="24">
        <v>0</v>
      </c>
      <c r="T2562" s="24">
        <v>0</v>
      </c>
      <c r="U2562" s="24">
        <v>0</v>
      </c>
      <c r="V2562" s="24"/>
      <c r="W2562" s="24">
        <v>0</v>
      </c>
      <c r="X2562" s="24"/>
      <c r="Y2562" s="24">
        <v>0</v>
      </c>
      <c r="Z2562" s="24">
        <v>0</v>
      </c>
      <c r="AA2562" s="24"/>
      <c r="AB2562" s="24">
        <v>0</v>
      </c>
      <c r="AC2562" s="24">
        <v>0</v>
      </c>
      <c r="AD2562" s="24">
        <v>0</v>
      </c>
      <c r="AE2562" s="24">
        <v>0</v>
      </c>
      <c r="AF2562" s="24">
        <v>0</v>
      </c>
      <c r="AG2562" s="24">
        <v>0</v>
      </c>
      <c r="AH2562" s="24"/>
      <c r="AI2562" s="24">
        <v>0</v>
      </c>
      <c r="AJ2562" s="24">
        <v>0</v>
      </c>
      <c r="AK2562" s="24"/>
      <c r="AL2562" s="24">
        <v>0</v>
      </c>
      <c r="AM2562" s="24">
        <v>0</v>
      </c>
      <c r="AN2562" s="24">
        <v>0</v>
      </c>
      <c r="AO2562" s="24">
        <v>0</v>
      </c>
      <c r="AP2562" s="24">
        <v>0</v>
      </c>
      <c r="AQ2562" s="24">
        <v>0</v>
      </c>
      <c r="AR2562" s="24">
        <v>0</v>
      </c>
      <c r="AS2562" s="24">
        <v>0</v>
      </c>
      <c r="AT2562" s="24">
        <v>0</v>
      </c>
      <c r="AU2562" s="24">
        <v>0</v>
      </c>
      <c r="AV2562" s="24">
        <v>0</v>
      </c>
      <c r="AW2562" s="24">
        <v>0</v>
      </c>
      <c r="AX2562" s="24">
        <v>0</v>
      </c>
      <c r="AY2562" s="24">
        <v>0</v>
      </c>
      <c r="AZ2562" s="24">
        <v>0</v>
      </c>
      <c r="BA2562" s="24">
        <v>0</v>
      </c>
      <c r="BB2562" s="24">
        <v>0</v>
      </c>
      <c r="BC2562" s="24">
        <v>0</v>
      </c>
      <c r="BD2562" s="24">
        <f t="shared" si="1042"/>
        <v>0</v>
      </c>
      <c r="BE2562" s="25" t="s">
        <v>48</v>
      </c>
    </row>
    <row r="2563" spans="1:57" ht="25.5" customHeight="1" x14ac:dyDescent="0.25">
      <c r="A2563" s="22">
        <v>51</v>
      </c>
      <c r="B2563" s="78" t="s">
        <v>74</v>
      </c>
      <c r="C2563" s="76">
        <v>22</v>
      </c>
      <c r="D2563" s="76">
        <v>348</v>
      </c>
      <c r="E2563" s="76" t="s">
        <v>123</v>
      </c>
      <c r="F2563" s="24">
        <v>0</v>
      </c>
      <c r="G2563" s="24">
        <v>0</v>
      </c>
      <c r="H2563" s="24">
        <v>0</v>
      </c>
      <c r="I2563" s="24">
        <v>0</v>
      </c>
      <c r="J2563" s="24">
        <v>0</v>
      </c>
      <c r="K2563" s="24">
        <v>0</v>
      </c>
      <c r="L2563" s="24">
        <v>0</v>
      </c>
      <c r="M2563" s="24">
        <v>0</v>
      </c>
      <c r="N2563" s="24">
        <v>0</v>
      </c>
      <c r="O2563" s="24">
        <v>0</v>
      </c>
      <c r="P2563" s="24">
        <v>0</v>
      </c>
      <c r="Q2563" s="24">
        <v>0</v>
      </c>
      <c r="R2563" s="24">
        <v>0</v>
      </c>
      <c r="S2563" s="24">
        <v>0</v>
      </c>
      <c r="T2563" s="24">
        <v>0</v>
      </c>
      <c r="U2563" s="24">
        <v>0</v>
      </c>
      <c r="V2563" s="24"/>
      <c r="W2563" s="24">
        <v>0</v>
      </c>
      <c r="X2563" s="24"/>
      <c r="Y2563" s="24">
        <v>0</v>
      </c>
      <c r="Z2563" s="24">
        <v>0</v>
      </c>
      <c r="AA2563" s="24"/>
      <c r="AB2563" s="24">
        <v>0</v>
      </c>
      <c r="AC2563" s="24">
        <v>0</v>
      </c>
      <c r="AD2563" s="24">
        <v>0</v>
      </c>
      <c r="AE2563" s="24">
        <v>0</v>
      </c>
      <c r="AF2563" s="24">
        <v>0</v>
      </c>
      <c r="AG2563" s="24">
        <v>0</v>
      </c>
      <c r="AH2563" s="24"/>
      <c r="AI2563" s="24">
        <v>0</v>
      </c>
      <c r="AJ2563" s="24">
        <v>0</v>
      </c>
      <c r="AK2563" s="24"/>
      <c r="AL2563" s="24">
        <v>0</v>
      </c>
      <c r="AM2563" s="24">
        <v>0</v>
      </c>
      <c r="AN2563" s="24">
        <v>0</v>
      </c>
      <c r="AO2563" s="24">
        <v>0</v>
      </c>
      <c r="AP2563" s="24">
        <v>0</v>
      </c>
      <c r="AQ2563" s="24">
        <v>0</v>
      </c>
      <c r="AR2563" s="24">
        <v>0</v>
      </c>
      <c r="AS2563" s="24">
        <v>0</v>
      </c>
      <c r="AT2563" s="24">
        <v>0</v>
      </c>
      <c r="AU2563" s="24">
        <v>0</v>
      </c>
      <c r="AV2563" s="24">
        <v>0</v>
      </c>
      <c r="AW2563" s="24">
        <v>0</v>
      </c>
      <c r="AX2563" s="24">
        <v>0</v>
      </c>
      <c r="AY2563" s="24">
        <v>0</v>
      </c>
      <c r="AZ2563" s="24">
        <v>0</v>
      </c>
      <c r="BA2563" s="24">
        <v>0</v>
      </c>
      <c r="BB2563" s="24">
        <v>0</v>
      </c>
      <c r="BC2563" s="24">
        <v>0</v>
      </c>
      <c r="BD2563" s="24">
        <f t="shared" si="1042"/>
        <v>0</v>
      </c>
      <c r="BE2563" s="25" t="s">
        <v>48</v>
      </c>
    </row>
    <row r="2564" spans="1:57" ht="25.5" customHeight="1" x14ac:dyDescent="0.25">
      <c r="A2564" s="22">
        <v>51</v>
      </c>
      <c r="B2564" s="78" t="s">
        <v>74</v>
      </c>
      <c r="C2564" s="76">
        <v>22</v>
      </c>
      <c r="D2564" s="76">
        <v>349</v>
      </c>
      <c r="E2564" s="76" t="s">
        <v>125</v>
      </c>
      <c r="F2564" s="24">
        <v>0</v>
      </c>
      <c r="G2564" s="24">
        <v>0</v>
      </c>
      <c r="H2564" s="24">
        <v>0</v>
      </c>
      <c r="I2564" s="24">
        <v>0</v>
      </c>
      <c r="J2564" s="24">
        <v>0</v>
      </c>
      <c r="K2564" s="24">
        <v>0</v>
      </c>
      <c r="L2564" s="24">
        <v>0</v>
      </c>
      <c r="M2564" s="24">
        <v>0</v>
      </c>
      <c r="N2564" s="24">
        <v>0</v>
      </c>
      <c r="O2564" s="24">
        <v>0</v>
      </c>
      <c r="P2564" s="24">
        <v>0</v>
      </c>
      <c r="Q2564" s="24">
        <v>0</v>
      </c>
      <c r="R2564" s="24">
        <v>0</v>
      </c>
      <c r="S2564" s="24">
        <v>0</v>
      </c>
      <c r="T2564" s="24">
        <v>0</v>
      </c>
      <c r="U2564" s="24">
        <v>0</v>
      </c>
      <c r="V2564" s="24"/>
      <c r="W2564" s="24">
        <v>0</v>
      </c>
      <c r="X2564" s="24"/>
      <c r="Y2564" s="24">
        <v>0</v>
      </c>
      <c r="Z2564" s="24">
        <v>0</v>
      </c>
      <c r="AA2564" s="24"/>
      <c r="AB2564" s="24">
        <v>0</v>
      </c>
      <c r="AC2564" s="24">
        <v>0</v>
      </c>
      <c r="AD2564" s="24">
        <v>0</v>
      </c>
      <c r="AE2564" s="24">
        <v>0</v>
      </c>
      <c r="AF2564" s="24">
        <v>0</v>
      </c>
      <c r="AG2564" s="24">
        <v>0</v>
      </c>
      <c r="AH2564" s="24"/>
      <c r="AI2564" s="24">
        <v>0</v>
      </c>
      <c r="AJ2564" s="24">
        <v>0</v>
      </c>
      <c r="AK2564" s="24"/>
      <c r="AL2564" s="24">
        <v>0</v>
      </c>
      <c r="AM2564" s="24">
        <v>0</v>
      </c>
      <c r="AN2564" s="24">
        <v>0</v>
      </c>
      <c r="AO2564" s="24">
        <v>0</v>
      </c>
      <c r="AP2564" s="24">
        <v>0</v>
      </c>
      <c r="AQ2564" s="24">
        <v>0</v>
      </c>
      <c r="AR2564" s="24">
        <v>0</v>
      </c>
      <c r="AS2564" s="24">
        <v>0</v>
      </c>
      <c r="AT2564" s="24">
        <v>0</v>
      </c>
      <c r="AU2564" s="24">
        <v>0</v>
      </c>
      <c r="AV2564" s="24">
        <v>0</v>
      </c>
      <c r="AW2564" s="24">
        <v>0</v>
      </c>
      <c r="AX2564" s="24">
        <v>0</v>
      </c>
      <c r="AY2564" s="24">
        <v>0</v>
      </c>
      <c r="AZ2564" s="24">
        <v>0</v>
      </c>
      <c r="BA2564" s="24">
        <v>0</v>
      </c>
      <c r="BB2564" s="24">
        <v>0</v>
      </c>
      <c r="BC2564" s="24">
        <v>0</v>
      </c>
      <c r="BD2564" s="24">
        <f t="shared" si="1042"/>
        <v>0</v>
      </c>
      <c r="BE2564" s="25"/>
    </row>
    <row r="2565" spans="1:57" ht="25.5" customHeight="1" x14ac:dyDescent="0.25">
      <c r="A2565" s="22">
        <v>51</v>
      </c>
      <c r="B2565" s="78" t="s">
        <v>74</v>
      </c>
      <c r="C2565" s="76">
        <v>22</v>
      </c>
      <c r="D2565" s="76">
        <v>350</v>
      </c>
      <c r="E2565" s="76" t="s">
        <v>126</v>
      </c>
      <c r="F2565" s="24">
        <v>0</v>
      </c>
      <c r="G2565" s="24">
        <v>0</v>
      </c>
      <c r="H2565" s="24">
        <v>0</v>
      </c>
      <c r="I2565" s="24">
        <v>0</v>
      </c>
      <c r="J2565" s="24">
        <v>0</v>
      </c>
      <c r="K2565" s="24">
        <v>0</v>
      </c>
      <c r="L2565" s="24">
        <v>0</v>
      </c>
      <c r="M2565" s="24">
        <v>0</v>
      </c>
      <c r="N2565" s="24">
        <v>0</v>
      </c>
      <c r="O2565" s="24">
        <v>0</v>
      </c>
      <c r="P2565" s="24">
        <v>0</v>
      </c>
      <c r="Q2565" s="24">
        <v>0</v>
      </c>
      <c r="R2565" s="24">
        <v>0</v>
      </c>
      <c r="S2565" s="24">
        <v>0</v>
      </c>
      <c r="T2565" s="24">
        <v>0</v>
      </c>
      <c r="U2565" s="24">
        <v>0</v>
      </c>
      <c r="V2565" s="24"/>
      <c r="W2565" s="24">
        <v>0</v>
      </c>
      <c r="X2565" s="24"/>
      <c r="Y2565" s="24">
        <v>0</v>
      </c>
      <c r="Z2565" s="24">
        <v>0</v>
      </c>
      <c r="AA2565" s="24"/>
      <c r="AB2565" s="24">
        <v>0</v>
      </c>
      <c r="AC2565" s="24">
        <v>0</v>
      </c>
      <c r="AD2565" s="24">
        <v>0</v>
      </c>
      <c r="AE2565" s="24">
        <v>0</v>
      </c>
      <c r="AF2565" s="24">
        <v>0</v>
      </c>
      <c r="AG2565" s="24">
        <v>0</v>
      </c>
      <c r="AH2565" s="24"/>
      <c r="AI2565" s="24">
        <v>0</v>
      </c>
      <c r="AJ2565" s="24">
        <v>0</v>
      </c>
      <c r="AK2565" s="24"/>
      <c r="AL2565" s="24">
        <v>0</v>
      </c>
      <c r="AM2565" s="24">
        <v>0</v>
      </c>
      <c r="AN2565" s="24">
        <v>0</v>
      </c>
      <c r="AO2565" s="24">
        <v>0</v>
      </c>
      <c r="AP2565" s="24">
        <v>0</v>
      </c>
      <c r="AQ2565" s="24">
        <v>0</v>
      </c>
      <c r="AR2565" s="24">
        <v>0</v>
      </c>
      <c r="AS2565" s="24">
        <v>0</v>
      </c>
      <c r="AT2565" s="24">
        <v>0</v>
      </c>
      <c r="AU2565" s="24">
        <v>0</v>
      </c>
      <c r="AV2565" s="24">
        <v>0</v>
      </c>
      <c r="AW2565" s="24">
        <v>0</v>
      </c>
      <c r="AX2565" s="24">
        <v>0</v>
      </c>
      <c r="AY2565" s="24">
        <v>0</v>
      </c>
      <c r="AZ2565" s="24">
        <v>0</v>
      </c>
      <c r="BA2565" s="24">
        <v>0</v>
      </c>
      <c r="BB2565" s="24">
        <v>0</v>
      </c>
      <c r="BC2565" s="24">
        <v>0</v>
      </c>
      <c r="BD2565" s="24">
        <f t="shared" si="1042"/>
        <v>0</v>
      </c>
      <c r="BE2565" s="25"/>
    </row>
    <row r="2566" spans="1:57" ht="25.5" customHeight="1" x14ac:dyDescent="0.25">
      <c r="A2566" s="22">
        <v>51</v>
      </c>
      <c r="B2566" s="78" t="s">
        <v>74</v>
      </c>
      <c r="C2566" s="76">
        <v>22</v>
      </c>
      <c r="D2566" s="76">
        <v>351</v>
      </c>
      <c r="E2566" s="76" t="s">
        <v>127</v>
      </c>
      <c r="F2566" s="24">
        <v>0</v>
      </c>
      <c r="G2566" s="24">
        <v>0</v>
      </c>
      <c r="H2566" s="24">
        <v>0</v>
      </c>
      <c r="I2566" s="24">
        <v>0</v>
      </c>
      <c r="J2566" s="24">
        <v>0</v>
      </c>
      <c r="K2566" s="24">
        <v>0</v>
      </c>
      <c r="L2566" s="24">
        <v>0</v>
      </c>
      <c r="M2566" s="24">
        <v>0</v>
      </c>
      <c r="N2566" s="24">
        <v>0</v>
      </c>
      <c r="O2566" s="24">
        <v>0</v>
      </c>
      <c r="P2566" s="24">
        <v>0</v>
      </c>
      <c r="Q2566" s="24">
        <v>0</v>
      </c>
      <c r="R2566" s="24">
        <v>0</v>
      </c>
      <c r="S2566" s="24">
        <v>0</v>
      </c>
      <c r="T2566" s="24">
        <v>0</v>
      </c>
      <c r="U2566" s="24">
        <v>0</v>
      </c>
      <c r="V2566" s="24"/>
      <c r="W2566" s="24">
        <v>0</v>
      </c>
      <c r="X2566" s="24"/>
      <c r="Y2566" s="24">
        <v>0</v>
      </c>
      <c r="Z2566" s="24">
        <v>0</v>
      </c>
      <c r="AA2566" s="24"/>
      <c r="AB2566" s="24">
        <v>0</v>
      </c>
      <c r="AC2566" s="24">
        <v>0</v>
      </c>
      <c r="AD2566" s="24">
        <v>0</v>
      </c>
      <c r="AE2566" s="24">
        <v>0</v>
      </c>
      <c r="AF2566" s="24">
        <v>0</v>
      </c>
      <c r="AG2566" s="24">
        <v>0</v>
      </c>
      <c r="AH2566" s="24"/>
      <c r="AI2566" s="24">
        <v>0</v>
      </c>
      <c r="AJ2566" s="24">
        <v>0</v>
      </c>
      <c r="AK2566" s="24"/>
      <c r="AL2566" s="24">
        <v>0</v>
      </c>
      <c r="AM2566" s="24">
        <v>0</v>
      </c>
      <c r="AN2566" s="24">
        <v>0</v>
      </c>
      <c r="AO2566" s="24">
        <v>0</v>
      </c>
      <c r="AP2566" s="24">
        <v>0</v>
      </c>
      <c r="AQ2566" s="24">
        <v>0</v>
      </c>
      <c r="AR2566" s="24">
        <v>0</v>
      </c>
      <c r="AS2566" s="24">
        <v>0</v>
      </c>
      <c r="AT2566" s="24">
        <v>0</v>
      </c>
      <c r="AU2566" s="24">
        <v>0</v>
      </c>
      <c r="AV2566" s="24">
        <v>0</v>
      </c>
      <c r="AW2566" s="24">
        <v>0</v>
      </c>
      <c r="AX2566" s="24">
        <v>0</v>
      </c>
      <c r="AY2566" s="24">
        <v>0</v>
      </c>
      <c r="AZ2566" s="24">
        <v>0</v>
      </c>
      <c r="BA2566" s="24">
        <v>0</v>
      </c>
      <c r="BB2566" s="24">
        <v>0</v>
      </c>
      <c r="BC2566" s="24">
        <v>0</v>
      </c>
      <c r="BD2566" s="24">
        <f t="shared" si="1042"/>
        <v>0</v>
      </c>
      <c r="BE2566" s="25"/>
    </row>
    <row r="2567" spans="1:57" ht="25.5" customHeight="1" x14ac:dyDescent="0.25">
      <c r="A2567" s="22">
        <v>51</v>
      </c>
      <c r="B2567" s="79" t="s">
        <v>91</v>
      </c>
      <c r="C2567" s="80">
        <v>24</v>
      </c>
      <c r="D2567" s="80">
        <v>193</v>
      </c>
      <c r="E2567" s="80" t="s">
        <v>430</v>
      </c>
      <c r="F2567" s="24">
        <v>0</v>
      </c>
      <c r="G2567" s="24">
        <v>0</v>
      </c>
      <c r="H2567" s="24">
        <v>0</v>
      </c>
      <c r="I2567" s="24">
        <v>0</v>
      </c>
      <c r="J2567" s="24">
        <v>0</v>
      </c>
      <c r="K2567" s="24">
        <v>0</v>
      </c>
      <c r="L2567" s="24">
        <v>0</v>
      </c>
      <c r="M2567" s="24">
        <v>0</v>
      </c>
      <c r="N2567" s="24">
        <v>0</v>
      </c>
      <c r="O2567" s="24">
        <v>0</v>
      </c>
      <c r="P2567" s="24">
        <v>0</v>
      </c>
      <c r="Q2567" s="24">
        <v>0</v>
      </c>
      <c r="R2567" s="24">
        <v>0</v>
      </c>
      <c r="S2567" s="24">
        <v>0</v>
      </c>
      <c r="T2567" s="24">
        <v>0</v>
      </c>
      <c r="U2567" s="24">
        <v>0</v>
      </c>
      <c r="V2567" s="24"/>
      <c r="W2567" s="24">
        <v>0</v>
      </c>
      <c r="X2567" s="24"/>
      <c r="Y2567" s="24">
        <v>0</v>
      </c>
      <c r="Z2567" s="24">
        <v>0</v>
      </c>
      <c r="AA2567" s="24"/>
      <c r="AB2567" s="24">
        <v>0</v>
      </c>
      <c r="AC2567" s="24">
        <v>0</v>
      </c>
      <c r="AD2567" s="24">
        <v>0</v>
      </c>
      <c r="AE2567" s="24">
        <v>0</v>
      </c>
      <c r="AF2567" s="24">
        <v>0</v>
      </c>
      <c r="AG2567" s="24">
        <v>0</v>
      </c>
      <c r="AH2567" s="24"/>
      <c r="AI2567" s="24">
        <v>0</v>
      </c>
      <c r="AJ2567" s="24">
        <v>0</v>
      </c>
      <c r="AK2567" s="24"/>
      <c r="AL2567" s="24">
        <v>0</v>
      </c>
      <c r="AM2567" s="24">
        <v>0</v>
      </c>
      <c r="AN2567" s="24">
        <v>0</v>
      </c>
      <c r="AO2567" s="24">
        <v>0</v>
      </c>
      <c r="AP2567" s="24">
        <v>0</v>
      </c>
      <c r="AQ2567" s="24">
        <v>0</v>
      </c>
      <c r="AR2567" s="24">
        <v>0</v>
      </c>
      <c r="AS2567" s="24">
        <v>0</v>
      </c>
      <c r="AT2567" s="24">
        <v>0</v>
      </c>
      <c r="AU2567" s="24">
        <v>0</v>
      </c>
      <c r="AV2567" s="24">
        <v>0</v>
      </c>
      <c r="AW2567" s="24">
        <v>0</v>
      </c>
      <c r="AX2567" s="24">
        <v>0</v>
      </c>
      <c r="AY2567" s="24">
        <v>0</v>
      </c>
      <c r="AZ2567" s="24">
        <v>0</v>
      </c>
      <c r="BA2567" s="24">
        <v>0</v>
      </c>
      <c r="BB2567" s="24">
        <v>0</v>
      </c>
      <c r="BC2567" s="24">
        <v>0</v>
      </c>
      <c r="BD2567" s="24">
        <f t="shared" si="1042"/>
        <v>0</v>
      </c>
      <c r="BE2567" s="25"/>
    </row>
    <row r="2568" spans="1:57" ht="25.5" customHeight="1" x14ac:dyDescent="0.25">
      <c r="A2568" s="42">
        <v>51</v>
      </c>
      <c r="B2568" s="79" t="s">
        <v>91</v>
      </c>
      <c r="C2568" s="80">
        <v>11</v>
      </c>
      <c r="D2568" s="80">
        <v>252</v>
      </c>
      <c r="E2568" s="80" t="s">
        <v>220</v>
      </c>
      <c r="F2568" s="24">
        <v>0</v>
      </c>
      <c r="G2568" s="24">
        <v>0</v>
      </c>
      <c r="H2568" s="24">
        <v>0</v>
      </c>
      <c r="I2568" s="24">
        <v>0</v>
      </c>
      <c r="J2568" s="24">
        <v>0</v>
      </c>
      <c r="K2568" s="24">
        <v>0</v>
      </c>
      <c r="L2568" s="24">
        <v>0</v>
      </c>
      <c r="M2568" s="24">
        <v>0</v>
      </c>
      <c r="N2568" s="24">
        <v>0</v>
      </c>
      <c r="O2568" s="24">
        <v>0</v>
      </c>
      <c r="P2568" s="24">
        <v>0</v>
      </c>
      <c r="Q2568" s="24">
        <v>0</v>
      </c>
      <c r="R2568" s="24">
        <v>0</v>
      </c>
      <c r="S2568" s="24">
        <v>0</v>
      </c>
      <c r="T2568" s="24">
        <v>0</v>
      </c>
      <c r="U2568" s="24">
        <v>0</v>
      </c>
      <c r="V2568" s="24"/>
      <c r="W2568" s="24">
        <v>0</v>
      </c>
      <c r="X2568" s="24"/>
      <c r="Y2568" s="24">
        <v>0</v>
      </c>
      <c r="Z2568" s="24">
        <v>0</v>
      </c>
      <c r="AA2568" s="24"/>
      <c r="AB2568" s="24">
        <v>0</v>
      </c>
      <c r="AC2568" s="24">
        <v>0</v>
      </c>
      <c r="AD2568" s="24">
        <v>0</v>
      </c>
      <c r="AE2568" s="24">
        <v>0</v>
      </c>
      <c r="AF2568" s="24">
        <v>0</v>
      </c>
      <c r="AG2568" s="24">
        <v>0</v>
      </c>
      <c r="AH2568" s="24"/>
      <c r="AI2568" s="24">
        <v>0</v>
      </c>
      <c r="AJ2568" s="24">
        <v>0</v>
      </c>
      <c r="AK2568" s="24"/>
      <c r="AL2568" s="24">
        <v>0</v>
      </c>
      <c r="AM2568" s="24">
        <v>0</v>
      </c>
      <c r="AN2568" s="24">
        <v>0</v>
      </c>
      <c r="AO2568" s="24">
        <v>0</v>
      </c>
      <c r="AP2568" s="24">
        <v>0</v>
      </c>
      <c r="AQ2568" s="24">
        <v>0</v>
      </c>
      <c r="AR2568" s="24">
        <v>0</v>
      </c>
      <c r="AS2568" s="24">
        <v>0</v>
      </c>
      <c r="AT2568" s="24">
        <v>0</v>
      </c>
      <c r="AU2568" s="24">
        <v>0</v>
      </c>
      <c r="AV2568" s="24">
        <v>0</v>
      </c>
      <c r="AW2568" s="24">
        <v>0</v>
      </c>
      <c r="AX2568" s="24">
        <v>0</v>
      </c>
      <c r="AY2568" s="24">
        <v>0</v>
      </c>
      <c r="AZ2568" s="24">
        <v>0</v>
      </c>
      <c r="BA2568" s="24">
        <v>0</v>
      </c>
      <c r="BB2568" s="24">
        <v>0</v>
      </c>
      <c r="BC2568" s="24">
        <v>0</v>
      </c>
      <c r="BD2568" s="24">
        <f t="shared" si="1042"/>
        <v>0</v>
      </c>
      <c r="BE2568" s="25"/>
    </row>
    <row r="2569" spans="1:57" ht="25.5" customHeight="1" x14ac:dyDescent="0.25">
      <c r="A2569" s="22">
        <v>51</v>
      </c>
      <c r="B2569" s="79" t="s">
        <v>91</v>
      </c>
      <c r="C2569" s="80">
        <v>10</v>
      </c>
      <c r="D2569" s="80">
        <v>22</v>
      </c>
      <c r="E2569" s="80" t="s">
        <v>173</v>
      </c>
      <c r="F2569" s="24">
        <v>0</v>
      </c>
      <c r="G2569" s="24">
        <v>0</v>
      </c>
      <c r="H2569" s="24">
        <v>0</v>
      </c>
      <c r="I2569" s="24">
        <v>0</v>
      </c>
      <c r="J2569" s="24">
        <v>0</v>
      </c>
      <c r="K2569" s="24">
        <v>0</v>
      </c>
      <c r="L2569" s="24">
        <v>0</v>
      </c>
      <c r="M2569" s="24">
        <v>0</v>
      </c>
      <c r="N2569" s="24">
        <v>0</v>
      </c>
      <c r="O2569" s="24">
        <v>0</v>
      </c>
      <c r="P2569" s="24">
        <v>0</v>
      </c>
      <c r="Q2569" s="24">
        <v>0</v>
      </c>
      <c r="R2569" s="24">
        <v>0</v>
      </c>
      <c r="S2569" s="24">
        <v>0</v>
      </c>
      <c r="T2569" s="24">
        <v>0</v>
      </c>
      <c r="U2569" s="24">
        <v>0</v>
      </c>
      <c r="V2569" s="24"/>
      <c r="W2569" s="24">
        <v>0</v>
      </c>
      <c r="X2569" s="24"/>
      <c r="Y2569" s="24">
        <v>0</v>
      </c>
      <c r="Z2569" s="24">
        <v>0</v>
      </c>
      <c r="AA2569" s="24"/>
      <c r="AB2569" s="24">
        <v>0</v>
      </c>
      <c r="AC2569" s="24">
        <v>0</v>
      </c>
      <c r="AD2569" s="24">
        <v>0</v>
      </c>
      <c r="AE2569" s="24">
        <v>0</v>
      </c>
      <c r="AF2569" s="24">
        <v>0</v>
      </c>
      <c r="AG2569" s="24">
        <v>0</v>
      </c>
      <c r="AH2569" s="24"/>
      <c r="AI2569" s="24">
        <v>0</v>
      </c>
      <c r="AJ2569" s="24">
        <v>0</v>
      </c>
      <c r="AK2569" s="24"/>
      <c r="AL2569" s="24">
        <v>0</v>
      </c>
      <c r="AM2569" s="24">
        <v>0</v>
      </c>
      <c r="AN2569" s="24">
        <v>0</v>
      </c>
      <c r="AO2569" s="24">
        <v>0</v>
      </c>
      <c r="AP2569" s="24">
        <v>0</v>
      </c>
      <c r="AQ2569" s="24">
        <v>0</v>
      </c>
      <c r="AR2569" s="24">
        <v>0</v>
      </c>
      <c r="AS2569" s="24">
        <v>0</v>
      </c>
      <c r="AT2569" s="24">
        <v>0</v>
      </c>
      <c r="AU2569" s="24">
        <v>0</v>
      </c>
      <c r="AV2569" s="24">
        <v>0</v>
      </c>
      <c r="AW2569" s="24">
        <v>0</v>
      </c>
      <c r="AX2569" s="24">
        <v>0</v>
      </c>
      <c r="AY2569" s="24">
        <v>0</v>
      </c>
      <c r="AZ2569" s="24">
        <v>0</v>
      </c>
      <c r="BA2569" s="24">
        <v>0</v>
      </c>
      <c r="BB2569" s="24">
        <v>0</v>
      </c>
      <c r="BC2569" s="24">
        <v>0</v>
      </c>
      <c r="BD2569" s="24">
        <f t="shared" si="1042"/>
        <v>0</v>
      </c>
      <c r="BE2569" s="25"/>
    </row>
    <row r="2570" spans="1:57" ht="25.5" customHeight="1" x14ac:dyDescent="0.25">
      <c r="A2570" s="22">
        <v>51</v>
      </c>
      <c r="B2570" s="79" t="s">
        <v>93</v>
      </c>
      <c r="C2570" s="80">
        <v>11</v>
      </c>
      <c r="D2570" s="80">
        <v>102</v>
      </c>
      <c r="E2570" s="80" t="s">
        <v>282</v>
      </c>
      <c r="F2570" s="24">
        <v>0</v>
      </c>
      <c r="G2570" s="24">
        <v>0</v>
      </c>
      <c r="H2570" s="24">
        <v>0</v>
      </c>
      <c r="I2570" s="24">
        <v>0</v>
      </c>
      <c r="J2570" s="24">
        <v>0</v>
      </c>
      <c r="K2570" s="24">
        <v>0</v>
      </c>
      <c r="L2570" s="24">
        <v>0</v>
      </c>
      <c r="M2570" s="24">
        <v>0</v>
      </c>
      <c r="N2570" s="24">
        <v>0</v>
      </c>
      <c r="O2570" s="24">
        <v>0</v>
      </c>
      <c r="P2570" s="24">
        <v>0</v>
      </c>
      <c r="Q2570" s="24">
        <v>0</v>
      </c>
      <c r="R2570" s="24">
        <v>0</v>
      </c>
      <c r="S2570" s="24">
        <v>0</v>
      </c>
      <c r="T2570" s="24">
        <v>0</v>
      </c>
      <c r="U2570" s="24">
        <v>0</v>
      </c>
      <c r="V2570" s="24"/>
      <c r="W2570" s="24">
        <v>0</v>
      </c>
      <c r="X2570" s="24"/>
      <c r="Y2570" s="24">
        <v>0</v>
      </c>
      <c r="Z2570" s="24">
        <v>0</v>
      </c>
      <c r="AA2570" s="24"/>
      <c r="AB2570" s="24">
        <v>0</v>
      </c>
      <c r="AC2570" s="24">
        <v>0</v>
      </c>
      <c r="AD2570" s="24">
        <v>0</v>
      </c>
      <c r="AE2570" s="24">
        <v>0</v>
      </c>
      <c r="AF2570" s="24">
        <v>0</v>
      </c>
      <c r="AG2570" s="24">
        <v>0</v>
      </c>
      <c r="AH2570" s="24"/>
      <c r="AI2570" s="24">
        <v>0</v>
      </c>
      <c r="AJ2570" s="24">
        <v>0</v>
      </c>
      <c r="AK2570" s="24"/>
      <c r="AL2570" s="24">
        <v>0</v>
      </c>
      <c r="AM2570" s="24">
        <v>0</v>
      </c>
      <c r="AN2570" s="24">
        <v>0</v>
      </c>
      <c r="AO2570" s="24">
        <v>0</v>
      </c>
      <c r="AP2570" s="24">
        <v>0</v>
      </c>
      <c r="AQ2570" s="24">
        <v>0</v>
      </c>
      <c r="AR2570" s="24">
        <v>0</v>
      </c>
      <c r="AS2570" s="24">
        <v>0</v>
      </c>
      <c r="AT2570" s="24">
        <v>0</v>
      </c>
      <c r="AU2570" s="24">
        <v>0</v>
      </c>
      <c r="AV2570" s="24">
        <v>0</v>
      </c>
      <c r="AW2570" s="24">
        <v>0</v>
      </c>
      <c r="AX2570" s="24">
        <v>0</v>
      </c>
      <c r="AY2570" s="24">
        <v>0</v>
      </c>
      <c r="AZ2570" s="24">
        <v>0</v>
      </c>
      <c r="BA2570" s="24">
        <v>0</v>
      </c>
      <c r="BB2570" s="24">
        <v>0</v>
      </c>
      <c r="BC2570" s="24">
        <v>0</v>
      </c>
      <c r="BD2570" s="24">
        <f t="shared" si="1042"/>
        <v>0</v>
      </c>
      <c r="BE2570" s="25"/>
    </row>
    <row r="2571" spans="1:57" ht="25.5" customHeight="1" x14ac:dyDescent="0.25">
      <c r="A2571" s="22">
        <v>51</v>
      </c>
      <c r="B2571" s="79" t="s">
        <v>93</v>
      </c>
      <c r="C2571" s="88">
        <v>18</v>
      </c>
      <c r="D2571" s="88">
        <v>329</v>
      </c>
      <c r="E2571" s="88" t="s">
        <v>211</v>
      </c>
      <c r="F2571" s="24">
        <v>0</v>
      </c>
      <c r="G2571" s="24">
        <v>0</v>
      </c>
      <c r="H2571" s="24">
        <v>0</v>
      </c>
      <c r="I2571" s="24">
        <v>0</v>
      </c>
      <c r="J2571" s="24">
        <v>0</v>
      </c>
      <c r="K2571" s="24">
        <v>0</v>
      </c>
      <c r="L2571" s="24">
        <v>0</v>
      </c>
      <c r="M2571" s="24">
        <v>0</v>
      </c>
      <c r="N2571" s="24">
        <v>0</v>
      </c>
      <c r="O2571" s="24">
        <v>0</v>
      </c>
      <c r="P2571" s="24">
        <v>0</v>
      </c>
      <c r="Q2571" s="24">
        <v>0</v>
      </c>
      <c r="R2571" s="24">
        <v>0</v>
      </c>
      <c r="S2571" s="24">
        <v>0</v>
      </c>
      <c r="T2571" s="24">
        <v>0</v>
      </c>
      <c r="U2571" s="24">
        <v>0</v>
      </c>
      <c r="V2571" s="24"/>
      <c r="W2571" s="24">
        <v>0</v>
      </c>
      <c r="X2571" s="24"/>
      <c r="Y2571" s="24">
        <v>0</v>
      </c>
      <c r="Z2571" s="24">
        <v>0</v>
      </c>
      <c r="AA2571" s="24"/>
      <c r="AB2571" s="24">
        <v>0</v>
      </c>
      <c r="AC2571" s="24">
        <v>0</v>
      </c>
      <c r="AD2571" s="24">
        <v>0</v>
      </c>
      <c r="AE2571" s="24">
        <v>0</v>
      </c>
      <c r="AF2571" s="24">
        <v>0</v>
      </c>
      <c r="AG2571" s="24">
        <v>0</v>
      </c>
      <c r="AH2571" s="24"/>
      <c r="AI2571" s="24">
        <v>0</v>
      </c>
      <c r="AJ2571" s="24">
        <v>0</v>
      </c>
      <c r="AK2571" s="24"/>
      <c r="AL2571" s="24">
        <v>0</v>
      </c>
      <c r="AM2571" s="24">
        <v>0</v>
      </c>
      <c r="AN2571" s="24">
        <v>0</v>
      </c>
      <c r="AO2571" s="24">
        <v>0</v>
      </c>
      <c r="AP2571" s="24">
        <v>0</v>
      </c>
      <c r="AQ2571" s="24">
        <v>0</v>
      </c>
      <c r="AR2571" s="24">
        <v>0</v>
      </c>
      <c r="AS2571" s="24">
        <v>0</v>
      </c>
      <c r="AT2571" s="24">
        <v>0</v>
      </c>
      <c r="AU2571" s="24">
        <v>0</v>
      </c>
      <c r="AV2571" s="24">
        <v>0</v>
      </c>
      <c r="AW2571" s="24">
        <v>0</v>
      </c>
      <c r="AX2571" s="24">
        <v>0</v>
      </c>
      <c r="AY2571" s="24">
        <v>0</v>
      </c>
      <c r="AZ2571" s="24">
        <v>0</v>
      </c>
      <c r="BA2571" s="24">
        <v>0</v>
      </c>
      <c r="BB2571" s="24">
        <v>0</v>
      </c>
      <c r="BC2571" s="24">
        <v>0</v>
      </c>
      <c r="BD2571" s="24">
        <f t="shared" si="1042"/>
        <v>0</v>
      </c>
      <c r="BE2571" s="25"/>
    </row>
    <row r="2572" spans="1:57" ht="25.5" customHeight="1" x14ac:dyDescent="0.25">
      <c r="A2572" s="22">
        <v>51</v>
      </c>
      <c r="B2572" s="79" t="s">
        <v>93</v>
      </c>
      <c r="C2572" s="88">
        <v>24</v>
      </c>
      <c r="D2572" s="88">
        <v>324</v>
      </c>
      <c r="E2572" s="88" t="s">
        <v>236</v>
      </c>
      <c r="F2572" s="24">
        <v>0</v>
      </c>
      <c r="G2572" s="24">
        <v>0</v>
      </c>
      <c r="H2572" s="24">
        <v>0</v>
      </c>
      <c r="I2572" s="24">
        <v>0</v>
      </c>
      <c r="J2572" s="24">
        <v>0</v>
      </c>
      <c r="K2572" s="24">
        <v>0</v>
      </c>
      <c r="L2572" s="24">
        <v>0</v>
      </c>
      <c r="M2572" s="24">
        <v>0</v>
      </c>
      <c r="N2572" s="24">
        <v>0</v>
      </c>
      <c r="O2572" s="24">
        <v>0</v>
      </c>
      <c r="P2572" s="24">
        <v>0</v>
      </c>
      <c r="Q2572" s="24">
        <v>0</v>
      </c>
      <c r="R2572" s="24">
        <v>0</v>
      </c>
      <c r="S2572" s="24">
        <v>0</v>
      </c>
      <c r="T2572" s="24">
        <v>0</v>
      </c>
      <c r="U2572" s="24">
        <v>0</v>
      </c>
      <c r="V2572" s="24"/>
      <c r="W2572" s="24">
        <v>0</v>
      </c>
      <c r="X2572" s="24"/>
      <c r="Y2572" s="24">
        <v>0</v>
      </c>
      <c r="Z2572" s="24">
        <v>0</v>
      </c>
      <c r="AA2572" s="24"/>
      <c r="AB2572" s="24">
        <v>0</v>
      </c>
      <c r="AC2572" s="24">
        <v>0</v>
      </c>
      <c r="AD2572" s="24">
        <v>0</v>
      </c>
      <c r="AE2572" s="24">
        <v>0</v>
      </c>
      <c r="AF2572" s="24">
        <v>0</v>
      </c>
      <c r="AG2572" s="24">
        <v>0</v>
      </c>
      <c r="AH2572" s="24"/>
      <c r="AI2572" s="24">
        <v>0</v>
      </c>
      <c r="AJ2572" s="24">
        <v>0</v>
      </c>
      <c r="AK2572" s="24"/>
      <c r="AL2572" s="24">
        <v>0</v>
      </c>
      <c r="AM2572" s="24">
        <v>0</v>
      </c>
      <c r="AN2572" s="24">
        <v>0</v>
      </c>
      <c r="AO2572" s="24">
        <v>0</v>
      </c>
      <c r="AP2572" s="24">
        <v>0</v>
      </c>
      <c r="AQ2572" s="24">
        <v>0</v>
      </c>
      <c r="AR2572" s="24">
        <v>0</v>
      </c>
      <c r="AS2572" s="24">
        <v>0</v>
      </c>
      <c r="AT2572" s="24">
        <v>0</v>
      </c>
      <c r="AU2572" s="24">
        <v>0</v>
      </c>
      <c r="AV2572" s="24">
        <v>0</v>
      </c>
      <c r="AW2572" s="24">
        <v>0</v>
      </c>
      <c r="AX2572" s="24">
        <v>0</v>
      </c>
      <c r="AY2572" s="24">
        <v>0</v>
      </c>
      <c r="AZ2572" s="24">
        <v>0</v>
      </c>
      <c r="BA2572" s="24">
        <v>0</v>
      </c>
      <c r="BB2572" s="24">
        <v>0</v>
      </c>
      <c r="BC2572" s="24">
        <v>0</v>
      </c>
      <c r="BD2572" s="24">
        <f t="shared" si="1042"/>
        <v>0</v>
      </c>
      <c r="BE2572" s="25"/>
    </row>
    <row r="2573" spans="1:57" ht="25.5" customHeight="1" x14ac:dyDescent="0.25">
      <c r="A2573" s="22">
        <v>51</v>
      </c>
      <c r="B2573" s="79" t="s">
        <v>93</v>
      </c>
      <c r="C2573" s="80">
        <v>12</v>
      </c>
      <c r="D2573" s="80">
        <v>45</v>
      </c>
      <c r="E2573" s="80" t="s">
        <v>176</v>
      </c>
      <c r="F2573" s="24">
        <v>0</v>
      </c>
      <c r="G2573" s="24">
        <v>0</v>
      </c>
      <c r="H2573" s="24">
        <v>0</v>
      </c>
      <c r="I2573" s="24">
        <v>0</v>
      </c>
      <c r="J2573" s="24">
        <v>0</v>
      </c>
      <c r="K2573" s="24">
        <v>0</v>
      </c>
      <c r="L2573" s="24">
        <v>0</v>
      </c>
      <c r="M2573" s="24">
        <v>0</v>
      </c>
      <c r="N2573" s="24">
        <v>0</v>
      </c>
      <c r="O2573" s="24">
        <v>0</v>
      </c>
      <c r="P2573" s="24">
        <v>0</v>
      </c>
      <c r="Q2573" s="24">
        <v>0</v>
      </c>
      <c r="R2573" s="24">
        <v>0</v>
      </c>
      <c r="S2573" s="24">
        <v>0</v>
      </c>
      <c r="T2573" s="24">
        <v>0</v>
      </c>
      <c r="U2573" s="24">
        <v>0</v>
      </c>
      <c r="V2573" s="24"/>
      <c r="W2573" s="24">
        <v>0</v>
      </c>
      <c r="X2573" s="24"/>
      <c r="Y2573" s="24">
        <v>0</v>
      </c>
      <c r="Z2573" s="24">
        <v>0</v>
      </c>
      <c r="AA2573" s="24"/>
      <c r="AB2573" s="24">
        <v>0</v>
      </c>
      <c r="AC2573" s="24">
        <v>0</v>
      </c>
      <c r="AD2573" s="24">
        <v>0</v>
      </c>
      <c r="AE2573" s="24">
        <v>0</v>
      </c>
      <c r="AF2573" s="24">
        <v>0</v>
      </c>
      <c r="AG2573" s="24">
        <v>0</v>
      </c>
      <c r="AH2573" s="24"/>
      <c r="AI2573" s="24">
        <v>0</v>
      </c>
      <c r="AJ2573" s="24">
        <v>0</v>
      </c>
      <c r="AK2573" s="24"/>
      <c r="AL2573" s="24">
        <v>0</v>
      </c>
      <c r="AM2573" s="24">
        <v>0</v>
      </c>
      <c r="AN2573" s="24">
        <v>0</v>
      </c>
      <c r="AO2573" s="24">
        <v>0</v>
      </c>
      <c r="AP2573" s="24">
        <v>0</v>
      </c>
      <c r="AQ2573" s="24">
        <v>0</v>
      </c>
      <c r="AR2573" s="24">
        <v>0</v>
      </c>
      <c r="AS2573" s="24">
        <v>0</v>
      </c>
      <c r="AT2573" s="24">
        <v>0</v>
      </c>
      <c r="AU2573" s="24">
        <v>0</v>
      </c>
      <c r="AV2573" s="24">
        <v>0</v>
      </c>
      <c r="AW2573" s="24">
        <v>0</v>
      </c>
      <c r="AX2573" s="24">
        <v>0</v>
      </c>
      <c r="AY2573" s="24">
        <v>0</v>
      </c>
      <c r="AZ2573" s="24">
        <v>0</v>
      </c>
      <c r="BA2573" s="24">
        <v>0</v>
      </c>
      <c r="BB2573" s="24">
        <v>0</v>
      </c>
      <c r="BC2573" s="24">
        <v>0</v>
      </c>
      <c r="BD2573" s="24">
        <f t="shared" si="1042"/>
        <v>0</v>
      </c>
      <c r="BE2573" s="25"/>
    </row>
    <row r="2574" spans="1:57" ht="25.5" customHeight="1" x14ac:dyDescent="0.25">
      <c r="A2574" s="22">
        <v>51</v>
      </c>
      <c r="B2574" s="79" t="s">
        <v>100</v>
      </c>
      <c r="C2574" s="80">
        <v>24</v>
      </c>
      <c r="D2574" s="80">
        <v>212</v>
      </c>
      <c r="E2574" s="80" t="s">
        <v>198</v>
      </c>
      <c r="F2574" s="24">
        <v>0</v>
      </c>
      <c r="G2574" s="24">
        <v>0</v>
      </c>
      <c r="H2574" s="24">
        <v>0</v>
      </c>
      <c r="I2574" s="24">
        <v>0</v>
      </c>
      <c r="J2574" s="24">
        <v>0</v>
      </c>
      <c r="K2574" s="24">
        <v>0</v>
      </c>
      <c r="L2574" s="24">
        <v>0</v>
      </c>
      <c r="M2574" s="24">
        <v>0</v>
      </c>
      <c r="N2574" s="24">
        <v>0</v>
      </c>
      <c r="O2574" s="24">
        <v>0</v>
      </c>
      <c r="P2574" s="24">
        <v>0</v>
      </c>
      <c r="Q2574" s="24">
        <v>0</v>
      </c>
      <c r="R2574" s="24">
        <v>0</v>
      </c>
      <c r="S2574" s="24">
        <v>0</v>
      </c>
      <c r="T2574" s="24">
        <v>0</v>
      </c>
      <c r="U2574" s="24">
        <v>0</v>
      </c>
      <c r="V2574" s="24"/>
      <c r="W2574" s="24">
        <v>0</v>
      </c>
      <c r="X2574" s="24"/>
      <c r="Y2574" s="24">
        <v>0</v>
      </c>
      <c r="Z2574" s="24">
        <v>0</v>
      </c>
      <c r="AA2574" s="24"/>
      <c r="AB2574" s="24">
        <v>0</v>
      </c>
      <c r="AC2574" s="24">
        <v>0</v>
      </c>
      <c r="AD2574" s="24">
        <v>0</v>
      </c>
      <c r="AE2574" s="24">
        <v>0</v>
      </c>
      <c r="AF2574" s="24">
        <v>0</v>
      </c>
      <c r="AG2574" s="24">
        <v>0</v>
      </c>
      <c r="AH2574" s="24"/>
      <c r="AI2574" s="24">
        <v>0</v>
      </c>
      <c r="AJ2574" s="24">
        <v>0</v>
      </c>
      <c r="AK2574" s="24"/>
      <c r="AL2574" s="24">
        <v>0</v>
      </c>
      <c r="AM2574" s="24">
        <v>0</v>
      </c>
      <c r="AN2574" s="24">
        <v>0</v>
      </c>
      <c r="AO2574" s="24">
        <v>0</v>
      </c>
      <c r="AP2574" s="24">
        <v>0</v>
      </c>
      <c r="AQ2574" s="24">
        <v>0</v>
      </c>
      <c r="AR2574" s="24">
        <v>0</v>
      </c>
      <c r="AS2574" s="24">
        <v>0</v>
      </c>
      <c r="AT2574" s="24">
        <v>0</v>
      </c>
      <c r="AU2574" s="24">
        <v>0</v>
      </c>
      <c r="AV2574" s="24">
        <v>0</v>
      </c>
      <c r="AW2574" s="24">
        <v>0</v>
      </c>
      <c r="AX2574" s="24">
        <v>0</v>
      </c>
      <c r="AY2574" s="24">
        <v>0</v>
      </c>
      <c r="AZ2574" s="24">
        <v>0</v>
      </c>
      <c r="BA2574" s="24">
        <v>0</v>
      </c>
      <c r="BB2574" s="24">
        <v>0</v>
      </c>
      <c r="BC2574" s="24">
        <v>0</v>
      </c>
      <c r="BD2574" s="24">
        <f t="shared" si="1042"/>
        <v>0</v>
      </c>
      <c r="BE2574" s="25"/>
    </row>
    <row r="2575" spans="1:57" ht="25.5" customHeight="1" x14ac:dyDescent="0.25">
      <c r="A2575" s="22">
        <v>51</v>
      </c>
      <c r="B2575" s="78"/>
      <c r="C2575" s="76"/>
      <c r="D2575" s="76"/>
      <c r="E2575" s="76"/>
      <c r="F2575" s="24">
        <v>0</v>
      </c>
      <c r="G2575" s="24">
        <v>0</v>
      </c>
      <c r="H2575" s="24">
        <v>0</v>
      </c>
      <c r="I2575" s="24">
        <v>0</v>
      </c>
      <c r="J2575" s="24">
        <v>0</v>
      </c>
      <c r="K2575" s="24">
        <v>0</v>
      </c>
      <c r="L2575" s="24">
        <v>0</v>
      </c>
      <c r="M2575" s="24">
        <v>0</v>
      </c>
      <c r="N2575" s="24">
        <v>0</v>
      </c>
      <c r="O2575" s="24">
        <v>0</v>
      </c>
      <c r="P2575" s="24">
        <v>0</v>
      </c>
      <c r="Q2575" s="24">
        <v>0</v>
      </c>
      <c r="R2575" s="24">
        <v>0</v>
      </c>
      <c r="S2575" s="24">
        <v>0</v>
      </c>
      <c r="T2575" s="24">
        <v>0</v>
      </c>
      <c r="U2575" s="24">
        <v>0</v>
      </c>
      <c r="V2575" s="24"/>
      <c r="W2575" s="24">
        <v>0</v>
      </c>
      <c r="X2575" s="24"/>
      <c r="Y2575" s="24">
        <v>0</v>
      </c>
      <c r="Z2575" s="24">
        <v>0</v>
      </c>
      <c r="AA2575" s="24"/>
      <c r="AB2575" s="24">
        <v>0</v>
      </c>
      <c r="AC2575" s="24">
        <v>0</v>
      </c>
      <c r="AD2575" s="24">
        <v>0</v>
      </c>
      <c r="AE2575" s="24">
        <v>0</v>
      </c>
      <c r="AF2575" s="24">
        <v>0</v>
      </c>
      <c r="AG2575" s="24">
        <v>0</v>
      </c>
      <c r="AH2575" s="24"/>
      <c r="AI2575" s="24">
        <v>0</v>
      </c>
      <c r="AJ2575" s="24">
        <v>0</v>
      </c>
      <c r="AK2575" s="24"/>
      <c r="AL2575" s="24">
        <v>0</v>
      </c>
      <c r="AM2575" s="24">
        <v>0</v>
      </c>
      <c r="AN2575" s="24">
        <v>0</v>
      </c>
      <c r="AO2575" s="24">
        <v>0</v>
      </c>
      <c r="AP2575" s="24">
        <v>0</v>
      </c>
      <c r="AQ2575" s="24">
        <v>0</v>
      </c>
      <c r="AR2575" s="24">
        <v>0</v>
      </c>
      <c r="AS2575" s="24">
        <v>0</v>
      </c>
      <c r="AT2575" s="24">
        <v>0</v>
      </c>
      <c r="AU2575" s="24">
        <v>0</v>
      </c>
      <c r="AV2575" s="24">
        <v>0</v>
      </c>
      <c r="AW2575" s="24">
        <v>0</v>
      </c>
      <c r="AX2575" s="24">
        <v>0</v>
      </c>
      <c r="AY2575" s="24">
        <v>0</v>
      </c>
      <c r="AZ2575" s="24">
        <v>0</v>
      </c>
      <c r="BA2575" s="24">
        <v>0</v>
      </c>
      <c r="BB2575" s="24">
        <v>0</v>
      </c>
      <c r="BC2575" s="24">
        <v>0</v>
      </c>
      <c r="BD2575" s="24">
        <f t="shared" si="1042"/>
        <v>0</v>
      </c>
      <c r="BE2575" s="25"/>
    </row>
    <row r="2576" spans="1:57" ht="25.5" customHeight="1" x14ac:dyDescent="0.25">
      <c r="A2576" s="22">
        <v>51</v>
      </c>
      <c r="B2576" s="78"/>
      <c r="C2576" s="76"/>
      <c r="D2576" s="76"/>
      <c r="E2576" s="76"/>
      <c r="F2576" s="24">
        <v>0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0</v>
      </c>
      <c r="U2576" s="24">
        <v>0</v>
      </c>
      <c r="V2576" s="24"/>
      <c r="W2576" s="24">
        <v>0</v>
      </c>
      <c r="X2576" s="24"/>
      <c r="Y2576" s="24">
        <v>0</v>
      </c>
      <c r="Z2576" s="24">
        <v>0</v>
      </c>
      <c r="AA2576" s="24"/>
      <c r="AB2576" s="24">
        <v>0</v>
      </c>
      <c r="AC2576" s="24">
        <v>0</v>
      </c>
      <c r="AD2576" s="24">
        <v>0</v>
      </c>
      <c r="AE2576" s="24">
        <v>0</v>
      </c>
      <c r="AF2576" s="24">
        <v>0</v>
      </c>
      <c r="AG2576" s="24">
        <v>0</v>
      </c>
      <c r="AH2576" s="24"/>
      <c r="AI2576" s="24">
        <v>0</v>
      </c>
      <c r="AJ2576" s="24">
        <v>0</v>
      </c>
      <c r="AK2576" s="24"/>
      <c r="AL2576" s="24">
        <v>0</v>
      </c>
      <c r="AM2576" s="24">
        <v>0</v>
      </c>
      <c r="AN2576" s="24">
        <v>0</v>
      </c>
      <c r="AO2576" s="24">
        <v>0</v>
      </c>
      <c r="AP2576" s="24">
        <v>0</v>
      </c>
      <c r="AQ2576" s="24">
        <v>0</v>
      </c>
      <c r="AR2576" s="24">
        <v>0</v>
      </c>
      <c r="AS2576" s="24">
        <v>0</v>
      </c>
      <c r="AT2576" s="24">
        <v>0</v>
      </c>
      <c r="AU2576" s="24">
        <v>0</v>
      </c>
      <c r="AV2576" s="24">
        <v>0</v>
      </c>
      <c r="AW2576" s="24">
        <v>0</v>
      </c>
      <c r="AX2576" s="24">
        <v>0</v>
      </c>
      <c r="AY2576" s="24">
        <v>0</v>
      </c>
      <c r="AZ2576" s="24">
        <v>0</v>
      </c>
      <c r="BA2576" s="24">
        <v>0</v>
      </c>
      <c r="BB2576" s="24">
        <v>0</v>
      </c>
      <c r="BC2576" s="24">
        <v>0</v>
      </c>
      <c r="BD2576" s="24">
        <f t="shared" si="1042"/>
        <v>0</v>
      </c>
      <c r="BE2576" s="25"/>
    </row>
    <row r="2577" spans="1:57" ht="25.5" customHeight="1" x14ac:dyDescent="0.25">
      <c r="A2577" s="22">
        <v>51</v>
      </c>
      <c r="B2577" s="78"/>
      <c r="C2577" s="76"/>
      <c r="D2577" s="76"/>
      <c r="E2577" s="76"/>
      <c r="F2577" s="24">
        <v>0</v>
      </c>
      <c r="G2577" s="24">
        <v>0</v>
      </c>
      <c r="H2577" s="24">
        <v>0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0</v>
      </c>
      <c r="U2577" s="24">
        <v>0</v>
      </c>
      <c r="V2577" s="24"/>
      <c r="W2577" s="24">
        <v>0</v>
      </c>
      <c r="X2577" s="24"/>
      <c r="Y2577" s="24">
        <v>0</v>
      </c>
      <c r="Z2577" s="24">
        <v>0</v>
      </c>
      <c r="AA2577" s="24"/>
      <c r="AB2577" s="24">
        <v>0</v>
      </c>
      <c r="AC2577" s="24">
        <v>0</v>
      </c>
      <c r="AD2577" s="24">
        <v>0</v>
      </c>
      <c r="AE2577" s="24">
        <v>0</v>
      </c>
      <c r="AF2577" s="24">
        <v>0</v>
      </c>
      <c r="AG2577" s="24">
        <v>0</v>
      </c>
      <c r="AH2577" s="24"/>
      <c r="AI2577" s="24">
        <v>0</v>
      </c>
      <c r="AJ2577" s="24">
        <v>0</v>
      </c>
      <c r="AK2577" s="24"/>
      <c r="AL2577" s="24">
        <v>0</v>
      </c>
      <c r="AM2577" s="24">
        <v>0</v>
      </c>
      <c r="AN2577" s="24">
        <v>0</v>
      </c>
      <c r="AO2577" s="24">
        <v>0</v>
      </c>
      <c r="AP2577" s="24">
        <v>0</v>
      </c>
      <c r="AQ2577" s="24">
        <v>0</v>
      </c>
      <c r="AR2577" s="24">
        <v>0</v>
      </c>
      <c r="AS2577" s="24">
        <v>0</v>
      </c>
      <c r="AT2577" s="24">
        <v>0</v>
      </c>
      <c r="AU2577" s="24">
        <v>0</v>
      </c>
      <c r="AV2577" s="24">
        <v>0</v>
      </c>
      <c r="AW2577" s="24">
        <v>0</v>
      </c>
      <c r="AX2577" s="24">
        <v>0</v>
      </c>
      <c r="AY2577" s="24">
        <v>0</v>
      </c>
      <c r="AZ2577" s="24">
        <v>0</v>
      </c>
      <c r="BA2577" s="24">
        <v>0</v>
      </c>
      <c r="BB2577" s="24">
        <v>0</v>
      </c>
      <c r="BC2577" s="24">
        <v>0</v>
      </c>
      <c r="BD2577" s="24">
        <f t="shared" si="1042"/>
        <v>0</v>
      </c>
      <c r="BE2577" s="25"/>
    </row>
    <row r="2578" spans="1:57" ht="25.5" customHeight="1" x14ac:dyDescent="0.25">
      <c r="A2578" s="22">
        <v>51</v>
      </c>
      <c r="B2578" s="78"/>
      <c r="C2578" s="76"/>
      <c r="D2578" s="76"/>
      <c r="E2578" s="76"/>
      <c r="F2578" s="24">
        <v>0</v>
      </c>
      <c r="G2578" s="24">
        <v>0</v>
      </c>
      <c r="H2578" s="24">
        <v>0</v>
      </c>
      <c r="I2578" s="24">
        <v>0</v>
      </c>
      <c r="J2578" s="24">
        <v>0</v>
      </c>
      <c r="K2578" s="24">
        <v>0</v>
      </c>
      <c r="L2578" s="24">
        <v>0</v>
      </c>
      <c r="M2578" s="24">
        <v>0</v>
      </c>
      <c r="N2578" s="24">
        <v>0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0</v>
      </c>
      <c r="U2578" s="24">
        <v>0</v>
      </c>
      <c r="V2578" s="24"/>
      <c r="W2578" s="24">
        <v>0</v>
      </c>
      <c r="X2578" s="24"/>
      <c r="Y2578" s="24">
        <v>0</v>
      </c>
      <c r="Z2578" s="24">
        <v>0</v>
      </c>
      <c r="AA2578" s="24"/>
      <c r="AB2578" s="24">
        <v>0</v>
      </c>
      <c r="AC2578" s="24">
        <v>0</v>
      </c>
      <c r="AD2578" s="24">
        <v>0</v>
      </c>
      <c r="AE2578" s="24">
        <v>0</v>
      </c>
      <c r="AF2578" s="24">
        <v>0</v>
      </c>
      <c r="AG2578" s="24">
        <v>0</v>
      </c>
      <c r="AH2578" s="24"/>
      <c r="AI2578" s="24">
        <v>0</v>
      </c>
      <c r="AJ2578" s="24">
        <v>0</v>
      </c>
      <c r="AK2578" s="24"/>
      <c r="AL2578" s="24">
        <v>0</v>
      </c>
      <c r="AM2578" s="24">
        <v>0</v>
      </c>
      <c r="AN2578" s="24">
        <v>0</v>
      </c>
      <c r="AO2578" s="24">
        <v>0</v>
      </c>
      <c r="AP2578" s="24">
        <v>0</v>
      </c>
      <c r="AQ2578" s="24">
        <v>0</v>
      </c>
      <c r="AR2578" s="24">
        <v>0</v>
      </c>
      <c r="AS2578" s="24">
        <v>0</v>
      </c>
      <c r="AT2578" s="24">
        <v>0</v>
      </c>
      <c r="AU2578" s="24">
        <v>0</v>
      </c>
      <c r="AV2578" s="24">
        <v>0</v>
      </c>
      <c r="AW2578" s="24">
        <v>0</v>
      </c>
      <c r="AX2578" s="24">
        <v>0</v>
      </c>
      <c r="AY2578" s="24">
        <v>0</v>
      </c>
      <c r="AZ2578" s="24">
        <v>0</v>
      </c>
      <c r="BA2578" s="24">
        <v>0</v>
      </c>
      <c r="BB2578" s="24">
        <v>0</v>
      </c>
      <c r="BC2578" s="24">
        <v>0</v>
      </c>
      <c r="BD2578" s="24">
        <f t="shared" si="1042"/>
        <v>0</v>
      </c>
      <c r="BE2578" s="25"/>
    </row>
    <row r="2579" spans="1:57" ht="25.5" customHeight="1" x14ac:dyDescent="0.25">
      <c r="A2579" s="22">
        <v>51</v>
      </c>
      <c r="B2579" s="78"/>
      <c r="C2579" s="76"/>
      <c r="D2579" s="76"/>
      <c r="E2579" s="76"/>
      <c r="F2579" s="24">
        <v>0</v>
      </c>
      <c r="G2579" s="24">
        <v>0</v>
      </c>
      <c r="H2579" s="24">
        <v>0</v>
      </c>
      <c r="I2579" s="24">
        <v>0</v>
      </c>
      <c r="J2579" s="24">
        <v>0</v>
      </c>
      <c r="K2579" s="24">
        <v>0</v>
      </c>
      <c r="L2579" s="24">
        <v>0</v>
      </c>
      <c r="M2579" s="24">
        <v>0</v>
      </c>
      <c r="N2579" s="24">
        <v>0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0</v>
      </c>
      <c r="U2579" s="24">
        <v>0</v>
      </c>
      <c r="V2579" s="24"/>
      <c r="W2579" s="24">
        <v>0</v>
      </c>
      <c r="X2579" s="24"/>
      <c r="Y2579" s="24">
        <v>0</v>
      </c>
      <c r="Z2579" s="24">
        <v>0</v>
      </c>
      <c r="AA2579" s="24"/>
      <c r="AB2579" s="24">
        <v>0</v>
      </c>
      <c r="AC2579" s="24">
        <v>0</v>
      </c>
      <c r="AD2579" s="24">
        <v>0</v>
      </c>
      <c r="AE2579" s="24">
        <v>0</v>
      </c>
      <c r="AF2579" s="24">
        <v>0</v>
      </c>
      <c r="AG2579" s="24">
        <v>0</v>
      </c>
      <c r="AH2579" s="24"/>
      <c r="AI2579" s="24">
        <v>0</v>
      </c>
      <c r="AJ2579" s="24">
        <v>0</v>
      </c>
      <c r="AK2579" s="24"/>
      <c r="AL2579" s="24">
        <v>0</v>
      </c>
      <c r="AM2579" s="24">
        <v>0</v>
      </c>
      <c r="AN2579" s="24">
        <v>0</v>
      </c>
      <c r="AO2579" s="24">
        <v>0</v>
      </c>
      <c r="AP2579" s="24">
        <v>0</v>
      </c>
      <c r="AQ2579" s="24">
        <v>0</v>
      </c>
      <c r="AR2579" s="24">
        <v>0</v>
      </c>
      <c r="AS2579" s="24">
        <v>0</v>
      </c>
      <c r="AT2579" s="24">
        <v>0</v>
      </c>
      <c r="AU2579" s="24">
        <v>0</v>
      </c>
      <c r="AV2579" s="24">
        <v>0</v>
      </c>
      <c r="AW2579" s="24">
        <v>0</v>
      </c>
      <c r="AX2579" s="24">
        <v>0</v>
      </c>
      <c r="AY2579" s="24">
        <v>0</v>
      </c>
      <c r="AZ2579" s="24">
        <v>0</v>
      </c>
      <c r="BA2579" s="24">
        <v>0</v>
      </c>
      <c r="BB2579" s="24">
        <v>0</v>
      </c>
      <c r="BC2579" s="24">
        <v>0</v>
      </c>
      <c r="BD2579" s="24">
        <f t="shared" si="1042"/>
        <v>0</v>
      </c>
      <c r="BE2579" s="25"/>
    </row>
    <row r="2580" spans="1:57" ht="25.5" customHeight="1" x14ac:dyDescent="0.25">
      <c r="A2580" s="22">
        <v>51</v>
      </c>
      <c r="B2580" s="78"/>
      <c r="C2580" s="76"/>
      <c r="D2580" s="76"/>
      <c r="E2580" s="76"/>
      <c r="F2580" s="24">
        <v>0</v>
      </c>
      <c r="G2580" s="24">
        <v>0</v>
      </c>
      <c r="H2580" s="24">
        <v>0</v>
      </c>
      <c r="I2580" s="24">
        <v>0</v>
      </c>
      <c r="J2580" s="24">
        <v>0</v>
      </c>
      <c r="K2580" s="24">
        <v>0</v>
      </c>
      <c r="L2580" s="24">
        <v>0</v>
      </c>
      <c r="M2580" s="24">
        <v>0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0</v>
      </c>
      <c r="V2580" s="24"/>
      <c r="W2580" s="24">
        <v>0</v>
      </c>
      <c r="X2580" s="24"/>
      <c r="Y2580" s="24">
        <v>0</v>
      </c>
      <c r="Z2580" s="24">
        <v>0</v>
      </c>
      <c r="AA2580" s="24"/>
      <c r="AB2580" s="24">
        <v>0</v>
      </c>
      <c r="AC2580" s="24">
        <v>0</v>
      </c>
      <c r="AD2580" s="24">
        <v>0</v>
      </c>
      <c r="AE2580" s="24">
        <v>0</v>
      </c>
      <c r="AF2580" s="24">
        <v>0</v>
      </c>
      <c r="AG2580" s="24">
        <v>0</v>
      </c>
      <c r="AH2580" s="24"/>
      <c r="AI2580" s="24">
        <v>0</v>
      </c>
      <c r="AJ2580" s="24">
        <v>0</v>
      </c>
      <c r="AK2580" s="24"/>
      <c r="AL2580" s="24">
        <v>0</v>
      </c>
      <c r="AM2580" s="24">
        <v>0</v>
      </c>
      <c r="AN2580" s="24">
        <v>0</v>
      </c>
      <c r="AO2580" s="24">
        <v>0</v>
      </c>
      <c r="AP2580" s="24">
        <v>0</v>
      </c>
      <c r="AQ2580" s="24">
        <v>0</v>
      </c>
      <c r="AR2580" s="24">
        <v>0</v>
      </c>
      <c r="AS2580" s="24">
        <v>0</v>
      </c>
      <c r="AT2580" s="24">
        <v>0</v>
      </c>
      <c r="AU2580" s="24">
        <v>0</v>
      </c>
      <c r="AV2580" s="24">
        <v>0</v>
      </c>
      <c r="AW2580" s="24">
        <v>0</v>
      </c>
      <c r="AX2580" s="24">
        <v>0</v>
      </c>
      <c r="AY2580" s="24">
        <v>0</v>
      </c>
      <c r="AZ2580" s="24">
        <v>0</v>
      </c>
      <c r="BA2580" s="24">
        <v>0</v>
      </c>
      <c r="BB2580" s="24">
        <v>0</v>
      </c>
      <c r="BC2580" s="24">
        <v>0</v>
      </c>
      <c r="BD2580" s="24">
        <f t="shared" si="1042"/>
        <v>0</v>
      </c>
      <c r="BE2580" s="25"/>
    </row>
    <row r="2581" spans="1:57" ht="25.5" customHeight="1" x14ac:dyDescent="0.25">
      <c r="A2581" s="22">
        <v>51</v>
      </c>
      <c r="B2581" s="78"/>
      <c r="C2581" s="76"/>
      <c r="D2581" s="76"/>
      <c r="E2581" s="76"/>
      <c r="F2581" s="24">
        <v>0</v>
      </c>
      <c r="G2581" s="24">
        <v>0</v>
      </c>
      <c r="H2581" s="24">
        <v>0</v>
      </c>
      <c r="I2581" s="24">
        <v>0</v>
      </c>
      <c r="J2581" s="24">
        <v>0</v>
      </c>
      <c r="K2581" s="24">
        <v>0</v>
      </c>
      <c r="L2581" s="24">
        <v>0</v>
      </c>
      <c r="M2581" s="24">
        <v>0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0</v>
      </c>
      <c r="U2581" s="24">
        <v>0</v>
      </c>
      <c r="V2581" s="24"/>
      <c r="W2581" s="24">
        <v>0</v>
      </c>
      <c r="X2581" s="24"/>
      <c r="Y2581" s="24">
        <v>0</v>
      </c>
      <c r="Z2581" s="24">
        <v>0</v>
      </c>
      <c r="AA2581" s="24"/>
      <c r="AB2581" s="24">
        <v>0</v>
      </c>
      <c r="AC2581" s="24">
        <v>0</v>
      </c>
      <c r="AD2581" s="24">
        <v>0</v>
      </c>
      <c r="AE2581" s="24">
        <v>0</v>
      </c>
      <c r="AF2581" s="24">
        <v>0</v>
      </c>
      <c r="AG2581" s="24">
        <v>0</v>
      </c>
      <c r="AH2581" s="24"/>
      <c r="AI2581" s="24">
        <v>0</v>
      </c>
      <c r="AJ2581" s="24">
        <v>0</v>
      </c>
      <c r="AK2581" s="24"/>
      <c r="AL2581" s="24">
        <v>0</v>
      </c>
      <c r="AM2581" s="24">
        <v>0</v>
      </c>
      <c r="AN2581" s="24">
        <v>0</v>
      </c>
      <c r="AO2581" s="24">
        <v>0</v>
      </c>
      <c r="AP2581" s="24">
        <v>0</v>
      </c>
      <c r="AQ2581" s="24">
        <v>0</v>
      </c>
      <c r="AR2581" s="24">
        <v>0</v>
      </c>
      <c r="AS2581" s="24">
        <v>0</v>
      </c>
      <c r="AT2581" s="24">
        <v>0</v>
      </c>
      <c r="AU2581" s="24">
        <v>0</v>
      </c>
      <c r="AV2581" s="24">
        <v>0</v>
      </c>
      <c r="AW2581" s="24">
        <v>0</v>
      </c>
      <c r="AX2581" s="24">
        <v>0</v>
      </c>
      <c r="AY2581" s="24">
        <v>0</v>
      </c>
      <c r="AZ2581" s="24">
        <v>0</v>
      </c>
      <c r="BA2581" s="24">
        <v>0</v>
      </c>
      <c r="BB2581" s="24">
        <v>0</v>
      </c>
      <c r="BC2581" s="24">
        <v>0</v>
      </c>
      <c r="BD2581" s="24">
        <f t="shared" si="1042"/>
        <v>0</v>
      </c>
      <c r="BE2581" s="25"/>
    </row>
    <row r="2582" spans="1:57" ht="25.5" customHeight="1" x14ac:dyDescent="0.25">
      <c r="A2582" s="22">
        <v>51</v>
      </c>
      <c r="B2582" s="78"/>
      <c r="C2582" s="76"/>
      <c r="D2582" s="76"/>
      <c r="E2582" s="76"/>
      <c r="F2582" s="24">
        <v>0</v>
      </c>
      <c r="G2582" s="24">
        <v>0</v>
      </c>
      <c r="H2582" s="24">
        <v>0</v>
      </c>
      <c r="I2582" s="24">
        <v>0</v>
      </c>
      <c r="J2582" s="24">
        <v>0</v>
      </c>
      <c r="K2582" s="24">
        <v>0</v>
      </c>
      <c r="L2582" s="24">
        <v>0</v>
      </c>
      <c r="M2582" s="24">
        <v>0</v>
      </c>
      <c r="N2582" s="24">
        <v>0</v>
      </c>
      <c r="O2582" s="24">
        <v>0</v>
      </c>
      <c r="P2582" s="24">
        <v>0</v>
      </c>
      <c r="Q2582" s="24">
        <v>0</v>
      </c>
      <c r="R2582" s="24">
        <v>0</v>
      </c>
      <c r="S2582" s="24">
        <v>0</v>
      </c>
      <c r="T2582" s="24">
        <v>0</v>
      </c>
      <c r="U2582" s="24">
        <v>0</v>
      </c>
      <c r="V2582" s="24"/>
      <c r="W2582" s="24">
        <v>0</v>
      </c>
      <c r="X2582" s="24"/>
      <c r="Y2582" s="24">
        <v>0</v>
      </c>
      <c r="Z2582" s="24">
        <v>0</v>
      </c>
      <c r="AA2582" s="24"/>
      <c r="AB2582" s="24">
        <v>0</v>
      </c>
      <c r="AC2582" s="24">
        <v>0</v>
      </c>
      <c r="AD2582" s="24">
        <v>0</v>
      </c>
      <c r="AE2582" s="24">
        <v>0</v>
      </c>
      <c r="AF2582" s="24">
        <v>0</v>
      </c>
      <c r="AG2582" s="24">
        <v>0</v>
      </c>
      <c r="AH2582" s="24"/>
      <c r="AI2582" s="24">
        <v>0</v>
      </c>
      <c r="AJ2582" s="24">
        <v>0</v>
      </c>
      <c r="AK2582" s="24"/>
      <c r="AL2582" s="24">
        <v>0</v>
      </c>
      <c r="AM2582" s="24">
        <v>0</v>
      </c>
      <c r="AN2582" s="24">
        <v>0</v>
      </c>
      <c r="AO2582" s="24">
        <v>0</v>
      </c>
      <c r="AP2582" s="24">
        <v>0</v>
      </c>
      <c r="AQ2582" s="24">
        <v>0</v>
      </c>
      <c r="AR2582" s="24">
        <v>0</v>
      </c>
      <c r="AS2582" s="24">
        <v>0</v>
      </c>
      <c r="AT2582" s="24">
        <v>0</v>
      </c>
      <c r="AU2582" s="24">
        <v>0</v>
      </c>
      <c r="AV2582" s="24">
        <v>0</v>
      </c>
      <c r="AW2582" s="24">
        <v>0</v>
      </c>
      <c r="AX2582" s="24">
        <v>0</v>
      </c>
      <c r="AY2582" s="24">
        <v>0</v>
      </c>
      <c r="AZ2582" s="24">
        <v>0</v>
      </c>
      <c r="BA2582" s="24">
        <v>0</v>
      </c>
      <c r="BB2582" s="24">
        <v>0</v>
      </c>
      <c r="BC2582" s="24">
        <v>0</v>
      </c>
      <c r="BD2582" s="24">
        <f t="shared" si="1042"/>
        <v>0</v>
      </c>
      <c r="BE2582" s="25"/>
    </row>
    <row r="2583" spans="1:57" ht="25.5" customHeight="1" x14ac:dyDescent="0.25">
      <c r="A2583" s="22">
        <v>51</v>
      </c>
      <c r="B2583" s="78"/>
      <c r="C2583" s="76"/>
      <c r="D2583" s="76"/>
      <c r="E2583" s="76"/>
      <c r="F2583" s="24">
        <v>0</v>
      </c>
      <c r="G2583" s="24">
        <v>0</v>
      </c>
      <c r="H2583" s="24">
        <v>0</v>
      </c>
      <c r="I2583" s="24">
        <v>0</v>
      </c>
      <c r="J2583" s="24">
        <v>0</v>
      </c>
      <c r="K2583" s="24">
        <v>0</v>
      </c>
      <c r="L2583" s="24">
        <v>0</v>
      </c>
      <c r="M2583" s="24">
        <v>0</v>
      </c>
      <c r="N2583" s="24">
        <v>0</v>
      </c>
      <c r="O2583" s="24">
        <v>0</v>
      </c>
      <c r="P2583" s="24">
        <v>0</v>
      </c>
      <c r="Q2583" s="24">
        <v>0</v>
      </c>
      <c r="R2583" s="24">
        <v>0</v>
      </c>
      <c r="S2583" s="24">
        <v>0</v>
      </c>
      <c r="T2583" s="24">
        <v>0</v>
      </c>
      <c r="U2583" s="24">
        <v>0</v>
      </c>
      <c r="V2583" s="24"/>
      <c r="W2583" s="24">
        <v>0</v>
      </c>
      <c r="X2583" s="24"/>
      <c r="Y2583" s="24">
        <v>0</v>
      </c>
      <c r="Z2583" s="24">
        <v>0</v>
      </c>
      <c r="AA2583" s="24"/>
      <c r="AB2583" s="24">
        <v>0</v>
      </c>
      <c r="AC2583" s="24">
        <v>0</v>
      </c>
      <c r="AD2583" s="24">
        <v>0</v>
      </c>
      <c r="AE2583" s="24">
        <v>0</v>
      </c>
      <c r="AF2583" s="24">
        <v>0</v>
      </c>
      <c r="AG2583" s="24">
        <v>0</v>
      </c>
      <c r="AH2583" s="24"/>
      <c r="AI2583" s="24">
        <v>0</v>
      </c>
      <c r="AJ2583" s="24">
        <v>0</v>
      </c>
      <c r="AK2583" s="24"/>
      <c r="AL2583" s="24">
        <v>0</v>
      </c>
      <c r="AM2583" s="24">
        <v>0</v>
      </c>
      <c r="AN2583" s="24">
        <v>0</v>
      </c>
      <c r="AO2583" s="24">
        <v>0</v>
      </c>
      <c r="AP2583" s="24">
        <v>0</v>
      </c>
      <c r="AQ2583" s="24">
        <v>0</v>
      </c>
      <c r="AR2583" s="24">
        <v>0</v>
      </c>
      <c r="AS2583" s="24">
        <v>0</v>
      </c>
      <c r="AT2583" s="24">
        <v>0</v>
      </c>
      <c r="AU2583" s="24">
        <v>0</v>
      </c>
      <c r="AV2583" s="24">
        <v>0</v>
      </c>
      <c r="AW2583" s="24">
        <v>0</v>
      </c>
      <c r="AX2583" s="24">
        <v>0</v>
      </c>
      <c r="AY2583" s="24">
        <v>0</v>
      </c>
      <c r="AZ2583" s="24">
        <v>0</v>
      </c>
      <c r="BA2583" s="24">
        <v>0</v>
      </c>
      <c r="BB2583" s="24">
        <v>0</v>
      </c>
      <c r="BC2583" s="24">
        <v>0</v>
      </c>
      <c r="BD2583" s="24">
        <f t="shared" si="1042"/>
        <v>0</v>
      </c>
      <c r="BE2583" s="25"/>
    </row>
    <row r="2584" spans="1:57" ht="25.5" customHeight="1" x14ac:dyDescent="0.25">
      <c r="A2584" s="22">
        <v>51</v>
      </c>
      <c r="B2584" s="78"/>
      <c r="C2584" s="76"/>
      <c r="D2584" s="76"/>
      <c r="E2584" s="76"/>
      <c r="F2584" s="24">
        <v>0</v>
      </c>
      <c r="G2584" s="24">
        <v>0</v>
      </c>
      <c r="H2584" s="24">
        <v>0</v>
      </c>
      <c r="I2584" s="24">
        <v>0</v>
      </c>
      <c r="J2584" s="24">
        <v>0</v>
      </c>
      <c r="K2584" s="24">
        <v>0</v>
      </c>
      <c r="L2584" s="24">
        <v>0</v>
      </c>
      <c r="M2584" s="24">
        <v>0</v>
      </c>
      <c r="N2584" s="24">
        <v>0</v>
      </c>
      <c r="O2584" s="24">
        <v>0</v>
      </c>
      <c r="P2584" s="24">
        <v>0</v>
      </c>
      <c r="Q2584" s="24">
        <v>0</v>
      </c>
      <c r="R2584" s="24">
        <v>0</v>
      </c>
      <c r="S2584" s="24">
        <v>0</v>
      </c>
      <c r="T2584" s="24">
        <v>0</v>
      </c>
      <c r="U2584" s="24">
        <v>0</v>
      </c>
      <c r="V2584" s="24"/>
      <c r="W2584" s="24">
        <v>0</v>
      </c>
      <c r="X2584" s="24"/>
      <c r="Y2584" s="24">
        <v>0</v>
      </c>
      <c r="Z2584" s="24">
        <v>0</v>
      </c>
      <c r="AA2584" s="24"/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/>
      <c r="AI2584" s="24">
        <v>0</v>
      </c>
      <c r="AJ2584" s="24">
        <v>0</v>
      </c>
      <c r="AK2584" s="24"/>
      <c r="AL2584" s="24">
        <v>0</v>
      </c>
      <c r="AM2584" s="24">
        <v>0</v>
      </c>
      <c r="AN2584" s="24">
        <v>0</v>
      </c>
      <c r="AO2584" s="24">
        <v>0</v>
      </c>
      <c r="AP2584" s="24">
        <v>0</v>
      </c>
      <c r="AQ2584" s="24">
        <v>0</v>
      </c>
      <c r="AR2584" s="24">
        <v>0</v>
      </c>
      <c r="AS2584" s="24">
        <v>0</v>
      </c>
      <c r="AT2584" s="24">
        <v>0</v>
      </c>
      <c r="AU2584" s="24">
        <v>0</v>
      </c>
      <c r="AV2584" s="24">
        <v>0</v>
      </c>
      <c r="AW2584" s="24">
        <v>0</v>
      </c>
      <c r="AX2584" s="24">
        <v>0</v>
      </c>
      <c r="AY2584" s="24">
        <v>0</v>
      </c>
      <c r="AZ2584" s="24">
        <v>0</v>
      </c>
      <c r="BA2584" s="24">
        <v>0</v>
      </c>
      <c r="BB2584" s="24">
        <v>0</v>
      </c>
      <c r="BC2584" s="24">
        <v>0</v>
      </c>
      <c r="BD2584" s="24">
        <f t="shared" si="1042"/>
        <v>0</v>
      </c>
      <c r="BE2584" s="25"/>
    </row>
    <row r="2585" spans="1:57" ht="25.5" customHeight="1" x14ac:dyDescent="0.25">
      <c r="A2585" s="22">
        <v>51</v>
      </c>
      <c r="B2585" s="78"/>
      <c r="C2585" s="76"/>
      <c r="D2585" s="76"/>
      <c r="E2585" s="76"/>
      <c r="F2585" s="24">
        <v>0</v>
      </c>
      <c r="G2585" s="24">
        <v>0</v>
      </c>
      <c r="H2585" s="24">
        <v>0</v>
      </c>
      <c r="I2585" s="24">
        <v>0</v>
      </c>
      <c r="J2585" s="24">
        <v>0</v>
      </c>
      <c r="K2585" s="24">
        <v>0</v>
      </c>
      <c r="L2585" s="24">
        <v>0</v>
      </c>
      <c r="M2585" s="24">
        <v>0</v>
      </c>
      <c r="N2585" s="24">
        <v>0</v>
      </c>
      <c r="O2585" s="24">
        <v>0</v>
      </c>
      <c r="P2585" s="24">
        <v>0</v>
      </c>
      <c r="Q2585" s="24">
        <v>0</v>
      </c>
      <c r="R2585" s="24">
        <v>0</v>
      </c>
      <c r="S2585" s="24">
        <v>0</v>
      </c>
      <c r="T2585" s="24">
        <v>0</v>
      </c>
      <c r="U2585" s="24">
        <v>0</v>
      </c>
      <c r="V2585" s="24"/>
      <c r="W2585" s="24">
        <v>0</v>
      </c>
      <c r="X2585" s="24"/>
      <c r="Y2585" s="24">
        <v>0</v>
      </c>
      <c r="Z2585" s="24">
        <v>0</v>
      </c>
      <c r="AA2585" s="24"/>
      <c r="AB2585" s="24">
        <v>0</v>
      </c>
      <c r="AC2585" s="24">
        <v>0</v>
      </c>
      <c r="AD2585" s="24">
        <v>0</v>
      </c>
      <c r="AE2585" s="24">
        <v>0</v>
      </c>
      <c r="AF2585" s="24">
        <v>0</v>
      </c>
      <c r="AG2585" s="24">
        <v>0</v>
      </c>
      <c r="AH2585" s="24"/>
      <c r="AI2585" s="24">
        <v>0</v>
      </c>
      <c r="AJ2585" s="24">
        <v>0</v>
      </c>
      <c r="AK2585" s="24"/>
      <c r="AL2585" s="24">
        <v>0</v>
      </c>
      <c r="AM2585" s="24">
        <v>0</v>
      </c>
      <c r="AN2585" s="24">
        <v>0</v>
      </c>
      <c r="AO2585" s="24">
        <v>0</v>
      </c>
      <c r="AP2585" s="24">
        <v>0</v>
      </c>
      <c r="AQ2585" s="24">
        <v>0</v>
      </c>
      <c r="AR2585" s="24">
        <v>0</v>
      </c>
      <c r="AS2585" s="24">
        <v>0</v>
      </c>
      <c r="AT2585" s="24">
        <v>0</v>
      </c>
      <c r="AU2585" s="24">
        <v>0</v>
      </c>
      <c r="AV2585" s="24">
        <v>0</v>
      </c>
      <c r="AW2585" s="24">
        <v>0</v>
      </c>
      <c r="AX2585" s="24">
        <v>0</v>
      </c>
      <c r="AY2585" s="24">
        <v>0</v>
      </c>
      <c r="AZ2585" s="24">
        <v>0</v>
      </c>
      <c r="BA2585" s="24">
        <v>0</v>
      </c>
      <c r="BB2585" s="24">
        <v>0</v>
      </c>
      <c r="BC2585" s="24">
        <v>0</v>
      </c>
      <c r="BD2585" s="24">
        <f t="shared" si="1042"/>
        <v>0</v>
      </c>
      <c r="BE2585" s="25"/>
    </row>
    <row r="2586" spans="1:57" ht="25.5" customHeight="1" x14ac:dyDescent="0.25">
      <c r="A2586" s="22">
        <v>51</v>
      </c>
      <c r="B2586" s="78"/>
      <c r="C2586" s="76"/>
      <c r="D2586" s="76"/>
      <c r="E2586" s="76"/>
      <c r="F2586" s="24">
        <v>0</v>
      </c>
      <c r="G2586" s="24">
        <v>0</v>
      </c>
      <c r="H2586" s="24">
        <v>0</v>
      </c>
      <c r="I2586" s="24">
        <v>0</v>
      </c>
      <c r="J2586" s="24">
        <v>0</v>
      </c>
      <c r="K2586" s="24">
        <v>0</v>
      </c>
      <c r="L2586" s="24">
        <v>0</v>
      </c>
      <c r="M2586" s="24">
        <v>0</v>
      </c>
      <c r="N2586" s="24">
        <v>0</v>
      </c>
      <c r="O2586" s="24">
        <v>0</v>
      </c>
      <c r="P2586" s="24">
        <v>0</v>
      </c>
      <c r="Q2586" s="24">
        <v>0</v>
      </c>
      <c r="R2586" s="24">
        <v>0</v>
      </c>
      <c r="S2586" s="24">
        <v>0</v>
      </c>
      <c r="T2586" s="24">
        <v>0</v>
      </c>
      <c r="U2586" s="24">
        <v>0</v>
      </c>
      <c r="V2586" s="24"/>
      <c r="W2586" s="24">
        <v>0</v>
      </c>
      <c r="X2586" s="24"/>
      <c r="Y2586" s="24">
        <v>0</v>
      </c>
      <c r="Z2586" s="24">
        <v>0</v>
      </c>
      <c r="AA2586" s="24"/>
      <c r="AB2586" s="24">
        <v>0</v>
      </c>
      <c r="AC2586" s="24">
        <v>0</v>
      </c>
      <c r="AD2586" s="24">
        <v>0</v>
      </c>
      <c r="AE2586" s="24">
        <v>0</v>
      </c>
      <c r="AF2586" s="24">
        <v>0</v>
      </c>
      <c r="AG2586" s="24">
        <v>0</v>
      </c>
      <c r="AH2586" s="24"/>
      <c r="AI2586" s="24">
        <v>0</v>
      </c>
      <c r="AJ2586" s="24">
        <v>0</v>
      </c>
      <c r="AK2586" s="24"/>
      <c r="AL2586" s="24">
        <v>0</v>
      </c>
      <c r="AM2586" s="24">
        <v>0</v>
      </c>
      <c r="AN2586" s="24">
        <v>0</v>
      </c>
      <c r="AO2586" s="24">
        <v>0</v>
      </c>
      <c r="AP2586" s="24">
        <v>0</v>
      </c>
      <c r="AQ2586" s="24">
        <v>0</v>
      </c>
      <c r="AR2586" s="24">
        <v>0</v>
      </c>
      <c r="AS2586" s="24">
        <v>0</v>
      </c>
      <c r="AT2586" s="24">
        <v>0</v>
      </c>
      <c r="AU2586" s="24">
        <v>0</v>
      </c>
      <c r="AV2586" s="24">
        <v>0</v>
      </c>
      <c r="AW2586" s="24">
        <v>0</v>
      </c>
      <c r="AX2586" s="24">
        <v>0</v>
      </c>
      <c r="AY2586" s="24">
        <v>0</v>
      </c>
      <c r="AZ2586" s="24">
        <v>0</v>
      </c>
      <c r="BA2586" s="24">
        <v>0</v>
      </c>
      <c r="BB2586" s="24">
        <v>0</v>
      </c>
      <c r="BC2586" s="24">
        <v>0</v>
      </c>
      <c r="BD2586" s="24">
        <f t="shared" si="1042"/>
        <v>0</v>
      </c>
      <c r="BE2586" s="25"/>
    </row>
    <row r="2587" spans="1:57" ht="25.5" customHeight="1" x14ac:dyDescent="0.25">
      <c r="A2587" s="22">
        <v>51</v>
      </c>
      <c r="B2587" s="78"/>
      <c r="C2587" s="76"/>
      <c r="D2587" s="76"/>
      <c r="E2587" s="76"/>
      <c r="F2587" s="24">
        <v>0</v>
      </c>
      <c r="G2587" s="24">
        <v>0</v>
      </c>
      <c r="H2587" s="24">
        <v>0</v>
      </c>
      <c r="I2587" s="24">
        <v>0</v>
      </c>
      <c r="J2587" s="24">
        <v>0</v>
      </c>
      <c r="K2587" s="24">
        <v>0</v>
      </c>
      <c r="L2587" s="24">
        <v>0</v>
      </c>
      <c r="M2587" s="24">
        <v>0</v>
      </c>
      <c r="N2587" s="24">
        <v>0</v>
      </c>
      <c r="O2587" s="24">
        <v>0</v>
      </c>
      <c r="P2587" s="24">
        <v>0</v>
      </c>
      <c r="Q2587" s="24">
        <v>0</v>
      </c>
      <c r="R2587" s="24">
        <v>0</v>
      </c>
      <c r="S2587" s="24">
        <v>0</v>
      </c>
      <c r="T2587" s="24">
        <v>0</v>
      </c>
      <c r="U2587" s="24">
        <v>0</v>
      </c>
      <c r="V2587" s="24"/>
      <c r="W2587" s="24">
        <v>0</v>
      </c>
      <c r="X2587" s="24"/>
      <c r="Y2587" s="24">
        <v>0</v>
      </c>
      <c r="Z2587" s="24">
        <v>0</v>
      </c>
      <c r="AA2587" s="24"/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/>
      <c r="AI2587" s="24">
        <v>0</v>
      </c>
      <c r="AJ2587" s="24">
        <v>0</v>
      </c>
      <c r="AK2587" s="24"/>
      <c r="AL2587" s="24">
        <v>0</v>
      </c>
      <c r="AM2587" s="24">
        <v>0</v>
      </c>
      <c r="AN2587" s="24">
        <v>0</v>
      </c>
      <c r="AO2587" s="24">
        <v>0</v>
      </c>
      <c r="AP2587" s="24">
        <v>0</v>
      </c>
      <c r="AQ2587" s="24">
        <v>0</v>
      </c>
      <c r="AR2587" s="24">
        <v>0</v>
      </c>
      <c r="AS2587" s="24">
        <v>0</v>
      </c>
      <c r="AT2587" s="24">
        <v>0</v>
      </c>
      <c r="AU2587" s="24">
        <v>0</v>
      </c>
      <c r="AV2587" s="24">
        <v>0</v>
      </c>
      <c r="AW2587" s="24">
        <v>0</v>
      </c>
      <c r="AX2587" s="24">
        <v>0</v>
      </c>
      <c r="AY2587" s="24">
        <v>0</v>
      </c>
      <c r="AZ2587" s="24">
        <v>0</v>
      </c>
      <c r="BA2587" s="24">
        <v>0</v>
      </c>
      <c r="BB2587" s="24">
        <v>0</v>
      </c>
      <c r="BC2587" s="24">
        <v>0</v>
      </c>
      <c r="BD2587" s="24">
        <f t="shared" si="1042"/>
        <v>0</v>
      </c>
      <c r="BE2587" s="25"/>
    </row>
    <row r="2588" spans="1:57" ht="25.5" customHeight="1" x14ac:dyDescent="0.25">
      <c r="A2588" s="22">
        <v>51</v>
      </c>
      <c r="B2588" s="78"/>
      <c r="C2588" s="76"/>
      <c r="D2588" s="76"/>
      <c r="E2588" s="76"/>
      <c r="F2588" s="24">
        <v>0</v>
      </c>
      <c r="G2588" s="24">
        <v>0</v>
      </c>
      <c r="H2588" s="24">
        <v>0</v>
      </c>
      <c r="I2588" s="24">
        <v>0</v>
      </c>
      <c r="J2588" s="24">
        <v>0</v>
      </c>
      <c r="K2588" s="24">
        <v>0</v>
      </c>
      <c r="L2588" s="24">
        <v>0</v>
      </c>
      <c r="M2588" s="24">
        <v>0</v>
      </c>
      <c r="N2588" s="24">
        <v>0</v>
      </c>
      <c r="O2588" s="24">
        <v>0</v>
      </c>
      <c r="P2588" s="24">
        <v>0</v>
      </c>
      <c r="Q2588" s="24">
        <v>0</v>
      </c>
      <c r="R2588" s="24">
        <v>0</v>
      </c>
      <c r="S2588" s="24">
        <v>0</v>
      </c>
      <c r="T2588" s="24">
        <v>0</v>
      </c>
      <c r="U2588" s="24">
        <v>0</v>
      </c>
      <c r="V2588" s="24"/>
      <c r="W2588" s="24">
        <v>0</v>
      </c>
      <c r="X2588" s="24"/>
      <c r="Y2588" s="24">
        <v>0</v>
      </c>
      <c r="Z2588" s="24">
        <v>0</v>
      </c>
      <c r="AA2588" s="24"/>
      <c r="AB2588" s="24">
        <v>0</v>
      </c>
      <c r="AC2588" s="24">
        <v>0</v>
      </c>
      <c r="AD2588" s="24">
        <v>0</v>
      </c>
      <c r="AE2588" s="24">
        <v>0</v>
      </c>
      <c r="AF2588" s="24">
        <v>0</v>
      </c>
      <c r="AG2588" s="24">
        <v>0</v>
      </c>
      <c r="AH2588" s="24"/>
      <c r="AI2588" s="24">
        <v>0</v>
      </c>
      <c r="AJ2588" s="24">
        <v>0</v>
      </c>
      <c r="AK2588" s="24"/>
      <c r="AL2588" s="24">
        <v>0</v>
      </c>
      <c r="AM2588" s="24">
        <v>0</v>
      </c>
      <c r="AN2588" s="24">
        <v>0</v>
      </c>
      <c r="AO2588" s="24">
        <v>0</v>
      </c>
      <c r="AP2588" s="24">
        <v>0</v>
      </c>
      <c r="AQ2588" s="24">
        <v>0</v>
      </c>
      <c r="AR2588" s="24">
        <v>0</v>
      </c>
      <c r="AS2588" s="24">
        <v>0</v>
      </c>
      <c r="AT2588" s="24">
        <v>0</v>
      </c>
      <c r="AU2588" s="24">
        <v>0</v>
      </c>
      <c r="AV2588" s="24">
        <v>0</v>
      </c>
      <c r="AW2588" s="24">
        <v>0</v>
      </c>
      <c r="AX2588" s="24">
        <v>0</v>
      </c>
      <c r="AY2588" s="24">
        <v>0</v>
      </c>
      <c r="AZ2588" s="24">
        <v>0</v>
      </c>
      <c r="BA2588" s="24">
        <v>0</v>
      </c>
      <c r="BB2588" s="24">
        <v>0</v>
      </c>
      <c r="BC2588" s="24">
        <v>0</v>
      </c>
      <c r="BD2588" s="24">
        <f t="shared" si="1042"/>
        <v>0</v>
      </c>
      <c r="BE2588" s="25"/>
    </row>
    <row r="2589" spans="1:57" ht="25.5" customHeight="1" x14ac:dyDescent="0.25">
      <c r="A2589" s="22">
        <v>51</v>
      </c>
      <c r="B2589" s="78"/>
      <c r="C2589" s="76"/>
      <c r="D2589" s="76"/>
      <c r="E2589" s="76"/>
      <c r="F2589" s="24">
        <v>0</v>
      </c>
      <c r="G2589" s="24">
        <v>0</v>
      </c>
      <c r="H2589" s="24">
        <v>0</v>
      </c>
      <c r="I2589" s="24">
        <v>0</v>
      </c>
      <c r="J2589" s="24">
        <v>0</v>
      </c>
      <c r="K2589" s="24">
        <v>0</v>
      </c>
      <c r="L2589" s="24">
        <v>0</v>
      </c>
      <c r="M2589" s="24">
        <v>0</v>
      </c>
      <c r="N2589" s="24">
        <v>0</v>
      </c>
      <c r="O2589" s="24">
        <v>0</v>
      </c>
      <c r="P2589" s="24">
        <v>0</v>
      </c>
      <c r="Q2589" s="24">
        <v>0</v>
      </c>
      <c r="R2589" s="24">
        <v>0</v>
      </c>
      <c r="S2589" s="24">
        <v>0</v>
      </c>
      <c r="T2589" s="24">
        <v>0</v>
      </c>
      <c r="U2589" s="24">
        <v>0</v>
      </c>
      <c r="V2589" s="24"/>
      <c r="W2589" s="24">
        <v>0</v>
      </c>
      <c r="X2589" s="24"/>
      <c r="Y2589" s="24">
        <v>0</v>
      </c>
      <c r="Z2589" s="24">
        <v>0</v>
      </c>
      <c r="AA2589" s="24"/>
      <c r="AB2589" s="24">
        <v>0</v>
      </c>
      <c r="AC2589" s="24">
        <v>0</v>
      </c>
      <c r="AD2589" s="24">
        <v>0</v>
      </c>
      <c r="AE2589" s="24">
        <v>0</v>
      </c>
      <c r="AF2589" s="24">
        <v>0</v>
      </c>
      <c r="AG2589" s="24">
        <v>0</v>
      </c>
      <c r="AH2589" s="24"/>
      <c r="AI2589" s="24">
        <v>0</v>
      </c>
      <c r="AJ2589" s="24">
        <v>0</v>
      </c>
      <c r="AK2589" s="24"/>
      <c r="AL2589" s="24">
        <v>0</v>
      </c>
      <c r="AM2589" s="24">
        <v>0</v>
      </c>
      <c r="AN2589" s="24">
        <v>0</v>
      </c>
      <c r="AO2589" s="24">
        <v>0</v>
      </c>
      <c r="AP2589" s="24">
        <v>0</v>
      </c>
      <c r="AQ2589" s="24">
        <v>0</v>
      </c>
      <c r="AR2589" s="24">
        <v>0</v>
      </c>
      <c r="AS2589" s="24">
        <v>0</v>
      </c>
      <c r="AT2589" s="24">
        <v>0</v>
      </c>
      <c r="AU2589" s="24">
        <v>0</v>
      </c>
      <c r="AV2589" s="24">
        <v>0</v>
      </c>
      <c r="AW2589" s="24">
        <v>0</v>
      </c>
      <c r="AX2589" s="24">
        <v>0</v>
      </c>
      <c r="AY2589" s="24">
        <v>0</v>
      </c>
      <c r="AZ2589" s="24">
        <v>0</v>
      </c>
      <c r="BA2589" s="24">
        <v>0</v>
      </c>
      <c r="BB2589" s="24">
        <v>0</v>
      </c>
      <c r="BC2589" s="24">
        <v>0</v>
      </c>
      <c r="BD2589" s="24">
        <f t="shared" si="1042"/>
        <v>0</v>
      </c>
      <c r="BE2589" s="25"/>
    </row>
    <row r="2590" spans="1:57" ht="25.5" customHeight="1" x14ac:dyDescent="0.25">
      <c r="A2590" s="29"/>
      <c r="B2590" s="83"/>
      <c r="C2590" s="84"/>
      <c r="D2590" s="84"/>
      <c r="E2590" s="76" t="s">
        <v>116</v>
      </c>
      <c r="F2590" s="37">
        <f t="shared" ref="F2590:AK2590" si="1043">SUM(F2550:F2589)</f>
        <v>0</v>
      </c>
      <c r="G2590" s="37">
        <f t="shared" si="1043"/>
        <v>0</v>
      </c>
      <c r="H2590" s="37">
        <f t="shared" si="1043"/>
        <v>0</v>
      </c>
      <c r="I2590" s="37">
        <f t="shared" si="1043"/>
        <v>0</v>
      </c>
      <c r="J2590" s="37">
        <f t="shared" si="1043"/>
        <v>0</v>
      </c>
      <c r="K2590" s="37">
        <f t="shared" si="1043"/>
        <v>0</v>
      </c>
      <c r="L2590" s="37">
        <f t="shared" si="1043"/>
        <v>0</v>
      </c>
      <c r="M2590" s="37">
        <f t="shared" si="1043"/>
        <v>0</v>
      </c>
      <c r="N2590" s="37">
        <f t="shared" si="1043"/>
        <v>0</v>
      </c>
      <c r="O2590" s="37">
        <f t="shared" si="1043"/>
        <v>0</v>
      </c>
      <c r="P2590" s="37">
        <f t="shared" si="1043"/>
        <v>0</v>
      </c>
      <c r="Q2590" s="37">
        <f t="shared" si="1043"/>
        <v>0</v>
      </c>
      <c r="R2590" s="37">
        <f t="shared" si="1043"/>
        <v>0</v>
      </c>
      <c r="S2590" s="37">
        <f t="shared" si="1043"/>
        <v>0</v>
      </c>
      <c r="T2590" s="37">
        <f t="shared" si="1043"/>
        <v>0</v>
      </c>
      <c r="U2590" s="37">
        <f t="shared" si="1043"/>
        <v>0</v>
      </c>
      <c r="V2590" s="37"/>
      <c r="W2590" s="37">
        <f t="shared" si="1043"/>
        <v>0</v>
      </c>
      <c r="X2590" s="37"/>
      <c r="Y2590" s="37">
        <f t="shared" si="1043"/>
        <v>0</v>
      </c>
      <c r="Z2590" s="37">
        <f t="shared" si="1043"/>
        <v>0</v>
      </c>
      <c r="AA2590" s="37"/>
      <c r="AB2590" s="37">
        <f t="shared" si="1043"/>
        <v>0</v>
      </c>
      <c r="AC2590" s="37">
        <f t="shared" si="1043"/>
        <v>0</v>
      </c>
      <c r="AD2590" s="37">
        <f t="shared" si="1043"/>
        <v>0</v>
      </c>
      <c r="AE2590" s="37">
        <f t="shared" si="1043"/>
        <v>0</v>
      </c>
      <c r="AF2590" s="37">
        <f t="shared" si="1043"/>
        <v>0</v>
      </c>
      <c r="AG2590" s="37">
        <f t="shared" si="1043"/>
        <v>0</v>
      </c>
      <c r="AH2590" s="37"/>
      <c r="AI2590" s="37">
        <f t="shared" si="1043"/>
        <v>0</v>
      </c>
      <c r="AJ2590" s="37">
        <f t="shared" si="1043"/>
        <v>0</v>
      </c>
      <c r="AK2590" s="37"/>
      <c r="AL2590" s="37">
        <f t="shared" ref="AL2590:BC2590" si="1044">SUM(AL2550:AL2589)</f>
        <v>0</v>
      </c>
      <c r="AM2590" s="37">
        <f t="shared" si="1044"/>
        <v>0</v>
      </c>
      <c r="AN2590" s="37">
        <f t="shared" si="1044"/>
        <v>0</v>
      </c>
      <c r="AO2590" s="37">
        <f t="shared" si="1044"/>
        <v>0</v>
      </c>
      <c r="AP2590" s="37">
        <f t="shared" si="1044"/>
        <v>0</v>
      </c>
      <c r="AQ2590" s="37">
        <f t="shared" si="1044"/>
        <v>0</v>
      </c>
      <c r="AR2590" s="37">
        <f t="shared" si="1044"/>
        <v>0</v>
      </c>
      <c r="AS2590" s="37">
        <f t="shared" si="1044"/>
        <v>0</v>
      </c>
      <c r="AT2590" s="37">
        <f t="shared" si="1044"/>
        <v>0</v>
      </c>
      <c r="AU2590" s="37">
        <f t="shared" si="1044"/>
        <v>0</v>
      </c>
      <c r="AV2590" s="37">
        <f t="shared" si="1044"/>
        <v>0</v>
      </c>
      <c r="AW2590" s="37">
        <f t="shared" si="1044"/>
        <v>0</v>
      </c>
      <c r="AX2590" s="37">
        <f t="shared" si="1044"/>
        <v>0</v>
      </c>
      <c r="AY2590" s="37">
        <f t="shared" si="1044"/>
        <v>0</v>
      </c>
      <c r="AZ2590" s="37">
        <f t="shared" si="1044"/>
        <v>0</v>
      </c>
      <c r="BA2590" s="37">
        <f t="shared" si="1044"/>
        <v>0</v>
      </c>
      <c r="BB2590" s="37">
        <f t="shared" si="1044"/>
        <v>0</v>
      </c>
      <c r="BC2590" s="37">
        <f t="shared" si="1044"/>
        <v>0</v>
      </c>
      <c r="BD2590" s="24">
        <f t="shared" si="1042"/>
        <v>0</v>
      </c>
      <c r="BE2590" s="110"/>
    </row>
    <row r="2591" spans="1:57" ht="25.5" customHeight="1" x14ac:dyDescent="0.25">
      <c r="A2591" s="29"/>
      <c r="B2591" s="83"/>
      <c r="C2591" s="84"/>
      <c r="D2591" s="84"/>
      <c r="E2591" s="76" t="s">
        <v>117</v>
      </c>
      <c r="F2591" s="33">
        <f t="shared" ref="F2591:AK2591" si="1045">COUNTA(F2550:F2589)</f>
        <v>40</v>
      </c>
      <c r="G2591" s="33">
        <f t="shared" si="1045"/>
        <v>40</v>
      </c>
      <c r="H2591" s="33">
        <f t="shared" si="1045"/>
        <v>40</v>
      </c>
      <c r="I2591" s="33">
        <f t="shared" si="1045"/>
        <v>40</v>
      </c>
      <c r="J2591" s="33">
        <f t="shared" si="1045"/>
        <v>40</v>
      </c>
      <c r="K2591" s="33">
        <f t="shared" si="1045"/>
        <v>40</v>
      </c>
      <c r="L2591" s="33">
        <f t="shared" si="1045"/>
        <v>40</v>
      </c>
      <c r="M2591" s="33">
        <f t="shared" si="1045"/>
        <v>40</v>
      </c>
      <c r="N2591" s="33">
        <f t="shared" si="1045"/>
        <v>40</v>
      </c>
      <c r="O2591" s="33">
        <f t="shared" si="1045"/>
        <v>40</v>
      </c>
      <c r="P2591" s="33">
        <f t="shared" si="1045"/>
        <v>40</v>
      </c>
      <c r="Q2591" s="33">
        <f t="shared" si="1045"/>
        <v>40</v>
      </c>
      <c r="R2591" s="33">
        <f t="shared" si="1045"/>
        <v>40</v>
      </c>
      <c r="S2591" s="33">
        <f t="shared" si="1045"/>
        <v>40</v>
      </c>
      <c r="T2591" s="33">
        <f t="shared" si="1045"/>
        <v>40</v>
      </c>
      <c r="U2591" s="33">
        <f t="shared" si="1045"/>
        <v>40</v>
      </c>
      <c r="V2591" s="33"/>
      <c r="W2591" s="33">
        <f t="shared" si="1045"/>
        <v>40</v>
      </c>
      <c r="X2591" s="33"/>
      <c r="Y2591" s="33">
        <f t="shared" si="1045"/>
        <v>40</v>
      </c>
      <c r="Z2591" s="33">
        <f t="shared" si="1045"/>
        <v>40</v>
      </c>
      <c r="AA2591" s="33"/>
      <c r="AB2591" s="33">
        <f t="shared" si="1045"/>
        <v>40</v>
      </c>
      <c r="AC2591" s="33">
        <f t="shared" si="1045"/>
        <v>40</v>
      </c>
      <c r="AD2591" s="33">
        <f t="shared" si="1045"/>
        <v>40</v>
      </c>
      <c r="AE2591" s="33">
        <f t="shared" si="1045"/>
        <v>40</v>
      </c>
      <c r="AF2591" s="33">
        <f t="shared" si="1045"/>
        <v>40</v>
      </c>
      <c r="AG2591" s="33">
        <f t="shared" si="1045"/>
        <v>40</v>
      </c>
      <c r="AH2591" s="33"/>
      <c r="AI2591" s="33">
        <f t="shared" si="1045"/>
        <v>40</v>
      </c>
      <c r="AJ2591" s="33">
        <f t="shared" si="1045"/>
        <v>40</v>
      </c>
      <c r="AK2591" s="33"/>
      <c r="AL2591" s="33">
        <f t="shared" ref="AL2591:BC2591" si="1046">COUNTA(AL2550:AL2589)</f>
        <v>40</v>
      </c>
      <c r="AM2591" s="33">
        <f t="shared" si="1046"/>
        <v>40</v>
      </c>
      <c r="AN2591" s="33">
        <f t="shared" si="1046"/>
        <v>40</v>
      </c>
      <c r="AO2591" s="33">
        <f t="shared" si="1046"/>
        <v>40</v>
      </c>
      <c r="AP2591" s="33">
        <f t="shared" si="1046"/>
        <v>40</v>
      </c>
      <c r="AQ2591" s="33">
        <f t="shared" si="1046"/>
        <v>40</v>
      </c>
      <c r="AR2591" s="33">
        <f t="shared" si="1046"/>
        <v>40</v>
      </c>
      <c r="AS2591" s="33">
        <f t="shared" si="1046"/>
        <v>40</v>
      </c>
      <c r="AT2591" s="33">
        <f t="shared" si="1046"/>
        <v>40</v>
      </c>
      <c r="AU2591" s="33">
        <f t="shared" si="1046"/>
        <v>40</v>
      </c>
      <c r="AV2591" s="33">
        <f t="shared" si="1046"/>
        <v>40</v>
      </c>
      <c r="AW2591" s="33">
        <f t="shared" si="1046"/>
        <v>40</v>
      </c>
      <c r="AX2591" s="33">
        <f t="shared" si="1046"/>
        <v>40</v>
      </c>
      <c r="AY2591" s="33">
        <f t="shared" si="1046"/>
        <v>40</v>
      </c>
      <c r="AZ2591" s="33">
        <f t="shared" si="1046"/>
        <v>40</v>
      </c>
      <c r="BA2591" s="33">
        <f t="shared" si="1046"/>
        <v>40</v>
      </c>
      <c r="BB2591" s="33">
        <f t="shared" si="1046"/>
        <v>40</v>
      </c>
      <c r="BC2591" s="33">
        <f t="shared" si="1046"/>
        <v>40</v>
      </c>
      <c r="BD2591" s="33">
        <f t="shared" si="1042"/>
        <v>1800</v>
      </c>
      <c r="BE2591" s="110"/>
    </row>
    <row r="2592" spans="1:57" ht="25.5" customHeight="1" x14ac:dyDescent="0.25">
      <c r="A2592" s="29"/>
      <c r="B2592" s="83"/>
      <c r="C2592" s="84"/>
      <c r="D2592" s="84"/>
      <c r="E2592" s="76" t="s">
        <v>64</v>
      </c>
      <c r="F2592" s="34">
        <f t="shared" ref="F2592:AK2592" si="1047">COUNTIF(F2550:F2589,"NS")</f>
        <v>0</v>
      </c>
      <c r="G2592" s="34">
        <f t="shared" si="1047"/>
        <v>0</v>
      </c>
      <c r="H2592" s="34">
        <f t="shared" si="1047"/>
        <v>0</v>
      </c>
      <c r="I2592" s="34">
        <f t="shared" si="1047"/>
        <v>0</v>
      </c>
      <c r="J2592" s="34">
        <f t="shared" si="1047"/>
        <v>0</v>
      </c>
      <c r="K2592" s="34">
        <f t="shared" si="1047"/>
        <v>0</v>
      </c>
      <c r="L2592" s="34">
        <f t="shared" si="1047"/>
        <v>0</v>
      </c>
      <c r="M2592" s="34">
        <f t="shared" si="1047"/>
        <v>0</v>
      </c>
      <c r="N2592" s="34">
        <f t="shared" si="1047"/>
        <v>0</v>
      </c>
      <c r="O2592" s="34">
        <f t="shared" si="1047"/>
        <v>0</v>
      </c>
      <c r="P2592" s="34">
        <f t="shared" si="1047"/>
        <v>0</v>
      </c>
      <c r="Q2592" s="34">
        <f t="shared" si="1047"/>
        <v>0</v>
      </c>
      <c r="R2592" s="34">
        <f t="shared" si="1047"/>
        <v>0</v>
      </c>
      <c r="S2592" s="34">
        <f t="shared" si="1047"/>
        <v>0</v>
      </c>
      <c r="T2592" s="34">
        <f t="shared" si="1047"/>
        <v>0</v>
      </c>
      <c r="U2592" s="34">
        <f t="shared" si="1047"/>
        <v>0</v>
      </c>
      <c r="V2592" s="34"/>
      <c r="W2592" s="34">
        <f t="shared" si="1047"/>
        <v>0</v>
      </c>
      <c r="X2592" s="34"/>
      <c r="Y2592" s="34">
        <f t="shared" si="1047"/>
        <v>0</v>
      </c>
      <c r="Z2592" s="34">
        <f t="shared" si="1047"/>
        <v>0</v>
      </c>
      <c r="AA2592" s="34"/>
      <c r="AB2592" s="34">
        <f t="shared" si="1047"/>
        <v>0</v>
      </c>
      <c r="AC2592" s="34">
        <f t="shared" si="1047"/>
        <v>0</v>
      </c>
      <c r="AD2592" s="34">
        <f t="shared" si="1047"/>
        <v>0</v>
      </c>
      <c r="AE2592" s="34">
        <f t="shared" si="1047"/>
        <v>0</v>
      </c>
      <c r="AF2592" s="34">
        <f t="shared" si="1047"/>
        <v>0</v>
      </c>
      <c r="AG2592" s="34">
        <f t="shared" si="1047"/>
        <v>0</v>
      </c>
      <c r="AH2592" s="34"/>
      <c r="AI2592" s="34">
        <f t="shared" si="1047"/>
        <v>0</v>
      </c>
      <c r="AJ2592" s="34">
        <f t="shared" si="1047"/>
        <v>0</v>
      </c>
      <c r="AK2592" s="34"/>
      <c r="AL2592" s="34">
        <f t="shared" ref="AL2592:BC2592" si="1048">COUNTIF(AL2550:AL2589,"NS")</f>
        <v>0</v>
      </c>
      <c r="AM2592" s="34">
        <f t="shared" si="1048"/>
        <v>0</v>
      </c>
      <c r="AN2592" s="34">
        <f t="shared" si="1048"/>
        <v>0</v>
      </c>
      <c r="AO2592" s="34">
        <f t="shared" si="1048"/>
        <v>0</v>
      </c>
      <c r="AP2592" s="34">
        <f t="shared" si="1048"/>
        <v>0</v>
      </c>
      <c r="AQ2592" s="34">
        <f t="shared" si="1048"/>
        <v>0</v>
      </c>
      <c r="AR2592" s="34">
        <f t="shared" si="1048"/>
        <v>0</v>
      </c>
      <c r="AS2592" s="34">
        <f t="shared" si="1048"/>
        <v>0</v>
      </c>
      <c r="AT2592" s="34">
        <f t="shared" si="1048"/>
        <v>0</v>
      </c>
      <c r="AU2592" s="34">
        <f t="shared" si="1048"/>
        <v>0</v>
      </c>
      <c r="AV2592" s="34">
        <f t="shared" si="1048"/>
        <v>0</v>
      </c>
      <c r="AW2592" s="34">
        <f t="shared" si="1048"/>
        <v>0</v>
      </c>
      <c r="AX2592" s="34">
        <f t="shared" si="1048"/>
        <v>0</v>
      </c>
      <c r="AY2592" s="34">
        <f t="shared" si="1048"/>
        <v>0</v>
      </c>
      <c r="AZ2592" s="34">
        <f t="shared" si="1048"/>
        <v>0</v>
      </c>
      <c r="BA2592" s="34">
        <f t="shared" si="1048"/>
        <v>0</v>
      </c>
      <c r="BB2592" s="34">
        <f t="shared" si="1048"/>
        <v>0</v>
      </c>
      <c r="BC2592" s="34">
        <f t="shared" si="1048"/>
        <v>0</v>
      </c>
      <c r="BD2592" s="33">
        <f t="shared" si="1042"/>
        <v>0</v>
      </c>
      <c r="BE2592" s="110"/>
    </row>
    <row r="2593" spans="1:57" ht="25.5" customHeight="1" x14ac:dyDescent="0.25">
      <c r="A2593" s="29"/>
      <c r="B2593" s="83"/>
      <c r="C2593" s="84"/>
      <c r="D2593" s="84"/>
      <c r="E2593" s="76" t="s">
        <v>59</v>
      </c>
      <c r="F2593" s="34">
        <f t="shared" ref="F2593:AK2593" si="1049">COUNTIF(F2550:F2589,"NC")</f>
        <v>0</v>
      </c>
      <c r="G2593" s="34">
        <f t="shared" si="1049"/>
        <v>0</v>
      </c>
      <c r="H2593" s="34">
        <f t="shared" si="1049"/>
        <v>0</v>
      </c>
      <c r="I2593" s="34">
        <f t="shared" si="1049"/>
        <v>0</v>
      </c>
      <c r="J2593" s="34">
        <f t="shared" si="1049"/>
        <v>0</v>
      </c>
      <c r="K2593" s="34">
        <f t="shared" si="1049"/>
        <v>0</v>
      </c>
      <c r="L2593" s="34">
        <f t="shared" si="1049"/>
        <v>0</v>
      </c>
      <c r="M2593" s="34">
        <f t="shared" si="1049"/>
        <v>0</v>
      </c>
      <c r="N2593" s="34">
        <f t="shared" si="1049"/>
        <v>0</v>
      </c>
      <c r="O2593" s="34">
        <f t="shared" si="1049"/>
        <v>0</v>
      </c>
      <c r="P2593" s="34">
        <f t="shared" si="1049"/>
        <v>0</v>
      </c>
      <c r="Q2593" s="34">
        <f t="shared" si="1049"/>
        <v>0</v>
      </c>
      <c r="R2593" s="34">
        <f t="shared" si="1049"/>
        <v>0</v>
      </c>
      <c r="S2593" s="34">
        <f t="shared" si="1049"/>
        <v>0</v>
      </c>
      <c r="T2593" s="34">
        <f t="shared" si="1049"/>
        <v>0</v>
      </c>
      <c r="U2593" s="34">
        <f t="shared" si="1049"/>
        <v>0</v>
      </c>
      <c r="V2593" s="34"/>
      <c r="W2593" s="34">
        <f t="shared" si="1049"/>
        <v>0</v>
      </c>
      <c r="X2593" s="34"/>
      <c r="Y2593" s="34">
        <f t="shared" si="1049"/>
        <v>0</v>
      </c>
      <c r="Z2593" s="34">
        <f t="shared" si="1049"/>
        <v>0</v>
      </c>
      <c r="AA2593" s="34"/>
      <c r="AB2593" s="34">
        <f t="shared" si="1049"/>
        <v>0</v>
      </c>
      <c r="AC2593" s="34">
        <f t="shared" si="1049"/>
        <v>0</v>
      </c>
      <c r="AD2593" s="34">
        <f t="shared" si="1049"/>
        <v>0</v>
      </c>
      <c r="AE2593" s="34">
        <f t="shared" si="1049"/>
        <v>0</v>
      </c>
      <c r="AF2593" s="34">
        <f t="shared" si="1049"/>
        <v>0</v>
      </c>
      <c r="AG2593" s="34">
        <f t="shared" si="1049"/>
        <v>0</v>
      </c>
      <c r="AH2593" s="34"/>
      <c r="AI2593" s="34">
        <f t="shared" si="1049"/>
        <v>0</v>
      </c>
      <c r="AJ2593" s="34">
        <f t="shared" si="1049"/>
        <v>0</v>
      </c>
      <c r="AK2593" s="34"/>
      <c r="AL2593" s="34">
        <f t="shared" ref="AL2593:BC2593" si="1050">COUNTIF(AL2550:AL2589,"NC")</f>
        <v>0</v>
      </c>
      <c r="AM2593" s="34">
        <f t="shared" si="1050"/>
        <v>0</v>
      </c>
      <c r="AN2593" s="34">
        <f t="shared" si="1050"/>
        <v>0</v>
      </c>
      <c r="AO2593" s="34">
        <f t="shared" si="1050"/>
        <v>0</v>
      </c>
      <c r="AP2593" s="34">
        <f t="shared" si="1050"/>
        <v>0</v>
      </c>
      <c r="AQ2593" s="34">
        <f t="shared" si="1050"/>
        <v>0</v>
      </c>
      <c r="AR2593" s="34">
        <f t="shared" si="1050"/>
        <v>0</v>
      </c>
      <c r="AS2593" s="34">
        <f t="shared" si="1050"/>
        <v>0</v>
      </c>
      <c r="AT2593" s="34">
        <f t="shared" si="1050"/>
        <v>0</v>
      </c>
      <c r="AU2593" s="34">
        <f t="shared" si="1050"/>
        <v>0</v>
      </c>
      <c r="AV2593" s="34">
        <f t="shared" si="1050"/>
        <v>0</v>
      </c>
      <c r="AW2593" s="34">
        <f t="shared" si="1050"/>
        <v>0</v>
      </c>
      <c r="AX2593" s="34">
        <f t="shared" si="1050"/>
        <v>0</v>
      </c>
      <c r="AY2593" s="34">
        <f t="shared" si="1050"/>
        <v>0</v>
      </c>
      <c r="AZ2593" s="34">
        <f t="shared" si="1050"/>
        <v>0</v>
      </c>
      <c r="BA2593" s="34">
        <f t="shared" si="1050"/>
        <v>0</v>
      </c>
      <c r="BB2593" s="34">
        <f t="shared" si="1050"/>
        <v>0</v>
      </c>
      <c r="BC2593" s="34">
        <f t="shared" si="1050"/>
        <v>0</v>
      </c>
      <c r="BD2593" s="33">
        <f t="shared" si="1042"/>
        <v>0</v>
      </c>
      <c r="BE2593" s="110"/>
    </row>
    <row r="2594" spans="1:57" ht="25.5" customHeight="1" x14ac:dyDescent="0.25">
      <c r="A2594" s="29"/>
      <c r="B2594" s="83"/>
      <c r="C2594" s="84"/>
      <c r="D2594" s="84"/>
      <c r="E2594" s="76" t="s">
        <v>118</v>
      </c>
      <c r="F2594" s="35">
        <f t="shared" ref="F2594:AK2594" si="1051">1-F2593/(F2591-F2592)</f>
        <v>1</v>
      </c>
      <c r="G2594" s="35">
        <f t="shared" si="1051"/>
        <v>1</v>
      </c>
      <c r="H2594" s="35">
        <f t="shared" si="1051"/>
        <v>1</v>
      </c>
      <c r="I2594" s="35">
        <f t="shared" si="1051"/>
        <v>1</v>
      </c>
      <c r="J2594" s="35">
        <f t="shared" si="1051"/>
        <v>1</v>
      </c>
      <c r="K2594" s="35">
        <f t="shared" si="1051"/>
        <v>1</v>
      </c>
      <c r="L2594" s="35">
        <f t="shared" si="1051"/>
        <v>1</v>
      </c>
      <c r="M2594" s="35">
        <f t="shared" si="1051"/>
        <v>1</v>
      </c>
      <c r="N2594" s="35">
        <f t="shared" si="1051"/>
        <v>1</v>
      </c>
      <c r="O2594" s="35">
        <f t="shared" si="1051"/>
        <v>1</v>
      </c>
      <c r="P2594" s="35">
        <f t="shared" si="1051"/>
        <v>1</v>
      </c>
      <c r="Q2594" s="35">
        <f t="shared" si="1051"/>
        <v>1</v>
      </c>
      <c r="R2594" s="35">
        <f t="shared" si="1051"/>
        <v>1</v>
      </c>
      <c r="S2594" s="35">
        <f t="shared" si="1051"/>
        <v>1</v>
      </c>
      <c r="T2594" s="35">
        <f t="shared" si="1051"/>
        <v>1</v>
      </c>
      <c r="U2594" s="35">
        <f t="shared" si="1051"/>
        <v>1</v>
      </c>
      <c r="V2594" s="35"/>
      <c r="W2594" s="35">
        <f t="shared" si="1051"/>
        <v>1</v>
      </c>
      <c r="X2594" s="35"/>
      <c r="Y2594" s="35">
        <f t="shared" si="1051"/>
        <v>1</v>
      </c>
      <c r="Z2594" s="35">
        <f t="shared" si="1051"/>
        <v>1</v>
      </c>
      <c r="AA2594" s="35"/>
      <c r="AB2594" s="35">
        <f t="shared" si="1051"/>
        <v>1</v>
      </c>
      <c r="AC2594" s="35">
        <f t="shared" si="1051"/>
        <v>1</v>
      </c>
      <c r="AD2594" s="35">
        <f t="shared" si="1051"/>
        <v>1</v>
      </c>
      <c r="AE2594" s="35">
        <f t="shared" si="1051"/>
        <v>1</v>
      </c>
      <c r="AF2594" s="35">
        <f t="shared" si="1051"/>
        <v>1</v>
      </c>
      <c r="AG2594" s="35">
        <f t="shared" si="1051"/>
        <v>1</v>
      </c>
      <c r="AH2594" s="35"/>
      <c r="AI2594" s="35">
        <f t="shared" si="1051"/>
        <v>1</v>
      </c>
      <c r="AJ2594" s="35">
        <f t="shared" si="1051"/>
        <v>1</v>
      </c>
      <c r="AK2594" s="35"/>
      <c r="AL2594" s="35">
        <f t="shared" ref="AL2594:BD2594" si="1052">1-AL2593/(AL2591-AL2592)</f>
        <v>1</v>
      </c>
      <c r="AM2594" s="35">
        <f t="shared" si="1052"/>
        <v>1</v>
      </c>
      <c r="AN2594" s="35">
        <f t="shared" si="1052"/>
        <v>1</v>
      </c>
      <c r="AO2594" s="35">
        <f t="shared" si="1052"/>
        <v>1</v>
      </c>
      <c r="AP2594" s="35">
        <f t="shared" si="1052"/>
        <v>1</v>
      </c>
      <c r="AQ2594" s="35">
        <f t="shared" si="1052"/>
        <v>1</v>
      </c>
      <c r="AR2594" s="35">
        <f t="shared" si="1052"/>
        <v>1</v>
      </c>
      <c r="AS2594" s="35">
        <f t="shared" si="1052"/>
        <v>1</v>
      </c>
      <c r="AT2594" s="35">
        <f t="shared" si="1052"/>
        <v>1</v>
      </c>
      <c r="AU2594" s="35">
        <f t="shared" si="1052"/>
        <v>1</v>
      </c>
      <c r="AV2594" s="35">
        <f t="shared" si="1052"/>
        <v>1</v>
      </c>
      <c r="AW2594" s="35">
        <f t="shared" si="1052"/>
        <v>1</v>
      </c>
      <c r="AX2594" s="35">
        <f t="shared" si="1052"/>
        <v>1</v>
      </c>
      <c r="AY2594" s="35">
        <f t="shared" si="1052"/>
        <v>1</v>
      </c>
      <c r="AZ2594" s="35">
        <f t="shared" si="1052"/>
        <v>1</v>
      </c>
      <c r="BA2594" s="35">
        <f t="shared" si="1052"/>
        <v>1</v>
      </c>
      <c r="BB2594" s="35">
        <f t="shared" si="1052"/>
        <v>1</v>
      </c>
      <c r="BC2594" s="35">
        <f t="shared" si="1052"/>
        <v>1</v>
      </c>
      <c r="BD2594" s="35">
        <f t="shared" si="1052"/>
        <v>1</v>
      </c>
      <c r="BE2594" s="110"/>
    </row>
    <row r="2595" spans="1:57" ht="25.5" customHeight="1" x14ac:dyDescent="0.25">
      <c r="A2595" s="29"/>
      <c r="B2595" s="83"/>
      <c r="C2595" s="84"/>
      <c r="D2595" s="84"/>
      <c r="E2595" s="76" t="s">
        <v>152</v>
      </c>
      <c r="F2595" s="34">
        <f t="shared" ref="F2595:AK2595" si="1053">F2591+F2544</f>
        <v>2039</v>
      </c>
      <c r="G2595" s="34">
        <f t="shared" si="1053"/>
        <v>2040</v>
      </c>
      <c r="H2595" s="34">
        <f t="shared" si="1053"/>
        <v>2040</v>
      </c>
      <c r="I2595" s="34">
        <f t="shared" si="1053"/>
        <v>2040</v>
      </c>
      <c r="J2595" s="34">
        <f t="shared" si="1053"/>
        <v>2040</v>
      </c>
      <c r="K2595" s="34">
        <f t="shared" si="1053"/>
        <v>2038</v>
      </c>
      <c r="L2595" s="34">
        <f t="shared" si="1053"/>
        <v>2038</v>
      </c>
      <c r="M2595" s="34">
        <f t="shared" si="1053"/>
        <v>2039</v>
      </c>
      <c r="N2595" s="34">
        <f t="shared" si="1053"/>
        <v>2039</v>
      </c>
      <c r="O2595" s="34">
        <f t="shared" si="1053"/>
        <v>2038</v>
      </c>
      <c r="P2595" s="34">
        <f t="shared" si="1053"/>
        <v>2040</v>
      </c>
      <c r="Q2595" s="34">
        <f t="shared" si="1053"/>
        <v>2040</v>
      </c>
      <c r="R2595" s="34">
        <f t="shared" si="1053"/>
        <v>2023</v>
      </c>
      <c r="S2595" s="34">
        <f t="shared" si="1053"/>
        <v>2039</v>
      </c>
      <c r="T2595" s="34">
        <f t="shared" si="1053"/>
        <v>2040</v>
      </c>
      <c r="U2595" s="34">
        <f t="shared" si="1053"/>
        <v>2028</v>
      </c>
      <c r="V2595" s="34"/>
      <c r="W2595" s="34">
        <f t="shared" si="1053"/>
        <v>2035</v>
      </c>
      <c r="X2595" s="34"/>
      <c r="Y2595" s="34">
        <f t="shared" si="1053"/>
        <v>2039</v>
      </c>
      <c r="Z2595" s="34">
        <f t="shared" si="1053"/>
        <v>2040</v>
      </c>
      <c r="AA2595" s="34"/>
      <c r="AB2595" s="34">
        <f t="shared" si="1053"/>
        <v>2040</v>
      </c>
      <c r="AC2595" s="34">
        <f t="shared" si="1053"/>
        <v>2040</v>
      </c>
      <c r="AD2595" s="34">
        <f t="shared" si="1053"/>
        <v>2040</v>
      </c>
      <c r="AE2595" s="34">
        <f t="shared" si="1053"/>
        <v>2040</v>
      </c>
      <c r="AF2595" s="34">
        <f t="shared" si="1053"/>
        <v>2039</v>
      </c>
      <c r="AG2595" s="34">
        <f t="shared" si="1053"/>
        <v>2039</v>
      </c>
      <c r="AH2595" s="34"/>
      <c r="AI2595" s="34">
        <f t="shared" si="1053"/>
        <v>2040</v>
      </c>
      <c r="AJ2595" s="34">
        <f t="shared" si="1053"/>
        <v>2036</v>
      </c>
      <c r="AK2595" s="34"/>
      <c r="AL2595" s="34">
        <f t="shared" ref="AL2595:BD2595" si="1054">AL2591+AL2544</f>
        <v>2036</v>
      </c>
      <c r="AM2595" s="34">
        <f t="shared" si="1054"/>
        <v>2039</v>
      </c>
      <c r="AN2595" s="34">
        <f t="shared" si="1054"/>
        <v>2039</v>
      </c>
      <c r="AO2595" s="34">
        <f t="shared" si="1054"/>
        <v>2039</v>
      </c>
      <c r="AP2595" s="34">
        <f t="shared" si="1054"/>
        <v>2040</v>
      </c>
      <c r="AQ2595" s="34">
        <f t="shared" si="1054"/>
        <v>2037</v>
      </c>
      <c r="AR2595" s="34">
        <f t="shared" si="1054"/>
        <v>2038</v>
      </c>
      <c r="AS2595" s="34">
        <f t="shared" si="1054"/>
        <v>2040</v>
      </c>
      <c r="AT2595" s="34">
        <f t="shared" si="1054"/>
        <v>2039</v>
      </c>
      <c r="AU2595" s="34">
        <f t="shared" si="1054"/>
        <v>2040</v>
      </c>
      <c r="AV2595" s="34">
        <f t="shared" si="1054"/>
        <v>2040</v>
      </c>
      <c r="AW2595" s="34">
        <f t="shared" si="1054"/>
        <v>2032</v>
      </c>
      <c r="AX2595" s="34">
        <f t="shared" si="1054"/>
        <v>2039</v>
      </c>
      <c r="AY2595" s="34">
        <f t="shared" si="1054"/>
        <v>2037</v>
      </c>
      <c r="AZ2595" s="34">
        <f t="shared" si="1054"/>
        <v>2039</v>
      </c>
      <c r="BA2595" s="34">
        <f t="shared" si="1054"/>
        <v>2040</v>
      </c>
      <c r="BB2595" s="34">
        <f t="shared" si="1054"/>
        <v>2040</v>
      </c>
      <c r="BC2595" s="34">
        <f t="shared" si="1054"/>
        <v>2040</v>
      </c>
      <c r="BD2595" s="34">
        <f t="shared" si="1054"/>
        <v>91723</v>
      </c>
      <c r="BE2595" s="110"/>
    </row>
    <row r="2596" spans="1:57" ht="25.5" customHeight="1" x14ac:dyDescent="0.25">
      <c r="A2596" s="29"/>
      <c r="B2596" s="83"/>
      <c r="C2596" s="84"/>
      <c r="D2596" s="84"/>
      <c r="E2596" s="76" t="s">
        <v>153</v>
      </c>
      <c r="F2596" s="34">
        <f t="shared" ref="F2596:AK2596" si="1055">F2592+F2545</f>
        <v>94</v>
      </c>
      <c r="G2596" s="34">
        <f t="shared" si="1055"/>
        <v>142</v>
      </c>
      <c r="H2596" s="34">
        <f t="shared" si="1055"/>
        <v>91</v>
      </c>
      <c r="I2596" s="34">
        <f t="shared" si="1055"/>
        <v>146</v>
      </c>
      <c r="J2596" s="34">
        <f t="shared" si="1055"/>
        <v>151</v>
      </c>
      <c r="K2596" s="34">
        <f t="shared" si="1055"/>
        <v>145</v>
      </c>
      <c r="L2596" s="34">
        <f t="shared" si="1055"/>
        <v>192</v>
      </c>
      <c r="M2596" s="34">
        <f t="shared" si="1055"/>
        <v>175</v>
      </c>
      <c r="N2596" s="34">
        <f t="shared" si="1055"/>
        <v>159</v>
      </c>
      <c r="O2596" s="34">
        <f t="shared" si="1055"/>
        <v>158</v>
      </c>
      <c r="P2596" s="34">
        <f t="shared" si="1055"/>
        <v>148</v>
      </c>
      <c r="Q2596" s="34">
        <f t="shared" si="1055"/>
        <v>192</v>
      </c>
      <c r="R2596" s="34">
        <f t="shared" si="1055"/>
        <v>131</v>
      </c>
      <c r="S2596" s="34">
        <f t="shared" si="1055"/>
        <v>185</v>
      </c>
      <c r="T2596" s="34">
        <f t="shared" si="1055"/>
        <v>145</v>
      </c>
      <c r="U2596" s="34">
        <f t="shared" si="1055"/>
        <v>140</v>
      </c>
      <c r="V2596" s="34"/>
      <c r="W2596" s="34">
        <f t="shared" si="1055"/>
        <v>157</v>
      </c>
      <c r="X2596" s="34"/>
      <c r="Y2596" s="34">
        <f t="shared" si="1055"/>
        <v>150</v>
      </c>
      <c r="Z2596" s="34">
        <f t="shared" si="1055"/>
        <v>146</v>
      </c>
      <c r="AA2596" s="34"/>
      <c r="AB2596" s="34">
        <f t="shared" si="1055"/>
        <v>133</v>
      </c>
      <c r="AC2596" s="34">
        <f t="shared" si="1055"/>
        <v>149</v>
      </c>
      <c r="AD2596" s="34">
        <f t="shared" si="1055"/>
        <v>154</v>
      </c>
      <c r="AE2596" s="34">
        <f t="shared" si="1055"/>
        <v>157</v>
      </c>
      <c r="AF2596" s="34">
        <f t="shared" si="1055"/>
        <v>166</v>
      </c>
      <c r="AG2596" s="34">
        <f t="shared" si="1055"/>
        <v>116</v>
      </c>
      <c r="AH2596" s="34"/>
      <c r="AI2596" s="34">
        <f t="shared" si="1055"/>
        <v>184</v>
      </c>
      <c r="AJ2596" s="34">
        <f t="shared" si="1055"/>
        <v>148</v>
      </c>
      <c r="AK2596" s="34"/>
      <c r="AL2596" s="34">
        <f t="shared" ref="AL2596:BD2596" si="1056">AL2592+AL2545</f>
        <v>145</v>
      </c>
      <c r="AM2596" s="34">
        <f t="shared" si="1056"/>
        <v>147</v>
      </c>
      <c r="AN2596" s="34">
        <f t="shared" si="1056"/>
        <v>176</v>
      </c>
      <c r="AO2596" s="34">
        <f t="shared" si="1056"/>
        <v>144</v>
      </c>
      <c r="AP2596" s="34">
        <f t="shared" si="1056"/>
        <v>184</v>
      </c>
      <c r="AQ2596" s="34">
        <f t="shared" si="1056"/>
        <v>147</v>
      </c>
      <c r="AR2596" s="34">
        <f t="shared" si="1056"/>
        <v>130</v>
      </c>
      <c r="AS2596" s="34">
        <f t="shared" si="1056"/>
        <v>217</v>
      </c>
      <c r="AT2596" s="34">
        <f t="shared" si="1056"/>
        <v>144</v>
      </c>
      <c r="AU2596" s="34">
        <f t="shared" si="1056"/>
        <v>189</v>
      </c>
      <c r="AV2596" s="34">
        <f t="shared" si="1056"/>
        <v>0</v>
      </c>
      <c r="AW2596" s="34">
        <f t="shared" si="1056"/>
        <v>154</v>
      </c>
      <c r="AX2596" s="34">
        <f t="shared" si="1056"/>
        <v>128</v>
      </c>
      <c r="AY2596" s="34">
        <f t="shared" si="1056"/>
        <v>196</v>
      </c>
      <c r="AZ2596" s="34">
        <f t="shared" si="1056"/>
        <v>131</v>
      </c>
      <c r="BA2596" s="34">
        <f t="shared" si="1056"/>
        <v>137</v>
      </c>
      <c r="BB2596" s="34">
        <f t="shared" si="1056"/>
        <v>0</v>
      </c>
      <c r="BC2596" s="34">
        <f t="shared" si="1056"/>
        <v>0</v>
      </c>
      <c r="BD2596" s="34">
        <f t="shared" si="1056"/>
        <v>6423</v>
      </c>
      <c r="BE2596" s="110"/>
    </row>
    <row r="2597" spans="1:57" ht="25.5" customHeight="1" x14ac:dyDescent="0.25">
      <c r="A2597" s="29"/>
      <c r="B2597" s="83"/>
      <c r="C2597" s="84"/>
      <c r="D2597" s="84"/>
      <c r="E2597" s="76" t="s">
        <v>154</v>
      </c>
      <c r="F2597" s="34">
        <f t="shared" ref="F2597:AK2597" si="1057">F2593+F2546</f>
        <v>5</v>
      </c>
      <c r="G2597" s="34">
        <f t="shared" si="1057"/>
        <v>27</v>
      </c>
      <c r="H2597" s="34">
        <f t="shared" si="1057"/>
        <v>89</v>
      </c>
      <c r="I2597" s="34">
        <f t="shared" si="1057"/>
        <v>71</v>
      </c>
      <c r="J2597" s="34">
        <f t="shared" si="1057"/>
        <v>81</v>
      </c>
      <c r="K2597" s="34">
        <f t="shared" si="1057"/>
        <v>22</v>
      </c>
      <c r="L2597" s="34">
        <f t="shared" si="1057"/>
        <v>51</v>
      </c>
      <c r="M2597" s="34">
        <f t="shared" si="1057"/>
        <v>134</v>
      </c>
      <c r="N2597" s="34">
        <f t="shared" si="1057"/>
        <v>107</v>
      </c>
      <c r="O2597" s="34">
        <f t="shared" si="1057"/>
        <v>72</v>
      </c>
      <c r="P2597" s="34">
        <f t="shared" si="1057"/>
        <v>29</v>
      </c>
      <c r="Q2597" s="34">
        <f t="shared" si="1057"/>
        <v>71</v>
      </c>
      <c r="R2597" s="34">
        <f t="shared" si="1057"/>
        <v>96</v>
      </c>
      <c r="S2597" s="34">
        <f t="shared" si="1057"/>
        <v>24</v>
      </c>
      <c r="T2597" s="34">
        <f t="shared" si="1057"/>
        <v>101</v>
      </c>
      <c r="U2597" s="34">
        <f t="shared" si="1057"/>
        <v>78</v>
      </c>
      <c r="V2597" s="34"/>
      <c r="W2597" s="34">
        <f t="shared" si="1057"/>
        <v>147</v>
      </c>
      <c r="X2597" s="34"/>
      <c r="Y2597" s="34">
        <f t="shared" si="1057"/>
        <v>58</v>
      </c>
      <c r="Z2597" s="34">
        <f t="shared" si="1057"/>
        <v>74</v>
      </c>
      <c r="AA2597" s="34"/>
      <c r="AB2597" s="34">
        <f t="shared" si="1057"/>
        <v>4</v>
      </c>
      <c r="AC2597" s="34">
        <f t="shared" si="1057"/>
        <v>59</v>
      </c>
      <c r="AD2597" s="34">
        <f t="shared" si="1057"/>
        <v>25</v>
      </c>
      <c r="AE2597" s="34">
        <f t="shared" si="1057"/>
        <v>21</v>
      </c>
      <c r="AF2597" s="34">
        <f t="shared" si="1057"/>
        <v>105</v>
      </c>
      <c r="AG2597" s="34">
        <f t="shared" si="1057"/>
        <v>40</v>
      </c>
      <c r="AH2597" s="34"/>
      <c r="AI2597" s="34">
        <f t="shared" si="1057"/>
        <v>58</v>
      </c>
      <c r="AJ2597" s="34">
        <f t="shared" si="1057"/>
        <v>39</v>
      </c>
      <c r="AK2597" s="34"/>
      <c r="AL2597" s="34">
        <f t="shared" ref="AL2597:BD2597" si="1058">AL2593+AL2546</f>
        <v>37</v>
      </c>
      <c r="AM2597" s="34">
        <f t="shared" si="1058"/>
        <v>15</v>
      </c>
      <c r="AN2597" s="34">
        <f t="shared" si="1058"/>
        <v>38</v>
      </c>
      <c r="AO2597" s="34">
        <f t="shared" si="1058"/>
        <v>93</v>
      </c>
      <c r="AP2597" s="34">
        <f t="shared" si="1058"/>
        <v>15</v>
      </c>
      <c r="AQ2597" s="34">
        <f t="shared" si="1058"/>
        <v>141</v>
      </c>
      <c r="AR2597" s="34">
        <f t="shared" si="1058"/>
        <v>101</v>
      </c>
      <c r="AS2597" s="34">
        <f t="shared" si="1058"/>
        <v>87</v>
      </c>
      <c r="AT2597" s="34">
        <f t="shared" si="1058"/>
        <v>89</v>
      </c>
      <c r="AU2597" s="34">
        <f t="shared" si="1058"/>
        <v>158</v>
      </c>
      <c r="AV2597" s="34">
        <f t="shared" si="1058"/>
        <v>0</v>
      </c>
      <c r="AW2597" s="34">
        <f t="shared" si="1058"/>
        <v>183</v>
      </c>
      <c r="AX2597" s="34">
        <f t="shared" si="1058"/>
        <v>64</v>
      </c>
      <c r="AY2597" s="34">
        <f t="shared" si="1058"/>
        <v>3</v>
      </c>
      <c r="AZ2597" s="34">
        <f t="shared" si="1058"/>
        <v>33</v>
      </c>
      <c r="BA2597" s="34">
        <f t="shared" si="1058"/>
        <v>1</v>
      </c>
      <c r="BB2597" s="34">
        <f t="shared" si="1058"/>
        <v>0</v>
      </c>
      <c r="BC2597" s="34">
        <f t="shared" si="1058"/>
        <v>0</v>
      </c>
      <c r="BD2597" s="34">
        <f t="shared" si="1058"/>
        <v>2746</v>
      </c>
      <c r="BE2597" s="110"/>
    </row>
    <row r="2598" spans="1:57" ht="25.5" customHeight="1" x14ac:dyDescent="0.25">
      <c r="A2598" s="29"/>
      <c r="B2598" s="83"/>
      <c r="C2598" s="84"/>
      <c r="D2598" s="84"/>
      <c r="E2598" s="76" t="s">
        <v>155</v>
      </c>
      <c r="F2598" s="35">
        <f t="shared" ref="F2598:AK2598" si="1059">1-F2597/(F2595-F2596)</f>
        <v>0.99742930591259638</v>
      </c>
      <c r="G2598" s="35">
        <f t="shared" si="1059"/>
        <v>0.98577449947312956</v>
      </c>
      <c r="H2598" s="35">
        <f t="shared" si="1059"/>
        <v>0.95433555669574144</v>
      </c>
      <c r="I2598" s="35">
        <f t="shared" si="1059"/>
        <v>0.9625131995776135</v>
      </c>
      <c r="J2598" s="35">
        <f t="shared" si="1059"/>
        <v>0.95712016940179989</v>
      </c>
      <c r="K2598" s="35">
        <f t="shared" si="1059"/>
        <v>0.98837823560486004</v>
      </c>
      <c r="L2598" s="35">
        <f t="shared" si="1059"/>
        <v>0.97237269772481039</v>
      </c>
      <c r="M2598" s="35">
        <f t="shared" si="1059"/>
        <v>0.92811158798283266</v>
      </c>
      <c r="N2598" s="35">
        <f t="shared" si="1059"/>
        <v>0.94308510638297871</v>
      </c>
      <c r="O2598" s="35">
        <f t="shared" si="1059"/>
        <v>0.96170212765957452</v>
      </c>
      <c r="P2598" s="35">
        <f t="shared" si="1059"/>
        <v>0.98467230443974629</v>
      </c>
      <c r="Q2598" s="35">
        <f t="shared" si="1059"/>
        <v>0.96158008658008653</v>
      </c>
      <c r="R2598" s="35">
        <f t="shared" si="1059"/>
        <v>0.94926004228329808</v>
      </c>
      <c r="S2598" s="35">
        <f t="shared" si="1059"/>
        <v>0.98705501618122982</v>
      </c>
      <c r="T2598" s="35">
        <f t="shared" si="1059"/>
        <v>0.94670184696569926</v>
      </c>
      <c r="U2598" s="35">
        <f t="shared" si="1059"/>
        <v>0.95868644067796605</v>
      </c>
      <c r="V2598" s="35"/>
      <c r="W2598" s="35">
        <f t="shared" si="1059"/>
        <v>0.92172523961661346</v>
      </c>
      <c r="X2598" s="35"/>
      <c r="Y2598" s="35">
        <f t="shared" si="1059"/>
        <v>0.96929592376919005</v>
      </c>
      <c r="Z2598" s="35">
        <f t="shared" si="1059"/>
        <v>0.96092925026399156</v>
      </c>
      <c r="AA2598" s="35"/>
      <c r="AB2598" s="35">
        <f t="shared" si="1059"/>
        <v>0.99790246460409016</v>
      </c>
      <c r="AC2598" s="35">
        <f t="shared" si="1059"/>
        <v>0.96879957694341623</v>
      </c>
      <c r="AD2598" s="35">
        <f t="shared" si="1059"/>
        <v>0.98674443266171796</v>
      </c>
      <c r="AE2598" s="35">
        <f t="shared" si="1059"/>
        <v>0.98884758364312264</v>
      </c>
      <c r="AF2598" s="35">
        <f t="shared" si="1059"/>
        <v>0.94394020288307523</v>
      </c>
      <c r="AG2598" s="35">
        <f t="shared" si="1059"/>
        <v>0.97919916796671869</v>
      </c>
      <c r="AH2598" s="35"/>
      <c r="AI2598" s="35">
        <f t="shared" si="1059"/>
        <v>0.96875</v>
      </c>
      <c r="AJ2598" s="35">
        <f t="shared" si="1059"/>
        <v>0.97934322033898302</v>
      </c>
      <c r="AK2598" s="35"/>
      <c r="AL2598" s="35">
        <f t="shared" ref="AL2598:BD2598" si="1060">1-AL2597/(AL2595-AL2596)</f>
        <v>0.98043363299841357</v>
      </c>
      <c r="AM2598" s="35">
        <f t="shared" si="1060"/>
        <v>0.99207188160676529</v>
      </c>
      <c r="AN2598" s="35">
        <f t="shared" si="1060"/>
        <v>0.97960279119699412</v>
      </c>
      <c r="AO2598" s="35">
        <f t="shared" si="1060"/>
        <v>0.95092348284960426</v>
      </c>
      <c r="AP2598" s="35">
        <f t="shared" si="1060"/>
        <v>0.99191810344827591</v>
      </c>
      <c r="AQ2598" s="35">
        <f t="shared" si="1060"/>
        <v>0.92539682539682544</v>
      </c>
      <c r="AR2598" s="35">
        <f t="shared" si="1060"/>
        <v>0.9470649895178197</v>
      </c>
      <c r="AS2598" s="35">
        <f t="shared" si="1060"/>
        <v>0.95227646736149207</v>
      </c>
      <c r="AT2598" s="35">
        <f t="shared" si="1060"/>
        <v>0.95303430079155671</v>
      </c>
      <c r="AU2598" s="35">
        <f t="shared" si="1060"/>
        <v>0.91464073473797947</v>
      </c>
      <c r="AV2598" s="35">
        <f t="shared" si="1060"/>
        <v>1</v>
      </c>
      <c r="AW2598" s="35">
        <f t="shared" si="1060"/>
        <v>0.902555910543131</v>
      </c>
      <c r="AX2598" s="35">
        <f t="shared" si="1060"/>
        <v>0.96650968079539512</v>
      </c>
      <c r="AY2598" s="35">
        <f t="shared" si="1060"/>
        <v>0.99837045084193377</v>
      </c>
      <c r="AZ2598" s="35">
        <f t="shared" si="1060"/>
        <v>0.98270440251572322</v>
      </c>
      <c r="BA2598" s="35">
        <f t="shared" si="1060"/>
        <v>0.999474513925381</v>
      </c>
      <c r="BB2598" s="35">
        <f t="shared" si="1060"/>
        <v>1</v>
      </c>
      <c r="BC2598" s="35">
        <f t="shared" si="1060"/>
        <v>1</v>
      </c>
      <c r="BD2598" s="35">
        <f t="shared" si="1060"/>
        <v>0.96780773739742088</v>
      </c>
      <c r="BE2598" s="110"/>
    </row>
    <row r="2599" spans="1:57" ht="25.5" customHeight="1" x14ac:dyDescent="0.25">
      <c r="A2599" s="19" t="s">
        <v>44</v>
      </c>
      <c r="B2599" s="85" t="s">
        <v>45</v>
      </c>
      <c r="C2599" s="86">
        <v>43827</v>
      </c>
      <c r="D2599" s="85">
        <v>51</v>
      </c>
      <c r="E2599" s="85" t="s">
        <v>46</v>
      </c>
      <c r="F2599" s="19">
        <f t="shared" ref="F2599:AK2599" si="1061">F2548</f>
        <v>14</v>
      </c>
      <c r="G2599" s="19">
        <f t="shared" si="1061"/>
        <v>23</v>
      </c>
      <c r="H2599" s="19">
        <f t="shared" si="1061"/>
        <v>42</v>
      </c>
      <c r="I2599" s="19">
        <f t="shared" si="1061"/>
        <v>47</v>
      </c>
      <c r="J2599" s="19">
        <f t="shared" si="1061"/>
        <v>48</v>
      </c>
      <c r="K2599" s="19">
        <f t="shared" si="1061"/>
        <v>59</v>
      </c>
      <c r="L2599" s="19">
        <f t="shared" si="1061"/>
        <v>64</v>
      </c>
      <c r="M2599" s="19">
        <f t="shared" si="1061"/>
        <v>65</v>
      </c>
      <c r="N2599" s="19">
        <f t="shared" si="1061"/>
        <v>66</v>
      </c>
      <c r="O2599" s="19">
        <f t="shared" si="1061"/>
        <v>72</v>
      </c>
      <c r="P2599" s="19">
        <f t="shared" si="1061"/>
        <v>76</v>
      </c>
      <c r="Q2599" s="19">
        <f t="shared" si="1061"/>
        <v>78</v>
      </c>
      <c r="R2599" s="19">
        <f t="shared" si="1061"/>
        <v>79</v>
      </c>
      <c r="S2599" s="19">
        <f t="shared" si="1061"/>
        <v>83</v>
      </c>
      <c r="T2599" s="19">
        <f t="shared" si="1061"/>
        <v>84</v>
      </c>
      <c r="U2599" s="19">
        <f t="shared" si="1061"/>
        <v>86</v>
      </c>
      <c r="V2599" s="19"/>
      <c r="W2599" s="19">
        <f t="shared" si="1061"/>
        <v>411</v>
      </c>
      <c r="X2599" s="19"/>
      <c r="Y2599" s="19">
        <f t="shared" si="1061"/>
        <v>413</v>
      </c>
      <c r="Z2599" s="19">
        <f t="shared" si="1061"/>
        <v>415</v>
      </c>
      <c r="AA2599" s="19"/>
      <c r="AB2599" s="19">
        <f t="shared" si="1061"/>
        <v>417</v>
      </c>
      <c r="AC2599" s="19">
        <f t="shared" si="1061"/>
        <v>418</v>
      </c>
      <c r="AD2599" s="19">
        <f t="shared" si="1061"/>
        <v>419</v>
      </c>
      <c r="AE2599" s="19">
        <f t="shared" si="1061"/>
        <v>420</v>
      </c>
      <c r="AF2599" s="19">
        <f t="shared" si="1061"/>
        <v>421</v>
      </c>
      <c r="AG2599" s="19">
        <f t="shared" si="1061"/>
        <v>422</v>
      </c>
      <c r="AH2599" s="19"/>
      <c r="AI2599" s="19">
        <f t="shared" si="1061"/>
        <v>425</v>
      </c>
      <c r="AJ2599" s="19">
        <f t="shared" si="1061"/>
        <v>426</v>
      </c>
      <c r="AK2599" s="19"/>
      <c r="AL2599" s="19">
        <f t="shared" ref="AL2599:BD2599" si="1062">AL2548</f>
        <v>430</v>
      </c>
      <c r="AM2599" s="19">
        <f t="shared" si="1062"/>
        <v>431</v>
      </c>
      <c r="AN2599" s="19">
        <f t="shared" si="1062"/>
        <v>433</v>
      </c>
      <c r="AO2599" s="19">
        <f t="shared" si="1062"/>
        <v>446</v>
      </c>
      <c r="AP2599" s="19">
        <f t="shared" si="1062"/>
        <v>449</v>
      </c>
      <c r="AQ2599" s="19">
        <f t="shared" si="1062"/>
        <v>450</v>
      </c>
      <c r="AR2599" s="19">
        <f t="shared" si="1062"/>
        <v>451</v>
      </c>
      <c r="AS2599" s="19">
        <f t="shared" si="1062"/>
        <v>453</v>
      </c>
      <c r="AT2599" s="19">
        <f t="shared" si="1062"/>
        <v>454</v>
      </c>
      <c r="AU2599" s="19">
        <f t="shared" si="1062"/>
        <v>455</v>
      </c>
      <c r="AV2599" s="19">
        <f t="shared" si="1062"/>
        <v>0</v>
      </c>
      <c r="AW2599" s="19">
        <f t="shared" si="1062"/>
        <v>457</v>
      </c>
      <c r="AX2599" s="19">
        <f t="shared" si="1062"/>
        <v>458</v>
      </c>
      <c r="AY2599" s="19">
        <f t="shared" si="1062"/>
        <v>460</v>
      </c>
      <c r="AZ2599" s="19">
        <f t="shared" si="1062"/>
        <v>461</v>
      </c>
      <c r="BA2599" s="19">
        <f t="shared" si="1062"/>
        <v>463</v>
      </c>
      <c r="BB2599" s="19">
        <f t="shared" si="1062"/>
        <v>0</v>
      </c>
      <c r="BC2599" s="19">
        <f t="shared" si="1062"/>
        <v>0</v>
      </c>
      <c r="BD2599" s="19" t="str">
        <f t="shared" si="1062"/>
        <v>TOTALS</v>
      </c>
      <c r="BE2599" s="19" t="s">
        <v>47</v>
      </c>
    </row>
    <row r="2600" spans="1:57" ht="25.5" customHeight="1" x14ac:dyDescent="0.25">
      <c r="A2600" s="19" t="s">
        <v>48</v>
      </c>
      <c r="B2600" s="85"/>
      <c r="C2600" s="87" t="s">
        <v>49</v>
      </c>
      <c r="D2600" s="87" t="s">
        <v>50</v>
      </c>
      <c r="E2600" s="87" t="s">
        <v>51</v>
      </c>
      <c r="F2600" s="19" t="s">
        <v>52</v>
      </c>
      <c r="G2600" s="19" t="s">
        <v>52</v>
      </c>
      <c r="H2600" s="19" t="s">
        <v>52</v>
      </c>
      <c r="I2600" s="19" t="s">
        <v>52</v>
      </c>
      <c r="J2600" s="19" t="s">
        <v>52</v>
      </c>
      <c r="K2600" s="19" t="s">
        <v>52</v>
      </c>
      <c r="L2600" s="19" t="s">
        <v>52</v>
      </c>
      <c r="M2600" s="19" t="s">
        <v>52</v>
      </c>
      <c r="N2600" s="19" t="s">
        <v>52</v>
      </c>
      <c r="O2600" s="19" t="s">
        <v>52</v>
      </c>
      <c r="P2600" s="19" t="s">
        <v>52</v>
      </c>
      <c r="Q2600" s="19" t="s">
        <v>52</v>
      </c>
      <c r="R2600" s="19" t="s">
        <v>52</v>
      </c>
      <c r="S2600" s="19" t="s">
        <v>52</v>
      </c>
      <c r="T2600" s="19" t="s">
        <v>52</v>
      </c>
      <c r="U2600" s="19" t="s">
        <v>52</v>
      </c>
      <c r="V2600" s="19"/>
      <c r="W2600" s="19" t="s">
        <v>52</v>
      </c>
      <c r="X2600" s="19"/>
      <c r="Y2600" s="19" t="s">
        <v>52</v>
      </c>
      <c r="Z2600" s="19" t="s">
        <v>52</v>
      </c>
      <c r="AA2600" s="19"/>
      <c r="AB2600" s="19" t="s">
        <v>52</v>
      </c>
      <c r="AC2600" s="19" t="s">
        <v>52</v>
      </c>
      <c r="AD2600" s="19" t="s">
        <v>52</v>
      </c>
      <c r="AE2600" s="19" t="s">
        <v>52</v>
      </c>
      <c r="AF2600" s="19" t="s">
        <v>52</v>
      </c>
      <c r="AG2600" s="19" t="s">
        <v>52</v>
      </c>
      <c r="AH2600" s="19"/>
      <c r="AI2600" s="19" t="s">
        <v>52</v>
      </c>
      <c r="AJ2600" s="19" t="s">
        <v>52</v>
      </c>
      <c r="AK2600" s="19"/>
      <c r="AL2600" s="19" t="s">
        <v>52</v>
      </c>
      <c r="AM2600" s="19" t="s">
        <v>52</v>
      </c>
      <c r="AN2600" s="19" t="s">
        <v>52</v>
      </c>
      <c r="AO2600" s="19" t="s">
        <v>52</v>
      </c>
      <c r="AP2600" s="19" t="s">
        <v>52</v>
      </c>
      <c r="AQ2600" s="19" t="s">
        <v>52</v>
      </c>
      <c r="AR2600" s="19" t="s">
        <v>52</v>
      </c>
      <c r="AS2600" s="19" t="s">
        <v>52</v>
      </c>
      <c r="AT2600" s="19" t="s">
        <v>52</v>
      </c>
      <c r="AU2600" s="19" t="s">
        <v>52</v>
      </c>
      <c r="AV2600" s="19" t="s">
        <v>52</v>
      </c>
      <c r="AW2600" s="19" t="s">
        <v>52</v>
      </c>
      <c r="AX2600" s="19" t="s">
        <v>52</v>
      </c>
      <c r="AY2600" s="19" t="s">
        <v>52</v>
      </c>
      <c r="AZ2600" s="19" t="s">
        <v>52</v>
      </c>
      <c r="BA2600" s="19" t="s">
        <v>52</v>
      </c>
      <c r="BB2600" s="19" t="s">
        <v>52</v>
      </c>
      <c r="BC2600" s="19" t="s">
        <v>52</v>
      </c>
      <c r="BD2600" s="19" t="s">
        <v>52</v>
      </c>
      <c r="BE2600" s="19" t="s">
        <v>53</v>
      </c>
    </row>
    <row r="2601" spans="1:57" ht="25.5" customHeight="1" x14ac:dyDescent="0.25">
      <c r="A2601" s="22">
        <v>52</v>
      </c>
      <c r="B2601" s="76" t="s">
        <v>54</v>
      </c>
      <c r="C2601" s="76">
        <v>25</v>
      </c>
      <c r="D2601" s="76" t="s">
        <v>55</v>
      </c>
      <c r="E2601" s="76" t="s">
        <v>56</v>
      </c>
      <c r="F2601" s="24">
        <v>0</v>
      </c>
      <c r="G2601" s="24">
        <v>0</v>
      </c>
      <c r="H2601" s="24">
        <v>0</v>
      </c>
      <c r="I2601" s="24">
        <v>0</v>
      </c>
      <c r="J2601" s="24">
        <v>0</v>
      </c>
      <c r="K2601" s="24">
        <v>0</v>
      </c>
      <c r="L2601" s="24">
        <v>0</v>
      </c>
      <c r="M2601" s="24">
        <v>0</v>
      </c>
      <c r="N2601" s="24">
        <v>0</v>
      </c>
      <c r="O2601" s="24">
        <v>0</v>
      </c>
      <c r="P2601" s="24">
        <v>0</v>
      </c>
      <c r="Q2601" s="24">
        <v>0</v>
      </c>
      <c r="R2601" s="24">
        <v>0</v>
      </c>
      <c r="S2601" s="24">
        <v>0</v>
      </c>
      <c r="T2601" s="24">
        <v>0</v>
      </c>
      <c r="U2601" s="24">
        <v>0</v>
      </c>
      <c r="V2601" s="24"/>
      <c r="W2601" s="24">
        <v>0</v>
      </c>
      <c r="X2601" s="24"/>
      <c r="Y2601" s="24">
        <v>0</v>
      </c>
      <c r="Z2601" s="24">
        <v>0</v>
      </c>
      <c r="AA2601" s="24"/>
      <c r="AB2601" s="24">
        <v>0</v>
      </c>
      <c r="AC2601" s="24">
        <v>0</v>
      </c>
      <c r="AD2601" s="24">
        <v>0</v>
      </c>
      <c r="AE2601" s="24">
        <v>0</v>
      </c>
      <c r="AF2601" s="24">
        <v>0</v>
      </c>
      <c r="AG2601" s="24">
        <v>0</v>
      </c>
      <c r="AH2601" s="24"/>
      <c r="AI2601" s="24">
        <v>0</v>
      </c>
      <c r="AJ2601" s="24">
        <v>0</v>
      </c>
      <c r="AK2601" s="24"/>
      <c r="AL2601" s="24">
        <v>0</v>
      </c>
      <c r="AM2601" s="24">
        <v>0</v>
      </c>
      <c r="AN2601" s="24">
        <v>0</v>
      </c>
      <c r="AO2601" s="24">
        <v>0</v>
      </c>
      <c r="AP2601" s="24">
        <v>0</v>
      </c>
      <c r="AQ2601" s="24">
        <v>0</v>
      </c>
      <c r="AR2601" s="24">
        <v>0</v>
      </c>
      <c r="AS2601" s="24">
        <v>0</v>
      </c>
      <c r="AT2601" s="24">
        <v>0</v>
      </c>
      <c r="AU2601" s="24">
        <v>0</v>
      </c>
      <c r="AV2601" s="24">
        <v>0</v>
      </c>
      <c r="AW2601" s="24">
        <v>0</v>
      </c>
      <c r="AX2601" s="24">
        <v>0</v>
      </c>
      <c r="AY2601" s="24">
        <v>0</v>
      </c>
      <c r="AZ2601" s="24">
        <v>0</v>
      </c>
      <c r="BA2601" s="24">
        <v>0</v>
      </c>
      <c r="BB2601" s="24">
        <v>0</v>
      </c>
      <c r="BC2601" s="24">
        <v>0</v>
      </c>
      <c r="BD2601" s="24">
        <f t="shared" ref="BD2601:BD2644" si="1063">SUM(F2601:BC2601)</f>
        <v>0</v>
      </c>
      <c r="BE2601" s="25"/>
    </row>
    <row r="2602" spans="1:57" ht="25.5" customHeight="1" x14ac:dyDescent="0.25">
      <c r="A2602" s="22">
        <v>52</v>
      </c>
      <c r="B2602" s="76" t="s">
        <v>54</v>
      </c>
      <c r="C2602" s="76">
        <v>66</v>
      </c>
      <c r="D2602" s="76" t="s">
        <v>55</v>
      </c>
      <c r="E2602" s="77" t="s">
        <v>57</v>
      </c>
      <c r="F2602" s="24">
        <v>0</v>
      </c>
      <c r="G2602" s="24">
        <v>0</v>
      </c>
      <c r="H2602" s="24">
        <v>0</v>
      </c>
      <c r="I2602" s="24">
        <v>0</v>
      </c>
      <c r="J2602" s="24">
        <v>0</v>
      </c>
      <c r="K2602" s="24">
        <v>0</v>
      </c>
      <c r="L2602" s="24">
        <v>0</v>
      </c>
      <c r="M2602" s="24">
        <v>0</v>
      </c>
      <c r="N2602" s="24">
        <v>0</v>
      </c>
      <c r="O2602" s="24">
        <v>0</v>
      </c>
      <c r="P2602" s="24">
        <v>0</v>
      </c>
      <c r="Q2602" s="24">
        <v>0</v>
      </c>
      <c r="R2602" s="24">
        <v>0</v>
      </c>
      <c r="S2602" s="24">
        <v>0</v>
      </c>
      <c r="T2602" s="24">
        <v>0</v>
      </c>
      <c r="U2602" s="24">
        <v>0</v>
      </c>
      <c r="V2602" s="24"/>
      <c r="W2602" s="24">
        <v>0</v>
      </c>
      <c r="X2602" s="24"/>
      <c r="Y2602" s="24">
        <v>0</v>
      </c>
      <c r="Z2602" s="24">
        <v>0</v>
      </c>
      <c r="AA2602" s="24"/>
      <c r="AB2602" s="24">
        <v>0</v>
      </c>
      <c r="AC2602" s="24">
        <v>0</v>
      </c>
      <c r="AD2602" s="24">
        <v>0</v>
      </c>
      <c r="AE2602" s="24">
        <v>0</v>
      </c>
      <c r="AF2602" s="24">
        <v>0</v>
      </c>
      <c r="AG2602" s="24">
        <v>0</v>
      </c>
      <c r="AH2602" s="24"/>
      <c r="AI2602" s="24">
        <v>0</v>
      </c>
      <c r="AJ2602" s="24">
        <v>0</v>
      </c>
      <c r="AK2602" s="24"/>
      <c r="AL2602" s="24">
        <v>0</v>
      </c>
      <c r="AM2602" s="24">
        <v>0</v>
      </c>
      <c r="AN2602" s="24">
        <v>0</v>
      </c>
      <c r="AO2602" s="24">
        <v>0</v>
      </c>
      <c r="AP2602" s="24">
        <v>0</v>
      </c>
      <c r="AQ2602" s="24">
        <v>0</v>
      </c>
      <c r="AR2602" s="24">
        <v>0</v>
      </c>
      <c r="AS2602" s="24">
        <v>0</v>
      </c>
      <c r="AT2602" s="24">
        <v>0</v>
      </c>
      <c r="AU2602" s="24">
        <v>0</v>
      </c>
      <c r="AV2602" s="24">
        <v>0</v>
      </c>
      <c r="AW2602" s="24">
        <v>0</v>
      </c>
      <c r="AX2602" s="24">
        <v>0</v>
      </c>
      <c r="AY2602" s="24">
        <v>0</v>
      </c>
      <c r="AZ2602" s="24">
        <v>0</v>
      </c>
      <c r="BA2602" s="24">
        <v>0</v>
      </c>
      <c r="BB2602" s="24">
        <v>0</v>
      </c>
      <c r="BC2602" s="24">
        <v>0</v>
      </c>
      <c r="BD2602" s="24">
        <f t="shared" si="1063"/>
        <v>0</v>
      </c>
      <c r="BE2602" s="25"/>
    </row>
    <row r="2603" spans="1:57" ht="25.5" customHeight="1" x14ac:dyDescent="0.25">
      <c r="A2603" s="22">
        <v>52</v>
      </c>
      <c r="B2603" s="76" t="s">
        <v>54</v>
      </c>
      <c r="C2603" s="76">
        <v>27</v>
      </c>
      <c r="D2603" s="76">
        <v>269</v>
      </c>
      <c r="E2603" s="76" t="s">
        <v>61</v>
      </c>
      <c r="F2603" s="24">
        <v>0</v>
      </c>
      <c r="G2603" s="24">
        <v>0</v>
      </c>
      <c r="H2603" s="24">
        <v>0</v>
      </c>
      <c r="I2603" s="24">
        <v>0</v>
      </c>
      <c r="J2603" s="24">
        <v>0</v>
      </c>
      <c r="K2603" s="24">
        <v>0</v>
      </c>
      <c r="L2603" s="24">
        <v>0</v>
      </c>
      <c r="M2603" s="24">
        <v>0</v>
      </c>
      <c r="N2603" s="24">
        <v>0</v>
      </c>
      <c r="O2603" s="24">
        <v>0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0</v>
      </c>
      <c r="V2603" s="24"/>
      <c r="W2603" s="24">
        <v>0</v>
      </c>
      <c r="X2603" s="24"/>
      <c r="Y2603" s="24">
        <v>0</v>
      </c>
      <c r="Z2603" s="24">
        <v>0</v>
      </c>
      <c r="AA2603" s="24"/>
      <c r="AB2603" s="24">
        <v>0</v>
      </c>
      <c r="AC2603" s="24">
        <v>0</v>
      </c>
      <c r="AD2603" s="24">
        <v>0</v>
      </c>
      <c r="AE2603" s="24">
        <v>0</v>
      </c>
      <c r="AF2603" s="24">
        <v>0</v>
      </c>
      <c r="AG2603" s="24">
        <v>0</v>
      </c>
      <c r="AH2603" s="24"/>
      <c r="AI2603" s="24">
        <v>0</v>
      </c>
      <c r="AJ2603" s="24">
        <v>0</v>
      </c>
      <c r="AK2603" s="24"/>
      <c r="AL2603" s="24">
        <v>0</v>
      </c>
      <c r="AM2603" s="24">
        <v>0</v>
      </c>
      <c r="AN2603" s="24">
        <v>0</v>
      </c>
      <c r="AO2603" s="24">
        <v>0</v>
      </c>
      <c r="AP2603" s="24">
        <v>0</v>
      </c>
      <c r="AQ2603" s="24">
        <v>0</v>
      </c>
      <c r="AR2603" s="24">
        <v>0</v>
      </c>
      <c r="AS2603" s="24">
        <v>0</v>
      </c>
      <c r="AT2603" s="24">
        <v>0</v>
      </c>
      <c r="AU2603" s="24">
        <v>0</v>
      </c>
      <c r="AV2603" s="24">
        <v>0</v>
      </c>
      <c r="AW2603" s="24">
        <v>0</v>
      </c>
      <c r="AX2603" s="24">
        <v>0</v>
      </c>
      <c r="AY2603" s="24">
        <v>0</v>
      </c>
      <c r="AZ2603" s="24">
        <v>0</v>
      </c>
      <c r="BA2603" s="24">
        <v>0</v>
      </c>
      <c r="BB2603" s="24">
        <v>0</v>
      </c>
      <c r="BC2603" s="24">
        <v>0</v>
      </c>
      <c r="BD2603" s="24">
        <f t="shared" si="1063"/>
        <v>0</v>
      </c>
      <c r="BE2603" s="25"/>
    </row>
    <row r="2604" spans="1:57" ht="25.5" customHeight="1" x14ac:dyDescent="0.25">
      <c r="A2604" s="22">
        <v>52</v>
      </c>
      <c r="B2604" s="76" t="s">
        <v>54</v>
      </c>
      <c r="C2604" s="76">
        <v>27</v>
      </c>
      <c r="D2604" s="76">
        <v>273</v>
      </c>
      <c r="E2604" s="76" t="s">
        <v>65</v>
      </c>
      <c r="F2604" s="24">
        <v>0</v>
      </c>
      <c r="G2604" s="24">
        <v>0</v>
      </c>
      <c r="H2604" s="24">
        <v>0</v>
      </c>
      <c r="I2604" s="24">
        <v>0</v>
      </c>
      <c r="J2604" s="24">
        <v>0</v>
      </c>
      <c r="K2604" s="24">
        <v>0</v>
      </c>
      <c r="L2604" s="24">
        <v>0</v>
      </c>
      <c r="M2604" s="24">
        <v>0</v>
      </c>
      <c r="N2604" s="24">
        <v>0</v>
      </c>
      <c r="O2604" s="24">
        <v>0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0</v>
      </c>
      <c r="V2604" s="24"/>
      <c r="W2604" s="24">
        <v>0</v>
      </c>
      <c r="X2604" s="24"/>
      <c r="Y2604" s="24">
        <v>0</v>
      </c>
      <c r="Z2604" s="24">
        <v>0</v>
      </c>
      <c r="AA2604" s="24"/>
      <c r="AB2604" s="24">
        <v>0</v>
      </c>
      <c r="AC2604" s="24">
        <v>0</v>
      </c>
      <c r="AD2604" s="24">
        <v>0</v>
      </c>
      <c r="AE2604" s="24">
        <v>0</v>
      </c>
      <c r="AF2604" s="24">
        <v>0</v>
      </c>
      <c r="AG2604" s="24">
        <v>0</v>
      </c>
      <c r="AH2604" s="24"/>
      <c r="AI2604" s="24">
        <v>0</v>
      </c>
      <c r="AJ2604" s="24">
        <v>0</v>
      </c>
      <c r="AK2604" s="24"/>
      <c r="AL2604" s="24">
        <v>0</v>
      </c>
      <c r="AM2604" s="24">
        <v>0</v>
      </c>
      <c r="AN2604" s="24">
        <v>0</v>
      </c>
      <c r="AO2604" s="24">
        <v>0</v>
      </c>
      <c r="AP2604" s="24">
        <v>0</v>
      </c>
      <c r="AQ2604" s="24">
        <v>0</v>
      </c>
      <c r="AR2604" s="24">
        <v>0</v>
      </c>
      <c r="AS2604" s="24">
        <v>0</v>
      </c>
      <c r="AT2604" s="24">
        <v>0</v>
      </c>
      <c r="AU2604" s="24">
        <v>0</v>
      </c>
      <c r="AV2604" s="24">
        <v>0</v>
      </c>
      <c r="AW2604" s="24">
        <v>0</v>
      </c>
      <c r="AX2604" s="24">
        <v>0</v>
      </c>
      <c r="AY2604" s="24">
        <v>0</v>
      </c>
      <c r="AZ2604" s="24">
        <v>0</v>
      </c>
      <c r="BA2604" s="24">
        <v>0</v>
      </c>
      <c r="BB2604" s="24">
        <v>0</v>
      </c>
      <c r="BC2604" s="24">
        <v>0</v>
      </c>
      <c r="BD2604" s="24">
        <f t="shared" si="1063"/>
        <v>0</v>
      </c>
      <c r="BE2604" s="25" t="s">
        <v>48</v>
      </c>
    </row>
    <row r="2605" spans="1:57" ht="25.5" customHeight="1" x14ac:dyDescent="0.25">
      <c r="A2605" s="22">
        <v>52</v>
      </c>
      <c r="B2605" s="76" t="s">
        <v>54</v>
      </c>
      <c r="C2605" s="76">
        <v>27</v>
      </c>
      <c r="D2605" s="76">
        <v>274</v>
      </c>
      <c r="E2605" s="76" t="s">
        <v>66</v>
      </c>
      <c r="F2605" s="24">
        <v>0</v>
      </c>
      <c r="G2605" s="24">
        <v>0</v>
      </c>
      <c r="H2605" s="24">
        <v>0</v>
      </c>
      <c r="I2605" s="24">
        <v>0</v>
      </c>
      <c r="J2605" s="24">
        <v>0</v>
      </c>
      <c r="K2605" s="24">
        <v>0</v>
      </c>
      <c r="L2605" s="24">
        <v>0</v>
      </c>
      <c r="M2605" s="24">
        <v>0</v>
      </c>
      <c r="N2605" s="24">
        <v>0</v>
      </c>
      <c r="O2605" s="24">
        <v>0</v>
      </c>
      <c r="P2605" s="24">
        <v>0</v>
      </c>
      <c r="Q2605" s="24">
        <v>0</v>
      </c>
      <c r="R2605" s="24">
        <v>0</v>
      </c>
      <c r="S2605" s="24">
        <v>0</v>
      </c>
      <c r="T2605" s="24">
        <v>0</v>
      </c>
      <c r="U2605" s="24">
        <v>0</v>
      </c>
      <c r="V2605" s="24"/>
      <c r="W2605" s="24">
        <v>0</v>
      </c>
      <c r="X2605" s="24"/>
      <c r="Y2605" s="24">
        <v>0</v>
      </c>
      <c r="Z2605" s="24">
        <v>0</v>
      </c>
      <c r="AA2605" s="24"/>
      <c r="AB2605" s="24">
        <v>0</v>
      </c>
      <c r="AC2605" s="24">
        <v>0</v>
      </c>
      <c r="AD2605" s="24">
        <v>0</v>
      </c>
      <c r="AE2605" s="24">
        <v>0</v>
      </c>
      <c r="AF2605" s="24">
        <v>0</v>
      </c>
      <c r="AG2605" s="24">
        <v>0</v>
      </c>
      <c r="AH2605" s="24"/>
      <c r="AI2605" s="24">
        <v>0</v>
      </c>
      <c r="AJ2605" s="24">
        <v>0</v>
      </c>
      <c r="AK2605" s="24"/>
      <c r="AL2605" s="24">
        <v>0</v>
      </c>
      <c r="AM2605" s="24">
        <v>0</v>
      </c>
      <c r="AN2605" s="24">
        <v>0</v>
      </c>
      <c r="AO2605" s="24">
        <v>0</v>
      </c>
      <c r="AP2605" s="24">
        <v>0</v>
      </c>
      <c r="AQ2605" s="24">
        <v>0</v>
      </c>
      <c r="AR2605" s="24">
        <v>0</v>
      </c>
      <c r="AS2605" s="24">
        <v>0</v>
      </c>
      <c r="AT2605" s="24">
        <v>0</v>
      </c>
      <c r="AU2605" s="24">
        <v>0</v>
      </c>
      <c r="AV2605" s="24">
        <v>0</v>
      </c>
      <c r="AW2605" s="24">
        <v>0</v>
      </c>
      <c r="AX2605" s="24">
        <v>0</v>
      </c>
      <c r="AY2605" s="24">
        <v>0</v>
      </c>
      <c r="AZ2605" s="24">
        <v>0</v>
      </c>
      <c r="BA2605" s="24">
        <v>0</v>
      </c>
      <c r="BB2605" s="24">
        <v>0</v>
      </c>
      <c r="BC2605" s="24">
        <v>0</v>
      </c>
      <c r="BD2605" s="24">
        <f t="shared" si="1063"/>
        <v>0</v>
      </c>
      <c r="BE2605" s="25" t="s">
        <v>48</v>
      </c>
    </row>
    <row r="2606" spans="1:57" ht="25.5" customHeight="1" x14ac:dyDescent="0.25">
      <c r="A2606" s="22">
        <v>52</v>
      </c>
      <c r="B2606" s="76" t="s">
        <v>54</v>
      </c>
      <c r="C2606" s="76">
        <v>23</v>
      </c>
      <c r="D2606" s="76">
        <v>243</v>
      </c>
      <c r="E2606" s="76" t="s">
        <v>67</v>
      </c>
      <c r="F2606" s="24">
        <v>0</v>
      </c>
      <c r="G2606" s="24">
        <v>0</v>
      </c>
      <c r="H2606" s="24">
        <v>0</v>
      </c>
      <c r="I2606" s="24">
        <v>0</v>
      </c>
      <c r="J2606" s="24">
        <v>0</v>
      </c>
      <c r="K2606" s="24">
        <v>0</v>
      </c>
      <c r="L2606" s="24">
        <v>0</v>
      </c>
      <c r="M2606" s="24">
        <v>0</v>
      </c>
      <c r="N2606" s="24">
        <v>0</v>
      </c>
      <c r="O2606" s="24">
        <v>0</v>
      </c>
      <c r="P2606" s="24">
        <v>0</v>
      </c>
      <c r="Q2606" s="24">
        <v>0</v>
      </c>
      <c r="R2606" s="24">
        <v>0</v>
      </c>
      <c r="S2606" s="24">
        <v>0</v>
      </c>
      <c r="T2606" s="24">
        <v>0</v>
      </c>
      <c r="U2606" s="24">
        <v>0</v>
      </c>
      <c r="V2606" s="24"/>
      <c r="W2606" s="24">
        <v>0</v>
      </c>
      <c r="X2606" s="24"/>
      <c r="Y2606" s="24">
        <v>0</v>
      </c>
      <c r="Z2606" s="24">
        <v>0</v>
      </c>
      <c r="AA2606" s="24"/>
      <c r="AB2606" s="24">
        <v>0</v>
      </c>
      <c r="AC2606" s="24">
        <v>0</v>
      </c>
      <c r="AD2606" s="24">
        <v>0</v>
      </c>
      <c r="AE2606" s="24">
        <v>0</v>
      </c>
      <c r="AF2606" s="24">
        <v>0</v>
      </c>
      <c r="AG2606" s="24">
        <v>0</v>
      </c>
      <c r="AH2606" s="24"/>
      <c r="AI2606" s="24">
        <v>0</v>
      </c>
      <c r="AJ2606" s="24">
        <v>0</v>
      </c>
      <c r="AK2606" s="24"/>
      <c r="AL2606" s="24">
        <v>0</v>
      </c>
      <c r="AM2606" s="24">
        <v>0</v>
      </c>
      <c r="AN2606" s="24">
        <v>0</v>
      </c>
      <c r="AO2606" s="24">
        <v>0</v>
      </c>
      <c r="AP2606" s="24">
        <v>0</v>
      </c>
      <c r="AQ2606" s="24">
        <v>0</v>
      </c>
      <c r="AR2606" s="24">
        <v>0</v>
      </c>
      <c r="AS2606" s="24">
        <v>0</v>
      </c>
      <c r="AT2606" s="24">
        <v>0</v>
      </c>
      <c r="AU2606" s="24">
        <v>0</v>
      </c>
      <c r="AV2606" s="24">
        <v>0</v>
      </c>
      <c r="AW2606" s="24">
        <v>0</v>
      </c>
      <c r="AX2606" s="24">
        <v>0</v>
      </c>
      <c r="AY2606" s="24">
        <v>0</v>
      </c>
      <c r="AZ2606" s="24">
        <v>0</v>
      </c>
      <c r="BA2606" s="24">
        <v>0</v>
      </c>
      <c r="BB2606" s="24">
        <v>0</v>
      </c>
      <c r="BC2606" s="24">
        <v>0</v>
      </c>
      <c r="BD2606" s="24">
        <f t="shared" si="1063"/>
        <v>0</v>
      </c>
      <c r="BE2606" s="25" t="s">
        <v>48</v>
      </c>
    </row>
    <row r="2607" spans="1:57" ht="25.5" customHeight="1" x14ac:dyDescent="0.25">
      <c r="A2607" s="22">
        <v>52</v>
      </c>
      <c r="B2607" s="76" t="s">
        <v>54</v>
      </c>
      <c r="C2607" s="76">
        <v>23</v>
      </c>
      <c r="D2607" s="76">
        <v>332</v>
      </c>
      <c r="E2607" s="76" t="s">
        <v>68</v>
      </c>
      <c r="F2607" s="24">
        <v>0</v>
      </c>
      <c r="G2607" s="24">
        <v>0</v>
      </c>
      <c r="H2607" s="24">
        <v>0</v>
      </c>
      <c r="I2607" s="24">
        <v>0</v>
      </c>
      <c r="J2607" s="24">
        <v>0</v>
      </c>
      <c r="K2607" s="24">
        <v>0</v>
      </c>
      <c r="L2607" s="24">
        <v>0</v>
      </c>
      <c r="M2607" s="24">
        <v>0</v>
      </c>
      <c r="N2607" s="24">
        <v>0</v>
      </c>
      <c r="O2607" s="24">
        <v>0</v>
      </c>
      <c r="P2607" s="24">
        <v>0</v>
      </c>
      <c r="Q2607" s="24">
        <v>0</v>
      </c>
      <c r="R2607" s="24">
        <v>0</v>
      </c>
      <c r="S2607" s="24">
        <v>0</v>
      </c>
      <c r="T2607" s="24">
        <v>0</v>
      </c>
      <c r="U2607" s="24">
        <v>0</v>
      </c>
      <c r="V2607" s="24"/>
      <c r="W2607" s="24">
        <v>0</v>
      </c>
      <c r="X2607" s="24"/>
      <c r="Y2607" s="24">
        <v>0</v>
      </c>
      <c r="Z2607" s="24">
        <v>0</v>
      </c>
      <c r="AA2607" s="24"/>
      <c r="AB2607" s="24">
        <v>0</v>
      </c>
      <c r="AC2607" s="24">
        <v>0</v>
      </c>
      <c r="AD2607" s="24">
        <v>0</v>
      </c>
      <c r="AE2607" s="24">
        <v>0</v>
      </c>
      <c r="AF2607" s="24">
        <v>0</v>
      </c>
      <c r="AG2607" s="24">
        <v>0</v>
      </c>
      <c r="AH2607" s="24"/>
      <c r="AI2607" s="24">
        <v>0</v>
      </c>
      <c r="AJ2607" s="24">
        <v>0</v>
      </c>
      <c r="AK2607" s="24"/>
      <c r="AL2607" s="24">
        <v>0</v>
      </c>
      <c r="AM2607" s="24">
        <v>0</v>
      </c>
      <c r="AN2607" s="24">
        <v>0</v>
      </c>
      <c r="AO2607" s="24">
        <v>0</v>
      </c>
      <c r="AP2607" s="24">
        <v>0</v>
      </c>
      <c r="AQ2607" s="24">
        <v>0</v>
      </c>
      <c r="AR2607" s="24">
        <v>0</v>
      </c>
      <c r="AS2607" s="24">
        <v>0</v>
      </c>
      <c r="AT2607" s="24">
        <v>0</v>
      </c>
      <c r="AU2607" s="24">
        <v>0</v>
      </c>
      <c r="AV2607" s="24">
        <v>0</v>
      </c>
      <c r="AW2607" s="24">
        <v>0</v>
      </c>
      <c r="AX2607" s="24">
        <v>0</v>
      </c>
      <c r="AY2607" s="24">
        <v>0</v>
      </c>
      <c r="AZ2607" s="24">
        <v>0</v>
      </c>
      <c r="BA2607" s="24">
        <v>0</v>
      </c>
      <c r="BB2607" s="24">
        <v>0</v>
      </c>
      <c r="BC2607" s="24">
        <v>0</v>
      </c>
      <c r="BD2607" s="24">
        <f t="shared" si="1063"/>
        <v>0</v>
      </c>
      <c r="BE2607" s="25" t="s">
        <v>48</v>
      </c>
    </row>
    <row r="2608" spans="1:57" ht="25.5" customHeight="1" x14ac:dyDescent="0.25">
      <c r="A2608" s="22">
        <v>52</v>
      </c>
      <c r="B2608" s="76" t="s">
        <v>54</v>
      </c>
      <c r="C2608" s="76">
        <v>22</v>
      </c>
      <c r="D2608" s="76">
        <v>175</v>
      </c>
      <c r="E2608" s="76" t="s">
        <v>69</v>
      </c>
      <c r="F2608" s="24">
        <v>0</v>
      </c>
      <c r="G2608" s="24">
        <v>0</v>
      </c>
      <c r="H2608" s="24">
        <v>0</v>
      </c>
      <c r="I2608" s="24">
        <v>0</v>
      </c>
      <c r="J2608" s="24">
        <v>0</v>
      </c>
      <c r="K2608" s="24">
        <v>0</v>
      </c>
      <c r="L2608" s="24">
        <v>0</v>
      </c>
      <c r="M2608" s="24">
        <v>0</v>
      </c>
      <c r="N2608" s="24">
        <v>0</v>
      </c>
      <c r="O2608" s="24">
        <v>0</v>
      </c>
      <c r="P2608" s="24">
        <v>0</v>
      </c>
      <c r="Q2608" s="24">
        <v>0</v>
      </c>
      <c r="R2608" s="24">
        <v>0</v>
      </c>
      <c r="S2608" s="24">
        <v>0</v>
      </c>
      <c r="T2608" s="24">
        <v>0</v>
      </c>
      <c r="U2608" s="24">
        <v>0</v>
      </c>
      <c r="V2608" s="24"/>
      <c r="W2608" s="24">
        <v>0</v>
      </c>
      <c r="X2608" s="24"/>
      <c r="Y2608" s="24">
        <v>0</v>
      </c>
      <c r="Z2608" s="24">
        <v>0</v>
      </c>
      <c r="AA2608" s="24"/>
      <c r="AB2608" s="24">
        <v>0</v>
      </c>
      <c r="AC2608" s="24">
        <v>0</v>
      </c>
      <c r="AD2608" s="24">
        <v>0</v>
      </c>
      <c r="AE2608" s="24">
        <v>0</v>
      </c>
      <c r="AF2608" s="24">
        <v>0</v>
      </c>
      <c r="AG2608" s="24">
        <v>0</v>
      </c>
      <c r="AH2608" s="24"/>
      <c r="AI2608" s="24">
        <v>0</v>
      </c>
      <c r="AJ2608" s="24">
        <v>0</v>
      </c>
      <c r="AK2608" s="24"/>
      <c r="AL2608" s="24">
        <v>0</v>
      </c>
      <c r="AM2608" s="24">
        <v>0</v>
      </c>
      <c r="AN2608" s="24">
        <v>0</v>
      </c>
      <c r="AO2608" s="24">
        <v>0</v>
      </c>
      <c r="AP2608" s="24">
        <v>0</v>
      </c>
      <c r="AQ2608" s="24">
        <v>0</v>
      </c>
      <c r="AR2608" s="24">
        <v>0</v>
      </c>
      <c r="AS2608" s="24">
        <v>0</v>
      </c>
      <c r="AT2608" s="24">
        <v>0</v>
      </c>
      <c r="AU2608" s="24">
        <v>0</v>
      </c>
      <c r="AV2608" s="24">
        <v>0</v>
      </c>
      <c r="AW2608" s="24">
        <v>0</v>
      </c>
      <c r="AX2608" s="24">
        <v>0</v>
      </c>
      <c r="AY2608" s="24">
        <v>0</v>
      </c>
      <c r="AZ2608" s="24">
        <v>0</v>
      </c>
      <c r="BA2608" s="24">
        <v>0</v>
      </c>
      <c r="BB2608" s="24">
        <v>0</v>
      </c>
      <c r="BC2608" s="24">
        <v>0</v>
      </c>
      <c r="BD2608" s="24">
        <f t="shared" si="1063"/>
        <v>0</v>
      </c>
      <c r="BE2608" s="25" t="s">
        <v>48</v>
      </c>
    </row>
    <row r="2609" spans="1:57" ht="25.5" customHeight="1" x14ac:dyDescent="0.25">
      <c r="A2609" s="22">
        <v>52</v>
      </c>
      <c r="B2609" s="76" t="s">
        <v>54</v>
      </c>
      <c r="C2609" s="76">
        <v>22</v>
      </c>
      <c r="D2609" s="76">
        <v>347</v>
      </c>
      <c r="E2609" s="76" t="s">
        <v>70</v>
      </c>
      <c r="F2609" s="24">
        <v>0</v>
      </c>
      <c r="G2609" s="24">
        <v>0</v>
      </c>
      <c r="H2609" s="24">
        <v>0</v>
      </c>
      <c r="I2609" s="24">
        <v>0</v>
      </c>
      <c r="J2609" s="24">
        <v>0</v>
      </c>
      <c r="K2609" s="24">
        <v>0</v>
      </c>
      <c r="L2609" s="24">
        <v>0</v>
      </c>
      <c r="M2609" s="24">
        <v>0</v>
      </c>
      <c r="N2609" s="24">
        <v>0</v>
      </c>
      <c r="O2609" s="24">
        <v>0</v>
      </c>
      <c r="P2609" s="24">
        <v>0</v>
      </c>
      <c r="Q2609" s="24">
        <v>0</v>
      </c>
      <c r="R2609" s="24">
        <v>0</v>
      </c>
      <c r="S2609" s="24">
        <v>0</v>
      </c>
      <c r="T2609" s="24">
        <v>0</v>
      </c>
      <c r="U2609" s="24">
        <v>0</v>
      </c>
      <c r="V2609" s="24"/>
      <c r="W2609" s="24">
        <v>0</v>
      </c>
      <c r="X2609" s="24"/>
      <c r="Y2609" s="24">
        <v>0</v>
      </c>
      <c r="Z2609" s="24">
        <v>0</v>
      </c>
      <c r="AA2609" s="24"/>
      <c r="AB2609" s="24">
        <v>0</v>
      </c>
      <c r="AC2609" s="24">
        <v>0</v>
      </c>
      <c r="AD2609" s="24">
        <v>0</v>
      </c>
      <c r="AE2609" s="24">
        <v>0</v>
      </c>
      <c r="AF2609" s="24">
        <v>0</v>
      </c>
      <c r="AG2609" s="24">
        <v>0</v>
      </c>
      <c r="AH2609" s="24"/>
      <c r="AI2609" s="24">
        <v>0</v>
      </c>
      <c r="AJ2609" s="24">
        <v>0</v>
      </c>
      <c r="AK2609" s="24"/>
      <c r="AL2609" s="24">
        <v>0</v>
      </c>
      <c r="AM2609" s="24">
        <v>0</v>
      </c>
      <c r="AN2609" s="24">
        <v>0</v>
      </c>
      <c r="AO2609" s="24">
        <v>0</v>
      </c>
      <c r="AP2609" s="24">
        <v>0</v>
      </c>
      <c r="AQ2609" s="24">
        <v>0</v>
      </c>
      <c r="AR2609" s="24">
        <v>0</v>
      </c>
      <c r="AS2609" s="24">
        <v>0</v>
      </c>
      <c r="AT2609" s="24">
        <v>0</v>
      </c>
      <c r="AU2609" s="24">
        <v>0</v>
      </c>
      <c r="AV2609" s="24">
        <v>0</v>
      </c>
      <c r="AW2609" s="24">
        <v>0</v>
      </c>
      <c r="AX2609" s="24">
        <v>0</v>
      </c>
      <c r="AY2609" s="24">
        <v>0</v>
      </c>
      <c r="AZ2609" s="24">
        <v>0</v>
      </c>
      <c r="BA2609" s="24">
        <v>0</v>
      </c>
      <c r="BB2609" s="24">
        <v>0</v>
      </c>
      <c r="BC2609" s="24">
        <v>0</v>
      </c>
      <c r="BD2609" s="24">
        <f t="shared" si="1063"/>
        <v>0</v>
      </c>
      <c r="BE2609" s="25" t="s">
        <v>48</v>
      </c>
    </row>
    <row r="2610" spans="1:57" ht="26.25" customHeight="1" x14ac:dyDescent="0.25">
      <c r="A2610" s="40">
        <v>52</v>
      </c>
      <c r="B2610" s="76" t="s">
        <v>54</v>
      </c>
      <c r="C2610" s="76">
        <v>12</v>
      </c>
      <c r="D2610" s="76" t="s">
        <v>71</v>
      </c>
      <c r="E2610" s="76" t="s">
        <v>72</v>
      </c>
      <c r="F2610" s="24">
        <v>0</v>
      </c>
      <c r="G2610" s="24">
        <v>0</v>
      </c>
      <c r="H2610" s="24">
        <v>0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0</v>
      </c>
      <c r="V2610" s="24"/>
      <c r="W2610" s="24">
        <v>0</v>
      </c>
      <c r="X2610" s="24"/>
      <c r="Y2610" s="24">
        <v>0</v>
      </c>
      <c r="Z2610" s="24">
        <v>0</v>
      </c>
      <c r="AA2610" s="24"/>
      <c r="AB2610" s="24">
        <v>0</v>
      </c>
      <c r="AC2610" s="24">
        <v>0</v>
      </c>
      <c r="AD2610" s="24">
        <v>0</v>
      </c>
      <c r="AE2610" s="24">
        <v>0</v>
      </c>
      <c r="AF2610" s="24">
        <v>0</v>
      </c>
      <c r="AG2610" s="24">
        <v>0</v>
      </c>
      <c r="AH2610" s="24"/>
      <c r="AI2610" s="24">
        <v>0</v>
      </c>
      <c r="AJ2610" s="24">
        <v>0</v>
      </c>
      <c r="AK2610" s="24"/>
      <c r="AL2610" s="24">
        <v>0</v>
      </c>
      <c r="AM2610" s="24">
        <v>0</v>
      </c>
      <c r="AN2610" s="24">
        <v>0</v>
      </c>
      <c r="AO2610" s="24">
        <v>0</v>
      </c>
      <c r="AP2610" s="24">
        <v>0</v>
      </c>
      <c r="AQ2610" s="24">
        <v>0</v>
      </c>
      <c r="AR2610" s="24">
        <v>0</v>
      </c>
      <c r="AS2610" s="24">
        <v>0</v>
      </c>
      <c r="AT2610" s="24">
        <v>0</v>
      </c>
      <c r="AU2610" s="24">
        <v>0</v>
      </c>
      <c r="AV2610" s="24">
        <v>0</v>
      </c>
      <c r="AW2610" s="24">
        <v>0</v>
      </c>
      <c r="AX2610" s="24">
        <v>0</v>
      </c>
      <c r="AY2610" s="24">
        <v>0</v>
      </c>
      <c r="AZ2610" s="24">
        <v>0</v>
      </c>
      <c r="BA2610" s="24">
        <v>0</v>
      </c>
      <c r="BB2610" s="24">
        <v>0</v>
      </c>
      <c r="BC2610" s="24">
        <v>0</v>
      </c>
      <c r="BD2610" s="24">
        <f t="shared" si="1063"/>
        <v>0</v>
      </c>
      <c r="BE2610" s="25"/>
    </row>
    <row r="2611" spans="1:57" ht="25.5" customHeight="1" x14ac:dyDescent="0.25">
      <c r="A2611" s="40">
        <v>52</v>
      </c>
      <c r="B2611" s="76" t="s">
        <v>54</v>
      </c>
      <c r="C2611" s="76">
        <v>22</v>
      </c>
      <c r="D2611" s="76" t="s">
        <v>55</v>
      </c>
      <c r="E2611" s="76" t="s">
        <v>73</v>
      </c>
      <c r="F2611" s="24">
        <v>0</v>
      </c>
      <c r="G2611" s="24">
        <v>0</v>
      </c>
      <c r="H2611" s="24">
        <v>0</v>
      </c>
      <c r="I2611" s="24">
        <v>0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0</v>
      </c>
      <c r="V2611" s="24"/>
      <c r="W2611" s="24">
        <v>0</v>
      </c>
      <c r="X2611" s="24"/>
      <c r="Y2611" s="24">
        <v>0</v>
      </c>
      <c r="Z2611" s="24">
        <v>0</v>
      </c>
      <c r="AA2611" s="24"/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/>
      <c r="AI2611" s="24">
        <v>0</v>
      </c>
      <c r="AJ2611" s="24">
        <v>0</v>
      </c>
      <c r="AK2611" s="24"/>
      <c r="AL2611" s="24">
        <v>0</v>
      </c>
      <c r="AM2611" s="24">
        <v>0</v>
      </c>
      <c r="AN2611" s="24">
        <v>0</v>
      </c>
      <c r="AO2611" s="24">
        <v>0</v>
      </c>
      <c r="AP2611" s="24">
        <v>0</v>
      </c>
      <c r="AQ2611" s="24">
        <v>0</v>
      </c>
      <c r="AR2611" s="24">
        <v>0</v>
      </c>
      <c r="AS2611" s="24">
        <v>0</v>
      </c>
      <c r="AT2611" s="24">
        <v>0</v>
      </c>
      <c r="AU2611" s="24">
        <v>0</v>
      </c>
      <c r="AV2611" s="24">
        <v>0</v>
      </c>
      <c r="AW2611" s="24">
        <v>0</v>
      </c>
      <c r="AX2611" s="24">
        <v>0</v>
      </c>
      <c r="AY2611" s="24">
        <v>0</v>
      </c>
      <c r="AZ2611" s="24">
        <v>0</v>
      </c>
      <c r="BA2611" s="24">
        <v>0</v>
      </c>
      <c r="BB2611" s="24">
        <v>0</v>
      </c>
      <c r="BC2611" s="24">
        <v>0</v>
      </c>
      <c r="BD2611" s="24">
        <f t="shared" si="1063"/>
        <v>0</v>
      </c>
      <c r="BE2611" s="25"/>
    </row>
    <row r="2612" spans="1:57" ht="25.5" customHeight="1" x14ac:dyDescent="0.25">
      <c r="A2612" s="22">
        <v>52</v>
      </c>
      <c r="B2612" s="78" t="s">
        <v>74</v>
      </c>
      <c r="C2612" s="76">
        <v>22</v>
      </c>
      <c r="D2612" s="76">
        <v>35</v>
      </c>
      <c r="E2612" s="76" t="s">
        <v>75</v>
      </c>
      <c r="F2612" s="24">
        <v>0</v>
      </c>
      <c r="G2612" s="24">
        <v>0</v>
      </c>
      <c r="H2612" s="24">
        <v>0</v>
      </c>
      <c r="I2612" s="24">
        <v>0</v>
      </c>
      <c r="J2612" s="24">
        <v>0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0</v>
      </c>
      <c r="U2612" s="24">
        <v>0</v>
      </c>
      <c r="V2612" s="24"/>
      <c r="W2612" s="24">
        <v>0</v>
      </c>
      <c r="X2612" s="24"/>
      <c r="Y2612" s="24">
        <v>0</v>
      </c>
      <c r="Z2612" s="24">
        <v>0</v>
      </c>
      <c r="AA2612" s="24"/>
      <c r="AB2612" s="24">
        <v>0</v>
      </c>
      <c r="AC2612" s="24">
        <v>0</v>
      </c>
      <c r="AD2612" s="24">
        <v>0</v>
      </c>
      <c r="AE2612" s="24">
        <v>0</v>
      </c>
      <c r="AF2612" s="24">
        <v>0</v>
      </c>
      <c r="AG2612" s="24">
        <v>0</v>
      </c>
      <c r="AH2612" s="24"/>
      <c r="AI2612" s="24">
        <v>0</v>
      </c>
      <c r="AJ2612" s="24">
        <v>0</v>
      </c>
      <c r="AK2612" s="24"/>
      <c r="AL2612" s="24">
        <v>0</v>
      </c>
      <c r="AM2612" s="24">
        <v>0</v>
      </c>
      <c r="AN2612" s="24">
        <v>0</v>
      </c>
      <c r="AO2612" s="24">
        <v>0</v>
      </c>
      <c r="AP2612" s="24">
        <v>0</v>
      </c>
      <c r="AQ2612" s="24">
        <v>0</v>
      </c>
      <c r="AR2612" s="24">
        <v>0</v>
      </c>
      <c r="AS2612" s="24">
        <v>0</v>
      </c>
      <c r="AT2612" s="24">
        <v>0</v>
      </c>
      <c r="AU2612" s="24">
        <v>0</v>
      </c>
      <c r="AV2612" s="24">
        <v>0</v>
      </c>
      <c r="AW2612" s="24">
        <v>0</v>
      </c>
      <c r="AX2612" s="24">
        <v>0</v>
      </c>
      <c r="AY2612" s="24">
        <v>0</v>
      </c>
      <c r="AZ2612" s="24">
        <v>0</v>
      </c>
      <c r="BA2612" s="24">
        <v>0</v>
      </c>
      <c r="BB2612" s="24">
        <v>0</v>
      </c>
      <c r="BC2612" s="24">
        <v>0</v>
      </c>
      <c r="BD2612" s="24">
        <f t="shared" si="1063"/>
        <v>0</v>
      </c>
      <c r="BE2612" s="25" t="s">
        <v>48</v>
      </c>
    </row>
    <row r="2613" spans="1:57" ht="25.5" customHeight="1" x14ac:dyDescent="0.25">
      <c r="A2613" s="22">
        <v>52</v>
      </c>
      <c r="B2613" s="78" t="s">
        <v>74</v>
      </c>
      <c r="C2613" s="76">
        <v>22</v>
      </c>
      <c r="D2613" s="76">
        <v>342</v>
      </c>
      <c r="E2613" s="76" t="s">
        <v>76</v>
      </c>
      <c r="F2613" s="24">
        <v>0</v>
      </c>
      <c r="G2613" s="24">
        <v>0</v>
      </c>
      <c r="H2613" s="24">
        <v>0</v>
      </c>
      <c r="I2613" s="24">
        <v>0</v>
      </c>
      <c r="J2613" s="24">
        <v>0</v>
      </c>
      <c r="K2613" s="24">
        <v>0</v>
      </c>
      <c r="L2613" s="24">
        <v>0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0</v>
      </c>
      <c r="V2613" s="24"/>
      <c r="W2613" s="24">
        <v>0</v>
      </c>
      <c r="X2613" s="24"/>
      <c r="Y2613" s="24">
        <v>0</v>
      </c>
      <c r="Z2613" s="24">
        <v>0</v>
      </c>
      <c r="AA2613" s="24"/>
      <c r="AB2613" s="24">
        <v>0</v>
      </c>
      <c r="AC2613" s="24">
        <v>0</v>
      </c>
      <c r="AD2613" s="24">
        <v>0</v>
      </c>
      <c r="AE2613" s="24">
        <v>0</v>
      </c>
      <c r="AF2613" s="24">
        <v>0</v>
      </c>
      <c r="AG2613" s="24">
        <v>0</v>
      </c>
      <c r="AH2613" s="24"/>
      <c r="AI2613" s="24">
        <v>0</v>
      </c>
      <c r="AJ2613" s="24">
        <v>0</v>
      </c>
      <c r="AK2613" s="24"/>
      <c r="AL2613" s="24">
        <v>0</v>
      </c>
      <c r="AM2613" s="24">
        <v>0</v>
      </c>
      <c r="AN2613" s="24">
        <v>0</v>
      </c>
      <c r="AO2613" s="24">
        <v>0</v>
      </c>
      <c r="AP2613" s="24">
        <v>0</v>
      </c>
      <c r="AQ2613" s="24">
        <v>0</v>
      </c>
      <c r="AR2613" s="24">
        <v>0</v>
      </c>
      <c r="AS2613" s="24">
        <v>0</v>
      </c>
      <c r="AT2613" s="24">
        <v>0</v>
      </c>
      <c r="AU2613" s="24">
        <v>0</v>
      </c>
      <c r="AV2613" s="24">
        <v>0</v>
      </c>
      <c r="AW2613" s="24">
        <v>0</v>
      </c>
      <c r="AX2613" s="24">
        <v>0</v>
      </c>
      <c r="AY2613" s="24">
        <v>0</v>
      </c>
      <c r="AZ2613" s="24">
        <v>0</v>
      </c>
      <c r="BA2613" s="24">
        <v>0</v>
      </c>
      <c r="BB2613" s="24">
        <v>0</v>
      </c>
      <c r="BC2613" s="24">
        <v>0</v>
      </c>
      <c r="BD2613" s="24">
        <f t="shared" si="1063"/>
        <v>0</v>
      </c>
      <c r="BE2613" s="25" t="s">
        <v>48</v>
      </c>
    </row>
    <row r="2614" spans="1:57" ht="25.5" customHeight="1" x14ac:dyDescent="0.25">
      <c r="A2614" s="22">
        <v>52</v>
      </c>
      <c r="B2614" s="78" t="s">
        <v>74</v>
      </c>
      <c r="C2614" s="76">
        <v>22</v>
      </c>
      <c r="D2614" s="76">
        <v>343</v>
      </c>
      <c r="E2614" s="76" t="s">
        <v>77</v>
      </c>
      <c r="F2614" s="24">
        <v>0</v>
      </c>
      <c r="G2614" s="24">
        <v>0</v>
      </c>
      <c r="H2614" s="24">
        <v>0</v>
      </c>
      <c r="I2614" s="24">
        <v>0</v>
      </c>
      <c r="J2614" s="24">
        <v>0</v>
      </c>
      <c r="K2614" s="24">
        <v>0</v>
      </c>
      <c r="L2614" s="24">
        <v>0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0</v>
      </c>
      <c r="V2614" s="24"/>
      <c r="W2614" s="24">
        <v>0</v>
      </c>
      <c r="X2614" s="24"/>
      <c r="Y2614" s="24">
        <v>0</v>
      </c>
      <c r="Z2614" s="24">
        <v>0</v>
      </c>
      <c r="AA2614" s="24"/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/>
      <c r="AI2614" s="24">
        <v>0</v>
      </c>
      <c r="AJ2614" s="24">
        <v>0</v>
      </c>
      <c r="AK2614" s="24"/>
      <c r="AL2614" s="24">
        <v>0</v>
      </c>
      <c r="AM2614" s="24">
        <v>0</v>
      </c>
      <c r="AN2614" s="24">
        <v>0</v>
      </c>
      <c r="AO2614" s="24">
        <v>0</v>
      </c>
      <c r="AP2614" s="24">
        <v>0</v>
      </c>
      <c r="AQ2614" s="24">
        <v>0</v>
      </c>
      <c r="AR2614" s="24">
        <v>0</v>
      </c>
      <c r="AS2614" s="24">
        <v>0</v>
      </c>
      <c r="AT2614" s="24">
        <v>0</v>
      </c>
      <c r="AU2614" s="24">
        <v>0</v>
      </c>
      <c r="AV2614" s="24">
        <v>0</v>
      </c>
      <c r="AW2614" s="24">
        <v>0</v>
      </c>
      <c r="AX2614" s="24">
        <v>0</v>
      </c>
      <c r="AY2614" s="24">
        <v>0</v>
      </c>
      <c r="AZ2614" s="24">
        <v>0</v>
      </c>
      <c r="BA2614" s="24">
        <v>0</v>
      </c>
      <c r="BB2614" s="24">
        <v>0</v>
      </c>
      <c r="BC2614" s="24">
        <v>0</v>
      </c>
      <c r="BD2614" s="24">
        <f t="shared" si="1063"/>
        <v>0</v>
      </c>
      <c r="BE2614" s="25"/>
    </row>
    <row r="2615" spans="1:57" ht="25.5" customHeight="1" x14ac:dyDescent="0.25">
      <c r="A2615" s="22">
        <v>52</v>
      </c>
      <c r="B2615" s="78" t="s">
        <v>74</v>
      </c>
      <c r="C2615" s="76">
        <v>22</v>
      </c>
      <c r="D2615" s="76">
        <v>344</v>
      </c>
      <c r="E2615" s="76" t="s">
        <v>79</v>
      </c>
      <c r="F2615" s="24">
        <v>0</v>
      </c>
      <c r="G2615" s="24">
        <v>0</v>
      </c>
      <c r="H2615" s="24">
        <v>0</v>
      </c>
      <c r="I2615" s="24">
        <v>0</v>
      </c>
      <c r="J2615" s="24">
        <v>0</v>
      </c>
      <c r="K2615" s="24">
        <v>0</v>
      </c>
      <c r="L2615" s="24">
        <v>0</v>
      </c>
      <c r="M2615" s="24">
        <v>0</v>
      </c>
      <c r="N2615" s="24">
        <v>0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0</v>
      </c>
      <c r="V2615" s="24"/>
      <c r="W2615" s="24">
        <v>0</v>
      </c>
      <c r="X2615" s="24"/>
      <c r="Y2615" s="24">
        <v>0</v>
      </c>
      <c r="Z2615" s="24">
        <v>0</v>
      </c>
      <c r="AA2615" s="24"/>
      <c r="AB2615" s="24">
        <v>0</v>
      </c>
      <c r="AC2615" s="24">
        <v>0</v>
      </c>
      <c r="AD2615" s="24">
        <v>0</v>
      </c>
      <c r="AE2615" s="24">
        <v>0</v>
      </c>
      <c r="AF2615" s="24">
        <v>0</v>
      </c>
      <c r="AG2615" s="24">
        <v>0</v>
      </c>
      <c r="AH2615" s="24"/>
      <c r="AI2615" s="24">
        <v>0</v>
      </c>
      <c r="AJ2615" s="24">
        <v>0</v>
      </c>
      <c r="AK2615" s="24"/>
      <c r="AL2615" s="24">
        <v>0</v>
      </c>
      <c r="AM2615" s="24">
        <v>0</v>
      </c>
      <c r="AN2615" s="24">
        <v>0</v>
      </c>
      <c r="AO2615" s="24">
        <v>0</v>
      </c>
      <c r="AP2615" s="24">
        <v>0</v>
      </c>
      <c r="AQ2615" s="24">
        <v>0</v>
      </c>
      <c r="AR2615" s="24">
        <v>0</v>
      </c>
      <c r="AS2615" s="24">
        <v>0</v>
      </c>
      <c r="AT2615" s="24">
        <v>0</v>
      </c>
      <c r="AU2615" s="24">
        <v>0</v>
      </c>
      <c r="AV2615" s="24">
        <v>0</v>
      </c>
      <c r="AW2615" s="24">
        <v>0</v>
      </c>
      <c r="AX2615" s="24">
        <v>0</v>
      </c>
      <c r="AY2615" s="24">
        <v>0</v>
      </c>
      <c r="AZ2615" s="24">
        <v>0</v>
      </c>
      <c r="BA2615" s="24">
        <v>0</v>
      </c>
      <c r="BB2615" s="24">
        <v>0</v>
      </c>
      <c r="BC2615" s="24">
        <v>0</v>
      </c>
      <c r="BD2615" s="24">
        <f t="shared" si="1063"/>
        <v>0</v>
      </c>
      <c r="BE2615" s="25"/>
    </row>
    <row r="2616" spans="1:57" ht="25.5" customHeight="1" x14ac:dyDescent="0.25">
      <c r="A2616" s="22">
        <v>52</v>
      </c>
      <c r="B2616" s="78" t="s">
        <v>74</v>
      </c>
      <c r="C2616" s="76">
        <v>22</v>
      </c>
      <c r="D2616" s="76">
        <v>345</v>
      </c>
      <c r="E2616" s="76" t="s">
        <v>80</v>
      </c>
      <c r="F2616" s="24">
        <v>0</v>
      </c>
      <c r="G2616" s="24">
        <v>0</v>
      </c>
      <c r="H2616" s="24">
        <v>0</v>
      </c>
      <c r="I2616" s="24">
        <v>0</v>
      </c>
      <c r="J2616" s="24">
        <v>0</v>
      </c>
      <c r="K2616" s="24">
        <v>0</v>
      </c>
      <c r="L2616" s="24">
        <v>0</v>
      </c>
      <c r="M2616" s="24">
        <v>0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0</v>
      </c>
      <c r="V2616" s="24"/>
      <c r="W2616" s="24">
        <v>0</v>
      </c>
      <c r="X2616" s="24"/>
      <c r="Y2616" s="24">
        <v>0</v>
      </c>
      <c r="Z2616" s="24">
        <v>0</v>
      </c>
      <c r="AA2616" s="24"/>
      <c r="AB2616" s="24">
        <v>0</v>
      </c>
      <c r="AC2616" s="24">
        <v>0</v>
      </c>
      <c r="AD2616" s="24">
        <v>0</v>
      </c>
      <c r="AE2616" s="24">
        <v>0</v>
      </c>
      <c r="AF2616" s="24">
        <v>0</v>
      </c>
      <c r="AG2616" s="24">
        <v>0</v>
      </c>
      <c r="AH2616" s="24"/>
      <c r="AI2616" s="24">
        <v>0</v>
      </c>
      <c r="AJ2616" s="24">
        <v>0</v>
      </c>
      <c r="AK2616" s="24"/>
      <c r="AL2616" s="24">
        <v>0</v>
      </c>
      <c r="AM2616" s="24">
        <v>0</v>
      </c>
      <c r="AN2616" s="24">
        <v>0</v>
      </c>
      <c r="AO2616" s="24">
        <v>0</v>
      </c>
      <c r="AP2616" s="24">
        <v>0</v>
      </c>
      <c r="AQ2616" s="24">
        <v>0</v>
      </c>
      <c r="AR2616" s="24">
        <v>0</v>
      </c>
      <c r="AS2616" s="24">
        <v>0</v>
      </c>
      <c r="AT2616" s="24">
        <v>0</v>
      </c>
      <c r="AU2616" s="24">
        <v>0</v>
      </c>
      <c r="AV2616" s="24">
        <v>0</v>
      </c>
      <c r="AW2616" s="24">
        <v>0</v>
      </c>
      <c r="AX2616" s="24">
        <v>0</v>
      </c>
      <c r="AY2616" s="24">
        <v>0</v>
      </c>
      <c r="AZ2616" s="24">
        <v>0</v>
      </c>
      <c r="BA2616" s="24">
        <v>0</v>
      </c>
      <c r="BB2616" s="24">
        <v>0</v>
      </c>
      <c r="BC2616" s="24">
        <v>0</v>
      </c>
      <c r="BD2616" s="24">
        <f t="shared" si="1063"/>
        <v>0</v>
      </c>
      <c r="BE2616" s="25"/>
    </row>
    <row r="2617" spans="1:57" ht="25.5" customHeight="1" x14ac:dyDescent="0.25">
      <c r="A2617" s="22">
        <v>52</v>
      </c>
      <c r="B2617" s="78" t="s">
        <v>74</v>
      </c>
      <c r="C2617" s="76">
        <v>22</v>
      </c>
      <c r="D2617" s="76">
        <v>352</v>
      </c>
      <c r="E2617" s="76" t="s">
        <v>81</v>
      </c>
      <c r="F2617" s="24">
        <v>0</v>
      </c>
      <c r="G2617" s="24">
        <v>0</v>
      </c>
      <c r="H2617" s="24">
        <v>0</v>
      </c>
      <c r="I2617" s="24">
        <v>0</v>
      </c>
      <c r="J2617" s="24">
        <v>0</v>
      </c>
      <c r="K2617" s="24">
        <v>0</v>
      </c>
      <c r="L2617" s="24">
        <v>0</v>
      </c>
      <c r="M2617" s="24">
        <v>0</v>
      </c>
      <c r="N2617" s="24">
        <v>0</v>
      </c>
      <c r="O2617" s="24">
        <v>0</v>
      </c>
      <c r="P2617" s="24">
        <v>0</v>
      </c>
      <c r="Q2617" s="24">
        <v>0</v>
      </c>
      <c r="R2617" s="24">
        <v>0</v>
      </c>
      <c r="S2617" s="24">
        <v>0</v>
      </c>
      <c r="T2617" s="24">
        <v>0</v>
      </c>
      <c r="U2617" s="24">
        <v>0</v>
      </c>
      <c r="V2617" s="24"/>
      <c r="W2617" s="24">
        <v>0</v>
      </c>
      <c r="X2617" s="24"/>
      <c r="Y2617" s="24">
        <v>0</v>
      </c>
      <c r="Z2617" s="24">
        <v>0</v>
      </c>
      <c r="AA2617" s="24"/>
      <c r="AB2617" s="24">
        <v>0</v>
      </c>
      <c r="AC2617" s="24">
        <v>0</v>
      </c>
      <c r="AD2617" s="24">
        <v>0</v>
      </c>
      <c r="AE2617" s="24">
        <v>0</v>
      </c>
      <c r="AF2617" s="24">
        <v>0</v>
      </c>
      <c r="AG2617" s="24">
        <v>0</v>
      </c>
      <c r="AH2617" s="24"/>
      <c r="AI2617" s="24">
        <v>0</v>
      </c>
      <c r="AJ2617" s="24">
        <v>0</v>
      </c>
      <c r="AK2617" s="24"/>
      <c r="AL2617" s="24">
        <v>0</v>
      </c>
      <c r="AM2617" s="24">
        <v>0</v>
      </c>
      <c r="AN2617" s="24">
        <v>0</v>
      </c>
      <c r="AO2617" s="24">
        <v>0</v>
      </c>
      <c r="AP2617" s="24">
        <v>0</v>
      </c>
      <c r="AQ2617" s="24">
        <v>0</v>
      </c>
      <c r="AR2617" s="24">
        <v>0</v>
      </c>
      <c r="AS2617" s="24">
        <v>0</v>
      </c>
      <c r="AT2617" s="24">
        <v>0</v>
      </c>
      <c r="AU2617" s="24">
        <v>0</v>
      </c>
      <c r="AV2617" s="24">
        <v>0</v>
      </c>
      <c r="AW2617" s="24">
        <v>0</v>
      </c>
      <c r="AX2617" s="24">
        <v>0</v>
      </c>
      <c r="AY2617" s="24">
        <v>0</v>
      </c>
      <c r="AZ2617" s="24">
        <v>0</v>
      </c>
      <c r="BA2617" s="24">
        <v>0</v>
      </c>
      <c r="BB2617" s="24">
        <v>0</v>
      </c>
      <c r="BC2617" s="24">
        <v>0</v>
      </c>
      <c r="BD2617" s="24">
        <f t="shared" si="1063"/>
        <v>0</v>
      </c>
      <c r="BE2617" s="25"/>
    </row>
    <row r="2618" spans="1:57" ht="25.5" customHeight="1" x14ac:dyDescent="0.25">
      <c r="A2618" s="22">
        <v>52</v>
      </c>
      <c r="B2618" s="78" t="s">
        <v>74</v>
      </c>
      <c r="C2618" s="76">
        <v>12</v>
      </c>
      <c r="D2618" s="76">
        <v>31</v>
      </c>
      <c r="E2618" s="76" t="s">
        <v>158</v>
      </c>
      <c r="F2618" s="24">
        <v>0</v>
      </c>
      <c r="G2618" s="24">
        <v>0</v>
      </c>
      <c r="H2618" s="24">
        <v>0</v>
      </c>
      <c r="I2618" s="24">
        <v>0</v>
      </c>
      <c r="J2618" s="24">
        <v>0</v>
      </c>
      <c r="K2618" s="24">
        <v>0</v>
      </c>
      <c r="L2618" s="24">
        <v>0</v>
      </c>
      <c r="M2618" s="24">
        <v>0</v>
      </c>
      <c r="N2618" s="24">
        <v>0</v>
      </c>
      <c r="O2618" s="24">
        <v>0</v>
      </c>
      <c r="P2618" s="24">
        <v>0</v>
      </c>
      <c r="Q2618" s="24">
        <v>0</v>
      </c>
      <c r="R2618" s="24">
        <v>0</v>
      </c>
      <c r="S2618" s="24">
        <v>0</v>
      </c>
      <c r="T2618" s="24">
        <v>0</v>
      </c>
      <c r="U2618" s="24">
        <v>0</v>
      </c>
      <c r="V2618" s="24"/>
      <c r="W2618" s="24">
        <v>0</v>
      </c>
      <c r="X2618" s="24"/>
      <c r="Y2618" s="24">
        <v>0</v>
      </c>
      <c r="Z2618" s="24">
        <v>0</v>
      </c>
      <c r="AA2618" s="24"/>
      <c r="AB2618" s="24">
        <v>0</v>
      </c>
      <c r="AC2618" s="24">
        <v>0</v>
      </c>
      <c r="AD2618" s="24">
        <v>0</v>
      </c>
      <c r="AE2618" s="24">
        <v>0</v>
      </c>
      <c r="AF2618" s="24">
        <v>0</v>
      </c>
      <c r="AG2618" s="24">
        <v>0</v>
      </c>
      <c r="AH2618" s="24"/>
      <c r="AI2618" s="24">
        <v>0</v>
      </c>
      <c r="AJ2618" s="24">
        <v>0</v>
      </c>
      <c r="AK2618" s="24"/>
      <c r="AL2618" s="24">
        <v>0</v>
      </c>
      <c r="AM2618" s="24">
        <v>0</v>
      </c>
      <c r="AN2618" s="24">
        <v>0</v>
      </c>
      <c r="AO2618" s="24">
        <v>0</v>
      </c>
      <c r="AP2618" s="24">
        <v>0</v>
      </c>
      <c r="AQ2618" s="24">
        <v>0</v>
      </c>
      <c r="AR2618" s="24">
        <v>0</v>
      </c>
      <c r="AS2618" s="24">
        <v>0</v>
      </c>
      <c r="AT2618" s="24">
        <v>0</v>
      </c>
      <c r="AU2618" s="24">
        <v>0</v>
      </c>
      <c r="AV2618" s="24">
        <v>0</v>
      </c>
      <c r="AW2618" s="24">
        <v>0</v>
      </c>
      <c r="AX2618" s="24">
        <v>0</v>
      </c>
      <c r="AY2618" s="24">
        <v>0</v>
      </c>
      <c r="AZ2618" s="24">
        <v>0</v>
      </c>
      <c r="BA2618" s="24">
        <v>0</v>
      </c>
      <c r="BB2618" s="24">
        <v>0</v>
      </c>
      <c r="BC2618" s="24">
        <v>0</v>
      </c>
      <c r="BD2618" s="24">
        <f t="shared" si="1063"/>
        <v>0</v>
      </c>
      <c r="BE2618" s="25"/>
    </row>
    <row r="2619" spans="1:57" ht="25.5" customHeight="1" x14ac:dyDescent="0.25">
      <c r="A2619" s="22">
        <v>52</v>
      </c>
      <c r="B2619" s="78" t="s">
        <v>74</v>
      </c>
      <c r="C2619" s="76">
        <v>22</v>
      </c>
      <c r="D2619" s="76">
        <v>357</v>
      </c>
      <c r="E2619" s="76" t="s">
        <v>83</v>
      </c>
      <c r="F2619" s="24">
        <v>0</v>
      </c>
      <c r="G2619" s="24">
        <v>0</v>
      </c>
      <c r="H2619" s="24">
        <v>0</v>
      </c>
      <c r="I2619" s="24">
        <v>0</v>
      </c>
      <c r="J2619" s="24">
        <v>0</v>
      </c>
      <c r="K2619" s="24">
        <v>0</v>
      </c>
      <c r="L2619" s="24">
        <v>0</v>
      </c>
      <c r="M2619" s="24">
        <v>0</v>
      </c>
      <c r="N2619" s="24">
        <v>0</v>
      </c>
      <c r="O2619" s="24">
        <v>0</v>
      </c>
      <c r="P2619" s="24">
        <v>0</v>
      </c>
      <c r="Q2619" s="24">
        <v>0</v>
      </c>
      <c r="R2619" s="24">
        <v>0</v>
      </c>
      <c r="S2619" s="24">
        <v>0</v>
      </c>
      <c r="T2619" s="24">
        <v>0</v>
      </c>
      <c r="U2619" s="24">
        <v>0</v>
      </c>
      <c r="V2619" s="24"/>
      <c r="W2619" s="24">
        <v>0</v>
      </c>
      <c r="X2619" s="24"/>
      <c r="Y2619" s="24">
        <v>0</v>
      </c>
      <c r="Z2619" s="24">
        <v>0</v>
      </c>
      <c r="AA2619" s="24"/>
      <c r="AB2619" s="24">
        <v>0</v>
      </c>
      <c r="AC2619" s="24">
        <v>0</v>
      </c>
      <c r="AD2619" s="24">
        <v>0</v>
      </c>
      <c r="AE2619" s="24">
        <v>0</v>
      </c>
      <c r="AF2619" s="24">
        <v>0</v>
      </c>
      <c r="AG2619" s="24">
        <v>0</v>
      </c>
      <c r="AH2619" s="24"/>
      <c r="AI2619" s="24">
        <v>0</v>
      </c>
      <c r="AJ2619" s="24">
        <v>0</v>
      </c>
      <c r="AK2619" s="24"/>
      <c r="AL2619" s="24">
        <v>0</v>
      </c>
      <c r="AM2619" s="24">
        <v>0</v>
      </c>
      <c r="AN2619" s="24">
        <v>0</v>
      </c>
      <c r="AO2619" s="24">
        <v>0</v>
      </c>
      <c r="AP2619" s="24">
        <v>0</v>
      </c>
      <c r="AQ2619" s="24">
        <v>0</v>
      </c>
      <c r="AR2619" s="24">
        <v>0</v>
      </c>
      <c r="AS2619" s="24">
        <v>0</v>
      </c>
      <c r="AT2619" s="24">
        <v>0</v>
      </c>
      <c r="AU2619" s="24">
        <v>0</v>
      </c>
      <c r="AV2619" s="24">
        <v>0</v>
      </c>
      <c r="AW2619" s="24">
        <v>0</v>
      </c>
      <c r="AX2619" s="24">
        <v>0</v>
      </c>
      <c r="AY2619" s="24">
        <v>0</v>
      </c>
      <c r="AZ2619" s="24">
        <v>0</v>
      </c>
      <c r="BA2619" s="24">
        <v>0</v>
      </c>
      <c r="BB2619" s="24">
        <v>0</v>
      </c>
      <c r="BC2619" s="24">
        <v>0</v>
      </c>
      <c r="BD2619" s="24">
        <f t="shared" si="1063"/>
        <v>0</v>
      </c>
      <c r="BE2619" s="25"/>
    </row>
    <row r="2620" spans="1:57" ht="25.5" customHeight="1" x14ac:dyDescent="0.25">
      <c r="A2620" s="22">
        <v>52</v>
      </c>
      <c r="B2620" s="79" t="s">
        <v>91</v>
      </c>
      <c r="C2620" s="80">
        <v>24</v>
      </c>
      <c r="D2620" s="80">
        <v>208</v>
      </c>
      <c r="E2620" s="80" t="s">
        <v>431</v>
      </c>
      <c r="F2620" s="24">
        <v>0</v>
      </c>
      <c r="G2620" s="24">
        <v>0</v>
      </c>
      <c r="H2620" s="24">
        <v>0</v>
      </c>
      <c r="I2620" s="24">
        <v>0</v>
      </c>
      <c r="J2620" s="24">
        <v>0</v>
      </c>
      <c r="K2620" s="24">
        <v>0</v>
      </c>
      <c r="L2620" s="24">
        <v>0</v>
      </c>
      <c r="M2620" s="24">
        <v>0</v>
      </c>
      <c r="N2620" s="24">
        <v>0</v>
      </c>
      <c r="O2620" s="24">
        <v>0</v>
      </c>
      <c r="P2620" s="24">
        <v>0</v>
      </c>
      <c r="Q2620" s="24">
        <v>0</v>
      </c>
      <c r="R2620" s="24">
        <v>0</v>
      </c>
      <c r="S2620" s="24">
        <v>0</v>
      </c>
      <c r="T2620" s="24">
        <v>0</v>
      </c>
      <c r="U2620" s="24">
        <v>0</v>
      </c>
      <c r="V2620" s="24"/>
      <c r="W2620" s="24">
        <v>0</v>
      </c>
      <c r="X2620" s="24"/>
      <c r="Y2620" s="24">
        <v>0</v>
      </c>
      <c r="Z2620" s="24">
        <v>0</v>
      </c>
      <c r="AA2620" s="24"/>
      <c r="AB2620" s="24">
        <v>0</v>
      </c>
      <c r="AC2620" s="24">
        <v>0</v>
      </c>
      <c r="AD2620" s="24">
        <v>0</v>
      </c>
      <c r="AE2620" s="24">
        <v>0</v>
      </c>
      <c r="AF2620" s="24">
        <v>0</v>
      </c>
      <c r="AG2620" s="24">
        <v>0</v>
      </c>
      <c r="AH2620" s="24"/>
      <c r="AI2620" s="24">
        <v>0</v>
      </c>
      <c r="AJ2620" s="24">
        <v>0</v>
      </c>
      <c r="AK2620" s="24"/>
      <c r="AL2620" s="24">
        <v>0</v>
      </c>
      <c r="AM2620" s="24">
        <v>0</v>
      </c>
      <c r="AN2620" s="24">
        <v>0</v>
      </c>
      <c r="AO2620" s="24">
        <v>0</v>
      </c>
      <c r="AP2620" s="24">
        <v>0</v>
      </c>
      <c r="AQ2620" s="24">
        <v>0</v>
      </c>
      <c r="AR2620" s="24">
        <v>0</v>
      </c>
      <c r="AS2620" s="24">
        <v>0</v>
      </c>
      <c r="AT2620" s="24">
        <v>0</v>
      </c>
      <c r="AU2620" s="24">
        <v>0</v>
      </c>
      <c r="AV2620" s="24">
        <v>0</v>
      </c>
      <c r="AW2620" s="24">
        <v>0</v>
      </c>
      <c r="AX2620" s="24">
        <v>0</v>
      </c>
      <c r="AY2620" s="24">
        <v>0</v>
      </c>
      <c r="AZ2620" s="24">
        <v>0</v>
      </c>
      <c r="BA2620" s="24">
        <v>0</v>
      </c>
      <c r="BB2620" s="24">
        <v>0</v>
      </c>
      <c r="BC2620" s="24">
        <v>0</v>
      </c>
      <c r="BD2620" s="24">
        <f t="shared" si="1063"/>
        <v>0</v>
      </c>
      <c r="BE2620" s="25"/>
    </row>
    <row r="2621" spans="1:57" ht="25.5" customHeight="1" x14ac:dyDescent="0.25">
      <c r="A2621" s="22">
        <v>52</v>
      </c>
      <c r="B2621" s="79" t="s">
        <v>91</v>
      </c>
      <c r="C2621" s="80">
        <v>11</v>
      </c>
      <c r="D2621" s="80">
        <v>253</v>
      </c>
      <c r="E2621" s="80" t="s">
        <v>207</v>
      </c>
      <c r="F2621" s="24">
        <v>0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4"/>
      <c r="W2621" s="24">
        <v>0</v>
      </c>
      <c r="X2621" s="24"/>
      <c r="Y2621" s="24">
        <v>0</v>
      </c>
      <c r="Z2621" s="24">
        <v>0</v>
      </c>
      <c r="AA2621" s="24"/>
      <c r="AB2621" s="24">
        <v>0</v>
      </c>
      <c r="AC2621" s="24">
        <v>0</v>
      </c>
      <c r="AD2621" s="24">
        <v>0</v>
      </c>
      <c r="AE2621" s="24">
        <v>0</v>
      </c>
      <c r="AF2621" s="24">
        <v>0</v>
      </c>
      <c r="AG2621" s="24">
        <v>0</v>
      </c>
      <c r="AH2621" s="24"/>
      <c r="AI2621" s="24">
        <v>0</v>
      </c>
      <c r="AJ2621" s="24">
        <v>0</v>
      </c>
      <c r="AK2621" s="24"/>
      <c r="AL2621" s="24">
        <v>0</v>
      </c>
      <c r="AM2621" s="24">
        <v>0</v>
      </c>
      <c r="AN2621" s="24">
        <v>0</v>
      </c>
      <c r="AO2621" s="24">
        <v>0</v>
      </c>
      <c r="AP2621" s="24">
        <v>0</v>
      </c>
      <c r="AQ2621" s="24">
        <v>0</v>
      </c>
      <c r="AR2621" s="24">
        <v>0</v>
      </c>
      <c r="AS2621" s="24">
        <v>0</v>
      </c>
      <c r="AT2621" s="24">
        <v>0</v>
      </c>
      <c r="AU2621" s="24">
        <v>0</v>
      </c>
      <c r="AV2621" s="24">
        <v>0</v>
      </c>
      <c r="AW2621" s="24">
        <v>0</v>
      </c>
      <c r="AX2621" s="24">
        <v>0</v>
      </c>
      <c r="AY2621" s="24">
        <v>0</v>
      </c>
      <c r="AZ2621" s="24">
        <v>0</v>
      </c>
      <c r="BA2621" s="24">
        <v>0</v>
      </c>
      <c r="BB2621" s="24">
        <v>0</v>
      </c>
      <c r="BC2621" s="24">
        <v>0</v>
      </c>
      <c r="BD2621" s="24">
        <f t="shared" si="1063"/>
        <v>0</v>
      </c>
      <c r="BE2621" s="25"/>
    </row>
    <row r="2622" spans="1:57" ht="25.5" customHeight="1" x14ac:dyDescent="0.25">
      <c r="A2622" s="22">
        <v>52</v>
      </c>
      <c r="B2622" s="79" t="s">
        <v>93</v>
      </c>
      <c r="C2622" s="80">
        <v>11</v>
      </c>
      <c r="D2622" s="80">
        <v>200</v>
      </c>
      <c r="E2622" s="80" t="s">
        <v>113</v>
      </c>
      <c r="F2622" s="24">
        <v>0</v>
      </c>
      <c r="G2622" s="24">
        <v>0</v>
      </c>
      <c r="H2622" s="24">
        <v>0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0</v>
      </c>
      <c r="V2622" s="24"/>
      <c r="W2622" s="24">
        <v>0</v>
      </c>
      <c r="X2622" s="24"/>
      <c r="Y2622" s="24">
        <v>0</v>
      </c>
      <c r="Z2622" s="24">
        <v>0</v>
      </c>
      <c r="AA2622" s="24"/>
      <c r="AB2622" s="24">
        <v>0</v>
      </c>
      <c r="AC2622" s="24">
        <v>0</v>
      </c>
      <c r="AD2622" s="24">
        <v>0</v>
      </c>
      <c r="AE2622" s="24">
        <v>0</v>
      </c>
      <c r="AF2622" s="24">
        <v>0</v>
      </c>
      <c r="AG2622" s="24">
        <v>0</v>
      </c>
      <c r="AH2622" s="24"/>
      <c r="AI2622" s="24">
        <v>0</v>
      </c>
      <c r="AJ2622" s="24">
        <v>0</v>
      </c>
      <c r="AK2622" s="24"/>
      <c r="AL2622" s="24">
        <v>0</v>
      </c>
      <c r="AM2622" s="24">
        <v>0</v>
      </c>
      <c r="AN2622" s="24">
        <v>0</v>
      </c>
      <c r="AO2622" s="24">
        <v>0</v>
      </c>
      <c r="AP2622" s="24">
        <v>0</v>
      </c>
      <c r="AQ2622" s="24">
        <v>0</v>
      </c>
      <c r="AR2622" s="24">
        <v>0</v>
      </c>
      <c r="AS2622" s="24">
        <v>0</v>
      </c>
      <c r="AT2622" s="24">
        <v>0</v>
      </c>
      <c r="AU2622" s="24">
        <v>0</v>
      </c>
      <c r="AV2622" s="24">
        <v>0</v>
      </c>
      <c r="AW2622" s="24">
        <v>0</v>
      </c>
      <c r="AX2622" s="24">
        <v>0</v>
      </c>
      <c r="AY2622" s="24">
        <v>0</v>
      </c>
      <c r="AZ2622" s="24">
        <v>0</v>
      </c>
      <c r="BA2622" s="24">
        <v>0</v>
      </c>
      <c r="BB2622" s="24">
        <v>0</v>
      </c>
      <c r="BC2622" s="24">
        <v>0</v>
      </c>
      <c r="BD2622" s="24">
        <f t="shared" si="1063"/>
        <v>0</v>
      </c>
      <c r="BE2622" s="25"/>
    </row>
    <row r="2623" spans="1:57" ht="25.5" customHeight="1" x14ac:dyDescent="0.25">
      <c r="A2623" s="42">
        <v>52</v>
      </c>
      <c r="B2623" s="79" t="s">
        <v>93</v>
      </c>
      <c r="C2623" s="88">
        <v>18</v>
      </c>
      <c r="D2623" s="88">
        <v>339</v>
      </c>
      <c r="E2623" s="88" t="s">
        <v>212</v>
      </c>
      <c r="F2623" s="24">
        <v>0</v>
      </c>
      <c r="G2623" s="24">
        <v>0</v>
      </c>
      <c r="H2623" s="24">
        <v>0</v>
      </c>
      <c r="I2623" s="24">
        <v>0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0</v>
      </c>
      <c r="V2623" s="24"/>
      <c r="W2623" s="24">
        <v>0</v>
      </c>
      <c r="X2623" s="24"/>
      <c r="Y2623" s="24">
        <v>0</v>
      </c>
      <c r="Z2623" s="24">
        <v>0</v>
      </c>
      <c r="AA2623" s="24"/>
      <c r="AB2623" s="24">
        <v>0</v>
      </c>
      <c r="AC2623" s="24">
        <v>0</v>
      </c>
      <c r="AD2623" s="24">
        <v>0</v>
      </c>
      <c r="AE2623" s="24">
        <v>0</v>
      </c>
      <c r="AF2623" s="24">
        <v>0</v>
      </c>
      <c r="AG2623" s="24">
        <v>0</v>
      </c>
      <c r="AH2623" s="24"/>
      <c r="AI2623" s="24">
        <v>0</v>
      </c>
      <c r="AJ2623" s="24">
        <v>0</v>
      </c>
      <c r="AK2623" s="24"/>
      <c r="AL2623" s="24">
        <v>0</v>
      </c>
      <c r="AM2623" s="24">
        <v>0</v>
      </c>
      <c r="AN2623" s="24">
        <v>0</v>
      </c>
      <c r="AO2623" s="24">
        <v>0</v>
      </c>
      <c r="AP2623" s="24">
        <v>0</v>
      </c>
      <c r="AQ2623" s="24">
        <v>0</v>
      </c>
      <c r="AR2623" s="24">
        <v>0</v>
      </c>
      <c r="AS2623" s="24">
        <v>0</v>
      </c>
      <c r="AT2623" s="24">
        <v>0</v>
      </c>
      <c r="AU2623" s="24">
        <v>0</v>
      </c>
      <c r="AV2623" s="24">
        <v>0</v>
      </c>
      <c r="AW2623" s="24">
        <v>0</v>
      </c>
      <c r="AX2623" s="24">
        <v>0</v>
      </c>
      <c r="AY2623" s="24">
        <v>0</v>
      </c>
      <c r="AZ2623" s="24">
        <v>0</v>
      </c>
      <c r="BA2623" s="24">
        <v>0</v>
      </c>
      <c r="BB2623" s="24">
        <v>0</v>
      </c>
      <c r="BC2623" s="24">
        <v>0</v>
      </c>
      <c r="BD2623" s="24">
        <f t="shared" si="1063"/>
        <v>0</v>
      </c>
      <c r="BE2623" s="25"/>
    </row>
    <row r="2624" spans="1:57" ht="25.5" customHeight="1" x14ac:dyDescent="0.25">
      <c r="A2624" s="22">
        <v>52</v>
      </c>
      <c r="B2624" s="79" t="s">
        <v>93</v>
      </c>
      <c r="C2624" s="82">
        <v>24</v>
      </c>
      <c r="D2624" s="79">
        <v>325</v>
      </c>
      <c r="E2624" s="82" t="s">
        <v>382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0</v>
      </c>
      <c r="L2624" s="24">
        <v>0</v>
      </c>
      <c r="M2624" s="24">
        <v>0</v>
      </c>
      <c r="N2624" s="24">
        <v>0</v>
      </c>
      <c r="O2624" s="24">
        <v>0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0</v>
      </c>
      <c r="V2624" s="24"/>
      <c r="W2624" s="24">
        <v>0</v>
      </c>
      <c r="X2624" s="24"/>
      <c r="Y2624" s="24">
        <v>0</v>
      </c>
      <c r="Z2624" s="24">
        <v>0</v>
      </c>
      <c r="AA2624" s="24"/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/>
      <c r="AI2624" s="24">
        <v>0</v>
      </c>
      <c r="AJ2624" s="24">
        <v>0</v>
      </c>
      <c r="AK2624" s="24"/>
      <c r="AL2624" s="24">
        <v>0</v>
      </c>
      <c r="AM2624" s="24">
        <v>0</v>
      </c>
      <c r="AN2624" s="24">
        <v>0</v>
      </c>
      <c r="AO2624" s="24">
        <v>0</v>
      </c>
      <c r="AP2624" s="24">
        <v>0</v>
      </c>
      <c r="AQ2624" s="24">
        <v>0</v>
      </c>
      <c r="AR2624" s="24">
        <v>0</v>
      </c>
      <c r="AS2624" s="24">
        <v>0</v>
      </c>
      <c r="AT2624" s="24">
        <v>0</v>
      </c>
      <c r="AU2624" s="24">
        <v>0</v>
      </c>
      <c r="AV2624" s="24">
        <v>0</v>
      </c>
      <c r="AW2624" s="24">
        <v>0</v>
      </c>
      <c r="AX2624" s="24">
        <v>0</v>
      </c>
      <c r="AY2624" s="24">
        <v>0</v>
      </c>
      <c r="AZ2624" s="24">
        <v>0</v>
      </c>
      <c r="BA2624" s="24">
        <v>0</v>
      </c>
      <c r="BB2624" s="24">
        <v>0</v>
      </c>
      <c r="BC2624" s="24">
        <v>0</v>
      </c>
      <c r="BD2624" s="24">
        <f t="shared" si="1063"/>
        <v>0</v>
      </c>
      <c r="BE2624" s="25"/>
    </row>
    <row r="2625" spans="1:57" ht="25.5" customHeight="1" x14ac:dyDescent="0.25">
      <c r="A2625" s="22">
        <v>52</v>
      </c>
      <c r="B2625" s="79" t="s">
        <v>93</v>
      </c>
      <c r="C2625" s="80">
        <v>12</v>
      </c>
      <c r="D2625" s="80">
        <v>152</v>
      </c>
      <c r="E2625" s="80" t="s">
        <v>216</v>
      </c>
      <c r="F2625" s="24">
        <v>0</v>
      </c>
      <c r="G2625" s="24">
        <v>0</v>
      </c>
      <c r="H2625" s="24">
        <v>0</v>
      </c>
      <c r="I2625" s="24">
        <v>0</v>
      </c>
      <c r="J2625" s="24">
        <v>0</v>
      </c>
      <c r="K2625" s="24">
        <v>0</v>
      </c>
      <c r="L2625" s="24">
        <v>0</v>
      </c>
      <c r="M2625" s="24">
        <v>0</v>
      </c>
      <c r="N2625" s="24">
        <v>0</v>
      </c>
      <c r="O2625" s="24">
        <v>0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0</v>
      </c>
      <c r="V2625" s="24"/>
      <c r="W2625" s="24">
        <v>0</v>
      </c>
      <c r="X2625" s="24"/>
      <c r="Y2625" s="24">
        <v>0</v>
      </c>
      <c r="Z2625" s="24">
        <v>0</v>
      </c>
      <c r="AA2625" s="24"/>
      <c r="AB2625" s="24">
        <v>0</v>
      </c>
      <c r="AC2625" s="24">
        <v>0</v>
      </c>
      <c r="AD2625" s="24">
        <v>0</v>
      </c>
      <c r="AE2625" s="24">
        <v>0</v>
      </c>
      <c r="AF2625" s="24">
        <v>0</v>
      </c>
      <c r="AG2625" s="24">
        <v>0</v>
      </c>
      <c r="AH2625" s="24"/>
      <c r="AI2625" s="24">
        <v>0</v>
      </c>
      <c r="AJ2625" s="24">
        <v>0</v>
      </c>
      <c r="AK2625" s="24"/>
      <c r="AL2625" s="24">
        <v>0</v>
      </c>
      <c r="AM2625" s="24">
        <v>0</v>
      </c>
      <c r="AN2625" s="24">
        <v>0</v>
      </c>
      <c r="AO2625" s="24">
        <v>0</v>
      </c>
      <c r="AP2625" s="24">
        <v>0</v>
      </c>
      <c r="AQ2625" s="24">
        <v>0</v>
      </c>
      <c r="AR2625" s="24">
        <v>0</v>
      </c>
      <c r="AS2625" s="24">
        <v>0</v>
      </c>
      <c r="AT2625" s="24">
        <v>0</v>
      </c>
      <c r="AU2625" s="24">
        <v>0</v>
      </c>
      <c r="AV2625" s="24">
        <v>0</v>
      </c>
      <c r="AW2625" s="24">
        <v>0</v>
      </c>
      <c r="AX2625" s="24">
        <v>0</v>
      </c>
      <c r="AY2625" s="24">
        <v>0</v>
      </c>
      <c r="AZ2625" s="24">
        <v>0</v>
      </c>
      <c r="BA2625" s="24">
        <v>0</v>
      </c>
      <c r="BB2625" s="24">
        <v>0</v>
      </c>
      <c r="BC2625" s="24">
        <v>0</v>
      </c>
      <c r="BD2625" s="24">
        <f t="shared" si="1063"/>
        <v>0</v>
      </c>
      <c r="BE2625" s="25"/>
    </row>
    <row r="2626" spans="1:57" ht="25.5" customHeight="1" x14ac:dyDescent="0.25">
      <c r="A2626" s="22">
        <v>52</v>
      </c>
      <c r="B2626" s="78"/>
      <c r="C2626" s="76"/>
      <c r="D2626" s="76"/>
      <c r="E2626" s="76"/>
      <c r="F2626" s="24">
        <v>0</v>
      </c>
      <c r="G2626" s="24">
        <v>0</v>
      </c>
      <c r="H2626" s="24">
        <v>0</v>
      </c>
      <c r="I2626" s="24">
        <v>0</v>
      </c>
      <c r="J2626" s="24">
        <v>0</v>
      </c>
      <c r="K2626" s="24">
        <v>0</v>
      </c>
      <c r="L2626" s="24">
        <v>0</v>
      </c>
      <c r="M2626" s="24">
        <v>0</v>
      </c>
      <c r="N2626" s="24">
        <v>0</v>
      </c>
      <c r="O2626" s="24">
        <v>0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0</v>
      </c>
      <c r="V2626" s="24"/>
      <c r="W2626" s="24">
        <v>0</v>
      </c>
      <c r="X2626" s="24"/>
      <c r="Y2626" s="24">
        <v>0</v>
      </c>
      <c r="Z2626" s="24">
        <v>0</v>
      </c>
      <c r="AA2626" s="24"/>
      <c r="AB2626" s="24">
        <v>0</v>
      </c>
      <c r="AC2626" s="24">
        <v>0</v>
      </c>
      <c r="AD2626" s="24">
        <v>0</v>
      </c>
      <c r="AE2626" s="24">
        <v>0</v>
      </c>
      <c r="AF2626" s="24">
        <v>0</v>
      </c>
      <c r="AG2626" s="24">
        <v>0</v>
      </c>
      <c r="AH2626" s="24"/>
      <c r="AI2626" s="24">
        <v>0</v>
      </c>
      <c r="AJ2626" s="24">
        <v>0</v>
      </c>
      <c r="AK2626" s="24"/>
      <c r="AL2626" s="24">
        <v>0</v>
      </c>
      <c r="AM2626" s="24">
        <v>0</v>
      </c>
      <c r="AN2626" s="24">
        <v>0</v>
      </c>
      <c r="AO2626" s="24">
        <v>0</v>
      </c>
      <c r="AP2626" s="24">
        <v>0</v>
      </c>
      <c r="AQ2626" s="24">
        <v>0</v>
      </c>
      <c r="AR2626" s="24">
        <v>0</v>
      </c>
      <c r="AS2626" s="24">
        <v>0</v>
      </c>
      <c r="AT2626" s="24">
        <v>0</v>
      </c>
      <c r="AU2626" s="24">
        <v>0</v>
      </c>
      <c r="AV2626" s="24">
        <v>0</v>
      </c>
      <c r="AW2626" s="24">
        <v>0</v>
      </c>
      <c r="AX2626" s="24">
        <v>0</v>
      </c>
      <c r="AY2626" s="24">
        <v>0</v>
      </c>
      <c r="AZ2626" s="24">
        <v>0</v>
      </c>
      <c r="BA2626" s="24">
        <v>0</v>
      </c>
      <c r="BB2626" s="24">
        <v>0</v>
      </c>
      <c r="BC2626" s="24">
        <v>0</v>
      </c>
      <c r="BD2626" s="24">
        <f t="shared" si="1063"/>
        <v>0</v>
      </c>
      <c r="BE2626" s="25"/>
    </row>
    <row r="2627" spans="1:57" ht="25.5" customHeight="1" x14ac:dyDescent="0.25">
      <c r="A2627" s="22">
        <v>52</v>
      </c>
      <c r="B2627" s="78"/>
      <c r="C2627" s="76"/>
      <c r="D2627" s="76"/>
      <c r="E2627" s="76"/>
      <c r="F2627" s="24">
        <v>0</v>
      </c>
      <c r="G2627" s="24">
        <v>0</v>
      </c>
      <c r="H2627" s="24">
        <v>0</v>
      </c>
      <c r="I2627" s="24">
        <v>0</v>
      </c>
      <c r="J2627" s="24">
        <v>0</v>
      </c>
      <c r="K2627" s="24">
        <v>0</v>
      </c>
      <c r="L2627" s="24">
        <v>0</v>
      </c>
      <c r="M2627" s="24">
        <v>0</v>
      </c>
      <c r="N2627" s="24">
        <v>0</v>
      </c>
      <c r="O2627" s="24">
        <v>0</v>
      </c>
      <c r="P2627" s="24">
        <v>0</v>
      </c>
      <c r="Q2627" s="24">
        <v>0</v>
      </c>
      <c r="R2627" s="24">
        <v>0</v>
      </c>
      <c r="S2627" s="24">
        <v>0</v>
      </c>
      <c r="T2627" s="24">
        <v>0</v>
      </c>
      <c r="U2627" s="24">
        <v>0</v>
      </c>
      <c r="V2627" s="24"/>
      <c r="W2627" s="24">
        <v>0</v>
      </c>
      <c r="X2627" s="24"/>
      <c r="Y2627" s="24">
        <v>0</v>
      </c>
      <c r="Z2627" s="24">
        <v>0</v>
      </c>
      <c r="AA2627" s="24"/>
      <c r="AB2627" s="24">
        <v>0</v>
      </c>
      <c r="AC2627" s="24">
        <v>0</v>
      </c>
      <c r="AD2627" s="24">
        <v>0</v>
      </c>
      <c r="AE2627" s="24">
        <v>0</v>
      </c>
      <c r="AF2627" s="24">
        <v>0</v>
      </c>
      <c r="AG2627" s="24">
        <v>0</v>
      </c>
      <c r="AH2627" s="24"/>
      <c r="AI2627" s="24">
        <v>0</v>
      </c>
      <c r="AJ2627" s="24">
        <v>0</v>
      </c>
      <c r="AK2627" s="24"/>
      <c r="AL2627" s="24">
        <v>0</v>
      </c>
      <c r="AM2627" s="24">
        <v>0</v>
      </c>
      <c r="AN2627" s="24">
        <v>0</v>
      </c>
      <c r="AO2627" s="24">
        <v>0</v>
      </c>
      <c r="AP2627" s="24">
        <v>0</v>
      </c>
      <c r="AQ2627" s="24">
        <v>0</v>
      </c>
      <c r="AR2627" s="24">
        <v>0</v>
      </c>
      <c r="AS2627" s="24">
        <v>0</v>
      </c>
      <c r="AT2627" s="24">
        <v>0</v>
      </c>
      <c r="AU2627" s="24">
        <v>0</v>
      </c>
      <c r="AV2627" s="24">
        <v>0</v>
      </c>
      <c r="AW2627" s="24">
        <v>0</v>
      </c>
      <c r="AX2627" s="24">
        <v>0</v>
      </c>
      <c r="AY2627" s="24">
        <v>0</v>
      </c>
      <c r="AZ2627" s="24">
        <v>0</v>
      </c>
      <c r="BA2627" s="24">
        <v>0</v>
      </c>
      <c r="BB2627" s="24">
        <v>0</v>
      </c>
      <c r="BC2627" s="24">
        <v>0</v>
      </c>
      <c r="BD2627" s="24">
        <f t="shared" si="1063"/>
        <v>0</v>
      </c>
      <c r="BE2627" s="25"/>
    </row>
    <row r="2628" spans="1:57" ht="25.5" customHeight="1" x14ac:dyDescent="0.25">
      <c r="A2628" s="22">
        <v>52</v>
      </c>
      <c r="B2628" s="78"/>
      <c r="C2628" s="76"/>
      <c r="D2628" s="76"/>
      <c r="E2628" s="76"/>
      <c r="F2628" s="24">
        <v>0</v>
      </c>
      <c r="G2628" s="24">
        <v>0</v>
      </c>
      <c r="H2628" s="24">
        <v>0</v>
      </c>
      <c r="I2628" s="24">
        <v>0</v>
      </c>
      <c r="J2628" s="24">
        <v>0</v>
      </c>
      <c r="K2628" s="24">
        <v>0</v>
      </c>
      <c r="L2628" s="24">
        <v>0</v>
      </c>
      <c r="M2628" s="24">
        <v>0</v>
      </c>
      <c r="N2628" s="24">
        <v>0</v>
      </c>
      <c r="O2628" s="24">
        <v>0</v>
      </c>
      <c r="P2628" s="24">
        <v>0</v>
      </c>
      <c r="Q2628" s="24">
        <v>0</v>
      </c>
      <c r="R2628" s="24">
        <v>0</v>
      </c>
      <c r="S2628" s="24">
        <v>0</v>
      </c>
      <c r="T2628" s="24">
        <v>0</v>
      </c>
      <c r="U2628" s="24">
        <v>0</v>
      </c>
      <c r="V2628" s="24"/>
      <c r="W2628" s="24">
        <v>0</v>
      </c>
      <c r="X2628" s="24"/>
      <c r="Y2628" s="24">
        <v>0</v>
      </c>
      <c r="Z2628" s="24">
        <v>0</v>
      </c>
      <c r="AA2628" s="24"/>
      <c r="AB2628" s="24">
        <v>0</v>
      </c>
      <c r="AC2628" s="24">
        <v>0</v>
      </c>
      <c r="AD2628" s="24">
        <v>0</v>
      </c>
      <c r="AE2628" s="24">
        <v>0</v>
      </c>
      <c r="AF2628" s="24">
        <v>0</v>
      </c>
      <c r="AG2628" s="24">
        <v>0</v>
      </c>
      <c r="AH2628" s="24"/>
      <c r="AI2628" s="24">
        <v>0</v>
      </c>
      <c r="AJ2628" s="24">
        <v>0</v>
      </c>
      <c r="AK2628" s="24"/>
      <c r="AL2628" s="24">
        <v>0</v>
      </c>
      <c r="AM2628" s="24">
        <v>0</v>
      </c>
      <c r="AN2628" s="24">
        <v>0</v>
      </c>
      <c r="AO2628" s="24">
        <v>0</v>
      </c>
      <c r="AP2628" s="24">
        <v>0</v>
      </c>
      <c r="AQ2628" s="24">
        <v>0</v>
      </c>
      <c r="AR2628" s="24">
        <v>0</v>
      </c>
      <c r="AS2628" s="24">
        <v>0</v>
      </c>
      <c r="AT2628" s="24">
        <v>0</v>
      </c>
      <c r="AU2628" s="24">
        <v>0</v>
      </c>
      <c r="AV2628" s="24">
        <v>0</v>
      </c>
      <c r="AW2628" s="24">
        <v>0</v>
      </c>
      <c r="AX2628" s="24">
        <v>0</v>
      </c>
      <c r="AY2628" s="24">
        <v>0</v>
      </c>
      <c r="AZ2628" s="24">
        <v>0</v>
      </c>
      <c r="BA2628" s="24">
        <v>0</v>
      </c>
      <c r="BB2628" s="24">
        <v>0</v>
      </c>
      <c r="BC2628" s="24">
        <v>0</v>
      </c>
      <c r="BD2628" s="24">
        <f t="shared" si="1063"/>
        <v>0</v>
      </c>
      <c r="BE2628" s="25"/>
    </row>
    <row r="2629" spans="1:57" ht="25.5" customHeight="1" x14ac:dyDescent="0.25">
      <c r="A2629" s="22">
        <v>52</v>
      </c>
      <c r="B2629" s="78"/>
      <c r="C2629" s="76"/>
      <c r="D2629" s="76"/>
      <c r="E2629" s="76"/>
      <c r="F2629" s="24">
        <v>0</v>
      </c>
      <c r="G2629" s="24">
        <v>0</v>
      </c>
      <c r="H2629" s="24">
        <v>0</v>
      </c>
      <c r="I2629" s="24">
        <v>0</v>
      </c>
      <c r="J2629" s="24">
        <v>0</v>
      </c>
      <c r="K2629" s="24">
        <v>0</v>
      </c>
      <c r="L2629" s="24">
        <v>0</v>
      </c>
      <c r="M2629" s="24">
        <v>0</v>
      </c>
      <c r="N2629" s="24">
        <v>0</v>
      </c>
      <c r="O2629" s="24">
        <v>0</v>
      </c>
      <c r="P2629" s="24">
        <v>0</v>
      </c>
      <c r="Q2629" s="24">
        <v>0</v>
      </c>
      <c r="R2629" s="24">
        <v>0</v>
      </c>
      <c r="S2629" s="24">
        <v>0</v>
      </c>
      <c r="T2629" s="24">
        <v>0</v>
      </c>
      <c r="U2629" s="24">
        <v>0</v>
      </c>
      <c r="V2629" s="24"/>
      <c r="W2629" s="24">
        <v>0</v>
      </c>
      <c r="X2629" s="24"/>
      <c r="Y2629" s="24">
        <v>0</v>
      </c>
      <c r="Z2629" s="24">
        <v>0</v>
      </c>
      <c r="AA2629" s="24"/>
      <c r="AB2629" s="24">
        <v>0</v>
      </c>
      <c r="AC2629" s="24">
        <v>0</v>
      </c>
      <c r="AD2629" s="24">
        <v>0</v>
      </c>
      <c r="AE2629" s="24">
        <v>0</v>
      </c>
      <c r="AF2629" s="24">
        <v>0</v>
      </c>
      <c r="AG2629" s="24">
        <v>0</v>
      </c>
      <c r="AH2629" s="24"/>
      <c r="AI2629" s="24">
        <v>0</v>
      </c>
      <c r="AJ2629" s="24">
        <v>0</v>
      </c>
      <c r="AK2629" s="24"/>
      <c r="AL2629" s="24">
        <v>0</v>
      </c>
      <c r="AM2629" s="24">
        <v>0</v>
      </c>
      <c r="AN2629" s="24">
        <v>0</v>
      </c>
      <c r="AO2629" s="24">
        <v>0</v>
      </c>
      <c r="AP2629" s="24">
        <v>0</v>
      </c>
      <c r="AQ2629" s="24">
        <v>0</v>
      </c>
      <c r="AR2629" s="24">
        <v>0</v>
      </c>
      <c r="AS2629" s="24">
        <v>0</v>
      </c>
      <c r="AT2629" s="24">
        <v>0</v>
      </c>
      <c r="AU2629" s="24">
        <v>0</v>
      </c>
      <c r="AV2629" s="24">
        <v>0</v>
      </c>
      <c r="AW2629" s="24">
        <v>0</v>
      </c>
      <c r="AX2629" s="24">
        <v>0</v>
      </c>
      <c r="AY2629" s="24">
        <v>0</v>
      </c>
      <c r="AZ2629" s="24">
        <v>0</v>
      </c>
      <c r="BA2629" s="24">
        <v>0</v>
      </c>
      <c r="BB2629" s="24">
        <v>0</v>
      </c>
      <c r="BC2629" s="24">
        <v>0</v>
      </c>
      <c r="BD2629" s="24">
        <f t="shared" si="1063"/>
        <v>0</v>
      </c>
      <c r="BE2629" s="25"/>
    </row>
    <row r="2630" spans="1:57" ht="25.5" customHeight="1" x14ac:dyDescent="0.25">
      <c r="A2630" s="22">
        <v>52</v>
      </c>
      <c r="B2630" s="78"/>
      <c r="C2630" s="76"/>
      <c r="D2630" s="76"/>
      <c r="E2630" s="76"/>
      <c r="F2630" s="24">
        <v>0</v>
      </c>
      <c r="G2630" s="24">
        <v>0</v>
      </c>
      <c r="H2630" s="24">
        <v>0</v>
      </c>
      <c r="I2630" s="24">
        <v>0</v>
      </c>
      <c r="J2630" s="24">
        <v>0</v>
      </c>
      <c r="K2630" s="24">
        <v>0</v>
      </c>
      <c r="L2630" s="24">
        <v>0</v>
      </c>
      <c r="M2630" s="24">
        <v>0</v>
      </c>
      <c r="N2630" s="24">
        <v>0</v>
      </c>
      <c r="O2630" s="24">
        <v>0</v>
      </c>
      <c r="P2630" s="24">
        <v>0</v>
      </c>
      <c r="Q2630" s="24">
        <v>0</v>
      </c>
      <c r="R2630" s="24">
        <v>0</v>
      </c>
      <c r="S2630" s="24">
        <v>0</v>
      </c>
      <c r="T2630" s="24">
        <v>0</v>
      </c>
      <c r="U2630" s="24">
        <v>0</v>
      </c>
      <c r="V2630" s="24"/>
      <c r="W2630" s="24">
        <v>0</v>
      </c>
      <c r="X2630" s="24"/>
      <c r="Y2630" s="24">
        <v>0</v>
      </c>
      <c r="Z2630" s="24">
        <v>0</v>
      </c>
      <c r="AA2630" s="24"/>
      <c r="AB2630" s="24">
        <v>0</v>
      </c>
      <c r="AC2630" s="24">
        <v>0</v>
      </c>
      <c r="AD2630" s="24">
        <v>0</v>
      </c>
      <c r="AE2630" s="24">
        <v>0</v>
      </c>
      <c r="AF2630" s="24">
        <v>0</v>
      </c>
      <c r="AG2630" s="24">
        <v>0</v>
      </c>
      <c r="AH2630" s="24"/>
      <c r="AI2630" s="24">
        <v>0</v>
      </c>
      <c r="AJ2630" s="24">
        <v>0</v>
      </c>
      <c r="AK2630" s="24"/>
      <c r="AL2630" s="24">
        <v>0</v>
      </c>
      <c r="AM2630" s="24">
        <v>0</v>
      </c>
      <c r="AN2630" s="24">
        <v>0</v>
      </c>
      <c r="AO2630" s="24">
        <v>0</v>
      </c>
      <c r="AP2630" s="24">
        <v>0</v>
      </c>
      <c r="AQ2630" s="24">
        <v>0</v>
      </c>
      <c r="AR2630" s="24">
        <v>0</v>
      </c>
      <c r="AS2630" s="24">
        <v>0</v>
      </c>
      <c r="AT2630" s="24">
        <v>0</v>
      </c>
      <c r="AU2630" s="24">
        <v>0</v>
      </c>
      <c r="AV2630" s="24">
        <v>0</v>
      </c>
      <c r="AW2630" s="24">
        <v>0</v>
      </c>
      <c r="AX2630" s="24">
        <v>0</v>
      </c>
      <c r="AY2630" s="24">
        <v>0</v>
      </c>
      <c r="AZ2630" s="24">
        <v>0</v>
      </c>
      <c r="BA2630" s="24">
        <v>0</v>
      </c>
      <c r="BB2630" s="24">
        <v>0</v>
      </c>
      <c r="BC2630" s="24">
        <v>0</v>
      </c>
      <c r="BD2630" s="24">
        <f t="shared" si="1063"/>
        <v>0</v>
      </c>
      <c r="BE2630" s="25"/>
    </row>
    <row r="2631" spans="1:57" ht="25.5" customHeight="1" x14ac:dyDescent="0.25">
      <c r="A2631" s="22">
        <v>52</v>
      </c>
      <c r="B2631" s="78"/>
      <c r="C2631" s="78"/>
      <c r="D2631" s="89"/>
      <c r="E2631" s="89"/>
      <c r="F2631" s="24">
        <v>0</v>
      </c>
      <c r="G2631" s="24">
        <v>0</v>
      </c>
      <c r="H2631" s="24">
        <v>0</v>
      </c>
      <c r="I2631" s="24">
        <v>0</v>
      </c>
      <c r="J2631" s="24">
        <v>0</v>
      </c>
      <c r="K2631" s="24">
        <v>0</v>
      </c>
      <c r="L2631" s="24">
        <v>0</v>
      </c>
      <c r="M2631" s="24">
        <v>0</v>
      </c>
      <c r="N2631" s="24">
        <v>0</v>
      </c>
      <c r="O2631" s="24">
        <v>0</v>
      </c>
      <c r="P2631" s="24">
        <v>0</v>
      </c>
      <c r="Q2631" s="24">
        <v>0</v>
      </c>
      <c r="R2631" s="24">
        <v>0</v>
      </c>
      <c r="S2631" s="24">
        <v>0</v>
      </c>
      <c r="T2631" s="24">
        <v>0</v>
      </c>
      <c r="U2631" s="24">
        <v>0</v>
      </c>
      <c r="V2631" s="24"/>
      <c r="W2631" s="24">
        <v>0</v>
      </c>
      <c r="X2631" s="24"/>
      <c r="Y2631" s="24">
        <v>0</v>
      </c>
      <c r="Z2631" s="24">
        <v>0</v>
      </c>
      <c r="AA2631" s="24"/>
      <c r="AB2631" s="24">
        <v>0</v>
      </c>
      <c r="AC2631" s="24">
        <v>0</v>
      </c>
      <c r="AD2631" s="24">
        <v>0</v>
      </c>
      <c r="AE2631" s="24">
        <v>0</v>
      </c>
      <c r="AF2631" s="24">
        <v>0</v>
      </c>
      <c r="AG2631" s="24">
        <v>0</v>
      </c>
      <c r="AH2631" s="24"/>
      <c r="AI2631" s="24">
        <v>0</v>
      </c>
      <c r="AJ2631" s="24">
        <v>0</v>
      </c>
      <c r="AK2631" s="24"/>
      <c r="AL2631" s="24">
        <v>0</v>
      </c>
      <c r="AM2631" s="24">
        <v>0</v>
      </c>
      <c r="AN2631" s="24">
        <v>0</v>
      </c>
      <c r="AO2631" s="24">
        <v>0</v>
      </c>
      <c r="AP2631" s="24">
        <v>0</v>
      </c>
      <c r="AQ2631" s="24">
        <v>0</v>
      </c>
      <c r="AR2631" s="24">
        <v>0</v>
      </c>
      <c r="AS2631" s="24">
        <v>0</v>
      </c>
      <c r="AT2631" s="24">
        <v>0</v>
      </c>
      <c r="AU2631" s="24">
        <v>0</v>
      </c>
      <c r="AV2631" s="24">
        <v>0</v>
      </c>
      <c r="AW2631" s="24">
        <v>0</v>
      </c>
      <c r="AX2631" s="24">
        <v>0</v>
      </c>
      <c r="AY2631" s="24">
        <v>0</v>
      </c>
      <c r="AZ2631" s="24">
        <v>0</v>
      </c>
      <c r="BA2631" s="24">
        <v>0</v>
      </c>
      <c r="BB2631" s="24">
        <v>0</v>
      </c>
      <c r="BC2631" s="24">
        <v>0</v>
      </c>
      <c r="BD2631" s="24">
        <f t="shared" si="1063"/>
        <v>0</v>
      </c>
      <c r="BE2631" s="25"/>
    </row>
    <row r="2632" spans="1:57" ht="25.5" customHeight="1" x14ac:dyDescent="0.25">
      <c r="A2632" s="22">
        <v>52</v>
      </c>
      <c r="B2632" s="78"/>
      <c r="C2632" s="78"/>
      <c r="D2632" s="89"/>
      <c r="E2632" s="89"/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4">
        <v>0</v>
      </c>
      <c r="Q2632" s="24">
        <v>0</v>
      </c>
      <c r="R2632" s="24">
        <v>0</v>
      </c>
      <c r="S2632" s="24">
        <v>0</v>
      </c>
      <c r="T2632" s="24">
        <v>0</v>
      </c>
      <c r="U2632" s="24">
        <v>0</v>
      </c>
      <c r="V2632" s="24"/>
      <c r="W2632" s="24">
        <v>0</v>
      </c>
      <c r="X2632" s="24"/>
      <c r="Y2632" s="24">
        <v>0</v>
      </c>
      <c r="Z2632" s="24">
        <v>0</v>
      </c>
      <c r="AA2632" s="24"/>
      <c r="AB2632" s="24">
        <v>0</v>
      </c>
      <c r="AC2632" s="24">
        <v>0</v>
      </c>
      <c r="AD2632" s="24">
        <v>0</v>
      </c>
      <c r="AE2632" s="24">
        <v>0</v>
      </c>
      <c r="AF2632" s="24">
        <v>0</v>
      </c>
      <c r="AG2632" s="24">
        <v>0</v>
      </c>
      <c r="AH2632" s="24"/>
      <c r="AI2632" s="24">
        <v>0</v>
      </c>
      <c r="AJ2632" s="24">
        <v>0</v>
      </c>
      <c r="AK2632" s="24"/>
      <c r="AL2632" s="24">
        <v>0</v>
      </c>
      <c r="AM2632" s="24">
        <v>0</v>
      </c>
      <c r="AN2632" s="24">
        <v>0</v>
      </c>
      <c r="AO2632" s="24">
        <v>0</v>
      </c>
      <c r="AP2632" s="24">
        <v>0</v>
      </c>
      <c r="AQ2632" s="24">
        <v>0</v>
      </c>
      <c r="AR2632" s="24">
        <v>0</v>
      </c>
      <c r="AS2632" s="24">
        <v>0</v>
      </c>
      <c r="AT2632" s="24">
        <v>0</v>
      </c>
      <c r="AU2632" s="24">
        <v>0</v>
      </c>
      <c r="AV2632" s="24">
        <v>0</v>
      </c>
      <c r="AW2632" s="24">
        <v>0</v>
      </c>
      <c r="AX2632" s="24">
        <v>0</v>
      </c>
      <c r="AY2632" s="24">
        <v>0</v>
      </c>
      <c r="AZ2632" s="24">
        <v>0</v>
      </c>
      <c r="BA2632" s="24">
        <v>0</v>
      </c>
      <c r="BB2632" s="24">
        <v>0</v>
      </c>
      <c r="BC2632" s="24">
        <v>0</v>
      </c>
      <c r="BD2632" s="24">
        <f t="shared" si="1063"/>
        <v>0</v>
      </c>
      <c r="BE2632" s="25"/>
    </row>
    <row r="2633" spans="1:57" ht="25.5" customHeight="1" x14ac:dyDescent="0.25">
      <c r="A2633" s="22">
        <v>52</v>
      </c>
      <c r="B2633" s="78"/>
      <c r="C2633" s="76"/>
      <c r="D2633" s="76"/>
      <c r="E2633" s="76"/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4">
        <v>0</v>
      </c>
      <c r="Q2633" s="24">
        <v>0</v>
      </c>
      <c r="R2633" s="24">
        <v>0</v>
      </c>
      <c r="S2633" s="24">
        <v>0</v>
      </c>
      <c r="T2633" s="24">
        <v>0</v>
      </c>
      <c r="U2633" s="24">
        <v>0</v>
      </c>
      <c r="V2633" s="24"/>
      <c r="W2633" s="24">
        <v>0</v>
      </c>
      <c r="X2633" s="24"/>
      <c r="Y2633" s="24">
        <v>0</v>
      </c>
      <c r="Z2633" s="24">
        <v>0</v>
      </c>
      <c r="AA2633" s="24"/>
      <c r="AB2633" s="24">
        <v>0</v>
      </c>
      <c r="AC2633" s="24">
        <v>0</v>
      </c>
      <c r="AD2633" s="24">
        <v>0</v>
      </c>
      <c r="AE2633" s="24">
        <v>0</v>
      </c>
      <c r="AF2633" s="24">
        <v>0</v>
      </c>
      <c r="AG2633" s="24">
        <v>0</v>
      </c>
      <c r="AH2633" s="24"/>
      <c r="AI2633" s="24">
        <v>0</v>
      </c>
      <c r="AJ2633" s="24">
        <v>0</v>
      </c>
      <c r="AK2633" s="24"/>
      <c r="AL2633" s="24">
        <v>0</v>
      </c>
      <c r="AM2633" s="24">
        <v>0</v>
      </c>
      <c r="AN2633" s="24">
        <v>0</v>
      </c>
      <c r="AO2633" s="24">
        <v>0</v>
      </c>
      <c r="AP2633" s="24">
        <v>0</v>
      </c>
      <c r="AQ2633" s="24">
        <v>0</v>
      </c>
      <c r="AR2633" s="24">
        <v>0</v>
      </c>
      <c r="AS2633" s="24">
        <v>0</v>
      </c>
      <c r="AT2633" s="24">
        <v>0</v>
      </c>
      <c r="AU2633" s="24">
        <v>0</v>
      </c>
      <c r="AV2633" s="24">
        <v>0</v>
      </c>
      <c r="AW2633" s="24">
        <v>0</v>
      </c>
      <c r="AX2633" s="24">
        <v>0</v>
      </c>
      <c r="AY2633" s="24">
        <v>0</v>
      </c>
      <c r="AZ2633" s="24">
        <v>0</v>
      </c>
      <c r="BA2633" s="24">
        <v>0</v>
      </c>
      <c r="BB2633" s="24">
        <v>0</v>
      </c>
      <c r="BC2633" s="24">
        <v>0</v>
      </c>
      <c r="BD2633" s="24">
        <f t="shared" si="1063"/>
        <v>0</v>
      </c>
      <c r="BE2633" s="25"/>
    </row>
    <row r="2634" spans="1:57" ht="25.5" customHeight="1" x14ac:dyDescent="0.25">
      <c r="A2634" s="22">
        <v>52</v>
      </c>
      <c r="B2634" s="78"/>
      <c r="C2634" s="76"/>
      <c r="D2634" s="76"/>
      <c r="E2634" s="76"/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4">
        <v>0</v>
      </c>
      <c r="Q2634" s="24">
        <v>0</v>
      </c>
      <c r="R2634" s="24">
        <v>0</v>
      </c>
      <c r="S2634" s="24">
        <v>0</v>
      </c>
      <c r="T2634" s="24">
        <v>0</v>
      </c>
      <c r="U2634" s="24">
        <v>0</v>
      </c>
      <c r="V2634" s="24"/>
      <c r="W2634" s="24">
        <v>0</v>
      </c>
      <c r="X2634" s="24"/>
      <c r="Y2634" s="24">
        <v>0</v>
      </c>
      <c r="Z2634" s="24">
        <v>0</v>
      </c>
      <c r="AA2634" s="24"/>
      <c r="AB2634" s="24">
        <v>0</v>
      </c>
      <c r="AC2634" s="24">
        <v>0</v>
      </c>
      <c r="AD2634" s="24">
        <v>0</v>
      </c>
      <c r="AE2634" s="24">
        <v>0</v>
      </c>
      <c r="AF2634" s="24">
        <v>0</v>
      </c>
      <c r="AG2634" s="24">
        <v>0</v>
      </c>
      <c r="AH2634" s="24"/>
      <c r="AI2634" s="24">
        <v>0</v>
      </c>
      <c r="AJ2634" s="24">
        <v>0</v>
      </c>
      <c r="AK2634" s="24"/>
      <c r="AL2634" s="24">
        <v>0</v>
      </c>
      <c r="AM2634" s="24">
        <v>0</v>
      </c>
      <c r="AN2634" s="24">
        <v>0</v>
      </c>
      <c r="AO2634" s="24">
        <v>0</v>
      </c>
      <c r="AP2634" s="24">
        <v>0</v>
      </c>
      <c r="AQ2634" s="24">
        <v>0</v>
      </c>
      <c r="AR2634" s="24">
        <v>0</v>
      </c>
      <c r="AS2634" s="24">
        <v>0</v>
      </c>
      <c r="AT2634" s="24">
        <v>0</v>
      </c>
      <c r="AU2634" s="24">
        <v>0</v>
      </c>
      <c r="AV2634" s="24">
        <v>0</v>
      </c>
      <c r="AW2634" s="24">
        <v>0</v>
      </c>
      <c r="AX2634" s="24">
        <v>0</v>
      </c>
      <c r="AY2634" s="24">
        <v>0</v>
      </c>
      <c r="AZ2634" s="24">
        <v>0</v>
      </c>
      <c r="BA2634" s="24">
        <v>0</v>
      </c>
      <c r="BB2634" s="24">
        <v>0</v>
      </c>
      <c r="BC2634" s="24">
        <v>0</v>
      </c>
      <c r="BD2634" s="24">
        <f t="shared" si="1063"/>
        <v>0</v>
      </c>
      <c r="BE2634" s="25"/>
    </row>
    <row r="2635" spans="1:57" ht="25.5" customHeight="1" x14ac:dyDescent="0.25">
      <c r="A2635" s="22">
        <v>52</v>
      </c>
      <c r="B2635" s="78"/>
      <c r="C2635" s="76"/>
      <c r="D2635" s="76"/>
      <c r="E2635" s="76"/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4">
        <v>0</v>
      </c>
      <c r="Q2635" s="24">
        <v>0</v>
      </c>
      <c r="R2635" s="24">
        <v>0</v>
      </c>
      <c r="S2635" s="24">
        <v>0</v>
      </c>
      <c r="T2635" s="24">
        <v>0</v>
      </c>
      <c r="U2635" s="24">
        <v>0</v>
      </c>
      <c r="V2635" s="24"/>
      <c r="W2635" s="24">
        <v>0</v>
      </c>
      <c r="X2635" s="24"/>
      <c r="Y2635" s="24">
        <v>0</v>
      </c>
      <c r="Z2635" s="24">
        <v>0</v>
      </c>
      <c r="AA2635" s="24"/>
      <c r="AB2635" s="24">
        <v>0</v>
      </c>
      <c r="AC2635" s="24">
        <v>0</v>
      </c>
      <c r="AD2635" s="24">
        <v>0</v>
      </c>
      <c r="AE2635" s="24">
        <v>0</v>
      </c>
      <c r="AF2635" s="24">
        <v>0</v>
      </c>
      <c r="AG2635" s="24">
        <v>0</v>
      </c>
      <c r="AH2635" s="24"/>
      <c r="AI2635" s="24">
        <v>0</v>
      </c>
      <c r="AJ2635" s="24">
        <v>0</v>
      </c>
      <c r="AK2635" s="24"/>
      <c r="AL2635" s="24">
        <v>0</v>
      </c>
      <c r="AM2635" s="24">
        <v>0</v>
      </c>
      <c r="AN2635" s="24">
        <v>0</v>
      </c>
      <c r="AO2635" s="24">
        <v>0</v>
      </c>
      <c r="AP2635" s="24">
        <v>0</v>
      </c>
      <c r="AQ2635" s="24">
        <v>0</v>
      </c>
      <c r="AR2635" s="24">
        <v>0</v>
      </c>
      <c r="AS2635" s="24">
        <v>0</v>
      </c>
      <c r="AT2635" s="24">
        <v>0</v>
      </c>
      <c r="AU2635" s="24">
        <v>0</v>
      </c>
      <c r="AV2635" s="24">
        <v>0</v>
      </c>
      <c r="AW2635" s="24">
        <v>0</v>
      </c>
      <c r="AX2635" s="24">
        <v>0</v>
      </c>
      <c r="AY2635" s="24">
        <v>0</v>
      </c>
      <c r="AZ2635" s="24">
        <v>0</v>
      </c>
      <c r="BA2635" s="24">
        <v>0</v>
      </c>
      <c r="BB2635" s="24">
        <v>0</v>
      </c>
      <c r="BC2635" s="24">
        <v>0</v>
      </c>
      <c r="BD2635" s="24">
        <f t="shared" si="1063"/>
        <v>0</v>
      </c>
      <c r="BE2635" s="25"/>
    </row>
    <row r="2636" spans="1:57" ht="25.5" customHeight="1" x14ac:dyDescent="0.25">
      <c r="A2636" s="22">
        <v>52</v>
      </c>
      <c r="B2636" s="78"/>
      <c r="C2636" s="76"/>
      <c r="D2636" s="76"/>
      <c r="E2636" s="76"/>
      <c r="F2636" s="24">
        <v>0</v>
      </c>
      <c r="G2636" s="24">
        <v>0</v>
      </c>
      <c r="H2636" s="24">
        <v>0</v>
      </c>
      <c r="I2636" s="24">
        <v>0</v>
      </c>
      <c r="J2636" s="24">
        <v>0</v>
      </c>
      <c r="K2636" s="24">
        <v>0</v>
      </c>
      <c r="L2636" s="24">
        <v>0</v>
      </c>
      <c r="M2636" s="24">
        <v>0</v>
      </c>
      <c r="N2636" s="24">
        <v>0</v>
      </c>
      <c r="O2636" s="24">
        <v>0</v>
      </c>
      <c r="P2636" s="24">
        <v>0</v>
      </c>
      <c r="Q2636" s="24">
        <v>0</v>
      </c>
      <c r="R2636" s="24">
        <v>0</v>
      </c>
      <c r="S2636" s="24">
        <v>0</v>
      </c>
      <c r="T2636" s="24">
        <v>0</v>
      </c>
      <c r="U2636" s="24">
        <v>0</v>
      </c>
      <c r="V2636" s="24"/>
      <c r="W2636" s="24">
        <v>0</v>
      </c>
      <c r="X2636" s="24"/>
      <c r="Y2636" s="24">
        <v>0</v>
      </c>
      <c r="Z2636" s="24">
        <v>0</v>
      </c>
      <c r="AA2636" s="24"/>
      <c r="AB2636" s="24">
        <v>0</v>
      </c>
      <c r="AC2636" s="24">
        <v>0</v>
      </c>
      <c r="AD2636" s="24">
        <v>0</v>
      </c>
      <c r="AE2636" s="24">
        <v>0</v>
      </c>
      <c r="AF2636" s="24">
        <v>0</v>
      </c>
      <c r="AG2636" s="24">
        <v>0</v>
      </c>
      <c r="AH2636" s="24"/>
      <c r="AI2636" s="24">
        <v>0</v>
      </c>
      <c r="AJ2636" s="24">
        <v>0</v>
      </c>
      <c r="AK2636" s="24"/>
      <c r="AL2636" s="24">
        <v>0</v>
      </c>
      <c r="AM2636" s="24">
        <v>0</v>
      </c>
      <c r="AN2636" s="24">
        <v>0</v>
      </c>
      <c r="AO2636" s="24">
        <v>0</v>
      </c>
      <c r="AP2636" s="24">
        <v>0</v>
      </c>
      <c r="AQ2636" s="24">
        <v>0</v>
      </c>
      <c r="AR2636" s="24">
        <v>0</v>
      </c>
      <c r="AS2636" s="24">
        <v>0</v>
      </c>
      <c r="AT2636" s="24">
        <v>0</v>
      </c>
      <c r="AU2636" s="24">
        <v>0</v>
      </c>
      <c r="AV2636" s="24">
        <v>0</v>
      </c>
      <c r="AW2636" s="24">
        <v>0</v>
      </c>
      <c r="AX2636" s="24">
        <v>0</v>
      </c>
      <c r="AY2636" s="24">
        <v>0</v>
      </c>
      <c r="AZ2636" s="24">
        <v>0</v>
      </c>
      <c r="BA2636" s="24">
        <v>0</v>
      </c>
      <c r="BB2636" s="24">
        <v>0</v>
      </c>
      <c r="BC2636" s="24">
        <v>0</v>
      </c>
      <c r="BD2636" s="24">
        <f t="shared" si="1063"/>
        <v>0</v>
      </c>
      <c r="BE2636" s="25"/>
    </row>
    <row r="2637" spans="1:57" ht="25.5" customHeight="1" x14ac:dyDescent="0.25">
      <c r="A2637" s="22">
        <v>52</v>
      </c>
      <c r="B2637" s="78"/>
      <c r="C2637" s="76"/>
      <c r="D2637" s="76"/>
      <c r="E2637" s="76"/>
      <c r="F2637" s="24">
        <v>0</v>
      </c>
      <c r="G2637" s="24">
        <v>0</v>
      </c>
      <c r="H2637" s="24">
        <v>0</v>
      </c>
      <c r="I2637" s="24">
        <v>0</v>
      </c>
      <c r="J2637" s="24">
        <v>0</v>
      </c>
      <c r="K2637" s="24">
        <v>0</v>
      </c>
      <c r="L2637" s="24">
        <v>0</v>
      </c>
      <c r="M2637" s="24">
        <v>0</v>
      </c>
      <c r="N2637" s="24">
        <v>0</v>
      </c>
      <c r="O2637" s="24">
        <v>0</v>
      </c>
      <c r="P2637" s="24">
        <v>0</v>
      </c>
      <c r="Q2637" s="24">
        <v>0</v>
      </c>
      <c r="R2637" s="24">
        <v>0</v>
      </c>
      <c r="S2637" s="24">
        <v>0</v>
      </c>
      <c r="T2637" s="24">
        <v>0</v>
      </c>
      <c r="U2637" s="24">
        <v>0</v>
      </c>
      <c r="V2637" s="24"/>
      <c r="W2637" s="24">
        <v>0</v>
      </c>
      <c r="X2637" s="24"/>
      <c r="Y2637" s="24">
        <v>0</v>
      </c>
      <c r="Z2637" s="24">
        <v>0</v>
      </c>
      <c r="AA2637" s="24"/>
      <c r="AB2637" s="24">
        <v>0</v>
      </c>
      <c r="AC2637" s="24">
        <v>0</v>
      </c>
      <c r="AD2637" s="24">
        <v>0</v>
      </c>
      <c r="AE2637" s="24">
        <v>0</v>
      </c>
      <c r="AF2637" s="24">
        <v>0</v>
      </c>
      <c r="AG2637" s="24">
        <v>0</v>
      </c>
      <c r="AH2637" s="24"/>
      <c r="AI2637" s="24">
        <v>0</v>
      </c>
      <c r="AJ2637" s="24">
        <v>0</v>
      </c>
      <c r="AK2637" s="24"/>
      <c r="AL2637" s="24">
        <v>0</v>
      </c>
      <c r="AM2637" s="24">
        <v>0</v>
      </c>
      <c r="AN2637" s="24">
        <v>0</v>
      </c>
      <c r="AO2637" s="24">
        <v>0</v>
      </c>
      <c r="AP2637" s="24">
        <v>0</v>
      </c>
      <c r="AQ2637" s="24">
        <v>0</v>
      </c>
      <c r="AR2637" s="24">
        <v>0</v>
      </c>
      <c r="AS2637" s="24">
        <v>0</v>
      </c>
      <c r="AT2637" s="24">
        <v>0</v>
      </c>
      <c r="AU2637" s="24">
        <v>0</v>
      </c>
      <c r="AV2637" s="24">
        <v>0</v>
      </c>
      <c r="AW2637" s="24">
        <v>0</v>
      </c>
      <c r="AX2637" s="24">
        <v>0</v>
      </c>
      <c r="AY2637" s="24">
        <v>0</v>
      </c>
      <c r="AZ2637" s="24">
        <v>0</v>
      </c>
      <c r="BA2637" s="24">
        <v>0</v>
      </c>
      <c r="BB2637" s="24">
        <v>0</v>
      </c>
      <c r="BC2637" s="24">
        <v>0</v>
      </c>
      <c r="BD2637" s="24">
        <f t="shared" si="1063"/>
        <v>0</v>
      </c>
      <c r="BE2637" s="25"/>
    </row>
    <row r="2638" spans="1:57" ht="25.5" customHeight="1" x14ac:dyDescent="0.25">
      <c r="A2638" s="22">
        <v>52</v>
      </c>
      <c r="B2638" s="78"/>
      <c r="C2638" s="76"/>
      <c r="D2638" s="76"/>
      <c r="E2638" s="76"/>
      <c r="F2638" s="24">
        <v>0</v>
      </c>
      <c r="G2638" s="24">
        <v>0</v>
      </c>
      <c r="H2638" s="24">
        <v>0</v>
      </c>
      <c r="I2638" s="24">
        <v>0</v>
      </c>
      <c r="J2638" s="24">
        <v>0</v>
      </c>
      <c r="K2638" s="24">
        <v>0</v>
      </c>
      <c r="L2638" s="24">
        <v>0</v>
      </c>
      <c r="M2638" s="24">
        <v>0</v>
      </c>
      <c r="N2638" s="24">
        <v>0</v>
      </c>
      <c r="O2638" s="24">
        <v>0</v>
      </c>
      <c r="P2638" s="24">
        <v>0</v>
      </c>
      <c r="Q2638" s="24">
        <v>0</v>
      </c>
      <c r="R2638" s="24">
        <v>0</v>
      </c>
      <c r="S2638" s="24">
        <v>0</v>
      </c>
      <c r="T2638" s="24">
        <v>0</v>
      </c>
      <c r="U2638" s="24">
        <v>0</v>
      </c>
      <c r="V2638" s="24"/>
      <c r="W2638" s="24">
        <v>0</v>
      </c>
      <c r="X2638" s="24"/>
      <c r="Y2638" s="24">
        <v>0</v>
      </c>
      <c r="Z2638" s="24">
        <v>0</v>
      </c>
      <c r="AA2638" s="24"/>
      <c r="AB2638" s="24">
        <v>0</v>
      </c>
      <c r="AC2638" s="24">
        <v>0</v>
      </c>
      <c r="AD2638" s="24">
        <v>0</v>
      </c>
      <c r="AE2638" s="24">
        <v>0</v>
      </c>
      <c r="AF2638" s="24">
        <v>0</v>
      </c>
      <c r="AG2638" s="24">
        <v>0</v>
      </c>
      <c r="AH2638" s="24"/>
      <c r="AI2638" s="24">
        <v>0</v>
      </c>
      <c r="AJ2638" s="24">
        <v>0</v>
      </c>
      <c r="AK2638" s="24"/>
      <c r="AL2638" s="24">
        <v>0</v>
      </c>
      <c r="AM2638" s="24">
        <v>0</v>
      </c>
      <c r="AN2638" s="24">
        <v>0</v>
      </c>
      <c r="AO2638" s="24">
        <v>0</v>
      </c>
      <c r="AP2638" s="24">
        <v>0</v>
      </c>
      <c r="AQ2638" s="24">
        <v>0</v>
      </c>
      <c r="AR2638" s="24">
        <v>0</v>
      </c>
      <c r="AS2638" s="24">
        <v>0</v>
      </c>
      <c r="AT2638" s="24">
        <v>0</v>
      </c>
      <c r="AU2638" s="24">
        <v>0</v>
      </c>
      <c r="AV2638" s="24">
        <v>0</v>
      </c>
      <c r="AW2638" s="24">
        <v>0</v>
      </c>
      <c r="AX2638" s="24">
        <v>0</v>
      </c>
      <c r="AY2638" s="24">
        <v>0</v>
      </c>
      <c r="AZ2638" s="24">
        <v>0</v>
      </c>
      <c r="BA2638" s="24">
        <v>0</v>
      </c>
      <c r="BB2638" s="24">
        <v>0</v>
      </c>
      <c r="BC2638" s="24">
        <v>0</v>
      </c>
      <c r="BD2638" s="24">
        <f t="shared" si="1063"/>
        <v>0</v>
      </c>
      <c r="BE2638" s="25"/>
    </row>
    <row r="2639" spans="1:57" ht="25.5" customHeight="1" x14ac:dyDescent="0.25">
      <c r="A2639" s="22">
        <v>52</v>
      </c>
      <c r="B2639" s="78"/>
      <c r="C2639" s="76"/>
      <c r="D2639" s="76"/>
      <c r="E2639" s="76"/>
      <c r="F2639" s="24">
        <v>0</v>
      </c>
      <c r="G2639" s="24">
        <v>0</v>
      </c>
      <c r="H2639" s="24">
        <v>0</v>
      </c>
      <c r="I2639" s="24">
        <v>0</v>
      </c>
      <c r="J2639" s="24">
        <v>0</v>
      </c>
      <c r="K2639" s="24">
        <v>0</v>
      </c>
      <c r="L2639" s="24">
        <v>0</v>
      </c>
      <c r="M2639" s="24">
        <v>0</v>
      </c>
      <c r="N2639" s="24">
        <v>0</v>
      </c>
      <c r="O2639" s="24">
        <v>0</v>
      </c>
      <c r="P2639" s="24">
        <v>0</v>
      </c>
      <c r="Q2639" s="24">
        <v>0</v>
      </c>
      <c r="R2639" s="24">
        <v>0</v>
      </c>
      <c r="S2639" s="24">
        <v>0</v>
      </c>
      <c r="T2639" s="24">
        <v>0</v>
      </c>
      <c r="U2639" s="24">
        <v>0</v>
      </c>
      <c r="V2639" s="24"/>
      <c r="W2639" s="24">
        <v>0</v>
      </c>
      <c r="X2639" s="24"/>
      <c r="Y2639" s="24">
        <v>0</v>
      </c>
      <c r="Z2639" s="24">
        <v>0</v>
      </c>
      <c r="AA2639" s="24"/>
      <c r="AB2639" s="24">
        <v>0</v>
      </c>
      <c r="AC2639" s="24">
        <v>0</v>
      </c>
      <c r="AD2639" s="24">
        <v>0</v>
      </c>
      <c r="AE2639" s="24">
        <v>0</v>
      </c>
      <c r="AF2639" s="24">
        <v>0</v>
      </c>
      <c r="AG2639" s="24">
        <v>0</v>
      </c>
      <c r="AH2639" s="24"/>
      <c r="AI2639" s="24">
        <v>0</v>
      </c>
      <c r="AJ2639" s="24">
        <v>0</v>
      </c>
      <c r="AK2639" s="24"/>
      <c r="AL2639" s="24">
        <v>0</v>
      </c>
      <c r="AM2639" s="24">
        <v>0</v>
      </c>
      <c r="AN2639" s="24">
        <v>0</v>
      </c>
      <c r="AO2639" s="24">
        <v>0</v>
      </c>
      <c r="AP2639" s="24">
        <v>0</v>
      </c>
      <c r="AQ2639" s="24">
        <v>0</v>
      </c>
      <c r="AR2639" s="24">
        <v>0</v>
      </c>
      <c r="AS2639" s="24">
        <v>0</v>
      </c>
      <c r="AT2639" s="24">
        <v>0</v>
      </c>
      <c r="AU2639" s="24">
        <v>0</v>
      </c>
      <c r="AV2639" s="24">
        <v>0</v>
      </c>
      <c r="AW2639" s="24">
        <v>0</v>
      </c>
      <c r="AX2639" s="24">
        <v>0</v>
      </c>
      <c r="AY2639" s="24">
        <v>0</v>
      </c>
      <c r="AZ2639" s="24">
        <v>0</v>
      </c>
      <c r="BA2639" s="24">
        <v>0</v>
      </c>
      <c r="BB2639" s="24">
        <v>0</v>
      </c>
      <c r="BC2639" s="24">
        <v>0</v>
      </c>
      <c r="BD2639" s="24">
        <f t="shared" si="1063"/>
        <v>0</v>
      </c>
      <c r="BE2639" s="25"/>
    </row>
    <row r="2640" spans="1:57" ht="25.5" customHeight="1" x14ac:dyDescent="0.25">
      <c r="A2640" s="22">
        <v>52</v>
      </c>
      <c r="B2640" s="78"/>
      <c r="C2640" s="76"/>
      <c r="D2640" s="76"/>
      <c r="E2640" s="76"/>
      <c r="F2640" s="24">
        <v>0</v>
      </c>
      <c r="G2640" s="24">
        <v>0</v>
      </c>
      <c r="H2640" s="24">
        <v>0</v>
      </c>
      <c r="I2640" s="24">
        <v>0</v>
      </c>
      <c r="J2640" s="24">
        <v>0</v>
      </c>
      <c r="K2640" s="24">
        <v>0</v>
      </c>
      <c r="L2640" s="24">
        <v>0</v>
      </c>
      <c r="M2640" s="24">
        <v>0</v>
      </c>
      <c r="N2640" s="24">
        <v>0</v>
      </c>
      <c r="O2640" s="24">
        <v>0</v>
      </c>
      <c r="P2640" s="24">
        <v>0</v>
      </c>
      <c r="Q2640" s="24">
        <v>0</v>
      </c>
      <c r="R2640" s="24">
        <v>0</v>
      </c>
      <c r="S2640" s="24">
        <v>0</v>
      </c>
      <c r="T2640" s="24">
        <v>0</v>
      </c>
      <c r="U2640" s="24">
        <v>0</v>
      </c>
      <c r="V2640" s="24"/>
      <c r="W2640" s="24">
        <v>0</v>
      </c>
      <c r="X2640" s="24"/>
      <c r="Y2640" s="24">
        <v>0</v>
      </c>
      <c r="Z2640" s="24">
        <v>0</v>
      </c>
      <c r="AA2640" s="24"/>
      <c r="AB2640" s="24">
        <v>0</v>
      </c>
      <c r="AC2640" s="24">
        <v>0</v>
      </c>
      <c r="AD2640" s="24">
        <v>0</v>
      </c>
      <c r="AE2640" s="24">
        <v>0</v>
      </c>
      <c r="AF2640" s="24">
        <v>0</v>
      </c>
      <c r="AG2640" s="24">
        <v>0</v>
      </c>
      <c r="AH2640" s="24"/>
      <c r="AI2640" s="24">
        <v>0</v>
      </c>
      <c r="AJ2640" s="24">
        <v>0</v>
      </c>
      <c r="AK2640" s="24"/>
      <c r="AL2640" s="24">
        <v>0</v>
      </c>
      <c r="AM2640" s="24">
        <v>0</v>
      </c>
      <c r="AN2640" s="24">
        <v>0</v>
      </c>
      <c r="AO2640" s="24">
        <v>0</v>
      </c>
      <c r="AP2640" s="24">
        <v>0</v>
      </c>
      <c r="AQ2640" s="24">
        <v>0</v>
      </c>
      <c r="AR2640" s="24">
        <v>0</v>
      </c>
      <c r="AS2640" s="24">
        <v>0</v>
      </c>
      <c r="AT2640" s="24">
        <v>0</v>
      </c>
      <c r="AU2640" s="24">
        <v>0</v>
      </c>
      <c r="AV2640" s="24">
        <v>0</v>
      </c>
      <c r="AW2640" s="24">
        <v>0</v>
      </c>
      <c r="AX2640" s="24">
        <v>0</v>
      </c>
      <c r="AY2640" s="24">
        <v>0</v>
      </c>
      <c r="AZ2640" s="24">
        <v>0</v>
      </c>
      <c r="BA2640" s="24">
        <v>0</v>
      </c>
      <c r="BB2640" s="24">
        <v>0</v>
      </c>
      <c r="BC2640" s="24">
        <v>0</v>
      </c>
      <c r="BD2640" s="24">
        <f t="shared" si="1063"/>
        <v>0</v>
      </c>
      <c r="BE2640" s="25"/>
    </row>
    <row r="2641" spans="1:57" ht="25.5" customHeight="1" x14ac:dyDescent="0.25">
      <c r="A2641" s="29"/>
      <c r="B2641" s="29"/>
      <c r="C2641" s="30"/>
      <c r="D2641" s="30"/>
      <c r="E2641" s="23" t="s">
        <v>116</v>
      </c>
      <c r="F2641" s="37">
        <f t="shared" ref="F2641:AK2641" si="1064">SUM(F2601:F2640)</f>
        <v>0</v>
      </c>
      <c r="G2641" s="37">
        <f t="shared" si="1064"/>
        <v>0</v>
      </c>
      <c r="H2641" s="37">
        <f t="shared" si="1064"/>
        <v>0</v>
      </c>
      <c r="I2641" s="37">
        <f t="shared" si="1064"/>
        <v>0</v>
      </c>
      <c r="J2641" s="37">
        <f t="shared" si="1064"/>
        <v>0</v>
      </c>
      <c r="K2641" s="37">
        <f t="shared" si="1064"/>
        <v>0</v>
      </c>
      <c r="L2641" s="37">
        <f t="shared" si="1064"/>
        <v>0</v>
      </c>
      <c r="M2641" s="37">
        <f t="shared" si="1064"/>
        <v>0</v>
      </c>
      <c r="N2641" s="37">
        <f t="shared" si="1064"/>
        <v>0</v>
      </c>
      <c r="O2641" s="37">
        <f t="shared" si="1064"/>
        <v>0</v>
      </c>
      <c r="P2641" s="37">
        <f t="shared" si="1064"/>
        <v>0</v>
      </c>
      <c r="Q2641" s="37">
        <f t="shared" si="1064"/>
        <v>0</v>
      </c>
      <c r="R2641" s="37">
        <f t="shared" si="1064"/>
        <v>0</v>
      </c>
      <c r="S2641" s="37">
        <f t="shared" si="1064"/>
        <v>0</v>
      </c>
      <c r="T2641" s="37">
        <f t="shared" si="1064"/>
        <v>0</v>
      </c>
      <c r="U2641" s="37">
        <f t="shared" si="1064"/>
        <v>0</v>
      </c>
      <c r="V2641" s="37"/>
      <c r="W2641" s="37">
        <f t="shared" si="1064"/>
        <v>0</v>
      </c>
      <c r="X2641" s="37"/>
      <c r="Y2641" s="37">
        <f t="shared" si="1064"/>
        <v>0</v>
      </c>
      <c r="Z2641" s="37">
        <f t="shared" si="1064"/>
        <v>0</v>
      </c>
      <c r="AA2641" s="37"/>
      <c r="AB2641" s="37">
        <f t="shared" si="1064"/>
        <v>0</v>
      </c>
      <c r="AC2641" s="37">
        <f t="shared" si="1064"/>
        <v>0</v>
      </c>
      <c r="AD2641" s="37">
        <f t="shared" si="1064"/>
        <v>0</v>
      </c>
      <c r="AE2641" s="37">
        <f t="shared" si="1064"/>
        <v>0</v>
      </c>
      <c r="AF2641" s="37">
        <f t="shared" si="1064"/>
        <v>0</v>
      </c>
      <c r="AG2641" s="37">
        <f t="shared" si="1064"/>
        <v>0</v>
      </c>
      <c r="AH2641" s="37"/>
      <c r="AI2641" s="37">
        <f t="shared" si="1064"/>
        <v>0</v>
      </c>
      <c r="AJ2641" s="37">
        <f t="shared" si="1064"/>
        <v>0</v>
      </c>
      <c r="AK2641" s="37"/>
      <c r="AL2641" s="37">
        <f t="shared" ref="AL2641:BC2641" si="1065">SUM(AL2601:AL2640)</f>
        <v>0</v>
      </c>
      <c r="AM2641" s="37">
        <f t="shared" si="1065"/>
        <v>0</v>
      </c>
      <c r="AN2641" s="37">
        <f t="shared" si="1065"/>
        <v>0</v>
      </c>
      <c r="AO2641" s="37">
        <f t="shared" si="1065"/>
        <v>0</v>
      </c>
      <c r="AP2641" s="37">
        <f t="shared" si="1065"/>
        <v>0</v>
      </c>
      <c r="AQ2641" s="37">
        <f t="shared" si="1065"/>
        <v>0</v>
      </c>
      <c r="AR2641" s="37">
        <f t="shared" si="1065"/>
        <v>0</v>
      </c>
      <c r="AS2641" s="37">
        <f t="shared" si="1065"/>
        <v>0</v>
      </c>
      <c r="AT2641" s="37">
        <f t="shared" si="1065"/>
        <v>0</v>
      </c>
      <c r="AU2641" s="37">
        <f t="shared" si="1065"/>
        <v>0</v>
      </c>
      <c r="AV2641" s="37">
        <f t="shared" si="1065"/>
        <v>0</v>
      </c>
      <c r="AW2641" s="37">
        <f t="shared" si="1065"/>
        <v>0</v>
      </c>
      <c r="AX2641" s="37">
        <f t="shared" si="1065"/>
        <v>0</v>
      </c>
      <c r="AY2641" s="37">
        <f t="shared" si="1065"/>
        <v>0</v>
      </c>
      <c r="AZ2641" s="37">
        <f t="shared" si="1065"/>
        <v>0</v>
      </c>
      <c r="BA2641" s="37">
        <f t="shared" si="1065"/>
        <v>0</v>
      </c>
      <c r="BB2641" s="37">
        <f t="shared" si="1065"/>
        <v>0</v>
      </c>
      <c r="BC2641" s="37">
        <f t="shared" si="1065"/>
        <v>0</v>
      </c>
      <c r="BD2641" s="24">
        <f t="shared" si="1063"/>
        <v>0</v>
      </c>
      <c r="BE2641" s="110"/>
    </row>
    <row r="2642" spans="1:57" ht="25.5" customHeight="1" x14ac:dyDescent="0.25">
      <c r="A2642" s="29"/>
      <c r="B2642" s="29"/>
      <c r="C2642" s="30"/>
      <c r="D2642" s="30"/>
      <c r="E2642" s="23" t="s">
        <v>117</v>
      </c>
      <c r="F2642" s="33">
        <f t="shared" ref="F2642:AK2642" si="1066">COUNTA(F2601:F2640)</f>
        <v>40</v>
      </c>
      <c r="G2642" s="33">
        <f t="shared" si="1066"/>
        <v>40</v>
      </c>
      <c r="H2642" s="33">
        <f t="shared" si="1066"/>
        <v>40</v>
      </c>
      <c r="I2642" s="33">
        <f t="shared" si="1066"/>
        <v>40</v>
      </c>
      <c r="J2642" s="33">
        <f t="shared" si="1066"/>
        <v>40</v>
      </c>
      <c r="K2642" s="33">
        <f t="shared" si="1066"/>
        <v>40</v>
      </c>
      <c r="L2642" s="33">
        <f t="shared" si="1066"/>
        <v>40</v>
      </c>
      <c r="M2642" s="33">
        <f t="shared" si="1066"/>
        <v>40</v>
      </c>
      <c r="N2642" s="33">
        <f t="shared" si="1066"/>
        <v>40</v>
      </c>
      <c r="O2642" s="33">
        <f t="shared" si="1066"/>
        <v>40</v>
      </c>
      <c r="P2642" s="33">
        <f t="shared" si="1066"/>
        <v>40</v>
      </c>
      <c r="Q2642" s="33">
        <f t="shared" si="1066"/>
        <v>40</v>
      </c>
      <c r="R2642" s="33">
        <f t="shared" si="1066"/>
        <v>40</v>
      </c>
      <c r="S2642" s="33">
        <f t="shared" si="1066"/>
        <v>40</v>
      </c>
      <c r="T2642" s="33">
        <f t="shared" si="1066"/>
        <v>40</v>
      </c>
      <c r="U2642" s="33">
        <f t="shared" si="1066"/>
        <v>40</v>
      </c>
      <c r="V2642" s="33"/>
      <c r="W2642" s="33">
        <f t="shared" si="1066"/>
        <v>40</v>
      </c>
      <c r="X2642" s="33"/>
      <c r="Y2642" s="33">
        <f t="shared" si="1066"/>
        <v>40</v>
      </c>
      <c r="Z2642" s="33">
        <f t="shared" si="1066"/>
        <v>40</v>
      </c>
      <c r="AA2642" s="33"/>
      <c r="AB2642" s="33">
        <f t="shared" si="1066"/>
        <v>40</v>
      </c>
      <c r="AC2642" s="33">
        <f t="shared" si="1066"/>
        <v>40</v>
      </c>
      <c r="AD2642" s="33">
        <f t="shared" si="1066"/>
        <v>40</v>
      </c>
      <c r="AE2642" s="33">
        <f t="shared" si="1066"/>
        <v>40</v>
      </c>
      <c r="AF2642" s="33">
        <f t="shared" si="1066"/>
        <v>40</v>
      </c>
      <c r="AG2642" s="33">
        <f t="shared" si="1066"/>
        <v>40</v>
      </c>
      <c r="AH2642" s="33"/>
      <c r="AI2642" s="33">
        <f t="shared" si="1066"/>
        <v>40</v>
      </c>
      <c r="AJ2642" s="33">
        <f t="shared" si="1066"/>
        <v>40</v>
      </c>
      <c r="AK2642" s="33"/>
      <c r="AL2642" s="33">
        <f t="shared" ref="AL2642:BC2642" si="1067">COUNTA(AL2601:AL2640)</f>
        <v>40</v>
      </c>
      <c r="AM2642" s="33">
        <f t="shared" si="1067"/>
        <v>40</v>
      </c>
      <c r="AN2642" s="33">
        <f t="shared" si="1067"/>
        <v>40</v>
      </c>
      <c r="AO2642" s="33">
        <f t="shared" si="1067"/>
        <v>40</v>
      </c>
      <c r="AP2642" s="33">
        <f t="shared" si="1067"/>
        <v>40</v>
      </c>
      <c r="AQ2642" s="33">
        <f t="shared" si="1067"/>
        <v>40</v>
      </c>
      <c r="AR2642" s="33">
        <f t="shared" si="1067"/>
        <v>40</v>
      </c>
      <c r="AS2642" s="33">
        <f t="shared" si="1067"/>
        <v>40</v>
      </c>
      <c r="AT2642" s="33">
        <f t="shared" si="1067"/>
        <v>40</v>
      </c>
      <c r="AU2642" s="33">
        <f t="shared" si="1067"/>
        <v>40</v>
      </c>
      <c r="AV2642" s="33">
        <f t="shared" si="1067"/>
        <v>40</v>
      </c>
      <c r="AW2642" s="33">
        <f t="shared" si="1067"/>
        <v>40</v>
      </c>
      <c r="AX2642" s="33">
        <f t="shared" si="1067"/>
        <v>40</v>
      </c>
      <c r="AY2642" s="33">
        <f t="shared" si="1067"/>
        <v>40</v>
      </c>
      <c r="AZ2642" s="33">
        <f t="shared" si="1067"/>
        <v>40</v>
      </c>
      <c r="BA2642" s="33">
        <f t="shared" si="1067"/>
        <v>40</v>
      </c>
      <c r="BB2642" s="33">
        <f t="shared" si="1067"/>
        <v>40</v>
      </c>
      <c r="BC2642" s="33">
        <f t="shared" si="1067"/>
        <v>40</v>
      </c>
      <c r="BD2642" s="33">
        <f t="shared" si="1063"/>
        <v>1800</v>
      </c>
      <c r="BE2642" s="110"/>
    </row>
    <row r="2643" spans="1:57" ht="25.5" customHeight="1" x14ac:dyDescent="0.25">
      <c r="A2643" s="29"/>
      <c r="B2643" s="29"/>
      <c r="C2643" s="30"/>
      <c r="D2643" s="30"/>
      <c r="E2643" s="23" t="s">
        <v>64</v>
      </c>
      <c r="F2643" s="34">
        <f t="shared" ref="F2643:AK2643" si="1068">COUNTIF(F2601:F2640,"NS")</f>
        <v>0</v>
      </c>
      <c r="G2643" s="34">
        <f t="shared" si="1068"/>
        <v>0</v>
      </c>
      <c r="H2643" s="34">
        <f t="shared" si="1068"/>
        <v>0</v>
      </c>
      <c r="I2643" s="34">
        <f t="shared" si="1068"/>
        <v>0</v>
      </c>
      <c r="J2643" s="34">
        <f t="shared" si="1068"/>
        <v>0</v>
      </c>
      <c r="K2643" s="34">
        <f t="shared" si="1068"/>
        <v>0</v>
      </c>
      <c r="L2643" s="34">
        <f t="shared" si="1068"/>
        <v>0</v>
      </c>
      <c r="M2643" s="34">
        <f t="shared" si="1068"/>
        <v>0</v>
      </c>
      <c r="N2643" s="34">
        <f t="shared" si="1068"/>
        <v>0</v>
      </c>
      <c r="O2643" s="34">
        <f t="shared" si="1068"/>
        <v>0</v>
      </c>
      <c r="P2643" s="34">
        <f t="shared" si="1068"/>
        <v>0</v>
      </c>
      <c r="Q2643" s="34">
        <f t="shared" si="1068"/>
        <v>0</v>
      </c>
      <c r="R2643" s="34">
        <f t="shared" si="1068"/>
        <v>0</v>
      </c>
      <c r="S2643" s="34">
        <f t="shared" si="1068"/>
        <v>0</v>
      </c>
      <c r="T2643" s="34">
        <f t="shared" si="1068"/>
        <v>0</v>
      </c>
      <c r="U2643" s="34">
        <f t="shared" si="1068"/>
        <v>0</v>
      </c>
      <c r="V2643" s="34"/>
      <c r="W2643" s="34">
        <f t="shared" si="1068"/>
        <v>0</v>
      </c>
      <c r="X2643" s="34"/>
      <c r="Y2643" s="34">
        <f t="shared" si="1068"/>
        <v>0</v>
      </c>
      <c r="Z2643" s="34">
        <f t="shared" si="1068"/>
        <v>0</v>
      </c>
      <c r="AA2643" s="34"/>
      <c r="AB2643" s="34">
        <f t="shared" si="1068"/>
        <v>0</v>
      </c>
      <c r="AC2643" s="34">
        <f t="shared" si="1068"/>
        <v>0</v>
      </c>
      <c r="AD2643" s="34">
        <f t="shared" si="1068"/>
        <v>0</v>
      </c>
      <c r="AE2643" s="34">
        <f t="shared" si="1068"/>
        <v>0</v>
      </c>
      <c r="AF2643" s="34">
        <f t="shared" si="1068"/>
        <v>0</v>
      </c>
      <c r="AG2643" s="34">
        <f t="shared" si="1068"/>
        <v>0</v>
      </c>
      <c r="AH2643" s="34"/>
      <c r="AI2643" s="34">
        <f t="shared" si="1068"/>
        <v>0</v>
      </c>
      <c r="AJ2643" s="34">
        <f t="shared" si="1068"/>
        <v>0</v>
      </c>
      <c r="AK2643" s="34"/>
      <c r="AL2643" s="34">
        <f t="shared" ref="AL2643:BC2643" si="1069">COUNTIF(AL2601:AL2640,"NS")</f>
        <v>0</v>
      </c>
      <c r="AM2643" s="34">
        <f t="shared" si="1069"/>
        <v>0</v>
      </c>
      <c r="AN2643" s="34">
        <f t="shared" si="1069"/>
        <v>0</v>
      </c>
      <c r="AO2643" s="34">
        <f t="shared" si="1069"/>
        <v>0</v>
      </c>
      <c r="AP2643" s="34">
        <f t="shared" si="1069"/>
        <v>0</v>
      </c>
      <c r="AQ2643" s="34">
        <f t="shared" si="1069"/>
        <v>0</v>
      </c>
      <c r="AR2643" s="34">
        <f t="shared" si="1069"/>
        <v>0</v>
      </c>
      <c r="AS2643" s="34">
        <f t="shared" si="1069"/>
        <v>0</v>
      </c>
      <c r="AT2643" s="34">
        <f t="shared" si="1069"/>
        <v>0</v>
      </c>
      <c r="AU2643" s="34">
        <f t="shared" si="1069"/>
        <v>0</v>
      </c>
      <c r="AV2643" s="34">
        <f t="shared" si="1069"/>
        <v>0</v>
      </c>
      <c r="AW2643" s="34">
        <f t="shared" si="1069"/>
        <v>0</v>
      </c>
      <c r="AX2643" s="34">
        <f t="shared" si="1069"/>
        <v>0</v>
      </c>
      <c r="AY2643" s="34">
        <f t="shared" si="1069"/>
        <v>0</v>
      </c>
      <c r="AZ2643" s="34">
        <f t="shared" si="1069"/>
        <v>0</v>
      </c>
      <c r="BA2643" s="34">
        <f t="shared" si="1069"/>
        <v>0</v>
      </c>
      <c r="BB2643" s="34">
        <f t="shared" si="1069"/>
        <v>0</v>
      </c>
      <c r="BC2643" s="34">
        <f t="shared" si="1069"/>
        <v>0</v>
      </c>
      <c r="BD2643" s="33">
        <f t="shared" si="1063"/>
        <v>0</v>
      </c>
      <c r="BE2643" s="110"/>
    </row>
    <row r="2644" spans="1:57" ht="25.5" customHeight="1" x14ac:dyDescent="0.25">
      <c r="A2644" s="29"/>
      <c r="B2644" s="29"/>
      <c r="C2644" s="30"/>
      <c r="D2644" s="30"/>
      <c r="E2644" s="23" t="s">
        <v>59</v>
      </c>
      <c r="F2644" s="34">
        <f t="shared" ref="F2644:AK2644" si="1070">COUNTIF(F2601:F2640,"NC")</f>
        <v>0</v>
      </c>
      <c r="G2644" s="34">
        <f t="shared" si="1070"/>
        <v>0</v>
      </c>
      <c r="H2644" s="34">
        <f t="shared" si="1070"/>
        <v>0</v>
      </c>
      <c r="I2644" s="34">
        <f t="shared" si="1070"/>
        <v>0</v>
      </c>
      <c r="J2644" s="34">
        <f t="shared" si="1070"/>
        <v>0</v>
      </c>
      <c r="K2644" s="34">
        <f t="shared" si="1070"/>
        <v>0</v>
      </c>
      <c r="L2644" s="34">
        <f t="shared" si="1070"/>
        <v>0</v>
      </c>
      <c r="M2644" s="34">
        <f t="shared" si="1070"/>
        <v>0</v>
      </c>
      <c r="N2644" s="34">
        <f t="shared" si="1070"/>
        <v>0</v>
      </c>
      <c r="O2644" s="34">
        <f t="shared" si="1070"/>
        <v>0</v>
      </c>
      <c r="P2644" s="34">
        <f t="shared" si="1070"/>
        <v>0</v>
      </c>
      <c r="Q2644" s="34">
        <f t="shared" si="1070"/>
        <v>0</v>
      </c>
      <c r="R2644" s="34">
        <f t="shared" si="1070"/>
        <v>0</v>
      </c>
      <c r="S2644" s="34">
        <f t="shared" si="1070"/>
        <v>0</v>
      </c>
      <c r="T2644" s="34">
        <f t="shared" si="1070"/>
        <v>0</v>
      </c>
      <c r="U2644" s="34">
        <f t="shared" si="1070"/>
        <v>0</v>
      </c>
      <c r="V2644" s="34"/>
      <c r="W2644" s="34">
        <f t="shared" si="1070"/>
        <v>0</v>
      </c>
      <c r="X2644" s="34"/>
      <c r="Y2644" s="34">
        <f t="shared" si="1070"/>
        <v>0</v>
      </c>
      <c r="Z2644" s="34">
        <f t="shared" si="1070"/>
        <v>0</v>
      </c>
      <c r="AA2644" s="34"/>
      <c r="AB2644" s="34">
        <f t="shared" si="1070"/>
        <v>0</v>
      </c>
      <c r="AC2644" s="34">
        <f t="shared" si="1070"/>
        <v>0</v>
      </c>
      <c r="AD2644" s="34">
        <f t="shared" si="1070"/>
        <v>0</v>
      </c>
      <c r="AE2644" s="34">
        <f t="shared" si="1070"/>
        <v>0</v>
      </c>
      <c r="AF2644" s="34">
        <f t="shared" si="1070"/>
        <v>0</v>
      </c>
      <c r="AG2644" s="34">
        <f t="shared" si="1070"/>
        <v>0</v>
      </c>
      <c r="AH2644" s="34"/>
      <c r="AI2644" s="34">
        <f t="shared" si="1070"/>
        <v>0</v>
      </c>
      <c r="AJ2644" s="34">
        <f t="shared" si="1070"/>
        <v>0</v>
      </c>
      <c r="AK2644" s="34"/>
      <c r="AL2644" s="34">
        <f t="shared" ref="AL2644:BC2644" si="1071">COUNTIF(AL2601:AL2640,"NC")</f>
        <v>0</v>
      </c>
      <c r="AM2644" s="34">
        <f t="shared" si="1071"/>
        <v>0</v>
      </c>
      <c r="AN2644" s="34">
        <f t="shared" si="1071"/>
        <v>0</v>
      </c>
      <c r="AO2644" s="34">
        <f t="shared" si="1071"/>
        <v>0</v>
      </c>
      <c r="AP2644" s="34">
        <f t="shared" si="1071"/>
        <v>0</v>
      </c>
      <c r="AQ2644" s="34">
        <f t="shared" si="1071"/>
        <v>0</v>
      </c>
      <c r="AR2644" s="34">
        <f t="shared" si="1071"/>
        <v>0</v>
      </c>
      <c r="AS2644" s="34">
        <f t="shared" si="1071"/>
        <v>0</v>
      </c>
      <c r="AT2644" s="34">
        <f t="shared" si="1071"/>
        <v>0</v>
      </c>
      <c r="AU2644" s="34">
        <f t="shared" si="1071"/>
        <v>0</v>
      </c>
      <c r="AV2644" s="34">
        <f t="shared" si="1071"/>
        <v>0</v>
      </c>
      <c r="AW2644" s="34">
        <f t="shared" si="1071"/>
        <v>0</v>
      </c>
      <c r="AX2644" s="34">
        <f t="shared" si="1071"/>
        <v>0</v>
      </c>
      <c r="AY2644" s="34">
        <f t="shared" si="1071"/>
        <v>0</v>
      </c>
      <c r="AZ2644" s="34">
        <f t="shared" si="1071"/>
        <v>0</v>
      </c>
      <c r="BA2644" s="34">
        <f t="shared" si="1071"/>
        <v>0</v>
      </c>
      <c r="BB2644" s="34">
        <f t="shared" si="1071"/>
        <v>0</v>
      </c>
      <c r="BC2644" s="34">
        <f t="shared" si="1071"/>
        <v>0</v>
      </c>
      <c r="BD2644" s="33">
        <f t="shared" si="1063"/>
        <v>0</v>
      </c>
      <c r="BE2644" s="110"/>
    </row>
    <row r="2645" spans="1:57" ht="25.5" customHeight="1" x14ac:dyDescent="0.25">
      <c r="A2645" s="29"/>
      <c r="B2645" s="29"/>
      <c r="C2645" s="30"/>
      <c r="D2645" s="30"/>
      <c r="E2645" s="23" t="s">
        <v>118</v>
      </c>
      <c r="F2645" s="35">
        <f t="shared" ref="F2645:AK2645" si="1072">1-F2644/(F2642-F2643)</f>
        <v>1</v>
      </c>
      <c r="G2645" s="35">
        <f t="shared" si="1072"/>
        <v>1</v>
      </c>
      <c r="H2645" s="35">
        <f t="shared" si="1072"/>
        <v>1</v>
      </c>
      <c r="I2645" s="35">
        <f t="shared" si="1072"/>
        <v>1</v>
      </c>
      <c r="J2645" s="35">
        <f t="shared" si="1072"/>
        <v>1</v>
      </c>
      <c r="K2645" s="35">
        <f t="shared" si="1072"/>
        <v>1</v>
      </c>
      <c r="L2645" s="35">
        <f t="shared" si="1072"/>
        <v>1</v>
      </c>
      <c r="M2645" s="35">
        <f t="shared" si="1072"/>
        <v>1</v>
      </c>
      <c r="N2645" s="35">
        <f t="shared" si="1072"/>
        <v>1</v>
      </c>
      <c r="O2645" s="35">
        <f t="shared" si="1072"/>
        <v>1</v>
      </c>
      <c r="P2645" s="35">
        <f t="shared" si="1072"/>
        <v>1</v>
      </c>
      <c r="Q2645" s="35">
        <f t="shared" si="1072"/>
        <v>1</v>
      </c>
      <c r="R2645" s="35">
        <f t="shared" si="1072"/>
        <v>1</v>
      </c>
      <c r="S2645" s="35">
        <f t="shared" si="1072"/>
        <v>1</v>
      </c>
      <c r="T2645" s="35">
        <f t="shared" si="1072"/>
        <v>1</v>
      </c>
      <c r="U2645" s="35">
        <f t="shared" si="1072"/>
        <v>1</v>
      </c>
      <c r="V2645" s="35"/>
      <c r="W2645" s="35">
        <f t="shared" si="1072"/>
        <v>1</v>
      </c>
      <c r="X2645" s="35"/>
      <c r="Y2645" s="35">
        <f t="shared" si="1072"/>
        <v>1</v>
      </c>
      <c r="Z2645" s="35">
        <f t="shared" si="1072"/>
        <v>1</v>
      </c>
      <c r="AA2645" s="35"/>
      <c r="AB2645" s="35">
        <f t="shared" si="1072"/>
        <v>1</v>
      </c>
      <c r="AC2645" s="35">
        <f t="shared" si="1072"/>
        <v>1</v>
      </c>
      <c r="AD2645" s="35">
        <f t="shared" si="1072"/>
        <v>1</v>
      </c>
      <c r="AE2645" s="35">
        <f t="shared" si="1072"/>
        <v>1</v>
      </c>
      <c r="AF2645" s="35">
        <f t="shared" si="1072"/>
        <v>1</v>
      </c>
      <c r="AG2645" s="35">
        <f t="shared" si="1072"/>
        <v>1</v>
      </c>
      <c r="AH2645" s="35"/>
      <c r="AI2645" s="35">
        <f t="shared" si="1072"/>
        <v>1</v>
      </c>
      <c r="AJ2645" s="35">
        <f t="shared" si="1072"/>
        <v>1</v>
      </c>
      <c r="AK2645" s="35"/>
      <c r="AL2645" s="35">
        <f t="shared" ref="AL2645:BD2645" si="1073">1-AL2644/(AL2642-AL2643)</f>
        <v>1</v>
      </c>
      <c r="AM2645" s="35">
        <f t="shared" si="1073"/>
        <v>1</v>
      </c>
      <c r="AN2645" s="35">
        <f t="shared" si="1073"/>
        <v>1</v>
      </c>
      <c r="AO2645" s="35">
        <f t="shared" si="1073"/>
        <v>1</v>
      </c>
      <c r="AP2645" s="35">
        <f t="shared" si="1073"/>
        <v>1</v>
      </c>
      <c r="AQ2645" s="35">
        <f t="shared" si="1073"/>
        <v>1</v>
      </c>
      <c r="AR2645" s="35">
        <f t="shared" si="1073"/>
        <v>1</v>
      </c>
      <c r="AS2645" s="35">
        <f t="shared" si="1073"/>
        <v>1</v>
      </c>
      <c r="AT2645" s="35">
        <f t="shared" si="1073"/>
        <v>1</v>
      </c>
      <c r="AU2645" s="35">
        <f t="shared" si="1073"/>
        <v>1</v>
      </c>
      <c r="AV2645" s="35">
        <f t="shared" si="1073"/>
        <v>1</v>
      </c>
      <c r="AW2645" s="35">
        <f t="shared" si="1073"/>
        <v>1</v>
      </c>
      <c r="AX2645" s="35">
        <f t="shared" si="1073"/>
        <v>1</v>
      </c>
      <c r="AY2645" s="35">
        <f t="shared" si="1073"/>
        <v>1</v>
      </c>
      <c r="AZ2645" s="35">
        <f t="shared" si="1073"/>
        <v>1</v>
      </c>
      <c r="BA2645" s="35">
        <f t="shared" si="1073"/>
        <v>1</v>
      </c>
      <c r="BB2645" s="35">
        <f t="shared" si="1073"/>
        <v>1</v>
      </c>
      <c r="BC2645" s="35">
        <f t="shared" si="1073"/>
        <v>1</v>
      </c>
      <c r="BD2645" s="35">
        <f t="shared" si="1073"/>
        <v>1</v>
      </c>
      <c r="BE2645" s="110"/>
    </row>
    <row r="2646" spans="1:57" ht="25.5" customHeight="1" x14ac:dyDescent="0.25">
      <c r="A2646" s="29"/>
      <c r="B2646" s="29"/>
      <c r="C2646" s="30"/>
      <c r="D2646" s="30"/>
      <c r="E2646" s="23" t="s">
        <v>152</v>
      </c>
      <c r="F2646" s="34">
        <f t="shared" ref="F2646:AK2646" si="1074">F2642+F2595</f>
        <v>2079</v>
      </c>
      <c r="G2646" s="34">
        <f t="shared" si="1074"/>
        <v>2080</v>
      </c>
      <c r="H2646" s="34">
        <f t="shared" si="1074"/>
        <v>2080</v>
      </c>
      <c r="I2646" s="34">
        <f t="shared" si="1074"/>
        <v>2080</v>
      </c>
      <c r="J2646" s="34">
        <f t="shared" si="1074"/>
        <v>2080</v>
      </c>
      <c r="K2646" s="34">
        <f t="shared" si="1074"/>
        <v>2078</v>
      </c>
      <c r="L2646" s="34">
        <f t="shared" si="1074"/>
        <v>2078</v>
      </c>
      <c r="M2646" s="34">
        <f t="shared" si="1074"/>
        <v>2079</v>
      </c>
      <c r="N2646" s="34">
        <f t="shared" si="1074"/>
        <v>2079</v>
      </c>
      <c r="O2646" s="34">
        <f t="shared" si="1074"/>
        <v>2078</v>
      </c>
      <c r="P2646" s="34">
        <f t="shared" si="1074"/>
        <v>2080</v>
      </c>
      <c r="Q2646" s="34">
        <f t="shared" si="1074"/>
        <v>2080</v>
      </c>
      <c r="R2646" s="34">
        <f t="shared" si="1074"/>
        <v>2063</v>
      </c>
      <c r="S2646" s="34">
        <f t="shared" si="1074"/>
        <v>2079</v>
      </c>
      <c r="T2646" s="34">
        <f t="shared" si="1074"/>
        <v>2080</v>
      </c>
      <c r="U2646" s="34">
        <f t="shared" si="1074"/>
        <v>2068</v>
      </c>
      <c r="V2646" s="34"/>
      <c r="W2646" s="34">
        <f t="shared" si="1074"/>
        <v>2075</v>
      </c>
      <c r="X2646" s="34"/>
      <c r="Y2646" s="34">
        <f t="shared" si="1074"/>
        <v>2079</v>
      </c>
      <c r="Z2646" s="34">
        <f t="shared" si="1074"/>
        <v>2080</v>
      </c>
      <c r="AA2646" s="34"/>
      <c r="AB2646" s="34">
        <f t="shared" si="1074"/>
        <v>2080</v>
      </c>
      <c r="AC2646" s="34">
        <f t="shared" si="1074"/>
        <v>2080</v>
      </c>
      <c r="AD2646" s="34">
        <f t="shared" si="1074"/>
        <v>2080</v>
      </c>
      <c r="AE2646" s="34">
        <f t="shared" si="1074"/>
        <v>2080</v>
      </c>
      <c r="AF2646" s="34">
        <f t="shared" si="1074"/>
        <v>2079</v>
      </c>
      <c r="AG2646" s="34">
        <f t="shared" si="1074"/>
        <v>2079</v>
      </c>
      <c r="AH2646" s="34"/>
      <c r="AI2646" s="34">
        <f t="shared" si="1074"/>
        <v>2080</v>
      </c>
      <c r="AJ2646" s="34">
        <f t="shared" si="1074"/>
        <v>2076</v>
      </c>
      <c r="AK2646" s="34"/>
      <c r="AL2646" s="34">
        <f t="shared" ref="AL2646:BD2646" si="1075">AL2642+AL2595</f>
        <v>2076</v>
      </c>
      <c r="AM2646" s="34">
        <f t="shared" si="1075"/>
        <v>2079</v>
      </c>
      <c r="AN2646" s="34">
        <f t="shared" si="1075"/>
        <v>2079</v>
      </c>
      <c r="AO2646" s="34">
        <f t="shared" si="1075"/>
        <v>2079</v>
      </c>
      <c r="AP2646" s="34">
        <f t="shared" si="1075"/>
        <v>2080</v>
      </c>
      <c r="AQ2646" s="34">
        <f t="shared" si="1075"/>
        <v>2077</v>
      </c>
      <c r="AR2646" s="34">
        <f t="shared" si="1075"/>
        <v>2078</v>
      </c>
      <c r="AS2646" s="34">
        <f t="shared" si="1075"/>
        <v>2080</v>
      </c>
      <c r="AT2646" s="34">
        <f t="shared" si="1075"/>
        <v>2079</v>
      </c>
      <c r="AU2646" s="34">
        <f t="shared" si="1075"/>
        <v>2080</v>
      </c>
      <c r="AV2646" s="34">
        <f t="shared" si="1075"/>
        <v>2080</v>
      </c>
      <c r="AW2646" s="34">
        <f t="shared" si="1075"/>
        <v>2072</v>
      </c>
      <c r="AX2646" s="34">
        <f t="shared" si="1075"/>
        <v>2079</v>
      </c>
      <c r="AY2646" s="34">
        <f t="shared" si="1075"/>
        <v>2077</v>
      </c>
      <c r="AZ2646" s="34">
        <f t="shared" si="1075"/>
        <v>2079</v>
      </c>
      <c r="BA2646" s="34">
        <f t="shared" si="1075"/>
        <v>2080</v>
      </c>
      <c r="BB2646" s="34">
        <f t="shared" si="1075"/>
        <v>2080</v>
      </c>
      <c r="BC2646" s="34">
        <f t="shared" si="1075"/>
        <v>2080</v>
      </c>
      <c r="BD2646" s="34">
        <f t="shared" si="1075"/>
        <v>93523</v>
      </c>
      <c r="BE2646" s="110"/>
    </row>
    <row r="2647" spans="1:57" ht="25.5" customHeight="1" x14ac:dyDescent="0.25">
      <c r="A2647" s="29"/>
      <c r="B2647" s="29"/>
      <c r="C2647" s="30"/>
      <c r="D2647" s="30"/>
      <c r="E2647" s="23" t="s">
        <v>153</v>
      </c>
      <c r="F2647" s="34">
        <f t="shared" ref="F2647:AK2647" si="1076">F2643+F2596</f>
        <v>94</v>
      </c>
      <c r="G2647" s="34">
        <f t="shared" si="1076"/>
        <v>142</v>
      </c>
      <c r="H2647" s="34">
        <f t="shared" si="1076"/>
        <v>91</v>
      </c>
      <c r="I2647" s="34">
        <f t="shared" si="1076"/>
        <v>146</v>
      </c>
      <c r="J2647" s="34">
        <f t="shared" si="1076"/>
        <v>151</v>
      </c>
      <c r="K2647" s="34">
        <f t="shared" si="1076"/>
        <v>145</v>
      </c>
      <c r="L2647" s="34">
        <f t="shared" si="1076"/>
        <v>192</v>
      </c>
      <c r="M2647" s="34">
        <f t="shared" si="1076"/>
        <v>175</v>
      </c>
      <c r="N2647" s="34">
        <f t="shared" si="1076"/>
        <v>159</v>
      </c>
      <c r="O2647" s="34">
        <f t="shared" si="1076"/>
        <v>158</v>
      </c>
      <c r="P2647" s="34">
        <f t="shared" si="1076"/>
        <v>148</v>
      </c>
      <c r="Q2647" s="34">
        <f t="shared" si="1076"/>
        <v>192</v>
      </c>
      <c r="R2647" s="34">
        <f t="shared" si="1076"/>
        <v>131</v>
      </c>
      <c r="S2647" s="34">
        <f t="shared" si="1076"/>
        <v>185</v>
      </c>
      <c r="T2647" s="34">
        <f t="shared" si="1076"/>
        <v>145</v>
      </c>
      <c r="U2647" s="34">
        <f t="shared" si="1076"/>
        <v>140</v>
      </c>
      <c r="V2647" s="34"/>
      <c r="W2647" s="34">
        <f t="shared" si="1076"/>
        <v>157</v>
      </c>
      <c r="X2647" s="34"/>
      <c r="Y2647" s="34">
        <f t="shared" si="1076"/>
        <v>150</v>
      </c>
      <c r="Z2647" s="34">
        <f t="shared" si="1076"/>
        <v>146</v>
      </c>
      <c r="AA2647" s="34"/>
      <c r="AB2647" s="34">
        <f t="shared" si="1076"/>
        <v>133</v>
      </c>
      <c r="AC2647" s="34">
        <f t="shared" si="1076"/>
        <v>149</v>
      </c>
      <c r="AD2647" s="34">
        <f t="shared" si="1076"/>
        <v>154</v>
      </c>
      <c r="AE2647" s="34">
        <f t="shared" si="1076"/>
        <v>157</v>
      </c>
      <c r="AF2647" s="34">
        <f t="shared" si="1076"/>
        <v>166</v>
      </c>
      <c r="AG2647" s="34">
        <f t="shared" si="1076"/>
        <v>116</v>
      </c>
      <c r="AH2647" s="34"/>
      <c r="AI2647" s="34">
        <f t="shared" si="1076"/>
        <v>184</v>
      </c>
      <c r="AJ2647" s="34">
        <f t="shared" si="1076"/>
        <v>148</v>
      </c>
      <c r="AK2647" s="34"/>
      <c r="AL2647" s="34">
        <f t="shared" ref="AL2647:BD2647" si="1077">AL2643+AL2596</f>
        <v>145</v>
      </c>
      <c r="AM2647" s="34">
        <f t="shared" si="1077"/>
        <v>147</v>
      </c>
      <c r="AN2647" s="34">
        <f t="shared" si="1077"/>
        <v>176</v>
      </c>
      <c r="AO2647" s="34">
        <f t="shared" si="1077"/>
        <v>144</v>
      </c>
      <c r="AP2647" s="34">
        <f t="shared" si="1077"/>
        <v>184</v>
      </c>
      <c r="AQ2647" s="34">
        <f t="shared" si="1077"/>
        <v>147</v>
      </c>
      <c r="AR2647" s="34">
        <f t="shared" si="1077"/>
        <v>130</v>
      </c>
      <c r="AS2647" s="34">
        <f t="shared" si="1077"/>
        <v>217</v>
      </c>
      <c r="AT2647" s="34">
        <f t="shared" si="1077"/>
        <v>144</v>
      </c>
      <c r="AU2647" s="34">
        <f t="shared" si="1077"/>
        <v>189</v>
      </c>
      <c r="AV2647" s="34">
        <f t="shared" si="1077"/>
        <v>0</v>
      </c>
      <c r="AW2647" s="34">
        <f t="shared" si="1077"/>
        <v>154</v>
      </c>
      <c r="AX2647" s="34">
        <f t="shared" si="1077"/>
        <v>128</v>
      </c>
      <c r="AY2647" s="34">
        <f t="shared" si="1077"/>
        <v>196</v>
      </c>
      <c r="AZ2647" s="34">
        <f t="shared" si="1077"/>
        <v>131</v>
      </c>
      <c r="BA2647" s="34">
        <f t="shared" si="1077"/>
        <v>137</v>
      </c>
      <c r="BB2647" s="34">
        <f t="shared" si="1077"/>
        <v>0</v>
      </c>
      <c r="BC2647" s="34">
        <f t="shared" si="1077"/>
        <v>0</v>
      </c>
      <c r="BD2647" s="34">
        <f t="shared" si="1077"/>
        <v>6423</v>
      </c>
      <c r="BE2647" s="110"/>
    </row>
    <row r="2648" spans="1:57" ht="25.5" customHeight="1" x14ac:dyDescent="0.25">
      <c r="A2648" s="29"/>
      <c r="B2648" s="29"/>
      <c r="C2648" s="30"/>
      <c r="D2648" s="30"/>
      <c r="E2648" s="23" t="s">
        <v>154</v>
      </c>
      <c r="F2648" s="34">
        <f t="shared" ref="F2648:AK2648" si="1078">F2644+F2597</f>
        <v>5</v>
      </c>
      <c r="G2648" s="34">
        <f t="shared" si="1078"/>
        <v>27</v>
      </c>
      <c r="H2648" s="34">
        <f t="shared" si="1078"/>
        <v>89</v>
      </c>
      <c r="I2648" s="34">
        <f t="shared" si="1078"/>
        <v>71</v>
      </c>
      <c r="J2648" s="34">
        <f t="shared" si="1078"/>
        <v>81</v>
      </c>
      <c r="K2648" s="34">
        <f t="shared" si="1078"/>
        <v>22</v>
      </c>
      <c r="L2648" s="34">
        <f t="shared" si="1078"/>
        <v>51</v>
      </c>
      <c r="M2648" s="34">
        <f t="shared" si="1078"/>
        <v>134</v>
      </c>
      <c r="N2648" s="34">
        <f t="shared" si="1078"/>
        <v>107</v>
      </c>
      <c r="O2648" s="34">
        <f t="shared" si="1078"/>
        <v>72</v>
      </c>
      <c r="P2648" s="34">
        <f t="shared" si="1078"/>
        <v>29</v>
      </c>
      <c r="Q2648" s="34">
        <f t="shared" si="1078"/>
        <v>71</v>
      </c>
      <c r="R2648" s="34">
        <f t="shared" si="1078"/>
        <v>96</v>
      </c>
      <c r="S2648" s="34">
        <f t="shared" si="1078"/>
        <v>24</v>
      </c>
      <c r="T2648" s="34">
        <f t="shared" si="1078"/>
        <v>101</v>
      </c>
      <c r="U2648" s="34">
        <f t="shared" si="1078"/>
        <v>78</v>
      </c>
      <c r="V2648" s="34"/>
      <c r="W2648" s="34">
        <f t="shared" si="1078"/>
        <v>147</v>
      </c>
      <c r="X2648" s="34"/>
      <c r="Y2648" s="34">
        <f t="shared" si="1078"/>
        <v>58</v>
      </c>
      <c r="Z2648" s="34">
        <f t="shared" si="1078"/>
        <v>74</v>
      </c>
      <c r="AA2648" s="34"/>
      <c r="AB2648" s="34">
        <f t="shared" si="1078"/>
        <v>4</v>
      </c>
      <c r="AC2648" s="34">
        <f t="shared" si="1078"/>
        <v>59</v>
      </c>
      <c r="AD2648" s="34">
        <f t="shared" si="1078"/>
        <v>25</v>
      </c>
      <c r="AE2648" s="34">
        <f t="shared" si="1078"/>
        <v>21</v>
      </c>
      <c r="AF2648" s="34">
        <f t="shared" si="1078"/>
        <v>105</v>
      </c>
      <c r="AG2648" s="34">
        <f t="shared" si="1078"/>
        <v>40</v>
      </c>
      <c r="AH2648" s="34"/>
      <c r="AI2648" s="34">
        <f t="shared" si="1078"/>
        <v>58</v>
      </c>
      <c r="AJ2648" s="34">
        <f t="shared" si="1078"/>
        <v>39</v>
      </c>
      <c r="AK2648" s="34"/>
      <c r="AL2648" s="34">
        <f t="shared" ref="AL2648:BD2648" si="1079">AL2644+AL2597</f>
        <v>37</v>
      </c>
      <c r="AM2648" s="34">
        <f t="shared" si="1079"/>
        <v>15</v>
      </c>
      <c r="AN2648" s="34">
        <f t="shared" si="1079"/>
        <v>38</v>
      </c>
      <c r="AO2648" s="34">
        <f t="shared" si="1079"/>
        <v>93</v>
      </c>
      <c r="AP2648" s="34">
        <f t="shared" si="1079"/>
        <v>15</v>
      </c>
      <c r="AQ2648" s="34">
        <f t="shared" si="1079"/>
        <v>141</v>
      </c>
      <c r="AR2648" s="34">
        <f t="shared" si="1079"/>
        <v>101</v>
      </c>
      <c r="AS2648" s="34">
        <f t="shared" si="1079"/>
        <v>87</v>
      </c>
      <c r="AT2648" s="34">
        <f t="shared" si="1079"/>
        <v>89</v>
      </c>
      <c r="AU2648" s="34">
        <f t="shared" si="1079"/>
        <v>158</v>
      </c>
      <c r="AV2648" s="34">
        <f t="shared" si="1079"/>
        <v>0</v>
      </c>
      <c r="AW2648" s="34">
        <f t="shared" si="1079"/>
        <v>183</v>
      </c>
      <c r="AX2648" s="34">
        <f t="shared" si="1079"/>
        <v>64</v>
      </c>
      <c r="AY2648" s="34">
        <f t="shared" si="1079"/>
        <v>3</v>
      </c>
      <c r="AZ2648" s="34">
        <f t="shared" si="1079"/>
        <v>33</v>
      </c>
      <c r="BA2648" s="34">
        <f t="shared" si="1079"/>
        <v>1</v>
      </c>
      <c r="BB2648" s="34">
        <f t="shared" si="1079"/>
        <v>0</v>
      </c>
      <c r="BC2648" s="34">
        <f t="shared" si="1079"/>
        <v>0</v>
      </c>
      <c r="BD2648" s="34">
        <f t="shared" si="1079"/>
        <v>2746</v>
      </c>
      <c r="BE2648" s="110"/>
    </row>
    <row r="2649" spans="1:57" ht="25.5" customHeight="1" x14ac:dyDescent="0.25">
      <c r="A2649" s="29"/>
      <c r="B2649" s="29"/>
      <c r="C2649" s="30"/>
      <c r="D2649" s="30"/>
      <c r="E2649" s="23" t="s">
        <v>155</v>
      </c>
      <c r="F2649" s="35">
        <f t="shared" ref="F2649:AK2649" si="1080">1-F2648/(F2646-F2647)</f>
        <v>0.9974811083123426</v>
      </c>
      <c r="G2649" s="35">
        <f t="shared" si="1080"/>
        <v>0.98606811145510831</v>
      </c>
      <c r="H2649" s="35">
        <f t="shared" si="1080"/>
        <v>0.95525389643036707</v>
      </c>
      <c r="I2649" s="35">
        <f t="shared" si="1080"/>
        <v>0.9632885211995863</v>
      </c>
      <c r="J2649" s="35">
        <f t="shared" si="1080"/>
        <v>0.9580093312597201</v>
      </c>
      <c r="K2649" s="35">
        <f t="shared" si="1080"/>
        <v>0.98861872736678735</v>
      </c>
      <c r="L2649" s="35">
        <f t="shared" si="1080"/>
        <v>0.97295864262990461</v>
      </c>
      <c r="M2649" s="35">
        <f t="shared" si="1080"/>
        <v>0.92962184873949583</v>
      </c>
      <c r="N2649" s="35">
        <f t="shared" si="1080"/>
        <v>0.94427083333333328</v>
      </c>
      <c r="O2649" s="35">
        <f t="shared" si="1080"/>
        <v>0.96250000000000002</v>
      </c>
      <c r="P2649" s="35">
        <f t="shared" si="1080"/>
        <v>0.98498964803312627</v>
      </c>
      <c r="Q2649" s="35">
        <f t="shared" si="1080"/>
        <v>0.96239406779661019</v>
      </c>
      <c r="R2649" s="35">
        <f t="shared" si="1080"/>
        <v>0.9503105590062112</v>
      </c>
      <c r="S2649" s="35">
        <f t="shared" si="1080"/>
        <v>0.9873284054910243</v>
      </c>
      <c r="T2649" s="35">
        <f t="shared" si="1080"/>
        <v>0.94780361757105946</v>
      </c>
      <c r="U2649" s="35">
        <f t="shared" si="1080"/>
        <v>0.95954356846473032</v>
      </c>
      <c r="V2649" s="35"/>
      <c r="W2649" s="35">
        <f t="shared" si="1080"/>
        <v>0.92335766423357668</v>
      </c>
      <c r="X2649" s="35"/>
      <c r="Y2649" s="35">
        <f t="shared" si="1080"/>
        <v>0.96993260756868849</v>
      </c>
      <c r="Z2649" s="35">
        <f t="shared" si="1080"/>
        <v>0.9617373319544984</v>
      </c>
      <c r="AA2649" s="35"/>
      <c r="AB2649" s="35">
        <f t="shared" si="1080"/>
        <v>0.99794555726759115</v>
      </c>
      <c r="AC2649" s="35">
        <f t="shared" si="1080"/>
        <v>0.9694458829621958</v>
      </c>
      <c r="AD2649" s="35">
        <f t="shared" si="1080"/>
        <v>0.98701973001038423</v>
      </c>
      <c r="AE2649" s="35">
        <f t="shared" si="1080"/>
        <v>0.98907956318252732</v>
      </c>
      <c r="AF2649" s="35">
        <f t="shared" si="1080"/>
        <v>0.94511238891792992</v>
      </c>
      <c r="AG2649" s="35">
        <f t="shared" si="1080"/>
        <v>0.97962302598064188</v>
      </c>
      <c r="AH2649" s="35"/>
      <c r="AI2649" s="35">
        <f t="shared" si="1080"/>
        <v>0.96940928270042193</v>
      </c>
      <c r="AJ2649" s="35">
        <f t="shared" si="1080"/>
        <v>0.97977178423236511</v>
      </c>
      <c r="AK2649" s="35"/>
      <c r="AL2649" s="35">
        <f t="shared" ref="AL2649:BD2649" si="1081">1-AL2648/(AL2646-AL2647)</f>
        <v>0.9808389435525634</v>
      </c>
      <c r="AM2649" s="35">
        <f t="shared" si="1081"/>
        <v>0.99223602484472051</v>
      </c>
      <c r="AN2649" s="35">
        <f t="shared" si="1081"/>
        <v>0.98003152916447711</v>
      </c>
      <c r="AO2649" s="35">
        <f t="shared" si="1081"/>
        <v>0.95193798449612399</v>
      </c>
      <c r="AP2649" s="35">
        <f t="shared" si="1081"/>
        <v>0.99208860759493667</v>
      </c>
      <c r="AQ2649" s="35">
        <f t="shared" si="1081"/>
        <v>0.9269430051813472</v>
      </c>
      <c r="AR2649" s="35">
        <f t="shared" si="1081"/>
        <v>0.94815195071868585</v>
      </c>
      <c r="AS2649" s="35">
        <f t="shared" si="1081"/>
        <v>0.95330112721417071</v>
      </c>
      <c r="AT2649" s="35">
        <f t="shared" si="1081"/>
        <v>0.95400516795865631</v>
      </c>
      <c r="AU2649" s="35">
        <f t="shared" si="1081"/>
        <v>0.91644632469592813</v>
      </c>
      <c r="AV2649" s="35">
        <f t="shared" si="1081"/>
        <v>1</v>
      </c>
      <c r="AW2649" s="35">
        <f t="shared" si="1081"/>
        <v>0.90458811261730965</v>
      </c>
      <c r="AX2649" s="35">
        <f t="shared" si="1081"/>
        <v>0.96719630958482827</v>
      </c>
      <c r="AY2649" s="35">
        <f t="shared" si="1081"/>
        <v>0.99840510366826152</v>
      </c>
      <c r="AZ2649" s="35">
        <f t="shared" si="1081"/>
        <v>0.98305954825462016</v>
      </c>
      <c r="BA2649" s="35">
        <f t="shared" si="1081"/>
        <v>0.99948533196088518</v>
      </c>
      <c r="BB2649" s="35">
        <f t="shared" si="1081"/>
        <v>1</v>
      </c>
      <c r="BC2649" s="35">
        <f t="shared" si="1081"/>
        <v>1</v>
      </c>
      <c r="BD2649" s="35">
        <f t="shared" si="1081"/>
        <v>0.96847301951779563</v>
      </c>
      <c r="BE2649" s="110"/>
    </row>
    <row r="2650" spans="1:57" ht="25.5" customHeight="1" x14ac:dyDescent="0.25">
      <c r="A2650" s="19" t="s">
        <v>44</v>
      </c>
      <c r="B2650" s="19" t="s">
        <v>45</v>
      </c>
      <c r="C2650" s="36">
        <f>C2599+7</f>
        <v>43834</v>
      </c>
      <c r="D2650" s="19">
        <v>53</v>
      </c>
      <c r="E2650" s="19" t="s">
        <v>46</v>
      </c>
      <c r="F2650" s="19">
        <f t="shared" ref="F2650:AK2650" si="1082">F2599</f>
        <v>14</v>
      </c>
      <c r="G2650" s="19">
        <f t="shared" si="1082"/>
        <v>23</v>
      </c>
      <c r="H2650" s="19">
        <f t="shared" si="1082"/>
        <v>42</v>
      </c>
      <c r="I2650" s="19">
        <f t="shared" si="1082"/>
        <v>47</v>
      </c>
      <c r="J2650" s="19">
        <f t="shared" si="1082"/>
        <v>48</v>
      </c>
      <c r="K2650" s="19">
        <f t="shared" si="1082"/>
        <v>59</v>
      </c>
      <c r="L2650" s="19">
        <f t="shared" si="1082"/>
        <v>64</v>
      </c>
      <c r="M2650" s="19">
        <f t="shared" si="1082"/>
        <v>65</v>
      </c>
      <c r="N2650" s="19">
        <f t="shared" si="1082"/>
        <v>66</v>
      </c>
      <c r="O2650" s="19">
        <f t="shared" si="1082"/>
        <v>72</v>
      </c>
      <c r="P2650" s="19">
        <f t="shared" si="1082"/>
        <v>76</v>
      </c>
      <c r="Q2650" s="19">
        <f t="shared" si="1082"/>
        <v>78</v>
      </c>
      <c r="R2650" s="19">
        <f t="shared" si="1082"/>
        <v>79</v>
      </c>
      <c r="S2650" s="19">
        <f t="shared" si="1082"/>
        <v>83</v>
      </c>
      <c r="T2650" s="19">
        <f t="shared" si="1082"/>
        <v>84</v>
      </c>
      <c r="U2650" s="19">
        <f t="shared" si="1082"/>
        <v>86</v>
      </c>
      <c r="V2650" s="19"/>
      <c r="W2650" s="19">
        <f t="shared" si="1082"/>
        <v>411</v>
      </c>
      <c r="X2650" s="19"/>
      <c r="Y2650" s="19">
        <f t="shared" si="1082"/>
        <v>413</v>
      </c>
      <c r="Z2650" s="19">
        <f t="shared" si="1082"/>
        <v>415</v>
      </c>
      <c r="AA2650" s="19"/>
      <c r="AB2650" s="19">
        <f t="shared" si="1082"/>
        <v>417</v>
      </c>
      <c r="AC2650" s="19">
        <f t="shared" si="1082"/>
        <v>418</v>
      </c>
      <c r="AD2650" s="19">
        <f t="shared" si="1082"/>
        <v>419</v>
      </c>
      <c r="AE2650" s="19">
        <f t="shared" si="1082"/>
        <v>420</v>
      </c>
      <c r="AF2650" s="19">
        <f t="shared" si="1082"/>
        <v>421</v>
      </c>
      <c r="AG2650" s="19">
        <f t="shared" si="1082"/>
        <v>422</v>
      </c>
      <c r="AH2650" s="19"/>
      <c r="AI2650" s="19">
        <f t="shared" si="1082"/>
        <v>425</v>
      </c>
      <c r="AJ2650" s="19">
        <f t="shared" si="1082"/>
        <v>426</v>
      </c>
      <c r="AK2650" s="19"/>
      <c r="AL2650" s="19">
        <f t="shared" ref="AL2650:BD2650" si="1083">AL2599</f>
        <v>430</v>
      </c>
      <c r="AM2650" s="19">
        <f t="shared" si="1083"/>
        <v>431</v>
      </c>
      <c r="AN2650" s="19">
        <f t="shared" si="1083"/>
        <v>433</v>
      </c>
      <c r="AO2650" s="19">
        <f t="shared" si="1083"/>
        <v>446</v>
      </c>
      <c r="AP2650" s="19">
        <f t="shared" si="1083"/>
        <v>449</v>
      </c>
      <c r="AQ2650" s="19">
        <f t="shared" si="1083"/>
        <v>450</v>
      </c>
      <c r="AR2650" s="19">
        <f t="shared" si="1083"/>
        <v>451</v>
      </c>
      <c r="AS2650" s="19">
        <f t="shared" si="1083"/>
        <v>453</v>
      </c>
      <c r="AT2650" s="19">
        <f t="shared" si="1083"/>
        <v>454</v>
      </c>
      <c r="AU2650" s="19">
        <f t="shared" si="1083"/>
        <v>455</v>
      </c>
      <c r="AV2650" s="19">
        <f t="shared" si="1083"/>
        <v>0</v>
      </c>
      <c r="AW2650" s="19">
        <f t="shared" si="1083"/>
        <v>457</v>
      </c>
      <c r="AX2650" s="19">
        <f t="shared" si="1083"/>
        <v>458</v>
      </c>
      <c r="AY2650" s="19">
        <f t="shared" si="1083"/>
        <v>460</v>
      </c>
      <c r="AZ2650" s="19">
        <f t="shared" si="1083"/>
        <v>461</v>
      </c>
      <c r="BA2650" s="19">
        <f t="shared" si="1083"/>
        <v>463</v>
      </c>
      <c r="BB2650" s="19">
        <f t="shared" si="1083"/>
        <v>0</v>
      </c>
      <c r="BC2650" s="19">
        <f t="shared" si="1083"/>
        <v>0</v>
      </c>
      <c r="BD2650" s="19" t="str">
        <f t="shared" si="1083"/>
        <v>TOTALS</v>
      </c>
      <c r="BE2650" s="19" t="s">
        <v>47</v>
      </c>
    </row>
    <row r="2651" spans="1:57" ht="25.5" customHeight="1" x14ac:dyDescent="0.25">
      <c r="A2651" s="19" t="s">
        <v>48</v>
      </c>
      <c r="B2651" s="19"/>
      <c r="C2651" s="21" t="s">
        <v>49</v>
      </c>
      <c r="D2651" s="21" t="s">
        <v>50</v>
      </c>
      <c r="E2651" s="21" t="s">
        <v>51</v>
      </c>
      <c r="F2651" s="19" t="s">
        <v>52</v>
      </c>
      <c r="G2651" s="19" t="s">
        <v>52</v>
      </c>
      <c r="H2651" s="19" t="s">
        <v>52</v>
      </c>
      <c r="I2651" s="19" t="s">
        <v>52</v>
      </c>
      <c r="J2651" s="19" t="s">
        <v>52</v>
      </c>
      <c r="K2651" s="19" t="s">
        <v>52</v>
      </c>
      <c r="L2651" s="19" t="s">
        <v>52</v>
      </c>
      <c r="M2651" s="19" t="s">
        <v>52</v>
      </c>
      <c r="N2651" s="19" t="s">
        <v>52</v>
      </c>
      <c r="O2651" s="19" t="s">
        <v>52</v>
      </c>
      <c r="P2651" s="19" t="s">
        <v>52</v>
      </c>
      <c r="Q2651" s="19" t="s">
        <v>52</v>
      </c>
      <c r="R2651" s="19" t="s">
        <v>52</v>
      </c>
      <c r="S2651" s="19" t="s">
        <v>52</v>
      </c>
      <c r="T2651" s="19" t="s">
        <v>52</v>
      </c>
      <c r="U2651" s="19" t="s">
        <v>52</v>
      </c>
      <c r="V2651" s="19"/>
      <c r="W2651" s="19" t="s">
        <v>52</v>
      </c>
      <c r="X2651" s="19"/>
      <c r="Y2651" s="19" t="s">
        <v>52</v>
      </c>
      <c r="Z2651" s="19" t="s">
        <v>52</v>
      </c>
      <c r="AA2651" s="19"/>
      <c r="AB2651" s="19" t="s">
        <v>52</v>
      </c>
      <c r="AC2651" s="19" t="s">
        <v>52</v>
      </c>
      <c r="AD2651" s="19" t="s">
        <v>52</v>
      </c>
      <c r="AE2651" s="19" t="s">
        <v>52</v>
      </c>
      <c r="AF2651" s="19" t="s">
        <v>52</v>
      </c>
      <c r="AG2651" s="19" t="s">
        <v>52</v>
      </c>
      <c r="AH2651" s="19"/>
      <c r="AI2651" s="19" t="s">
        <v>52</v>
      </c>
      <c r="AJ2651" s="19" t="s">
        <v>52</v>
      </c>
      <c r="AK2651" s="19"/>
      <c r="AL2651" s="19" t="s">
        <v>52</v>
      </c>
      <c r="AM2651" s="19" t="s">
        <v>52</v>
      </c>
      <c r="AN2651" s="19" t="s">
        <v>52</v>
      </c>
      <c r="AO2651" s="19" t="s">
        <v>52</v>
      </c>
      <c r="AP2651" s="19" t="s">
        <v>52</v>
      </c>
      <c r="AQ2651" s="19" t="s">
        <v>52</v>
      </c>
      <c r="AR2651" s="19" t="s">
        <v>52</v>
      </c>
      <c r="AS2651" s="19" t="s">
        <v>52</v>
      </c>
      <c r="AT2651" s="19" t="s">
        <v>52</v>
      </c>
      <c r="AU2651" s="19" t="s">
        <v>52</v>
      </c>
      <c r="AV2651" s="19" t="s">
        <v>52</v>
      </c>
      <c r="AW2651" s="19" t="s">
        <v>52</v>
      </c>
      <c r="AX2651" s="19" t="s">
        <v>52</v>
      </c>
      <c r="AY2651" s="19" t="s">
        <v>52</v>
      </c>
      <c r="AZ2651" s="19" t="s">
        <v>52</v>
      </c>
      <c r="BA2651" s="19" t="s">
        <v>52</v>
      </c>
      <c r="BB2651" s="19" t="s">
        <v>52</v>
      </c>
      <c r="BC2651" s="19" t="s">
        <v>52</v>
      </c>
      <c r="BD2651" s="19" t="s">
        <v>52</v>
      </c>
      <c r="BE2651" s="19" t="s">
        <v>53</v>
      </c>
    </row>
    <row r="2652" spans="1:57" ht="25.5" customHeight="1" x14ac:dyDescent="0.25">
      <c r="A2652" s="22">
        <v>53</v>
      </c>
      <c r="B2652" s="23" t="s">
        <v>54</v>
      </c>
      <c r="C2652" s="23">
        <v>25</v>
      </c>
      <c r="D2652" s="23" t="s">
        <v>55</v>
      </c>
      <c r="E2652" s="23" t="s">
        <v>56</v>
      </c>
      <c r="F2652" s="24">
        <v>0</v>
      </c>
      <c r="G2652" s="24">
        <v>0</v>
      </c>
      <c r="H2652" s="24">
        <v>0</v>
      </c>
      <c r="I2652" s="24">
        <v>0</v>
      </c>
      <c r="J2652" s="24">
        <v>0</v>
      </c>
      <c r="K2652" s="24">
        <v>0</v>
      </c>
      <c r="L2652" s="24">
        <v>0</v>
      </c>
      <c r="M2652" s="24">
        <v>0</v>
      </c>
      <c r="N2652" s="24">
        <v>0</v>
      </c>
      <c r="O2652" s="24">
        <v>0</v>
      </c>
      <c r="P2652" s="24">
        <v>0</v>
      </c>
      <c r="Q2652" s="24">
        <v>0</v>
      </c>
      <c r="R2652" s="24">
        <v>0</v>
      </c>
      <c r="S2652" s="24">
        <v>0</v>
      </c>
      <c r="T2652" s="24">
        <v>0</v>
      </c>
      <c r="U2652" s="24">
        <v>0</v>
      </c>
      <c r="V2652" s="24"/>
      <c r="W2652" s="24">
        <v>0</v>
      </c>
      <c r="X2652" s="24"/>
      <c r="Y2652" s="24">
        <v>0</v>
      </c>
      <c r="Z2652" s="24">
        <v>0</v>
      </c>
      <c r="AA2652" s="24"/>
      <c r="AB2652" s="24">
        <v>0</v>
      </c>
      <c r="AC2652" s="24">
        <v>0</v>
      </c>
      <c r="AD2652" s="24">
        <v>0</v>
      </c>
      <c r="AE2652" s="24">
        <v>0</v>
      </c>
      <c r="AF2652" s="24">
        <v>0</v>
      </c>
      <c r="AG2652" s="24">
        <v>0</v>
      </c>
      <c r="AH2652" s="24"/>
      <c r="AI2652" s="24">
        <v>0</v>
      </c>
      <c r="AJ2652" s="24">
        <v>0</v>
      </c>
      <c r="AK2652" s="24"/>
      <c r="AL2652" s="24">
        <v>0</v>
      </c>
      <c r="AM2652" s="24">
        <v>0</v>
      </c>
      <c r="AN2652" s="24">
        <v>0</v>
      </c>
      <c r="AO2652" s="24">
        <v>0</v>
      </c>
      <c r="AP2652" s="24">
        <v>0</v>
      </c>
      <c r="AQ2652" s="24">
        <v>0</v>
      </c>
      <c r="AR2652" s="24">
        <v>0</v>
      </c>
      <c r="AS2652" s="24">
        <v>0</v>
      </c>
      <c r="AT2652" s="24">
        <v>0</v>
      </c>
      <c r="AU2652" s="24">
        <v>0</v>
      </c>
      <c r="AV2652" s="24">
        <v>0</v>
      </c>
      <c r="AW2652" s="24">
        <v>0</v>
      </c>
      <c r="AX2652" s="24">
        <v>0</v>
      </c>
      <c r="AY2652" s="24">
        <v>0</v>
      </c>
      <c r="AZ2652" s="24">
        <v>0</v>
      </c>
      <c r="BA2652" s="24">
        <v>0</v>
      </c>
      <c r="BB2652" s="24">
        <v>0</v>
      </c>
      <c r="BC2652" s="24">
        <v>0</v>
      </c>
      <c r="BD2652" s="24">
        <f t="shared" ref="BD2652:BD2695" si="1084">SUM(F2652:BC2652)</f>
        <v>0</v>
      </c>
      <c r="BE2652" s="25"/>
    </row>
    <row r="2653" spans="1:57" ht="25.5" customHeight="1" x14ac:dyDescent="0.25">
      <c r="A2653" s="22">
        <v>53</v>
      </c>
      <c r="B2653" s="23" t="s">
        <v>54</v>
      </c>
      <c r="C2653" s="23">
        <v>66</v>
      </c>
      <c r="D2653" s="23" t="s">
        <v>55</v>
      </c>
      <c r="E2653" s="26" t="s">
        <v>57</v>
      </c>
      <c r="F2653" s="24">
        <v>0</v>
      </c>
      <c r="G2653" s="24">
        <v>0</v>
      </c>
      <c r="H2653" s="24">
        <v>0</v>
      </c>
      <c r="I2653" s="24">
        <v>0</v>
      </c>
      <c r="J2653" s="24">
        <v>0</v>
      </c>
      <c r="K2653" s="24">
        <v>0</v>
      </c>
      <c r="L2653" s="24">
        <v>0</v>
      </c>
      <c r="M2653" s="24">
        <v>0</v>
      </c>
      <c r="N2653" s="24">
        <v>0</v>
      </c>
      <c r="O2653" s="24">
        <v>0</v>
      </c>
      <c r="P2653" s="24">
        <v>0</v>
      </c>
      <c r="Q2653" s="24">
        <v>0</v>
      </c>
      <c r="R2653" s="24">
        <v>0</v>
      </c>
      <c r="S2653" s="24">
        <v>0</v>
      </c>
      <c r="T2653" s="24">
        <v>0</v>
      </c>
      <c r="U2653" s="24">
        <v>0</v>
      </c>
      <c r="V2653" s="24"/>
      <c r="W2653" s="24">
        <v>0</v>
      </c>
      <c r="X2653" s="24"/>
      <c r="Y2653" s="24">
        <v>0</v>
      </c>
      <c r="Z2653" s="24">
        <v>0</v>
      </c>
      <c r="AA2653" s="24"/>
      <c r="AB2653" s="24">
        <v>0</v>
      </c>
      <c r="AC2653" s="24">
        <v>0</v>
      </c>
      <c r="AD2653" s="24">
        <v>0</v>
      </c>
      <c r="AE2653" s="24">
        <v>0</v>
      </c>
      <c r="AF2653" s="24">
        <v>0</v>
      </c>
      <c r="AG2653" s="24">
        <v>0</v>
      </c>
      <c r="AH2653" s="24"/>
      <c r="AI2653" s="24">
        <v>0</v>
      </c>
      <c r="AJ2653" s="24">
        <v>0</v>
      </c>
      <c r="AK2653" s="24"/>
      <c r="AL2653" s="24">
        <v>0</v>
      </c>
      <c r="AM2653" s="24">
        <v>0</v>
      </c>
      <c r="AN2653" s="24">
        <v>0</v>
      </c>
      <c r="AO2653" s="24">
        <v>0</v>
      </c>
      <c r="AP2653" s="24">
        <v>0</v>
      </c>
      <c r="AQ2653" s="24">
        <v>0</v>
      </c>
      <c r="AR2653" s="24">
        <v>0</v>
      </c>
      <c r="AS2653" s="24">
        <v>0</v>
      </c>
      <c r="AT2653" s="24">
        <v>0</v>
      </c>
      <c r="AU2653" s="24">
        <v>0</v>
      </c>
      <c r="AV2653" s="24">
        <v>0</v>
      </c>
      <c r="AW2653" s="24">
        <v>0</v>
      </c>
      <c r="AX2653" s="24">
        <v>0</v>
      </c>
      <c r="AY2653" s="24">
        <v>0</v>
      </c>
      <c r="AZ2653" s="24">
        <v>0</v>
      </c>
      <c r="BA2653" s="24">
        <v>0</v>
      </c>
      <c r="BB2653" s="24">
        <v>0</v>
      </c>
      <c r="BC2653" s="24">
        <v>0</v>
      </c>
      <c r="BD2653" s="24">
        <f t="shared" si="1084"/>
        <v>0</v>
      </c>
      <c r="BE2653" s="25"/>
    </row>
    <row r="2654" spans="1:57" ht="25.5" customHeight="1" x14ac:dyDescent="0.25">
      <c r="A2654" s="22">
        <v>53</v>
      </c>
      <c r="B2654" s="23" t="s">
        <v>54</v>
      </c>
      <c r="C2654" s="23">
        <v>27</v>
      </c>
      <c r="D2654" s="23">
        <v>269</v>
      </c>
      <c r="E2654" s="23" t="s">
        <v>61</v>
      </c>
      <c r="F2654" s="24">
        <v>0</v>
      </c>
      <c r="G2654" s="24">
        <v>0</v>
      </c>
      <c r="H2654" s="24">
        <v>0</v>
      </c>
      <c r="I2654" s="24">
        <v>0</v>
      </c>
      <c r="J2654" s="24">
        <v>0</v>
      </c>
      <c r="K2654" s="24">
        <v>0</v>
      </c>
      <c r="L2654" s="24">
        <v>0</v>
      </c>
      <c r="M2654" s="24">
        <v>0</v>
      </c>
      <c r="N2654" s="24">
        <v>0</v>
      </c>
      <c r="O2654" s="24">
        <v>0</v>
      </c>
      <c r="P2654" s="24">
        <v>0</v>
      </c>
      <c r="Q2654" s="24">
        <v>0</v>
      </c>
      <c r="R2654" s="24">
        <v>0</v>
      </c>
      <c r="S2654" s="24">
        <v>0</v>
      </c>
      <c r="T2654" s="24">
        <v>0</v>
      </c>
      <c r="U2654" s="24">
        <v>0</v>
      </c>
      <c r="V2654" s="24"/>
      <c r="W2654" s="24">
        <v>0</v>
      </c>
      <c r="X2654" s="24"/>
      <c r="Y2654" s="24">
        <v>0</v>
      </c>
      <c r="Z2654" s="24">
        <v>0</v>
      </c>
      <c r="AA2654" s="24"/>
      <c r="AB2654" s="24">
        <v>0</v>
      </c>
      <c r="AC2654" s="24">
        <v>0</v>
      </c>
      <c r="AD2654" s="24">
        <v>0</v>
      </c>
      <c r="AE2654" s="24">
        <v>0</v>
      </c>
      <c r="AF2654" s="24">
        <v>0</v>
      </c>
      <c r="AG2654" s="24">
        <v>0</v>
      </c>
      <c r="AH2654" s="24"/>
      <c r="AI2654" s="24">
        <v>0</v>
      </c>
      <c r="AJ2654" s="24">
        <v>0</v>
      </c>
      <c r="AK2654" s="24"/>
      <c r="AL2654" s="24">
        <v>0</v>
      </c>
      <c r="AM2654" s="24">
        <v>0</v>
      </c>
      <c r="AN2654" s="24">
        <v>0</v>
      </c>
      <c r="AO2654" s="24">
        <v>0</v>
      </c>
      <c r="AP2654" s="24">
        <v>0</v>
      </c>
      <c r="AQ2654" s="24">
        <v>0</v>
      </c>
      <c r="AR2654" s="24">
        <v>0</v>
      </c>
      <c r="AS2654" s="24">
        <v>0</v>
      </c>
      <c r="AT2654" s="24">
        <v>0</v>
      </c>
      <c r="AU2654" s="24">
        <v>0</v>
      </c>
      <c r="AV2654" s="24">
        <v>0</v>
      </c>
      <c r="AW2654" s="24">
        <v>0</v>
      </c>
      <c r="AX2654" s="24">
        <v>0</v>
      </c>
      <c r="AY2654" s="24">
        <v>0</v>
      </c>
      <c r="AZ2654" s="24">
        <v>0</v>
      </c>
      <c r="BA2654" s="24">
        <v>0</v>
      </c>
      <c r="BB2654" s="24">
        <v>0</v>
      </c>
      <c r="BC2654" s="24">
        <v>0</v>
      </c>
      <c r="BD2654" s="24">
        <f t="shared" si="1084"/>
        <v>0</v>
      </c>
      <c r="BE2654" s="25"/>
    </row>
    <row r="2655" spans="1:57" ht="25.5" customHeight="1" x14ac:dyDescent="0.25">
      <c r="A2655" s="22">
        <v>53</v>
      </c>
      <c r="B2655" s="23" t="s">
        <v>54</v>
      </c>
      <c r="C2655" s="23">
        <v>27</v>
      </c>
      <c r="D2655" s="23">
        <v>273</v>
      </c>
      <c r="E2655" s="23" t="s">
        <v>65</v>
      </c>
      <c r="F2655" s="24">
        <v>0</v>
      </c>
      <c r="G2655" s="24">
        <v>0</v>
      </c>
      <c r="H2655" s="24">
        <v>0</v>
      </c>
      <c r="I2655" s="24">
        <v>0</v>
      </c>
      <c r="J2655" s="24">
        <v>0</v>
      </c>
      <c r="K2655" s="24">
        <v>0</v>
      </c>
      <c r="L2655" s="24">
        <v>0</v>
      </c>
      <c r="M2655" s="24">
        <v>0</v>
      </c>
      <c r="N2655" s="24">
        <v>0</v>
      </c>
      <c r="O2655" s="24">
        <v>0</v>
      </c>
      <c r="P2655" s="24">
        <v>0</v>
      </c>
      <c r="Q2655" s="24">
        <v>0</v>
      </c>
      <c r="R2655" s="24">
        <v>0</v>
      </c>
      <c r="S2655" s="24">
        <v>0</v>
      </c>
      <c r="T2655" s="24">
        <v>0</v>
      </c>
      <c r="U2655" s="24">
        <v>0</v>
      </c>
      <c r="V2655" s="24"/>
      <c r="W2655" s="24">
        <v>0</v>
      </c>
      <c r="X2655" s="24"/>
      <c r="Y2655" s="24">
        <v>0</v>
      </c>
      <c r="Z2655" s="24">
        <v>0</v>
      </c>
      <c r="AA2655" s="24"/>
      <c r="AB2655" s="24">
        <v>0</v>
      </c>
      <c r="AC2655" s="24">
        <v>0</v>
      </c>
      <c r="AD2655" s="24">
        <v>0</v>
      </c>
      <c r="AE2655" s="24">
        <v>0</v>
      </c>
      <c r="AF2655" s="24">
        <v>0</v>
      </c>
      <c r="AG2655" s="24">
        <v>0</v>
      </c>
      <c r="AH2655" s="24"/>
      <c r="AI2655" s="24">
        <v>0</v>
      </c>
      <c r="AJ2655" s="24">
        <v>0</v>
      </c>
      <c r="AK2655" s="24"/>
      <c r="AL2655" s="24">
        <v>0</v>
      </c>
      <c r="AM2655" s="24">
        <v>0</v>
      </c>
      <c r="AN2655" s="24">
        <v>0</v>
      </c>
      <c r="AO2655" s="24">
        <v>0</v>
      </c>
      <c r="AP2655" s="24">
        <v>0</v>
      </c>
      <c r="AQ2655" s="24">
        <v>0</v>
      </c>
      <c r="AR2655" s="24">
        <v>0</v>
      </c>
      <c r="AS2655" s="24">
        <v>0</v>
      </c>
      <c r="AT2655" s="24">
        <v>0</v>
      </c>
      <c r="AU2655" s="24">
        <v>0</v>
      </c>
      <c r="AV2655" s="24">
        <v>0</v>
      </c>
      <c r="AW2655" s="24">
        <v>0</v>
      </c>
      <c r="AX2655" s="24">
        <v>0</v>
      </c>
      <c r="AY2655" s="24">
        <v>0</v>
      </c>
      <c r="AZ2655" s="24">
        <v>0</v>
      </c>
      <c r="BA2655" s="24">
        <v>0</v>
      </c>
      <c r="BB2655" s="24">
        <v>0</v>
      </c>
      <c r="BC2655" s="24">
        <v>0</v>
      </c>
      <c r="BD2655" s="24">
        <f t="shared" si="1084"/>
        <v>0</v>
      </c>
      <c r="BE2655" s="25"/>
    </row>
    <row r="2656" spans="1:57" ht="25.5" customHeight="1" x14ac:dyDescent="0.25">
      <c r="A2656" s="22">
        <v>53</v>
      </c>
      <c r="B2656" s="23" t="s">
        <v>54</v>
      </c>
      <c r="C2656" s="23">
        <v>27</v>
      </c>
      <c r="D2656" s="23">
        <v>274</v>
      </c>
      <c r="E2656" s="23" t="s">
        <v>66</v>
      </c>
      <c r="F2656" s="24">
        <v>0</v>
      </c>
      <c r="G2656" s="24">
        <v>0</v>
      </c>
      <c r="H2656" s="24">
        <v>0</v>
      </c>
      <c r="I2656" s="24">
        <v>0</v>
      </c>
      <c r="J2656" s="24">
        <v>0</v>
      </c>
      <c r="K2656" s="24">
        <v>0</v>
      </c>
      <c r="L2656" s="24">
        <v>0</v>
      </c>
      <c r="M2656" s="24">
        <v>0</v>
      </c>
      <c r="N2656" s="24">
        <v>0</v>
      </c>
      <c r="O2656" s="24">
        <v>0</v>
      </c>
      <c r="P2656" s="24">
        <v>0</v>
      </c>
      <c r="Q2656" s="24">
        <v>0</v>
      </c>
      <c r="R2656" s="24">
        <v>0</v>
      </c>
      <c r="S2656" s="24">
        <v>0</v>
      </c>
      <c r="T2656" s="24">
        <v>0</v>
      </c>
      <c r="U2656" s="24">
        <v>0</v>
      </c>
      <c r="V2656" s="24"/>
      <c r="W2656" s="24">
        <v>0</v>
      </c>
      <c r="X2656" s="24"/>
      <c r="Y2656" s="24">
        <v>0</v>
      </c>
      <c r="Z2656" s="24">
        <v>0</v>
      </c>
      <c r="AA2656" s="24"/>
      <c r="AB2656" s="24">
        <v>0</v>
      </c>
      <c r="AC2656" s="24">
        <v>0</v>
      </c>
      <c r="AD2656" s="24">
        <v>0</v>
      </c>
      <c r="AE2656" s="24">
        <v>0</v>
      </c>
      <c r="AF2656" s="24">
        <v>0</v>
      </c>
      <c r="AG2656" s="24">
        <v>0</v>
      </c>
      <c r="AH2656" s="24"/>
      <c r="AI2656" s="24">
        <v>0</v>
      </c>
      <c r="AJ2656" s="24">
        <v>0</v>
      </c>
      <c r="AK2656" s="24"/>
      <c r="AL2656" s="24">
        <v>0</v>
      </c>
      <c r="AM2656" s="24">
        <v>0</v>
      </c>
      <c r="AN2656" s="24">
        <v>0</v>
      </c>
      <c r="AO2656" s="24">
        <v>0</v>
      </c>
      <c r="AP2656" s="24">
        <v>0</v>
      </c>
      <c r="AQ2656" s="24">
        <v>0</v>
      </c>
      <c r="AR2656" s="24">
        <v>0</v>
      </c>
      <c r="AS2656" s="24">
        <v>0</v>
      </c>
      <c r="AT2656" s="24">
        <v>0</v>
      </c>
      <c r="AU2656" s="24">
        <v>0</v>
      </c>
      <c r="AV2656" s="24">
        <v>0</v>
      </c>
      <c r="AW2656" s="24">
        <v>0</v>
      </c>
      <c r="AX2656" s="24">
        <v>0</v>
      </c>
      <c r="AY2656" s="24">
        <v>0</v>
      </c>
      <c r="AZ2656" s="24">
        <v>0</v>
      </c>
      <c r="BA2656" s="24">
        <v>0</v>
      </c>
      <c r="BB2656" s="24">
        <v>0</v>
      </c>
      <c r="BC2656" s="24">
        <v>0</v>
      </c>
      <c r="BD2656" s="24">
        <f t="shared" si="1084"/>
        <v>0</v>
      </c>
      <c r="BE2656" s="25" t="s">
        <v>48</v>
      </c>
    </row>
    <row r="2657" spans="1:57" ht="25.5" customHeight="1" x14ac:dyDescent="0.25">
      <c r="A2657" s="22">
        <v>53</v>
      </c>
      <c r="B2657" s="23" t="s">
        <v>54</v>
      </c>
      <c r="C2657" s="23">
        <v>23</v>
      </c>
      <c r="D2657" s="23">
        <v>243</v>
      </c>
      <c r="E2657" s="23" t="s">
        <v>67</v>
      </c>
      <c r="F2657" s="24">
        <v>0</v>
      </c>
      <c r="G2657" s="24">
        <v>0</v>
      </c>
      <c r="H2657" s="24">
        <v>0</v>
      </c>
      <c r="I2657" s="24">
        <v>0</v>
      </c>
      <c r="J2657" s="24">
        <v>0</v>
      </c>
      <c r="K2657" s="24">
        <v>0</v>
      </c>
      <c r="L2657" s="24">
        <v>0</v>
      </c>
      <c r="M2657" s="24">
        <v>0</v>
      </c>
      <c r="N2657" s="24">
        <v>0</v>
      </c>
      <c r="O2657" s="24">
        <v>0</v>
      </c>
      <c r="P2657" s="24">
        <v>0</v>
      </c>
      <c r="Q2657" s="24">
        <v>0</v>
      </c>
      <c r="R2657" s="24">
        <v>0</v>
      </c>
      <c r="S2657" s="24">
        <v>0</v>
      </c>
      <c r="T2657" s="24">
        <v>0</v>
      </c>
      <c r="U2657" s="24">
        <v>0</v>
      </c>
      <c r="V2657" s="24"/>
      <c r="W2657" s="24">
        <v>0</v>
      </c>
      <c r="X2657" s="24"/>
      <c r="Y2657" s="24">
        <v>0</v>
      </c>
      <c r="Z2657" s="24">
        <v>0</v>
      </c>
      <c r="AA2657" s="24"/>
      <c r="AB2657" s="24">
        <v>0</v>
      </c>
      <c r="AC2657" s="24">
        <v>0</v>
      </c>
      <c r="AD2657" s="24">
        <v>0</v>
      </c>
      <c r="AE2657" s="24">
        <v>0</v>
      </c>
      <c r="AF2657" s="24">
        <v>0</v>
      </c>
      <c r="AG2657" s="24">
        <v>0</v>
      </c>
      <c r="AH2657" s="24"/>
      <c r="AI2657" s="24">
        <v>0</v>
      </c>
      <c r="AJ2657" s="24">
        <v>0</v>
      </c>
      <c r="AK2657" s="24"/>
      <c r="AL2657" s="24">
        <v>0</v>
      </c>
      <c r="AM2657" s="24">
        <v>0</v>
      </c>
      <c r="AN2657" s="24">
        <v>0</v>
      </c>
      <c r="AO2657" s="24">
        <v>0</v>
      </c>
      <c r="AP2657" s="24">
        <v>0</v>
      </c>
      <c r="AQ2657" s="24">
        <v>0</v>
      </c>
      <c r="AR2657" s="24">
        <v>0</v>
      </c>
      <c r="AS2657" s="24">
        <v>0</v>
      </c>
      <c r="AT2657" s="24">
        <v>0</v>
      </c>
      <c r="AU2657" s="24">
        <v>0</v>
      </c>
      <c r="AV2657" s="24">
        <v>0</v>
      </c>
      <c r="AW2657" s="24">
        <v>0</v>
      </c>
      <c r="AX2657" s="24">
        <v>0</v>
      </c>
      <c r="AY2657" s="24">
        <v>0</v>
      </c>
      <c r="AZ2657" s="24">
        <v>0</v>
      </c>
      <c r="BA2657" s="24">
        <v>0</v>
      </c>
      <c r="BB2657" s="24">
        <v>0</v>
      </c>
      <c r="BC2657" s="24">
        <v>0</v>
      </c>
      <c r="BD2657" s="24">
        <f t="shared" si="1084"/>
        <v>0</v>
      </c>
      <c r="BE2657" s="25" t="s">
        <v>48</v>
      </c>
    </row>
    <row r="2658" spans="1:57" ht="25.5" customHeight="1" x14ac:dyDescent="0.25">
      <c r="A2658" s="22">
        <v>53</v>
      </c>
      <c r="B2658" s="23" t="s">
        <v>54</v>
      </c>
      <c r="C2658" s="23">
        <v>23</v>
      </c>
      <c r="D2658" s="23">
        <v>332</v>
      </c>
      <c r="E2658" s="23" t="s">
        <v>68</v>
      </c>
      <c r="F2658" s="24">
        <v>0</v>
      </c>
      <c r="G2658" s="24">
        <v>0</v>
      </c>
      <c r="H2658" s="24">
        <v>0</v>
      </c>
      <c r="I2658" s="24">
        <v>0</v>
      </c>
      <c r="J2658" s="24">
        <v>0</v>
      </c>
      <c r="K2658" s="24">
        <v>0</v>
      </c>
      <c r="L2658" s="24">
        <v>0</v>
      </c>
      <c r="M2658" s="24">
        <v>0</v>
      </c>
      <c r="N2658" s="24">
        <v>0</v>
      </c>
      <c r="O2658" s="24">
        <v>0</v>
      </c>
      <c r="P2658" s="24">
        <v>0</v>
      </c>
      <c r="Q2658" s="24">
        <v>0</v>
      </c>
      <c r="R2658" s="24">
        <v>0</v>
      </c>
      <c r="S2658" s="24">
        <v>0</v>
      </c>
      <c r="T2658" s="24">
        <v>0</v>
      </c>
      <c r="U2658" s="24">
        <v>0</v>
      </c>
      <c r="V2658" s="24"/>
      <c r="W2658" s="24">
        <v>0</v>
      </c>
      <c r="X2658" s="24"/>
      <c r="Y2658" s="24">
        <v>0</v>
      </c>
      <c r="Z2658" s="24">
        <v>0</v>
      </c>
      <c r="AA2658" s="24"/>
      <c r="AB2658" s="24">
        <v>0</v>
      </c>
      <c r="AC2658" s="24">
        <v>0</v>
      </c>
      <c r="AD2658" s="24">
        <v>0</v>
      </c>
      <c r="AE2658" s="24">
        <v>0</v>
      </c>
      <c r="AF2658" s="24">
        <v>0</v>
      </c>
      <c r="AG2658" s="24">
        <v>0</v>
      </c>
      <c r="AH2658" s="24"/>
      <c r="AI2658" s="24">
        <v>0</v>
      </c>
      <c r="AJ2658" s="24">
        <v>0</v>
      </c>
      <c r="AK2658" s="24"/>
      <c r="AL2658" s="24">
        <v>0</v>
      </c>
      <c r="AM2658" s="24">
        <v>0</v>
      </c>
      <c r="AN2658" s="24">
        <v>0</v>
      </c>
      <c r="AO2658" s="24">
        <v>0</v>
      </c>
      <c r="AP2658" s="24">
        <v>0</v>
      </c>
      <c r="AQ2658" s="24">
        <v>0</v>
      </c>
      <c r="AR2658" s="24">
        <v>0</v>
      </c>
      <c r="AS2658" s="24">
        <v>0</v>
      </c>
      <c r="AT2658" s="24">
        <v>0</v>
      </c>
      <c r="AU2658" s="24">
        <v>0</v>
      </c>
      <c r="AV2658" s="24">
        <v>0</v>
      </c>
      <c r="AW2658" s="24">
        <v>0</v>
      </c>
      <c r="AX2658" s="24">
        <v>0</v>
      </c>
      <c r="AY2658" s="24">
        <v>0</v>
      </c>
      <c r="AZ2658" s="24">
        <v>0</v>
      </c>
      <c r="BA2658" s="24">
        <v>0</v>
      </c>
      <c r="BB2658" s="24">
        <v>0</v>
      </c>
      <c r="BC2658" s="24">
        <v>0</v>
      </c>
      <c r="BD2658" s="24">
        <f t="shared" si="1084"/>
        <v>0</v>
      </c>
      <c r="BE2658" s="25" t="s">
        <v>48</v>
      </c>
    </row>
    <row r="2659" spans="1:57" ht="25.5" customHeight="1" x14ac:dyDescent="0.25">
      <c r="A2659" s="22">
        <v>53</v>
      </c>
      <c r="B2659" s="23" t="s">
        <v>54</v>
      </c>
      <c r="C2659" s="23">
        <v>22</v>
      </c>
      <c r="D2659" s="23">
        <v>175</v>
      </c>
      <c r="E2659" s="23" t="s">
        <v>69</v>
      </c>
      <c r="F2659" s="24">
        <v>0</v>
      </c>
      <c r="G2659" s="24">
        <v>0</v>
      </c>
      <c r="H2659" s="24">
        <v>0</v>
      </c>
      <c r="I2659" s="24">
        <v>0</v>
      </c>
      <c r="J2659" s="24">
        <v>0</v>
      </c>
      <c r="K2659" s="24">
        <v>0</v>
      </c>
      <c r="L2659" s="24">
        <v>0</v>
      </c>
      <c r="M2659" s="24">
        <v>0</v>
      </c>
      <c r="N2659" s="24">
        <v>0</v>
      </c>
      <c r="O2659" s="24">
        <v>0</v>
      </c>
      <c r="P2659" s="24">
        <v>0</v>
      </c>
      <c r="Q2659" s="24">
        <v>0</v>
      </c>
      <c r="R2659" s="24">
        <v>0</v>
      </c>
      <c r="S2659" s="24">
        <v>0</v>
      </c>
      <c r="T2659" s="24">
        <v>0</v>
      </c>
      <c r="U2659" s="24">
        <v>0</v>
      </c>
      <c r="V2659" s="24"/>
      <c r="W2659" s="24">
        <v>0</v>
      </c>
      <c r="X2659" s="24"/>
      <c r="Y2659" s="24">
        <v>0</v>
      </c>
      <c r="Z2659" s="24">
        <v>0</v>
      </c>
      <c r="AA2659" s="24"/>
      <c r="AB2659" s="24">
        <v>0</v>
      </c>
      <c r="AC2659" s="24">
        <v>0</v>
      </c>
      <c r="AD2659" s="24">
        <v>0</v>
      </c>
      <c r="AE2659" s="24">
        <v>0</v>
      </c>
      <c r="AF2659" s="24">
        <v>0</v>
      </c>
      <c r="AG2659" s="24">
        <v>0</v>
      </c>
      <c r="AH2659" s="24"/>
      <c r="AI2659" s="24">
        <v>0</v>
      </c>
      <c r="AJ2659" s="24">
        <v>0</v>
      </c>
      <c r="AK2659" s="24"/>
      <c r="AL2659" s="24">
        <v>0</v>
      </c>
      <c r="AM2659" s="24">
        <v>0</v>
      </c>
      <c r="AN2659" s="24">
        <v>0</v>
      </c>
      <c r="AO2659" s="24">
        <v>0</v>
      </c>
      <c r="AP2659" s="24">
        <v>0</v>
      </c>
      <c r="AQ2659" s="24">
        <v>0</v>
      </c>
      <c r="AR2659" s="24">
        <v>0</v>
      </c>
      <c r="AS2659" s="24">
        <v>0</v>
      </c>
      <c r="AT2659" s="24">
        <v>0</v>
      </c>
      <c r="AU2659" s="24">
        <v>0</v>
      </c>
      <c r="AV2659" s="24">
        <v>0</v>
      </c>
      <c r="AW2659" s="24">
        <v>0</v>
      </c>
      <c r="AX2659" s="24">
        <v>0</v>
      </c>
      <c r="AY2659" s="24">
        <v>0</v>
      </c>
      <c r="AZ2659" s="24">
        <v>0</v>
      </c>
      <c r="BA2659" s="24">
        <v>0</v>
      </c>
      <c r="BB2659" s="24">
        <v>0</v>
      </c>
      <c r="BC2659" s="24">
        <v>0</v>
      </c>
      <c r="BD2659" s="24">
        <f t="shared" si="1084"/>
        <v>0</v>
      </c>
      <c r="BE2659" s="25" t="s">
        <v>48</v>
      </c>
    </row>
    <row r="2660" spans="1:57" ht="25.5" customHeight="1" x14ac:dyDescent="0.25">
      <c r="A2660" s="22">
        <v>53</v>
      </c>
      <c r="B2660" s="23" t="s">
        <v>54</v>
      </c>
      <c r="C2660" s="23">
        <v>22</v>
      </c>
      <c r="D2660" s="23">
        <v>347</v>
      </c>
      <c r="E2660" s="23" t="s">
        <v>70</v>
      </c>
      <c r="F2660" s="24">
        <v>0</v>
      </c>
      <c r="G2660" s="24">
        <v>0</v>
      </c>
      <c r="H2660" s="24">
        <v>0</v>
      </c>
      <c r="I2660" s="24">
        <v>0</v>
      </c>
      <c r="J2660" s="24">
        <v>0</v>
      </c>
      <c r="K2660" s="24">
        <v>0</v>
      </c>
      <c r="L2660" s="24">
        <v>0</v>
      </c>
      <c r="M2660" s="24">
        <v>0</v>
      </c>
      <c r="N2660" s="24">
        <v>0</v>
      </c>
      <c r="O2660" s="24">
        <v>0</v>
      </c>
      <c r="P2660" s="24">
        <v>0</v>
      </c>
      <c r="Q2660" s="24">
        <v>0</v>
      </c>
      <c r="R2660" s="24">
        <v>0</v>
      </c>
      <c r="S2660" s="24">
        <v>0</v>
      </c>
      <c r="T2660" s="24">
        <v>0</v>
      </c>
      <c r="U2660" s="24">
        <v>0</v>
      </c>
      <c r="V2660" s="24"/>
      <c r="W2660" s="24">
        <v>0</v>
      </c>
      <c r="X2660" s="24"/>
      <c r="Y2660" s="24">
        <v>0</v>
      </c>
      <c r="Z2660" s="24">
        <v>0</v>
      </c>
      <c r="AA2660" s="24"/>
      <c r="AB2660" s="24">
        <v>0</v>
      </c>
      <c r="AC2660" s="24">
        <v>0</v>
      </c>
      <c r="AD2660" s="24">
        <v>0</v>
      </c>
      <c r="AE2660" s="24">
        <v>0</v>
      </c>
      <c r="AF2660" s="24">
        <v>0</v>
      </c>
      <c r="AG2660" s="24">
        <v>0</v>
      </c>
      <c r="AH2660" s="24"/>
      <c r="AI2660" s="24">
        <v>0</v>
      </c>
      <c r="AJ2660" s="24">
        <v>0</v>
      </c>
      <c r="AK2660" s="24"/>
      <c r="AL2660" s="24">
        <v>0</v>
      </c>
      <c r="AM2660" s="24">
        <v>0</v>
      </c>
      <c r="AN2660" s="24">
        <v>0</v>
      </c>
      <c r="AO2660" s="24">
        <v>0</v>
      </c>
      <c r="AP2660" s="24">
        <v>0</v>
      </c>
      <c r="AQ2660" s="24">
        <v>0</v>
      </c>
      <c r="AR2660" s="24">
        <v>0</v>
      </c>
      <c r="AS2660" s="24">
        <v>0</v>
      </c>
      <c r="AT2660" s="24">
        <v>0</v>
      </c>
      <c r="AU2660" s="24">
        <v>0</v>
      </c>
      <c r="AV2660" s="24">
        <v>0</v>
      </c>
      <c r="AW2660" s="24">
        <v>0</v>
      </c>
      <c r="AX2660" s="24">
        <v>0</v>
      </c>
      <c r="AY2660" s="24">
        <v>0</v>
      </c>
      <c r="AZ2660" s="24">
        <v>0</v>
      </c>
      <c r="BA2660" s="24">
        <v>0</v>
      </c>
      <c r="BB2660" s="24">
        <v>0</v>
      </c>
      <c r="BC2660" s="24">
        <v>0</v>
      </c>
      <c r="BD2660" s="24">
        <f t="shared" si="1084"/>
        <v>0</v>
      </c>
      <c r="BE2660" s="25" t="s">
        <v>48</v>
      </c>
    </row>
    <row r="2661" spans="1:57" ht="26.25" customHeight="1" x14ac:dyDescent="0.25">
      <c r="A2661" s="40">
        <v>53</v>
      </c>
      <c r="B2661" s="23" t="s">
        <v>54</v>
      </c>
      <c r="C2661" s="23">
        <v>12</v>
      </c>
      <c r="D2661" s="23" t="s">
        <v>71</v>
      </c>
      <c r="E2661" s="23" t="s">
        <v>72</v>
      </c>
      <c r="F2661" s="24">
        <v>0</v>
      </c>
      <c r="G2661" s="24">
        <v>0</v>
      </c>
      <c r="H2661" s="24">
        <v>0</v>
      </c>
      <c r="I2661" s="24">
        <v>0</v>
      </c>
      <c r="J2661" s="24">
        <v>0</v>
      </c>
      <c r="K2661" s="24">
        <v>0</v>
      </c>
      <c r="L2661" s="24">
        <v>0</v>
      </c>
      <c r="M2661" s="24">
        <v>0</v>
      </c>
      <c r="N2661" s="24">
        <v>0</v>
      </c>
      <c r="O2661" s="24">
        <v>0</v>
      </c>
      <c r="P2661" s="24">
        <v>0</v>
      </c>
      <c r="Q2661" s="24">
        <v>0</v>
      </c>
      <c r="R2661" s="24">
        <v>0</v>
      </c>
      <c r="S2661" s="24">
        <v>0</v>
      </c>
      <c r="T2661" s="24">
        <v>0</v>
      </c>
      <c r="U2661" s="24">
        <v>0</v>
      </c>
      <c r="V2661" s="24"/>
      <c r="W2661" s="24">
        <v>0</v>
      </c>
      <c r="X2661" s="24"/>
      <c r="Y2661" s="24">
        <v>0</v>
      </c>
      <c r="Z2661" s="24">
        <v>0</v>
      </c>
      <c r="AA2661" s="24"/>
      <c r="AB2661" s="24">
        <v>0</v>
      </c>
      <c r="AC2661" s="24">
        <v>0</v>
      </c>
      <c r="AD2661" s="24">
        <v>0</v>
      </c>
      <c r="AE2661" s="24">
        <v>0</v>
      </c>
      <c r="AF2661" s="24">
        <v>0</v>
      </c>
      <c r="AG2661" s="24">
        <v>0</v>
      </c>
      <c r="AH2661" s="24"/>
      <c r="AI2661" s="24">
        <v>0</v>
      </c>
      <c r="AJ2661" s="24">
        <v>0</v>
      </c>
      <c r="AK2661" s="24"/>
      <c r="AL2661" s="24">
        <v>0</v>
      </c>
      <c r="AM2661" s="24">
        <v>0</v>
      </c>
      <c r="AN2661" s="24">
        <v>0</v>
      </c>
      <c r="AO2661" s="24">
        <v>0</v>
      </c>
      <c r="AP2661" s="24">
        <v>0</v>
      </c>
      <c r="AQ2661" s="24">
        <v>0</v>
      </c>
      <c r="AR2661" s="24">
        <v>0</v>
      </c>
      <c r="AS2661" s="24">
        <v>0</v>
      </c>
      <c r="AT2661" s="24">
        <v>0</v>
      </c>
      <c r="AU2661" s="24">
        <v>0</v>
      </c>
      <c r="AV2661" s="24">
        <v>0</v>
      </c>
      <c r="AW2661" s="24">
        <v>0</v>
      </c>
      <c r="AX2661" s="24">
        <v>0</v>
      </c>
      <c r="AY2661" s="24">
        <v>0</v>
      </c>
      <c r="AZ2661" s="24">
        <v>0</v>
      </c>
      <c r="BA2661" s="24">
        <v>0</v>
      </c>
      <c r="BB2661" s="24">
        <v>0</v>
      </c>
      <c r="BC2661" s="24">
        <v>0</v>
      </c>
      <c r="BD2661" s="24">
        <f t="shared" si="1084"/>
        <v>0</v>
      </c>
      <c r="BE2661" s="25"/>
    </row>
    <row r="2662" spans="1:57" ht="25.5" customHeight="1" x14ac:dyDescent="0.25">
      <c r="A2662" s="40">
        <v>53</v>
      </c>
      <c r="B2662" s="23" t="s">
        <v>54</v>
      </c>
      <c r="C2662" s="23">
        <v>22</v>
      </c>
      <c r="D2662" s="23" t="s">
        <v>55</v>
      </c>
      <c r="E2662" s="23" t="s">
        <v>73</v>
      </c>
      <c r="F2662" s="24">
        <v>0</v>
      </c>
      <c r="G2662" s="24">
        <v>0</v>
      </c>
      <c r="H2662" s="24">
        <v>0</v>
      </c>
      <c r="I2662" s="24">
        <v>0</v>
      </c>
      <c r="J2662" s="24">
        <v>0</v>
      </c>
      <c r="K2662" s="24">
        <v>0</v>
      </c>
      <c r="L2662" s="24">
        <v>0</v>
      </c>
      <c r="M2662" s="24">
        <v>0</v>
      </c>
      <c r="N2662" s="24">
        <v>0</v>
      </c>
      <c r="O2662" s="24">
        <v>0</v>
      </c>
      <c r="P2662" s="24">
        <v>0</v>
      </c>
      <c r="Q2662" s="24">
        <v>0</v>
      </c>
      <c r="R2662" s="24">
        <v>0</v>
      </c>
      <c r="S2662" s="24">
        <v>0</v>
      </c>
      <c r="T2662" s="24">
        <v>0</v>
      </c>
      <c r="U2662" s="24">
        <v>0</v>
      </c>
      <c r="V2662" s="24"/>
      <c r="W2662" s="24">
        <v>0</v>
      </c>
      <c r="X2662" s="24"/>
      <c r="Y2662" s="24">
        <v>0</v>
      </c>
      <c r="Z2662" s="24">
        <v>0</v>
      </c>
      <c r="AA2662" s="24"/>
      <c r="AB2662" s="24">
        <v>0</v>
      </c>
      <c r="AC2662" s="24">
        <v>0</v>
      </c>
      <c r="AD2662" s="24">
        <v>0</v>
      </c>
      <c r="AE2662" s="24">
        <v>0</v>
      </c>
      <c r="AF2662" s="24">
        <v>0</v>
      </c>
      <c r="AG2662" s="24">
        <v>0</v>
      </c>
      <c r="AH2662" s="24"/>
      <c r="AI2662" s="24">
        <v>0</v>
      </c>
      <c r="AJ2662" s="24">
        <v>0</v>
      </c>
      <c r="AK2662" s="24"/>
      <c r="AL2662" s="24">
        <v>0</v>
      </c>
      <c r="AM2662" s="24">
        <v>0</v>
      </c>
      <c r="AN2662" s="24">
        <v>0</v>
      </c>
      <c r="AO2662" s="24">
        <v>0</v>
      </c>
      <c r="AP2662" s="24">
        <v>0</v>
      </c>
      <c r="AQ2662" s="24">
        <v>0</v>
      </c>
      <c r="AR2662" s="24">
        <v>0</v>
      </c>
      <c r="AS2662" s="24">
        <v>0</v>
      </c>
      <c r="AT2662" s="24">
        <v>0</v>
      </c>
      <c r="AU2662" s="24">
        <v>0</v>
      </c>
      <c r="AV2662" s="24">
        <v>0</v>
      </c>
      <c r="AW2662" s="24">
        <v>0</v>
      </c>
      <c r="AX2662" s="24">
        <v>0</v>
      </c>
      <c r="AY2662" s="24">
        <v>0</v>
      </c>
      <c r="AZ2662" s="24">
        <v>0</v>
      </c>
      <c r="BA2662" s="24">
        <v>0</v>
      </c>
      <c r="BB2662" s="24">
        <v>0</v>
      </c>
      <c r="BC2662" s="24">
        <v>0</v>
      </c>
      <c r="BD2662" s="24">
        <f t="shared" si="1084"/>
        <v>0</v>
      </c>
      <c r="BE2662" s="25"/>
    </row>
    <row r="2663" spans="1:57" ht="25.5" customHeight="1" x14ac:dyDescent="0.25">
      <c r="A2663" s="22">
        <v>53</v>
      </c>
      <c r="B2663" s="22" t="s">
        <v>74</v>
      </c>
      <c r="C2663" s="23">
        <v>22</v>
      </c>
      <c r="D2663" s="23">
        <v>35</v>
      </c>
      <c r="E2663" s="23" t="s">
        <v>75</v>
      </c>
      <c r="F2663" s="24">
        <v>0</v>
      </c>
      <c r="G2663" s="24">
        <v>0</v>
      </c>
      <c r="H2663" s="24">
        <v>0</v>
      </c>
      <c r="I2663" s="24">
        <v>0</v>
      </c>
      <c r="J2663" s="24">
        <v>0</v>
      </c>
      <c r="K2663" s="24">
        <v>0</v>
      </c>
      <c r="L2663" s="24">
        <v>0</v>
      </c>
      <c r="M2663" s="24">
        <v>0</v>
      </c>
      <c r="N2663" s="24">
        <v>0</v>
      </c>
      <c r="O2663" s="24">
        <v>0</v>
      </c>
      <c r="P2663" s="24">
        <v>0</v>
      </c>
      <c r="Q2663" s="24">
        <v>0</v>
      </c>
      <c r="R2663" s="24">
        <v>0</v>
      </c>
      <c r="S2663" s="24">
        <v>0</v>
      </c>
      <c r="T2663" s="24">
        <v>0</v>
      </c>
      <c r="U2663" s="24">
        <v>0</v>
      </c>
      <c r="V2663" s="24"/>
      <c r="W2663" s="24">
        <v>0</v>
      </c>
      <c r="X2663" s="24"/>
      <c r="Y2663" s="24">
        <v>0</v>
      </c>
      <c r="Z2663" s="24">
        <v>0</v>
      </c>
      <c r="AA2663" s="24"/>
      <c r="AB2663" s="24">
        <v>0</v>
      </c>
      <c r="AC2663" s="24">
        <v>0</v>
      </c>
      <c r="AD2663" s="24">
        <v>0</v>
      </c>
      <c r="AE2663" s="24">
        <v>0</v>
      </c>
      <c r="AF2663" s="24">
        <v>0</v>
      </c>
      <c r="AG2663" s="24">
        <v>0</v>
      </c>
      <c r="AH2663" s="24"/>
      <c r="AI2663" s="24">
        <v>0</v>
      </c>
      <c r="AJ2663" s="24">
        <v>0</v>
      </c>
      <c r="AK2663" s="24"/>
      <c r="AL2663" s="24">
        <v>0</v>
      </c>
      <c r="AM2663" s="24">
        <v>0</v>
      </c>
      <c r="AN2663" s="24">
        <v>0</v>
      </c>
      <c r="AO2663" s="24">
        <v>0</v>
      </c>
      <c r="AP2663" s="24">
        <v>0</v>
      </c>
      <c r="AQ2663" s="24">
        <v>0</v>
      </c>
      <c r="AR2663" s="24">
        <v>0</v>
      </c>
      <c r="AS2663" s="24">
        <v>0</v>
      </c>
      <c r="AT2663" s="24">
        <v>0</v>
      </c>
      <c r="AU2663" s="24">
        <v>0</v>
      </c>
      <c r="AV2663" s="24">
        <v>0</v>
      </c>
      <c r="AW2663" s="24">
        <v>0</v>
      </c>
      <c r="AX2663" s="24">
        <v>0</v>
      </c>
      <c r="AY2663" s="24">
        <v>0</v>
      </c>
      <c r="AZ2663" s="24">
        <v>0</v>
      </c>
      <c r="BA2663" s="24">
        <v>0</v>
      </c>
      <c r="BB2663" s="24">
        <v>0</v>
      </c>
      <c r="BC2663" s="24">
        <v>0</v>
      </c>
      <c r="BD2663" s="24">
        <f t="shared" si="1084"/>
        <v>0</v>
      </c>
      <c r="BE2663" s="25" t="s">
        <v>48</v>
      </c>
    </row>
    <row r="2664" spans="1:57" ht="25.5" customHeight="1" x14ac:dyDescent="0.25">
      <c r="A2664" s="22">
        <v>53</v>
      </c>
      <c r="B2664" s="22" t="s">
        <v>74</v>
      </c>
      <c r="C2664" s="23">
        <v>22</v>
      </c>
      <c r="D2664" s="23">
        <v>342</v>
      </c>
      <c r="E2664" s="23" t="s">
        <v>76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4">
        <v>0</v>
      </c>
      <c r="Q2664" s="24">
        <v>0</v>
      </c>
      <c r="R2664" s="24">
        <v>0</v>
      </c>
      <c r="S2664" s="24">
        <v>0</v>
      </c>
      <c r="T2664" s="24">
        <v>0</v>
      </c>
      <c r="U2664" s="24">
        <v>0</v>
      </c>
      <c r="V2664" s="24"/>
      <c r="W2664" s="24">
        <v>0</v>
      </c>
      <c r="X2664" s="24"/>
      <c r="Y2664" s="24">
        <v>0</v>
      </c>
      <c r="Z2664" s="24">
        <v>0</v>
      </c>
      <c r="AA2664" s="24"/>
      <c r="AB2664" s="24">
        <v>0</v>
      </c>
      <c r="AC2664" s="24">
        <v>0</v>
      </c>
      <c r="AD2664" s="24">
        <v>0</v>
      </c>
      <c r="AE2664" s="24">
        <v>0</v>
      </c>
      <c r="AF2664" s="24">
        <v>0</v>
      </c>
      <c r="AG2664" s="24">
        <v>0</v>
      </c>
      <c r="AH2664" s="24"/>
      <c r="AI2664" s="24">
        <v>0</v>
      </c>
      <c r="AJ2664" s="24">
        <v>0</v>
      </c>
      <c r="AK2664" s="24"/>
      <c r="AL2664" s="24">
        <v>0</v>
      </c>
      <c r="AM2664" s="24">
        <v>0</v>
      </c>
      <c r="AN2664" s="24">
        <v>0</v>
      </c>
      <c r="AO2664" s="24">
        <v>0</v>
      </c>
      <c r="AP2664" s="24">
        <v>0</v>
      </c>
      <c r="AQ2664" s="24">
        <v>0</v>
      </c>
      <c r="AR2664" s="24">
        <v>0</v>
      </c>
      <c r="AS2664" s="24">
        <v>0</v>
      </c>
      <c r="AT2664" s="24">
        <v>0</v>
      </c>
      <c r="AU2664" s="24">
        <v>0</v>
      </c>
      <c r="AV2664" s="24">
        <v>0</v>
      </c>
      <c r="AW2664" s="24">
        <v>0</v>
      </c>
      <c r="AX2664" s="24">
        <v>0</v>
      </c>
      <c r="AY2664" s="24">
        <v>0</v>
      </c>
      <c r="AZ2664" s="24">
        <v>0</v>
      </c>
      <c r="BA2664" s="24">
        <v>0</v>
      </c>
      <c r="BB2664" s="24">
        <v>0</v>
      </c>
      <c r="BC2664" s="24">
        <v>0</v>
      </c>
      <c r="BD2664" s="24">
        <f t="shared" si="1084"/>
        <v>0</v>
      </c>
      <c r="BE2664" s="25" t="s">
        <v>48</v>
      </c>
    </row>
    <row r="2665" spans="1:57" ht="25.5" customHeight="1" x14ac:dyDescent="0.25">
      <c r="A2665" s="22">
        <v>53</v>
      </c>
      <c r="B2665" s="22" t="s">
        <v>74</v>
      </c>
      <c r="C2665" s="23">
        <v>22</v>
      </c>
      <c r="D2665" s="23">
        <v>343</v>
      </c>
      <c r="E2665" s="23" t="s">
        <v>77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4">
        <v>0</v>
      </c>
      <c r="Q2665" s="24">
        <v>0</v>
      </c>
      <c r="R2665" s="24">
        <v>0</v>
      </c>
      <c r="S2665" s="24">
        <v>0</v>
      </c>
      <c r="T2665" s="24">
        <v>0</v>
      </c>
      <c r="U2665" s="24">
        <v>0</v>
      </c>
      <c r="V2665" s="24"/>
      <c r="W2665" s="24">
        <v>0</v>
      </c>
      <c r="X2665" s="24"/>
      <c r="Y2665" s="24">
        <v>0</v>
      </c>
      <c r="Z2665" s="24">
        <v>0</v>
      </c>
      <c r="AA2665" s="24"/>
      <c r="AB2665" s="24">
        <v>0</v>
      </c>
      <c r="AC2665" s="24">
        <v>0</v>
      </c>
      <c r="AD2665" s="24">
        <v>0</v>
      </c>
      <c r="AE2665" s="24">
        <v>0</v>
      </c>
      <c r="AF2665" s="24">
        <v>0</v>
      </c>
      <c r="AG2665" s="24">
        <v>0</v>
      </c>
      <c r="AH2665" s="24"/>
      <c r="AI2665" s="24">
        <v>0</v>
      </c>
      <c r="AJ2665" s="24">
        <v>0</v>
      </c>
      <c r="AK2665" s="24"/>
      <c r="AL2665" s="24">
        <v>0</v>
      </c>
      <c r="AM2665" s="24">
        <v>0</v>
      </c>
      <c r="AN2665" s="24">
        <v>0</v>
      </c>
      <c r="AO2665" s="24">
        <v>0</v>
      </c>
      <c r="AP2665" s="24">
        <v>0</v>
      </c>
      <c r="AQ2665" s="24">
        <v>0</v>
      </c>
      <c r="AR2665" s="24">
        <v>0</v>
      </c>
      <c r="AS2665" s="24">
        <v>0</v>
      </c>
      <c r="AT2665" s="24">
        <v>0</v>
      </c>
      <c r="AU2665" s="24">
        <v>0</v>
      </c>
      <c r="AV2665" s="24">
        <v>0</v>
      </c>
      <c r="AW2665" s="24">
        <v>0</v>
      </c>
      <c r="AX2665" s="24">
        <v>0</v>
      </c>
      <c r="AY2665" s="24">
        <v>0</v>
      </c>
      <c r="AZ2665" s="24">
        <v>0</v>
      </c>
      <c r="BA2665" s="24">
        <v>0</v>
      </c>
      <c r="BB2665" s="24">
        <v>0</v>
      </c>
      <c r="BC2665" s="24">
        <v>0</v>
      </c>
      <c r="BD2665" s="24">
        <f t="shared" si="1084"/>
        <v>0</v>
      </c>
      <c r="BE2665" s="25" t="s">
        <v>48</v>
      </c>
    </row>
    <row r="2666" spans="1:57" ht="25.5" customHeight="1" x14ac:dyDescent="0.25">
      <c r="A2666" s="22">
        <v>53</v>
      </c>
      <c r="B2666" s="22" t="s">
        <v>74</v>
      </c>
      <c r="C2666" s="23">
        <v>22</v>
      </c>
      <c r="D2666" s="23">
        <v>344</v>
      </c>
      <c r="E2666" s="23" t="s">
        <v>79</v>
      </c>
      <c r="F2666" s="24">
        <v>0</v>
      </c>
      <c r="G2666" s="24">
        <v>0</v>
      </c>
      <c r="H2666" s="24">
        <v>0</v>
      </c>
      <c r="I2666" s="24">
        <v>0</v>
      </c>
      <c r="J2666" s="24">
        <v>0</v>
      </c>
      <c r="K2666" s="24">
        <v>0</v>
      </c>
      <c r="L2666" s="24">
        <v>0</v>
      </c>
      <c r="M2666" s="24">
        <v>0</v>
      </c>
      <c r="N2666" s="24">
        <v>0</v>
      </c>
      <c r="O2666" s="24">
        <v>0</v>
      </c>
      <c r="P2666" s="24">
        <v>0</v>
      </c>
      <c r="Q2666" s="24">
        <v>0</v>
      </c>
      <c r="R2666" s="24">
        <v>0</v>
      </c>
      <c r="S2666" s="24">
        <v>0</v>
      </c>
      <c r="T2666" s="24">
        <v>0</v>
      </c>
      <c r="U2666" s="24">
        <v>0</v>
      </c>
      <c r="V2666" s="24"/>
      <c r="W2666" s="24">
        <v>0</v>
      </c>
      <c r="X2666" s="24"/>
      <c r="Y2666" s="24">
        <v>0</v>
      </c>
      <c r="Z2666" s="24">
        <v>0</v>
      </c>
      <c r="AA2666" s="24"/>
      <c r="AB2666" s="24">
        <v>0</v>
      </c>
      <c r="AC2666" s="24">
        <v>0</v>
      </c>
      <c r="AD2666" s="24">
        <v>0</v>
      </c>
      <c r="AE2666" s="24">
        <v>0</v>
      </c>
      <c r="AF2666" s="24">
        <v>0</v>
      </c>
      <c r="AG2666" s="24">
        <v>0</v>
      </c>
      <c r="AH2666" s="24"/>
      <c r="AI2666" s="24">
        <v>0</v>
      </c>
      <c r="AJ2666" s="24">
        <v>0</v>
      </c>
      <c r="AK2666" s="24"/>
      <c r="AL2666" s="24">
        <v>0</v>
      </c>
      <c r="AM2666" s="24">
        <v>0</v>
      </c>
      <c r="AN2666" s="24">
        <v>0</v>
      </c>
      <c r="AO2666" s="24">
        <v>0</v>
      </c>
      <c r="AP2666" s="24">
        <v>0</v>
      </c>
      <c r="AQ2666" s="24">
        <v>0</v>
      </c>
      <c r="AR2666" s="24">
        <v>0</v>
      </c>
      <c r="AS2666" s="24">
        <v>0</v>
      </c>
      <c r="AT2666" s="24">
        <v>0</v>
      </c>
      <c r="AU2666" s="24">
        <v>0</v>
      </c>
      <c r="AV2666" s="24">
        <v>0</v>
      </c>
      <c r="AW2666" s="24">
        <v>0</v>
      </c>
      <c r="AX2666" s="24">
        <v>0</v>
      </c>
      <c r="AY2666" s="24">
        <v>0</v>
      </c>
      <c r="AZ2666" s="24">
        <v>0</v>
      </c>
      <c r="BA2666" s="24">
        <v>0</v>
      </c>
      <c r="BB2666" s="24">
        <v>0</v>
      </c>
      <c r="BC2666" s="24">
        <v>0</v>
      </c>
      <c r="BD2666" s="24">
        <f t="shared" si="1084"/>
        <v>0</v>
      </c>
      <c r="BE2666" s="25"/>
    </row>
    <row r="2667" spans="1:57" ht="25.5" customHeight="1" x14ac:dyDescent="0.25">
      <c r="A2667" s="22">
        <v>53</v>
      </c>
      <c r="B2667" s="22" t="s">
        <v>74</v>
      </c>
      <c r="C2667" s="23">
        <v>22</v>
      </c>
      <c r="D2667" s="23">
        <v>345</v>
      </c>
      <c r="E2667" s="23" t="s">
        <v>80</v>
      </c>
      <c r="F2667" s="24">
        <v>0</v>
      </c>
      <c r="G2667" s="24">
        <v>0</v>
      </c>
      <c r="H2667" s="24">
        <v>0</v>
      </c>
      <c r="I2667" s="24">
        <v>0</v>
      </c>
      <c r="J2667" s="24">
        <v>0</v>
      </c>
      <c r="K2667" s="24">
        <v>0</v>
      </c>
      <c r="L2667" s="24">
        <v>0</v>
      </c>
      <c r="M2667" s="24">
        <v>0</v>
      </c>
      <c r="N2667" s="24">
        <v>0</v>
      </c>
      <c r="O2667" s="24">
        <v>0</v>
      </c>
      <c r="P2667" s="24">
        <v>0</v>
      </c>
      <c r="Q2667" s="24">
        <v>0</v>
      </c>
      <c r="R2667" s="24">
        <v>0</v>
      </c>
      <c r="S2667" s="24">
        <v>0</v>
      </c>
      <c r="T2667" s="24">
        <v>0</v>
      </c>
      <c r="U2667" s="24">
        <v>0</v>
      </c>
      <c r="V2667" s="24"/>
      <c r="W2667" s="24">
        <v>0</v>
      </c>
      <c r="X2667" s="24"/>
      <c r="Y2667" s="24">
        <v>0</v>
      </c>
      <c r="Z2667" s="24">
        <v>0</v>
      </c>
      <c r="AA2667" s="24"/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/>
      <c r="AI2667" s="24">
        <v>0</v>
      </c>
      <c r="AJ2667" s="24">
        <v>0</v>
      </c>
      <c r="AK2667" s="24"/>
      <c r="AL2667" s="24">
        <v>0</v>
      </c>
      <c r="AM2667" s="24">
        <v>0</v>
      </c>
      <c r="AN2667" s="24">
        <v>0</v>
      </c>
      <c r="AO2667" s="24">
        <v>0</v>
      </c>
      <c r="AP2667" s="24">
        <v>0</v>
      </c>
      <c r="AQ2667" s="24">
        <v>0</v>
      </c>
      <c r="AR2667" s="24">
        <v>0</v>
      </c>
      <c r="AS2667" s="24">
        <v>0</v>
      </c>
      <c r="AT2667" s="24">
        <v>0</v>
      </c>
      <c r="AU2667" s="24">
        <v>0</v>
      </c>
      <c r="AV2667" s="24">
        <v>0</v>
      </c>
      <c r="AW2667" s="24">
        <v>0</v>
      </c>
      <c r="AX2667" s="24">
        <v>0</v>
      </c>
      <c r="AY2667" s="24">
        <v>0</v>
      </c>
      <c r="AZ2667" s="24">
        <v>0</v>
      </c>
      <c r="BA2667" s="24">
        <v>0</v>
      </c>
      <c r="BB2667" s="24">
        <v>0</v>
      </c>
      <c r="BC2667" s="24">
        <v>0</v>
      </c>
      <c r="BD2667" s="24">
        <f t="shared" si="1084"/>
        <v>0</v>
      </c>
      <c r="BE2667" s="25"/>
    </row>
    <row r="2668" spans="1:57" ht="25.5" customHeight="1" x14ac:dyDescent="0.25">
      <c r="A2668" s="22">
        <v>53</v>
      </c>
      <c r="B2668" s="22" t="s">
        <v>74</v>
      </c>
      <c r="C2668" s="23">
        <v>22</v>
      </c>
      <c r="D2668" s="23">
        <v>352</v>
      </c>
      <c r="E2668" s="23" t="s">
        <v>81</v>
      </c>
      <c r="F2668" s="24">
        <v>0</v>
      </c>
      <c r="G2668" s="24">
        <v>0</v>
      </c>
      <c r="H2668" s="24">
        <v>0</v>
      </c>
      <c r="I2668" s="24">
        <v>0</v>
      </c>
      <c r="J2668" s="24">
        <v>0</v>
      </c>
      <c r="K2668" s="24">
        <v>0</v>
      </c>
      <c r="L2668" s="24">
        <v>0</v>
      </c>
      <c r="M2668" s="24">
        <v>0</v>
      </c>
      <c r="N2668" s="24">
        <v>0</v>
      </c>
      <c r="O2668" s="24">
        <v>0</v>
      </c>
      <c r="P2668" s="24">
        <v>0</v>
      </c>
      <c r="Q2668" s="24">
        <v>0</v>
      </c>
      <c r="R2668" s="24">
        <v>0</v>
      </c>
      <c r="S2668" s="24">
        <v>0</v>
      </c>
      <c r="T2668" s="24">
        <v>0</v>
      </c>
      <c r="U2668" s="24">
        <v>0</v>
      </c>
      <c r="V2668" s="24"/>
      <c r="W2668" s="24">
        <v>0</v>
      </c>
      <c r="X2668" s="24"/>
      <c r="Y2668" s="24">
        <v>0</v>
      </c>
      <c r="Z2668" s="24">
        <v>0</v>
      </c>
      <c r="AA2668" s="24"/>
      <c r="AB2668" s="24">
        <v>0</v>
      </c>
      <c r="AC2668" s="24">
        <v>0</v>
      </c>
      <c r="AD2668" s="24">
        <v>0</v>
      </c>
      <c r="AE2668" s="24">
        <v>0</v>
      </c>
      <c r="AF2668" s="24">
        <v>0</v>
      </c>
      <c r="AG2668" s="24">
        <v>0</v>
      </c>
      <c r="AH2668" s="24"/>
      <c r="AI2668" s="24">
        <v>0</v>
      </c>
      <c r="AJ2668" s="24">
        <v>0</v>
      </c>
      <c r="AK2668" s="24"/>
      <c r="AL2668" s="24">
        <v>0</v>
      </c>
      <c r="AM2668" s="24">
        <v>0</v>
      </c>
      <c r="AN2668" s="24">
        <v>0</v>
      </c>
      <c r="AO2668" s="24">
        <v>0</v>
      </c>
      <c r="AP2668" s="24">
        <v>0</v>
      </c>
      <c r="AQ2668" s="24">
        <v>0</v>
      </c>
      <c r="AR2668" s="24">
        <v>0</v>
      </c>
      <c r="AS2668" s="24">
        <v>0</v>
      </c>
      <c r="AT2668" s="24">
        <v>0</v>
      </c>
      <c r="AU2668" s="24">
        <v>0</v>
      </c>
      <c r="AV2668" s="24">
        <v>0</v>
      </c>
      <c r="AW2668" s="24">
        <v>0</v>
      </c>
      <c r="AX2668" s="24">
        <v>0</v>
      </c>
      <c r="AY2668" s="24">
        <v>0</v>
      </c>
      <c r="AZ2668" s="24">
        <v>0</v>
      </c>
      <c r="BA2668" s="24">
        <v>0</v>
      </c>
      <c r="BB2668" s="24">
        <v>0</v>
      </c>
      <c r="BC2668" s="24">
        <v>0</v>
      </c>
      <c r="BD2668" s="24">
        <f t="shared" si="1084"/>
        <v>0</v>
      </c>
      <c r="BE2668" s="25"/>
    </row>
    <row r="2669" spans="1:57" ht="25.5" customHeight="1" x14ac:dyDescent="0.25">
      <c r="A2669" s="22">
        <v>53</v>
      </c>
      <c r="B2669" s="22" t="s">
        <v>74</v>
      </c>
      <c r="C2669" s="23">
        <v>12</v>
      </c>
      <c r="D2669" s="23">
        <v>144</v>
      </c>
      <c r="E2669" s="23" t="s">
        <v>82</v>
      </c>
      <c r="F2669" s="24">
        <v>0</v>
      </c>
      <c r="G2669" s="24">
        <v>0</v>
      </c>
      <c r="H2669" s="24">
        <v>0</v>
      </c>
      <c r="I2669" s="24">
        <v>0</v>
      </c>
      <c r="J2669" s="24">
        <v>0</v>
      </c>
      <c r="K2669" s="24">
        <v>0</v>
      </c>
      <c r="L2669" s="24">
        <v>0</v>
      </c>
      <c r="M2669" s="24">
        <v>0</v>
      </c>
      <c r="N2669" s="24">
        <v>0</v>
      </c>
      <c r="O2669" s="24">
        <v>0</v>
      </c>
      <c r="P2669" s="24">
        <v>0</v>
      </c>
      <c r="Q2669" s="24">
        <v>0</v>
      </c>
      <c r="R2669" s="24">
        <v>0</v>
      </c>
      <c r="S2669" s="24">
        <v>0</v>
      </c>
      <c r="T2669" s="24">
        <v>0</v>
      </c>
      <c r="U2669" s="24">
        <v>0</v>
      </c>
      <c r="V2669" s="24"/>
      <c r="W2669" s="24">
        <v>0</v>
      </c>
      <c r="X2669" s="24"/>
      <c r="Y2669" s="24">
        <v>0</v>
      </c>
      <c r="Z2669" s="24">
        <v>0</v>
      </c>
      <c r="AA2669" s="24"/>
      <c r="AB2669" s="24">
        <v>0</v>
      </c>
      <c r="AC2669" s="24">
        <v>0</v>
      </c>
      <c r="AD2669" s="24">
        <v>0</v>
      </c>
      <c r="AE2669" s="24">
        <v>0</v>
      </c>
      <c r="AF2669" s="24">
        <v>0</v>
      </c>
      <c r="AG2669" s="24">
        <v>0</v>
      </c>
      <c r="AH2669" s="24"/>
      <c r="AI2669" s="24">
        <v>0</v>
      </c>
      <c r="AJ2669" s="24">
        <v>0</v>
      </c>
      <c r="AK2669" s="24"/>
      <c r="AL2669" s="24">
        <v>0</v>
      </c>
      <c r="AM2669" s="24">
        <v>0</v>
      </c>
      <c r="AN2669" s="24">
        <v>0</v>
      </c>
      <c r="AO2669" s="24">
        <v>0</v>
      </c>
      <c r="AP2669" s="24">
        <v>0</v>
      </c>
      <c r="AQ2669" s="24">
        <v>0</v>
      </c>
      <c r="AR2669" s="24">
        <v>0</v>
      </c>
      <c r="AS2669" s="24">
        <v>0</v>
      </c>
      <c r="AT2669" s="24">
        <v>0</v>
      </c>
      <c r="AU2669" s="24">
        <v>0</v>
      </c>
      <c r="AV2669" s="24">
        <v>0</v>
      </c>
      <c r="AW2669" s="24">
        <v>0</v>
      </c>
      <c r="AX2669" s="24">
        <v>0</v>
      </c>
      <c r="AY2669" s="24">
        <v>0</v>
      </c>
      <c r="AZ2669" s="24">
        <v>0</v>
      </c>
      <c r="BA2669" s="24">
        <v>0</v>
      </c>
      <c r="BB2669" s="24">
        <v>0</v>
      </c>
      <c r="BC2669" s="24">
        <v>0</v>
      </c>
      <c r="BD2669" s="24">
        <f t="shared" si="1084"/>
        <v>0</v>
      </c>
      <c r="BE2669" s="25"/>
    </row>
    <row r="2670" spans="1:57" ht="25.5" customHeight="1" x14ac:dyDescent="0.25">
      <c r="A2670" s="42">
        <v>53</v>
      </c>
      <c r="B2670" s="42" t="s">
        <v>74</v>
      </c>
      <c r="C2670" s="23">
        <v>22</v>
      </c>
      <c r="D2670" s="23">
        <v>357</v>
      </c>
      <c r="E2670" s="23" t="s">
        <v>83</v>
      </c>
      <c r="F2670" s="24">
        <v>0</v>
      </c>
      <c r="G2670" s="24">
        <v>0</v>
      </c>
      <c r="H2670" s="24">
        <v>0</v>
      </c>
      <c r="I2670" s="24">
        <v>0</v>
      </c>
      <c r="J2670" s="24">
        <v>0</v>
      </c>
      <c r="K2670" s="24">
        <v>0</v>
      </c>
      <c r="L2670" s="24">
        <v>0</v>
      </c>
      <c r="M2670" s="24">
        <v>0</v>
      </c>
      <c r="N2670" s="24">
        <v>0</v>
      </c>
      <c r="O2670" s="24">
        <v>0</v>
      </c>
      <c r="P2670" s="24">
        <v>0</v>
      </c>
      <c r="Q2670" s="24">
        <v>0</v>
      </c>
      <c r="R2670" s="24">
        <v>0</v>
      </c>
      <c r="S2670" s="24">
        <v>0</v>
      </c>
      <c r="T2670" s="24">
        <v>0</v>
      </c>
      <c r="U2670" s="24">
        <v>0</v>
      </c>
      <c r="V2670" s="24"/>
      <c r="W2670" s="24">
        <v>0</v>
      </c>
      <c r="X2670" s="24"/>
      <c r="Y2670" s="24">
        <v>0</v>
      </c>
      <c r="Z2670" s="24">
        <v>0</v>
      </c>
      <c r="AA2670" s="24"/>
      <c r="AB2670" s="24">
        <v>0</v>
      </c>
      <c r="AC2670" s="24">
        <v>0</v>
      </c>
      <c r="AD2670" s="24">
        <v>0</v>
      </c>
      <c r="AE2670" s="24">
        <v>0</v>
      </c>
      <c r="AF2670" s="24">
        <v>0</v>
      </c>
      <c r="AG2670" s="24">
        <v>0</v>
      </c>
      <c r="AH2670" s="24"/>
      <c r="AI2670" s="24">
        <v>0</v>
      </c>
      <c r="AJ2670" s="24">
        <v>0</v>
      </c>
      <c r="AK2670" s="24"/>
      <c r="AL2670" s="24">
        <v>0</v>
      </c>
      <c r="AM2670" s="24">
        <v>0</v>
      </c>
      <c r="AN2670" s="24">
        <v>0</v>
      </c>
      <c r="AO2670" s="24">
        <v>0</v>
      </c>
      <c r="AP2670" s="24">
        <v>0</v>
      </c>
      <c r="AQ2670" s="24">
        <v>0</v>
      </c>
      <c r="AR2670" s="24">
        <v>0</v>
      </c>
      <c r="AS2670" s="24">
        <v>0</v>
      </c>
      <c r="AT2670" s="24">
        <v>0</v>
      </c>
      <c r="AU2670" s="24">
        <v>0</v>
      </c>
      <c r="AV2670" s="24">
        <v>0</v>
      </c>
      <c r="AW2670" s="24">
        <v>0</v>
      </c>
      <c r="AX2670" s="24">
        <v>0</v>
      </c>
      <c r="AY2670" s="24">
        <v>0</v>
      </c>
      <c r="AZ2670" s="24">
        <v>0</v>
      </c>
      <c r="BA2670" s="24">
        <v>0</v>
      </c>
      <c r="BB2670" s="24">
        <v>0</v>
      </c>
      <c r="BC2670" s="24">
        <v>0</v>
      </c>
      <c r="BD2670" s="24">
        <f t="shared" si="1084"/>
        <v>0</v>
      </c>
      <c r="BE2670" s="25"/>
    </row>
    <row r="2671" spans="1:57" ht="25.5" customHeight="1" x14ac:dyDescent="0.25">
      <c r="A2671" s="22">
        <v>53</v>
      </c>
      <c r="B2671" s="23"/>
      <c r="C2671" s="23"/>
      <c r="D2671" s="23"/>
      <c r="E2671" s="23"/>
      <c r="F2671" s="24">
        <v>0</v>
      </c>
      <c r="G2671" s="24">
        <v>0</v>
      </c>
      <c r="H2671" s="24">
        <v>0</v>
      </c>
      <c r="I2671" s="24">
        <v>0</v>
      </c>
      <c r="J2671" s="24">
        <v>0</v>
      </c>
      <c r="K2671" s="24">
        <v>0</v>
      </c>
      <c r="L2671" s="24">
        <v>0</v>
      </c>
      <c r="M2671" s="24">
        <v>0</v>
      </c>
      <c r="N2671" s="24">
        <v>0</v>
      </c>
      <c r="O2671" s="24">
        <v>0</v>
      </c>
      <c r="P2671" s="24">
        <v>0</v>
      </c>
      <c r="Q2671" s="24">
        <v>0</v>
      </c>
      <c r="R2671" s="24">
        <v>0</v>
      </c>
      <c r="S2671" s="24">
        <v>0</v>
      </c>
      <c r="T2671" s="24">
        <v>0</v>
      </c>
      <c r="U2671" s="24">
        <v>0</v>
      </c>
      <c r="V2671" s="24"/>
      <c r="W2671" s="24">
        <v>0</v>
      </c>
      <c r="X2671" s="24"/>
      <c r="Y2671" s="24">
        <v>0</v>
      </c>
      <c r="Z2671" s="24">
        <v>0</v>
      </c>
      <c r="AA2671" s="24"/>
      <c r="AB2671" s="24">
        <v>0</v>
      </c>
      <c r="AC2671" s="24">
        <v>0</v>
      </c>
      <c r="AD2671" s="24">
        <v>0</v>
      </c>
      <c r="AE2671" s="24">
        <v>0</v>
      </c>
      <c r="AF2671" s="24">
        <v>0</v>
      </c>
      <c r="AG2671" s="24">
        <v>0</v>
      </c>
      <c r="AH2671" s="24"/>
      <c r="AI2671" s="24">
        <v>0</v>
      </c>
      <c r="AJ2671" s="24">
        <v>0</v>
      </c>
      <c r="AK2671" s="24"/>
      <c r="AL2671" s="24">
        <v>0</v>
      </c>
      <c r="AM2671" s="24">
        <v>0</v>
      </c>
      <c r="AN2671" s="24">
        <v>0</v>
      </c>
      <c r="AO2671" s="24">
        <v>0</v>
      </c>
      <c r="AP2671" s="24">
        <v>0</v>
      </c>
      <c r="AQ2671" s="24">
        <v>0</v>
      </c>
      <c r="AR2671" s="24">
        <v>0</v>
      </c>
      <c r="AS2671" s="24">
        <v>0</v>
      </c>
      <c r="AT2671" s="24">
        <v>0</v>
      </c>
      <c r="AU2671" s="24">
        <v>0</v>
      </c>
      <c r="AV2671" s="24">
        <v>0</v>
      </c>
      <c r="AW2671" s="24">
        <v>0</v>
      </c>
      <c r="AX2671" s="24">
        <v>0</v>
      </c>
      <c r="AY2671" s="24">
        <v>0</v>
      </c>
      <c r="AZ2671" s="24">
        <v>0</v>
      </c>
      <c r="BA2671" s="24">
        <v>0</v>
      </c>
      <c r="BB2671" s="24">
        <v>0</v>
      </c>
      <c r="BC2671" s="24">
        <v>0</v>
      </c>
      <c r="BD2671" s="24">
        <f t="shared" si="1084"/>
        <v>0</v>
      </c>
      <c r="BE2671" s="25"/>
    </row>
    <row r="2672" spans="1:57" ht="25.5" customHeight="1" x14ac:dyDescent="0.25">
      <c r="A2672" s="22">
        <v>53</v>
      </c>
      <c r="B2672" s="23"/>
      <c r="C2672" s="23"/>
      <c r="D2672" s="23"/>
      <c r="E2672" s="23"/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4">
        <v>0</v>
      </c>
      <c r="Q2672" s="24">
        <v>0</v>
      </c>
      <c r="R2672" s="24">
        <v>0</v>
      </c>
      <c r="S2672" s="24">
        <v>0</v>
      </c>
      <c r="T2672" s="24">
        <v>0</v>
      </c>
      <c r="U2672" s="24">
        <v>0</v>
      </c>
      <c r="V2672" s="24"/>
      <c r="W2672" s="24">
        <v>0</v>
      </c>
      <c r="X2672" s="24"/>
      <c r="Y2672" s="24">
        <v>0</v>
      </c>
      <c r="Z2672" s="24">
        <v>0</v>
      </c>
      <c r="AA2672" s="24"/>
      <c r="AB2672" s="24">
        <v>0</v>
      </c>
      <c r="AC2672" s="24">
        <v>0</v>
      </c>
      <c r="AD2672" s="24">
        <v>0</v>
      </c>
      <c r="AE2672" s="24">
        <v>0</v>
      </c>
      <c r="AF2672" s="24">
        <v>0</v>
      </c>
      <c r="AG2672" s="24">
        <v>0</v>
      </c>
      <c r="AH2672" s="24"/>
      <c r="AI2672" s="24">
        <v>0</v>
      </c>
      <c r="AJ2672" s="24">
        <v>0</v>
      </c>
      <c r="AK2672" s="24"/>
      <c r="AL2672" s="24">
        <v>0</v>
      </c>
      <c r="AM2672" s="24">
        <v>0</v>
      </c>
      <c r="AN2672" s="24">
        <v>0</v>
      </c>
      <c r="AO2672" s="24">
        <v>0</v>
      </c>
      <c r="AP2672" s="24">
        <v>0</v>
      </c>
      <c r="AQ2672" s="24">
        <v>0</v>
      </c>
      <c r="AR2672" s="24">
        <v>0</v>
      </c>
      <c r="AS2672" s="24">
        <v>0</v>
      </c>
      <c r="AT2672" s="24">
        <v>0</v>
      </c>
      <c r="AU2672" s="24">
        <v>0</v>
      </c>
      <c r="AV2672" s="24">
        <v>0</v>
      </c>
      <c r="AW2672" s="24">
        <v>0</v>
      </c>
      <c r="AX2672" s="24">
        <v>0</v>
      </c>
      <c r="AY2672" s="24">
        <v>0</v>
      </c>
      <c r="AZ2672" s="24">
        <v>0</v>
      </c>
      <c r="BA2672" s="24">
        <v>0</v>
      </c>
      <c r="BB2672" s="24">
        <v>0</v>
      </c>
      <c r="BC2672" s="24">
        <v>0</v>
      </c>
      <c r="BD2672" s="24">
        <f t="shared" si="1084"/>
        <v>0</v>
      </c>
      <c r="BE2672" s="25"/>
    </row>
    <row r="2673" spans="1:57" ht="25.5" customHeight="1" x14ac:dyDescent="0.25">
      <c r="A2673" s="22">
        <v>53</v>
      </c>
      <c r="B2673" s="22"/>
      <c r="C2673" s="23"/>
      <c r="D2673" s="23"/>
      <c r="E2673" s="23"/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4">
        <v>0</v>
      </c>
      <c r="Q2673" s="24">
        <v>0</v>
      </c>
      <c r="R2673" s="24">
        <v>0</v>
      </c>
      <c r="S2673" s="24">
        <v>0</v>
      </c>
      <c r="T2673" s="24">
        <v>0</v>
      </c>
      <c r="U2673" s="24">
        <v>0</v>
      </c>
      <c r="V2673" s="24"/>
      <c r="W2673" s="24">
        <v>0</v>
      </c>
      <c r="X2673" s="24"/>
      <c r="Y2673" s="24">
        <v>0</v>
      </c>
      <c r="Z2673" s="24">
        <v>0</v>
      </c>
      <c r="AA2673" s="24"/>
      <c r="AB2673" s="24">
        <v>0</v>
      </c>
      <c r="AC2673" s="24">
        <v>0</v>
      </c>
      <c r="AD2673" s="24">
        <v>0</v>
      </c>
      <c r="AE2673" s="24">
        <v>0</v>
      </c>
      <c r="AF2673" s="24">
        <v>0</v>
      </c>
      <c r="AG2673" s="24">
        <v>0</v>
      </c>
      <c r="AH2673" s="24"/>
      <c r="AI2673" s="24">
        <v>0</v>
      </c>
      <c r="AJ2673" s="24">
        <v>0</v>
      </c>
      <c r="AK2673" s="24"/>
      <c r="AL2673" s="24">
        <v>0</v>
      </c>
      <c r="AM2673" s="24">
        <v>0</v>
      </c>
      <c r="AN2673" s="24">
        <v>0</v>
      </c>
      <c r="AO2673" s="24">
        <v>0</v>
      </c>
      <c r="AP2673" s="24">
        <v>0</v>
      </c>
      <c r="AQ2673" s="24">
        <v>0</v>
      </c>
      <c r="AR2673" s="24">
        <v>0</v>
      </c>
      <c r="AS2673" s="24">
        <v>0</v>
      </c>
      <c r="AT2673" s="24">
        <v>0</v>
      </c>
      <c r="AU2673" s="24">
        <v>0</v>
      </c>
      <c r="AV2673" s="24">
        <v>0</v>
      </c>
      <c r="AW2673" s="24">
        <v>0</v>
      </c>
      <c r="AX2673" s="24">
        <v>0</v>
      </c>
      <c r="AY2673" s="24">
        <v>0</v>
      </c>
      <c r="AZ2673" s="24">
        <v>0</v>
      </c>
      <c r="BA2673" s="24">
        <v>0</v>
      </c>
      <c r="BB2673" s="24">
        <v>0</v>
      </c>
      <c r="BC2673" s="24">
        <v>0</v>
      </c>
      <c r="BD2673" s="24">
        <f t="shared" si="1084"/>
        <v>0</v>
      </c>
      <c r="BE2673" s="25"/>
    </row>
    <row r="2674" spans="1:57" ht="25.5" customHeight="1" x14ac:dyDescent="0.25">
      <c r="A2674" s="22">
        <v>53</v>
      </c>
      <c r="B2674" s="22"/>
      <c r="C2674" s="23"/>
      <c r="D2674" s="23"/>
      <c r="E2674" s="23"/>
      <c r="F2674" s="24">
        <v>0</v>
      </c>
      <c r="G2674" s="24">
        <v>0</v>
      </c>
      <c r="H2674" s="24">
        <v>0</v>
      </c>
      <c r="I2674" s="24">
        <v>0</v>
      </c>
      <c r="J2674" s="24">
        <v>0</v>
      </c>
      <c r="K2674" s="24">
        <v>0</v>
      </c>
      <c r="L2674" s="24">
        <v>0</v>
      </c>
      <c r="M2674" s="24">
        <v>0</v>
      </c>
      <c r="N2674" s="24">
        <v>0</v>
      </c>
      <c r="O2674" s="24">
        <v>0</v>
      </c>
      <c r="P2674" s="24">
        <v>0</v>
      </c>
      <c r="Q2674" s="24">
        <v>0</v>
      </c>
      <c r="R2674" s="24">
        <v>0</v>
      </c>
      <c r="S2674" s="24">
        <v>0</v>
      </c>
      <c r="T2674" s="24">
        <v>0</v>
      </c>
      <c r="U2674" s="24">
        <v>0</v>
      </c>
      <c r="V2674" s="24"/>
      <c r="W2674" s="24">
        <v>0</v>
      </c>
      <c r="X2674" s="24"/>
      <c r="Y2674" s="24">
        <v>0</v>
      </c>
      <c r="Z2674" s="24">
        <v>0</v>
      </c>
      <c r="AA2674" s="24"/>
      <c r="AB2674" s="24">
        <v>0</v>
      </c>
      <c r="AC2674" s="24">
        <v>0</v>
      </c>
      <c r="AD2674" s="24">
        <v>0</v>
      </c>
      <c r="AE2674" s="24">
        <v>0</v>
      </c>
      <c r="AF2674" s="24">
        <v>0</v>
      </c>
      <c r="AG2674" s="24">
        <v>0</v>
      </c>
      <c r="AH2674" s="24"/>
      <c r="AI2674" s="24">
        <v>0</v>
      </c>
      <c r="AJ2674" s="24">
        <v>0</v>
      </c>
      <c r="AK2674" s="24"/>
      <c r="AL2674" s="24">
        <v>0</v>
      </c>
      <c r="AM2674" s="24">
        <v>0</v>
      </c>
      <c r="AN2674" s="24">
        <v>0</v>
      </c>
      <c r="AO2674" s="24">
        <v>0</v>
      </c>
      <c r="AP2674" s="24">
        <v>0</v>
      </c>
      <c r="AQ2674" s="24">
        <v>0</v>
      </c>
      <c r="AR2674" s="24">
        <v>0</v>
      </c>
      <c r="AS2674" s="24">
        <v>0</v>
      </c>
      <c r="AT2674" s="24">
        <v>0</v>
      </c>
      <c r="AU2674" s="24">
        <v>0</v>
      </c>
      <c r="AV2674" s="24">
        <v>0</v>
      </c>
      <c r="AW2674" s="24">
        <v>0</v>
      </c>
      <c r="AX2674" s="24">
        <v>0</v>
      </c>
      <c r="AY2674" s="24">
        <v>0</v>
      </c>
      <c r="AZ2674" s="24">
        <v>0</v>
      </c>
      <c r="BA2674" s="24">
        <v>0</v>
      </c>
      <c r="BB2674" s="24">
        <v>0</v>
      </c>
      <c r="BC2674" s="24">
        <v>0</v>
      </c>
      <c r="BD2674" s="24">
        <f t="shared" si="1084"/>
        <v>0</v>
      </c>
      <c r="BE2674" s="25"/>
    </row>
    <row r="2675" spans="1:57" ht="25.5" customHeight="1" x14ac:dyDescent="0.25">
      <c r="A2675" s="22">
        <v>53</v>
      </c>
      <c r="B2675" s="22"/>
      <c r="C2675" s="23"/>
      <c r="D2675" s="23"/>
      <c r="E2675" s="23"/>
      <c r="F2675" s="24">
        <v>0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4"/>
      <c r="W2675" s="24">
        <v>0</v>
      </c>
      <c r="X2675" s="24"/>
      <c r="Y2675" s="24">
        <v>0</v>
      </c>
      <c r="Z2675" s="24">
        <v>0</v>
      </c>
      <c r="AA2675" s="24"/>
      <c r="AB2675" s="24">
        <v>0</v>
      </c>
      <c r="AC2675" s="24">
        <v>0</v>
      </c>
      <c r="AD2675" s="24">
        <v>0</v>
      </c>
      <c r="AE2675" s="24">
        <v>0</v>
      </c>
      <c r="AF2675" s="24">
        <v>0</v>
      </c>
      <c r="AG2675" s="24">
        <v>0</v>
      </c>
      <c r="AH2675" s="24"/>
      <c r="AI2675" s="24">
        <v>0</v>
      </c>
      <c r="AJ2675" s="24">
        <v>0</v>
      </c>
      <c r="AK2675" s="24"/>
      <c r="AL2675" s="24">
        <v>0</v>
      </c>
      <c r="AM2675" s="24">
        <v>0</v>
      </c>
      <c r="AN2675" s="24">
        <v>0</v>
      </c>
      <c r="AO2675" s="24">
        <v>0</v>
      </c>
      <c r="AP2675" s="24">
        <v>0</v>
      </c>
      <c r="AQ2675" s="24">
        <v>0</v>
      </c>
      <c r="AR2675" s="24">
        <v>0</v>
      </c>
      <c r="AS2675" s="24">
        <v>0</v>
      </c>
      <c r="AT2675" s="24">
        <v>0</v>
      </c>
      <c r="AU2675" s="24">
        <v>0</v>
      </c>
      <c r="AV2675" s="24">
        <v>0</v>
      </c>
      <c r="AW2675" s="24">
        <v>0</v>
      </c>
      <c r="AX2675" s="24">
        <v>0</v>
      </c>
      <c r="AY2675" s="24">
        <v>0</v>
      </c>
      <c r="AZ2675" s="24">
        <v>0</v>
      </c>
      <c r="BA2675" s="24">
        <v>0</v>
      </c>
      <c r="BB2675" s="24">
        <v>0</v>
      </c>
      <c r="BC2675" s="24">
        <v>0</v>
      </c>
      <c r="BD2675" s="24">
        <f t="shared" si="1084"/>
        <v>0</v>
      </c>
      <c r="BE2675" s="25"/>
    </row>
    <row r="2676" spans="1:57" ht="25.5" customHeight="1" x14ac:dyDescent="0.25">
      <c r="A2676" s="22">
        <v>53</v>
      </c>
      <c r="B2676" s="22"/>
      <c r="C2676" s="23"/>
      <c r="D2676" s="23"/>
      <c r="E2676" s="23"/>
      <c r="F2676" s="24">
        <v>0</v>
      </c>
      <c r="G2676" s="24">
        <v>0</v>
      </c>
      <c r="H2676" s="24">
        <v>0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0</v>
      </c>
      <c r="V2676" s="24"/>
      <c r="W2676" s="24">
        <v>0</v>
      </c>
      <c r="X2676" s="24"/>
      <c r="Y2676" s="24">
        <v>0</v>
      </c>
      <c r="Z2676" s="24">
        <v>0</v>
      </c>
      <c r="AA2676" s="24"/>
      <c r="AB2676" s="24">
        <v>0</v>
      </c>
      <c r="AC2676" s="24">
        <v>0</v>
      </c>
      <c r="AD2676" s="24">
        <v>0</v>
      </c>
      <c r="AE2676" s="24">
        <v>0</v>
      </c>
      <c r="AF2676" s="24">
        <v>0</v>
      </c>
      <c r="AG2676" s="24">
        <v>0</v>
      </c>
      <c r="AH2676" s="24"/>
      <c r="AI2676" s="24">
        <v>0</v>
      </c>
      <c r="AJ2676" s="24">
        <v>0</v>
      </c>
      <c r="AK2676" s="24"/>
      <c r="AL2676" s="24">
        <v>0</v>
      </c>
      <c r="AM2676" s="24">
        <v>0</v>
      </c>
      <c r="AN2676" s="24">
        <v>0</v>
      </c>
      <c r="AO2676" s="24">
        <v>0</v>
      </c>
      <c r="AP2676" s="24">
        <v>0</v>
      </c>
      <c r="AQ2676" s="24">
        <v>0</v>
      </c>
      <c r="AR2676" s="24">
        <v>0</v>
      </c>
      <c r="AS2676" s="24">
        <v>0</v>
      </c>
      <c r="AT2676" s="24">
        <v>0</v>
      </c>
      <c r="AU2676" s="24">
        <v>0</v>
      </c>
      <c r="AV2676" s="24">
        <v>0</v>
      </c>
      <c r="AW2676" s="24">
        <v>0</v>
      </c>
      <c r="AX2676" s="24">
        <v>0</v>
      </c>
      <c r="AY2676" s="24">
        <v>0</v>
      </c>
      <c r="AZ2676" s="24">
        <v>0</v>
      </c>
      <c r="BA2676" s="24">
        <v>0</v>
      </c>
      <c r="BB2676" s="24">
        <v>0</v>
      </c>
      <c r="BC2676" s="24">
        <v>0</v>
      </c>
      <c r="BD2676" s="24">
        <f t="shared" si="1084"/>
        <v>0</v>
      </c>
      <c r="BE2676" s="25"/>
    </row>
    <row r="2677" spans="1:57" ht="25.5" customHeight="1" x14ac:dyDescent="0.25">
      <c r="A2677" s="22">
        <v>53</v>
      </c>
      <c r="B2677" s="22"/>
      <c r="C2677" s="23"/>
      <c r="D2677" s="23"/>
      <c r="E2677" s="23"/>
      <c r="F2677" s="24">
        <v>0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4"/>
      <c r="W2677" s="24">
        <v>0</v>
      </c>
      <c r="X2677" s="24"/>
      <c r="Y2677" s="24">
        <v>0</v>
      </c>
      <c r="Z2677" s="24">
        <v>0</v>
      </c>
      <c r="AA2677" s="24"/>
      <c r="AB2677" s="24">
        <v>0</v>
      </c>
      <c r="AC2677" s="24">
        <v>0</v>
      </c>
      <c r="AD2677" s="24">
        <v>0</v>
      </c>
      <c r="AE2677" s="24">
        <v>0</v>
      </c>
      <c r="AF2677" s="24">
        <v>0</v>
      </c>
      <c r="AG2677" s="24">
        <v>0</v>
      </c>
      <c r="AH2677" s="24"/>
      <c r="AI2677" s="24">
        <v>0</v>
      </c>
      <c r="AJ2677" s="24">
        <v>0</v>
      </c>
      <c r="AK2677" s="24"/>
      <c r="AL2677" s="24">
        <v>0</v>
      </c>
      <c r="AM2677" s="24">
        <v>0</v>
      </c>
      <c r="AN2677" s="24">
        <v>0</v>
      </c>
      <c r="AO2677" s="24">
        <v>0</v>
      </c>
      <c r="AP2677" s="24">
        <v>0</v>
      </c>
      <c r="AQ2677" s="24">
        <v>0</v>
      </c>
      <c r="AR2677" s="24">
        <v>0</v>
      </c>
      <c r="AS2677" s="24">
        <v>0</v>
      </c>
      <c r="AT2677" s="24">
        <v>0</v>
      </c>
      <c r="AU2677" s="24">
        <v>0</v>
      </c>
      <c r="AV2677" s="24">
        <v>0</v>
      </c>
      <c r="AW2677" s="24">
        <v>0</v>
      </c>
      <c r="AX2677" s="24">
        <v>0</v>
      </c>
      <c r="AY2677" s="24">
        <v>0</v>
      </c>
      <c r="AZ2677" s="24">
        <v>0</v>
      </c>
      <c r="BA2677" s="24">
        <v>0</v>
      </c>
      <c r="BB2677" s="24">
        <v>0</v>
      </c>
      <c r="BC2677" s="24">
        <v>0</v>
      </c>
      <c r="BD2677" s="24">
        <f t="shared" si="1084"/>
        <v>0</v>
      </c>
      <c r="BE2677" s="25"/>
    </row>
    <row r="2678" spans="1:57" ht="25.5" customHeight="1" x14ac:dyDescent="0.25">
      <c r="A2678" s="22">
        <v>53</v>
      </c>
      <c r="B2678" s="22"/>
      <c r="C2678" s="23"/>
      <c r="D2678" s="23"/>
      <c r="E2678" s="23"/>
      <c r="F2678" s="24">
        <v>0</v>
      </c>
      <c r="G2678" s="24">
        <v>0</v>
      </c>
      <c r="H2678" s="24">
        <v>0</v>
      </c>
      <c r="I2678" s="24">
        <v>0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0</v>
      </c>
      <c r="V2678" s="24"/>
      <c r="W2678" s="24">
        <v>0</v>
      </c>
      <c r="X2678" s="24"/>
      <c r="Y2678" s="24">
        <v>0</v>
      </c>
      <c r="Z2678" s="24">
        <v>0</v>
      </c>
      <c r="AA2678" s="24"/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/>
      <c r="AI2678" s="24">
        <v>0</v>
      </c>
      <c r="AJ2678" s="24">
        <v>0</v>
      </c>
      <c r="AK2678" s="24"/>
      <c r="AL2678" s="24">
        <v>0</v>
      </c>
      <c r="AM2678" s="24">
        <v>0</v>
      </c>
      <c r="AN2678" s="24">
        <v>0</v>
      </c>
      <c r="AO2678" s="24">
        <v>0</v>
      </c>
      <c r="AP2678" s="24">
        <v>0</v>
      </c>
      <c r="AQ2678" s="24">
        <v>0</v>
      </c>
      <c r="AR2678" s="24">
        <v>0</v>
      </c>
      <c r="AS2678" s="24">
        <v>0</v>
      </c>
      <c r="AT2678" s="24">
        <v>0</v>
      </c>
      <c r="AU2678" s="24">
        <v>0</v>
      </c>
      <c r="AV2678" s="24">
        <v>0</v>
      </c>
      <c r="AW2678" s="24">
        <v>0</v>
      </c>
      <c r="AX2678" s="24">
        <v>0</v>
      </c>
      <c r="AY2678" s="24">
        <v>0</v>
      </c>
      <c r="AZ2678" s="24">
        <v>0</v>
      </c>
      <c r="BA2678" s="24">
        <v>0</v>
      </c>
      <c r="BB2678" s="24">
        <v>0</v>
      </c>
      <c r="BC2678" s="24">
        <v>0</v>
      </c>
      <c r="BD2678" s="24">
        <f t="shared" si="1084"/>
        <v>0</v>
      </c>
      <c r="BE2678" s="25"/>
    </row>
    <row r="2679" spans="1:57" ht="25.5" customHeight="1" x14ac:dyDescent="0.25">
      <c r="A2679" s="22">
        <v>53</v>
      </c>
      <c r="B2679" s="22"/>
      <c r="C2679" s="23"/>
      <c r="D2679" s="23"/>
      <c r="E2679" s="23"/>
      <c r="F2679" s="24">
        <v>0</v>
      </c>
      <c r="G2679" s="24">
        <v>0</v>
      </c>
      <c r="H2679" s="24">
        <v>0</v>
      </c>
      <c r="I2679" s="24">
        <v>0</v>
      </c>
      <c r="J2679" s="24">
        <v>0</v>
      </c>
      <c r="K2679" s="24">
        <v>0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0</v>
      </c>
      <c r="V2679" s="24"/>
      <c r="W2679" s="24">
        <v>0</v>
      </c>
      <c r="X2679" s="24"/>
      <c r="Y2679" s="24">
        <v>0</v>
      </c>
      <c r="Z2679" s="24">
        <v>0</v>
      </c>
      <c r="AA2679" s="24"/>
      <c r="AB2679" s="24">
        <v>0</v>
      </c>
      <c r="AC2679" s="24">
        <v>0</v>
      </c>
      <c r="AD2679" s="24">
        <v>0</v>
      </c>
      <c r="AE2679" s="24">
        <v>0</v>
      </c>
      <c r="AF2679" s="24">
        <v>0</v>
      </c>
      <c r="AG2679" s="24">
        <v>0</v>
      </c>
      <c r="AH2679" s="24"/>
      <c r="AI2679" s="24">
        <v>0</v>
      </c>
      <c r="AJ2679" s="24">
        <v>0</v>
      </c>
      <c r="AK2679" s="24"/>
      <c r="AL2679" s="24">
        <v>0</v>
      </c>
      <c r="AM2679" s="24">
        <v>0</v>
      </c>
      <c r="AN2679" s="24">
        <v>0</v>
      </c>
      <c r="AO2679" s="24">
        <v>0</v>
      </c>
      <c r="AP2679" s="24">
        <v>0</v>
      </c>
      <c r="AQ2679" s="24">
        <v>0</v>
      </c>
      <c r="AR2679" s="24">
        <v>0</v>
      </c>
      <c r="AS2679" s="24">
        <v>0</v>
      </c>
      <c r="AT2679" s="24">
        <v>0</v>
      </c>
      <c r="AU2679" s="24">
        <v>0</v>
      </c>
      <c r="AV2679" s="24">
        <v>0</v>
      </c>
      <c r="AW2679" s="24">
        <v>0</v>
      </c>
      <c r="AX2679" s="24">
        <v>0</v>
      </c>
      <c r="AY2679" s="24">
        <v>0</v>
      </c>
      <c r="AZ2679" s="24">
        <v>0</v>
      </c>
      <c r="BA2679" s="24">
        <v>0</v>
      </c>
      <c r="BB2679" s="24">
        <v>0</v>
      </c>
      <c r="BC2679" s="24">
        <v>0</v>
      </c>
      <c r="BD2679" s="24">
        <f t="shared" si="1084"/>
        <v>0</v>
      </c>
      <c r="BE2679" s="25"/>
    </row>
    <row r="2680" spans="1:57" ht="25.5" customHeight="1" x14ac:dyDescent="0.25">
      <c r="A2680" s="22">
        <v>53</v>
      </c>
      <c r="B2680" s="22"/>
      <c r="C2680" s="23"/>
      <c r="D2680" s="23"/>
      <c r="E2680" s="23"/>
      <c r="F2680" s="24">
        <v>0</v>
      </c>
      <c r="G2680" s="24">
        <v>0</v>
      </c>
      <c r="H2680" s="24">
        <v>0</v>
      </c>
      <c r="I2680" s="24">
        <v>0</v>
      </c>
      <c r="J2680" s="24">
        <v>0</v>
      </c>
      <c r="K2680" s="24">
        <v>0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0</v>
      </c>
      <c r="V2680" s="24"/>
      <c r="W2680" s="24">
        <v>0</v>
      </c>
      <c r="X2680" s="24"/>
      <c r="Y2680" s="24">
        <v>0</v>
      </c>
      <c r="Z2680" s="24">
        <v>0</v>
      </c>
      <c r="AA2680" s="24"/>
      <c r="AB2680" s="24">
        <v>0</v>
      </c>
      <c r="AC2680" s="24">
        <v>0</v>
      </c>
      <c r="AD2680" s="24">
        <v>0</v>
      </c>
      <c r="AE2680" s="24">
        <v>0</v>
      </c>
      <c r="AF2680" s="24">
        <v>0</v>
      </c>
      <c r="AG2680" s="24">
        <v>0</v>
      </c>
      <c r="AH2680" s="24"/>
      <c r="AI2680" s="24">
        <v>0</v>
      </c>
      <c r="AJ2680" s="24">
        <v>0</v>
      </c>
      <c r="AK2680" s="24"/>
      <c r="AL2680" s="24">
        <v>0</v>
      </c>
      <c r="AM2680" s="24">
        <v>0</v>
      </c>
      <c r="AN2680" s="24">
        <v>0</v>
      </c>
      <c r="AO2680" s="24">
        <v>0</v>
      </c>
      <c r="AP2680" s="24">
        <v>0</v>
      </c>
      <c r="AQ2680" s="24">
        <v>0</v>
      </c>
      <c r="AR2680" s="24">
        <v>0</v>
      </c>
      <c r="AS2680" s="24">
        <v>0</v>
      </c>
      <c r="AT2680" s="24">
        <v>0</v>
      </c>
      <c r="AU2680" s="24">
        <v>0</v>
      </c>
      <c r="AV2680" s="24">
        <v>0</v>
      </c>
      <c r="AW2680" s="24">
        <v>0</v>
      </c>
      <c r="AX2680" s="24">
        <v>0</v>
      </c>
      <c r="AY2680" s="24">
        <v>0</v>
      </c>
      <c r="AZ2680" s="24">
        <v>0</v>
      </c>
      <c r="BA2680" s="24">
        <v>0</v>
      </c>
      <c r="BB2680" s="24">
        <v>0</v>
      </c>
      <c r="BC2680" s="24">
        <v>0</v>
      </c>
      <c r="BD2680" s="24">
        <f t="shared" si="1084"/>
        <v>0</v>
      </c>
      <c r="BE2680" s="25"/>
    </row>
    <row r="2681" spans="1:57" ht="25.5" customHeight="1" x14ac:dyDescent="0.25">
      <c r="A2681" s="22">
        <v>53</v>
      </c>
      <c r="B2681" s="22"/>
      <c r="C2681" s="23"/>
      <c r="D2681" s="23"/>
      <c r="E2681" s="23"/>
      <c r="F2681" s="24">
        <v>0</v>
      </c>
      <c r="G2681" s="24">
        <v>0</v>
      </c>
      <c r="H2681" s="24">
        <v>0</v>
      </c>
      <c r="I2681" s="24">
        <v>0</v>
      </c>
      <c r="J2681" s="24">
        <v>0</v>
      </c>
      <c r="K2681" s="24">
        <v>0</v>
      </c>
      <c r="L2681" s="24">
        <v>0</v>
      </c>
      <c r="M2681" s="24">
        <v>0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0</v>
      </c>
      <c r="V2681" s="24"/>
      <c r="W2681" s="24">
        <v>0</v>
      </c>
      <c r="X2681" s="24"/>
      <c r="Y2681" s="24">
        <v>0</v>
      </c>
      <c r="Z2681" s="24">
        <v>0</v>
      </c>
      <c r="AA2681" s="24"/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/>
      <c r="AI2681" s="24">
        <v>0</v>
      </c>
      <c r="AJ2681" s="24">
        <v>0</v>
      </c>
      <c r="AK2681" s="24"/>
      <c r="AL2681" s="24">
        <v>0</v>
      </c>
      <c r="AM2681" s="24">
        <v>0</v>
      </c>
      <c r="AN2681" s="24">
        <v>0</v>
      </c>
      <c r="AO2681" s="24">
        <v>0</v>
      </c>
      <c r="AP2681" s="24">
        <v>0</v>
      </c>
      <c r="AQ2681" s="24">
        <v>0</v>
      </c>
      <c r="AR2681" s="24">
        <v>0</v>
      </c>
      <c r="AS2681" s="24">
        <v>0</v>
      </c>
      <c r="AT2681" s="24">
        <v>0</v>
      </c>
      <c r="AU2681" s="24">
        <v>0</v>
      </c>
      <c r="AV2681" s="24">
        <v>0</v>
      </c>
      <c r="AW2681" s="24">
        <v>0</v>
      </c>
      <c r="AX2681" s="24">
        <v>0</v>
      </c>
      <c r="AY2681" s="24">
        <v>0</v>
      </c>
      <c r="AZ2681" s="24">
        <v>0</v>
      </c>
      <c r="BA2681" s="24">
        <v>0</v>
      </c>
      <c r="BB2681" s="24">
        <v>0</v>
      </c>
      <c r="BC2681" s="24">
        <v>0</v>
      </c>
      <c r="BD2681" s="24">
        <f t="shared" si="1084"/>
        <v>0</v>
      </c>
      <c r="BE2681" s="25"/>
    </row>
    <row r="2682" spans="1:57" ht="25.5" customHeight="1" x14ac:dyDescent="0.25">
      <c r="A2682" s="22">
        <v>53</v>
      </c>
      <c r="B2682" s="22"/>
      <c r="C2682" s="23"/>
      <c r="D2682" s="23"/>
      <c r="E2682" s="23"/>
      <c r="F2682" s="24">
        <v>0</v>
      </c>
      <c r="G2682" s="24">
        <v>0</v>
      </c>
      <c r="H2682" s="24">
        <v>0</v>
      </c>
      <c r="I2682" s="24">
        <v>0</v>
      </c>
      <c r="J2682" s="24">
        <v>0</v>
      </c>
      <c r="K2682" s="24">
        <v>0</v>
      </c>
      <c r="L2682" s="24">
        <v>0</v>
      </c>
      <c r="M2682" s="24">
        <v>0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0</v>
      </c>
      <c r="V2682" s="24"/>
      <c r="W2682" s="24">
        <v>0</v>
      </c>
      <c r="X2682" s="24"/>
      <c r="Y2682" s="24">
        <v>0</v>
      </c>
      <c r="Z2682" s="24">
        <v>0</v>
      </c>
      <c r="AA2682" s="24"/>
      <c r="AB2682" s="24">
        <v>0</v>
      </c>
      <c r="AC2682" s="24">
        <v>0</v>
      </c>
      <c r="AD2682" s="24">
        <v>0</v>
      </c>
      <c r="AE2682" s="24">
        <v>0</v>
      </c>
      <c r="AF2682" s="24">
        <v>0</v>
      </c>
      <c r="AG2682" s="24">
        <v>0</v>
      </c>
      <c r="AH2682" s="24"/>
      <c r="AI2682" s="24">
        <v>0</v>
      </c>
      <c r="AJ2682" s="24">
        <v>0</v>
      </c>
      <c r="AK2682" s="24"/>
      <c r="AL2682" s="24">
        <v>0</v>
      </c>
      <c r="AM2682" s="24">
        <v>0</v>
      </c>
      <c r="AN2682" s="24">
        <v>0</v>
      </c>
      <c r="AO2682" s="24">
        <v>0</v>
      </c>
      <c r="AP2682" s="24">
        <v>0</v>
      </c>
      <c r="AQ2682" s="24">
        <v>0</v>
      </c>
      <c r="AR2682" s="24">
        <v>0</v>
      </c>
      <c r="AS2682" s="24">
        <v>0</v>
      </c>
      <c r="AT2682" s="24">
        <v>0</v>
      </c>
      <c r="AU2682" s="24">
        <v>0</v>
      </c>
      <c r="AV2682" s="24">
        <v>0</v>
      </c>
      <c r="AW2682" s="24">
        <v>0</v>
      </c>
      <c r="AX2682" s="24">
        <v>0</v>
      </c>
      <c r="AY2682" s="24">
        <v>0</v>
      </c>
      <c r="AZ2682" s="24">
        <v>0</v>
      </c>
      <c r="BA2682" s="24">
        <v>0</v>
      </c>
      <c r="BB2682" s="24">
        <v>0</v>
      </c>
      <c r="BC2682" s="24">
        <v>0</v>
      </c>
      <c r="BD2682" s="24">
        <f t="shared" si="1084"/>
        <v>0</v>
      </c>
      <c r="BE2682" s="25"/>
    </row>
    <row r="2683" spans="1:57" ht="25.5" customHeight="1" x14ac:dyDescent="0.25">
      <c r="A2683" s="22">
        <v>53</v>
      </c>
      <c r="B2683" s="22"/>
      <c r="C2683" s="23"/>
      <c r="D2683" s="23"/>
      <c r="E2683" s="23"/>
      <c r="F2683" s="24">
        <v>0</v>
      </c>
      <c r="G2683" s="24">
        <v>0</v>
      </c>
      <c r="H2683" s="24">
        <v>0</v>
      </c>
      <c r="I2683" s="24">
        <v>0</v>
      </c>
      <c r="J2683" s="24">
        <v>0</v>
      </c>
      <c r="K2683" s="24">
        <v>0</v>
      </c>
      <c r="L2683" s="24">
        <v>0</v>
      </c>
      <c r="M2683" s="24">
        <v>0</v>
      </c>
      <c r="N2683" s="24">
        <v>0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0</v>
      </c>
      <c r="V2683" s="24"/>
      <c r="W2683" s="24">
        <v>0</v>
      </c>
      <c r="X2683" s="24"/>
      <c r="Y2683" s="24">
        <v>0</v>
      </c>
      <c r="Z2683" s="24">
        <v>0</v>
      </c>
      <c r="AA2683" s="24"/>
      <c r="AB2683" s="24">
        <v>0</v>
      </c>
      <c r="AC2683" s="24">
        <v>0</v>
      </c>
      <c r="AD2683" s="24">
        <v>0</v>
      </c>
      <c r="AE2683" s="24">
        <v>0</v>
      </c>
      <c r="AF2683" s="24">
        <v>0</v>
      </c>
      <c r="AG2683" s="24">
        <v>0</v>
      </c>
      <c r="AH2683" s="24"/>
      <c r="AI2683" s="24">
        <v>0</v>
      </c>
      <c r="AJ2683" s="24">
        <v>0</v>
      </c>
      <c r="AK2683" s="24"/>
      <c r="AL2683" s="24">
        <v>0</v>
      </c>
      <c r="AM2683" s="24">
        <v>0</v>
      </c>
      <c r="AN2683" s="24">
        <v>0</v>
      </c>
      <c r="AO2683" s="24">
        <v>0</v>
      </c>
      <c r="AP2683" s="24">
        <v>0</v>
      </c>
      <c r="AQ2683" s="24">
        <v>0</v>
      </c>
      <c r="AR2683" s="24">
        <v>0</v>
      </c>
      <c r="AS2683" s="24">
        <v>0</v>
      </c>
      <c r="AT2683" s="24">
        <v>0</v>
      </c>
      <c r="AU2683" s="24">
        <v>0</v>
      </c>
      <c r="AV2683" s="24">
        <v>0</v>
      </c>
      <c r="AW2683" s="24">
        <v>0</v>
      </c>
      <c r="AX2683" s="24">
        <v>0</v>
      </c>
      <c r="AY2683" s="24">
        <v>0</v>
      </c>
      <c r="AZ2683" s="24">
        <v>0</v>
      </c>
      <c r="BA2683" s="24">
        <v>0</v>
      </c>
      <c r="BB2683" s="24">
        <v>0</v>
      </c>
      <c r="BC2683" s="24">
        <v>0</v>
      </c>
      <c r="BD2683" s="24">
        <f t="shared" si="1084"/>
        <v>0</v>
      </c>
      <c r="BE2683" s="25"/>
    </row>
    <row r="2684" spans="1:57" ht="25.5" customHeight="1" x14ac:dyDescent="0.25">
      <c r="A2684" s="22">
        <v>53</v>
      </c>
      <c r="B2684" s="22"/>
      <c r="C2684" s="23"/>
      <c r="D2684" s="23"/>
      <c r="E2684" s="23"/>
      <c r="F2684" s="24">
        <v>0</v>
      </c>
      <c r="G2684" s="24">
        <v>0</v>
      </c>
      <c r="H2684" s="24">
        <v>0</v>
      </c>
      <c r="I2684" s="24">
        <v>0</v>
      </c>
      <c r="J2684" s="24">
        <v>0</v>
      </c>
      <c r="K2684" s="24">
        <v>0</v>
      </c>
      <c r="L2684" s="24">
        <v>0</v>
      </c>
      <c r="M2684" s="24">
        <v>0</v>
      </c>
      <c r="N2684" s="24">
        <v>0</v>
      </c>
      <c r="O2684" s="24">
        <v>0</v>
      </c>
      <c r="P2684" s="24">
        <v>0</v>
      </c>
      <c r="Q2684" s="24">
        <v>0</v>
      </c>
      <c r="R2684" s="24">
        <v>0</v>
      </c>
      <c r="S2684" s="24">
        <v>0</v>
      </c>
      <c r="T2684" s="24">
        <v>0</v>
      </c>
      <c r="U2684" s="24">
        <v>0</v>
      </c>
      <c r="V2684" s="24"/>
      <c r="W2684" s="24">
        <v>0</v>
      </c>
      <c r="X2684" s="24"/>
      <c r="Y2684" s="24">
        <v>0</v>
      </c>
      <c r="Z2684" s="24">
        <v>0</v>
      </c>
      <c r="AA2684" s="24"/>
      <c r="AB2684" s="24">
        <v>0</v>
      </c>
      <c r="AC2684" s="24">
        <v>0</v>
      </c>
      <c r="AD2684" s="24">
        <v>0</v>
      </c>
      <c r="AE2684" s="24">
        <v>0</v>
      </c>
      <c r="AF2684" s="24">
        <v>0</v>
      </c>
      <c r="AG2684" s="24">
        <v>0</v>
      </c>
      <c r="AH2684" s="24"/>
      <c r="AI2684" s="24">
        <v>0</v>
      </c>
      <c r="AJ2684" s="24">
        <v>0</v>
      </c>
      <c r="AK2684" s="24"/>
      <c r="AL2684" s="24">
        <v>0</v>
      </c>
      <c r="AM2684" s="24">
        <v>0</v>
      </c>
      <c r="AN2684" s="24">
        <v>0</v>
      </c>
      <c r="AO2684" s="24">
        <v>0</v>
      </c>
      <c r="AP2684" s="24">
        <v>0</v>
      </c>
      <c r="AQ2684" s="24">
        <v>0</v>
      </c>
      <c r="AR2684" s="24">
        <v>0</v>
      </c>
      <c r="AS2684" s="24">
        <v>0</v>
      </c>
      <c r="AT2684" s="24">
        <v>0</v>
      </c>
      <c r="AU2684" s="24">
        <v>0</v>
      </c>
      <c r="AV2684" s="24">
        <v>0</v>
      </c>
      <c r="AW2684" s="24">
        <v>0</v>
      </c>
      <c r="AX2684" s="24">
        <v>0</v>
      </c>
      <c r="AY2684" s="24">
        <v>0</v>
      </c>
      <c r="AZ2684" s="24">
        <v>0</v>
      </c>
      <c r="BA2684" s="24">
        <v>0</v>
      </c>
      <c r="BB2684" s="24">
        <v>0</v>
      </c>
      <c r="BC2684" s="24">
        <v>0</v>
      </c>
      <c r="BD2684" s="24">
        <f t="shared" si="1084"/>
        <v>0</v>
      </c>
      <c r="BE2684" s="25"/>
    </row>
    <row r="2685" spans="1:57" ht="25.5" customHeight="1" x14ac:dyDescent="0.25">
      <c r="A2685" s="22">
        <v>53</v>
      </c>
      <c r="B2685" s="22"/>
      <c r="C2685" s="23"/>
      <c r="D2685" s="23"/>
      <c r="E2685" s="23"/>
      <c r="F2685" s="24">
        <v>0</v>
      </c>
      <c r="G2685" s="24">
        <v>0</v>
      </c>
      <c r="H2685" s="24">
        <v>0</v>
      </c>
      <c r="I2685" s="24">
        <v>0</v>
      </c>
      <c r="J2685" s="24">
        <v>0</v>
      </c>
      <c r="K2685" s="24">
        <v>0</v>
      </c>
      <c r="L2685" s="24">
        <v>0</v>
      </c>
      <c r="M2685" s="24">
        <v>0</v>
      </c>
      <c r="N2685" s="24">
        <v>0</v>
      </c>
      <c r="O2685" s="24">
        <v>0</v>
      </c>
      <c r="P2685" s="24">
        <v>0</v>
      </c>
      <c r="Q2685" s="24">
        <v>0</v>
      </c>
      <c r="R2685" s="24">
        <v>0</v>
      </c>
      <c r="S2685" s="24">
        <v>0</v>
      </c>
      <c r="T2685" s="24">
        <v>0</v>
      </c>
      <c r="U2685" s="24">
        <v>0</v>
      </c>
      <c r="V2685" s="24"/>
      <c r="W2685" s="24">
        <v>0</v>
      </c>
      <c r="X2685" s="24"/>
      <c r="Y2685" s="24">
        <v>0</v>
      </c>
      <c r="Z2685" s="24">
        <v>0</v>
      </c>
      <c r="AA2685" s="24"/>
      <c r="AB2685" s="24">
        <v>0</v>
      </c>
      <c r="AC2685" s="24">
        <v>0</v>
      </c>
      <c r="AD2685" s="24">
        <v>0</v>
      </c>
      <c r="AE2685" s="24">
        <v>0</v>
      </c>
      <c r="AF2685" s="24">
        <v>0</v>
      </c>
      <c r="AG2685" s="24">
        <v>0</v>
      </c>
      <c r="AH2685" s="24"/>
      <c r="AI2685" s="24">
        <v>0</v>
      </c>
      <c r="AJ2685" s="24">
        <v>0</v>
      </c>
      <c r="AK2685" s="24"/>
      <c r="AL2685" s="24">
        <v>0</v>
      </c>
      <c r="AM2685" s="24">
        <v>0</v>
      </c>
      <c r="AN2685" s="24">
        <v>0</v>
      </c>
      <c r="AO2685" s="24">
        <v>0</v>
      </c>
      <c r="AP2685" s="24">
        <v>0</v>
      </c>
      <c r="AQ2685" s="24">
        <v>0</v>
      </c>
      <c r="AR2685" s="24">
        <v>0</v>
      </c>
      <c r="AS2685" s="24">
        <v>0</v>
      </c>
      <c r="AT2685" s="24">
        <v>0</v>
      </c>
      <c r="AU2685" s="24">
        <v>0</v>
      </c>
      <c r="AV2685" s="24">
        <v>0</v>
      </c>
      <c r="AW2685" s="24">
        <v>0</v>
      </c>
      <c r="AX2685" s="24">
        <v>0</v>
      </c>
      <c r="AY2685" s="24">
        <v>0</v>
      </c>
      <c r="AZ2685" s="24">
        <v>0</v>
      </c>
      <c r="BA2685" s="24">
        <v>0</v>
      </c>
      <c r="BB2685" s="24">
        <v>0</v>
      </c>
      <c r="BC2685" s="24">
        <v>0</v>
      </c>
      <c r="BD2685" s="24">
        <f t="shared" si="1084"/>
        <v>0</v>
      </c>
      <c r="BE2685" s="25"/>
    </row>
    <row r="2686" spans="1:57" ht="25.5" customHeight="1" x14ac:dyDescent="0.25">
      <c r="A2686" s="22">
        <v>53</v>
      </c>
      <c r="B2686" s="22"/>
      <c r="C2686" s="23"/>
      <c r="D2686" s="23"/>
      <c r="E2686" s="23"/>
      <c r="F2686" s="24">
        <v>0</v>
      </c>
      <c r="G2686" s="24">
        <v>0</v>
      </c>
      <c r="H2686" s="24">
        <v>0</v>
      </c>
      <c r="I2686" s="24">
        <v>0</v>
      </c>
      <c r="J2686" s="24">
        <v>0</v>
      </c>
      <c r="K2686" s="24">
        <v>0</v>
      </c>
      <c r="L2686" s="24">
        <v>0</v>
      </c>
      <c r="M2686" s="24">
        <v>0</v>
      </c>
      <c r="N2686" s="24">
        <v>0</v>
      </c>
      <c r="O2686" s="24">
        <v>0</v>
      </c>
      <c r="P2686" s="24">
        <v>0</v>
      </c>
      <c r="Q2686" s="24">
        <v>0</v>
      </c>
      <c r="R2686" s="24">
        <v>0</v>
      </c>
      <c r="S2686" s="24">
        <v>0</v>
      </c>
      <c r="T2686" s="24">
        <v>0</v>
      </c>
      <c r="U2686" s="24">
        <v>0</v>
      </c>
      <c r="V2686" s="24"/>
      <c r="W2686" s="24">
        <v>0</v>
      </c>
      <c r="X2686" s="24"/>
      <c r="Y2686" s="24">
        <v>0</v>
      </c>
      <c r="Z2686" s="24">
        <v>0</v>
      </c>
      <c r="AA2686" s="24"/>
      <c r="AB2686" s="24">
        <v>0</v>
      </c>
      <c r="AC2686" s="24">
        <v>0</v>
      </c>
      <c r="AD2686" s="24">
        <v>0</v>
      </c>
      <c r="AE2686" s="24">
        <v>0</v>
      </c>
      <c r="AF2686" s="24">
        <v>0</v>
      </c>
      <c r="AG2686" s="24">
        <v>0</v>
      </c>
      <c r="AH2686" s="24"/>
      <c r="AI2686" s="24">
        <v>0</v>
      </c>
      <c r="AJ2686" s="24">
        <v>0</v>
      </c>
      <c r="AK2686" s="24"/>
      <c r="AL2686" s="24">
        <v>0</v>
      </c>
      <c r="AM2686" s="24">
        <v>0</v>
      </c>
      <c r="AN2686" s="24">
        <v>0</v>
      </c>
      <c r="AO2686" s="24">
        <v>0</v>
      </c>
      <c r="AP2686" s="24">
        <v>0</v>
      </c>
      <c r="AQ2686" s="24">
        <v>0</v>
      </c>
      <c r="AR2686" s="24">
        <v>0</v>
      </c>
      <c r="AS2686" s="24">
        <v>0</v>
      </c>
      <c r="AT2686" s="24">
        <v>0</v>
      </c>
      <c r="AU2686" s="24">
        <v>0</v>
      </c>
      <c r="AV2686" s="24">
        <v>0</v>
      </c>
      <c r="AW2686" s="24">
        <v>0</v>
      </c>
      <c r="AX2686" s="24">
        <v>0</v>
      </c>
      <c r="AY2686" s="24">
        <v>0</v>
      </c>
      <c r="AZ2686" s="24">
        <v>0</v>
      </c>
      <c r="BA2686" s="24">
        <v>0</v>
      </c>
      <c r="BB2686" s="24">
        <v>0</v>
      </c>
      <c r="BC2686" s="24">
        <v>0</v>
      </c>
      <c r="BD2686" s="24">
        <f t="shared" si="1084"/>
        <v>0</v>
      </c>
      <c r="BE2686" s="25"/>
    </row>
    <row r="2687" spans="1:57" ht="25.5" customHeight="1" x14ac:dyDescent="0.25">
      <c r="A2687" s="22">
        <v>53</v>
      </c>
      <c r="B2687" s="22"/>
      <c r="C2687" s="23"/>
      <c r="D2687" s="23"/>
      <c r="E2687" s="23"/>
      <c r="F2687" s="24">
        <v>0</v>
      </c>
      <c r="G2687" s="24">
        <v>0</v>
      </c>
      <c r="H2687" s="24">
        <v>0</v>
      </c>
      <c r="I2687" s="24">
        <v>0</v>
      </c>
      <c r="J2687" s="24">
        <v>0</v>
      </c>
      <c r="K2687" s="24">
        <v>0</v>
      </c>
      <c r="L2687" s="24">
        <v>0</v>
      </c>
      <c r="M2687" s="24">
        <v>0</v>
      </c>
      <c r="N2687" s="24">
        <v>0</v>
      </c>
      <c r="O2687" s="24">
        <v>0</v>
      </c>
      <c r="P2687" s="24">
        <v>0</v>
      </c>
      <c r="Q2687" s="24">
        <v>0</v>
      </c>
      <c r="R2687" s="24">
        <v>0</v>
      </c>
      <c r="S2687" s="24">
        <v>0</v>
      </c>
      <c r="T2687" s="24">
        <v>0</v>
      </c>
      <c r="U2687" s="24">
        <v>0</v>
      </c>
      <c r="V2687" s="24"/>
      <c r="W2687" s="24">
        <v>0</v>
      </c>
      <c r="X2687" s="24"/>
      <c r="Y2687" s="24">
        <v>0</v>
      </c>
      <c r="Z2687" s="24">
        <v>0</v>
      </c>
      <c r="AA2687" s="24"/>
      <c r="AB2687" s="24">
        <v>0</v>
      </c>
      <c r="AC2687" s="24">
        <v>0</v>
      </c>
      <c r="AD2687" s="24">
        <v>0</v>
      </c>
      <c r="AE2687" s="24">
        <v>0</v>
      </c>
      <c r="AF2687" s="24">
        <v>0</v>
      </c>
      <c r="AG2687" s="24">
        <v>0</v>
      </c>
      <c r="AH2687" s="24"/>
      <c r="AI2687" s="24">
        <v>0</v>
      </c>
      <c r="AJ2687" s="24">
        <v>0</v>
      </c>
      <c r="AK2687" s="24"/>
      <c r="AL2687" s="24">
        <v>0</v>
      </c>
      <c r="AM2687" s="24">
        <v>0</v>
      </c>
      <c r="AN2687" s="24">
        <v>0</v>
      </c>
      <c r="AO2687" s="24">
        <v>0</v>
      </c>
      <c r="AP2687" s="24">
        <v>0</v>
      </c>
      <c r="AQ2687" s="24">
        <v>0</v>
      </c>
      <c r="AR2687" s="24">
        <v>0</v>
      </c>
      <c r="AS2687" s="24">
        <v>0</v>
      </c>
      <c r="AT2687" s="24">
        <v>0</v>
      </c>
      <c r="AU2687" s="24">
        <v>0</v>
      </c>
      <c r="AV2687" s="24">
        <v>0</v>
      </c>
      <c r="AW2687" s="24">
        <v>0</v>
      </c>
      <c r="AX2687" s="24">
        <v>0</v>
      </c>
      <c r="AY2687" s="24">
        <v>0</v>
      </c>
      <c r="AZ2687" s="24">
        <v>0</v>
      </c>
      <c r="BA2687" s="24">
        <v>0</v>
      </c>
      <c r="BB2687" s="24">
        <v>0</v>
      </c>
      <c r="BC2687" s="24">
        <v>0</v>
      </c>
      <c r="BD2687" s="24">
        <f t="shared" si="1084"/>
        <v>0</v>
      </c>
      <c r="BE2687" s="25"/>
    </row>
    <row r="2688" spans="1:57" ht="25.5" customHeight="1" x14ac:dyDescent="0.25">
      <c r="A2688" s="22">
        <v>53</v>
      </c>
      <c r="B2688" s="22"/>
      <c r="C2688" s="23"/>
      <c r="D2688" s="23"/>
      <c r="E2688" s="23"/>
      <c r="F2688" s="24">
        <v>0</v>
      </c>
      <c r="G2688" s="24">
        <v>0</v>
      </c>
      <c r="H2688" s="24">
        <v>0</v>
      </c>
      <c r="I2688" s="24">
        <v>0</v>
      </c>
      <c r="J2688" s="24">
        <v>0</v>
      </c>
      <c r="K2688" s="24">
        <v>0</v>
      </c>
      <c r="L2688" s="24">
        <v>0</v>
      </c>
      <c r="M2688" s="24">
        <v>0</v>
      </c>
      <c r="N2688" s="24">
        <v>0</v>
      </c>
      <c r="O2688" s="24">
        <v>0</v>
      </c>
      <c r="P2688" s="24">
        <v>0</v>
      </c>
      <c r="Q2688" s="24">
        <v>0</v>
      </c>
      <c r="R2688" s="24">
        <v>0</v>
      </c>
      <c r="S2688" s="24">
        <v>0</v>
      </c>
      <c r="T2688" s="24">
        <v>0</v>
      </c>
      <c r="U2688" s="24">
        <v>0</v>
      </c>
      <c r="V2688" s="24"/>
      <c r="W2688" s="24">
        <v>0</v>
      </c>
      <c r="X2688" s="24"/>
      <c r="Y2688" s="24">
        <v>0</v>
      </c>
      <c r="Z2688" s="24">
        <v>0</v>
      </c>
      <c r="AA2688" s="24"/>
      <c r="AB2688" s="24">
        <v>0</v>
      </c>
      <c r="AC2688" s="24">
        <v>0</v>
      </c>
      <c r="AD2688" s="24">
        <v>0</v>
      </c>
      <c r="AE2688" s="24">
        <v>0</v>
      </c>
      <c r="AF2688" s="24">
        <v>0</v>
      </c>
      <c r="AG2688" s="24">
        <v>0</v>
      </c>
      <c r="AH2688" s="24"/>
      <c r="AI2688" s="24">
        <v>0</v>
      </c>
      <c r="AJ2688" s="24">
        <v>0</v>
      </c>
      <c r="AK2688" s="24"/>
      <c r="AL2688" s="24">
        <v>0</v>
      </c>
      <c r="AM2688" s="24">
        <v>0</v>
      </c>
      <c r="AN2688" s="24">
        <v>0</v>
      </c>
      <c r="AO2688" s="24">
        <v>0</v>
      </c>
      <c r="AP2688" s="24">
        <v>0</v>
      </c>
      <c r="AQ2688" s="24">
        <v>0</v>
      </c>
      <c r="AR2688" s="24">
        <v>0</v>
      </c>
      <c r="AS2688" s="24">
        <v>0</v>
      </c>
      <c r="AT2688" s="24">
        <v>0</v>
      </c>
      <c r="AU2688" s="24">
        <v>0</v>
      </c>
      <c r="AV2688" s="24">
        <v>0</v>
      </c>
      <c r="AW2688" s="24">
        <v>0</v>
      </c>
      <c r="AX2688" s="24">
        <v>0</v>
      </c>
      <c r="AY2688" s="24">
        <v>0</v>
      </c>
      <c r="AZ2688" s="24">
        <v>0</v>
      </c>
      <c r="BA2688" s="24">
        <v>0</v>
      </c>
      <c r="BB2688" s="24">
        <v>0</v>
      </c>
      <c r="BC2688" s="24">
        <v>0</v>
      </c>
      <c r="BD2688" s="24">
        <f t="shared" si="1084"/>
        <v>0</v>
      </c>
      <c r="BE2688" s="25"/>
    </row>
    <row r="2689" spans="1:57" ht="25.5" customHeight="1" x14ac:dyDescent="0.25">
      <c r="A2689" s="22">
        <v>53</v>
      </c>
      <c r="B2689" s="22"/>
      <c r="C2689" s="23"/>
      <c r="D2689" s="23"/>
      <c r="E2689" s="23"/>
      <c r="F2689" s="24">
        <v>0</v>
      </c>
      <c r="G2689" s="24">
        <v>0</v>
      </c>
      <c r="H2689" s="24">
        <v>0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0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0</v>
      </c>
      <c r="V2689" s="24"/>
      <c r="W2689" s="24">
        <v>0</v>
      </c>
      <c r="X2689" s="24"/>
      <c r="Y2689" s="24">
        <v>0</v>
      </c>
      <c r="Z2689" s="24">
        <v>0</v>
      </c>
      <c r="AA2689" s="24"/>
      <c r="AB2689" s="24">
        <v>0</v>
      </c>
      <c r="AC2689" s="24">
        <v>0</v>
      </c>
      <c r="AD2689" s="24">
        <v>0</v>
      </c>
      <c r="AE2689" s="24">
        <v>0</v>
      </c>
      <c r="AF2689" s="24">
        <v>0</v>
      </c>
      <c r="AG2689" s="24">
        <v>0</v>
      </c>
      <c r="AH2689" s="24"/>
      <c r="AI2689" s="24">
        <v>0</v>
      </c>
      <c r="AJ2689" s="24">
        <v>0</v>
      </c>
      <c r="AK2689" s="24"/>
      <c r="AL2689" s="24">
        <v>0</v>
      </c>
      <c r="AM2689" s="24">
        <v>0</v>
      </c>
      <c r="AN2689" s="24">
        <v>0</v>
      </c>
      <c r="AO2689" s="24">
        <v>0</v>
      </c>
      <c r="AP2689" s="24">
        <v>0</v>
      </c>
      <c r="AQ2689" s="24">
        <v>0</v>
      </c>
      <c r="AR2689" s="24">
        <v>0</v>
      </c>
      <c r="AS2689" s="24">
        <v>0</v>
      </c>
      <c r="AT2689" s="24">
        <v>0</v>
      </c>
      <c r="AU2689" s="24">
        <v>0</v>
      </c>
      <c r="AV2689" s="24">
        <v>0</v>
      </c>
      <c r="AW2689" s="24">
        <v>0</v>
      </c>
      <c r="AX2689" s="24">
        <v>0</v>
      </c>
      <c r="AY2689" s="24">
        <v>0</v>
      </c>
      <c r="AZ2689" s="24">
        <v>0</v>
      </c>
      <c r="BA2689" s="24">
        <v>0</v>
      </c>
      <c r="BB2689" s="24">
        <v>0</v>
      </c>
      <c r="BC2689" s="24">
        <v>0</v>
      </c>
      <c r="BD2689" s="24">
        <f t="shared" si="1084"/>
        <v>0</v>
      </c>
      <c r="BE2689" s="25"/>
    </row>
    <row r="2690" spans="1:57" ht="25.5" customHeight="1" x14ac:dyDescent="0.25">
      <c r="A2690" s="22">
        <v>53</v>
      </c>
      <c r="B2690" s="22"/>
      <c r="C2690" s="23"/>
      <c r="D2690" s="23"/>
      <c r="E2690" s="23"/>
      <c r="F2690" s="24">
        <v>0</v>
      </c>
      <c r="G2690" s="24">
        <v>0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0</v>
      </c>
      <c r="V2690" s="24"/>
      <c r="W2690" s="24">
        <v>0</v>
      </c>
      <c r="X2690" s="24"/>
      <c r="Y2690" s="24">
        <v>0</v>
      </c>
      <c r="Z2690" s="24">
        <v>0</v>
      </c>
      <c r="AA2690" s="24"/>
      <c r="AB2690" s="24">
        <v>0</v>
      </c>
      <c r="AC2690" s="24">
        <v>0</v>
      </c>
      <c r="AD2690" s="24">
        <v>0</v>
      </c>
      <c r="AE2690" s="24">
        <v>0</v>
      </c>
      <c r="AF2690" s="24">
        <v>0</v>
      </c>
      <c r="AG2690" s="24">
        <v>0</v>
      </c>
      <c r="AH2690" s="24"/>
      <c r="AI2690" s="24">
        <v>0</v>
      </c>
      <c r="AJ2690" s="24">
        <v>0</v>
      </c>
      <c r="AK2690" s="24"/>
      <c r="AL2690" s="24">
        <v>0</v>
      </c>
      <c r="AM2690" s="24">
        <v>0</v>
      </c>
      <c r="AN2690" s="24">
        <v>0</v>
      </c>
      <c r="AO2690" s="24">
        <v>0</v>
      </c>
      <c r="AP2690" s="24">
        <v>0</v>
      </c>
      <c r="AQ2690" s="24">
        <v>0</v>
      </c>
      <c r="AR2690" s="24">
        <v>0</v>
      </c>
      <c r="AS2690" s="24">
        <v>0</v>
      </c>
      <c r="AT2690" s="24">
        <v>0</v>
      </c>
      <c r="AU2690" s="24">
        <v>0</v>
      </c>
      <c r="AV2690" s="24">
        <v>0</v>
      </c>
      <c r="AW2690" s="24">
        <v>0</v>
      </c>
      <c r="AX2690" s="24">
        <v>0</v>
      </c>
      <c r="AY2690" s="24">
        <v>0</v>
      </c>
      <c r="AZ2690" s="24">
        <v>0</v>
      </c>
      <c r="BA2690" s="24">
        <v>0</v>
      </c>
      <c r="BB2690" s="24">
        <v>0</v>
      </c>
      <c r="BC2690" s="24">
        <v>0</v>
      </c>
      <c r="BD2690" s="24">
        <f t="shared" si="1084"/>
        <v>0</v>
      </c>
      <c r="BE2690" s="25"/>
    </row>
    <row r="2691" spans="1:57" ht="25.5" customHeight="1" x14ac:dyDescent="0.25">
      <c r="A2691" s="22">
        <v>53</v>
      </c>
      <c r="B2691" s="22"/>
      <c r="C2691" s="23"/>
      <c r="D2691" s="23"/>
      <c r="E2691" s="23"/>
      <c r="F2691" s="24">
        <v>0</v>
      </c>
      <c r="G2691" s="24">
        <v>0</v>
      </c>
      <c r="H2691" s="24">
        <v>0</v>
      </c>
      <c r="I2691" s="24">
        <v>0</v>
      </c>
      <c r="J2691" s="24">
        <v>0</v>
      </c>
      <c r="K2691" s="24">
        <v>0</v>
      </c>
      <c r="L2691" s="24">
        <v>0</v>
      </c>
      <c r="M2691" s="24">
        <v>0</v>
      </c>
      <c r="N2691" s="24">
        <v>0</v>
      </c>
      <c r="O2691" s="24">
        <v>0</v>
      </c>
      <c r="P2691" s="24">
        <v>0</v>
      </c>
      <c r="Q2691" s="24">
        <v>0</v>
      </c>
      <c r="R2691" s="24">
        <v>0</v>
      </c>
      <c r="S2691" s="24">
        <v>0</v>
      </c>
      <c r="T2691" s="24">
        <v>0</v>
      </c>
      <c r="U2691" s="24">
        <v>0</v>
      </c>
      <c r="V2691" s="24"/>
      <c r="W2691" s="24">
        <v>0</v>
      </c>
      <c r="X2691" s="24"/>
      <c r="Y2691" s="24">
        <v>0</v>
      </c>
      <c r="Z2691" s="24">
        <v>0</v>
      </c>
      <c r="AA2691" s="24"/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/>
      <c r="AI2691" s="24">
        <v>0</v>
      </c>
      <c r="AJ2691" s="24">
        <v>0</v>
      </c>
      <c r="AK2691" s="24"/>
      <c r="AL2691" s="24">
        <v>0</v>
      </c>
      <c r="AM2691" s="24">
        <v>0</v>
      </c>
      <c r="AN2691" s="24">
        <v>0</v>
      </c>
      <c r="AO2691" s="24">
        <v>0</v>
      </c>
      <c r="AP2691" s="24">
        <v>0</v>
      </c>
      <c r="AQ2691" s="24">
        <v>0</v>
      </c>
      <c r="AR2691" s="24">
        <v>0</v>
      </c>
      <c r="AS2691" s="24">
        <v>0</v>
      </c>
      <c r="AT2691" s="24">
        <v>0</v>
      </c>
      <c r="AU2691" s="24">
        <v>0</v>
      </c>
      <c r="AV2691" s="24">
        <v>0</v>
      </c>
      <c r="AW2691" s="24">
        <v>0</v>
      </c>
      <c r="AX2691" s="24">
        <v>0</v>
      </c>
      <c r="AY2691" s="24">
        <v>0</v>
      </c>
      <c r="AZ2691" s="24">
        <v>0</v>
      </c>
      <c r="BA2691" s="24">
        <v>0</v>
      </c>
      <c r="BB2691" s="24">
        <v>0</v>
      </c>
      <c r="BC2691" s="24">
        <v>0</v>
      </c>
      <c r="BD2691" s="24">
        <f t="shared" si="1084"/>
        <v>0</v>
      </c>
      <c r="BE2691" s="25"/>
    </row>
    <row r="2692" spans="1:57" ht="25.5" customHeight="1" x14ac:dyDescent="0.25">
      <c r="A2692" s="29"/>
      <c r="B2692" s="29"/>
      <c r="C2692" s="30"/>
      <c r="D2692" s="30"/>
      <c r="E2692" s="23" t="s">
        <v>116</v>
      </c>
      <c r="F2692" s="37">
        <f t="shared" ref="F2692:AK2692" si="1085">SUM(F2652:F2691)</f>
        <v>0</v>
      </c>
      <c r="G2692" s="37">
        <f t="shared" si="1085"/>
        <v>0</v>
      </c>
      <c r="H2692" s="37">
        <f t="shared" si="1085"/>
        <v>0</v>
      </c>
      <c r="I2692" s="37">
        <f t="shared" si="1085"/>
        <v>0</v>
      </c>
      <c r="J2692" s="37">
        <f t="shared" si="1085"/>
        <v>0</v>
      </c>
      <c r="K2692" s="37">
        <f t="shared" si="1085"/>
        <v>0</v>
      </c>
      <c r="L2692" s="37">
        <f t="shared" si="1085"/>
        <v>0</v>
      </c>
      <c r="M2692" s="37">
        <f t="shared" si="1085"/>
        <v>0</v>
      </c>
      <c r="N2692" s="37">
        <f t="shared" si="1085"/>
        <v>0</v>
      </c>
      <c r="O2692" s="37">
        <f t="shared" si="1085"/>
        <v>0</v>
      </c>
      <c r="P2692" s="37">
        <f t="shared" si="1085"/>
        <v>0</v>
      </c>
      <c r="Q2692" s="37">
        <f t="shared" si="1085"/>
        <v>0</v>
      </c>
      <c r="R2692" s="37">
        <f t="shared" si="1085"/>
        <v>0</v>
      </c>
      <c r="S2692" s="37">
        <f t="shared" si="1085"/>
        <v>0</v>
      </c>
      <c r="T2692" s="37">
        <f t="shared" si="1085"/>
        <v>0</v>
      </c>
      <c r="U2692" s="37">
        <f t="shared" si="1085"/>
        <v>0</v>
      </c>
      <c r="V2692" s="37"/>
      <c r="W2692" s="37">
        <f t="shared" si="1085"/>
        <v>0</v>
      </c>
      <c r="X2692" s="37"/>
      <c r="Y2692" s="37">
        <f t="shared" si="1085"/>
        <v>0</v>
      </c>
      <c r="Z2692" s="37">
        <f t="shared" si="1085"/>
        <v>0</v>
      </c>
      <c r="AA2692" s="37"/>
      <c r="AB2692" s="37">
        <f t="shared" si="1085"/>
        <v>0</v>
      </c>
      <c r="AC2692" s="37">
        <f t="shared" si="1085"/>
        <v>0</v>
      </c>
      <c r="AD2692" s="37">
        <f t="shared" si="1085"/>
        <v>0</v>
      </c>
      <c r="AE2692" s="37">
        <f t="shared" si="1085"/>
        <v>0</v>
      </c>
      <c r="AF2692" s="37">
        <f t="shared" si="1085"/>
        <v>0</v>
      </c>
      <c r="AG2692" s="37">
        <f t="shared" si="1085"/>
        <v>0</v>
      </c>
      <c r="AH2692" s="37"/>
      <c r="AI2692" s="37">
        <f t="shared" si="1085"/>
        <v>0</v>
      </c>
      <c r="AJ2692" s="37">
        <f t="shared" si="1085"/>
        <v>0</v>
      </c>
      <c r="AK2692" s="37"/>
      <c r="AL2692" s="37">
        <f t="shared" ref="AL2692:BC2692" si="1086">SUM(AL2652:AL2691)</f>
        <v>0</v>
      </c>
      <c r="AM2692" s="37">
        <f t="shared" si="1086"/>
        <v>0</v>
      </c>
      <c r="AN2692" s="37">
        <f t="shared" si="1086"/>
        <v>0</v>
      </c>
      <c r="AO2692" s="37">
        <f t="shared" si="1086"/>
        <v>0</v>
      </c>
      <c r="AP2692" s="37">
        <f t="shared" si="1086"/>
        <v>0</v>
      </c>
      <c r="AQ2692" s="37">
        <f t="shared" si="1086"/>
        <v>0</v>
      </c>
      <c r="AR2692" s="37">
        <f t="shared" si="1086"/>
        <v>0</v>
      </c>
      <c r="AS2692" s="37">
        <f t="shared" si="1086"/>
        <v>0</v>
      </c>
      <c r="AT2692" s="37">
        <f t="shared" si="1086"/>
        <v>0</v>
      </c>
      <c r="AU2692" s="37">
        <f t="shared" si="1086"/>
        <v>0</v>
      </c>
      <c r="AV2692" s="37">
        <f t="shared" si="1086"/>
        <v>0</v>
      </c>
      <c r="AW2692" s="37">
        <f t="shared" si="1086"/>
        <v>0</v>
      </c>
      <c r="AX2692" s="37">
        <f t="shared" si="1086"/>
        <v>0</v>
      </c>
      <c r="AY2692" s="37">
        <f t="shared" si="1086"/>
        <v>0</v>
      </c>
      <c r="AZ2692" s="37">
        <f t="shared" si="1086"/>
        <v>0</v>
      </c>
      <c r="BA2692" s="37">
        <f t="shared" si="1086"/>
        <v>0</v>
      </c>
      <c r="BB2692" s="37">
        <f t="shared" si="1086"/>
        <v>0</v>
      </c>
      <c r="BC2692" s="37">
        <f t="shared" si="1086"/>
        <v>0</v>
      </c>
      <c r="BD2692" s="24">
        <f t="shared" si="1084"/>
        <v>0</v>
      </c>
      <c r="BE2692" s="110"/>
    </row>
    <row r="2693" spans="1:57" ht="25.5" customHeight="1" x14ac:dyDescent="0.25">
      <c r="A2693" s="29"/>
      <c r="B2693" s="29"/>
      <c r="C2693" s="30"/>
      <c r="D2693" s="30"/>
      <c r="E2693" s="23" t="s">
        <v>117</v>
      </c>
      <c r="F2693" s="33">
        <f t="shared" ref="F2693:AK2693" si="1087">COUNTA(F2652:F2691)</f>
        <v>40</v>
      </c>
      <c r="G2693" s="33">
        <f t="shared" si="1087"/>
        <v>40</v>
      </c>
      <c r="H2693" s="33">
        <f t="shared" si="1087"/>
        <v>40</v>
      </c>
      <c r="I2693" s="33">
        <f t="shared" si="1087"/>
        <v>40</v>
      </c>
      <c r="J2693" s="33">
        <f t="shared" si="1087"/>
        <v>40</v>
      </c>
      <c r="K2693" s="33">
        <f t="shared" si="1087"/>
        <v>40</v>
      </c>
      <c r="L2693" s="33">
        <f t="shared" si="1087"/>
        <v>40</v>
      </c>
      <c r="M2693" s="33">
        <f t="shared" si="1087"/>
        <v>40</v>
      </c>
      <c r="N2693" s="33">
        <f t="shared" si="1087"/>
        <v>40</v>
      </c>
      <c r="O2693" s="33">
        <f t="shared" si="1087"/>
        <v>40</v>
      </c>
      <c r="P2693" s="33">
        <f t="shared" si="1087"/>
        <v>40</v>
      </c>
      <c r="Q2693" s="33">
        <f t="shared" si="1087"/>
        <v>40</v>
      </c>
      <c r="R2693" s="33">
        <f t="shared" si="1087"/>
        <v>40</v>
      </c>
      <c r="S2693" s="33">
        <f t="shared" si="1087"/>
        <v>40</v>
      </c>
      <c r="T2693" s="33">
        <f t="shared" si="1087"/>
        <v>40</v>
      </c>
      <c r="U2693" s="33">
        <f t="shared" si="1087"/>
        <v>40</v>
      </c>
      <c r="V2693" s="33"/>
      <c r="W2693" s="33">
        <f t="shared" si="1087"/>
        <v>40</v>
      </c>
      <c r="X2693" s="33"/>
      <c r="Y2693" s="33">
        <f t="shared" si="1087"/>
        <v>40</v>
      </c>
      <c r="Z2693" s="33">
        <f t="shared" si="1087"/>
        <v>40</v>
      </c>
      <c r="AA2693" s="33"/>
      <c r="AB2693" s="33">
        <f t="shared" si="1087"/>
        <v>40</v>
      </c>
      <c r="AC2693" s="33">
        <f t="shared" si="1087"/>
        <v>40</v>
      </c>
      <c r="AD2693" s="33">
        <f t="shared" si="1087"/>
        <v>40</v>
      </c>
      <c r="AE2693" s="33">
        <f t="shared" si="1087"/>
        <v>40</v>
      </c>
      <c r="AF2693" s="33">
        <f t="shared" si="1087"/>
        <v>40</v>
      </c>
      <c r="AG2693" s="33">
        <f t="shared" si="1087"/>
        <v>40</v>
      </c>
      <c r="AH2693" s="33"/>
      <c r="AI2693" s="33">
        <f t="shared" si="1087"/>
        <v>40</v>
      </c>
      <c r="AJ2693" s="33">
        <f t="shared" si="1087"/>
        <v>40</v>
      </c>
      <c r="AK2693" s="33"/>
      <c r="AL2693" s="33">
        <f t="shared" ref="AL2693:BC2693" si="1088">COUNTA(AL2652:AL2691)</f>
        <v>40</v>
      </c>
      <c r="AM2693" s="33">
        <f t="shared" si="1088"/>
        <v>40</v>
      </c>
      <c r="AN2693" s="33">
        <f t="shared" si="1088"/>
        <v>40</v>
      </c>
      <c r="AO2693" s="33">
        <f t="shared" si="1088"/>
        <v>40</v>
      </c>
      <c r="AP2693" s="33">
        <f t="shared" si="1088"/>
        <v>40</v>
      </c>
      <c r="AQ2693" s="33">
        <f t="shared" si="1088"/>
        <v>40</v>
      </c>
      <c r="AR2693" s="33">
        <f t="shared" si="1088"/>
        <v>40</v>
      </c>
      <c r="AS2693" s="33">
        <f t="shared" si="1088"/>
        <v>40</v>
      </c>
      <c r="AT2693" s="33">
        <f t="shared" si="1088"/>
        <v>40</v>
      </c>
      <c r="AU2693" s="33">
        <f t="shared" si="1088"/>
        <v>40</v>
      </c>
      <c r="AV2693" s="33">
        <f t="shared" si="1088"/>
        <v>40</v>
      </c>
      <c r="AW2693" s="33">
        <f t="shared" si="1088"/>
        <v>40</v>
      </c>
      <c r="AX2693" s="33">
        <f t="shared" si="1088"/>
        <v>40</v>
      </c>
      <c r="AY2693" s="33">
        <f t="shared" si="1088"/>
        <v>40</v>
      </c>
      <c r="AZ2693" s="33">
        <f t="shared" si="1088"/>
        <v>40</v>
      </c>
      <c r="BA2693" s="33">
        <f t="shared" si="1088"/>
        <v>40</v>
      </c>
      <c r="BB2693" s="33">
        <f t="shared" si="1088"/>
        <v>40</v>
      </c>
      <c r="BC2693" s="33">
        <f t="shared" si="1088"/>
        <v>40</v>
      </c>
      <c r="BD2693" s="33">
        <f t="shared" si="1084"/>
        <v>1800</v>
      </c>
      <c r="BE2693" s="110"/>
    </row>
    <row r="2694" spans="1:57" ht="25.5" customHeight="1" x14ac:dyDescent="0.25">
      <c r="A2694" s="29"/>
      <c r="B2694" s="29"/>
      <c r="C2694" s="30"/>
      <c r="D2694" s="30"/>
      <c r="E2694" s="23" t="s">
        <v>64</v>
      </c>
      <c r="F2694" s="34">
        <f t="shared" ref="F2694:AK2694" si="1089">COUNTIF(F2643:F2691,"NS")</f>
        <v>0</v>
      </c>
      <c r="G2694" s="34">
        <f t="shared" si="1089"/>
        <v>0</v>
      </c>
      <c r="H2694" s="34">
        <f t="shared" si="1089"/>
        <v>0</v>
      </c>
      <c r="I2694" s="34">
        <f t="shared" si="1089"/>
        <v>0</v>
      </c>
      <c r="J2694" s="34">
        <f t="shared" si="1089"/>
        <v>0</v>
      </c>
      <c r="K2694" s="34">
        <f t="shared" si="1089"/>
        <v>0</v>
      </c>
      <c r="L2694" s="34">
        <f t="shared" si="1089"/>
        <v>0</v>
      </c>
      <c r="M2694" s="34">
        <f t="shared" si="1089"/>
        <v>0</v>
      </c>
      <c r="N2694" s="34">
        <f t="shared" si="1089"/>
        <v>0</v>
      </c>
      <c r="O2694" s="34">
        <f t="shared" si="1089"/>
        <v>0</v>
      </c>
      <c r="P2694" s="34">
        <f t="shared" si="1089"/>
        <v>0</v>
      </c>
      <c r="Q2694" s="34">
        <f t="shared" si="1089"/>
        <v>0</v>
      </c>
      <c r="R2694" s="34">
        <f t="shared" si="1089"/>
        <v>0</v>
      </c>
      <c r="S2694" s="34">
        <f t="shared" si="1089"/>
        <v>0</v>
      </c>
      <c r="T2694" s="34">
        <f t="shared" si="1089"/>
        <v>0</v>
      </c>
      <c r="U2694" s="34">
        <f t="shared" si="1089"/>
        <v>0</v>
      </c>
      <c r="V2694" s="34"/>
      <c r="W2694" s="34">
        <f t="shared" si="1089"/>
        <v>0</v>
      </c>
      <c r="X2694" s="34"/>
      <c r="Y2694" s="34">
        <f t="shared" si="1089"/>
        <v>0</v>
      </c>
      <c r="Z2694" s="34">
        <f t="shared" si="1089"/>
        <v>0</v>
      </c>
      <c r="AA2694" s="34"/>
      <c r="AB2694" s="34">
        <f t="shared" si="1089"/>
        <v>0</v>
      </c>
      <c r="AC2694" s="34">
        <f t="shared" si="1089"/>
        <v>0</v>
      </c>
      <c r="AD2694" s="34">
        <f t="shared" si="1089"/>
        <v>0</v>
      </c>
      <c r="AE2694" s="34">
        <f t="shared" si="1089"/>
        <v>0</v>
      </c>
      <c r="AF2694" s="34">
        <f t="shared" si="1089"/>
        <v>0</v>
      </c>
      <c r="AG2694" s="34">
        <f t="shared" si="1089"/>
        <v>0</v>
      </c>
      <c r="AH2694" s="34"/>
      <c r="AI2694" s="34">
        <f t="shared" si="1089"/>
        <v>0</v>
      </c>
      <c r="AJ2694" s="34">
        <f t="shared" si="1089"/>
        <v>0</v>
      </c>
      <c r="AK2694" s="34"/>
      <c r="AL2694" s="34">
        <f t="shared" ref="AL2694:BC2694" si="1090">COUNTIF(AL2643:AL2691,"NS")</f>
        <v>0</v>
      </c>
      <c r="AM2694" s="34">
        <f t="shared" si="1090"/>
        <v>0</v>
      </c>
      <c r="AN2694" s="34">
        <f t="shared" si="1090"/>
        <v>0</v>
      </c>
      <c r="AO2694" s="34">
        <f t="shared" si="1090"/>
        <v>0</v>
      </c>
      <c r="AP2694" s="34">
        <f t="shared" si="1090"/>
        <v>0</v>
      </c>
      <c r="AQ2694" s="34">
        <f t="shared" si="1090"/>
        <v>0</v>
      </c>
      <c r="AR2694" s="34">
        <f t="shared" si="1090"/>
        <v>0</v>
      </c>
      <c r="AS2694" s="34">
        <f t="shared" si="1090"/>
        <v>0</v>
      </c>
      <c r="AT2694" s="34">
        <f t="shared" si="1090"/>
        <v>0</v>
      </c>
      <c r="AU2694" s="34">
        <f t="shared" si="1090"/>
        <v>0</v>
      </c>
      <c r="AV2694" s="34">
        <f t="shared" si="1090"/>
        <v>0</v>
      </c>
      <c r="AW2694" s="34">
        <f t="shared" si="1090"/>
        <v>0</v>
      </c>
      <c r="AX2694" s="34">
        <f t="shared" si="1090"/>
        <v>0</v>
      </c>
      <c r="AY2694" s="34">
        <f t="shared" si="1090"/>
        <v>0</v>
      </c>
      <c r="AZ2694" s="34">
        <f t="shared" si="1090"/>
        <v>0</v>
      </c>
      <c r="BA2694" s="34">
        <f t="shared" si="1090"/>
        <v>0</v>
      </c>
      <c r="BB2694" s="34">
        <f t="shared" si="1090"/>
        <v>0</v>
      </c>
      <c r="BC2694" s="34">
        <f t="shared" si="1090"/>
        <v>0</v>
      </c>
      <c r="BD2694" s="33">
        <f t="shared" si="1084"/>
        <v>0</v>
      </c>
      <c r="BE2694" s="110"/>
    </row>
    <row r="2695" spans="1:57" ht="25.5" customHeight="1" x14ac:dyDescent="0.25">
      <c r="A2695" s="29"/>
      <c r="B2695" s="29"/>
      <c r="C2695" s="30"/>
      <c r="D2695" s="30"/>
      <c r="E2695" s="23" t="s">
        <v>59</v>
      </c>
      <c r="F2695" s="34">
        <f t="shared" ref="F2695:AK2695" si="1091">COUNTIF(F2643:F2691,"NC")</f>
        <v>0</v>
      </c>
      <c r="G2695" s="34">
        <f t="shared" si="1091"/>
        <v>0</v>
      </c>
      <c r="H2695" s="34">
        <f t="shared" si="1091"/>
        <v>0</v>
      </c>
      <c r="I2695" s="34">
        <f t="shared" si="1091"/>
        <v>0</v>
      </c>
      <c r="J2695" s="34">
        <f t="shared" si="1091"/>
        <v>0</v>
      </c>
      <c r="K2695" s="34">
        <f t="shared" si="1091"/>
        <v>0</v>
      </c>
      <c r="L2695" s="34">
        <f t="shared" si="1091"/>
        <v>0</v>
      </c>
      <c r="M2695" s="34">
        <f t="shared" si="1091"/>
        <v>0</v>
      </c>
      <c r="N2695" s="34">
        <f t="shared" si="1091"/>
        <v>0</v>
      </c>
      <c r="O2695" s="34">
        <f t="shared" si="1091"/>
        <v>0</v>
      </c>
      <c r="P2695" s="34">
        <f t="shared" si="1091"/>
        <v>0</v>
      </c>
      <c r="Q2695" s="34">
        <f t="shared" si="1091"/>
        <v>0</v>
      </c>
      <c r="R2695" s="34">
        <f t="shared" si="1091"/>
        <v>0</v>
      </c>
      <c r="S2695" s="34">
        <f t="shared" si="1091"/>
        <v>0</v>
      </c>
      <c r="T2695" s="34">
        <f t="shared" si="1091"/>
        <v>0</v>
      </c>
      <c r="U2695" s="34">
        <f t="shared" si="1091"/>
        <v>0</v>
      </c>
      <c r="V2695" s="34"/>
      <c r="W2695" s="34">
        <f t="shared" si="1091"/>
        <v>0</v>
      </c>
      <c r="X2695" s="34"/>
      <c r="Y2695" s="34">
        <f t="shared" si="1091"/>
        <v>0</v>
      </c>
      <c r="Z2695" s="34">
        <f t="shared" si="1091"/>
        <v>0</v>
      </c>
      <c r="AA2695" s="34"/>
      <c r="AB2695" s="34">
        <f t="shared" si="1091"/>
        <v>0</v>
      </c>
      <c r="AC2695" s="34">
        <f t="shared" si="1091"/>
        <v>0</v>
      </c>
      <c r="AD2695" s="34">
        <f t="shared" si="1091"/>
        <v>0</v>
      </c>
      <c r="AE2695" s="34">
        <f t="shared" si="1091"/>
        <v>0</v>
      </c>
      <c r="AF2695" s="34">
        <f t="shared" si="1091"/>
        <v>0</v>
      </c>
      <c r="AG2695" s="34">
        <f t="shared" si="1091"/>
        <v>0</v>
      </c>
      <c r="AH2695" s="34"/>
      <c r="AI2695" s="34">
        <f t="shared" si="1091"/>
        <v>0</v>
      </c>
      <c r="AJ2695" s="34">
        <f t="shared" si="1091"/>
        <v>0</v>
      </c>
      <c r="AK2695" s="34"/>
      <c r="AL2695" s="34">
        <f t="shared" ref="AL2695:BC2695" si="1092">COUNTIF(AL2643:AL2691,"NC")</f>
        <v>0</v>
      </c>
      <c r="AM2695" s="34">
        <f t="shared" si="1092"/>
        <v>0</v>
      </c>
      <c r="AN2695" s="34">
        <f t="shared" si="1092"/>
        <v>0</v>
      </c>
      <c r="AO2695" s="34">
        <f t="shared" si="1092"/>
        <v>0</v>
      </c>
      <c r="AP2695" s="34">
        <f t="shared" si="1092"/>
        <v>0</v>
      </c>
      <c r="AQ2695" s="34">
        <f t="shared" si="1092"/>
        <v>0</v>
      </c>
      <c r="AR2695" s="34">
        <f t="shared" si="1092"/>
        <v>0</v>
      </c>
      <c r="AS2695" s="34">
        <f t="shared" si="1092"/>
        <v>0</v>
      </c>
      <c r="AT2695" s="34">
        <f t="shared" si="1092"/>
        <v>0</v>
      </c>
      <c r="AU2695" s="34">
        <f t="shared" si="1092"/>
        <v>0</v>
      </c>
      <c r="AV2695" s="34">
        <f t="shared" si="1092"/>
        <v>0</v>
      </c>
      <c r="AW2695" s="34">
        <f t="shared" si="1092"/>
        <v>0</v>
      </c>
      <c r="AX2695" s="34">
        <f t="shared" si="1092"/>
        <v>0</v>
      </c>
      <c r="AY2695" s="34">
        <f t="shared" si="1092"/>
        <v>0</v>
      </c>
      <c r="AZ2695" s="34">
        <f t="shared" si="1092"/>
        <v>0</v>
      </c>
      <c r="BA2695" s="34">
        <f t="shared" si="1092"/>
        <v>0</v>
      </c>
      <c r="BB2695" s="34">
        <f t="shared" si="1092"/>
        <v>0</v>
      </c>
      <c r="BC2695" s="34">
        <f t="shared" si="1092"/>
        <v>0</v>
      </c>
      <c r="BD2695" s="33">
        <f t="shared" si="1084"/>
        <v>0</v>
      </c>
      <c r="BE2695" s="110"/>
    </row>
    <row r="2696" spans="1:57" ht="25.5" customHeight="1" x14ac:dyDescent="0.25">
      <c r="A2696" s="29"/>
      <c r="B2696" s="29"/>
      <c r="C2696" s="30"/>
      <c r="D2696" s="30"/>
      <c r="E2696" s="23" t="s">
        <v>118</v>
      </c>
      <c r="F2696" s="35">
        <f t="shared" ref="F2696:AK2696" si="1093">1-F2695/(F2693-F2694)</f>
        <v>1</v>
      </c>
      <c r="G2696" s="35">
        <f t="shared" si="1093"/>
        <v>1</v>
      </c>
      <c r="H2696" s="35">
        <f t="shared" si="1093"/>
        <v>1</v>
      </c>
      <c r="I2696" s="35">
        <f t="shared" si="1093"/>
        <v>1</v>
      </c>
      <c r="J2696" s="35">
        <f t="shared" si="1093"/>
        <v>1</v>
      </c>
      <c r="K2696" s="35">
        <f t="shared" si="1093"/>
        <v>1</v>
      </c>
      <c r="L2696" s="35">
        <f t="shared" si="1093"/>
        <v>1</v>
      </c>
      <c r="M2696" s="35">
        <f t="shared" si="1093"/>
        <v>1</v>
      </c>
      <c r="N2696" s="35">
        <f t="shared" si="1093"/>
        <v>1</v>
      </c>
      <c r="O2696" s="35">
        <f t="shared" si="1093"/>
        <v>1</v>
      </c>
      <c r="P2696" s="35">
        <f t="shared" si="1093"/>
        <v>1</v>
      </c>
      <c r="Q2696" s="35">
        <f t="shared" si="1093"/>
        <v>1</v>
      </c>
      <c r="R2696" s="35">
        <f t="shared" si="1093"/>
        <v>1</v>
      </c>
      <c r="S2696" s="35">
        <f t="shared" si="1093"/>
        <v>1</v>
      </c>
      <c r="T2696" s="35">
        <f t="shared" si="1093"/>
        <v>1</v>
      </c>
      <c r="U2696" s="35">
        <f t="shared" si="1093"/>
        <v>1</v>
      </c>
      <c r="V2696" s="35"/>
      <c r="W2696" s="35">
        <f t="shared" si="1093"/>
        <v>1</v>
      </c>
      <c r="X2696" s="35"/>
      <c r="Y2696" s="35">
        <f t="shared" si="1093"/>
        <v>1</v>
      </c>
      <c r="Z2696" s="35">
        <f t="shared" si="1093"/>
        <v>1</v>
      </c>
      <c r="AA2696" s="35"/>
      <c r="AB2696" s="35">
        <f t="shared" si="1093"/>
        <v>1</v>
      </c>
      <c r="AC2696" s="35">
        <f t="shared" si="1093"/>
        <v>1</v>
      </c>
      <c r="AD2696" s="35">
        <f t="shared" si="1093"/>
        <v>1</v>
      </c>
      <c r="AE2696" s="35">
        <f t="shared" si="1093"/>
        <v>1</v>
      </c>
      <c r="AF2696" s="35">
        <f t="shared" si="1093"/>
        <v>1</v>
      </c>
      <c r="AG2696" s="35">
        <f t="shared" si="1093"/>
        <v>1</v>
      </c>
      <c r="AH2696" s="35"/>
      <c r="AI2696" s="35">
        <f t="shared" si="1093"/>
        <v>1</v>
      </c>
      <c r="AJ2696" s="35">
        <f t="shared" si="1093"/>
        <v>1</v>
      </c>
      <c r="AK2696" s="35"/>
      <c r="AL2696" s="35">
        <f t="shared" ref="AL2696:BD2696" si="1094">1-AL2695/(AL2693-AL2694)</f>
        <v>1</v>
      </c>
      <c r="AM2696" s="35">
        <f t="shared" si="1094"/>
        <v>1</v>
      </c>
      <c r="AN2696" s="35">
        <f t="shared" si="1094"/>
        <v>1</v>
      </c>
      <c r="AO2696" s="35">
        <f t="shared" si="1094"/>
        <v>1</v>
      </c>
      <c r="AP2696" s="35">
        <f t="shared" si="1094"/>
        <v>1</v>
      </c>
      <c r="AQ2696" s="35">
        <f t="shared" si="1094"/>
        <v>1</v>
      </c>
      <c r="AR2696" s="35">
        <f t="shared" si="1094"/>
        <v>1</v>
      </c>
      <c r="AS2696" s="35">
        <f t="shared" si="1094"/>
        <v>1</v>
      </c>
      <c r="AT2696" s="35">
        <f t="shared" si="1094"/>
        <v>1</v>
      </c>
      <c r="AU2696" s="35">
        <f t="shared" si="1094"/>
        <v>1</v>
      </c>
      <c r="AV2696" s="35">
        <f t="shared" si="1094"/>
        <v>1</v>
      </c>
      <c r="AW2696" s="35">
        <f t="shared" si="1094"/>
        <v>1</v>
      </c>
      <c r="AX2696" s="35">
        <f t="shared" si="1094"/>
        <v>1</v>
      </c>
      <c r="AY2696" s="35">
        <f t="shared" si="1094"/>
        <v>1</v>
      </c>
      <c r="AZ2696" s="35">
        <f t="shared" si="1094"/>
        <v>1</v>
      </c>
      <c r="BA2696" s="35">
        <f t="shared" si="1094"/>
        <v>1</v>
      </c>
      <c r="BB2696" s="35">
        <f t="shared" si="1094"/>
        <v>1</v>
      </c>
      <c r="BC2696" s="35">
        <f t="shared" si="1094"/>
        <v>1</v>
      </c>
      <c r="BD2696" s="35">
        <f t="shared" si="1094"/>
        <v>1</v>
      </c>
      <c r="BE2696" s="110"/>
    </row>
    <row r="2697" spans="1:57" ht="25.5" customHeight="1" x14ac:dyDescent="0.25">
      <c r="A2697" s="29"/>
      <c r="B2697" s="29"/>
      <c r="C2697" s="30"/>
      <c r="D2697" s="30"/>
      <c r="E2697" s="23" t="s">
        <v>152</v>
      </c>
      <c r="F2697" s="34">
        <f t="shared" ref="F2697:AK2697" si="1095">F2693+F2646</f>
        <v>2119</v>
      </c>
      <c r="G2697" s="34">
        <f t="shared" si="1095"/>
        <v>2120</v>
      </c>
      <c r="H2697" s="34">
        <f t="shared" si="1095"/>
        <v>2120</v>
      </c>
      <c r="I2697" s="34">
        <f t="shared" si="1095"/>
        <v>2120</v>
      </c>
      <c r="J2697" s="34">
        <f t="shared" si="1095"/>
        <v>2120</v>
      </c>
      <c r="K2697" s="34">
        <f t="shared" si="1095"/>
        <v>2118</v>
      </c>
      <c r="L2697" s="34">
        <f t="shared" si="1095"/>
        <v>2118</v>
      </c>
      <c r="M2697" s="34">
        <f t="shared" si="1095"/>
        <v>2119</v>
      </c>
      <c r="N2697" s="34">
        <f t="shared" si="1095"/>
        <v>2119</v>
      </c>
      <c r="O2697" s="34">
        <f t="shared" si="1095"/>
        <v>2118</v>
      </c>
      <c r="P2697" s="34">
        <f t="shared" si="1095"/>
        <v>2120</v>
      </c>
      <c r="Q2697" s="34">
        <f t="shared" si="1095"/>
        <v>2120</v>
      </c>
      <c r="R2697" s="34">
        <f t="shared" si="1095"/>
        <v>2103</v>
      </c>
      <c r="S2697" s="34">
        <f t="shared" si="1095"/>
        <v>2119</v>
      </c>
      <c r="T2697" s="34">
        <f t="shared" si="1095"/>
        <v>2120</v>
      </c>
      <c r="U2697" s="34">
        <f t="shared" si="1095"/>
        <v>2108</v>
      </c>
      <c r="V2697" s="34"/>
      <c r="W2697" s="34">
        <f t="shared" si="1095"/>
        <v>2115</v>
      </c>
      <c r="X2697" s="34"/>
      <c r="Y2697" s="34">
        <f t="shared" si="1095"/>
        <v>2119</v>
      </c>
      <c r="Z2697" s="34">
        <f t="shared" si="1095"/>
        <v>2120</v>
      </c>
      <c r="AA2697" s="34"/>
      <c r="AB2697" s="34">
        <f t="shared" si="1095"/>
        <v>2120</v>
      </c>
      <c r="AC2697" s="34">
        <f t="shared" si="1095"/>
        <v>2120</v>
      </c>
      <c r="AD2697" s="34">
        <f t="shared" si="1095"/>
        <v>2120</v>
      </c>
      <c r="AE2697" s="34">
        <f t="shared" si="1095"/>
        <v>2120</v>
      </c>
      <c r="AF2697" s="34">
        <f t="shared" si="1095"/>
        <v>2119</v>
      </c>
      <c r="AG2697" s="34">
        <f t="shared" si="1095"/>
        <v>2119</v>
      </c>
      <c r="AH2697" s="34"/>
      <c r="AI2697" s="34">
        <f t="shared" si="1095"/>
        <v>2120</v>
      </c>
      <c r="AJ2697" s="34">
        <f t="shared" si="1095"/>
        <v>2116</v>
      </c>
      <c r="AK2697" s="34"/>
      <c r="AL2697" s="34">
        <f t="shared" ref="AL2697:BD2697" si="1096">AL2693+AL2646</f>
        <v>2116</v>
      </c>
      <c r="AM2697" s="34">
        <f t="shared" si="1096"/>
        <v>2119</v>
      </c>
      <c r="AN2697" s="34">
        <f t="shared" si="1096"/>
        <v>2119</v>
      </c>
      <c r="AO2697" s="34">
        <f t="shared" si="1096"/>
        <v>2119</v>
      </c>
      <c r="AP2697" s="34">
        <f t="shared" si="1096"/>
        <v>2120</v>
      </c>
      <c r="AQ2697" s="34">
        <f t="shared" si="1096"/>
        <v>2117</v>
      </c>
      <c r="AR2697" s="34">
        <f t="shared" si="1096"/>
        <v>2118</v>
      </c>
      <c r="AS2697" s="34">
        <f t="shared" si="1096"/>
        <v>2120</v>
      </c>
      <c r="AT2697" s="34">
        <f t="shared" si="1096"/>
        <v>2119</v>
      </c>
      <c r="AU2697" s="34">
        <f t="shared" si="1096"/>
        <v>2120</v>
      </c>
      <c r="AV2697" s="34">
        <f t="shared" si="1096"/>
        <v>2120</v>
      </c>
      <c r="AW2697" s="34">
        <f t="shared" si="1096"/>
        <v>2112</v>
      </c>
      <c r="AX2697" s="34">
        <f t="shared" si="1096"/>
        <v>2119</v>
      </c>
      <c r="AY2697" s="34">
        <f t="shared" si="1096"/>
        <v>2117</v>
      </c>
      <c r="AZ2697" s="34">
        <f t="shared" si="1096"/>
        <v>2119</v>
      </c>
      <c r="BA2697" s="34">
        <f t="shared" si="1096"/>
        <v>2120</v>
      </c>
      <c r="BB2697" s="34">
        <f t="shared" si="1096"/>
        <v>2120</v>
      </c>
      <c r="BC2697" s="34">
        <f t="shared" si="1096"/>
        <v>2120</v>
      </c>
      <c r="BD2697" s="34">
        <f t="shared" si="1096"/>
        <v>95323</v>
      </c>
      <c r="BE2697" s="110"/>
    </row>
    <row r="2698" spans="1:57" ht="25.5" customHeight="1" x14ac:dyDescent="0.25">
      <c r="A2698" s="29"/>
      <c r="B2698" s="29"/>
      <c r="C2698" s="30"/>
      <c r="D2698" s="30"/>
      <c r="E2698" s="23" t="s">
        <v>153</v>
      </c>
      <c r="F2698" s="34">
        <f t="shared" ref="F2698:AK2698" si="1097">F2694+F2647</f>
        <v>94</v>
      </c>
      <c r="G2698" s="34">
        <f t="shared" si="1097"/>
        <v>142</v>
      </c>
      <c r="H2698" s="34">
        <f t="shared" si="1097"/>
        <v>91</v>
      </c>
      <c r="I2698" s="34">
        <f t="shared" si="1097"/>
        <v>146</v>
      </c>
      <c r="J2698" s="34">
        <f t="shared" si="1097"/>
        <v>151</v>
      </c>
      <c r="K2698" s="34">
        <f t="shared" si="1097"/>
        <v>145</v>
      </c>
      <c r="L2698" s="34">
        <f t="shared" si="1097"/>
        <v>192</v>
      </c>
      <c r="M2698" s="34">
        <f t="shared" si="1097"/>
        <v>175</v>
      </c>
      <c r="N2698" s="34">
        <f t="shared" si="1097"/>
        <v>159</v>
      </c>
      <c r="O2698" s="34">
        <f t="shared" si="1097"/>
        <v>158</v>
      </c>
      <c r="P2698" s="34">
        <f t="shared" si="1097"/>
        <v>148</v>
      </c>
      <c r="Q2698" s="34">
        <f t="shared" si="1097"/>
        <v>192</v>
      </c>
      <c r="R2698" s="34">
        <f t="shared" si="1097"/>
        <v>131</v>
      </c>
      <c r="S2698" s="34">
        <f t="shared" si="1097"/>
        <v>185</v>
      </c>
      <c r="T2698" s="34">
        <f t="shared" si="1097"/>
        <v>145</v>
      </c>
      <c r="U2698" s="34">
        <f t="shared" si="1097"/>
        <v>140</v>
      </c>
      <c r="V2698" s="34"/>
      <c r="W2698" s="34">
        <f t="shared" si="1097"/>
        <v>157</v>
      </c>
      <c r="X2698" s="34"/>
      <c r="Y2698" s="34">
        <f t="shared" si="1097"/>
        <v>150</v>
      </c>
      <c r="Z2698" s="34">
        <f t="shared" si="1097"/>
        <v>146</v>
      </c>
      <c r="AA2698" s="34"/>
      <c r="AB2698" s="34">
        <f t="shared" si="1097"/>
        <v>133</v>
      </c>
      <c r="AC2698" s="34">
        <f t="shared" si="1097"/>
        <v>149</v>
      </c>
      <c r="AD2698" s="34">
        <f t="shared" si="1097"/>
        <v>154</v>
      </c>
      <c r="AE2698" s="34">
        <f t="shared" si="1097"/>
        <v>157</v>
      </c>
      <c r="AF2698" s="34">
        <f t="shared" si="1097"/>
        <v>166</v>
      </c>
      <c r="AG2698" s="34">
        <f t="shared" si="1097"/>
        <v>116</v>
      </c>
      <c r="AH2698" s="34"/>
      <c r="AI2698" s="34">
        <f t="shared" si="1097"/>
        <v>184</v>
      </c>
      <c r="AJ2698" s="34">
        <f t="shared" si="1097"/>
        <v>148</v>
      </c>
      <c r="AK2698" s="34"/>
      <c r="AL2698" s="34">
        <f t="shared" ref="AL2698:BD2698" si="1098">AL2694+AL2647</f>
        <v>145</v>
      </c>
      <c r="AM2698" s="34">
        <f t="shared" si="1098"/>
        <v>147</v>
      </c>
      <c r="AN2698" s="34">
        <f t="shared" si="1098"/>
        <v>176</v>
      </c>
      <c r="AO2698" s="34">
        <f t="shared" si="1098"/>
        <v>144</v>
      </c>
      <c r="AP2698" s="34">
        <f t="shared" si="1098"/>
        <v>184</v>
      </c>
      <c r="AQ2698" s="34">
        <f t="shared" si="1098"/>
        <v>147</v>
      </c>
      <c r="AR2698" s="34">
        <f t="shared" si="1098"/>
        <v>130</v>
      </c>
      <c r="AS2698" s="34">
        <f t="shared" si="1098"/>
        <v>217</v>
      </c>
      <c r="AT2698" s="34">
        <f t="shared" si="1098"/>
        <v>144</v>
      </c>
      <c r="AU2698" s="34">
        <f t="shared" si="1098"/>
        <v>189</v>
      </c>
      <c r="AV2698" s="34">
        <f t="shared" si="1098"/>
        <v>0</v>
      </c>
      <c r="AW2698" s="34">
        <f t="shared" si="1098"/>
        <v>154</v>
      </c>
      <c r="AX2698" s="34">
        <f t="shared" si="1098"/>
        <v>128</v>
      </c>
      <c r="AY2698" s="34">
        <f t="shared" si="1098"/>
        <v>196</v>
      </c>
      <c r="AZ2698" s="34">
        <f t="shared" si="1098"/>
        <v>131</v>
      </c>
      <c r="BA2698" s="34">
        <f t="shared" si="1098"/>
        <v>137</v>
      </c>
      <c r="BB2698" s="34">
        <f t="shared" si="1098"/>
        <v>0</v>
      </c>
      <c r="BC2698" s="34">
        <f t="shared" si="1098"/>
        <v>0</v>
      </c>
      <c r="BD2698" s="34">
        <f t="shared" si="1098"/>
        <v>6423</v>
      </c>
      <c r="BE2698" s="110"/>
    </row>
    <row r="2699" spans="1:57" ht="25.5" customHeight="1" x14ac:dyDescent="0.25">
      <c r="A2699" s="29"/>
      <c r="B2699" s="29"/>
      <c r="C2699" s="30"/>
      <c r="D2699" s="30"/>
      <c r="E2699" s="23" t="s">
        <v>154</v>
      </c>
      <c r="F2699" s="34">
        <f t="shared" ref="F2699:AK2699" si="1099">F2695+F2648</f>
        <v>5</v>
      </c>
      <c r="G2699" s="34">
        <f t="shared" si="1099"/>
        <v>27</v>
      </c>
      <c r="H2699" s="34">
        <f t="shared" si="1099"/>
        <v>89</v>
      </c>
      <c r="I2699" s="34">
        <f t="shared" si="1099"/>
        <v>71</v>
      </c>
      <c r="J2699" s="34">
        <f t="shared" si="1099"/>
        <v>81</v>
      </c>
      <c r="K2699" s="34">
        <f t="shared" si="1099"/>
        <v>22</v>
      </c>
      <c r="L2699" s="34">
        <f t="shared" si="1099"/>
        <v>51</v>
      </c>
      <c r="M2699" s="34">
        <f t="shared" si="1099"/>
        <v>134</v>
      </c>
      <c r="N2699" s="34">
        <f t="shared" si="1099"/>
        <v>107</v>
      </c>
      <c r="O2699" s="34">
        <f t="shared" si="1099"/>
        <v>72</v>
      </c>
      <c r="P2699" s="34">
        <f t="shared" si="1099"/>
        <v>29</v>
      </c>
      <c r="Q2699" s="34">
        <f t="shared" si="1099"/>
        <v>71</v>
      </c>
      <c r="R2699" s="34">
        <f t="shared" si="1099"/>
        <v>96</v>
      </c>
      <c r="S2699" s="34">
        <f t="shared" si="1099"/>
        <v>24</v>
      </c>
      <c r="T2699" s="34">
        <f t="shared" si="1099"/>
        <v>101</v>
      </c>
      <c r="U2699" s="34">
        <f t="shared" si="1099"/>
        <v>78</v>
      </c>
      <c r="V2699" s="34"/>
      <c r="W2699" s="34">
        <f t="shared" si="1099"/>
        <v>147</v>
      </c>
      <c r="X2699" s="34"/>
      <c r="Y2699" s="34">
        <f t="shared" si="1099"/>
        <v>58</v>
      </c>
      <c r="Z2699" s="34">
        <f t="shared" si="1099"/>
        <v>74</v>
      </c>
      <c r="AA2699" s="34"/>
      <c r="AB2699" s="34">
        <f t="shared" si="1099"/>
        <v>4</v>
      </c>
      <c r="AC2699" s="34">
        <f t="shared" si="1099"/>
        <v>59</v>
      </c>
      <c r="AD2699" s="34">
        <f t="shared" si="1099"/>
        <v>25</v>
      </c>
      <c r="AE2699" s="34">
        <f t="shared" si="1099"/>
        <v>21</v>
      </c>
      <c r="AF2699" s="34">
        <f t="shared" si="1099"/>
        <v>105</v>
      </c>
      <c r="AG2699" s="34">
        <f t="shared" si="1099"/>
        <v>40</v>
      </c>
      <c r="AH2699" s="34"/>
      <c r="AI2699" s="34">
        <f t="shared" si="1099"/>
        <v>58</v>
      </c>
      <c r="AJ2699" s="34">
        <f t="shared" si="1099"/>
        <v>39</v>
      </c>
      <c r="AK2699" s="34"/>
      <c r="AL2699" s="34">
        <f t="shared" ref="AL2699:BD2699" si="1100">AL2695+AL2648</f>
        <v>37</v>
      </c>
      <c r="AM2699" s="34">
        <f t="shared" si="1100"/>
        <v>15</v>
      </c>
      <c r="AN2699" s="34">
        <f t="shared" si="1100"/>
        <v>38</v>
      </c>
      <c r="AO2699" s="34">
        <f t="shared" si="1100"/>
        <v>93</v>
      </c>
      <c r="AP2699" s="34">
        <f t="shared" si="1100"/>
        <v>15</v>
      </c>
      <c r="AQ2699" s="34">
        <f t="shared" si="1100"/>
        <v>141</v>
      </c>
      <c r="AR2699" s="34">
        <f t="shared" si="1100"/>
        <v>101</v>
      </c>
      <c r="AS2699" s="34">
        <f t="shared" si="1100"/>
        <v>87</v>
      </c>
      <c r="AT2699" s="34">
        <f t="shared" si="1100"/>
        <v>89</v>
      </c>
      <c r="AU2699" s="34">
        <f t="shared" si="1100"/>
        <v>158</v>
      </c>
      <c r="AV2699" s="34">
        <f t="shared" si="1100"/>
        <v>0</v>
      </c>
      <c r="AW2699" s="34">
        <f t="shared" si="1100"/>
        <v>183</v>
      </c>
      <c r="AX2699" s="34">
        <f t="shared" si="1100"/>
        <v>64</v>
      </c>
      <c r="AY2699" s="34">
        <f t="shared" si="1100"/>
        <v>3</v>
      </c>
      <c r="AZ2699" s="34">
        <f t="shared" si="1100"/>
        <v>33</v>
      </c>
      <c r="BA2699" s="34">
        <f t="shared" si="1100"/>
        <v>1</v>
      </c>
      <c r="BB2699" s="34">
        <f t="shared" si="1100"/>
        <v>0</v>
      </c>
      <c r="BC2699" s="34">
        <f t="shared" si="1100"/>
        <v>0</v>
      </c>
      <c r="BD2699" s="34">
        <f t="shared" si="1100"/>
        <v>2746</v>
      </c>
      <c r="BE2699" s="110"/>
    </row>
    <row r="2700" spans="1:57" ht="25.5" customHeight="1" x14ac:dyDescent="0.25">
      <c r="A2700" s="29"/>
      <c r="B2700" s="29"/>
      <c r="C2700" s="30"/>
      <c r="D2700" s="30"/>
      <c r="E2700" s="23" t="s">
        <v>155</v>
      </c>
      <c r="F2700" s="35">
        <f t="shared" ref="F2700:AK2700" si="1101">1-F2699/(F2697-F2698)</f>
        <v>0.9975308641975309</v>
      </c>
      <c r="G2700" s="35">
        <f t="shared" si="1101"/>
        <v>0.98634984833164818</v>
      </c>
      <c r="H2700" s="35">
        <f t="shared" si="1101"/>
        <v>0.95613602759980287</v>
      </c>
      <c r="I2700" s="35">
        <f t="shared" si="1101"/>
        <v>0.96403242147922996</v>
      </c>
      <c r="J2700" s="35">
        <f t="shared" si="1101"/>
        <v>0.9588623666835957</v>
      </c>
      <c r="K2700" s="35">
        <f t="shared" si="1101"/>
        <v>0.98884946781550942</v>
      </c>
      <c r="L2700" s="35">
        <f t="shared" si="1101"/>
        <v>0.97352024922118385</v>
      </c>
      <c r="M2700" s="35">
        <f t="shared" si="1101"/>
        <v>0.93106995884773658</v>
      </c>
      <c r="N2700" s="35">
        <f t="shared" si="1101"/>
        <v>0.94540816326530608</v>
      </c>
      <c r="O2700" s="35">
        <f t="shared" si="1101"/>
        <v>0.96326530612244898</v>
      </c>
      <c r="P2700" s="35">
        <f t="shared" si="1101"/>
        <v>0.98529411764705888</v>
      </c>
      <c r="Q2700" s="35">
        <f t="shared" si="1101"/>
        <v>0.96317427385892118</v>
      </c>
      <c r="R2700" s="35">
        <f t="shared" si="1101"/>
        <v>0.9513184584178499</v>
      </c>
      <c r="S2700" s="35">
        <f t="shared" si="1101"/>
        <v>0.98759048603929678</v>
      </c>
      <c r="T2700" s="35">
        <f t="shared" si="1101"/>
        <v>0.94886075949367088</v>
      </c>
      <c r="U2700" s="35">
        <f t="shared" si="1101"/>
        <v>0.96036585365853655</v>
      </c>
      <c r="V2700" s="35"/>
      <c r="W2700" s="35">
        <f t="shared" si="1101"/>
        <v>0.92492339121552603</v>
      </c>
      <c r="X2700" s="35"/>
      <c r="Y2700" s="35">
        <f t="shared" si="1101"/>
        <v>0.9705434230573895</v>
      </c>
      <c r="Z2700" s="35">
        <f t="shared" si="1101"/>
        <v>0.96251266464032426</v>
      </c>
      <c r="AA2700" s="35"/>
      <c r="AB2700" s="35">
        <f t="shared" si="1101"/>
        <v>0.99798691494715652</v>
      </c>
      <c r="AC2700" s="35">
        <f t="shared" si="1101"/>
        <v>0.97006595636732618</v>
      </c>
      <c r="AD2700" s="35">
        <f t="shared" si="1101"/>
        <v>0.98728382502543233</v>
      </c>
      <c r="AE2700" s="35">
        <f t="shared" si="1101"/>
        <v>0.98930208863983693</v>
      </c>
      <c r="AF2700" s="35">
        <f t="shared" si="1101"/>
        <v>0.94623655913978499</v>
      </c>
      <c r="AG2700" s="35">
        <f t="shared" si="1101"/>
        <v>0.98002995506739887</v>
      </c>
      <c r="AH2700" s="35"/>
      <c r="AI2700" s="35">
        <f t="shared" si="1101"/>
        <v>0.9700413223140496</v>
      </c>
      <c r="AJ2700" s="35">
        <f t="shared" si="1101"/>
        <v>0.98018292682926833</v>
      </c>
      <c r="AK2700" s="35"/>
      <c r="AL2700" s="35">
        <f t="shared" ref="AL2700:BD2700" si="1102">1-AL2699/(AL2697-AL2698)</f>
        <v>0.98122780314561142</v>
      </c>
      <c r="AM2700" s="35">
        <f t="shared" si="1102"/>
        <v>0.99239350912778901</v>
      </c>
      <c r="AN2700" s="35">
        <f t="shared" si="1102"/>
        <v>0.98044261451363868</v>
      </c>
      <c r="AO2700" s="35">
        <f t="shared" si="1102"/>
        <v>0.95291139240506328</v>
      </c>
      <c r="AP2700" s="35">
        <f t="shared" si="1102"/>
        <v>0.99225206611570249</v>
      </c>
      <c r="AQ2700" s="35">
        <f t="shared" si="1102"/>
        <v>0.92842639593908627</v>
      </c>
      <c r="AR2700" s="35">
        <f t="shared" si="1102"/>
        <v>0.94919517102615691</v>
      </c>
      <c r="AS2700" s="35">
        <f t="shared" si="1102"/>
        <v>0.95428271150814503</v>
      </c>
      <c r="AT2700" s="35">
        <f t="shared" si="1102"/>
        <v>0.95493670886075954</v>
      </c>
      <c r="AU2700" s="35">
        <f t="shared" si="1102"/>
        <v>0.91817711030554117</v>
      </c>
      <c r="AV2700" s="35">
        <f t="shared" si="1102"/>
        <v>1</v>
      </c>
      <c r="AW2700" s="35">
        <f t="shared" si="1102"/>
        <v>0.90653728294177727</v>
      </c>
      <c r="AX2700" s="35">
        <f t="shared" si="1102"/>
        <v>0.96785534907081872</v>
      </c>
      <c r="AY2700" s="35">
        <f t="shared" si="1102"/>
        <v>0.99843831337844868</v>
      </c>
      <c r="AZ2700" s="35">
        <f t="shared" si="1102"/>
        <v>0.9834004024144869</v>
      </c>
      <c r="BA2700" s="35">
        <f t="shared" si="1102"/>
        <v>0.99949571356530509</v>
      </c>
      <c r="BB2700" s="35">
        <f t="shared" si="1102"/>
        <v>1</v>
      </c>
      <c r="BC2700" s="35">
        <f t="shared" si="1102"/>
        <v>1</v>
      </c>
      <c r="BD2700" s="35">
        <f t="shared" si="1102"/>
        <v>0.96911136107986506</v>
      </c>
      <c r="BE2700" s="110"/>
    </row>
    <row r="2701" spans="1:57" ht="25.5" customHeight="1" x14ac:dyDescent="0.25">
      <c r="A2701" s="22"/>
      <c r="B2701" s="22"/>
      <c r="C2701" s="107" t="s">
        <v>432</v>
      </c>
      <c r="D2701" s="107"/>
      <c r="E2701" s="107"/>
      <c r="F2701" s="19">
        <f t="shared" ref="F2701:AK2701" si="1103">F2</f>
        <v>14</v>
      </c>
      <c r="G2701" s="19">
        <f t="shared" si="1103"/>
        <v>23</v>
      </c>
      <c r="H2701" s="19">
        <f t="shared" si="1103"/>
        <v>42</v>
      </c>
      <c r="I2701" s="19">
        <f t="shared" si="1103"/>
        <v>47</v>
      </c>
      <c r="J2701" s="19">
        <f t="shared" si="1103"/>
        <v>48</v>
      </c>
      <c r="K2701" s="19">
        <f t="shared" si="1103"/>
        <v>59</v>
      </c>
      <c r="L2701" s="19">
        <f t="shared" si="1103"/>
        <v>64</v>
      </c>
      <c r="M2701" s="19">
        <f t="shared" si="1103"/>
        <v>65</v>
      </c>
      <c r="N2701" s="19">
        <f t="shared" si="1103"/>
        <v>66</v>
      </c>
      <c r="O2701" s="19">
        <f t="shared" si="1103"/>
        <v>72</v>
      </c>
      <c r="P2701" s="19">
        <f t="shared" si="1103"/>
        <v>76</v>
      </c>
      <c r="Q2701" s="19">
        <f t="shared" si="1103"/>
        <v>78</v>
      </c>
      <c r="R2701" s="19">
        <f t="shared" si="1103"/>
        <v>79</v>
      </c>
      <c r="S2701" s="19">
        <f t="shared" si="1103"/>
        <v>83</v>
      </c>
      <c r="T2701" s="19">
        <f t="shared" si="1103"/>
        <v>84</v>
      </c>
      <c r="U2701" s="19">
        <f t="shared" si="1103"/>
        <v>86</v>
      </c>
      <c r="V2701" s="19"/>
      <c r="W2701" s="19">
        <f t="shared" si="1103"/>
        <v>411</v>
      </c>
      <c r="X2701" s="19"/>
      <c r="Y2701" s="19">
        <f t="shared" si="1103"/>
        <v>413</v>
      </c>
      <c r="Z2701" s="19">
        <f t="shared" si="1103"/>
        <v>415</v>
      </c>
      <c r="AA2701" s="19"/>
      <c r="AB2701" s="19">
        <f t="shared" si="1103"/>
        <v>417</v>
      </c>
      <c r="AC2701" s="19">
        <f t="shared" si="1103"/>
        <v>418</v>
      </c>
      <c r="AD2701" s="19">
        <f t="shared" si="1103"/>
        <v>419</v>
      </c>
      <c r="AE2701" s="19">
        <f t="shared" si="1103"/>
        <v>420</v>
      </c>
      <c r="AF2701" s="19">
        <f t="shared" si="1103"/>
        <v>421</v>
      </c>
      <c r="AG2701" s="19">
        <f t="shared" si="1103"/>
        <v>422</v>
      </c>
      <c r="AH2701" s="19"/>
      <c r="AI2701" s="19">
        <f t="shared" si="1103"/>
        <v>425</v>
      </c>
      <c r="AJ2701" s="19">
        <f t="shared" si="1103"/>
        <v>426</v>
      </c>
      <c r="AK2701" s="19"/>
      <c r="AL2701" s="19">
        <f t="shared" ref="AL2701:BD2701" si="1104">AL2</f>
        <v>430</v>
      </c>
      <c r="AM2701" s="19">
        <f t="shared" si="1104"/>
        <v>431</v>
      </c>
      <c r="AN2701" s="19">
        <f t="shared" si="1104"/>
        <v>433</v>
      </c>
      <c r="AO2701" s="19">
        <f t="shared" si="1104"/>
        <v>446</v>
      </c>
      <c r="AP2701" s="19">
        <f t="shared" si="1104"/>
        <v>449</v>
      </c>
      <c r="AQ2701" s="19">
        <f t="shared" si="1104"/>
        <v>450</v>
      </c>
      <c r="AR2701" s="19">
        <f t="shared" si="1104"/>
        <v>451</v>
      </c>
      <c r="AS2701" s="19">
        <f t="shared" si="1104"/>
        <v>453</v>
      </c>
      <c r="AT2701" s="19">
        <f t="shared" si="1104"/>
        <v>454</v>
      </c>
      <c r="AU2701" s="19">
        <f t="shared" si="1104"/>
        <v>455</v>
      </c>
      <c r="AV2701" s="19">
        <f t="shared" si="1104"/>
        <v>0</v>
      </c>
      <c r="AW2701" s="19">
        <f t="shared" si="1104"/>
        <v>457</v>
      </c>
      <c r="AX2701" s="19">
        <f t="shared" si="1104"/>
        <v>458</v>
      </c>
      <c r="AY2701" s="19">
        <f t="shared" si="1104"/>
        <v>460</v>
      </c>
      <c r="AZ2701" s="19">
        <f t="shared" si="1104"/>
        <v>461</v>
      </c>
      <c r="BA2701" s="19">
        <f t="shared" si="1104"/>
        <v>463</v>
      </c>
      <c r="BB2701" s="19">
        <f t="shared" si="1104"/>
        <v>0</v>
      </c>
      <c r="BC2701" s="19">
        <f t="shared" si="1104"/>
        <v>0</v>
      </c>
      <c r="BD2701" s="19" t="str">
        <f t="shared" si="1104"/>
        <v>TOTALS</v>
      </c>
      <c r="BE2701" s="22"/>
    </row>
    <row r="2702" spans="1:57" ht="25.5" customHeight="1" x14ac:dyDescent="0.25">
      <c r="A2702" s="22"/>
      <c r="B2702" s="22"/>
      <c r="C2702" s="107" t="s">
        <v>433</v>
      </c>
      <c r="D2702" s="107"/>
      <c r="E2702" s="107"/>
      <c r="F2702" s="41">
        <f t="shared" ref="F2702:AK2702" si="1105">F44+F91+F142+F193+F244+F295+F346+F397+F448+F499+F550+F601+F652+F703+F754+F805+F856+F958+F1009+F1060+F1111+F1162+F1213+F1264+F1315+F1366+F1417+F1468+F1519+F1570+F1621+F1672+F1723+F1774+F1825+F1876+F1927+F1978+F2029+F2080+F2131+F2182+F2233+F2284+F2335+F2386+F2437+F2488+F2539+F2590+F2641+F2692</f>
        <v>-108992.05300000001</v>
      </c>
      <c r="G2702" s="41">
        <f t="shared" si="1105"/>
        <v>-74743.469999999987</v>
      </c>
      <c r="H2702" s="41">
        <f t="shared" si="1105"/>
        <v>-54771.572</v>
      </c>
      <c r="I2702" s="41">
        <f t="shared" si="1105"/>
        <v>-56743.118000000009</v>
      </c>
      <c r="J2702" s="41">
        <f t="shared" si="1105"/>
        <v>-61529.189999999988</v>
      </c>
      <c r="K2702" s="41">
        <f t="shared" si="1105"/>
        <v>-64145.090000000004</v>
      </c>
      <c r="L2702" s="41">
        <f t="shared" si="1105"/>
        <v>-71681.38</v>
      </c>
      <c r="M2702" s="41">
        <f t="shared" si="1105"/>
        <v>-104972.72000000002</v>
      </c>
      <c r="N2702" s="41">
        <f t="shared" si="1105"/>
        <v>-32148.840000000007</v>
      </c>
      <c r="O2702" s="41">
        <f t="shared" si="1105"/>
        <v>-88487.01</v>
      </c>
      <c r="P2702" s="41">
        <f t="shared" si="1105"/>
        <v>-87593.59599999999</v>
      </c>
      <c r="Q2702" s="41">
        <f t="shared" si="1105"/>
        <v>-88414.5</v>
      </c>
      <c r="R2702" s="41">
        <f t="shared" si="1105"/>
        <v>-35453.892191400839</v>
      </c>
      <c r="S2702" s="41">
        <f t="shared" si="1105"/>
        <v>-52722.740000000005</v>
      </c>
      <c r="T2702" s="41">
        <f t="shared" si="1105"/>
        <v>-66490.950000000012</v>
      </c>
      <c r="U2702" s="41">
        <f t="shared" si="1105"/>
        <v>-88869.08</v>
      </c>
      <c r="V2702" s="41"/>
      <c r="W2702" s="41">
        <f t="shared" si="1105"/>
        <v>-93911.692999999985</v>
      </c>
      <c r="X2702" s="41"/>
      <c r="Y2702" s="41">
        <f t="shared" si="1105"/>
        <v>-44534.148289999997</v>
      </c>
      <c r="Z2702" s="41">
        <f t="shared" si="1105"/>
        <v>-70405.8</v>
      </c>
      <c r="AA2702" s="41"/>
      <c r="AB2702" s="41">
        <f t="shared" si="1105"/>
        <v>-123294.92999999996</v>
      </c>
      <c r="AC2702" s="41">
        <f t="shared" si="1105"/>
        <v>-32354.87</v>
      </c>
      <c r="AD2702" s="41">
        <f t="shared" si="1105"/>
        <v>-31024.53</v>
      </c>
      <c r="AE2702" s="41">
        <f t="shared" si="1105"/>
        <v>-34481.786</v>
      </c>
      <c r="AF2702" s="41">
        <f t="shared" si="1105"/>
        <v>-64364.56</v>
      </c>
      <c r="AG2702" s="41">
        <f t="shared" si="1105"/>
        <v>-30044.519999999993</v>
      </c>
      <c r="AH2702" s="41"/>
      <c r="AI2702" s="41">
        <f t="shared" si="1105"/>
        <v>-23154.440000000002</v>
      </c>
      <c r="AJ2702" s="41">
        <f t="shared" si="1105"/>
        <v>-22498.71</v>
      </c>
      <c r="AK2702" s="41"/>
      <c r="AL2702" s="41">
        <f t="shared" ref="AL2702:BD2702" si="1106">AL44+AL91+AL142+AL193+AL244+AL295+AL346+AL397+AL448+AL499+AL550+AL601+AL652+AL703+AL754+AL805+AL856+AL958+AL1009+AL1060+AL1111+AL1162+AL1213+AL1264+AL1315+AL1366+AL1417+AL1468+AL1519+AL1570+AL1621+AL1672+AL1723+AL1774+AL1825+AL1876+AL1927+AL1978+AL2029+AL2080+AL2131+AL2182+AL2233+AL2284+AL2335+AL2386+AL2437+AL2488+AL2539+AL2590+AL2641+AL2692</f>
        <v>-201726.34</v>
      </c>
      <c r="AM2702" s="41">
        <f t="shared" si="1106"/>
        <v>-49550.667999999998</v>
      </c>
      <c r="AN2702" s="41">
        <f t="shared" si="1106"/>
        <v>-16112.54</v>
      </c>
      <c r="AO2702" s="41">
        <f t="shared" si="1106"/>
        <v>-75202.439999999988</v>
      </c>
      <c r="AP2702" s="41">
        <f t="shared" si="1106"/>
        <v>-140072.33500000002</v>
      </c>
      <c r="AQ2702" s="41">
        <f t="shared" si="1106"/>
        <v>-153364.59000000005</v>
      </c>
      <c r="AR2702" s="41">
        <f t="shared" si="1106"/>
        <v>-32192.219999999994</v>
      </c>
      <c r="AS2702" s="41">
        <f t="shared" si="1106"/>
        <v>-88817.324999999997</v>
      </c>
      <c r="AT2702" s="41">
        <f t="shared" si="1106"/>
        <v>-24072.729000000003</v>
      </c>
      <c r="AU2702" s="41">
        <f t="shared" si="1106"/>
        <v>-60105.89</v>
      </c>
      <c r="AV2702" s="41">
        <f t="shared" si="1106"/>
        <v>0</v>
      </c>
      <c r="AW2702" s="41">
        <f t="shared" si="1106"/>
        <v>-6991.1</v>
      </c>
      <c r="AX2702" s="41">
        <f t="shared" si="1106"/>
        <v>-92523.04</v>
      </c>
      <c r="AY2702" s="41">
        <f t="shared" si="1106"/>
        <v>-7788.9499999999971</v>
      </c>
      <c r="AZ2702" s="41">
        <f t="shared" si="1106"/>
        <v>-21178.22</v>
      </c>
      <c r="BA2702" s="41">
        <f t="shared" si="1106"/>
        <v>-3933.1840000000002</v>
      </c>
      <c r="BB2702" s="41">
        <f t="shared" si="1106"/>
        <v>0</v>
      </c>
      <c r="BC2702" s="41">
        <f t="shared" si="1106"/>
        <v>0</v>
      </c>
      <c r="BD2702" s="41">
        <f t="shared" si="1106"/>
        <v>-2681460.7594814007</v>
      </c>
      <c r="BE2702" s="22"/>
    </row>
  </sheetData>
  <sheetProtection formatCells="0" formatColumns="0" formatRows="0" insertColumns="0" insertRows="0" insertHyperlinks="0" deleteColumns="0" deleteRows="0" sort="0" autoFilter="0" pivotTables="0"/>
  <mergeCells count="55">
    <mergeCell ref="BE2437:BE2445"/>
    <mergeCell ref="BE1927:BE1935"/>
    <mergeCell ref="BE2692:BE2700"/>
    <mergeCell ref="BE2335:BE2343"/>
    <mergeCell ref="BE2386:BE2394"/>
    <mergeCell ref="BE2488:BE2496"/>
    <mergeCell ref="BE2539:BE2547"/>
    <mergeCell ref="BE2182:BE2190"/>
    <mergeCell ref="BE2233:BE2241"/>
    <mergeCell ref="BE2284:BE2292"/>
    <mergeCell ref="BE2590:BE2598"/>
    <mergeCell ref="BE2641:BE2649"/>
    <mergeCell ref="BE2131:BE2139"/>
    <mergeCell ref="BE2080:BE2088"/>
    <mergeCell ref="BE1825:BE1833"/>
    <mergeCell ref="BE1876:BE1884"/>
    <mergeCell ref="BE1978:BE1986"/>
    <mergeCell ref="BE2029:BE2037"/>
    <mergeCell ref="BE1009:BE1017"/>
    <mergeCell ref="BE1519:BE1527"/>
    <mergeCell ref="BE1570:BE1578"/>
    <mergeCell ref="BE1621:BE1629"/>
    <mergeCell ref="BE1774:BE1782"/>
    <mergeCell ref="BE1060:BE1068"/>
    <mergeCell ref="BE1111:BE1119"/>
    <mergeCell ref="BE1162:BE1170"/>
    <mergeCell ref="BE1213:BE1221"/>
    <mergeCell ref="BE1264:BE1272"/>
    <mergeCell ref="BE1315:BE1323"/>
    <mergeCell ref="BE1672:BE1680"/>
    <mergeCell ref="BE1723:BE1731"/>
    <mergeCell ref="BE1366:BE1374"/>
    <mergeCell ref="BE1417:BE1425"/>
    <mergeCell ref="BE1468:BE1476"/>
    <mergeCell ref="BE754:BE762"/>
    <mergeCell ref="BE805:BE813"/>
    <mergeCell ref="BE856:BE864"/>
    <mergeCell ref="BE907:BE915"/>
    <mergeCell ref="BE958:BE966"/>
    <mergeCell ref="C2702:E2702"/>
    <mergeCell ref="C2701:E2701"/>
    <mergeCell ref="BE44:BE48"/>
    <mergeCell ref="BE91:BE99"/>
    <mergeCell ref="BE142:BE150"/>
    <mergeCell ref="BE193:BE201"/>
    <mergeCell ref="BE244:BE252"/>
    <mergeCell ref="BE295:BE303"/>
    <mergeCell ref="BE346:BE354"/>
    <mergeCell ref="BE397:BE405"/>
    <mergeCell ref="BE448:BE456"/>
    <mergeCell ref="BE499:BE507"/>
    <mergeCell ref="BE550:BE558"/>
    <mergeCell ref="BE601:BE609"/>
    <mergeCell ref="BE652:BE660"/>
    <mergeCell ref="BE703:BE711"/>
  </mergeCells>
  <conditionalFormatting sqref="BD15:BD21">
    <cfRule type="containsText" dxfId="13187" priority="1" stopIfTrue="1" operator="containsText" text="NS">
      <formula>NOT(ISERROR(SEARCH("NS",BD15:BD21)))</formula>
    </cfRule>
  </conditionalFormatting>
  <conditionalFormatting sqref="BD15:BD21">
    <cfRule type="containsText" dxfId="13186" priority="2" stopIfTrue="1" operator="containsText" text="DW">
      <formula>NOT(ISERROR(SEARCH("DW",BD15:BD21)))</formula>
    </cfRule>
  </conditionalFormatting>
  <conditionalFormatting sqref="BD15:BD21">
    <cfRule type="containsText" dxfId="13185" priority="3" stopIfTrue="1" operator="containsText" text="NC">
      <formula>NOT(ISERROR(SEARCH("NC",BD15:BD21)))</formula>
    </cfRule>
  </conditionalFormatting>
  <conditionalFormatting sqref="BD121:BD142">
    <cfRule type="containsText" dxfId="13184" priority="4" stopIfTrue="1" operator="containsText" text="NS">
      <formula>NOT(ISERROR(SEARCH("NS",BD121:BD142)))</formula>
    </cfRule>
  </conditionalFormatting>
  <conditionalFormatting sqref="BD121:BD142">
    <cfRule type="containsText" dxfId="13183" priority="5" stopIfTrue="1" operator="containsText" text="DW">
      <formula>NOT(ISERROR(SEARCH("DW",BD121:BD142)))</formula>
    </cfRule>
  </conditionalFormatting>
  <conditionalFormatting sqref="BD121:BD142">
    <cfRule type="containsText" dxfId="13182" priority="6" stopIfTrue="1" operator="containsText" text="NC">
      <formula>NOT(ISERROR(SEARCH("NC",BD121:BD142)))</formula>
    </cfRule>
  </conditionalFormatting>
  <conditionalFormatting sqref="BD215:BD221">
    <cfRule type="containsText" dxfId="13181" priority="7" stopIfTrue="1" operator="containsText" text="NS">
      <formula>NOT(ISERROR(SEARCH("NS",BD215:BD221)))</formula>
    </cfRule>
  </conditionalFormatting>
  <conditionalFormatting sqref="BD215:BD221">
    <cfRule type="containsText" dxfId="13180" priority="8" stopIfTrue="1" operator="containsText" text="DW">
      <formula>NOT(ISERROR(SEARCH("DW",BD215:BD221)))</formula>
    </cfRule>
  </conditionalFormatting>
  <conditionalFormatting sqref="BD215:BD221">
    <cfRule type="containsText" dxfId="13179" priority="9" stopIfTrue="1" operator="containsText" text="NC">
      <formula>NOT(ISERROR(SEARCH("NC",BD215:BD221)))</formula>
    </cfRule>
  </conditionalFormatting>
  <conditionalFormatting sqref="BD266:BD276">
    <cfRule type="containsText" dxfId="13178" priority="10" stopIfTrue="1" operator="containsText" text="NS">
      <formula>NOT(ISERROR(SEARCH("NS",BD266:BD276)))</formula>
    </cfRule>
  </conditionalFormatting>
  <conditionalFormatting sqref="BD266:BD276">
    <cfRule type="containsText" dxfId="13177" priority="11" stopIfTrue="1" operator="containsText" text="DW">
      <formula>NOT(ISERROR(SEARCH("DW",BD266:BD276)))</formula>
    </cfRule>
  </conditionalFormatting>
  <conditionalFormatting sqref="BD266:BD276">
    <cfRule type="containsText" dxfId="13176" priority="12" stopIfTrue="1" operator="containsText" text="NC">
      <formula>NOT(ISERROR(SEARCH("NC",BD266:BD276)))</formula>
    </cfRule>
  </conditionalFormatting>
  <conditionalFormatting sqref="BD317:BD323">
    <cfRule type="containsText" dxfId="13175" priority="13" stopIfTrue="1" operator="containsText" text="NS">
      <formula>NOT(ISERROR(SEARCH("NS",BD317:BD323)))</formula>
    </cfRule>
  </conditionalFormatting>
  <conditionalFormatting sqref="BD317:BD323">
    <cfRule type="containsText" dxfId="13174" priority="14" stopIfTrue="1" operator="containsText" text="DW">
      <formula>NOT(ISERROR(SEARCH("DW",BD317:BD323)))</formula>
    </cfRule>
  </conditionalFormatting>
  <conditionalFormatting sqref="BD317:BD323">
    <cfRule type="containsText" dxfId="13173" priority="15" stopIfTrue="1" operator="containsText" text="NC">
      <formula>NOT(ISERROR(SEARCH("NC",BD317:BD323)))</formula>
    </cfRule>
  </conditionalFormatting>
  <conditionalFormatting sqref="BD368:BD378">
    <cfRule type="containsText" dxfId="13172" priority="16" stopIfTrue="1" operator="containsText" text="NS">
      <formula>NOT(ISERROR(SEARCH("NS",BD368:BD378)))</formula>
    </cfRule>
  </conditionalFormatting>
  <conditionalFormatting sqref="BD368:BD378">
    <cfRule type="containsText" dxfId="13171" priority="17" stopIfTrue="1" operator="containsText" text="DW">
      <formula>NOT(ISERROR(SEARCH("DW",BD368:BD378)))</formula>
    </cfRule>
  </conditionalFormatting>
  <conditionalFormatting sqref="BD368:BD378">
    <cfRule type="containsText" dxfId="13170" priority="18" stopIfTrue="1" operator="containsText" text="NC">
      <formula>NOT(ISERROR(SEARCH("NC",BD368:BD378)))</formula>
    </cfRule>
  </conditionalFormatting>
  <conditionalFormatting sqref="BD419:BD425">
    <cfRule type="containsText" dxfId="13169" priority="19" stopIfTrue="1" operator="containsText" text="NS">
      <formula>NOT(ISERROR(SEARCH("NS",BD419:BD425)))</formula>
    </cfRule>
  </conditionalFormatting>
  <conditionalFormatting sqref="BD419:BD425">
    <cfRule type="containsText" dxfId="13168" priority="20" stopIfTrue="1" operator="containsText" text="DW">
      <formula>NOT(ISERROR(SEARCH("DW",BD419:BD425)))</formula>
    </cfRule>
  </conditionalFormatting>
  <conditionalFormatting sqref="BD419:BD425">
    <cfRule type="containsText" dxfId="13167" priority="21" stopIfTrue="1" operator="containsText" text="NC">
      <formula>NOT(ISERROR(SEARCH("NC",BD419:BD425)))</formula>
    </cfRule>
  </conditionalFormatting>
  <conditionalFormatting sqref="BD470:BD480">
    <cfRule type="containsText" dxfId="13166" priority="22" stopIfTrue="1" operator="containsText" text="NS">
      <formula>NOT(ISERROR(SEARCH("NS",BD470:BD480)))</formula>
    </cfRule>
  </conditionalFormatting>
  <conditionalFormatting sqref="BD470:BD480">
    <cfRule type="containsText" dxfId="13165" priority="23" stopIfTrue="1" operator="containsText" text="DW">
      <formula>NOT(ISERROR(SEARCH("DW",BD470:BD480)))</formula>
    </cfRule>
  </conditionalFormatting>
  <conditionalFormatting sqref="BD470:BD480">
    <cfRule type="containsText" dxfId="13164" priority="24" stopIfTrue="1" operator="containsText" text="NC">
      <formula>NOT(ISERROR(SEARCH("NC",BD470:BD480)))</formula>
    </cfRule>
  </conditionalFormatting>
  <conditionalFormatting sqref="BD521:BD527">
    <cfRule type="containsText" dxfId="13163" priority="25" stopIfTrue="1" operator="containsText" text="NS">
      <formula>NOT(ISERROR(SEARCH("NS",BD521:BD527)))</formula>
    </cfRule>
  </conditionalFormatting>
  <conditionalFormatting sqref="BD521:BD527">
    <cfRule type="containsText" dxfId="13162" priority="26" stopIfTrue="1" operator="containsText" text="DW">
      <formula>NOT(ISERROR(SEARCH("DW",BD521:BD527)))</formula>
    </cfRule>
  </conditionalFormatting>
  <conditionalFormatting sqref="BD521:BD527">
    <cfRule type="containsText" dxfId="13161" priority="27" stopIfTrue="1" operator="containsText" text="NC">
      <formula>NOT(ISERROR(SEARCH("NC",BD521:BD527)))</formula>
    </cfRule>
  </conditionalFormatting>
  <conditionalFormatting sqref="BD572:BD582">
    <cfRule type="containsText" dxfId="13160" priority="28" stopIfTrue="1" operator="containsText" text="NS">
      <formula>NOT(ISERROR(SEARCH("NS",BD572:BD582)))</formula>
    </cfRule>
  </conditionalFormatting>
  <conditionalFormatting sqref="BD572:BD582">
    <cfRule type="containsText" dxfId="13159" priority="29" stopIfTrue="1" operator="containsText" text="DW">
      <formula>NOT(ISERROR(SEARCH("DW",BD572:BD582)))</formula>
    </cfRule>
  </conditionalFormatting>
  <conditionalFormatting sqref="BD572:BD582">
    <cfRule type="containsText" dxfId="13158" priority="30" stopIfTrue="1" operator="containsText" text="NC">
      <formula>NOT(ISERROR(SEARCH("NC",BD572:BD582)))</formula>
    </cfRule>
  </conditionalFormatting>
  <conditionalFormatting sqref="BD623:BD629">
    <cfRule type="containsText" dxfId="13157" priority="31" stopIfTrue="1" operator="containsText" text="NS">
      <formula>NOT(ISERROR(SEARCH("NS",BD623:BD629)))</formula>
    </cfRule>
  </conditionalFormatting>
  <conditionalFormatting sqref="BD623:BD629">
    <cfRule type="containsText" dxfId="13156" priority="32" stopIfTrue="1" operator="containsText" text="DW">
      <formula>NOT(ISERROR(SEARCH("DW",BD623:BD629)))</formula>
    </cfRule>
  </conditionalFormatting>
  <conditionalFormatting sqref="BD623:BD629">
    <cfRule type="containsText" dxfId="13155" priority="33" stopIfTrue="1" operator="containsText" text="NC">
      <formula>NOT(ISERROR(SEARCH("NC",BD623:BD629)))</formula>
    </cfRule>
  </conditionalFormatting>
  <conditionalFormatting sqref="BD674:BD684">
    <cfRule type="containsText" dxfId="13154" priority="34" stopIfTrue="1" operator="containsText" text="NS">
      <formula>NOT(ISERROR(SEARCH("NS",BD674:BD684)))</formula>
    </cfRule>
  </conditionalFormatting>
  <conditionalFormatting sqref="BD674:BD684">
    <cfRule type="containsText" dxfId="13153" priority="35" stopIfTrue="1" operator="containsText" text="DW">
      <formula>NOT(ISERROR(SEARCH("DW",BD674:BD684)))</formula>
    </cfRule>
  </conditionalFormatting>
  <conditionalFormatting sqref="BD674:BD684">
    <cfRule type="containsText" dxfId="13152" priority="36" stopIfTrue="1" operator="containsText" text="NC">
      <formula>NOT(ISERROR(SEARCH("NC",BD674:BD684)))</formula>
    </cfRule>
  </conditionalFormatting>
  <conditionalFormatting sqref="BD725:BD731">
    <cfRule type="containsText" dxfId="13151" priority="37" stopIfTrue="1" operator="containsText" text="NS">
      <formula>NOT(ISERROR(SEARCH("NS",BD725:BD731)))</formula>
    </cfRule>
  </conditionalFormatting>
  <conditionalFormatting sqref="BD725:BD731">
    <cfRule type="containsText" dxfId="13150" priority="38" stopIfTrue="1" operator="containsText" text="DW">
      <formula>NOT(ISERROR(SEARCH("DW",BD725:BD731)))</formula>
    </cfRule>
  </conditionalFormatting>
  <conditionalFormatting sqref="BD725:BD731">
    <cfRule type="containsText" dxfId="13149" priority="39" stopIfTrue="1" operator="containsText" text="NC">
      <formula>NOT(ISERROR(SEARCH("NC",BD725:BD731)))</formula>
    </cfRule>
  </conditionalFormatting>
  <conditionalFormatting sqref="BD776:BD786">
    <cfRule type="containsText" dxfId="13148" priority="40" stopIfTrue="1" operator="containsText" text="NS">
      <formula>NOT(ISERROR(SEARCH("NS",BD776:BD786)))</formula>
    </cfRule>
  </conditionalFormatting>
  <conditionalFormatting sqref="BD776:BD786">
    <cfRule type="containsText" dxfId="13147" priority="41" stopIfTrue="1" operator="containsText" text="DW">
      <formula>NOT(ISERROR(SEARCH("DW",BD776:BD786)))</formula>
    </cfRule>
  </conditionalFormatting>
  <conditionalFormatting sqref="BD776:BD786">
    <cfRule type="containsText" dxfId="13146" priority="42" stopIfTrue="1" operator="containsText" text="NC">
      <formula>NOT(ISERROR(SEARCH("NC",BD776:BD786)))</formula>
    </cfRule>
  </conditionalFormatting>
  <conditionalFormatting sqref="BD827:BD833">
    <cfRule type="containsText" dxfId="13145" priority="43" stopIfTrue="1" operator="containsText" text="NS">
      <formula>NOT(ISERROR(SEARCH("NS",BD827:BD833)))</formula>
    </cfRule>
  </conditionalFormatting>
  <conditionalFormatting sqref="BD827:BD833">
    <cfRule type="containsText" dxfId="13144" priority="44" stopIfTrue="1" operator="containsText" text="DW">
      <formula>NOT(ISERROR(SEARCH("DW",BD827:BD833)))</formula>
    </cfRule>
  </conditionalFormatting>
  <conditionalFormatting sqref="BD827:BD833">
    <cfRule type="containsText" dxfId="13143" priority="45" stopIfTrue="1" operator="containsText" text="NC">
      <formula>NOT(ISERROR(SEARCH("NC",BD827:BD833)))</formula>
    </cfRule>
  </conditionalFormatting>
  <conditionalFormatting sqref="BD878:BD888">
    <cfRule type="containsText" dxfId="13142" priority="46" stopIfTrue="1" operator="containsText" text="NS">
      <formula>NOT(ISERROR(SEARCH("NS",BD878:BD888)))</formula>
    </cfRule>
  </conditionalFormatting>
  <conditionalFormatting sqref="BD878:BD888">
    <cfRule type="containsText" dxfId="13141" priority="47" stopIfTrue="1" operator="containsText" text="DW">
      <formula>NOT(ISERROR(SEARCH("DW",BD878:BD888)))</formula>
    </cfRule>
  </conditionalFormatting>
  <conditionalFormatting sqref="BD878:BD888">
    <cfRule type="containsText" dxfId="13140" priority="48" stopIfTrue="1" operator="containsText" text="NC">
      <formula>NOT(ISERROR(SEARCH("NC",BD878:BD888)))</formula>
    </cfRule>
  </conditionalFormatting>
  <conditionalFormatting sqref="BD929:BD935">
    <cfRule type="containsText" dxfId="13139" priority="49" stopIfTrue="1" operator="containsText" text="NS">
      <formula>NOT(ISERROR(SEARCH("NS",BD929:BD935)))</formula>
    </cfRule>
  </conditionalFormatting>
  <conditionalFormatting sqref="BD929:BD935">
    <cfRule type="containsText" dxfId="13138" priority="50" stopIfTrue="1" operator="containsText" text="DW">
      <formula>NOT(ISERROR(SEARCH("DW",BD929:BD935)))</formula>
    </cfRule>
  </conditionalFormatting>
  <conditionalFormatting sqref="BD929:BD935">
    <cfRule type="containsText" dxfId="13137" priority="51" stopIfTrue="1" operator="containsText" text="NC">
      <formula>NOT(ISERROR(SEARCH("NC",BD929:BD935)))</formula>
    </cfRule>
  </conditionalFormatting>
  <conditionalFormatting sqref="BD980:BD990">
    <cfRule type="containsText" dxfId="13136" priority="52" stopIfTrue="1" operator="containsText" text="NS">
      <formula>NOT(ISERROR(SEARCH("NS",BD980:BD990)))</formula>
    </cfRule>
  </conditionalFormatting>
  <conditionalFormatting sqref="BD980:BD990">
    <cfRule type="containsText" dxfId="13135" priority="53" stopIfTrue="1" operator="containsText" text="DW">
      <formula>NOT(ISERROR(SEARCH("DW",BD980:BD990)))</formula>
    </cfRule>
  </conditionalFormatting>
  <conditionalFormatting sqref="BD980:BD990">
    <cfRule type="containsText" dxfId="13134" priority="54" stopIfTrue="1" operator="containsText" text="NC">
      <formula>NOT(ISERROR(SEARCH("NC",BD980:BD990)))</formula>
    </cfRule>
  </conditionalFormatting>
  <conditionalFormatting sqref="BD1031:BD1037">
    <cfRule type="containsText" dxfId="13133" priority="55" stopIfTrue="1" operator="containsText" text="NS">
      <formula>NOT(ISERROR(SEARCH("NS",BD1031:BD1037)))</formula>
    </cfRule>
  </conditionalFormatting>
  <conditionalFormatting sqref="BD1031:BD1037">
    <cfRule type="containsText" dxfId="13132" priority="56" stopIfTrue="1" operator="containsText" text="DW">
      <formula>NOT(ISERROR(SEARCH("DW",BD1031:BD1037)))</formula>
    </cfRule>
  </conditionalFormatting>
  <conditionalFormatting sqref="BD1031:BD1037">
    <cfRule type="containsText" dxfId="13131" priority="57" stopIfTrue="1" operator="containsText" text="NC">
      <formula>NOT(ISERROR(SEARCH("NC",BD1031:BD1037)))</formula>
    </cfRule>
  </conditionalFormatting>
  <conditionalFormatting sqref="BD1082:BD1092">
    <cfRule type="containsText" dxfId="13130" priority="58" stopIfTrue="1" operator="containsText" text="NS">
      <formula>NOT(ISERROR(SEARCH("NS",BD1082:BD1092)))</formula>
    </cfRule>
  </conditionalFormatting>
  <conditionalFormatting sqref="BD1082:BD1092">
    <cfRule type="containsText" dxfId="13129" priority="59" stopIfTrue="1" operator="containsText" text="DW">
      <formula>NOT(ISERROR(SEARCH("DW",BD1082:BD1092)))</formula>
    </cfRule>
  </conditionalFormatting>
  <conditionalFormatting sqref="BD1082:BD1092">
    <cfRule type="containsText" dxfId="13128" priority="60" stopIfTrue="1" operator="containsText" text="NC">
      <formula>NOT(ISERROR(SEARCH("NC",BD1082:BD1092)))</formula>
    </cfRule>
  </conditionalFormatting>
  <conditionalFormatting sqref="BD1133:BD1139">
    <cfRule type="containsText" dxfId="13127" priority="61" stopIfTrue="1" operator="containsText" text="NS">
      <formula>NOT(ISERROR(SEARCH("NS",BD1133:BD1139)))</formula>
    </cfRule>
  </conditionalFormatting>
  <conditionalFormatting sqref="BD1133:BD1139">
    <cfRule type="containsText" dxfId="13126" priority="62" stopIfTrue="1" operator="containsText" text="DW">
      <formula>NOT(ISERROR(SEARCH("DW",BD1133:BD1139)))</formula>
    </cfRule>
  </conditionalFormatting>
  <conditionalFormatting sqref="BD1133:BD1139">
    <cfRule type="containsText" dxfId="13125" priority="63" stopIfTrue="1" operator="containsText" text="NC">
      <formula>NOT(ISERROR(SEARCH("NC",BD1133:BD1139)))</formula>
    </cfRule>
  </conditionalFormatting>
  <conditionalFormatting sqref="BD1184:BD1194">
    <cfRule type="containsText" dxfId="13124" priority="64" stopIfTrue="1" operator="containsText" text="NS">
      <formula>NOT(ISERROR(SEARCH("NS",BD1184:BD1194)))</formula>
    </cfRule>
  </conditionalFormatting>
  <conditionalFormatting sqref="BD1184:BD1194">
    <cfRule type="containsText" dxfId="13123" priority="65" stopIfTrue="1" operator="containsText" text="DW">
      <formula>NOT(ISERROR(SEARCH("DW",BD1184:BD1194)))</formula>
    </cfRule>
  </conditionalFormatting>
  <conditionalFormatting sqref="BD1184:BD1194">
    <cfRule type="containsText" dxfId="13122" priority="66" stopIfTrue="1" operator="containsText" text="NC">
      <formula>NOT(ISERROR(SEARCH("NC",BD1184:BD1194)))</formula>
    </cfRule>
  </conditionalFormatting>
  <conditionalFormatting sqref="BD1235:BD1241">
    <cfRule type="containsText" dxfId="13121" priority="67" stopIfTrue="1" operator="containsText" text="NS">
      <formula>NOT(ISERROR(SEARCH("NS",BD1235:BD1241)))</formula>
    </cfRule>
  </conditionalFormatting>
  <conditionalFormatting sqref="BD1235:BD1241">
    <cfRule type="containsText" dxfId="13120" priority="68" stopIfTrue="1" operator="containsText" text="DW">
      <formula>NOT(ISERROR(SEARCH("DW",BD1235:BD1241)))</formula>
    </cfRule>
  </conditionalFormatting>
  <conditionalFormatting sqref="BD1235:BD1241">
    <cfRule type="containsText" dxfId="13119" priority="69" stopIfTrue="1" operator="containsText" text="NC">
      <formula>NOT(ISERROR(SEARCH("NC",BD1235:BD1241)))</formula>
    </cfRule>
  </conditionalFormatting>
  <conditionalFormatting sqref="BD1286:BD1296">
    <cfRule type="containsText" dxfId="13118" priority="70" stopIfTrue="1" operator="containsText" text="NS">
      <formula>NOT(ISERROR(SEARCH("NS",BD1286:BD1296)))</formula>
    </cfRule>
  </conditionalFormatting>
  <conditionalFormatting sqref="BD1286:BD1296">
    <cfRule type="containsText" dxfId="13117" priority="71" stopIfTrue="1" operator="containsText" text="DW">
      <formula>NOT(ISERROR(SEARCH("DW",BD1286:BD1296)))</formula>
    </cfRule>
  </conditionalFormatting>
  <conditionalFormatting sqref="BD1286:BD1296">
    <cfRule type="containsText" dxfId="13116" priority="72" stopIfTrue="1" operator="containsText" text="NC">
      <formula>NOT(ISERROR(SEARCH("NC",BD1286:BD1296)))</formula>
    </cfRule>
  </conditionalFormatting>
  <conditionalFormatting sqref="BD1337:BD1343">
    <cfRule type="containsText" dxfId="13115" priority="73" stopIfTrue="1" operator="containsText" text="NS">
      <formula>NOT(ISERROR(SEARCH("NS",BD1337:BD1343)))</formula>
    </cfRule>
  </conditionalFormatting>
  <conditionalFormatting sqref="BD1337:BD1343">
    <cfRule type="containsText" dxfId="13114" priority="74" stopIfTrue="1" operator="containsText" text="DW">
      <formula>NOT(ISERROR(SEARCH("DW",BD1337:BD1343)))</formula>
    </cfRule>
  </conditionalFormatting>
  <conditionalFormatting sqref="BD1337:BD1343">
    <cfRule type="containsText" dxfId="13113" priority="75" stopIfTrue="1" operator="containsText" text="NC">
      <formula>NOT(ISERROR(SEARCH("NC",BD1337:BD1343)))</formula>
    </cfRule>
  </conditionalFormatting>
  <conditionalFormatting sqref="BD1388:BD1398">
    <cfRule type="containsText" dxfId="13112" priority="76" stopIfTrue="1" operator="containsText" text="NS">
      <formula>NOT(ISERROR(SEARCH("NS",BD1388:BD1398)))</formula>
    </cfRule>
  </conditionalFormatting>
  <conditionalFormatting sqref="BD1388:BD1398">
    <cfRule type="containsText" dxfId="13111" priority="77" stopIfTrue="1" operator="containsText" text="DW">
      <formula>NOT(ISERROR(SEARCH("DW",BD1388:BD1398)))</formula>
    </cfRule>
  </conditionalFormatting>
  <conditionalFormatting sqref="BD1388:BD1398">
    <cfRule type="containsText" dxfId="13110" priority="78" stopIfTrue="1" operator="containsText" text="NC">
      <formula>NOT(ISERROR(SEARCH("NC",BD1388:BD1398)))</formula>
    </cfRule>
  </conditionalFormatting>
  <conditionalFormatting sqref="BD1490:BD1500">
    <cfRule type="containsText" dxfId="13109" priority="79" stopIfTrue="1" operator="containsText" text="NS">
      <formula>NOT(ISERROR(SEARCH("NS",BD1490:BD1500)))</formula>
    </cfRule>
  </conditionalFormatting>
  <conditionalFormatting sqref="BD1490:BD1500">
    <cfRule type="containsText" dxfId="13108" priority="80" stopIfTrue="1" operator="containsText" text="DW">
      <formula>NOT(ISERROR(SEARCH("DW",BD1490:BD1500)))</formula>
    </cfRule>
  </conditionalFormatting>
  <conditionalFormatting sqref="BD1490:BD1500">
    <cfRule type="containsText" dxfId="13107" priority="81" stopIfTrue="1" operator="containsText" text="NC">
      <formula>NOT(ISERROR(SEARCH("NC",BD1490:BD1500)))</formula>
    </cfRule>
  </conditionalFormatting>
  <conditionalFormatting sqref="BD1541:BD1547">
    <cfRule type="containsText" dxfId="13106" priority="82" stopIfTrue="1" operator="containsText" text="NS">
      <formula>NOT(ISERROR(SEARCH("NS",BD1541:BD1547)))</formula>
    </cfRule>
  </conditionalFormatting>
  <conditionalFormatting sqref="BD1541:BD1547">
    <cfRule type="containsText" dxfId="13105" priority="83" stopIfTrue="1" operator="containsText" text="DW">
      <formula>NOT(ISERROR(SEARCH("DW",BD1541:BD1547)))</formula>
    </cfRule>
  </conditionalFormatting>
  <conditionalFormatting sqref="BD1541:BD1547">
    <cfRule type="containsText" dxfId="13104" priority="84" stopIfTrue="1" operator="containsText" text="NC">
      <formula>NOT(ISERROR(SEARCH("NC",BD1541:BD1547)))</formula>
    </cfRule>
  </conditionalFormatting>
  <conditionalFormatting sqref="BD1592:BD1602">
    <cfRule type="containsText" dxfId="13103" priority="85" stopIfTrue="1" operator="containsText" text="NS">
      <formula>NOT(ISERROR(SEARCH("NS",BD1592:BD1602)))</formula>
    </cfRule>
  </conditionalFormatting>
  <conditionalFormatting sqref="BD1592:BD1602">
    <cfRule type="containsText" dxfId="13102" priority="86" stopIfTrue="1" operator="containsText" text="DW">
      <formula>NOT(ISERROR(SEARCH("DW",BD1592:BD1602)))</formula>
    </cfRule>
  </conditionalFormatting>
  <conditionalFormatting sqref="BD1592:BD1602">
    <cfRule type="containsText" dxfId="13101" priority="87" stopIfTrue="1" operator="containsText" text="NC">
      <formula>NOT(ISERROR(SEARCH("NC",BD1592:BD1602)))</formula>
    </cfRule>
  </conditionalFormatting>
  <conditionalFormatting sqref="BD1643:BD1649">
    <cfRule type="containsText" dxfId="13100" priority="88" stopIfTrue="1" operator="containsText" text="NS">
      <formula>NOT(ISERROR(SEARCH("NS",BD1643:BD1649)))</formula>
    </cfRule>
  </conditionalFormatting>
  <conditionalFormatting sqref="BD1643:BD1649">
    <cfRule type="containsText" dxfId="13099" priority="89" stopIfTrue="1" operator="containsText" text="DW">
      <formula>NOT(ISERROR(SEARCH("DW",BD1643:BD1649)))</formula>
    </cfRule>
  </conditionalFormatting>
  <conditionalFormatting sqref="BD1643:BD1649">
    <cfRule type="containsText" dxfId="13098" priority="90" stopIfTrue="1" operator="containsText" text="NC">
      <formula>NOT(ISERROR(SEARCH("NC",BD1643:BD1649)))</formula>
    </cfRule>
  </conditionalFormatting>
  <conditionalFormatting sqref="BD1694:BD1704">
    <cfRule type="containsText" dxfId="13097" priority="91" stopIfTrue="1" operator="containsText" text="NS">
      <formula>NOT(ISERROR(SEARCH("NS",BD1694:BD1704)))</formula>
    </cfRule>
  </conditionalFormatting>
  <conditionalFormatting sqref="BD1694:BD1704">
    <cfRule type="containsText" dxfId="13096" priority="92" stopIfTrue="1" operator="containsText" text="DW">
      <formula>NOT(ISERROR(SEARCH("DW",BD1694:BD1704)))</formula>
    </cfRule>
  </conditionalFormatting>
  <conditionalFormatting sqref="BD1694:BD1704">
    <cfRule type="containsText" dxfId="13095" priority="93" stopIfTrue="1" operator="containsText" text="NC">
      <formula>NOT(ISERROR(SEARCH("NC",BD1694:BD1704)))</formula>
    </cfRule>
  </conditionalFormatting>
  <conditionalFormatting sqref="BD1745:BD1751">
    <cfRule type="containsText" dxfId="13094" priority="94" stopIfTrue="1" operator="containsText" text="NS">
      <formula>NOT(ISERROR(SEARCH("NS",BD1745:BD1751)))</formula>
    </cfRule>
  </conditionalFormatting>
  <conditionalFormatting sqref="BD1745:BD1751">
    <cfRule type="containsText" dxfId="13093" priority="95" stopIfTrue="1" operator="containsText" text="DW">
      <formula>NOT(ISERROR(SEARCH("DW",BD1745:BD1751)))</formula>
    </cfRule>
  </conditionalFormatting>
  <conditionalFormatting sqref="BD1745:BD1751">
    <cfRule type="containsText" dxfId="13092" priority="96" stopIfTrue="1" operator="containsText" text="NC">
      <formula>NOT(ISERROR(SEARCH("NC",BD1745:BD1751)))</formula>
    </cfRule>
  </conditionalFormatting>
  <conditionalFormatting sqref="BD1796:BD1806">
    <cfRule type="containsText" dxfId="13091" priority="97" stopIfTrue="1" operator="containsText" text="NS">
      <formula>NOT(ISERROR(SEARCH("NS",BD1796:BD1806)))</formula>
    </cfRule>
  </conditionalFormatting>
  <conditionalFormatting sqref="BD1796:BD1806">
    <cfRule type="containsText" dxfId="13090" priority="98" stopIfTrue="1" operator="containsText" text="DW">
      <formula>NOT(ISERROR(SEARCH("DW",BD1796:BD1806)))</formula>
    </cfRule>
  </conditionalFormatting>
  <conditionalFormatting sqref="BD1796:BD1806">
    <cfRule type="containsText" dxfId="13089" priority="99" stopIfTrue="1" operator="containsText" text="NC">
      <formula>NOT(ISERROR(SEARCH("NC",BD1796:BD1806)))</formula>
    </cfRule>
  </conditionalFormatting>
  <conditionalFormatting sqref="BD1847:BD1853">
    <cfRule type="containsText" dxfId="13088" priority="100" stopIfTrue="1" operator="containsText" text="NS">
      <formula>NOT(ISERROR(SEARCH("NS",BD1847:BD1853)))</formula>
    </cfRule>
  </conditionalFormatting>
  <conditionalFormatting sqref="BD1847:BD1853">
    <cfRule type="containsText" dxfId="13087" priority="101" stopIfTrue="1" operator="containsText" text="DW">
      <formula>NOT(ISERROR(SEARCH("DW",BD1847:BD1853)))</formula>
    </cfRule>
  </conditionalFormatting>
  <conditionalFormatting sqref="BD1847:BD1853">
    <cfRule type="containsText" dxfId="13086" priority="102" stopIfTrue="1" operator="containsText" text="NC">
      <formula>NOT(ISERROR(SEARCH("NC",BD1847:BD1853)))</formula>
    </cfRule>
  </conditionalFormatting>
  <conditionalFormatting sqref="BD1898:BD1908">
    <cfRule type="containsText" dxfId="13085" priority="103" stopIfTrue="1" operator="containsText" text="NS">
      <formula>NOT(ISERROR(SEARCH("NS",BD1898:BD1908)))</formula>
    </cfRule>
  </conditionalFormatting>
  <conditionalFormatting sqref="BD1898:BD1908">
    <cfRule type="containsText" dxfId="13084" priority="104" stopIfTrue="1" operator="containsText" text="DW">
      <formula>NOT(ISERROR(SEARCH("DW",BD1898:BD1908)))</formula>
    </cfRule>
  </conditionalFormatting>
  <conditionalFormatting sqref="BD1898:BD1908">
    <cfRule type="containsText" dxfId="13083" priority="105" stopIfTrue="1" operator="containsText" text="NC">
      <formula>NOT(ISERROR(SEARCH("NC",BD1898:BD1908)))</formula>
    </cfRule>
  </conditionalFormatting>
  <conditionalFormatting sqref="BD1949:BD1955">
    <cfRule type="containsText" dxfId="13082" priority="106" stopIfTrue="1" operator="containsText" text="NS">
      <formula>NOT(ISERROR(SEARCH("NS",BD1949:BD1955)))</formula>
    </cfRule>
  </conditionalFormatting>
  <conditionalFormatting sqref="BD1949:BD1955">
    <cfRule type="containsText" dxfId="13081" priority="107" stopIfTrue="1" operator="containsText" text="DW">
      <formula>NOT(ISERROR(SEARCH("DW",BD1949:BD1955)))</formula>
    </cfRule>
  </conditionalFormatting>
  <conditionalFormatting sqref="BD1949:BD1955">
    <cfRule type="containsText" dxfId="13080" priority="108" stopIfTrue="1" operator="containsText" text="NC">
      <formula>NOT(ISERROR(SEARCH("NC",BD1949:BD1955)))</formula>
    </cfRule>
  </conditionalFormatting>
  <conditionalFormatting sqref="BD2000:BD2010">
    <cfRule type="containsText" dxfId="13079" priority="109" stopIfTrue="1" operator="containsText" text="NS">
      <formula>NOT(ISERROR(SEARCH("NS",BD2000:BD2010)))</formula>
    </cfRule>
  </conditionalFormatting>
  <conditionalFormatting sqref="BD2000:BD2010">
    <cfRule type="containsText" dxfId="13078" priority="110" stopIfTrue="1" operator="containsText" text="DW">
      <formula>NOT(ISERROR(SEARCH("DW",BD2000:BD2010)))</formula>
    </cfRule>
  </conditionalFormatting>
  <conditionalFormatting sqref="BD2000:BD2010">
    <cfRule type="containsText" dxfId="13077" priority="111" stopIfTrue="1" operator="containsText" text="NC">
      <formula>NOT(ISERROR(SEARCH("NC",BD2000:BD2010)))</formula>
    </cfRule>
  </conditionalFormatting>
  <conditionalFormatting sqref="BD2051:BD2057">
    <cfRule type="containsText" dxfId="13076" priority="112" stopIfTrue="1" operator="containsText" text="NS">
      <formula>NOT(ISERROR(SEARCH("NS",BD2051:BD2057)))</formula>
    </cfRule>
  </conditionalFormatting>
  <conditionalFormatting sqref="BD2051:BD2057">
    <cfRule type="containsText" dxfId="13075" priority="113" stopIfTrue="1" operator="containsText" text="DW">
      <formula>NOT(ISERROR(SEARCH("DW",BD2051:BD2057)))</formula>
    </cfRule>
  </conditionalFormatting>
  <conditionalFormatting sqref="BD2051:BD2057">
    <cfRule type="containsText" dxfId="13074" priority="114" stopIfTrue="1" operator="containsText" text="NC">
      <formula>NOT(ISERROR(SEARCH("NC",BD2051:BD2057)))</formula>
    </cfRule>
  </conditionalFormatting>
  <conditionalFormatting sqref="BD2102:BD2112">
    <cfRule type="containsText" dxfId="13073" priority="115" stopIfTrue="1" operator="containsText" text="NS">
      <formula>NOT(ISERROR(SEARCH("NS",BD2102:BD2112)))</formula>
    </cfRule>
  </conditionalFormatting>
  <conditionalFormatting sqref="BD2102:BD2112">
    <cfRule type="containsText" dxfId="13072" priority="116" stopIfTrue="1" operator="containsText" text="DW">
      <formula>NOT(ISERROR(SEARCH("DW",BD2102:BD2112)))</formula>
    </cfRule>
  </conditionalFormatting>
  <conditionalFormatting sqref="BD2102:BD2112">
    <cfRule type="containsText" dxfId="13071" priority="117" stopIfTrue="1" operator="containsText" text="NC">
      <formula>NOT(ISERROR(SEARCH("NC",BD2102:BD2112)))</formula>
    </cfRule>
  </conditionalFormatting>
  <conditionalFormatting sqref="BD2153:BD2159">
    <cfRule type="containsText" dxfId="13070" priority="118" stopIfTrue="1" operator="containsText" text="NS">
      <formula>NOT(ISERROR(SEARCH("NS",BD2153:BD2159)))</formula>
    </cfRule>
  </conditionalFormatting>
  <conditionalFormatting sqref="BD2153:BD2159">
    <cfRule type="containsText" dxfId="13069" priority="119" stopIfTrue="1" operator="containsText" text="DW">
      <formula>NOT(ISERROR(SEARCH("DW",BD2153:BD2159)))</formula>
    </cfRule>
  </conditionalFormatting>
  <conditionalFormatting sqref="BD2153:BD2159">
    <cfRule type="containsText" dxfId="13068" priority="120" stopIfTrue="1" operator="containsText" text="NC">
      <formula>NOT(ISERROR(SEARCH("NC",BD2153:BD2159)))</formula>
    </cfRule>
  </conditionalFormatting>
  <conditionalFormatting sqref="BD2255:BD2261">
    <cfRule type="containsText" dxfId="13067" priority="121" stopIfTrue="1" operator="containsText" text="NS">
      <formula>NOT(ISERROR(SEARCH("NS",BD2255:BD2261)))</formula>
    </cfRule>
  </conditionalFormatting>
  <conditionalFormatting sqref="BD2255:BD2261">
    <cfRule type="containsText" dxfId="13066" priority="122" stopIfTrue="1" operator="containsText" text="DW">
      <formula>NOT(ISERROR(SEARCH("DW",BD2255:BD2261)))</formula>
    </cfRule>
  </conditionalFormatting>
  <conditionalFormatting sqref="BD2255:BD2261">
    <cfRule type="containsText" dxfId="13065" priority="123" stopIfTrue="1" operator="containsText" text="NC">
      <formula>NOT(ISERROR(SEARCH("NC",BD2255:BD2261)))</formula>
    </cfRule>
  </conditionalFormatting>
  <conditionalFormatting sqref="BD2306:BD2316">
    <cfRule type="containsText" dxfId="13064" priority="124" stopIfTrue="1" operator="containsText" text="NS">
      <formula>NOT(ISERROR(SEARCH("NS",BD2306:BD2316)))</formula>
    </cfRule>
  </conditionalFormatting>
  <conditionalFormatting sqref="BD2306:BD2316">
    <cfRule type="containsText" dxfId="13063" priority="125" stopIfTrue="1" operator="containsText" text="DW">
      <formula>NOT(ISERROR(SEARCH("DW",BD2306:BD2316)))</formula>
    </cfRule>
  </conditionalFormatting>
  <conditionalFormatting sqref="BD2306:BD2316">
    <cfRule type="containsText" dxfId="13062" priority="126" stopIfTrue="1" operator="containsText" text="NC">
      <formula>NOT(ISERROR(SEARCH("NC",BD2306:BD2316)))</formula>
    </cfRule>
  </conditionalFormatting>
  <conditionalFormatting sqref="BD2357:BD2363">
    <cfRule type="containsText" dxfId="13061" priority="127" stopIfTrue="1" operator="containsText" text="NS">
      <formula>NOT(ISERROR(SEARCH("NS",BD2357:BD2363)))</formula>
    </cfRule>
  </conditionalFormatting>
  <conditionalFormatting sqref="BD2357:BD2363">
    <cfRule type="containsText" dxfId="13060" priority="128" stopIfTrue="1" operator="containsText" text="DW">
      <formula>NOT(ISERROR(SEARCH("DW",BD2357:BD2363)))</formula>
    </cfRule>
  </conditionalFormatting>
  <conditionalFormatting sqref="BD2357:BD2363">
    <cfRule type="containsText" dxfId="13059" priority="129" stopIfTrue="1" operator="containsText" text="NC">
      <formula>NOT(ISERROR(SEARCH("NC",BD2357:BD2363)))</formula>
    </cfRule>
  </conditionalFormatting>
  <conditionalFormatting sqref="BD2408:BD2418">
    <cfRule type="containsText" dxfId="13058" priority="130" stopIfTrue="1" operator="containsText" text="NS">
      <formula>NOT(ISERROR(SEARCH("NS",BD2408:BD2418)))</formula>
    </cfRule>
  </conditionalFormatting>
  <conditionalFormatting sqref="BD2408:BD2418">
    <cfRule type="containsText" dxfId="13057" priority="131" stopIfTrue="1" operator="containsText" text="DW">
      <formula>NOT(ISERROR(SEARCH("DW",BD2408:BD2418)))</formula>
    </cfRule>
  </conditionalFormatting>
  <conditionalFormatting sqref="BD2408:BD2418">
    <cfRule type="containsText" dxfId="13056" priority="132" stopIfTrue="1" operator="containsText" text="NC">
      <formula>NOT(ISERROR(SEARCH("NC",BD2408:BD2418)))</formula>
    </cfRule>
  </conditionalFormatting>
  <conditionalFormatting sqref="BD2459:BD2465">
    <cfRule type="containsText" dxfId="13055" priority="133" stopIfTrue="1" operator="containsText" text="NS">
      <formula>NOT(ISERROR(SEARCH("NS",BD2459:BD2465)))</formula>
    </cfRule>
  </conditionalFormatting>
  <conditionalFormatting sqref="BD2459:BD2465">
    <cfRule type="containsText" dxfId="13054" priority="134" stopIfTrue="1" operator="containsText" text="DW">
      <formula>NOT(ISERROR(SEARCH("DW",BD2459:BD2465)))</formula>
    </cfRule>
  </conditionalFormatting>
  <conditionalFormatting sqref="BD2459:BD2465">
    <cfRule type="containsText" dxfId="13053" priority="135" stopIfTrue="1" operator="containsText" text="NC">
      <formula>NOT(ISERROR(SEARCH("NC",BD2459:BD2465)))</formula>
    </cfRule>
  </conditionalFormatting>
  <conditionalFormatting sqref="BD2510:BD2520">
    <cfRule type="containsText" dxfId="13052" priority="136" stopIfTrue="1" operator="containsText" text="NS">
      <formula>NOT(ISERROR(SEARCH("NS",BD2510:BD2520)))</formula>
    </cfRule>
  </conditionalFormatting>
  <conditionalFormatting sqref="BD2510:BD2520">
    <cfRule type="containsText" dxfId="13051" priority="137" stopIfTrue="1" operator="containsText" text="DW">
      <formula>NOT(ISERROR(SEARCH("DW",BD2510:BD2520)))</formula>
    </cfRule>
  </conditionalFormatting>
  <conditionalFormatting sqref="BD2510:BD2520">
    <cfRule type="containsText" dxfId="13050" priority="138" stopIfTrue="1" operator="containsText" text="NC">
      <formula>NOT(ISERROR(SEARCH("NC",BD2510:BD2520)))</formula>
    </cfRule>
  </conditionalFormatting>
  <conditionalFormatting sqref="BD2561:BD2567">
    <cfRule type="containsText" dxfId="13049" priority="139" stopIfTrue="1" operator="containsText" text="NS">
      <formula>NOT(ISERROR(SEARCH("NS",BD2561:BD2567)))</formula>
    </cfRule>
  </conditionalFormatting>
  <conditionalFormatting sqref="BD2561:BD2567">
    <cfRule type="containsText" dxfId="13048" priority="140" stopIfTrue="1" operator="containsText" text="DW">
      <formula>NOT(ISERROR(SEARCH("DW",BD2561:BD2567)))</formula>
    </cfRule>
  </conditionalFormatting>
  <conditionalFormatting sqref="BD2561:BD2567">
    <cfRule type="containsText" dxfId="13047" priority="141" stopIfTrue="1" operator="containsText" text="NC">
      <formula>NOT(ISERROR(SEARCH("NC",BD2561:BD2567)))</formula>
    </cfRule>
  </conditionalFormatting>
  <conditionalFormatting sqref="BD2612:BD2622">
    <cfRule type="containsText" dxfId="13046" priority="142" stopIfTrue="1" operator="containsText" text="NS">
      <formula>NOT(ISERROR(SEARCH("NS",BD2612:BD2622)))</formula>
    </cfRule>
  </conditionalFormatting>
  <conditionalFormatting sqref="BD2612:BD2622">
    <cfRule type="containsText" dxfId="13045" priority="143" stopIfTrue="1" operator="containsText" text="DW">
      <formula>NOT(ISERROR(SEARCH("DW",BD2612:BD2622)))</formula>
    </cfRule>
  </conditionalFormatting>
  <conditionalFormatting sqref="BD2612:BD2622">
    <cfRule type="containsText" dxfId="13044" priority="144" stopIfTrue="1" operator="containsText" text="NC">
      <formula>NOT(ISERROR(SEARCH("NC",BD2612:BD2622)))</formula>
    </cfRule>
  </conditionalFormatting>
  <conditionalFormatting sqref="BD2663:BD2669">
    <cfRule type="containsText" dxfId="13043" priority="145" stopIfTrue="1" operator="containsText" text="NS">
      <formula>NOT(ISERROR(SEARCH("NS",BD2663:BD2669)))</formula>
    </cfRule>
  </conditionalFormatting>
  <conditionalFormatting sqref="BD2663:BD2669">
    <cfRule type="containsText" dxfId="13042" priority="146" stopIfTrue="1" operator="containsText" text="DW">
      <formula>NOT(ISERROR(SEARCH("DW",BD2663:BD2669)))</formula>
    </cfRule>
  </conditionalFormatting>
  <conditionalFormatting sqref="BD2663:BD2669">
    <cfRule type="containsText" dxfId="13041" priority="147" stopIfTrue="1" operator="containsText" text="NC">
      <formula>NOT(ISERROR(SEARCH("NC",BD2663:BD2669)))</formula>
    </cfRule>
  </conditionalFormatting>
  <conditionalFormatting sqref="BD2223:BD2233">
    <cfRule type="containsText" dxfId="13040" priority="148" stopIfTrue="1" operator="containsText" text="NS">
      <formula>NOT(ISERROR(SEARCH("NS",BD2223:BD2233)))</formula>
    </cfRule>
  </conditionalFormatting>
  <conditionalFormatting sqref="BD2223:BD2233">
    <cfRule type="containsText" dxfId="13039" priority="149" stopIfTrue="1" operator="containsText" text="DW">
      <formula>NOT(ISERROR(SEARCH("DW",BD2223:BD2233)))</formula>
    </cfRule>
  </conditionalFormatting>
  <conditionalFormatting sqref="BD2223:BD2233">
    <cfRule type="containsText" dxfId="13038" priority="150" stopIfTrue="1" operator="containsText" text="NC">
      <formula>NOT(ISERROR(SEARCH("NC",BD2223:BD2233)))</formula>
    </cfRule>
  </conditionalFormatting>
  <conditionalFormatting sqref="BD2204:BD2214">
    <cfRule type="containsText" dxfId="13037" priority="151" stopIfTrue="1" operator="containsText" text="NS">
      <formula>NOT(ISERROR(SEARCH("NS",BD2204:BD2214)))</formula>
    </cfRule>
  </conditionalFormatting>
  <conditionalFormatting sqref="BD2204:BD2214">
    <cfRule type="containsText" dxfId="13036" priority="152" stopIfTrue="1" operator="containsText" text="DW">
      <formula>NOT(ISERROR(SEARCH("DW",BD2204:BD2214)))</formula>
    </cfRule>
  </conditionalFormatting>
  <conditionalFormatting sqref="BD2204:BD2214">
    <cfRule type="containsText" dxfId="13035" priority="153" stopIfTrue="1" operator="containsText" text="NC">
      <formula>NOT(ISERROR(SEARCH("NC",BD2204:BD2214)))</formula>
    </cfRule>
  </conditionalFormatting>
  <conditionalFormatting sqref="BD1439:BD1445">
    <cfRule type="containsText" dxfId="13034" priority="154" stopIfTrue="1" operator="containsText" text="NS">
      <formula>NOT(ISERROR(SEARCH("NS",BD1439:BD1445)))</formula>
    </cfRule>
  </conditionalFormatting>
  <conditionalFormatting sqref="BD1439:BD1445">
    <cfRule type="containsText" dxfId="13033" priority="155" stopIfTrue="1" operator="containsText" text="DW">
      <formula>NOT(ISERROR(SEARCH("DW",BD1439:BD1445)))</formula>
    </cfRule>
  </conditionalFormatting>
  <conditionalFormatting sqref="BD1439:BD1445">
    <cfRule type="containsText" dxfId="13032" priority="156" stopIfTrue="1" operator="containsText" text="NC">
      <formula>NOT(ISERROR(SEARCH("NC",BD1439:BD1445)))</formula>
    </cfRule>
  </conditionalFormatting>
  <conditionalFormatting sqref="BD185:BD193">
    <cfRule type="containsText" dxfId="13031" priority="157" stopIfTrue="1" operator="containsText" text="NS">
      <formula>NOT(ISERROR(SEARCH("NS",BD185:BD193)))</formula>
    </cfRule>
  </conditionalFormatting>
  <conditionalFormatting sqref="BD185:BD193">
    <cfRule type="containsText" dxfId="13030" priority="158" stopIfTrue="1" operator="containsText" text="DW">
      <formula>NOT(ISERROR(SEARCH("DW",BD185:BD193)))</formula>
    </cfRule>
  </conditionalFormatting>
  <conditionalFormatting sqref="BD185:BD193">
    <cfRule type="containsText" dxfId="13029" priority="159" stopIfTrue="1" operator="containsText" text="NC">
      <formula>NOT(ISERROR(SEARCH("NC",BD185:BD193)))</formula>
    </cfRule>
  </conditionalFormatting>
  <conditionalFormatting sqref="BD164:BD174">
    <cfRule type="containsText" dxfId="13028" priority="160" stopIfTrue="1" operator="containsText" text="NS">
      <formula>NOT(ISERROR(SEARCH("NS",BD164:BD174)))</formula>
    </cfRule>
  </conditionalFormatting>
  <conditionalFormatting sqref="BD164:BD174">
    <cfRule type="containsText" dxfId="13027" priority="161" stopIfTrue="1" operator="containsText" text="DW">
      <formula>NOT(ISERROR(SEARCH("DW",BD164:BD174)))</formula>
    </cfRule>
  </conditionalFormatting>
  <conditionalFormatting sqref="BD164:BD174">
    <cfRule type="containsText" dxfId="13026" priority="162" stopIfTrue="1" operator="containsText" text="NC">
      <formula>NOT(ISERROR(SEARCH("NC",BD164:BD174)))</formula>
    </cfRule>
  </conditionalFormatting>
  <conditionalFormatting sqref="BD29:BD44">
    <cfRule type="containsText" dxfId="13025" priority="163" stopIfTrue="1" operator="containsText" text="NS">
      <formula>NOT(ISERROR(SEARCH("NS",BD29:BD44)))</formula>
    </cfRule>
  </conditionalFormatting>
  <conditionalFormatting sqref="BD29:BD44">
    <cfRule type="containsText" dxfId="13024" priority="164" stopIfTrue="1" operator="containsText" text="DW">
      <formula>NOT(ISERROR(SEARCH("DW",BD29:BD44)))</formula>
    </cfRule>
  </conditionalFormatting>
  <conditionalFormatting sqref="BD29:BD44">
    <cfRule type="containsText" dxfId="13023" priority="165" stopIfTrue="1" operator="containsText" text="NC">
      <formula>NOT(ISERROR(SEARCH("NC",BD29:BD44)))</formula>
    </cfRule>
  </conditionalFormatting>
  <conditionalFormatting sqref="BD23:BD27">
    <cfRule type="containsText" dxfId="13022" priority="166" stopIfTrue="1" operator="containsText" text="NS">
      <formula>NOT(ISERROR(SEARCH("NS",BD23:BD27)))</formula>
    </cfRule>
  </conditionalFormatting>
  <conditionalFormatting sqref="BD23:BD27">
    <cfRule type="containsText" dxfId="13021" priority="167" stopIfTrue="1" operator="containsText" text="DW">
      <formula>NOT(ISERROR(SEARCH("DW",BD23:BD27)))</formula>
    </cfRule>
  </conditionalFormatting>
  <conditionalFormatting sqref="BD23:BD27">
    <cfRule type="containsText" dxfId="13020" priority="168" stopIfTrue="1" operator="containsText" text="NC">
      <formula>NOT(ISERROR(SEARCH("NC",BD23:BD27)))</formula>
    </cfRule>
  </conditionalFormatting>
  <conditionalFormatting sqref="BD223:BD244">
    <cfRule type="containsText" dxfId="13019" priority="169" stopIfTrue="1" operator="containsText" text="NS">
      <formula>NOT(ISERROR(SEARCH("NS",BD223:BD244)))</formula>
    </cfRule>
  </conditionalFormatting>
  <conditionalFormatting sqref="BD223:BD244">
    <cfRule type="containsText" dxfId="13018" priority="170" stopIfTrue="1" operator="containsText" text="DW">
      <formula>NOT(ISERROR(SEARCH("DW",BD223:BD244)))</formula>
    </cfRule>
  </conditionalFormatting>
  <conditionalFormatting sqref="BD223:BD244">
    <cfRule type="containsText" dxfId="13017" priority="171" stopIfTrue="1" operator="containsText" text="NC">
      <formula>NOT(ISERROR(SEARCH("NC",BD223:BD244)))</formula>
    </cfRule>
  </conditionalFormatting>
  <conditionalFormatting sqref="BD325:BD346">
    <cfRule type="containsText" dxfId="13016" priority="172" stopIfTrue="1" operator="containsText" text="NS">
      <formula>NOT(ISERROR(SEARCH("NS",BD325:BD346)))</formula>
    </cfRule>
  </conditionalFormatting>
  <conditionalFormatting sqref="BD325:BD346">
    <cfRule type="containsText" dxfId="13015" priority="173" stopIfTrue="1" operator="containsText" text="DW">
      <formula>NOT(ISERROR(SEARCH("DW",BD325:BD346)))</formula>
    </cfRule>
  </conditionalFormatting>
  <conditionalFormatting sqref="BD325:BD346">
    <cfRule type="containsText" dxfId="13014" priority="174" stopIfTrue="1" operator="containsText" text="NC">
      <formula>NOT(ISERROR(SEARCH("NC",BD325:BD346)))</formula>
    </cfRule>
  </conditionalFormatting>
  <conditionalFormatting sqref="BD427:BD448">
    <cfRule type="containsText" dxfId="13013" priority="175" stopIfTrue="1" operator="containsText" text="NS">
      <formula>NOT(ISERROR(SEARCH("NS",BD427:BD448)))</formula>
    </cfRule>
  </conditionalFormatting>
  <conditionalFormatting sqref="BD427:BD448">
    <cfRule type="containsText" dxfId="13012" priority="176" stopIfTrue="1" operator="containsText" text="DW">
      <formula>NOT(ISERROR(SEARCH("DW",BD427:BD448)))</formula>
    </cfRule>
  </conditionalFormatting>
  <conditionalFormatting sqref="BD427:BD448">
    <cfRule type="containsText" dxfId="13011" priority="177" stopIfTrue="1" operator="containsText" text="NC">
      <formula>NOT(ISERROR(SEARCH("NC",BD427:BD448)))</formula>
    </cfRule>
  </conditionalFormatting>
  <conditionalFormatting sqref="BD529:BD550">
    <cfRule type="containsText" dxfId="13010" priority="178" stopIfTrue="1" operator="containsText" text="NS">
      <formula>NOT(ISERROR(SEARCH("NS",BD529:BD550)))</formula>
    </cfRule>
  </conditionalFormatting>
  <conditionalFormatting sqref="BD529:BD550">
    <cfRule type="containsText" dxfId="13009" priority="179" stopIfTrue="1" operator="containsText" text="DW">
      <formula>NOT(ISERROR(SEARCH("DW",BD529:BD550)))</formula>
    </cfRule>
  </conditionalFormatting>
  <conditionalFormatting sqref="BD529:BD550">
    <cfRule type="containsText" dxfId="13008" priority="180" stopIfTrue="1" operator="containsText" text="NC">
      <formula>NOT(ISERROR(SEARCH("NC",BD529:BD550)))</formula>
    </cfRule>
  </conditionalFormatting>
  <conditionalFormatting sqref="BD631:BD652">
    <cfRule type="containsText" dxfId="13007" priority="181" stopIfTrue="1" operator="containsText" text="NS">
      <formula>NOT(ISERROR(SEARCH("NS",BD631:BD652)))</formula>
    </cfRule>
  </conditionalFormatting>
  <conditionalFormatting sqref="BD631:BD652">
    <cfRule type="containsText" dxfId="13006" priority="182" stopIfTrue="1" operator="containsText" text="DW">
      <formula>NOT(ISERROR(SEARCH("DW",BD631:BD652)))</formula>
    </cfRule>
  </conditionalFormatting>
  <conditionalFormatting sqref="BD631:BD652">
    <cfRule type="containsText" dxfId="13005" priority="183" stopIfTrue="1" operator="containsText" text="NC">
      <formula>NOT(ISERROR(SEARCH("NC",BD631:BD652)))</formula>
    </cfRule>
  </conditionalFormatting>
  <conditionalFormatting sqref="BD733:BD754">
    <cfRule type="containsText" dxfId="13004" priority="184" stopIfTrue="1" operator="containsText" text="NS">
      <formula>NOT(ISERROR(SEARCH("NS",BD733:BD754)))</formula>
    </cfRule>
  </conditionalFormatting>
  <conditionalFormatting sqref="BD733:BD754">
    <cfRule type="containsText" dxfId="13003" priority="185" stopIfTrue="1" operator="containsText" text="DW">
      <formula>NOT(ISERROR(SEARCH("DW",BD733:BD754)))</formula>
    </cfRule>
  </conditionalFormatting>
  <conditionalFormatting sqref="BD733:BD754">
    <cfRule type="containsText" dxfId="13002" priority="186" stopIfTrue="1" operator="containsText" text="NC">
      <formula>NOT(ISERROR(SEARCH("NC",BD733:BD754)))</formula>
    </cfRule>
  </conditionalFormatting>
  <conditionalFormatting sqref="BD835:BD856">
    <cfRule type="containsText" dxfId="13001" priority="187" stopIfTrue="1" operator="containsText" text="NS">
      <formula>NOT(ISERROR(SEARCH("NS",BD835:BD856)))</formula>
    </cfRule>
  </conditionalFormatting>
  <conditionalFormatting sqref="BD835:BD856">
    <cfRule type="containsText" dxfId="13000" priority="188" stopIfTrue="1" operator="containsText" text="DW">
      <formula>NOT(ISERROR(SEARCH("DW",BD835:BD856)))</formula>
    </cfRule>
  </conditionalFormatting>
  <conditionalFormatting sqref="BD835:BD856">
    <cfRule type="containsText" dxfId="12999" priority="189" stopIfTrue="1" operator="containsText" text="NC">
      <formula>NOT(ISERROR(SEARCH("NC",BD835:BD856)))</formula>
    </cfRule>
  </conditionalFormatting>
  <conditionalFormatting sqref="BD937:BD958">
    <cfRule type="containsText" dxfId="12998" priority="190" stopIfTrue="1" operator="containsText" text="NS">
      <formula>NOT(ISERROR(SEARCH("NS",BD937:BD958)))</formula>
    </cfRule>
  </conditionalFormatting>
  <conditionalFormatting sqref="BD937:BD958">
    <cfRule type="containsText" dxfId="12997" priority="191" stopIfTrue="1" operator="containsText" text="DW">
      <formula>NOT(ISERROR(SEARCH("DW",BD937:BD958)))</formula>
    </cfRule>
  </conditionalFormatting>
  <conditionalFormatting sqref="BD937:BD958">
    <cfRule type="containsText" dxfId="12996" priority="192" stopIfTrue="1" operator="containsText" text="NC">
      <formula>NOT(ISERROR(SEARCH("NC",BD937:BD958)))</formula>
    </cfRule>
  </conditionalFormatting>
  <conditionalFormatting sqref="BD1039:BD1060">
    <cfRule type="containsText" dxfId="12995" priority="193" stopIfTrue="1" operator="containsText" text="NS">
      <formula>NOT(ISERROR(SEARCH("NS",BD1039:BD1060)))</formula>
    </cfRule>
  </conditionalFormatting>
  <conditionalFormatting sqref="BD1039:BD1060">
    <cfRule type="containsText" dxfId="12994" priority="194" stopIfTrue="1" operator="containsText" text="DW">
      <formula>NOT(ISERROR(SEARCH("DW",BD1039:BD1060)))</formula>
    </cfRule>
  </conditionalFormatting>
  <conditionalFormatting sqref="BD1039:BD1060">
    <cfRule type="containsText" dxfId="12993" priority="195" stopIfTrue="1" operator="containsText" text="NC">
      <formula>NOT(ISERROR(SEARCH("NC",BD1039:BD1060)))</formula>
    </cfRule>
  </conditionalFormatting>
  <conditionalFormatting sqref="BD1141:BD1162">
    <cfRule type="containsText" dxfId="12992" priority="196" stopIfTrue="1" operator="containsText" text="NS">
      <formula>NOT(ISERROR(SEARCH("NS",BD1141:BD1162)))</formula>
    </cfRule>
  </conditionalFormatting>
  <conditionalFormatting sqref="BD1141:BD1162">
    <cfRule type="containsText" dxfId="12991" priority="197" stopIfTrue="1" operator="containsText" text="DW">
      <formula>NOT(ISERROR(SEARCH("DW",BD1141:BD1162)))</formula>
    </cfRule>
  </conditionalFormatting>
  <conditionalFormatting sqref="BD1141:BD1162">
    <cfRule type="containsText" dxfId="12990" priority="198" stopIfTrue="1" operator="containsText" text="NC">
      <formula>NOT(ISERROR(SEARCH("NC",BD1141:BD1162)))</formula>
    </cfRule>
  </conditionalFormatting>
  <conditionalFormatting sqref="BD1243:BD1264">
    <cfRule type="containsText" dxfId="12989" priority="199" stopIfTrue="1" operator="containsText" text="NS">
      <formula>NOT(ISERROR(SEARCH("NS",BD1243:BD1264)))</formula>
    </cfRule>
  </conditionalFormatting>
  <conditionalFormatting sqref="BD1243:BD1264">
    <cfRule type="containsText" dxfId="12988" priority="200" stopIfTrue="1" operator="containsText" text="DW">
      <formula>NOT(ISERROR(SEARCH("DW",BD1243:BD1264)))</formula>
    </cfRule>
  </conditionalFormatting>
  <conditionalFormatting sqref="BD1243:BD1264">
    <cfRule type="containsText" dxfId="12987" priority="201" stopIfTrue="1" operator="containsText" text="NC">
      <formula>NOT(ISERROR(SEARCH("NC",BD1243:BD1264)))</formula>
    </cfRule>
  </conditionalFormatting>
  <conditionalFormatting sqref="BD1345:BD1366">
    <cfRule type="containsText" dxfId="12986" priority="202" stopIfTrue="1" operator="containsText" text="NS">
      <formula>NOT(ISERROR(SEARCH("NS",BD1345:BD1366)))</formula>
    </cfRule>
  </conditionalFormatting>
  <conditionalFormatting sqref="BD1345:BD1366">
    <cfRule type="containsText" dxfId="12985" priority="203" stopIfTrue="1" operator="containsText" text="DW">
      <formula>NOT(ISERROR(SEARCH("DW",BD1345:BD1366)))</formula>
    </cfRule>
  </conditionalFormatting>
  <conditionalFormatting sqref="BD1345:BD1366">
    <cfRule type="containsText" dxfId="12984" priority="204" stopIfTrue="1" operator="containsText" text="NC">
      <formula>NOT(ISERROR(SEARCH("NC",BD1345:BD1366)))</formula>
    </cfRule>
  </conditionalFormatting>
  <conditionalFormatting sqref="BD1447:BD1468">
    <cfRule type="containsText" dxfId="12983" priority="205" stopIfTrue="1" operator="containsText" text="NS">
      <formula>NOT(ISERROR(SEARCH("NS",BD1447:BD1468)))</formula>
    </cfRule>
  </conditionalFormatting>
  <conditionalFormatting sqref="BD1447:BD1468">
    <cfRule type="containsText" dxfId="12982" priority="206" stopIfTrue="1" operator="containsText" text="DW">
      <formula>NOT(ISERROR(SEARCH("DW",BD1447:BD1468)))</formula>
    </cfRule>
  </conditionalFormatting>
  <conditionalFormatting sqref="BD1447:BD1468">
    <cfRule type="containsText" dxfId="12981" priority="207" stopIfTrue="1" operator="containsText" text="NC">
      <formula>NOT(ISERROR(SEARCH("NC",BD1447:BD1468)))</formula>
    </cfRule>
  </conditionalFormatting>
  <conditionalFormatting sqref="BD1549:BD1570">
    <cfRule type="containsText" dxfId="12980" priority="208" stopIfTrue="1" operator="containsText" text="NS">
      <formula>NOT(ISERROR(SEARCH("NS",BD1549:BD1570)))</formula>
    </cfRule>
  </conditionalFormatting>
  <conditionalFormatting sqref="BD1549:BD1570">
    <cfRule type="containsText" dxfId="12979" priority="209" stopIfTrue="1" operator="containsText" text="DW">
      <formula>NOT(ISERROR(SEARCH("DW",BD1549:BD1570)))</formula>
    </cfRule>
  </conditionalFormatting>
  <conditionalFormatting sqref="BD1549:BD1570">
    <cfRule type="containsText" dxfId="12978" priority="210" stopIfTrue="1" operator="containsText" text="NC">
      <formula>NOT(ISERROR(SEARCH("NC",BD1549:BD1570)))</formula>
    </cfRule>
  </conditionalFormatting>
  <conditionalFormatting sqref="BD1651:BD1672">
    <cfRule type="containsText" dxfId="12977" priority="211" stopIfTrue="1" operator="containsText" text="NS">
      <formula>NOT(ISERROR(SEARCH("NS",BD1651:BD1672)))</formula>
    </cfRule>
  </conditionalFormatting>
  <conditionalFormatting sqref="BD1651:BD1672">
    <cfRule type="containsText" dxfId="12976" priority="212" stopIfTrue="1" operator="containsText" text="DW">
      <formula>NOT(ISERROR(SEARCH("DW",BD1651:BD1672)))</formula>
    </cfRule>
  </conditionalFormatting>
  <conditionalFormatting sqref="BD1651:BD1672">
    <cfRule type="containsText" dxfId="12975" priority="213" stopIfTrue="1" operator="containsText" text="NC">
      <formula>NOT(ISERROR(SEARCH("NC",BD1651:BD1672)))</formula>
    </cfRule>
  </conditionalFormatting>
  <conditionalFormatting sqref="BD1753:BD1774">
    <cfRule type="containsText" dxfId="12974" priority="214" stopIfTrue="1" operator="containsText" text="NS">
      <formula>NOT(ISERROR(SEARCH("NS",BD1753:BD1774)))</formula>
    </cfRule>
  </conditionalFormatting>
  <conditionalFormatting sqref="BD1753:BD1774">
    <cfRule type="containsText" dxfId="12973" priority="215" stopIfTrue="1" operator="containsText" text="DW">
      <formula>NOT(ISERROR(SEARCH("DW",BD1753:BD1774)))</formula>
    </cfRule>
  </conditionalFormatting>
  <conditionalFormatting sqref="BD1753:BD1774">
    <cfRule type="containsText" dxfId="12972" priority="216" stopIfTrue="1" operator="containsText" text="NC">
      <formula>NOT(ISERROR(SEARCH("NC",BD1753:BD1774)))</formula>
    </cfRule>
  </conditionalFormatting>
  <conditionalFormatting sqref="BD1855:BD1876">
    <cfRule type="containsText" dxfId="12971" priority="217" stopIfTrue="1" operator="containsText" text="NS">
      <formula>NOT(ISERROR(SEARCH("NS",BD1855:BD1876)))</formula>
    </cfRule>
  </conditionalFormatting>
  <conditionalFormatting sqref="BD1855:BD1876">
    <cfRule type="containsText" dxfId="12970" priority="218" stopIfTrue="1" operator="containsText" text="DW">
      <formula>NOT(ISERROR(SEARCH("DW",BD1855:BD1876)))</formula>
    </cfRule>
  </conditionalFormatting>
  <conditionalFormatting sqref="BD1855:BD1876">
    <cfRule type="containsText" dxfId="12969" priority="219" stopIfTrue="1" operator="containsText" text="NC">
      <formula>NOT(ISERROR(SEARCH("NC",BD1855:BD1876)))</formula>
    </cfRule>
  </conditionalFormatting>
  <conditionalFormatting sqref="BD1957:BD1978">
    <cfRule type="containsText" dxfId="12968" priority="220" stopIfTrue="1" operator="containsText" text="NS">
      <formula>NOT(ISERROR(SEARCH("NS",BD1957:BD1978)))</formula>
    </cfRule>
  </conditionalFormatting>
  <conditionalFormatting sqref="BD1957:BD1978">
    <cfRule type="containsText" dxfId="12967" priority="221" stopIfTrue="1" operator="containsText" text="DW">
      <formula>NOT(ISERROR(SEARCH("DW",BD1957:BD1978)))</formula>
    </cfRule>
  </conditionalFormatting>
  <conditionalFormatting sqref="BD1957:BD1978">
    <cfRule type="containsText" dxfId="12966" priority="222" stopIfTrue="1" operator="containsText" text="NC">
      <formula>NOT(ISERROR(SEARCH("NC",BD1957:BD1978)))</formula>
    </cfRule>
  </conditionalFormatting>
  <conditionalFormatting sqref="BD2059:BD2080">
    <cfRule type="containsText" dxfId="12965" priority="223" stopIfTrue="1" operator="containsText" text="NS">
      <formula>NOT(ISERROR(SEARCH("NS",BD2059:BD2080)))</formula>
    </cfRule>
  </conditionalFormatting>
  <conditionalFormatting sqref="BD2059:BD2080">
    <cfRule type="containsText" dxfId="12964" priority="224" stopIfTrue="1" operator="containsText" text="DW">
      <formula>NOT(ISERROR(SEARCH("DW",BD2059:BD2080)))</formula>
    </cfRule>
  </conditionalFormatting>
  <conditionalFormatting sqref="BD2059:BD2080">
    <cfRule type="containsText" dxfId="12963" priority="225" stopIfTrue="1" operator="containsText" text="NC">
      <formula>NOT(ISERROR(SEARCH("NC",BD2059:BD2080)))</formula>
    </cfRule>
  </conditionalFormatting>
  <conditionalFormatting sqref="BD2161:BD2182">
    <cfRule type="containsText" dxfId="12962" priority="226" stopIfTrue="1" operator="containsText" text="NS">
      <formula>NOT(ISERROR(SEARCH("NS",BD2161:BD2182)))</formula>
    </cfRule>
  </conditionalFormatting>
  <conditionalFormatting sqref="BD2161:BD2182">
    <cfRule type="containsText" dxfId="12961" priority="227" stopIfTrue="1" operator="containsText" text="DW">
      <formula>NOT(ISERROR(SEARCH("DW",BD2161:BD2182)))</formula>
    </cfRule>
  </conditionalFormatting>
  <conditionalFormatting sqref="BD2161:BD2182">
    <cfRule type="containsText" dxfId="12960" priority="228" stopIfTrue="1" operator="containsText" text="NC">
      <formula>NOT(ISERROR(SEARCH("NC",BD2161:BD2182)))</formula>
    </cfRule>
  </conditionalFormatting>
  <conditionalFormatting sqref="BD2263:BD2284">
    <cfRule type="containsText" dxfId="12959" priority="229" stopIfTrue="1" operator="containsText" text="NS">
      <formula>NOT(ISERROR(SEARCH("NS",BD2263:BD2284)))</formula>
    </cfRule>
  </conditionalFormatting>
  <conditionalFormatting sqref="BD2263:BD2284">
    <cfRule type="containsText" dxfId="12958" priority="230" stopIfTrue="1" operator="containsText" text="DW">
      <formula>NOT(ISERROR(SEARCH("DW",BD2263:BD2284)))</formula>
    </cfRule>
  </conditionalFormatting>
  <conditionalFormatting sqref="BD2263:BD2284">
    <cfRule type="containsText" dxfId="12957" priority="231" stopIfTrue="1" operator="containsText" text="NC">
      <formula>NOT(ISERROR(SEARCH("NC",BD2263:BD2284)))</formula>
    </cfRule>
  </conditionalFormatting>
  <conditionalFormatting sqref="BD2365:BD2386">
    <cfRule type="containsText" dxfId="12956" priority="232" stopIfTrue="1" operator="containsText" text="NS">
      <formula>NOT(ISERROR(SEARCH("NS",BD2365:BD2386)))</formula>
    </cfRule>
  </conditionalFormatting>
  <conditionalFormatting sqref="BD2365:BD2386">
    <cfRule type="containsText" dxfId="12955" priority="233" stopIfTrue="1" operator="containsText" text="DW">
      <formula>NOT(ISERROR(SEARCH("DW",BD2365:BD2386)))</formula>
    </cfRule>
  </conditionalFormatting>
  <conditionalFormatting sqref="BD2365:BD2386">
    <cfRule type="containsText" dxfId="12954" priority="234" stopIfTrue="1" operator="containsText" text="NC">
      <formula>NOT(ISERROR(SEARCH("NC",BD2365:BD2386)))</formula>
    </cfRule>
  </conditionalFormatting>
  <conditionalFormatting sqref="BD2467:BD2488">
    <cfRule type="containsText" dxfId="12953" priority="235" stopIfTrue="1" operator="containsText" text="NS">
      <formula>NOT(ISERROR(SEARCH("NS",BD2467:BD2488)))</formula>
    </cfRule>
  </conditionalFormatting>
  <conditionalFormatting sqref="BD2467:BD2488">
    <cfRule type="containsText" dxfId="12952" priority="236" stopIfTrue="1" operator="containsText" text="DW">
      <formula>NOT(ISERROR(SEARCH("DW",BD2467:BD2488)))</formula>
    </cfRule>
  </conditionalFormatting>
  <conditionalFormatting sqref="BD2467:BD2488">
    <cfRule type="containsText" dxfId="12951" priority="237" stopIfTrue="1" operator="containsText" text="NC">
      <formula>NOT(ISERROR(SEARCH("NC",BD2467:BD2488)))</formula>
    </cfRule>
  </conditionalFormatting>
  <conditionalFormatting sqref="BD2569:BD2590">
    <cfRule type="containsText" dxfId="12950" priority="238" stopIfTrue="1" operator="containsText" text="NS">
      <formula>NOT(ISERROR(SEARCH("NS",BD2569:BD2590)))</formula>
    </cfRule>
  </conditionalFormatting>
  <conditionalFormatting sqref="BD2569:BD2590">
    <cfRule type="containsText" dxfId="12949" priority="239" stopIfTrue="1" operator="containsText" text="DW">
      <formula>NOT(ISERROR(SEARCH("DW",BD2569:BD2590)))</formula>
    </cfRule>
  </conditionalFormatting>
  <conditionalFormatting sqref="BD2569:BD2590">
    <cfRule type="containsText" dxfId="12948" priority="240" stopIfTrue="1" operator="containsText" text="NC">
      <formula>NOT(ISERROR(SEARCH("NC",BD2569:BD2590)))</formula>
    </cfRule>
  </conditionalFormatting>
  <conditionalFormatting sqref="BD2671:BD2692">
    <cfRule type="containsText" dxfId="12947" priority="241" stopIfTrue="1" operator="containsText" text="NS">
      <formula>NOT(ISERROR(SEARCH("NS",BD2671:BD2692)))</formula>
    </cfRule>
  </conditionalFormatting>
  <conditionalFormatting sqref="BD2671:BD2692">
    <cfRule type="containsText" dxfId="12946" priority="242" stopIfTrue="1" operator="containsText" text="DW">
      <formula>NOT(ISERROR(SEARCH("DW",BD2671:BD2692)))</formula>
    </cfRule>
  </conditionalFormatting>
  <conditionalFormatting sqref="BD2671:BD2692">
    <cfRule type="containsText" dxfId="12945" priority="243" stopIfTrue="1" operator="containsText" text="NC">
      <formula>NOT(ISERROR(SEARCH("NC",BD2671:BD2692)))</formula>
    </cfRule>
  </conditionalFormatting>
  <conditionalFormatting sqref="BD278:BD295">
    <cfRule type="containsText" dxfId="12944" priority="244" stopIfTrue="1" operator="containsText" text="NS">
      <formula>NOT(ISERROR(SEARCH("NS",BD278:BD295)))</formula>
    </cfRule>
  </conditionalFormatting>
  <conditionalFormatting sqref="BD278:BD295">
    <cfRule type="containsText" dxfId="12943" priority="245" stopIfTrue="1" operator="containsText" text="DW">
      <formula>NOT(ISERROR(SEARCH("DW",BD278:BD295)))</formula>
    </cfRule>
  </conditionalFormatting>
  <conditionalFormatting sqref="BD278:BD295">
    <cfRule type="containsText" dxfId="12942" priority="246" stopIfTrue="1" operator="containsText" text="NC">
      <formula>NOT(ISERROR(SEARCH("NC",BD278:BD295)))</formula>
    </cfRule>
  </conditionalFormatting>
  <conditionalFormatting sqref="BD380:BD397">
    <cfRule type="containsText" dxfId="12941" priority="247" stopIfTrue="1" operator="containsText" text="NS">
      <formula>NOT(ISERROR(SEARCH("NS",BD380:BD397)))</formula>
    </cfRule>
  </conditionalFormatting>
  <conditionalFormatting sqref="BD380:BD397">
    <cfRule type="containsText" dxfId="12940" priority="248" stopIfTrue="1" operator="containsText" text="DW">
      <formula>NOT(ISERROR(SEARCH("DW",BD380:BD397)))</formula>
    </cfRule>
  </conditionalFormatting>
  <conditionalFormatting sqref="BD380:BD397">
    <cfRule type="containsText" dxfId="12939" priority="249" stopIfTrue="1" operator="containsText" text="NC">
      <formula>NOT(ISERROR(SEARCH("NC",BD380:BD397)))</formula>
    </cfRule>
  </conditionalFormatting>
  <conditionalFormatting sqref="BD482:BD499">
    <cfRule type="containsText" dxfId="12938" priority="250" stopIfTrue="1" operator="containsText" text="NS">
      <formula>NOT(ISERROR(SEARCH("NS",BD482:BD499)))</formula>
    </cfRule>
  </conditionalFormatting>
  <conditionalFormatting sqref="BD482:BD499">
    <cfRule type="containsText" dxfId="12937" priority="251" stopIfTrue="1" operator="containsText" text="DW">
      <formula>NOT(ISERROR(SEARCH("DW",BD482:BD499)))</formula>
    </cfRule>
  </conditionalFormatting>
  <conditionalFormatting sqref="BD482:BD499">
    <cfRule type="containsText" dxfId="12936" priority="252" stopIfTrue="1" operator="containsText" text="NC">
      <formula>NOT(ISERROR(SEARCH("NC",BD482:BD499)))</formula>
    </cfRule>
  </conditionalFormatting>
  <conditionalFormatting sqref="BD584:BD601">
    <cfRule type="containsText" dxfId="12935" priority="253" stopIfTrue="1" operator="containsText" text="NS">
      <formula>NOT(ISERROR(SEARCH("NS",BD584:BD601)))</formula>
    </cfRule>
  </conditionalFormatting>
  <conditionalFormatting sqref="BD584:BD601">
    <cfRule type="containsText" dxfId="12934" priority="254" stopIfTrue="1" operator="containsText" text="DW">
      <formula>NOT(ISERROR(SEARCH("DW",BD584:BD601)))</formula>
    </cfRule>
  </conditionalFormatting>
  <conditionalFormatting sqref="BD584:BD601">
    <cfRule type="containsText" dxfId="12933" priority="255" stopIfTrue="1" operator="containsText" text="NC">
      <formula>NOT(ISERROR(SEARCH("NC",BD584:BD601)))</formula>
    </cfRule>
  </conditionalFormatting>
  <conditionalFormatting sqref="BD686:BD703">
    <cfRule type="containsText" dxfId="12932" priority="256" stopIfTrue="1" operator="containsText" text="NS">
      <formula>NOT(ISERROR(SEARCH("NS",BD686:BD703)))</formula>
    </cfRule>
  </conditionalFormatting>
  <conditionalFormatting sqref="BD686:BD703">
    <cfRule type="containsText" dxfId="12931" priority="257" stopIfTrue="1" operator="containsText" text="DW">
      <formula>NOT(ISERROR(SEARCH("DW",BD686:BD703)))</formula>
    </cfRule>
  </conditionalFormatting>
  <conditionalFormatting sqref="BD686:BD703">
    <cfRule type="containsText" dxfId="12930" priority="258" stopIfTrue="1" operator="containsText" text="NC">
      <formula>NOT(ISERROR(SEARCH("NC",BD686:BD703)))</formula>
    </cfRule>
  </conditionalFormatting>
  <conditionalFormatting sqref="BD788:BD805">
    <cfRule type="containsText" dxfId="12929" priority="259" stopIfTrue="1" operator="containsText" text="NS">
      <formula>NOT(ISERROR(SEARCH("NS",BD788:BD805)))</formula>
    </cfRule>
  </conditionalFormatting>
  <conditionalFormatting sqref="BD788:BD805">
    <cfRule type="containsText" dxfId="12928" priority="260" stopIfTrue="1" operator="containsText" text="DW">
      <formula>NOT(ISERROR(SEARCH("DW",BD788:BD805)))</formula>
    </cfRule>
  </conditionalFormatting>
  <conditionalFormatting sqref="BD788:BD805">
    <cfRule type="containsText" dxfId="12927" priority="261" stopIfTrue="1" operator="containsText" text="NC">
      <formula>NOT(ISERROR(SEARCH("NC",BD788:BD805)))</formula>
    </cfRule>
  </conditionalFormatting>
  <conditionalFormatting sqref="BD890:BD907">
    <cfRule type="containsText" dxfId="12926" priority="262" stopIfTrue="1" operator="containsText" text="NS">
      <formula>NOT(ISERROR(SEARCH("NS",BD890:BD907)))</formula>
    </cfRule>
  </conditionalFormatting>
  <conditionalFormatting sqref="BD890:BD907">
    <cfRule type="containsText" dxfId="12925" priority="263" stopIfTrue="1" operator="containsText" text="DW">
      <formula>NOT(ISERROR(SEARCH("DW",BD890:BD907)))</formula>
    </cfRule>
  </conditionalFormatting>
  <conditionalFormatting sqref="BD890:BD907">
    <cfRule type="containsText" dxfId="12924" priority="264" stopIfTrue="1" operator="containsText" text="NC">
      <formula>NOT(ISERROR(SEARCH("NC",BD890:BD907)))</formula>
    </cfRule>
  </conditionalFormatting>
  <conditionalFormatting sqref="BD992:BD1009">
    <cfRule type="containsText" dxfId="12923" priority="265" stopIfTrue="1" operator="containsText" text="NS">
      <formula>NOT(ISERROR(SEARCH("NS",BD992:BD1009)))</formula>
    </cfRule>
  </conditionalFormatting>
  <conditionalFormatting sqref="BD992:BD1009">
    <cfRule type="containsText" dxfId="12922" priority="266" stopIfTrue="1" operator="containsText" text="DW">
      <formula>NOT(ISERROR(SEARCH("DW",BD992:BD1009)))</formula>
    </cfRule>
  </conditionalFormatting>
  <conditionalFormatting sqref="BD992:BD1009">
    <cfRule type="containsText" dxfId="12921" priority="267" stopIfTrue="1" operator="containsText" text="NC">
      <formula>NOT(ISERROR(SEARCH("NC",BD992:BD1009)))</formula>
    </cfRule>
  </conditionalFormatting>
  <conditionalFormatting sqref="BD1094:BD1111">
    <cfRule type="containsText" dxfId="12920" priority="268" stopIfTrue="1" operator="containsText" text="NS">
      <formula>NOT(ISERROR(SEARCH("NS",BD1094:BD1111)))</formula>
    </cfRule>
  </conditionalFormatting>
  <conditionalFormatting sqref="BD1094:BD1111">
    <cfRule type="containsText" dxfId="12919" priority="269" stopIfTrue="1" operator="containsText" text="DW">
      <formula>NOT(ISERROR(SEARCH("DW",BD1094:BD1111)))</formula>
    </cfRule>
  </conditionalFormatting>
  <conditionalFormatting sqref="BD1094:BD1111">
    <cfRule type="containsText" dxfId="12918" priority="270" stopIfTrue="1" operator="containsText" text="NC">
      <formula>NOT(ISERROR(SEARCH("NC",BD1094:BD1111)))</formula>
    </cfRule>
  </conditionalFormatting>
  <conditionalFormatting sqref="BD1196:BD1213">
    <cfRule type="containsText" dxfId="12917" priority="271" stopIfTrue="1" operator="containsText" text="NS">
      <formula>NOT(ISERROR(SEARCH("NS",BD1196:BD1213)))</formula>
    </cfRule>
  </conditionalFormatting>
  <conditionalFormatting sqref="BD1196:BD1213">
    <cfRule type="containsText" dxfId="12916" priority="272" stopIfTrue="1" operator="containsText" text="DW">
      <formula>NOT(ISERROR(SEARCH("DW",BD1196:BD1213)))</formula>
    </cfRule>
  </conditionalFormatting>
  <conditionalFormatting sqref="BD1196:BD1213">
    <cfRule type="containsText" dxfId="12915" priority="273" stopIfTrue="1" operator="containsText" text="NC">
      <formula>NOT(ISERROR(SEARCH("NC",BD1196:BD1213)))</formula>
    </cfRule>
  </conditionalFormatting>
  <conditionalFormatting sqref="BD1298:BD1315">
    <cfRule type="containsText" dxfId="12914" priority="274" stopIfTrue="1" operator="containsText" text="NS">
      <formula>NOT(ISERROR(SEARCH("NS",BD1298:BD1315)))</formula>
    </cfRule>
  </conditionalFormatting>
  <conditionalFormatting sqref="BD1298:BD1315">
    <cfRule type="containsText" dxfId="12913" priority="275" stopIfTrue="1" operator="containsText" text="DW">
      <formula>NOT(ISERROR(SEARCH("DW",BD1298:BD1315)))</formula>
    </cfRule>
  </conditionalFormatting>
  <conditionalFormatting sqref="BD1298:BD1315">
    <cfRule type="containsText" dxfId="12912" priority="276" stopIfTrue="1" operator="containsText" text="NC">
      <formula>NOT(ISERROR(SEARCH("NC",BD1298:BD1315)))</formula>
    </cfRule>
  </conditionalFormatting>
  <conditionalFormatting sqref="BD1400:BD1417">
    <cfRule type="containsText" dxfId="12911" priority="277" stopIfTrue="1" operator="containsText" text="NS">
      <formula>NOT(ISERROR(SEARCH("NS",BD1400:BD1417)))</formula>
    </cfRule>
  </conditionalFormatting>
  <conditionalFormatting sqref="BD1400:BD1417">
    <cfRule type="containsText" dxfId="12910" priority="278" stopIfTrue="1" operator="containsText" text="DW">
      <formula>NOT(ISERROR(SEARCH("DW",BD1400:BD1417)))</formula>
    </cfRule>
  </conditionalFormatting>
  <conditionalFormatting sqref="BD1400:BD1417">
    <cfRule type="containsText" dxfId="12909" priority="279" stopIfTrue="1" operator="containsText" text="NC">
      <formula>NOT(ISERROR(SEARCH("NC",BD1400:BD1417)))</formula>
    </cfRule>
  </conditionalFormatting>
  <conditionalFormatting sqref="BD1502:BD1519">
    <cfRule type="containsText" dxfId="12908" priority="280" stopIfTrue="1" operator="containsText" text="NS">
      <formula>NOT(ISERROR(SEARCH("NS",BD1502:BD1519)))</formula>
    </cfRule>
  </conditionalFormatting>
  <conditionalFormatting sqref="BD1502:BD1519">
    <cfRule type="containsText" dxfId="12907" priority="281" stopIfTrue="1" operator="containsText" text="DW">
      <formula>NOT(ISERROR(SEARCH("DW",BD1502:BD1519)))</formula>
    </cfRule>
  </conditionalFormatting>
  <conditionalFormatting sqref="BD1502:BD1519">
    <cfRule type="containsText" dxfId="12906" priority="282" stopIfTrue="1" operator="containsText" text="NC">
      <formula>NOT(ISERROR(SEARCH("NC",BD1502:BD1519)))</formula>
    </cfRule>
  </conditionalFormatting>
  <conditionalFormatting sqref="BD1604:BD1621">
    <cfRule type="containsText" dxfId="12905" priority="283" stopIfTrue="1" operator="containsText" text="NS">
      <formula>NOT(ISERROR(SEARCH("NS",BD1604:BD1621)))</formula>
    </cfRule>
  </conditionalFormatting>
  <conditionalFormatting sqref="BD1604:BD1621">
    <cfRule type="containsText" dxfId="12904" priority="284" stopIfTrue="1" operator="containsText" text="DW">
      <formula>NOT(ISERROR(SEARCH("DW",BD1604:BD1621)))</formula>
    </cfRule>
  </conditionalFormatting>
  <conditionalFormatting sqref="BD1604:BD1621">
    <cfRule type="containsText" dxfId="12903" priority="285" stopIfTrue="1" operator="containsText" text="NC">
      <formula>NOT(ISERROR(SEARCH("NC",BD1604:BD1621)))</formula>
    </cfRule>
  </conditionalFormatting>
  <conditionalFormatting sqref="BD1706:BD1723">
    <cfRule type="containsText" dxfId="12902" priority="286" stopIfTrue="1" operator="containsText" text="NS">
      <formula>NOT(ISERROR(SEARCH("NS",BD1706:BD1723)))</formula>
    </cfRule>
  </conditionalFormatting>
  <conditionalFormatting sqref="BD1706:BD1723">
    <cfRule type="containsText" dxfId="12901" priority="287" stopIfTrue="1" operator="containsText" text="DW">
      <formula>NOT(ISERROR(SEARCH("DW",BD1706:BD1723)))</formula>
    </cfRule>
  </conditionalFormatting>
  <conditionalFormatting sqref="BD1706:BD1723">
    <cfRule type="containsText" dxfId="12900" priority="288" stopIfTrue="1" operator="containsText" text="NC">
      <formula>NOT(ISERROR(SEARCH("NC",BD1706:BD1723)))</formula>
    </cfRule>
  </conditionalFormatting>
  <conditionalFormatting sqref="BD1808:BD1825">
    <cfRule type="containsText" dxfId="12899" priority="289" stopIfTrue="1" operator="containsText" text="NS">
      <formula>NOT(ISERROR(SEARCH("NS",BD1808:BD1825)))</formula>
    </cfRule>
  </conditionalFormatting>
  <conditionalFormatting sqref="BD1808:BD1825">
    <cfRule type="containsText" dxfId="12898" priority="290" stopIfTrue="1" operator="containsText" text="DW">
      <formula>NOT(ISERROR(SEARCH("DW",BD1808:BD1825)))</formula>
    </cfRule>
  </conditionalFormatting>
  <conditionalFormatting sqref="BD1808:BD1825">
    <cfRule type="containsText" dxfId="12897" priority="291" stopIfTrue="1" operator="containsText" text="NC">
      <formula>NOT(ISERROR(SEARCH("NC",BD1808:BD1825)))</formula>
    </cfRule>
  </conditionalFormatting>
  <conditionalFormatting sqref="BD1910:BD1927">
    <cfRule type="containsText" dxfId="12896" priority="292" stopIfTrue="1" operator="containsText" text="NS">
      <formula>NOT(ISERROR(SEARCH("NS",BD1910:BD1927)))</formula>
    </cfRule>
  </conditionalFormatting>
  <conditionalFormatting sqref="BD1910:BD1927">
    <cfRule type="containsText" dxfId="12895" priority="293" stopIfTrue="1" operator="containsText" text="DW">
      <formula>NOT(ISERROR(SEARCH("DW",BD1910:BD1927)))</formula>
    </cfRule>
  </conditionalFormatting>
  <conditionalFormatting sqref="BD1910:BD1927">
    <cfRule type="containsText" dxfId="12894" priority="294" stopIfTrue="1" operator="containsText" text="NC">
      <formula>NOT(ISERROR(SEARCH("NC",BD1910:BD1927)))</formula>
    </cfRule>
  </conditionalFormatting>
  <conditionalFormatting sqref="BD2012:BD2029">
    <cfRule type="containsText" dxfId="12893" priority="295" stopIfTrue="1" operator="containsText" text="NS">
      <formula>NOT(ISERROR(SEARCH("NS",BD2012:BD2029)))</formula>
    </cfRule>
  </conditionalFormatting>
  <conditionalFormatting sqref="BD2012:BD2029">
    <cfRule type="containsText" dxfId="12892" priority="296" stopIfTrue="1" operator="containsText" text="DW">
      <formula>NOT(ISERROR(SEARCH("DW",BD2012:BD2029)))</formula>
    </cfRule>
  </conditionalFormatting>
  <conditionalFormatting sqref="BD2012:BD2029">
    <cfRule type="containsText" dxfId="12891" priority="297" stopIfTrue="1" operator="containsText" text="NC">
      <formula>NOT(ISERROR(SEARCH("NC",BD2012:BD2029)))</formula>
    </cfRule>
  </conditionalFormatting>
  <conditionalFormatting sqref="BD2114:BD2131">
    <cfRule type="containsText" dxfId="12890" priority="298" stopIfTrue="1" operator="containsText" text="NS">
      <formula>NOT(ISERROR(SEARCH("NS",BD2114:BD2131)))</formula>
    </cfRule>
  </conditionalFormatting>
  <conditionalFormatting sqref="BD2114:BD2131">
    <cfRule type="containsText" dxfId="12889" priority="299" stopIfTrue="1" operator="containsText" text="DW">
      <formula>NOT(ISERROR(SEARCH("DW",BD2114:BD2131)))</formula>
    </cfRule>
  </conditionalFormatting>
  <conditionalFormatting sqref="BD2114:BD2131">
    <cfRule type="containsText" dxfId="12888" priority="300" stopIfTrue="1" operator="containsText" text="NC">
      <formula>NOT(ISERROR(SEARCH("NC",BD2114:BD2131)))</formula>
    </cfRule>
  </conditionalFormatting>
  <conditionalFormatting sqref="BD2216:BD2221">
    <cfRule type="containsText" dxfId="12887" priority="301" stopIfTrue="1" operator="containsText" text="NS">
      <formula>NOT(ISERROR(SEARCH("NS",BD2216:BD2221)))</formula>
    </cfRule>
  </conditionalFormatting>
  <conditionalFormatting sqref="BD2216:BD2221">
    <cfRule type="containsText" dxfId="12886" priority="302" stopIfTrue="1" operator="containsText" text="DW">
      <formula>NOT(ISERROR(SEARCH("DW",BD2216:BD2221)))</formula>
    </cfRule>
  </conditionalFormatting>
  <conditionalFormatting sqref="BD2216:BD2221">
    <cfRule type="containsText" dxfId="12885" priority="303" stopIfTrue="1" operator="containsText" text="NC">
      <formula>NOT(ISERROR(SEARCH("NC",BD2216:BD2221)))</formula>
    </cfRule>
  </conditionalFormatting>
  <conditionalFormatting sqref="BD2318:BD2335">
    <cfRule type="containsText" dxfId="12884" priority="304" stopIfTrue="1" operator="containsText" text="NS">
      <formula>NOT(ISERROR(SEARCH("NS",BD2318:BD2335)))</formula>
    </cfRule>
  </conditionalFormatting>
  <conditionalFormatting sqref="BD2318:BD2335">
    <cfRule type="containsText" dxfId="12883" priority="305" stopIfTrue="1" operator="containsText" text="DW">
      <formula>NOT(ISERROR(SEARCH("DW",BD2318:BD2335)))</formula>
    </cfRule>
  </conditionalFormatting>
  <conditionalFormatting sqref="BD2318:BD2335">
    <cfRule type="containsText" dxfId="12882" priority="306" stopIfTrue="1" operator="containsText" text="NC">
      <formula>NOT(ISERROR(SEARCH("NC",BD2318:BD2335)))</formula>
    </cfRule>
  </conditionalFormatting>
  <conditionalFormatting sqref="BD2420:BD2437">
    <cfRule type="containsText" dxfId="12881" priority="307" stopIfTrue="1" operator="containsText" text="NS">
      <formula>NOT(ISERROR(SEARCH("NS",BD2420:BD2437)))</formula>
    </cfRule>
  </conditionalFormatting>
  <conditionalFormatting sqref="BD2420:BD2437">
    <cfRule type="containsText" dxfId="12880" priority="308" stopIfTrue="1" operator="containsText" text="DW">
      <formula>NOT(ISERROR(SEARCH("DW",BD2420:BD2437)))</formula>
    </cfRule>
  </conditionalFormatting>
  <conditionalFormatting sqref="BD2420:BD2437">
    <cfRule type="containsText" dxfId="12879" priority="309" stopIfTrue="1" operator="containsText" text="NC">
      <formula>NOT(ISERROR(SEARCH("NC",BD2420:BD2437)))</formula>
    </cfRule>
  </conditionalFormatting>
  <conditionalFormatting sqref="BD2522:BD2539">
    <cfRule type="containsText" dxfId="12878" priority="310" stopIfTrue="1" operator="containsText" text="NS">
      <formula>NOT(ISERROR(SEARCH("NS",BD2522:BD2539)))</formula>
    </cfRule>
  </conditionalFormatting>
  <conditionalFormatting sqref="BD2522:BD2539">
    <cfRule type="containsText" dxfId="12877" priority="311" stopIfTrue="1" operator="containsText" text="DW">
      <formula>NOT(ISERROR(SEARCH("DW",BD2522:BD2539)))</formula>
    </cfRule>
  </conditionalFormatting>
  <conditionalFormatting sqref="BD2522:BD2539">
    <cfRule type="containsText" dxfId="12876" priority="312" stopIfTrue="1" operator="containsText" text="NC">
      <formula>NOT(ISERROR(SEARCH("NC",BD2522:BD2539)))</formula>
    </cfRule>
  </conditionalFormatting>
  <conditionalFormatting sqref="BD2624:BD2641">
    <cfRule type="containsText" dxfId="12875" priority="313" stopIfTrue="1" operator="containsText" text="NS">
      <formula>NOT(ISERROR(SEARCH("NS",BD2624:BD2641)))</formula>
    </cfRule>
  </conditionalFormatting>
  <conditionalFormatting sqref="BD2624:BD2641">
    <cfRule type="containsText" dxfId="12874" priority="314" stopIfTrue="1" operator="containsText" text="DW">
      <formula>NOT(ISERROR(SEARCH("DW",BD2624:BD2641)))</formula>
    </cfRule>
  </conditionalFormatting>
  <conditionalFormatting sqref="BD2624:BD2641">
    <cfRule type="containsText" dxfId="12873" priority="315" stopIfTrue="1" operator="containsText" text="NC">
      <formula>NOT(ISERROR(SEARCH("NC",BD2624:BD2641)))</formula>
    </cfRule>
  </conditionalFormatting>
  <conditionalFormatting sqref="F739:H753">
    <cfRule type="containsText" dxfId="12872" priority="316" stopIfTrue="1" operator="containsText" text="NS">
      <formula>NOT(ISERROR(SEARCH("NS",F739:H753)))</formula>
    </cfRule>
  </conditionalFormatting>
  <conditionalFormatting sqref="F739:H753">
    <cfRule type="containsText" dxfId="12871" priority="317" stopIfTrue="1" operator="containsText" text="DW">
      <formula>NOT(ISERROR(SEARCH("DW",F739:H753)))</formula>
    </cfRule>
  </conditionalFormatting>
  <conditionalFormatting sqref="F739:H753">
    <cfRule type="containsText" dxfId="12870" priority="318" stopIfTrue="1" operator="containsText" text="NC">
      <formula>NOT(ISERROR(SEARCH("NC",F739:H753)))</formula>
    </cfRule>
  </conditionalFormatting>
  <conditionalFormatting sqref="F943:H957">
    <cfRule type="containsText" dxfId="12869" priority="319" stopIfTrue="1" operator="containsText" text="NS">
      <formula>NOT(ISERROR(SEARCH("NS",F943:H957)))</formula>
    </cfRule>
  </conditionalFormatting>
  <conditionalFormatting sqref="F943:H957">
    <cfRule type="containsText" dxfId="12868" priority="320" stopIfTrue="1" operator="containsText" text="DW">
      <formula>NOT(ISERROR(SEARCH("DW",F943:H957)))</formula>
    </cfRule>
  </conditionalFormatting>
  <conditionalFormatting sqref="F943:H957">
    <cfRule type="containsText" dxfId="12867" priority="321" stopIfTrue="1" operator="containsText" text="NC">
      <formula>NOT(ISERROR(SEARCH("NC",F943:H957)))</formula>
    </cfRule>
  </conditionalFormatting>
  <conditionalFormatting sqref="F1045:H1059">
    <cfRule type="containsText" dxfId="12866" priority="322" stopIfTrue="1" operator="containsText" text="NS">
      <formula>NOT(ISERROR(SEARCH("NS",F1045:H1059)))</formula>
    </cfRule>
  </conditionalFormatting>
  <conditionalFormatting sqref="F1045:H1059">
    <cfRule type="containsText" dxfId="12865" priority="323" stopIfTrue="1" operator="containsText" text="DW">
      <formula>NOT(ISERROR(SEARCH("DW",F1045:H1059)))</formula>
    </cfRule>
  </conditionalFormatting>
  <conditionalFormatting sqref="F1045:H1059">
    <cfRule type="containsText" dxfId="12864" priority="324" stopIfTrue="1" operator="containsText" text="NC">
      <formula>NOT(ISERROR(SEARCH("NC",F1045:H1059)))</formula>
    </cfRule>
  </conditionalFormatting>
  <conditionalFormatting sqref="F1147:H1161">
    <cfRule type="containsText" dxfId="12863" priority="325" stopIfTrue="1" operator="containsText" text="NS">
      <formula>NOT(ISERROR(SEARCH("NS",F1147:H1161)))</formula>
    </cfRule>
  </conditionalFormatting>
  <conditionalFormatting sqref="F1147:H1161">
    <cfRule type="containsText" dxfId="12862" priority="326" stopIfTrue="1" operator="containsText" text="DW">
      <formula>NOT(ISERROR(SEARCH("DW",F1147:H1161)))</formula>
    </cfRule>
  </conditionalFormatting>
  <conditionalFormatting sqref="F1147:H1161">
    <cfRule type="containsText" dxfId="12861" priority="327" stopIfTrue="1" operator="containsText" text="NC">
      <formula>NOT(ISERROR(SEARCH("NC",F1147:H1161)))</formula>
    </cfRule>
  </conditionalFormatting>
  <conditionalFormatting sqref="F1249:H1263">
    <cfRule type="containsText" dxfId="12860" priority="328" stopIfTrue="1" operator="containsText" text="NS">
      <formula>NOT(ISERROR(SEARCH("NS",F1249:H1263)))</formula>
    </cfRule>
  </conditionalFormatting>
  <conditionalFormatting sqref="F1249:H1263">
    <cfRule type="containsText" dxfId="12859" priority="329" stopIfTrue="1" operator="containsText" text="DW">
      <formula>NOT(ISERROR(SEARCH("DW",F1249:H1263)))</formula>
    </cfRule>
  </conditionalFormatting>
  <conditionalFormatting sqref="F1249:H1263">
    <cfRule type="containsText" dxfId="12858" priority="330" stopIfTrue="1" operator="containsText" text="NC">
      <formula>NOT(ISERROR(SEARCH("NC",F1249:H1263)))</formula>
    </cfRule>
  </conditionalFormatting>
  <conditionalFormatting sqref="F1351:H1365">
    <cfRule type="containsText" dxfId="12857" priority="331" stopIfTrue="1" operator="containsText" text="NS">
      <formula>NOT(ISERROR(SEARCH("NS",F1351:H1365)))</formula>
    </cfRule>
  </conditionalFormatting>
  <conditionalFormatting sqref="F1351:H1365">
    <cfRule type="containsText" dxfId="12856" priority="332" stopIfTrue="1" operator="containsText" text="DW">
      <formula>NOT(ISERROR(SEARCH("DW",F1351:H1365)))</formula>
    </cfRule>
  </conditionalFormatting>
  <conditionalFormatting sqref="F1351:H1365">
    <cfRule type="containsText" dxfId="12855" priority="333" stopIfTrue="1" operator="containsText" text="NC">
      <formula>NOT(ISERROR(SEARCH("NC",F1351:H1365)))</formula>
    </cfRule>
  </conditionalFormatting>
  <conditionalFormatting sqref="F1759:H1773">
    <cfRule type="containsText" dxfId="12854" priority="334" stopIfTrue="1" operator="containsText" text="NS">
      <formula>NOT(ISERROR(SEARCH("NS",F1759:H1773)))</formula>
    </cfRule>
  </conditionalFormatting>
  <conditionalFormatting sqref="F1759:H1773">
    <cfRule type="containsText" dxfId="12853" priority="335" stopIfTrue="1" operator="containsText" text="DW">
      <formula>NOT(ISERROR(SEARCH("DW",F1759:H1773)))</formula>
    </cfRule>
  </conditionalFormatting>
  <conditionalFormatting sqref="F1759:H1773">
    <cfRule type="containsText" dxfId="12852" priority="336" stopIfTrue="1" operator="containsText" text="NC">
      <formula>NOT(ISERROR(SEARCH("NC",F1759:H1773)))</formula>
    </cfRule>
  </conditionalFormatting>
  <conditionalFormatting sqref="F1861:H1875">
    <cfRule type="containsText" dxfId="12851" priority="337" stopIfTrue="1" operator="containsText" text="NS">
      <formula>NOT(ISERROR(SEARCH("NS",F1861:H1875)))</formula>
    </cfRule>
  </conditionalFormatting>
  <conditionalFormatting sqref="F1861:H1875">
    <cfRule type="containsText" dxfId="12850" priority="338" stopIfTrue="1" operator="containsText" text="DW">
      <formula>NOT(ISERROR(SEARCH("DW",F1861:H1875)))</formula>
    </cfRule>
  </conditionalFormatting>
  <conditionalFormatting sqref="F1861:H1875">
    <cfRule type="containsText" dxfId="12849" priority="339" stopIfTrue="1" operator="containsText" text="NC">
      <formula>NOT(ISERROR(SEARCH("NC",F1861:H1875)))</formula>
    </cfRule>
  </conditionalFormatting>
  <conditionalFormatting sqref="F1963:H1977">
    <cfRule type="containsText" dxfId="12848" priority="340" stopIfTrue="1" operator="containsText" text="NS">
      <formula>NOT(ISERROR(SEARCH("NS",F1963:H1977)))</formula>
    </cfRule>
  </conditionalFormatting>
  <conditionalFormatting sqref="F1963:H1977">
    <cfRule type="containsText" dxfId="12847" priority="341" stopIfTrue="1" operator="containsText" text="DW">
      <formula>NOT(ISERROR(SEARCH("DW",F1963:H1977)))</formula>
    </cfRule>
  </conditionalFormatting>
  <conditionalFormatting sqref="F1963:H1977">
    <cfRule type="containsText" dxfId="12846" priority="342" stopIfTrue="1" operator="containsText" text="NC">
      <formula>NOT(ISERROR(SEARCH("NC",F1963:H1977)))</formula>
    </cfRule>
  </conditionalFormatting>
  <conditionalFormatting sqref="F2065:H2079">
    <cfRule type="containsText" dxfId="12845" priority="343" stopIfTrue="1" operator="containsText" text="NS">
      <formula>NOT(ISERROR(SEARCH("NS",F2065:H2079)))</formula>
    </cfRule>
  </conditionalFormatting>
  <conditionalFormatting sqref="F2065:H2079">
    <cfRule type="containsText" dxfId="12844" priority="344" stopIfTrue="1" operator="containsText" text="DW">
      <formula>NOT(ISERROR(SEARCH("DW",F2065:H2079)))</formula>
    </cfRule>
  </conditionalFormatting>
  <conditionalFormatting sqref="F2065:H2079">
    <cfRule type="containsText" dxfId="12843" priority="345" stopIfTrue="1" operator="containsText" text="NC">
      <formula>NOT(ISERROR(SEARCH("NC",F2065:H2079)))</formula>
    </cfRule>
  </conditionalFormatting>
  <conditionalFormatting sqref="F2167:H2181">
    <cfRule type="containsText" dxfId="12842" priority="346" stopIfTrue="1" operator="containsText" text="NS">
      <formula>NOT(ISERROR(SEARCH("NS",F2167:H2181)))</formula>
    </cfRule>
  </conditionalFormatting>
  <conditionalFormatting sqref="F2167:H2181">
    <cfRule type="containsText" dxfId="12841" priority="347" stopIfTrue="1" operator="containsText" text="DW">
      <formula>NOT(ISERROR(SEARCH("DW",F2167:H2181)))</formula>
    </cfRule>
  </conditionalFormatting>
  <conditionalFormatting sqref="F2167:H2181">
    <cfRule type="containsText" dxfId="12840" priority="348" stopIfTrue="1" operator="containsText" text="NC">
      <formula>NOT(ISERROR(SEARCH("NC",F2167:H2181)))</formula>
    </cfRule>
  </conditionalFormatting>
  <conditionalFormatting sqref="F1455:H1467">
    <cfRule type="containsText" dxfId="12839" priority="349" stopIfTrue="1" operator="containsText" text="NS">
      <formula>NOT(ISERROR(SEARCH("NS",F1455:H1467)))</formula>
    </cfRule>
  </conditionalFormatting>
  <conditionalFormatting sqref="F1455:H1467">
    <cfRule type="containsText" dxfId="12838" priority="350" stopIfTrue="1" operator="containsText" text="DW">
      <formula>NOT(ISERROR(SEARCH("DW",F1455:H1467)))</formula>
    </cfRule>
  </conditionalFormatting>
  <conditionalFormatting sqref="F1455:H1467">
    <cfRule type="containsText" dxfId="12837" priority="351" stopIfTrue="1" operator="containsText" text="NC">
      <formula>NOT(ISERROR(SEARCH("NC",F1455:H1467)))</formula>
    </cfRule>
  </conditionalFormatting>
  <conditionalFormatting sqref="F2217:H2221">
    <cfRule type="containsText" dxfId="12836" priority="352" stopIfTrue="1" operator="containsText" text="NS">
      <formula>NOT(ISERROR(SEARCH("NS",F2217:H2221)))</formula>
    </cfRule>
  </conditionalFormatting>
  <conditionalFormatting sqref="F2217:H2221">
    <cfRule type="containsText" dxfId="12835" priority="353" stopIfTrue="1" operator="containsText" text="DW">
      <formula>NOT(ISERROR(SEARCH("DW",F2217:H2221)))</formula>
    </cfRule>
  </conditionalFormatting>
  <conditionalFormatting sqref="F2217:H2221">
    <cfRule type="containsText" dxfId="12834" priority="354" stopIfTrue="1" operator="containsText" text="NC">
      <formula>NOT(ISERROR(SEARCH("NC",F2217:H2221)))</formula>
    </cfRule>
  </conditionalFormatting>
  <conditionalFormatting sqref="F2269:H2283">
    <cfRule type="containsText" dxfId="12833" priority="355" stopIfTrue="1" operator="containsText" text="NS">
      <formula>NOT(ISERROR(SEARCH("NS",F2269:H2283)))</formula>
    </cfRule>
  </conditionalFormatting>
  <conditionalFormatting sqref="F2269:H2283">
    <cfRule type="containsText" dxfId="12832" priority="356" stopIfTrue="1" operator="containsText" text="DW">
      <formula>NOT(ISERROR(SEARCH("DW",F2269:H2283)))</formula>
    </cfRule>
  </conditionalFormatting>
  <conditionalFormatting sqref="F2269:H2283">
    <cfRule type="containsText" dxfId="12831" priority="357" stopIfTrue="1" operator="containsText" text="NC">
      <formula>NOT(ISERROR(SEARCH("NC",F2269:H2283)))</formula>
    </cfRule>
  </conditionalFormatting>
  <conditionalFormatting sqref="F2371:H2385">
    <cfRule type="containsText" dxfId="12830" priority="358" stopIfTrue="1" operator="containsText" text="NS">
      <formula>NOT(ISERROR(SEARCH("NS",F2371:H2385)))</formula>
    </cfRule>
  </conditionalFormatting>
  <conditionalFormatting sqref="F2371:H2385">
    <cfRule type="containsText" dxfId="12829" priority="359" stopIfTrue="1" operator="containsText" text="DW">
      <formula>NOT(ISERROR(SEARCH("DW",F2371:H2385)))</formula>
    </cfRule>
  </conditionalFormatting>
  <conditionalFormatting sqref="F2371:H2385">
    <cfRule type="containsText" dxfId="12828" priority="360" stopIfTrue="1" operator="containsText" text="NC">
      <formula>NOT(ISERROR(SEARCH("NC",F2371:H2385)))</formula>
    </cfRule>
  </conditionalFormatting>
  <conditionalFormatting sqref="F2473:H2487">
    <cfRule type="containsText" dxfId="12827" priority="361" stopIfTrue="1" operator="containsText" text="NS">
      <formula>NOT(ISERROR(SEARCH("NS",F2473:H2487)))</formula>
    </cfRule>
  </conditionalFormatting>
  <conditionalFormatting sqref="F2473:H2487">
    <cfRule type="containsText" dxfId="12826" priority="362" stopIfTrue="1" operator="containsText" text="DW">
      <formula>NOT(ISERROR(SEARCH("DW",F2473:H2487)))</formula>
    </cfRule>
  </conditionalFormatting>
  <conditionalFormatting sqref="F2473:H2487">
    <cfRule type="containsText" dxfId="12825" priority="363" stopIfTrue="1" operator="containsText" text="NC">
      <formula>NOT(ISERROR(SEARCH("NC",F2473:H2487)))</formula>
    </cfRule>
  </conditionalFormatting>
  <conditionalFormatting sqref="F2575:H2589">
    <cfRule type="containsText" dxfId="12824" priority="364" stopIfTrue="1" operator="containsText" text="NS">
      <formula>NOT(ISERROR(SEARCH("NS",F2575:H2589)))</formula>
    </cfRule>
  </conditionalFormatting>
  <conditionalFormatting sqref="F2575:H2589">
    <cfRule type="containsText" dxfId="12823" priority="365" stopIfTrue="1" operator="containsText" text="DW">
      <formula>NOT(ISERROR(SEARCH("DW",F2575:H2589)))</formula>
    </cfRule>
  </conditionalFormatting>
  <conditionalFormatting sqref="F2575:H2589">
    <cfRule type="containsText" dxfId="12822" priority="366" stopIfTrue="1" operator="containsText" text="NC">
      <formula>NOT(ISERROR(SEARCH("NC",F2575:H2589)))</formula>
    </cfRule>
  </conditionalFormatting>
  <conditionalFormatting sqref="F535:H549">
    <cfRule type="containsText" dxfId="12821" priority="367" stopIfTrue="1" operator="containsText" text="NS">
      <formula>NOT(ISERROR(SEARCH("NS",F535:H549)))</formula>
    </cfRule>
  </conditionalFormatting>
  <conditionalFormatting sqref="F535:H549">
    <cfRule type="containsText" dxfId="12820" priority="368" stopIfTrue="1" operator="containsText" text="DW">
      <formula>NOT(ISERROR(SEARCH("DW",F535:H549)))</formula>
    </cfRule>
  </conditionalFormatting>
  <conditionalFormatting sqref="F535:H549">
    <cfRule type="containsText" dxfId="12819" priority="369" stopIfTrue="1" operator="containsText" text="NC">
      <formula>NOT(ISERROR(SEARCH("NC",F535:H549)))</formula>
    </cfRule>
  </conditionalFormatting>
  <conditionalFormatting sqref="F1555:H1569">
    <cfRule type="containsText" dxfId="12818" priority="370" stopIfTrue="1" operator="containsText" text="NS">
      <formula>NOT(ISERROR(SEARCH("NS",F1555:H1569)))</formula>
    </cfRule>
  </conditionalFormatting>
  <conditionalFormatting sqref="F1555:H1569">
    <cfRule type="containsText" dxfId="12817" priority="371" stopIfTrue="1" operator="containsText" text="DW">
      <formula>NOT(ISERROR(SEARCH("DW",F1555:H1569)))</formula>
    </cfRule>
  </conditionalFormatting>
  <conditionalFormatting sqref="F1555:H1569">
    <cfRule type="containsText" dxfId="12816" priority="372" stopIfTrue="1" operator="containsText" text="NC">
      <formula>NOT(ISERROR(SEARCH("NC",F1555:H1569)))</formula>
    </cfRule>
  </conditionalFormatting>
  <conditionalFormatting sqref="F2223:H2232">
    <cfRule type="containsText" dxfId="12815" priority="373" stopIfTrue="1" operator="containsText" text="NS">
      <formula>NOT(ISERROR(SEARCH("NS",F2223:H2232)))</formula>
    </cfRule>
  </conditionalFormatting>
  <conditionalFormatting sqref="F2223:H2232">
    <cfRule type="containsText" dxfId="12814" priority="374" stopIfTrue="1" operator="containsText" text="DW">
      <formula>NOT(ISERROR(SEARCH("DW",F2223:H2232)))</formula>
    </cfRule>
  </conditionalFormatting>
  <conditionalFormatting sqref="F2223:H2232">
    <cfRule type="containsText" dxfId="12813" priority="375" stopIfTrue="1" operator="containsText" text="NC">
      <formula>NOT(ISERROR(SEARCH("NC",F2223:H2232)))</formula>
    </cfRule>
  </conditionalFormatting>
  <conditionalFormatting sqref="F380:H396">
    <cfRule type="containsText" dxfId="12812" priority="376" stopIfTrue="1" operator="containsText" text="NS">
      <formula>NOT(ISERROR(SEARCH("NS",F380:H396)))</formula>
    </cfRule>
  </conditionalFormatting>
  <conditionalFormatting sqref="F380:H396">
    <cfRule type="containsText" dxfId="12811" priority="377" stopIfTrue="1" operator="containsText" text="DW">
      <formula>NOT(ISERROR(SEARCH("DW",F380:H396)))</formula>
    </cfRule>
  </conditionalFormatting>
  <conditionalFormatting sqref="F380:H396">
    <cfRule type="containsText" dxfId="12810" priority="378" stopIfTrue="1" operator="containsText" text="NC">
      <formula>NOT(ISERROR(SEARCH("NC",F380:H396)))</formula>
    </cfRule>
  </conditionalFormatting>
  <conditionalFormatting sqref="F483:H498">
    <cfRule type="containsText" dxfId="12809" priority="379" stopIfTrue="1" operator="containsText" text="NS">
      <formula>NOT(ISERROR(SEARCH("NS",F483:H498)))</formula>
    </cfRule>
  </conditionalFormatting>
  <conditionalFormatting sqref="F483:H498">
    <cfRule type="containsText" dxfId="12808" priority="380" stopIfTrue="1" operator="containsText" text="DW">
      <formula>NOT(ISERROR(SEARCH("DW",F483:H498)))</formula>
    </cfRule>
  </conditionalFormatting>
  <conditionalFormatting sqref="F483:H498">
    <cfRule type="containsText" dxfId="12807" priority="381" stopIfTrue="1" operator="containsText" text="NC">
      <formula>NOT(ISERROR(SEARCH("NC",F483:H498)))</formula>
    </cfRule>
  </conditionalFormatting>
  <conditionalFormatting sqref="F582:H582">
    <cfRule type="containsText" dxfId="12806" priority="382" stopIfTrue="1" operator="containsText" text="NS">
      <formula>NOT(ISERROR(SEARCH("NS",F582:H582)))</formula>
    </cfRule>
  </conditionalFormatting>
  <conditionalFormatting sqref="F582:H582">
    <cfRule type="containsText" dxfId="12805" priority="383" stopIfTrue="1" operator="containsText" text="DW">
      <formula>NOT(ISERROR(SEARCH("DW",F582:H582)))</formula>
    </cfRule>
  </conditionalFormatting>
  <conditionalFormatting sqref="F582:H582">
    <cfRule type="containsText" dxfId="12804" priority="384" stopIfTrue="1" operator="containsText" text="NC">
      <formula>NOT(ISERROR(SEARCH("NC",F582:H582)))</formula>
    </cfRule>
  </conditionalFormatting>
  <conditionalFormatting sqref="F584:H600">
    <cfRule type="containsText" dxfId="12803" priority="385" stopIfTrue="1" operator="containsText" text="NS">
      <formula>NOT(ISERROR(SEARCH("NS",F584:H600)))</formula>
    </cfRule>
  </conditionalFormatting>
  <conditionalFormatting sqref="F584:H600">
    <cfRule type="containsText" dxfId="12802" priority="386" stopIfTrue="1" operator="containsText" text="DW">
      <formula>NOT(ISERROR(SEARCH("DW",F584:H600)))</formula>
    </cfRule>
  </conditionalFormatting>
  <conditionalFormatting sqref="F584:H600">
    <cfRule type="containsText" dxfId="12801" priority="387" stopIfTrue="1" operator="containsText" text="NC">
      <formula>NOT(ISERROR(SEARCH("NC",F584:H600)))</formula>
    </cfRule>
  </conditionalFormatting>
  <conditionalFormatting sqref="F687:H702">
    <cfRule type="containsText" dxfId="12800" priority="388" stopIfTrue="1" operator="containsText" text="NS">
      <formula>NOT(ISERROR(SEARCH("NS",F687:H702)))</formula>
    </cfRule>
  </conditionalFormatting>
  <conditionalFormatting sqref="F687:H702">
    <cfRule type="containsText" dxfId="12799" priority="389" stopIfTrue="1" operator="containsText" text="DW">
      <formula>NOT(ISERROR(SEARCH("DW",F687:H702)))</formula>
    </cfRule>
  </conditionalFormatting>
  <conditionalFormatting sqref="F687:H702">
    <cfRule type="containsText" dxfId="12798" priority="390" stopIfTrue="1" operator="containsText" text="NC">
      <formula>NOT(ISERROR(SEARCH("NC",F687:H702)))</formula>
    </cfRule>
  </conditionalFormatting>
  <conditionalFormatting sqref="F786:H786">
    <cfRule type="containsText" dxfId="12797" priority="391" stopIfTrue="1" operator="containsText" text="NS">
      <formula>NOT(ISERROR(SEARCH("NS",F786:H786)))</formula>
    </cfRule>
  </conditionalFormatting>
  <conditionalFormatting sqref="F786:H786">
    <cfRule type="containsText" dxfId="12796" priority="392" stopIfTrue="1" operator="containsText" text="DW">
      <formula>NOT(ISERROR(SEARCH("DW",F786:H786)))</formula>
    </cfRule>
  </conditionalFormatting>
  <conditionalFormatting sqref="F786:H786">
    <cfRule type="containsText" dxfId="12795" priority="393" stopIfTrue="1" operator="containsText" text="NC">
      <formula>NOT(ISERROR(SEARCH("NC",F786:H786)))</formula>
    </cfRule>
  </conditionalFormatting>
  <conditionalFormatting sqref="F788:H804">
    <cfRule type="containsText" dxfId="12794" priority="394" stopIfTrue="1" operator="containsText" text="NS">
      <formula>NOT(ISERROR(SEARCH("NS",F788:H804)))</formula>
    </cfRule>
  </conditionalFormatting>
  <conditionalFormatting sqref="F788:H804">
    <cfRule type="containsText" dxfId="12793" priority="395" stopIfTrue="1" operator="containsText" text="DW">
      <formula>NOT(ISERROR(SEARCH("DW",F788:H804)))</formula>
    </cfRule>
  </conditionalFormatting>
  <conditionalFormatting sqref="F788:H804">
    <cfRule type="containsText" dxfId="12792" priority="396" stopIfTrue="1" operator="containsText" text="NC">
      <formula>NOT(ISERROR(SEARCH("NC",F788:H804)))</formula>
    </cfRule>
  </conditionalFormatting>
  <conditionalFormatting sqref="F891:H906">
    <cfRule type="containsText" dxfId="12791" priority="397" stopIfTrue="1" operator="containsText" text="NS">
      <formula>NOT(ISERROR(SEARCH("NS",F891:H906)))</formula>
    </cfRule>
  </conditionalFormatting>
  <conditionalFormatting sqref="F891:H906">
    <cfRule type="containsText" dxfId="12790" priority="398" stopIfTrue="1" operator="containsText" text="DW">
      <formula>NOT(ISERROR(SEARCH("DW",F891:H906)))</formula>
    </cfRule>
  </conditionalFormatting>
  <conditionalFormatting sqref="F891:H906">
    <cfRule type="containsText" dxfId="12789" priority="399" stopIfTrue="1" operator="containsText" text="NC">
      <formula>NOT(ISERROR(SEARCH("NC",F891:H906)))</formula>
    </cfRule>
  </conditionalFormatting>
  <conditionalFormatting sqref="F992:H1008">
    <cfRule type="containsText" dxfId="12788" priority="400" stopIfTrue="1" operator="containsText" text="NS">
      <formula>NOT(ISERROR(SEARCH("NS",F992:H1008)))</formula>
    </cfRule>
  </conditionalFormatting>
  <conditionalFormatting sqref="F992:H1008">
    <cfRule type="containsText" dxfId="12787" priority="401" stopIfTrue="1" operator="containsText" text="DW">
      <formula>NOT(ISERROR(SEARCH("DW",F992:H1008)))</formula>
    </cfRule>
  </conditionalFormatting>
  <conditionalFormatting sqref="F992:H1008">
    <cfRule type="containsText" dxfId="12786" priority="402" stopIfTrue="1" operator="containsText" text="NC">
      <formula>NOT(ISERROR(SEARCH("NC",F992:H1008)))</formula>
    </cfRule>
  </conditionalFormatting>
  <conditionalFormatting sqref="F1095:H1110">
    <cfRule type="containsText" dxfId="12785" priority="403" stopIfTrue="1" operator="containsText" text="NS">
      <formula>NOT(ISERROR(SEARCH("NS",F1095:H1110)))</formula>
    </cfRule>
  </conditionalFormatting>
  <conditionalFormatting sqref="F1095:H1110">
    <cfRule type="containsText" dxfId="12784" priority="404" stopIfTrue="1" operator="containsText" text="DW">
      <formula>NOT(ISERROR(SEARCH("DW",F1095:H1110)))</formula>
    </cfRule>
  </conditionalFormatting>
  <conditionalFormatting sqref="F1095:H1110">
    <cfRule type="containsText" dxfId="12783" priority="405" stopIfTrue="1" operator="containsText" text="NC">
      <formula>NOT(ISERROR(SEARCH("NC",F1095:H1110)))</formula>
    </cfRule>
  </conditionalFormatting>
  <conditionalFormatting sqref="F1196:H1212">
    <cfRule type="containsText" dxfId="12782" priority="406" stopIfTrue="1" operator="containsText" text="NS">
      <formula>NOT(ISERROR(SEARCH("NS",F1196:H1212)))</formula>
    </cfRule>
  </conditionalFormatting>
  <conditionalFormatting sqref="F1196:H1212">
    <cfRule type="containsText" dxfId="12781" priority="407" stopIfTrue="1" operator="containsText" text="DW">
      <formula>NOT(ISERROR(SEARCH("DW",F1196:H1212)))</formula>
    </cfRule>
  </conditionalFormatting>
  <conditionalFormatting sqref="F1196:H1212">
    <cfRule type="containsText" dxfId="12780" priority="408" stopIfTrue="1" operator="containsText" text="NC">
      <formula>NOT(ISERROR(SEARCH("NC",F1196:H1212)))</formula>
    </cfRule>
  </conditionalFormatting>
  <conditionalFormatting sqref="F1298:H1314">
    <cfRule type="containsText" dxfId="12779" priority="409" stopIfTrue="1" operator="containsText" text="NS">
      <formula>NOT(ISERROR(SEARCH("NS",F1298:H1314)))</formula>
    </cfRule>
  </conditionalFormatting>
  <conditionalFormatting sqref="F1298:H1314">
    <cfRule type="containsText" dxfId="12778" priority="410" stopIfTrue="1" operator="containsText" text="DW">
      <formula>NOT(ISERROR(SEARCH("DW",F1298:H1314)))</formula>
    </cfRule>
  </conditionalFormatting>
  <conditionalFormatting sqref="F1298:H1314">
    <cfRule type="containsText" dxfId="12777" priority="411" stopIfTrue="1" operator="containsText" text="NC">
      <formula>NOT(ISERROR(SEARCH("NC",F1298:H1314)))</formula>
    </cfRule>
  </conditionalFormatting>
  <conditionalFormatting sqref="F1400:H1416">
    <cfRule type="containsText" dxfId="12776" priority="412" stopIfTrue="1" operator="containsText" text="NS">
      <formula>NOT(ISERROR(SEARCH("NS",F1400:H1416)))</formula>
    </cfRule>
  </conditionalFormatting>
  <conditionalFormatting sqref="F1400:H1416">
    <cfRule type="containsText" dxfId="12775" priority="413" stopIfTrue="1" operator="containsText" text="DW">
      <formula>NOT(ISERROR(SEARCH("DW",F1400:H1416)))</formula>
    </cfRule>
  </conditionalFormatting>
  <conditionalFormatting sqref="F1400:H1416">
    <cfRule type="containsText" dxfId="12774" priority="414" stopIfTrue="1" operator="containsText" text="NC">
      <formula>NOT(ISERROR(SEARCH("NC",F1400:H1416)))</formula>
    </cfRule>
  </conditionalFormatting>
  <conditionalFormatting sqref="F1502:H1518">
    <cfRule type="containsText" dxfId="12773" priority="415" stopIfTrue="1" operator="containsText" text="NS">
      <formula>NOT(ISERROR(SEARCH("NS",F1502:H1518)))</formula>
    </cfRule>
  </conditionalFormatting>
  <conditionalFormatting sqref="F1502:H1518">
    <cfRule type="containsText" dxfId="12772" priority="416" stopIfTrue="1" operator="containsText" text="DW">
      <formula>NOT(ISERROR(SEARCH("DW",F1502:H1518)))</formula>
    </cfRule>
  </conditionalFormatting>
  <conditionalFormatting sqref="F1502:H1518">
    <cfRule type="containsText" dxfId="12771" priority="417" stopIfTrue="1" operator="containsText" text="NC">
      <formula>NOT(ISERROR(SEARCH("NC",F1502:H1518)))</formula>
    </cfRule>
  </conditionalFormatting>
  <conditionalFormatting sqref="F1604:H1620">
    <cfRule type="containsText" dxfId="12770" priority="418" stopIfTrue="1" operator="containsText" text="NS">
      <formula>NOT(ISERROR(SEARCH("NS",F1604:H1620)))</formula>
    </cfRule>
  </conditionalFormatting>
  <conditionalFormatting sqref="F1604:H1620">
    <cfRule type="containsText" dxfId="12769" priority="419" stopIfTrue="1" operator="containsText" text="DW">
      <formula>NOT(ISERROR(SEARCH("DW",F1604:H1620)))</formula>
    </cfRule>
  </conditionalFormatting>
  <conditionalFormatting sqref="F1604:H1620">
    <cfRule type="containsText" dxfId="12768" priority="420" stopIfTrue="1" operator="containsText" text="NC">
      <formula>NOT(ISERROR(SEARCH("NC",F1604:H1620)))</formula>
    </cfRule>
  </conditionalFormatting>
  <conditionalFormatting sqref="F1707:H1722">
    <cfRule type="containsText" dxfId="12767" priority="421" stopIfTrue="1" operator="containsText" text="NS">
      <formula>NOT(ISERROR(SEARCH("NS",F1707:H1722)))</formula>
    </cfRule>
  </conditionalFormatting>
  <conditionalFormatting sqref="F1707:H1722">
    <cfRule type="containsText" dxfId="12766" priority="422" stopIfTrue="1" operator="containsText" text="DW">
      <formula>NOT(ISERROR(SEARCH("DW",F1707:H1722)))</formula>
    </cfRule>
  </conditionalFormatting>
  <conditionalFormatting sqref="F1707:H1722">
    <cfRule type="containsText" dxfId="12765" priority="423" stopIfTrue="1" operator="containsText" text="NC">
      <formula>NOT(ISERROR(SEARCH("NC",F1707:H1722)))</formula>
    </cfRule>
  </conditionalFormatting>
  <conditionalFormatting sqref="F1911:H1926">
    <cfRule type="containsText" dxfId="12764" priority="424" stopIfTrue="1" operator="containsText" text="NS">
      <formula>NOT(ISERROR(SEARCH("NS",F1911:H1926)))</formula>
    </cfRule>
  </conditionalFormatting>
  <conditionalFormatting sqref="F1911:H1926">
    <cfRule type="containsText" dxfId="12763" priority="425" stopIfTrue="1" operator="containsText" text="DW">
      <formula>NOT(ISERROR(SEARCH("DW",F1911:H1926)))</formula>
    </cfRule>
  </conditionalFormatting>
  <conditionalFormatting sqref="F1911:H1926">
    <cfRule type="containsText" dxfId="12762" priority="426" stopIfTrue="1" operator="containsText" text="NC">
      <formula>NOT(ISERROR(SEARCH("NC",F1911:H1926)))</formula>
    </cfRule>
  </conditionalFormatting>
  <conditionalFormatting sqref="F2012:H2028">
    <cfRule type="containsText" dxfId="12761" priority="427" stopIfTrue="1" operator="containsText" text="NS">
      <formula>NOT(ISERROR(SEARCH("NS",F2012:H2028)))</formula>
    </cfRule>
  </conditionalFormatting>
  <conditionalFormatting sqref="F2012:H2028">
    <cfRule type="containsText" dxfId="12760" priority="428" stopIfTrue="1" operator="containsText" text="DW">
      <formula>NOT(ISERROR(SEARCH("DW",F2012:H2028)))</formula>
    </cfRule>
  </conditionalFormatting>
  <conditionalFormatting sqref="F2012:H2028">
    <cfRule type="containsText" dxfId="12759" priority="429" stopIfTrue="1" operator="containsText" text="NC">
      <formula>NOT(ISERROR(SEARCH("NC",F2012:H2028)))</formula>
    </cfRule>
  </conditionalFormatting>
  <conditionalFormatting sqref="F2115:H2130">
    <cfRule type="containsText" dxfId="12758" priority="430" stopIfTrue="1" operator="containsText" text="NS">
      <formula>NOT(ISERROR(SEARCH("NS",F2115:H2130)))</formula>
    </cfRule>
  </conditionalFormatting>
  <conditionalFormatting sqref="F2115:H2130">
    <cfRule type="containsText" dxfId="12757" priority="431" stopIfTrue="1" operator="containsText" text="DW">
      <formula>NOT(ISERROR(SEARCH("DW",F2115:H2130)))</formula>
    </cfRule>
  </conditionalFormatting>
  <conditionalFormatting sqref="F2115:H2130">
    <cfRule type="containsText" dxfId="12756" priority="432" stopIfTrue="1" operator="containsText" text="NC">
      <formula>NOT(ISERROR(SEARCH("NC",F2115:H2130)))</formula>
    </cfRule>
  </conditionalFormatting>
  <conditionalFormatting sqref="F1452:H1453">
    <cfRule type="containsText" dxfId="12755" priority="433" stopIfTrue="1" operator="containsText" text="NS">
      <formula>NOT(ISERROR(SEARCH("NS",F1452:H1453)))</formula>
    </cfRule>
  </conditionalFormatting>
  <conditionalFormatting sqref="F1452:H1453">
    <cfRule type="containsText" dxfId="12754" priority="434" stopIfTrue="1" operator="containsText" text="DW">
      <formula>NOT(ISERROR(SEARCH("DW",F1452:H1453)))</formula>
    </cfRule>
  </conditionalFormatting>
  <conditionalFormatting sqref="F1452:H1453">
    <cfRule type="containsText" dxfId="12753" priority="435" stopIfTrue="1" operator="containsText" text="NC">
      <formula>NOT(ISERROR(SEARCH("NC",F1452:H1453)))</formula>
    </cfRule>
  </conditionalFormatting>
  <conditionalFormatting sqref="F2319:H2334">
    <cfRule type="containsText" dxfId="12752" priority="436" stopIfTrue="1" operator="containsText" text="NS">
      <formula>NOT(ISERROR(SEARCH("NS",F2319:H2334)))</formula>
    </cfRule>
  </conditionalFormatting>
  <conditionalFormatting sqref="F2319:H2334">
    <cfRule type="containsText" dxfId="12751" priority="437" stopIfTrue="1" operator="containsText" text="DW">
      <formula>NOT(ISERROR(SEARCH("DW",F2319:H2334)))</formula>
    </cfRule>
  </conditionalFormatting>
  <conditionalFormatting sqref="F2319:H2334">
    <cfRule type="containsText" dxfId="12750" priority="438" stopIfTrue="1" operator="containsText" text="NC">
      <formula>NOT(ISERROR(SEARCH("NC",F2319:H2334)))</formula>
    </cfRule>
  </conditionalFormatting>
  <conditionalFormatting sqref="F2420:H2436">
    <cfRule type="containsText" dxfId="12749" priority="439" stopIfTrue="1" operator="containsText" text="NS">
      <formula>NOT(ISERROR(SEARCH("NS",F2420:H2436)))</formula>
    </cfRule>
  </conditionalFormatting>
  <conditionalFormatting sqref="F2420:H2436">
    <cfRule type="containsText" dxfId="12748" priority="440" stopIfTrue="1" operator="containsText" text="DW">
      <formula>NOT(ISERROR(SEARCH("DW",F2420:H2436)))</formula>
    </cfRule>
  </conditionalFormatting>
  <conditionalFormatting sqref="F2420:H2436">
    <cfRule type="containsText" dxfId="12747" priority="441" stopIfTrue="1" operator="containsText" text="NC">
      <formula>NOT(ISERROR(SEARCH("NC",F2420:H2436)))</formula>
    </cfRule>
  </conditionalFormatting>
  <conditionalFormatting sqref="F2523:H2538">
    <cfRule type="containsText" dxfId="12746" priority="442" stopIfTrue="1" operator="containsText" text="NS">
      <formula>NOT(ISERROR(SEARCH("NS",F2523:H2538)))</formula>
    </cfRule>
  </conditionalFormatting>
  <conditionalFormatting sqref="F2523:H2538">
    <cfRule type="containsText" dxfId="12745" priority="443" stopIfTrue="1" operator="containsText" text="DW">
      <formula>NOT(ISERROR(SEARCH("DW",F2523:H2538)))</formula>
    </cfRule>
  </conditionalFormatting>
  <conditionalFormatting sqref="F2523:H2538">
    <cfRule type="containsText" dxfId="12744" priority="444" stopIfTrue="1" operator="containsText" text="NC">
      <formula>NOT(ISERROR(SEARCH("NC",F2523:H2538)))</formula>
    </cfRule>
  </conditionalFormatting>
  <conditionalFormatting sqref="F2624:H2640">
    <cfRule type="containsText" dxfId="12743" priority="445" stopIfTrue="1" operator="containsText" text="NS">
      <formula>NOT(ISERROR(SEARCH("NS",F2624:H2640)))</formula>
    </cfRule>
  </conditionalFormatting>
  <conditionalFormatting sqref="F2624:H2640">
    <cfRule type="containsText" dxfId="12742" priority="446" stopIfTrue="1" operator="containsText" text="DW">
      <formula>NOT(ISERROR(SEARCH("DW",F2624:H2640)))</formula>
    </cfRule>
  </conditionalFormatting>
  <conditionalFormatting sqref="F2624:H2640">
    <cfRule type="containsText" dxfId="12741" priority="447" stopIfTrue="1" operator="containsText" text="NC">
      <formula>NOT(ISERROR(SEARCH("NC",F2624:H2640)))</formula>
    </cfRule>
  </conditionalFormatting>
  <conditionalFormatting sqref="F1428:H1441">
    <cfRule type="containsText" dxfId="12740" priority="448" stopIfTrue="1" operator="containsText" text="NS">
      <formula>NOT(ISERROR(SEARCH("NS",F1428:H1441)))</formula>
    </cfRule>
  </conditionalFormatting>
  <conditionalFormatting sqref="F1428:H1441">
    <cfRule type="containsText" dxfId="12739" priority="449" stopIfTrue="1" operator="containsText" text="DW">
      <formula>NOT(ISERROR(SEARCH("DW",F1428:H1441)))</formula>
    </cfRule>
  </conditionalFormatting>
  <conditionalFormatting sqref="F1428:H1441">
    <cfRule type="containsText" dxfId="12738" priority="450" stopIfTrue="1" operator="containsText" text="NC">
      <formula>NOT(ISERROR(SEARCH("NC",F1428:H1441)))</formula>
    </cfRule>
  </conditionalFormatting>
  <conditionalFormatting sqref="F357:H370">
    <cfRule type="containsText" dxfId="12737" priority="451" stopIfTrue="1" operator="containsText" text="NS">
      <formula>NOT(ISERROR(SEARCH("NS",F357:H370)))</formula>
    </cfRule>
  </conditionalFormatting>
  <conditionalFormatting sqref="F357:H370">
    <cfRule type="containsText" dxfId="12736" priority="452" stopIfTrue="1" operator="containsText" text="DW">
      <formula>NOT(ISERROR(SEARCH("DW",F357:H370)))</formula>
    </cfRule>
  </conditionalFormatting>
  <conditionalFormatting sqref="F357:H370">
    <cfRule type="containsText" dxfId="12735" priority="453" stopIfTrue="1" operator="containsText" text="NC">
      <formula>NOT(ISERROR(SEARCH("NC",F357:H370)))</formula>
    </cfRule>
  </conditionalFormatting>
  <conditionalFormatting sqref="F459:H472">
    <cfRule type="containsText" dxfId="12734" priority="454" stopIfTrue="1" operator="containsText" text="NS">
      <formula>NOT(ISERROR(SEARCH("NS",F459:H472)))</formula>
    </cfRule>
  </conditionalFormatting>
  <conditionalFormatting sqref="F459:H472">
    <cfRule type="containsText" dxfId="12733" priority="455" stopIfTrue="1" operator="containsText" text="DW">
      <formula>NOT(ISERROR(SEARCH("DW",F459:H472)))</formula>
    </cfRule>
  </conditionalFormatting>
  <conditionalFormatting sqref="F459:H472">
    <cfRule type="containsText" dxfId="12732" priority="456" stopIfTrue="1" operator="containsText" text="NC">
      <formula>NOT(ISERROR(SEARCH("NC",F459:H472)))</formula>
    </cfRule>
  </conditionalFormatting>
  <conditionalFormatting sqref="F561:H574">
    <cfRule type="containsText" dxfId="12731" priority="457" stopIfTrue="1" operator="containsText" text="NS">
      <formula>NOT(ISERROR(SEARCH("NS",F561:H574)))</formula>
    </cfRule>
  </conditionalFormatting>
  <conditionalFormatting sqref="F561:H574">
    <cfRule type="containsText" dxfId="12730" priority="458" stopIfTrue="1" operator="containsText" text="DW">
      <formula>NOT(ISERROR(SEARCH("DW",F561:H574)))</formula>
    </cfRule>
  </conditionalFormatting>
  <conditionalFormatting sqref="F561:H574">
    <cfRule type="containsText" dxfId="12729" priority="459" stopIfTrue="1" operator="containsText" text="NC">
      <formula>NOT(ISERROR(SEARCH("NC",F561:H574)))</formula>
    </cfRule>
  </conditionalFormatting>
  <conditionalFormatting sqref="F663:H676">
    <cfRule type="containsText" dxfId="12728" priority="460" stopIfTrue="1" operator="containsText" text="NS">
      <formula>NOT(ISERROR(SEARCH("NS",F663:H676)))</formula>
    </cfRule>
  </conditionalFormatting>
  <conditionalFormatting sqref="F663:H676">
    <cfRule type="containsText" dxfId="12727" priority="461" stopIfTrue="1" operator="containsText" text="DW">
      <formula>NOT(ISERROR(SEARCH("DW",F663:H676)))</formula>
    </cfRule>
  </conditionalFormatting>
  <conditionalFormatting sqref="F663:H676">
    <cfRule type="containsText" dxfId="12726" priority="462" stopIfTrue="1" operator="containsText" text="NC">
      <formula>NOT(ISERROR(SEARCH("NC",F663:H676)))</formula>
    </cfRule>
  </conditionalFormatting>
  <conditionalFormatting sqref="F765:H778">
    <cfRule type="containsText" dxfId="12725" priority="463" stopIfTrue="1" operator="containsText" text="NS">
      <formula>NOT(ISERROR(SEARCH("NS",F765:H778)))</formula>
    </cfRule>
  </conditionalFormatting>
  <conditionalFormatting sqref="F765:H778">
    <cfRule type="containsText" dxfId="12724" priority="464" stopIfTrue="1" operator="containsText" text="DW">
      <formula>NOT(ISERROR(SEARCH("DW",F765:H778)))</formula>
    </cfRule>
  </conditionalFormatting>
  <conditionalFormatting sqref="F765:H778">
    <cfRule type="containsText" dxfId="12723" priority="465" stopIfTrue="1" operator="containsText" text="NC">
      <formula>NOT(ISERROR(SEARCH("NC",F765:H778)))</formula>
    </cfRule>
  </conditionalFormatting>
  <conditionalFormatting sqref="F867:H880">
    <cfRule type="containsText" dxfId="12722" priority="466" stopIfTrue="1" operator="containsText" text="NS">
      <formula>NOT(ISERROR(SEARCH("NS",F867:H880)))</formula>
    </cfRule>
  </conditionalFormatting>
  <conditionalFormatting sqref="F867:H880">
    <cfRule type="containsText" dxfId="12721" priority="467" stopIfTrue="1" operator="containsText" text="DW">
      <formula>NOT(ISERROR(SEARCH("DW",F867:H880)))</formula>
    </cfRule>
  </conditionalFormatting>
  <conditionalFormatting sqref="F867:H880">
    <cfRule type="containsText" dxfId="12720" priority="468" stopIfTrue="1" operator="containsText" text="NC">
      <formula>NOT(ISERROR(SEARCH("NC",F867:H880)))</formula>
    </cfRule>
  </conditionalFormatting>
  <conditionalFormatting sqref="F969:H982">
    <cfRule type="containsText" dxfId="12719" priority="469" stopIfTrue="1" operator="containsText" text="NS">
      <formula>NOT(ISERROR(SEARCH("NS",F969:H982)))</formula>
    </cfRule>
  </conditionalFormatting>
  <conditionalFormatting sqref="F969:H982">
    <cfRule type="containsText" dxfId="12718" priority="470" stopIfTrue="1" operator="containsText" text="DW">
      <formula>NOT(ISERROR(SEARCH("DW",F969:H982)))</formula>
    </cfRule>
  </conditionalFormatting>
  <conditionalFormatting sqref="F969:H982">
    <cfRule type="containsText" dxfId="12717" priority="471" stopIfTrue="1" operator="containsText" text="NC">
      <formula>NOT(ISERROR(SEARCH("NC",F969:H982)))</formula>
    </cfRule>
  </conditionalFormatting>
  <conditionalFormatting sqref="F1071:H1084">
    <cfRule type="containsText" dxfId="12716" priority="472" stopIfTrue="1" operator="containsText" text="NS">
      <formula>NOT(ISERROR(SEARCH("NS",F1071:H1084)))</formula>
    </cfRule>
  </conditionalFormatting>
  <conditionalFormatting sqref="F1071:H1084">
    <cfRule type="containsText" dxfId="12715" priority="473" stopIfTrue="1" operator="containsText" text="DW">
      <formula>NOT(ISERROR(SEARCH("DW",F1071:H1084)))</formula>
    </cfRule>
  </conditionalFormatting>
  <conditionalFormatting sqref="F1071:H1084">
    <cfRule type="containsText" dxfId="12714" priority="474" stopIfTrue="1" operator="containsText" text="NC">
      <formula>NOT(ISERROR(SEARCH("NC",F1071:H1084)))</formula>
    </cfRule>
  </conditionalFormatting>
  <conditionalFormatting sqref="F1173:H1186">
    <cfRule type="containsText" dxfId="12713" priority="475" stopIfTrue="1" operator="containsText" text="NS">
      <formula>NOT(ISERROR(SEARCH("NS",F1173:H1186)))</formula>
    </cfRule>
  </conditionalFormatting>
  <conditionalFormatting sqref="F1173:H1186">
    <cfRule type="containsText" dxfId="12712" priority="476" stopIfTrue="1" operator="containsText" text="DW">
      <formula>NOT(ISERROR(SEARCH("DW",F1173:H1186)))</formula>
    </cfRule>
  </conditionalFormatting>
  <conditionalFormatting sqref="F1173:H1186">
    <cfRule type="containsText" dxfId="12711" priority="477" stopIfTrue="1" operator="containsText" text="NC">
      <formula>NOT(ISERROR(SEARCH("NC",F1173:H1186)))</formula>
    </cfRule>
  </conditionalFormatting>
  <conditionalFormatting sqref="F1275:H1288">
    <cfRule type="containsText" dxfId="12710" priority="478" stopIfTrue="1" operator="containsText" text="NS">
      <formula>NOT(ISERROR(SEARCH("NS",F1275:H1288)))</formula>
    </cfRule>
  </conditionalFormatting>
  <conditionalFormatting sqref="F1275:H1288">
    <cfRule type="containsText" dxfId="12709" priority="479" stopIfTrue="1" operator="containsText" text="DW">
      <formula>NOT(ISERROR(SEARCH("DW",F1275:H1288)))</formula>
    </cfRule>
  </conditionalFormatting>
  <conditionalFormatting sqref="F1275:H1288">
    <cfRule type="containsText" dxfId="12708" priority="480" stopIfTrue="1" operator="containsText" text="NC">
      <formula>NOT(ISERROR(SEARCH("NC",F1275:H1288)))</formula>
    </cfRule>
  </conditionalFormatting>
  <conditionalFormatting sqref="F1377:H1390">
    <cfRule type="containsText" dxfId="12707" priority="481" stopIfTrue="1" operator="containsText" text="NS">
      <formula>NOT(ISERROR(SEARCH("NS",F1377:H1390)))</formula>
    </cfRule>
  </conditionalFormatting>
  <conditionalFormatting sqref="F1377:H1390">
    <cfRule type="containsText" dxfId="12706" priority="482" stopIfTrue="1" operator="containsText" text="DW">
      <formula>NOT(ISERROR(SEARCH("DW",F1377:H1390)))</formula>
    </cfRule>
  </conditionalFormatting>
  <conditionalFormatting sqref="F1377:H1390">
    <cfRule type="containsText" dxfId="12705" priority="483" stopIfTrue="1" operator="containsText" text="NC">
      <formula>NOT(ISERROR(SEARCH("NC",F1377:H1390)))</formula>
    </cfRule>
  </conditionalFormatting>
  <conditionalFormatting sqref="F1479:H1492">
    <cfRule type="containsText" dxfId="12704" priority="484" stopIfTrue="1" operator="containsText" text="NS">
      <formula>NOT(ISERROR(SEARCH("NS",F1479:H1492)))</formula>
    </cfRule>
  </conditionalFormatting>
  <conditionalFormatting sqref="F1479:H1492">
    <cfRule type="containsText" dxfId="12703" priority="485" stopIfTrue="1" operator="containsText" text="DW">
      <formula>NOT(ISERROR(SEARCH("DW",F1479:H1492)))</formula>
    </cfRule>
  </conditionalFormatting>
  <conditionalFormatting sqref="F1479:H1492">
    <cfRule type="containsText" dxfId="12702" priority="486" stopIfTrue="1" operator="containsText" text="NC">
      <formula>NOT(ISERROR(SEARCH("NC",F1479:H1492)))</formula>
    </cfRule>
  </conditionalFormatting>
  <conditionalFormatting sqref="F1581:H1594">
    <cfRule type="containsText" dxfId="12701" priority="487" stopIfTrue="1" operator="containsText" text="NS">
      <formula>NOT(ISERROR(SEARCH("NS",F1581:H1594)))</formula>
    </cfRule>
  </conditionalFormatting>
  <conditionalFormatting sqref="F1581:H1594">
    <cfRule type="containsText" dxfId="12700" priority="488" stopIfTrue="1" operator="containsText" text="DW">
      <formula>NOT(ISERROR(SEARCH("DW",F1581:H1594)))</formula>
    </cfRule>
  </conditionalFormatting>
  <conditionalFormatting sqref="F1581:H1594">
    <cfRule type="containsText" dxfId="12699" priority="489" stopIfTrue="1" operator="containsText" text="NC">
      <formula>NOT(ISERROR(SEARCH("NC",F1581:H1594)))</formula>
    </cfRule>
  </conditionalFormatting>
  <conditionalFormatting sqref="F1683:H1696">
    <cfRule type="containsText" dxfId="12698" priority="490" stopIfTrue="1" operator="containsText" text="NS">
      <formula>NOT(ISERROR(SEARCH("NS",F1683:H1696)))</formula>
    </cfRule>
  </conditionalFormatting>
  <conditionalFormatting sqref="F1683:H1696">
    <cfRule type="containsText" dxfId="12697" priority="491" stopIfTrue="1" operator="containsText" text="DW">
      <formula>NOT(ISERROR(SEARCH("DW",F1683:H1696)))</formula>
    </cfRule>
  </conditionalFormatting>
  <conditionalFormatting sqref="F1683:H1696">
    <cfRule type="containsText" dxfId="12696" priority="492" stopIfTrue="1" operator="containsText" text="NC">
      <formula>NOT(ISERROR(SEARCH("NC",F1683:H1696)))</formula>
    </cfRule>
  </conditionalFormatting>
  <conditionalFormatting sqref="F1785:H1798">
    <cfRule type="containsText" dxfId="12695" priority="493" stopIfTrue="1" operator="containsText" text="NS">
      <formula>NOT(ISERROR(SEARCH("NS",F1785:H1798)))</formula>
    </cfRule>
  </conditionalFormatting>
  <conditionalFormatting sqref="F1785:H1798">
    <cfRule type="containsText" dxfId="12694" priority="494" stopIfTrue="1" operator="containsText" text="DW">
      <formula>NOT(ISERROR(SEARCH("DW",F1785:H1798)))</formula>
    </cfRule>
  </conditionalFormatting>
  <conditionalFormatting sqref="F1785:H1798">
    <cfRule type="containsText" dxfId="12693" priority="495" stopIfTrue="1" operator="containsText" text="NC">
      <formula>NOT(ISERROR(SEARCH("NC",F1785:H1798)))</formula>
    </cfRule>
  </conditionalFormatting>
  <conditionalFormatting sqref="F1887:H1900">
    <cfRule type="containsText" dxfId="12692" priority="496" stopIfTrue="1" operator="containsText" text="NS">
      <formula>NOT(ISERROR(SEARCH("NS",F1887:H1900)))</formula>
    </cfRule>
  </conditionalFormatting>
  <conditionalFormatting sqref="F1887:H1900">
    <cfRule type="containsText" dxfId="12691" priority="497" stopIfTrue="1" operator="containsText" text="DW">
      <formula>NOT(ISERROR(SEARCH("DW",F1887:H1900)))</formula>
    </cfRule>
  </conditionalFormatting>
  <conditionalFormatting sqref="F1887:H1900">
    <cfRule type="containsText" dxfId="12690" priority="498" stopIfTrue="1" operator="containsText" text="NC">
      <formula>NOT(ISERROR(SEARCH("NC",F1887:H1900)))</formula>
    </cfRule>
  </conditionalFormatting>
  <conditionalFormatting sqref="F1989:H2001">
    <cfRule type="containsText" dxfId="12689" priority="499" stopIfTrue="1" operator="containsText" text="NS">
      <formula>NOT(ISERROR(SEARCH("NS",F1989:H2001)))</formula>
    </cfRule>
  </conditionalFormatting>
  <conditionalFormatting sqref="F1989:H2001">
    <cfRule type="containsText" dxfId="12688" priority="500" stopIfTrue="1" operator="containsText" text="DW">
      <formula>NOT(ISERROR(SEARCH("DW",F1989:H2001)))</formula>
    </cfRule>
  </conditionalFormatting>
  <conditionalFormatting sqref="F1989:H2001">
    <cfRule type="containsText" dxfId="12687" priority="501" stopIfTrue="1" operator="containsText" text="NC">
      <formula>NOT(ISERROR(SEARCH("NC",F1989:H2001)))</formula>
    </cfRule>
  </conditionalFormatting>
  <conditionalFormatting sqref="F2091:H2104">
    <cfRule type="containsText" dxfId="12686" priority="502" stopIfTrue="1" operator="containsText" text="NS">
      <formula>NOT(ISERROR(SEARCH("NS",F2091:H2104)))</formula>
    </cfRule>
  </conditionalFormatting>
  <conditionalFormatting sqref="F2091:H2104">
    <cfRule type="containsText" dxfId="12685" priority="503" stopIfTrue="1" operator="containsText" text="DW">
      <formula>NOT(ISERROR(SEARCH("DW",F2091:H2104)))</formula>
    </cfRule>
  </conditionalFormatting>
  <conditionalFormatting sqref="F2091:H2104">
    <cfRule type="containsText" dxfId="12684" priority="504" stopIfTrue="1" operator="containsText" text="NC">
      <formula>NOT(ISERROR(SEARCH("NC",F2091:H2104)))</formula>
    </cfRule>
  </conditionalFormatting>
  <conditionalFormatting sqref="F2193:H2206">
    <cfRule type="containsText" dxfId="12683" priority="505" stopIfTrue="1" operator="containsText" text="NS">
      <formula>NOT(ISERROR(SEARCH("NS",F2193:H2206)))</formula>
    </cfRule>
  </conditionalFormatting>
  <conditionalFormatting sqref="F2193:H2206">
    <cfRule type="containsText" dxfId="12682" priority="506" stopIfTrue="1" operator="containsText" text="DW">
      <formula>NOT(ISERROR(SEARCH("DW",F2193:H2206)))</formula>
    </cfRule>
  </conditionalFormatting>
  <conditionalFormatting sqref="F2193:H2206">
    <cfRule type="containsText" dxfId="12681" priority="507" stopIfTrue="1" operator="containsText" text="NC">
      <formula>NOT(ISERROR(SEARCH("NC",F2193:H2206)))</formula>
    </cfRule>
  </conditionalFormatting>
  <conditionalFormatting sqref="F2295:H2308">
    <cfRule type="containsText" dxfId="12680" priority="508" stopIfTrue="1" operator="containsText" text="NS">
      <formula>NOT(ISERROR(SEARCH("NS",F2295:H2308)))</formula>
    </cfRule>
  </conditionalFormatting>
  <conditionalFormatting sqref="F2295:H2308">
    <cfRule type="containsText" dxfId="12679" priority="509" stopIfTrue="1" operator="containsText" text="DW">
      <formula>NOT(ISERROR(SEARCH("DW",F2295:H2308)))</formula>
    </cfRule>
  </conditionalFormatting>
  <conditionalFormatting sqref="F2295:H2308">
    <cfRule type="containsText" dxfId="12678" priority="510" stopIfTrue="1" operator="containsText" text="NC">
      <formula>NOT(ISERROR(SEARCH("NC",F2295:H2308)))</formula>
    </cfRule>
  </conditionalFormatting>
  <conditionalFormatting sqref="F2397:H2410">
    <cfRule type="containsText" dxfId="12677" priority="511" stopIfTrue="1" operator="containsText" text="NS">
      <formula>NOT(ISERROR(SEARCH("NS",F2397:H2410)))</formula>
    </cfRule>
  </conditionalFormatting>
  <conditionalFormatting sqref="F2397:H2410">
    <cfRule type="containsText" dxfId="12676" priority="512" stopIfTrue="1" operator="containsText" text="DW">
      <formula>NOT(ISERROR(SEARCH("DW",F2397:H2410)))</formula>
    </cfRule>
  </conditionalFormatting>
  <conditionalFormatting sqref="F2397:H2410">
    <cfRule type="containsText" dxfId="12675" priority="513" stopIfTrue="1" operator="containsText" text="NC">
      <formula>NOT(ISERROR(SEARCH("NC",F2397:H2410)))</formula>
    </cfRule>
  </conditionalFormatting>
  <conditionalFormatting sqref="F2499:H2512">
    <cfRule type="containsText" dxfId="12674" priority="514" stopIfTrue="1" operator="containsText" text="NS">
      <formula>NOT(ISERROR(SEARCH("NS",F2499:H2512)))</formula>
    </cfRule>
  </conditionalFormatting>
  <conditionalFormatting sqref="F2499:H2512">
    <cfRule type="containsText" dxfId="12673" priority="515" stopIfTrue="1" operator="containsText" text="DW">
      <formula>NOT(ISERROR(SEARCH("DW",F2499:H2512)))</formula>
    </cfRule>
  </conditionalFormatting>
  <conditionalFormatting sqref="F2499:H2512">
    <cfRule type="containsText" dxfId="12672" priority="516" stopIfTrue="1" operator="containsText" text="NC">
      <formula>NOT(ISERROR(SEARCH("NC",F2499:H2512)))</formula>
    </cfRule>
  </conditionalFormatting>
  <conditionalFormatting sqref="F2601:H2613">
    <cfRule type="containsText" dxfId="12671" priority="517" stopIfTrue="1" operator="containsText" text="NS">
      <formula>NOT(ISERROR(SEARCH("NS",F2601:H2613)))</formula>
    </cfRule>
  </conditionalFormatting>
  <conditionalFormatting sqref="F2601:H2613">
    <cfRule type="containsText" dxfId="12670" priority="518" stopIfTrue="1" operator="containsText" text="DW">
      <formula>NOT(ISERROR(SEARCH("DW",F2601:H2613)))</formula>
    </cfRule>
  </conditionalFormatting>
  <conditionalFormatting sqref="F2601:H2613">
    <cfRule type="containsText" dxfId="12669" priority="519" stopIfTrue="1" operator="containsText" text="NC">
      <formula>NOT(ISERROR(SEARCH("NC",F2601:H2613)))</formula>
    </cfRule>
  </conditionalFormatting>
  <conditionalFormatting sqref="F408:H447">
    <cfRule type="containsText" dxfId="12668" priority="520" stopIfTrue="1" operator="containsText" text="NS">
      <formula>NOT(ISERROR(SEARCH("NS",F408:H447)))</formula>
    </cfRule>
  </conditionalFormatting>
  <conditionalFormatting sqref="F408:H447">
    <cfRule type="containsText" dxfId="12667" priority="521" stopIfTrue="1" operator="containsText" text="DW">
      <formula>NOT(ISERROR(SEARCH("DW",F408:H447)))</formula>
    </cfRule>
  </conditionalFormatting>
  <conditionalFormatting sqref="F408:H447">
    <cfRule type="containsText" dxfId="12666" priority="522" stopIfTrue="1" operator="containsText" text="NC">
      <formula>NOT(ISERROR(SEARCH("NC",F408:H447)))</formula>
    </cfRule>
  </conditionalFormatting>
  <conditionalFormatting sqref="F510:H533">
    <cfRule type="containsText" dxfId="12665" priority="523" stopIfTrue="1" operator="containsText" text="NS">
      <formula>NOT(ISERROR(SEARCH("NS",F510:H533)))</formula>
    </cfRule>
  </conditionalFormatting>
  <conditionalFormatting sqref="F510:H533">
    <cfRule type="containsText" dxfId="12664" priority="524" stopIfTrue="1" operator="containsText" text="DW">
      <formula>NOT(ISERROR(SEARCH("DW",F510:H533)))</formula>
    </cfRule>
  </conditionalFormatting>
  <conditionalFormatting sqref="F510:H533">
    <cfRule type="containsText" dxfId="12663" priority="525" stopIfTrue="1" operator="containsText" text="NC">
      <formula>NOT(ISERROR(SEARCH("NC",F510:H533)))</formula>
    </cfRule>
  </conditionalFormatting>
  <conditionalFormatting sqref="F612:H651">
    <cfRule type="containsText" dxfId="12662" priority="526" stopIfTrue="1" operator="containsText" text="NS">
      <formula>NOT(ISERROR(SEARCH("NS",F612:H651)))</formula>
    </cfRule>
  </conditionalFormatting>
  <conditionalFormatting sqref="F612:H651">
    <cfRule type="containsText" dxfId="12661" priority="527" stopIfTrue="1" operator="containsText" text="DW">
      <formula>NOT(ISERROR(SEARCH("DW",F612:H651)))</formula>
    </cfRule>
  </conditionalFormatting>
  <conditionalFormatting sqref="F612:H651">
    <cfRule type="containsText" dxfId="12660" priority="528" stopIfTrue="1" operator="containsText" text="NC">
      <formula>NOT(ISERROR(SEARCH("NC",F612:H651)))</formula>
    </cfRule>
  </conditionalFormatting>
  <conditionalFormatting sqref="F714:H737">
    <cfRule type="containsText" dxfId="12659" priority="529" stopIfTrue="1" operator="containsText" text="NS">
      <formula>NOT(ISERROR(SEARCH("NS",F714:H737)))</formula>
    </cfRule>
  </conditionalFormatting>
  <conditionalFormatting sqref="F714:H737">
    <cfRule type="containsText" dxfId="12658" priority="530" stopIfTrue="1" operator="containsText" text="DW">
      <formula>NOT(ISERROR(SEARCH("DW",F714:H737)))</formula>
    </cfRule>
  </conditionalFormatting>
  <conditionalFormatting sqref="F714:H737">
    <cfRule type="containsText" dxfId="12657" priority="531" stopIfTrue="1" operator="containsText" text="NC">
      <formula>NOT(ISERROR(SEARCH("NC",F714:H737)))</formula>
    </cfRule>
  </conditionalFormatting>
  <conditionalFormatting sqref="F816:H855">
    <cfRule type="containsText" dxfId="12656" priority="532" stopIfTrue="1" operator="containsText" text="NS">
      <formula>NOT(ISERROR(SEARCH("NS",F816:H855)))</formula>
    </cfRule>
  </conditionalFormatting>
  <conditionalFormatting sqref="F816:H855">
    <cfRule type="containsText" dxfId="12655" priority="533" stopIfTrue="1" operator="containsText" text="DW">
      <formula>NOT(ISERROR(SEARCH("DW",F816:H855)))</formula>
    </cfRule>
  </conditionalFormatting>
  <conditionalFormatting sqref="F816:H855">
    <cfRule type="containsText" dxfId="12654" priority="534" stopIfTrue="1" operator="containsText" text="NC">
      <formula>NOT(ISERROR(SEARCH("NC",F816:H855)))</formula>
    </cfRule>
  </conditionalFormatting>
  <conditionalFormatting sqref="F918:H941">
    <cfRule type="containsText" dxfId="12653" priority="535" stopIfTrue="1" operator="containsText" text="NS">
      <formula>NOT(ISERROR(SEARCH("NS",F918:H941)))</formula>
    </cfRule>
  </conditionalFormatting>
  <conditionalFormatting sqref="F918:H941">
    <cfRule type="containsText" dxfId="12652" priority="536" stopIfTrue="1" operator="containsText" text="DW">
      <formula>NOT(ISERROR(SEARCH("DW",F918:H941)))</formula>
    </cfRule>
  </conditionalFormatting>
  <conditionalFormatting sqref="F918:H941">
    <cfRule type="containsText" dxfId="12651" priority="537" stopIfTrue="1" operator="containsText" text="NC">
      <formula>NOT(ISERROR(SEARCH("NC",F918:H941)))</formula>
    </cfRule>
  </conditionalFormatting>
  <conditionalFormatting sqref="F1020:H1043">
    <cfRule type="containsText" dxfId="12650" priority="538" stopIfTrue="1" operator="containsText" text="NS">
      <formula>NOT(ISERROR(SEARCH("NS",F1020:H1043)))</formula>
    </cfRule>
  </conditionalFormatting>
  <conditionalFormatting sqref="F1020:H1043">
    <cfRule type="containsText" dxfId="12649" priority="539" stopIfTrue="1" operator="containsText" text="DW">
      <formula>NOT(ISERROR(SEARCH("DW",F1020:H1043)))</formula>
    </cfRule>
  </conditionalFormatting>
  <conditionalFormatting sqref="F1020:H1043">
    <cfRule type="containsText" dxfId="12648" priority="540" stopIfTrue="1" operator="containsText" text="NC">
      <formula>NOT(ISERROR(SEARCH("NC",F1020:H1043)))</formula>
    </cfRule>
  </conditionalFormatting>
  <conditionalFormatting sqref="F1122:H1145">
    <cfRule type="containsText" dxfId="12647" priority="541" stopIfTrue="1" operator="containsText" text="NS">
      <formula>NOT(ISERROR(SEARCH("NS",F1122:H1145)))</formula>
    </cfRule>
  </conditionalFormatting>
  <conditionalFormatting sqref="F1122:H1145">
    <cfRule type="containsText" dxfId="12646" priority="542" stopIfTrue="1" operator="containsText" text="DW">
      <formula>NOT(ISERROR(SEARCH("DW",F1122:H1145)))</formula>
    </cfRule>
  </conditionalFormatting>
  <conditionalFormatting sqref="F1122:H1145">
    <cfRule type="containsText" dxfId="12645" priority="543" stopIfTrue="1" operator="containsText" text="NC">
      <formula>NOT(ISERROR(SEARCH("NC",F1122:H1145)))</formula>
    </cfRule>
  </conditionalFormatting>
  <conditionalFormatting sqref="F1224:H1247">
    <cfRule type="containsText" dxfId="12644" priority="544" stopIfTrue="1" operator="containsText" text="NS">
      <formula>NOT(ISERROR(SEARCH("NS",F1224:H1247)))</formula>
    </cfRule>
  </conditionalFormatting>
  <conditionalFormatting sqref="F1224:H1247">
    <cfRule type="containsText" dxfId="12643" priority="545" stopIfTrue="1" operator="containsText" text="DW">
      <formula>NOT(ISERROR(SEARCH("DW",F1224:H1247)))</formula>
    </cfRule>
  </conditionalFormatting>
  <conditionalFormatting sqref="F1224:H1247">
    <cfRule type="containsText" dxfId="12642" priority="546" stopIfTrue="1" operator="containsText" text="NC">
      <formula>NOT(ISERROR(SEARCH("NC",F1224:H1247)))</formula>
    </cfRule>
  </conditionalFormatting>
  <conditionalFormatting sqref="F1326:H1349">
    <cfRule type="containsText" dxfId="12641" priority="547" stopIfTrue="1" operator="containsText" text="NS">
      <formula>NOT(ISERROR(SEARCH("NS",F1326:H1349)))</formula>
    </cfRule>
  </conditionalFormatting>
  <conditionalFormatting sqref="F1326:H1349">
    <cfRule type="containsText" dxfId="12640" priority="548" stopIfTrue="1" operator="containsText" text="DW">
      <formula>NOT(ISERROR(SEARCH("DW",F1326:H1349)))</formula>
    </cfRule>
  </conditionalFormatting>
  <conditionalFormatting sqref="F1326:H1349">
    <cfRule type="containsText" dxfId="12639" priority="549" stopIfTrue="1" operator="containsText" text="NC">
      <formula>NOT(ISERROR(SEARCH("NC",F1326:H1349)))</formula>
    </cfRule>
  </conditionalFormatting>
  <conditionalFormatting sqref="F1446:H1446">
    <cfRule type="containsText" dxfId="12638" priority="550" stopIfTrue="1" operator="containsText" text="NS">
      <formula>NOT(ISERROR(SEARCH("NS",F1446:H1446)))</formula>
    </cfRule>
  </conditionalFormatting>
  <conditionalFormatting sqref="F1446:H1446">
    <cfRule type="containsText" dxfId="12637" priority="551" stopIfTrue="1" operator="containsText" text="DW">
      <formula>NOT(ISERROR(SEARCH("DW",F1446:H1446)))</formula>
    </cfRule>
  </conditionalFormatting>
  <conditionalFormatting sqref="F1446:H1446">
    <cfRule type="containsText" dxfId="12636" priority="552" stopIfTrue="1" operator="containsText" text="NC">
      <formula>NOT(ISERROR(SEARCH("NC",F1446:H1446)))</formula>
    </cfRule>
  </conditionalFormatting>
  <conditionalFormatting sqref="F1530:H1553">
    <cfRule type="containsText" dxfId="12635" priority="553" stopIfTrue="1" operator="containsText" text="NS">
      <formula>NOT(ISERROR(SEARCH("NS",F1530:H1553)))</formula>
    </cfRule>
  </conditionalFormatting>
  <conditionalFormatting sqref="F1530:H1553">
    <cfRule type="containsText" dxfId="12634" priority="554" stopIfTrue="1" operator="containsText" text="DW">
      <formula>NOT(ISERROR(SEARCH("DW",F1530:H1553)))</formula>
    </cfRule>
  </conditionalFormatting>
  <conditionalFormatting sqref="F1530:H1553">
    <cfRule type="containsText" dxfId="12633" priority="555" stopIfTrue="1" operator="containsText" text="NC">
      <formula>NOT(ISERROR(SEARCH("NC",F1530:H1553)))</formula>
    </cfRule>
  </conditionalFormatting>
  <conditionalFormatting sqref="F1632:H1671">
    <cfRule type="containsText" dxfId="12632" priority="556" stopIfTrue="1" operator="containsText" text="NS">
      <formula>NOT(ISERROR(SEARCH("NS",F1632:H1671)))</formula>
    </cfRule>
  </conditionalFormatting>
  <conditionalFormatting sqref="F1632:H1671">
    <cfRule type="containsText" dxfId="12631" priority="557" stopIfTrue="1" operator="containsText" text="DW">
      <formula>NOT(ISERROR(SEARCH("DW",F1632:H1671)))</formula>
    </cfRule>
  </conditionalFormatting>
  <conditionalFormatting sqref="F1632:H1671">
    <cfRule type="containsText" dxfId="12630" priority="558" stopIfTrue="1" operator="containsText" text="NC">
      <formula>NOT(ISERROR(SEARCH("NC",F1632:H1671)))</formula>
    </cfRule>
  </conditionalFormatting>
  <conditionalFormatting sqref="F1734:H1757">
    <cfRule type="containsText" dxfId="12629" priority="559" stopIfTrue="1" operator="containsText" text="NS">
      <formula>NOT(ISERROR(SEARCH("NS",F1734:H1757)))</formula>
    </cfRule>
  </conditionalFormatting>
  <conditionalFormatting sqref="F1734:H1757">
    <cfRule type="containsText" dxfId="12628" priority="560" stopIfTrue="1" operator="containsText" text="DW">
      <formula>NOT(ISERROR(SEARCH("DW",F1734:H1757)))</formula>
    </cfRule>
  </conditionalFormatting>
  <conditionalFormatting sqref="F1734:H1757">
    <cfRule type="containsText" dxfId="12627" priority="561" stopIfTrue="1" operator="containsText" text="NC">
      <formula>NOT(ISERROR(SEARCH("NC",F1734:H1757)))</formula>
    </cfRule>
  </conditionalFormatting>
  <conditionalFormatting sqref="F1836:H1859">
    <cfRule type="containsText" dxfId="12626" priority="562" stopIfTrue="1" operator="containsText" text="NS">
      <formula>NOT(ISERROR(SEARCH("NS",F1836:H1859)))</formula>
    </cfRule>
  </conditionalFormatting>
  <conditionalFormatting sqref="F1836:H1859">
    <cfRule type="containsText" dxfId="12625" priority="563" stopIfTrue="1" operator="containsText" text="DW">
      <formula>NOT(ISERROR(SEARCH("DW",F1836:H1859)))</formula>
    </cfRule>
  </conditionalFormatting>
  <conditionalFormatting sqref="F1836:H1859">
    <cfRule type="containsText" dxfId="12624" priority="564" stopIfTrue="1" operator="containsText" text="NC">
      <formula>NOT(ISERROR(SEARCH("NC",F1836:H1859)))</formula>
    </cfRule>
  </conditionalFormatting>
  <conditionalFormatting sqref="F1938:H1961">
    <cfRule type="containsText" dxfId="12623" priority="565" stopIfTrue="1" operator="containsText" text="NS">
      <formula>NOT(ISERROR(SEARCH("NS",F1938:H1961)))</formula>
    </cfRule>
  </conditionalFormatting>
  <conditionalFormatting sqref="F1938:H1961">
    <cfRule type="containsText" dxfId="12622" priority="566" stopIfTrue="1" operator="containsText" text="DW">
      <formula>NOT(ISERROR(SEARCH("DW",F1938:H1961)))</formula>
    </cfRule>
  </conditionalFormatting>
  <conditionalFormatting sqref="F1938:H1961">
    <cfRule type="containsText" dxfId="12621" priority="567" stopIfTrue="1" operator="containsText" text="NC">
      <formula>NOT(ISERROR(SEARCH("NC",F1938:H1961)))</formula>
    </cfRule>
  </conditionalFormatting>
  <conditionalFormatting sqref="F2040:H2063">
    <cfRule type="containsText" dxfId="12620" priority="568" stopIfTrue="1" operator="containsText" text="NS">
      <formula>NOT(ISERROR(SEARCH("NS",F2040:H2063)))</formula>
    </cfRule>
  </conditionalFormatting>
  <conditionalFormatting sqref="F2040:H2063">
    <cfRule type="containsText" dxfId="12619" priority="569" stopIfTrue="1" operator="containsText" text="DW">
      <formula>NOT(ISERROR(SEARCH("DW",F2040:H2063)))</formula>
    </cfRule>
  </conditionalFormatting>
  <conditionalFormatting sqref="F2040:H2063">
    <cfRule type="containsText" dxfId="12618" priority="570" stopIfTrue="1" operator="containsText" text="NC">
      <formula>NOT(ISERROR(SEARCH("NC",F2040:H2063)))</formula>
    </cfRule>
  </conditionalFormatting>
  <conditionalFormatting sqref="F2142:H2165">
    <cfRule type="containsText" dxfId="12617" priority="571" stopIfTrue="1" operator="containsText" text="NS">
      <formula>NOT(ISERROR(SEARCH("NS",F2142:H2165)))</formula>
    </cfRule>
  </conditionalFormatting>
  <conditionalFormatting sqref="F2142:H2165">
    <cfRule type="containsText" dxfId="12616" priority="572" stopIfTrue="1" operator="containsText" text="DW">
      <formula>NOT(ISERROR(SEARCH("DW",F2142:H2165)))</formula>
    </cfRule>
  </conditionalFormatting>
  <conditionalFormatting sqref="F2142:H2165">
    <cfRule type="containsText" dxfId="12615" priority="573" stopIfTrue="1" operator="containsText" text="NC">
      <formula>NOT(ISERROR(SEARCH("NC",F2142:H2165)))</formula>
    </cfRule>
  </conditionalFormatting>
  <conditionalFormatting sqref="F2244:H2267">
    <cfRule type="containsText" dxfId="12614" priority="574" stopIfTrue="1" operator="containsText" text="NS">
      <formula>NOT(ISERROR(SEARCH("NS",F2244:H2267)))</formula>
    </cfRule>
  </conditionalFormatting>
  <conditionalFormatting sqref="F2244:H2267">
    <cfRule type="containsText" dxfId="12613" priority="575" stopIfTrue="1" operator="containsText" text="DW">
      <formula>NOT(ISERROR(SEARCH("DW",F2244:H2267)))</formula>
    </cfRule>
  </conditionalFormatting>
  <conditionalFormatting sqref="F2244:H2267">
    <cfRule type="containsText" dxfId="12612" priority="576" stopIfTrue="1" operator="containsText" text="NC">
      <formula>NOT(ISERROR(SEARCH("NC",F2244:H2267)))</formula>
    </cfRule>
  </conditionalFormatting>
  <conditionalFormatting sqref="F2346:H2369">
    <cfRule type="containsText" dxfId="12611" priority="577" stopIfTrue="1" operator="containsText" text="NS">
      <formula>NOT(ISERROR(SEARCH("NS",F2346:H2369)))</formula>
    </cfRule>
  </conditionalFormatting>
  <conditionalFormatting sqref="F2346:H2369">
    <cfRule type="containsText" dxfId="12610" priority="578" stopIfTrue="1" operator="containsText" text="DW">
      <formula>NOT(ISERROR(SEARCH("DW",F2346:H2369)))</formula>
    </cfRule>
  </conditionalFormatting>
  <conditionalFormatting sqref="F2346:H2369">
    <cfRule type="containsText" dxfId="12609" priority="579" stopIfTrue="1" operator="containsText" text="NC">
      <formula>NOT(ISERROR(SEARCH("NC",F2346:H2369)))</formula>
    </cfRule>
  </conditionalFormatting>
  <conditionalFormatting sqref="F2448:H2471">
    <cfRule type="containsText" dxfId="12608" priority="580" stopIfTrue="1" operator="containsText" text="NS">
      <formula>NOT(ISERROR(SEARCH("NS",F2448:H2471)))</formula>
    </cfRule>
  </conditionalFormatting>
  <conditionalFormatting sqref="F2448:H2471">
    <cfRule type="containsText" dxfId="12607" priority="581" stopIfTrue="1" operator="containsText" text="DW">
      <formula>NOT(ISERROR(SEARCH("DW",F2448:H2471)))</formula>
    </cfRule>
  </conditionalFormatting>
  <conditionalFormatting sqref="F2448:H2471">
    <cfRule type="containsText" dxfId="12606" priority="582" stopIfTrue="1" operator="containsText" text="NC">
      <formula>NOT(ISERROR(SEARCH("NC",F2448:H2471)))</formula>
    </cfRule>
  </conditionalFormatting>
  <conditionalFormatting sqref="F2550:H2573">
    <cfRule type="containsText" dxfId="12605" priority="583" stopIfTrue="1" operator="containsText" text="NS">
      <formula>NOT(ISERROR(SEARCH("NS",F2550:H2573)))</formula>
    </cfRule>
  </conditionalFormatting>
  <conditionalFormatting sqref="F2550:H2573">
    <cfRule type="containsText" dxfId="12604" priority="584" stopIfTrue="1" operator="containsText" text="DW">
      <formula>NOT(ISERROR(SEARCH("DW",F2550:H2573)))</formula>
    </cfRule>
  </conditionalFormatting>
  <conditionalFormatting sqref="F2550:H2573">
    <cfRule type="containsText" dxfId="12603" priority="585" stopIfTrue="1" operator="containsText" text="NC">
      <formula>NOT(ISERROR(SEARCH("NC",F2550:H2573)))</formula>
    </cfRule>
  </conditionalFormatting>
  <conditionalFormatting sqref="F2652:H2677">
    <cfRule type="containsText" dxfId="12602" priority="586" stopIfTrue="1" operator="containsText" text="NS">
      <formula>NOT(ISERROR(SEARCH("NS",F2652:H2677)))</formula>
    </cfRule>
  </conditionalFormatting>
  <conditionalFormatting sqref="F2652:H2677">
    <cfRule type="containsText" dxfId="12601" priority="587" stopIfTrue="1" operator="containsText" text="DW">
      <formula>NOT(ISERROR(SEARCH("DW",F2652:H2677)))</formula>
    </cfRule>
  </conditionalFormatting>
  <conditionalFormatting sqref="F2652:H2677">
    <cfRule type="containsText" dxfId="12600" priority="588" stopIfTrue="1" operator="containsText" text="NC">
      <formula>NOT(ISERROR(SEARCH("NC",F2652:H2677)))</formula>
    </cfRule>
  </conditionalFormatting>
  <conditionalFormatting sqref="F371:X378">
    <cfRule type="containsText" dxfId="12599" priority="589" stopIfTrue="1" operator="containsText" text="NS">
      <formula>NOT(ISERROR(SEARCH("NS",F371:X378)))</formula>
    </cfRule>
  </conditionalFormatting>
  <conditionalFormatting sqref="F371:X378">
    <cfRule type="containsText" dxfId="12598" priority="590" stopIfTrue="1" operator="containsText" text="DW">
      <formula>NOT(ISERROR(SEARCH("DW",F371:X378)))</formula>
    </cfRule>
  </conditionalFormatting>
  <conditionalFormatting sqref="F371:X378">
    <cfRule type="containsText" dxfId="12597" priority="591" stopIfTrue="1" operator="containsText" text="NC">
      <formula>NOT(ISERROR(SEARCH("NC",F371:X378)))</formula>
    </cfRule>
  </conditionalFormatting>
  <conditionalFormatting sqref="AB371:AK378">
    <cfRule type="containsText" dxfId="12596" priority="592" stopIfTrue="1" operator="containsText" text="NS">
      <formula>NOT(ISERROR(SEARCH("NS",AB371:AK378)))</formula>
    </cfRule>
  </conditionalFormatting>
  <conditionalFormatting sqref="AB371:AK378">
    <cfRule type="containsText" dxfId="12595" priority="593" stopIfTrue="1" operator="containsText" text="DW">
      <formula>NOT(ISERROR(SEARCH("DW",AB371:AK378)))</formula>
    </cfRule>
  </conditionalFormatting>
  <conditionalFormatting sqref="AB371:AK378">
    <cfRule type="containsText" dxfId="12594" priority="594" stopIfTrue="1" operator="containsText" text="NC">
      <formula>NOT(ISERROR(SEARCH("NC",AB371:AK378)))</formula>
    </cfRule>
  </conditionalFormatting>
  <conditionalFormatting sqref="AQ371:AW378">
    <cfRule type="containsText" dxfId="12593" priority="595" stopIfTrue="1" operator="containsText" text="NS">
      <formula>NOT(ISERROR(SEARCH("NS",AQ371:AW378)))</formula>
    </cfRule>
  </conditionalFormatting>
  <conditionalFormatting sqref="AQ371:AW378">
    <cfRule type="containsText" dxfId="12592" priority="596" stopIfTrue="1" operator="containsText" text="DW">
      <formula>NOT(ISERROR(SEARCH("DW",AQ371:AW378)))</formula>
    </cfRule>
  </conditionalFormatting>
  <conditionalFormatting sqref="AQ371:AW378">
    <cfRule type="containsText" dxfId="12591" priority="597" stopIfTrue="1" operator="containsText" text="NC">
      <formula>NOT(ISERROR(SEARCH("NC",AQ371:AW378)))</formula>
    </cfRule>
  </conditionalFormatting>
  <conditionalFormatting sqref="AY371:BC378">
    <cfRule type="containsText" dxfId="12590" priority="598" stopIfTrue="1" operator="containsText" text="NS">
      <formula>NOT(ISERROR(SEARCH("NS",AY371:BC378)))</formula>
    </cfRule>
  </conditionalFormatting>
  <conditionalFormatting sqref="AY371:BC378">
    <cfRule type="containsText" dxfId="12589" priority="599" stopIfTrue="1" operator="containsText" text="DW">
      <formula>NOT(ISERROR(SEARCH("DW",AY371:BC378)))</formula>
    </cfRule>
  </conditionalFormatting>
  <conditionalFormatting sqref="AY371:BC378">
    <cfRule type="containsText" dxfId="12588" priority="600" stopIfTrue="1" operator="containsText" text="NC">
      <formula>NOT(ISERROR(SEARCH("NC",AY371:BC378)))</formula>
    </cfRule>
  </conditionalFormatting>
  <conditionalFormatting sqref="AM371:AO378">
    <cfRule type="containsText" dxfId="12587" priority="601" stopIfTrue="1" operator="containsText" text="NS">
      <formula>NOT(ISERROR(SEARCH("NS",AM371:AO378)))</formula>
    </cfRule>
  </conditionalFormatting>
  <conditionalFormatting sqref="AM371:AO378">
    <cfRule type="containsText" dxfId="12586" priority="602" stopIfTrue="1" operator="containsText" text="DW">
      <formula>NOT(ISERROR(SEARCH("DW",AM371:AO378)))</formula>
    </cfRule>
  </conditionalFormatting>
  <conditionalFormatting sqref="AM371:AO378">
    <cfRule type="containsText" dxfId="12585" priority="603" stopIfTrue="1" operator="containsText" text="NC">
      <formula>NOT(ISERROR(SEARCH("NC",AM371:AO378)))</formula>
    </cfRule>
  </conditionalFormatting>
  <conditionalFormatting sqref="F473:BC480">
    <cfRule type="containsText" dxfId="12584" priority="604" stopIfTrue="1" operator="containsText" text="NS">
      <formula>NOT(ISERROR(SEARCH("NS",F473:BC480)))</formula>
    </cfRule>
  </conditionalFormatting>
  <conditionalFormatting sqref="F473:BC480">
    <cfRule type="containsText" dxfId="12583" priority="605" stopIfTrue="1" operator="containsText" text="DW">
      <formula>NOT(ISERROR(SEARCH("DW",F473:BC480)))</formula>
    </cfRule>
  </conditionalFormatting>
  <conditionalFormatting sqref="F473:BC480">
    <cfRule type="containsText" dxfId="12582" priority="606" stopIfTrue="1" operator="containsText" text="NC">
      <formula>NOT(ISERROR(SEARCH("NC",F473:BC480)))</formula>
    </cfRule>
  </conditionalFormatting>
  <conditionalFormatting sqref="F534:W534">
    <cfRule type="containsText" dxfId="12581" priority="607" stopIfTrue="1" operator="containsText" text="NS">
      <formula>NOT(ISERROR(SEARCH("NS",F534:W534)))</formula>
    </cfRule>
  </conditionalFormatting>
  <conditionalFormatting sqref="F534:W534">
    <cfRule type="containsText" dxfId="12580" priority="608" stopIfTrue="1" operator="containsText" text="DW">
      <formula>NOT(ISERROR(SEARCH("DW",F534:W534)))</formula>
    </cfRule>
  </conditionalFormatting>
  <conditionalFormatting sqref="F534:W534">
    <cfRule type="containsText" dxfId="12579" priority="609" stopIfTrue="1" operator="containsText" text="NC">
      <formula>NOT(ISERROR(SEARCH("NC",F534:W534)))</formula>
    </cfRule>
  </conditionalFormatting>
  <conditionalFormatting sqref="Y534:BC534">
    <cfRule type="containsText" dxfId="12578" priority="610" stopIfTrue="1" operator="containsText" text="NS">
      <formula>NOT(ISERROR(SEARCH("NS",Y534:BC534)))</formula>
    </cfRule>
  </conditionalFormatting>
  <conditionalFormatting sqref="Y534:BC534">
    <cfRule type="containsText" dxfId="12577" priority="611" stopIfTrue="1" operator="containsText" text="DW">
      <formula>NOT(ISERROR(SEARCH("DW",Y534:BC534)))</formula>
    </cfRule>
  </conditionalFormatting>
  <conditionalFormatting sqref="Y534:BC534">
    <cfRule type="containsText" dxfId="12576" priority="612" stopIfTrue="1" operator="containsText" text="NC">
      <formula>NOT(ISERROR(SEARCH("NC",Y534:BC534)))</formula>
    </cfRule>
  </conditionalFormatting>
  <conditionalFormatting sqref="F575:BC581">
    <cfRule type="containsText" dxfId="12575" priority="613" stopIfTrue="1" operator="containsText" text="NS">
      <formula>NOT(ISERROR(SEARCH("NS",F575:BC581)))</formula>
    </cfRule>
  </conditionalFormatting>
  <conditionalFormatting sqref="F575:BC581">
    <cfRule type="containsText" dxfId="12574" priority="614" stopIfTrue="1" operator="containsText" text="DW">
      <formula>NOT(ISERROR(SEARCH("DW",F575:BC581)))</formula>
    </cfRule>
  </conditionalFormatting>
  <conditionalFormatting sqref="F575:BC581">
    <cfRule type="containsText" dxfId="12573" priority="615" stopIfTrue="1" operator="containsText" text="NC">
      <formula>NOT(ISERROR(SEARCH("NC",F575:BC581)))</formula>
    </cfRule>
  </conditionalFormatting>
  <conditionalFormatting sqref="F677:W684">
    <cfRule type="containsText" dxfId="12572" priority="616" stopIfTrue="1" operator="containsText" text="NS">
      <formula>NOT(ISERROR(SEARCH("NS",F677:W684)))</formula>
    </cfRule>
  </conditionalFormatting>
  <conditionalFormatting sqref="F677:W684">
    <cfRule type="containsText" dxfId="12571" priority="617" stopIfTrue="1" operator="containsText" text="DW">
      <formula>NOT(ISERROR(SEARCH("DW",F677:W684)))</formula>
    </cfRule>
  </conditionalFormatting>
  <conditionalFormatting sqref="F677:W684">
    <cfRule type="containsText" dxfId="12570" priority="618" stopIfTrue="1" operator="containsText" text="NC">
      <formula>NOT(ISERROR(SEARCH("NC",F677:W684)))</formula>
    </cfRule>
  </conditionalFormatting>
  <conditionalFormatting sqref="Y677:Y684">
    <cfRule type="containsText" dxfId="12569" priority="619" stopIfTrue="1" operator="containsText" text="NS">
      <formula>NOT(ISERROR(SEARCH("NS",Y677:Y684)))</formula>
    </cfRule>
  </conditionalFormatting>
  <conditionalFormatting sqref="Y677:Y684">
    <cfRule type="containsText" dxfId="12568" priority="620" stopIfTrue="1" operator="containsText" text="DW">
      <formula>NOT(ISERROR(SEARCH("DW",Y677:Y684)))</formula>
    </cfRule>
  </conditionalFormatting>
  <conditionalFormatting sqref="Y677:Y684">
    <cfRule type="containsText" dxfId="12567" priority="621" stopIfTrue="1" operator="containsText" text="NC">
      <formula>NOT(ISERROR(SEARCH("NC",Y677:Y684)))</formula>
    </cfRule>
  </conditionalFormatting>
  <conditionalFormatting sqref="AB677:BC684">
    <cfRule type="containsText" dxfId="12566" priority="622" stopIfTrue="1" operator="containsText" text="NS">
      <formula>NOT(ISERROR(SEARCH("NS",AB677:BC684)))</formula>
    </cfRule>
  </conditionalFormatting>
  <conditionalFormatting sqref="AB677:BC684">
    <cfRule type="containsText" dxfId="12565" priority="623" stopIfTrue="1" operator="containsText" text="DW">
      <formula>NOT(ISERROR(SEARCH("DW",AB677:BC684)))</formula>
    </cfRule>
  </conditionalFormatting>
  <conditionalFormatting sqref="AB677:BC684">
    <cfRule type="containsText" dxfId="12564" priority="624" stopIfTrue="1" operator="containsText" text="NC">
      <formula>NOT(ISERROR(SEARCH("NC",AB677:BC684)))</formula>
    </cfRule>
  </conditionalFormatting>
  <conditionalFormatting sqref="F738:BC738">
    <cfRule type="containsText" dxfId="12563" priority="625" stopIfTrue="1" operator="containsText" text="NS">
      <formula>NOT(ISERROR(SEARCH("NS",F738:BC738)))</formula>
    </cfRule>
  </conditionalFormatting>
  <conditionalFormatting sqref="F738:BC738">
    <cfRule type="containsText" dxfId="12562" priority="626" stopIfTrue="1" operator="containsText" text="DW">
      <formula>NOT(ISERROR(SEARCH("DW",F738:BC738)))</formula>
    </cfRule>
  </conditionalFormatting>
  <conditionalFormatting sqref="F738:BC738">
    <cfRule type="containsText" dxfId="12561" priority="627" stopIfTrue="1" operator="containsText" text="NC">
      <formula>NOT(ISERROR(SEARCH("NC",F738:BC738)))</formula>
    </cfRule>
  </conditionalFormatting>
  <conditionalFormatting sqref="F779:BC785">
    <cfRule type="containsText" dxfId="12560" priority="628" stopIfTrue="1" operator="containsText" text="NS">
      <formula>NOT(ISERROR(SEARCH("NS",F779:BC785)))</formula>
    </cfRule>
  </conditionalFormatting>
  <conditionalFormatting sqref="F779:BC785">
    <cfRule type="containsText" dxfId="12559" priority="629" stopIfTrue="1" operator="containsText" text="DW">
      <formula>NOT(ISERROR(SEARCH("DW",F779:BC785)))</formula>
    </cfRule>
  </conditionalFormatting>
  <conditionalFormatting sqref="F779:BC785">
    <cfRule type="containsText" dxfId="12558" priority="630" stopIfTrue="1" operator="containsText" text="NC">
      <formula>NOT(ISERROR(SEARCH("NC",F779:BC785)))</formula>
    </cfRule>
  </conditionalFormatting>
  <conditionalFormatting sqref="F881:BC888">
    <cfRule type="containsText" dxfId="12557" priority="631" stopIfTrue="1" operator="containsText" text="NS">
      <formula>NOT(ISERROR(SEARCH("NS",F881:BC888)))</formula>
    </cfRule>
  </conditionalFormatting>
  <conditionalFormatting sqref="F881:BC888">
    <cfRule type="containsText" dxfId="12556" priority="632" stopIfTrue="1" operator="containsText" text="DW">
      <formula>NOT(ISERROR(SEARCH("DW",F881:BC888)))</formula>
    </cfRule>
  </conditionalFormatting>
  <conditionalFormatting sqref="F881:BC888">
    <cfRule type="containsText" dxfId="12555" priority="633" stopIfTrue="1" operator="containsText" text="NC">
      <formula>NOT(ISERROR(SEARCH("NC",F881:BC888)))</formula>
    </cfRule>
  </conditionalFormatting>
  <conditionalFormatting sqref="F942:AQ942">
    <cfRule type="containsText" dxfId="12554" priority="634" stopIfTrue="1" operator="containsText" text="NS">
      <formula>NOT(ISERROR(SEARCH("NS",F942:AQ942)))</formula>
    </cfRule>
  </conditionalFormatting>
  <conditionalFormatting sqref="F942:AQ942">
    <cfRule type="containsText" dxfId="12553" priority="635" stopIfTrue="1" operator="containsText" text="DW">
      <formula>NOT(ISERROR(SEARCH("DW",F942:AQ942)))</formula>
    </cfRule>
  </conditionalFormatting>
  <conditionalFormatting sqref="F942:AQ942">
    <cfRule type="containsText" dxfId="12552" priority="636" stopIfTrue="1" operator="containsText" text="NC">
      <formula>NOT(ISERROR(SEARCH("NC",F942:AQ942)))</formula>
    </cfRule>
  </conditionalFormatting>
  <conditionalFormatting sqref="AT942:BC942">
    <cfRule type="containsText" dxfId="12551" priority="637" stopIfTrue="1" operator="containsText" text="NS">
      <formula>NOT(ISERROR(SEARCH("NS",AT942:BC942)))</formula>
    </cfRule>
  </conditionalFormatting>
  <conditionalFormatting sqref="AT942:BC942">
    <cfRule type="containsText" dxfId="12550" priority="638" stopIfTrue="1" operator="containsText" text="DW">
      <formula>NOT(ISERROR(SEARCH("DW",AT942:BC942)))</formula>
    </cfRule>
  </conditionalFormatting>
  <conditionalFormatting sqref="AT942:BC942">
    <cfRule type="containsText" dxfId="12549" priority="639" stopIfTrue="1" operator="containsText" text="NC">
      <formula>NOT(ISERROR(SEARCH("NC",AT942:BC942)))</formula>
    </cfRule>
  </conditionalFormatting>
  <conditionalFormatting sqref="F983:BC985">
    <cfRule type="containsText" dxfId="12548" priority="640" stopIfTrue="1" operator="containsText" text="NS">
      <formula>NOT(ISERROR(SEARCH("NS",F983:BC985)))</formula>
    </cfRule>
  </conditionalFormatting>
  <conditionalFormatting sqref="F983:BC985">
    <cfRule type="containsText" dxfId="12547" priority="641" stopIfTrue="1" operator="containsText" text="DW">
      <formula>NOT(ISERROR(SEARCH("DW",F983:BC985)))</formula>
    </cfRule>
  </conditionalFormatting>
  <conditionalFormatting sqref="F983:BC985">
    <cfRule type="containsText" dxfId="12546" priority="642" stopIfTrue="1" operator="containsText" text="NC">
      <formula>NOT(ISERROR(SEARCH("NC",F983:BC985)))</formula>
    </cfRule>
  </conditionalFormatting>
  <conditionalFormatting sqref="F986:AP990">
    <cfRule type="containsText" dxfId="12545" priority="643" stopIfTrue="1" operator="containsText" text="NS">
      <formula>NOT(ISERROR(SEARCH("NS",F986:AP990)))</formula>
    </cfRule>
  </conditionalFormatting>
  <conditionalFormatting sqref="F986:AP990">
    <cfRule type="containsText" dxfId="12544" priority="644" stopIfTrue="1" operator="containsText" text="DW">
      <formula>NOT(ISERROR(SEARCH("DW",F986:AP990)))</formula>
    </cfRule>
  </conditionalFormatting>
  <conditionalFormatting sqref="F986:AP990">
    <cfRule type="containsText" dxfId="12543" priority="645" stopIfTrue="1" operator="containsText" text="NC">
      <formula>NOT(ISERROR(SEARCH("NC",F986:AP990)))</formula>
    </cfRule>
  </conditionalFormatting>
  <conditionalFormatting sqref="AR986:AV990">
    <cfRule type="containsText" dxfId="12542" priority="646" stopIfTrue="1" operator="containsText" text="NS">
      <formula>NOT(ISERROR(SEARCH("NS",AR986:AV990)))</formula>
    </cfRule>
  </conditionalFormatting>
  <conditionalFormatting sqref="AR986:AV990">
    <cfRule type="containsText" dxfId="12541" priority="647" stopIfTrue="1" operator="containsText" text="DW">
      <formula>NOT(ISERROR(SEARCH("DW",AR986:AV990)))</formula>
    </cfRule>
  </conditionalFormatting>
  <conditionalFormatting sqref="AR986:AV990">
    <cfRule type="containsText" dxfId="12540" priority="648" stopIfTrue="1" operator="containsText" text="NC">
      <formula>NOT(ISERROR(SEARCH("NC",AR986:AV990)))</formula>
    </cfRule>
  </conditionalFormatting>
  <conditionalFormatting sqref="AX986:BC990">
    <cfRule type="containsText" dxfId="12539" priority="649" stopIfTrue="1" operator="containsText" text="NS">
      <formula>NOT(ISERROR(SEARCH("NS",AX986:BC990)))</formula>
    </cfRule>
  </conditionalFormatting>
  <conditionalFormatting sqref="AX986:BC990">
    <cfRule type="containsText" dxfId="12538" priority="650" stopIfTrue="1" operator="containsText" text="DW">
      <formula>NOT(ISERROR(SEARCH("DW",AX986:BC990)))</formula>
    </cfRule>
  </conditionalFormatting>
  <conditionalFormatting sqref="AX986:BC990">
    <cfRule type="containsText" dxfId="12537" priority="651" stopIfTrue="1" operator="containsText" text="NC">
      <formula>NOT(ISERROR(SEARCH("NC",AX986:BC990)))</formula>
    </cfRule>
  </conditionalFormatting>
  <conditionalFormatting sqref="F1044:Z1044">
    <cfRule type="containsText" dxfId="12536" priority="652" stopIfTrue="1" operator="containsText" text="NS">
      <formula>NOT(ISERROR(SEARCH("NS",F1044:Z1044)))</formula>
    </cfRule>
  </conditionalFormatting>
  <conditionalFormatting sqref="F1044:Z1044">
    <cfRule type="containsText" dxfId="12535" priority="653" stopIfTrue="1" operator="containsText" text="DW">
      <formula>NOT(ISERROR(SEARCH("DW",F1044:Z1044)))</formula>
    </cfRule>
  </conditionalFormatting>
  <conditionalFormatting sqref="F1044:Z1044">
    <cfRule type="containsText" dxfId="12534" priority="654" stopIfTrue="1" operator="containsText" text="NC">
      <formula>NOT(ISERROR(SEARCH("NC",F1044:Z1044)))</formula>
    </cfRule>
  </conditionalFormatting>
  <conditionalFormatting sqref="AB1044:BC1044">
    <cfRule type="containsText" dxfId="12533" priority="655" stopIfTrue="1" operator="containsText" text="NS">
      <formula>NOT(ISERROR(SEARCH("NS",AB1044:BC1044)))</formula>
    </cfRule>
  </conditionalFormatting>
  <conditionalFormatting sqref="AB1044:BC1044">
    <cfRule type="containsText" dxfId="12532" priority="656" stopIfTrue="1" operator="containsText" text="DW">
      <formula>NOT(ISERROR(SEARCH("DW",AB1044:BC1044)))</formula>
    </cfRule>
  </conditionalFormatting>
  <conditionalFormatting sqref="AB1044:BC1044">
    <cfRule type="containsText" dxfId="12531" priority="657" stopIfTrue="1" operator="containsText" text="NC">
      <formula>NOT(ISERROR(SEARCH("NC",AB1044:BC1044)))</formula>
    </cfRule>
  </conditionalFormatting>
  <conditionalFormatting sqref="F1085:BC1092">
    <cfRule type="containsText" dxfId="12530" priority="658" stopIfTrue="1" operator="containsText" text="NS">
      <formula>NOT(ISERROR(SEARCH("NS",F1085:BC1092)))</formula>
    </cfRule>
  </conditionalFormatting>
  <conditionalFormatting sqref="F1085:BC1092">
    <cfRule type="containsText" dxfId="12529" priority="659" stopIfTrue="1" operator="containsText" text="DW">
      <formula>NOT(ISERROR(SEARCH("DW",F1085:BC1092)))</formula>
    </cfRule>
  </conditionalFormatting>
  <conditionalFormatting sqref="F1085:BC1092">
    <cfRule type="containsText" dxfId="12528" priority="660" stopIfTrue="1" operator="containsText" text="NC">
      <formula>NOT(ISERROR(SEARCH("NC",F1085:BC1092)))</formula>
    </cfRule>
  </conditionalFormatting>
  <conditionalFormatting sqref="F1146:BC1146">
    <cfRule type="containsText" dxfId="12527" priority="661" stopIfTrue="1" operator="containsText" text="NS">
      <formula>NOT(ISERROR(SEARCH("NS",F1146:BC1146)))</formula>
    </cfRule>
  </conditionalFormatting>
  <conditionalFormatting sqref="F1146:BC1146">
    <cfRule type="containsText" dxfId="12526" priority="662" stopIfTrue="1" operator="containsText" text="DW">
      <formula>NOT(ISERROR(SEARCH("DW",F1146:BC1146)))</formula>
    </cfRule>
  </conditionalFormatting>
  <conditionalFormatting sqref="F1146:BC1146">
    <cfRule type="containsText" dxfId="12525" priority="663" stopIfTrue="1" operator="containsText" text="NC">
      <formula>NOT(ISERROR(SEARCH("NC",F1146:BC1146)))</formula>
    </cfRule>
  </conditionalFormatting>
  <conditionalFormatting sqref="F1187:BC1194">
    <cfRule type="containsText" dxfId="12524" priority="664" stopIfTrue="1" operator="containsText" text="NS">
      <formula>NOT(ISERROR(SEARCH("NS",F1187:BC1194)))</formula>
    </cfRule>
  </conditionalFormatting>
  <conditionalFormatting sqref="F1187:BC1194">
    <cfRule type="containsText" dxfId="12523" priority="665" stopIfTrue="1" operator="containsText" text="DW">
      <formula>NOT(ISERROR(SEARCH("DW",F1187:BC1194)))</formula>
    </cfRule>
  </conditionalFormatting>
  <conditionalFormatting sqref="F1187:BC1194">
    <cfRule type="containsText" dxfId="12522" priority="666" stopIfTrue="1" operator="containsText" text="NC">
      <formula>NOT(ISERROR(SEARCH("NC",F1187:BC1194)))</formula>
    </cfRule>
  </conditionalFormatting>
  <conditionalFormatting sqref="F1248:BC1248">
    <cfRule type="containsText" dxfId="12521" priority="667" stopIfTrue="1" operator="containsText" text="NS">
      <formula>NOT(ISERROR(SEARCH("NS",F1248:BC1248)))</formula>
    </cfRule>
  </conditionalFormatting>
  <conditionalFormatting sqref="F1248:BC1248">
    <cfRule type="containsText" dxfId="12520" priority="668" stopIfTrue="1" operator="containsText" text="DW">
      <formula>NOT(ISERROR(SEARCH("DW",F1248:BC1248)))</formula>
    </cfRule>
  </conditionalFormatting>
  <conditionalFormatting sqref="F1248:BC1248">
    <cfRule type="containsText" dxfId="12519" priority="669" stopIfTrue="1" operator="containsText" text="NC">
      <formula>NOT(ISERROR(SEARCH("NC",F1248:BC1248)))</formula>
    </cfRule>
  </conditionalFormatting>
  <conditionalFormatting sqref="F1289:BC1296">
    <cfRule type="containsText" dxfId="12518" priority="670" stopIfTrue="1" operator="containsText" text="NS">
      <formula>NOT(ISERROR(SEARCH("NS",F1289:BC1296)))</formula>
    </cfRule>
  </conditionalFormatting>
  <conditionalFormatting sqref="F1289:BC1296">
    <cfRule type="containsText" dxfId="12517" priority="671" stopIfTrue="1" operator="containsText" text="DW">
      <formula>NOT(ISERROR(SEARCH("DW",F1289:BC1296)))</formula>
    </cfRule>
  </conditionalFormatting>
  <conditionalFormatting sqref="F1289:BC1296">
    <cfRule type="containsText" dxfId="12516" priority="672" stopIfTrue="1" operator="containsText" text="NC">
      <formula>NOT(ISERROR(SEARCH("NC",F1289:BC1296)))</formula>
    </cfRule>
  </conditionalFormatting>
  <conditionalFormatting sqref="F1350:BC1350">
    <cfRule type="containsText" dxfId="12515" priority="673" stopIfTrue="1" operator="containsText" text="NS">
      <formula>NOT(ISERROR(SEARCH("NS",F1350:BC1350)))</formula>
    </cfRule>
  </conditionalFormatting>
  <conditionalFormatting sqref="F1350:BC1350">
    <cfRule type="containsText" dxfId="12514" priority="674" stopIfTrue="1" operator="containsText" text="DW">
      <formula>NOT(ISERROR(SEARCH("DW",F1350:BC1350)))</formula>
    </cfRule>
  </conditionalFormatting>
  <conditionalFormatting sqref="F1350:BC1350">
    <cfRule type="containsText" dxfId="12513" priority="675" stopIfTrue="1" operator="containsText" text="NC">
      <formula>NOT(ISERROR(SEARCH("NC",F1350:BC1350)))</formula>
    </cfRule>
  </conditionalFormatting>
  <conditionalFormatting sqref="F1391:BC1398">
    <cfRule type="containsText" dxfId="12512" priority="676" stopIfTrue="1" operator="containsText" text="NS">
      <formula>NOT(ISERROR(SEARCH("NS",F1391:BC1398)))</formula>
    </cfRule>
  </conditionalFormatting>
  <conditionalFormatting sqref="F1391:BC1398">
    <cfRule type="containsText" dxfId="12511" priority="677" stopIfTrue="1" operator="containsText" text="DW">
      <formula>NOT(ISERROR(SEARCH("DW",F1391:BC1398)))</formula>
    </cfRule>
  </conditionalFormatting>
  <conditionalFormatting sqref="F1391:BC1398">
    <cfRule type="containsText" dxfId="12510" priority="678" stopIfTrue="1" operator="containsText" text="NC">
      <formula>NOT(ISERROR(SEARCH("NC",F1391:BC1398)))</formula>
    </cfRule>
  </conditionalFormatting>
  <conditionalFormatting sqref="F1493:BC1500">
    <cfRule type="containsText" dxfId="12509" priority="679" stopIfTrue="1" operator="containsText" text="NS">
      <formula>NOT(ISERROR(SEARCH("NS",F1493:BC1500)))</formula>
    </cfRule>
  </conditionalFormatting>
  <conditionalFormatting sqref="F1493:BC1500">
    <cfRule type="containsText" dxfId="12508" priority="680" stopIfTrue="1" operator="containsText" text="DW">
      <formula>NOT(ISERROR(SEARCH("DW",F1493:BC1500)))</formula>
    </cfRule>
  </conditionalFormatting>
  <conditionalFormatting sqref="F1493:BC1500">
    <cfRule type="containsText" dxfId="12507" priority="681" stopIfTrue="1" operator="containsText" text="NC">
      <formula>NOT(ISERROR(SEARCH("NC",F1493:BC1500)))</formula>
    </cfRule>
  </conditionalFormatting>
  <conditionalFormatting sqref="F1554:BC1554">
    <cfRule type="containsText" dxfId="12506" priority="682" stopIfTrue="1" operator="containsText" text="NS">
      <formula>NOT(ISERROR(SEARCH("NS",F1554:BC1554)))</formula>
    </cfRule>
  </conditionalFormatting>
  <conditionalFormatting sqref="F1554:BC1554">
    <cfRule type="containsText" dxfId="12505" priority="683" stopIfTrue="1" operator="containsText" text="DW">
      <formula>NOT(ISERROR(SEARCH("DW",F1554:BC1554)))</formula>
    </cfRule>
  </conditionalFormatting>
  <conditionalFormatting sqref="F1554:BC1554">
    <cfRule type="containsText" dxfId="12504" priority="684" stopIfTrue="1" operator="containsText" text="NC">
      <formula>NOT(ISERROR(SEARCH("NC",F1554:BC1554)))</formula>
    </cfRule>
  </conditionalFormatting>
  <conditionalFormatting sqref="F1595:BC1602">
    <cfRule type="containsText" dxfId="12503" priority="685" stopIfTrue="1" operator="containsText" text="NS">
      <formula>NOT(ISERROR(SEARCH("NS",F1595:BC1602)))</formula>
    </cfRule>
  </conditionalFormatting>
  <conditionalFormatting sqref="F1595:BC1602">
    <cfRule type="containsText" dxfId="12502" priority="686" stopIfTrue="1" operator="containsText" text="DW">
      <formula>NOT(ISERROR(SEARCH("DW",F1595:BC1602)))</formula>
    </cfRule>
  </conditionalFormatting>
  <conditionalFormatting sqref="F1595:BC1602">
    <cfRule type="containsText" dxfId="12501" priority="687" stopIfTrue="1" operator="containsText" text="NC">
      <formula>NOT(ISERROR(SEARCH("NC",F1595:BC1602)))</formula>
    </cfRule>
  </conditionalFormatting>
  <conditionalFormatting sqref="F1697:BC1704">
    <cfRule type="containsText" dxfId="12500" priority="688" stopIfTrue="1" operator="containsText" text="NS">
      <formula>NOT(ISERROR(SEARCH("NS",F1697:BC1704)))</formula>
    </cfRule>
  </conditionalFormatting>
  <conditionalFormatting sqref="F1697:BC1704">
    <cfRule type="containsText" dxfId="12499" priority="689" stopIfTrue="1" operator="containsText" text="DW">
      <formula>NOT(ISERROR(SEARCH("DW",F1697:BC1704)))</formula>
    </cfRule>
  </conditionalFormatting>
  <conditionalFormatting sqref="F1697:BC1704">
    <cfRule type="containsText" dxfId="12498" priority="690" stopIfTrue="1" operator="containsText" text="NC">
      <formula>NOT(ISERROR(SEARCH("NC",F1697:BC1704)))</formula>
    </cfRule>
  </conditionalFormatting>
  <conditionalFormatting sqref="F1758:BC1758">
    <cfRule type="containsText" dxfId="12497" priority="691" stopIfTrue="1" operator="containsText" text="NS">
      <formula>NOT(ISERROR(SEARCH("NS",F1758:BC1758)))</formula>
    </cfRule>
  </conditionalFormatting>
  <conditionalFormatting sqref="F1758:BC1758">
    <cfRule type="containsText" dxfId="12496" priority="692" stopIfTrue="1" operator="containsText" text="DW">
      <formula>NOT(ISERROR(SEARCH("DW",F1758:BC1758)))</formula>
    </cfRule>
  </conditionalFormatting>
  <conditionalFormatting sqref="F1758:BC1758">
    <cfRule type="containsText" dxfId="12495" priority="693" stopIfTrue="1" operator="containsText" text="NC">
      <formula>NOT(ISERROR(SEARCH("NC",F1758:BC1758)))</formula>
    </cfRule>
  </conditionalFormatting>
  <conditionalFormatting sqref="F1799:BC1806">
    <cfRule type="containsText" dxfId="12494" priority="694" stopIfTrue="1" operator="containsText" text="NS">
      <formula>NOT(ISERROR(SEARCH("NS",F1799:BC1806)))</formula>
    </cfRule>
  </conditionalFormatting>
  <conditionalFormatting sqref="F1799:BC1806">
    <cfRule type="containsText" dxfId="12493" priority="695" stopIfTrue="1" operator="containsText" text="DW">
      <formula>NOT(ISERROR(SEARCH("DW",F1799:BC1806)))</formula>
    </cfRule>
  </conditionalFormatting>
  <conditionalFormatting sqref="F1799:BC1806">
    <cfRule type="containsText" dxfId="12492" priority="696" stopIfTrue="1" operator="containsText" text="NC">
      <formula>NOT(ISERROR(SEARCH("NC",F1799:BC1806)))</formula>
    </cfRule>
  </conditionalFormatting>
  <conditionalFormatting sqref="F1860:BC1860">
    <cfRule type="containsText" dxfId="12491" priority="697" stopIfTrue="1" operator="containsText" text="NS">
      <formula>NOT(ISERROR(SEARCH("NS",F1860:BC1860)))</formula>
    </cfRule>
  </conditionalFormatting>
  <conditionalFormatting sqref="F1860:BC1860">
    <cfRule type="containsText" dxfId="12490" priority="698" stopIfTrue="1" operator="containsText" text="DW">
      <formula>NOT(ISERROR(SEARCH("DW",F1860:BC1860)))</formula>
    </cfRule>
  </conditionalFormatting>
  <conditionalFormatting sqref="F1860:BC1860">
    <cfRule type="containsText" dxfId="12489" priority="699" stopIfTrue="1" operator="containsText" text="NC">
      <formula>NOT(ISERROR(SEARCH("NC",F1860:BC1860)))</formula>
    </cfRule>
  </conditionalFormatting>
  <conditionalFormatting sqref="F1901:BC1908">
    <cfRule type="containsText" dxfId="12488" priority="700" stopIfTrue="1" operator="containsText" text="NS">
      <formula>NOT(ISERROR(SEARCH("NS",F1901:BC1908)))</formula>
    </cfRule>
  </conditionalFormatting>
  <conditionalFormatting sqref="F1901:BC1908">
    <cfRule type="containsText" dxfId="12487" priority="701" stopIfTrue="1" operator="containsText" text="DW">
      <formula>NOT(ISERROR(SEARCH("DW",F1901:BC1908)))</formula>
    </cfRule>
  </conditionalFormatting>
  <conditionalFormatting sqref="F1901:BC1908">
    <cfRule type="containsText" dxfId="12486" priority="702" stopIfTrue="1" operator="containsText" text="NC">
      <formula>NOT(ISERROR(SEARCH("NC",F1901:BC1908)))</formula>
    </cfRule>
  </conditionalFormatting>
  <conditionalFormatting sqref="F1962:BC1962">
    <cfRule type="containsText" dxfId="12485" priority="703" stopIfTrue="1" operator="containsText" text="NS">
      <formula>NOT(ISERROR(SEARCH("NS",F1962:BC1962)))</formula>
    </cfRule>
  </conditionalFormatting>
  <conditionalFormatting sqref="F1962:BC1962">
    <cfRule type="containsText" dxfId="12484" priority="704" stopIfTrue="1" operator="containsText" text="DW">
      <formula>NOT(ISERROR(SEARCH("DW",F1962:BC1962)))</formula>
    </cfRule>
  </conditionalFormatting>
  <conditionalFormatting sqref="F1962:BC1962">
    <cfRule type="containsText" dxfId="12483" priority="705" stopIfTrue="1" operator="containsText" text="NC">
      <formula>NOT(ISERROR(SEARCH("NC",F1962:BC1962)))</formula>
    </cfRule>
  </conditionalFormatting>
  <conditionalFormatting sqref="F2002:BC2010">
    <cfRule type="containsText" dxfId="12482" priority="706" stopIfTrue="1" operator="containsText" text="NS">
      <formula>NOT(ISERROR(SEARCH("NS",F2002:BC2010)))</formula>
    </cfRule>
  </conditionalFormatting>
  <conditionalFormatting sqref="F2002:BC2010">
    <cfRule type="containsText" dxfId="12481" priority="707" stopIfTrue="1" operator="containsText" text="DW">
      <formula>NOT(ISERROR(SEARCH("DW",F2002:BC2010)))</formula>
    </cfRule>
  </conditionalFormatting>
  <conditionalFormatting sqref="F2002:BC2010">
    <cfRule type="containsText" dxfId="12480" priority="708" stopIfTrue="1" operator="containsText" text="NC">
      <formula>NOT(ISERROR(SEARCH("NC",F2002:BC2010)))</formula>
    </cfRule>
  </conditionalFormatting>
  <conditionalFormatting sqref="F2064:BC2064">
    <cfRule type="containsText" dxfId="12479" priority="709" stopIfTrue="1" operator="containsText" text="NS">
      <formula>NOT(ISERROR(SEARCH("NS",F2064:BC2064)))</formula>
    </cfRule>
  </conditionalFormatting>
  <conditionalFormatting sqref="F2064:BC2064">
    <cfRule type="containsText" dxfId="12478" priority="710" stopIfTrue="1" operator="containsText" text="DW">
      <formula>NOT(ISERROR(SEARCH("DW",F2064:BC2064)))</formula>
    </cfRule>
  </conditionalFormatting>
  <conditionalFormatting sqref="F2064:BC2064">
    <cfRule type="containsText" dxfId="12477" priority="711" stopIfTrue="1" operator="containsText" text="NC">
      <formula>NOT(ISERROR(SEARCH("NC",F2064:BC2064)))</formula>
    </cfRule>
  </conditionalFormatting>
  <conditionalFormatting sqref="F2105:BC2112">
    <cfRule type="containsText" dxfId="12476" priority="712" stopIfTrue="1" operator="containsText" text="NS">
      <formula>NOT(ISERROR(SEARCH("NS",F2105:BC2112)))</formula>
    </cfRule>
  </conditionalFormatting>
  <conditionalFormatting sqref="F2105:BC2112">
    <cfRule type="containsText" dxfId="12475" priority="713" stopIfTrue="1" operator="containsText" text="DW">
      <formula>NOT(ISERROR(SEARCH("DW",F2105:BC2112)))</formula>
    </cfRule>
  </conditionalFormatting>
  <conditionalFormatting sqref="F2105:BC2112">
    <cfRule type="containsText" dxfId="12474" priority="714" stopIfTrue="1" operator="containsText" text="NC">
      <formula>NOT(ISERROR(SEARCH("NC",F2105:BC2112)))</formula>
    </cfRule>
  </conditionalFormatting>
  <conditionalFormatting sqref="F2166:BC2166">
    <cfRule type="containsText" dxfId="12473" priority="715" stopIfTrue="1" operator="containsText" text="NS">
      <formula>NOT(ISERROR(SEARCH("NS",F2166:BC2166)))</formula>
    </cfRule>
  </conditionalFormatting>
  <conditionalFormatting sqref="F2166:BC2166">
    <cfRule type="containsText" dxfId="12472" priority="716" stopIfTrue="1" operator="containsText" text="DW">
      <formula>NOT(ISERROR(SEARCH("DW",F2166:BC2166)))</formula>
    </cfRule>
  </conditionalFormatting>
  <conditionalFormatting sqref="F2166:BC2166">
    <cfRule type="containsText" dxfId="12471" priority="717" stopIfTrue="1" operator="containsText" text="NC">
      <formula>NOT(ISERROR(SEARCH("NC",F2166:BC2166)))</formula>
    </cfRule>
  </conditionalFormatting>
  <conditionalFormatting sqref="F2268:BC2268">
    <cfRule type="containsText" dxfId="12470" priority="718" stopIfTrue="1" operator="containsText" text="NS">
      <formula>NOT(ISERROR(SEARCH("NS",F2268:BC2268)))</formula>
    </cfRule>
  </conditionalFormatting>
  <conditionalFormatting sqref="F2268:BC2268">
    <cfRule type="containsText" dxfId="12469" priority="719" stopIfTrue="1" operator="containsText" text="DW">
      <formula>NOT(ISERROR(SEARCH("DW",F2268:BC2268)))</formula>
    </cfRule>
  </conditionalFormatting>
  <conditionalFormatting sqref="F2268:BC2268">
    <cfRule type="containsText" dxfId="12468" priority="720" stopIfTrue="1" operator="containsText" text="NC">
      <formula>NOT(ISERROR(SEARCH("NC",F2268:BC2268)))</formula>
    </cfRule>
  </conditionalFormatting>
  <conditionalFormatting sqref="F2309:BC2316">
    <cfRule type="containsText" dxfId="12467" priority="721" stopIfTrue="1" operator="containsText" text="NS">
      <formula>NOT(ISERROR(SEARCH("NS",F2309:BC2316)))</formula>
    </cfRule>
  </conditionalFormatting>
  <conditionalFormatting sqref="F2309:BC2316">
    <cfRule type="containsText" dxfId="12466" priority="722" stopIfTrue="1" operator="containsText" text="DW">
      <formula>NOT(ISERROR(SEARCH("DW",F2309:BC2316)))</formula>
    </cfRule>
  </conditionalFormatting>
  <conditionalFormatting sqref="F2309:BC2316">
    <cfRule type="containsText" dxfId="12465" priority="723" stopIfTrue="1" operator="containsText" text="NC">
      <formula>NOT(ISERROR(SEARCH("NC",F2309:BC2316)))</formula>
    </cfRule>
  </conditionalFormatting>
  <conditionalFormatting sqref="F2370:BC2370">
    <cfRule type="containsText" dxfId="12464" priority="724" stopIfTrue="1" operator="containsText" text="NS">
      <formula>NOT(ISERROR(SEARCH("NS",F2370:BC2370)))</formula>
    </cfRule>
  </conditionalFormatting>
  <conditionalFormatting sqref="F2370:BC2370">
    <cfRule type="containsText" dxfId="12463" priority="725" stopIfTrue="1" operator="containsText" text="DW">
      <formula>NOT(ISERROR(SEARCH("DW",F2370:BC2370)))</formula>
    </cfRule>
  </conditionalFormatting>
  <conditionalFormatting sqref="F2370:BC2370">
    <cfRule type="containsText" dxfId="12462" priority="726" stopIfTrue="1" operator="containsText" text="NC">
      <formula>NOT(ISERROR(SEARCH("NC",F2370:BC2370)))</formula>
    </cfRule>
  </conditionalFormatting>
  <conditionalFormatting sqref="F2411:BC2418">
    <cfRule type="containsText" dxfId="12461" priority="727" stopIfTrue="1" operator="containsText" text="NS">
      <formula>NOT(ISERROR(SEARCH("NS",F2411:BC2418)))</formula>
    </cfRule>
  </conditionalFormatting>
  <conditionalFormatting sqref="F2411:BC2418">
    <cfRule type="containsText" dxfId="12460" priority="728" stopIfTrue="1" operator="containsText" text="DW">
      <formula>NOT(ISERROR(SEARCH("DW",F2411:BC2418)))</formula>
    </cfRule>
  </conditionalFormatting>
  <conditionalFormatting sqref="F2411:BC2418">
    <cfRule type="containsText" dxfId="12459" priority="729" stopIfTrue="1" operator="containsText" text="NC">
      <formula>NOT(ISERROR(SEARCH("NC",F2411:BC2418)))</formula>
    </cfRule>
  </conditionalFormatting>
  <conditionalFormatting sqref="F2472:BC2472">
    <cfRule type="containsText" dxfId="12458" priority="730" stopIfTrue="1" operator="containsText" text="NS">
      <formula>NOT(ISERROR(SEARCH("NS",F2472:BC2472)))</formula>
    </cfRule>
  </conditionalFormatting>
  <conditionalFormatting sqref="F2472:BC2472">
    <cfRule type="containsText" dxfId="12457" priority="731" stopIfTrue="1" operator="containsText" text="DW">
      <formula>NOT(ISERROR(SEARCH("DW",F2472:BC2472)))</formula>
    </cfRule>
  </conditionalFormatting>
  <conditionalFormatting sqref="F2472:BC2472">
    <cfRule type="containsText" dxfId="12456" priority="732" stopIfTrue="1" operator="containsText" text="NC">
      <formula>NOT(ISERROR(SEARCH("NC",F2472:BC2472)))</formula>
    </cfRule>
  </conditionalFormatting>
  <conditionalFormatting sqref="F2513:BC2520">
    <cfRule type="containsText" dxfId="12455" priority="733" stopIfTrue="1" operator="containsText" text="NS">
      <formula>NOT(ISERROR(SEARCH("NS",F2513:BC2520)))</formula>
    </cfRule>
  </conditionalFormatting>
  <conditionalFormatting sqref="F2513:BC2520">
    <cfRule type="containsText" dxfId="12454" priority="734" stopIfTrue="1" operator="containsText" text="DW">
      <formula>NOT(ISERROR(SEARCH("DW",F2513:BC2520)))</formula>
    </cfRule>
  </conditionalFormatting>
  <conditionalFormatting sqref="F2513:BC2520">
    <cfRule type="containsText" dxfId="12453" priority="735" stopIfTrue="1" operator="containsText" text="NC">
      <formula>NOT(ISERROR(SEARCH("NC",F2513:BC2520)))</formula>
    </cfRule>
  </conditionalFormatting>
  <conditionalFormatting sqref="F2574:BC2574">
    <cfRule type="containsText" dxfId="12452" priority="736" stopIfTrue="1" operator="containsText" text="NS">
      <formula>NOT(ISERROR(SEARCH("NS",F2574:BC2574)))</formula>
    </cfRule>
  </conditionalFormatting>
  <conditionalFormatting sqref="F2574:BC2574">
    <cfRule type="containsText" dxfId="12451" priority="737" stopIfTrue="1" operator="containsText" text="DW">
      <formula>NOT(ISERROR(SEARCH("DW",F2574:BC2574)))</formula>
    </cfRule>
  </conditionalFormatting>
  <conditionalFormatting sqref="F2574:BC2574">
    <cfRule type="containsText" dxfId="12450" priority="738" stopIfTrue="1" operator="containsText" text="NC">
      <formula>NOT(ISERROR(SEARCH("NC",F2574:BC2574)))</formula>
    </cfRule>
  </conditionalFormatting>
  <conditionalFormatting sqref="F2614:BC2622">
    <cfRule type="containsText" dxfId="12449" priority="739" stopIfTrue="1" operator="containsText" text="NS">
      <formula>NOT(ISERROR(SEARCH("NS",F2614:BC2622)))</formula>
    </cfRule>
  </conditionalFormatting>
  <conditionalFormatting sqref="F2614:BC2622">
    <cfRule type="containsText" dxfId="12448" priority="740" stopIfTrue="1" operator="containsText" text="DW">
      <formula>NOT(ISERROR(SEARCH("DW",F2614:BC2622)))</formula>
    </cfRule>
  </conditionalFormatting>
  <conditionalFormatting sqref="F2614:BC2622">
    <cfRule type="containsText" dxfId="12447" priority="741" stopIfTrue="1" operator="containsText" text="NC">
      <formula>NOT(ISERROR(SEARCH("NC",F2614:BC2622)))</formula>
    </cfRule>
  </conditionalFormatting>
  <conditionalFormatting sqref="F2678:BC2691">
    <cfRule type="containsText" dxfId="12446" priority="742" stopIfTrue="1" operator="containsText" text="NS">
      <formula>NOT(ISERROR(SEARCH("NS",F2678:BC2691)))</formula>
    </cfRule>
  </conditionalFormatting>
  <conditionalFormatting sqref="F2678:BC2691">
    <cfRule type="containsText" dxfId="12445" priority="743" stopIfTrue="1" operator="containsText" text="DW">
      <formula>NOT(ISERROR(SEARCH("DW",F2678:BC2691)))</formula>
    </cfRule>
  </conditionalFormatting>
  <conditionalFormatting sqref="F2678:BC2691">
    <cfRule type="containsText" dxfId="12444" priority="744" stopIfTrue="1" operator="containsText" text="NC">
      <formula>NOT(ISERROR(SEARCH("NC",F2678:BC2691)))</formula>
    </cfRule>
  </conditionalFormatting>
  <conditionalFormatting sqref="F2207:BC2214">
    <cfRule type="containsText" dxfId="12443" priority="745" stopIfTrue="1" operator="containsText" text="NS">
      <formula>NOT(ISERROR(SEARCH("NS",F2207:BC2214)))</formula>
    </cfRule>
  </conditionalFormatting>
  <conditionalFormatting sqref="F2207:BC2214">
    <cfRule type="containsText" dxfId="12442" priority="746" stopIfTrue="1" operator="containsText" text="DW">
      <formula>NOT(ISERROR(SEARCH("DW",F2207:BC2214)))</formula>
    </cfRule>
  </conditionalFormatting>
  <conditionalFormatting sqref="F2207:BC2214">
    <cfRule type="containsText" dxfId="12441" priority="747" stopIfTrue="1" operator="containsText" text="NC">
      <formula>NOT(ISERROR(SEARCH("NC",F2207:BC2214)))</formula>
    </cfRule>
  </conditionalFormatting>
  <conditionalFormatting sqref="F1442:BC1445">
    <cfRule type="containsText" dxfId="12440" priority="748" stopIfTrue="1" operator="containsText" text="NS">
      <formula>NOT(ISERROR(SEARCH("NS",F1442:BC1445)))</formula>
    </cfRule>
  </conditionalFormatting>
  <conditionalFormatting sqref="F1442:BC1445">
    <cfRule type="containsText" dxfId="12439" priority="749" stopIfTrue="1" operator="containsText" text="DW">
      <formula>NOT(ISERROR(SEARCH("DW",F1442:BC1445)))</formula>
    </cfRule>
  </conditionalFormatting>
  <conditionalFormatting sqref="F1442:BC1445">
    <cfRule type="containsText" dxfId="12438" priority="750" stopIfTrue="1" operator="containsText" text="NC">
      <formula>NOT(ISERROR(SEARCH("NC",F1442:BC1445)))</formula>
    </cfRule>
  </conditionalFormatting>
  <conditionalFormatting sqref="F1454:BC1454">
    <cfRule type="containsText" dxfId="12437" priority="751" stopIfTrue="1" operator="containsText" text="NS">
      <formula>NOT(ISERROR(SEARCH("NS",F1454:BC1454)))</formula>
    </cfRule>
  </conditionalFormatting>
  <conditionalFormatting sqref="F1454:BC1454">
    <cfRule type="containsText" dxfId="12436" priority="752" stopIfTrue="1" operator="containsText" text="DW">
      <formula>NOT(ISERROR(SEARCH("DW",F1454:BC1454)))</formula>
    </cfRule>
  </conditionalFormatting>
  <conditionalFormatting sqref="F1454:BC1454">
    <cfRule type="containsText" dxfId="12435" priority="753" stopIfTrue="1" operator="containsText" text="NC">
      <formula>NOT(ISERROR(SEARCH("NC",F1454:BC1454)))</formula>
    </cfRule>
  </conditionalFormatting>
  <conditionalFormatting sqref="F1447:BC1451">
    <cfRule type="containsText" dxfId="12434" priority="754" stopIfTrue="1" operator="containsText" text="NS">
      <formula>NOT(ISERROR(SEARCH("NS",F1447:BC1451)))</formula>
    </cfRule>
  </conditionalFormatting>
  <conditionalFormatting sqref="F1447:BC1451">
    <cfRule type="containsText" dxfId="12433" priority="755" stopIfTrue="1" operator="containsText" text="DW">
      <formula>NOT(ISERROR(SEARCH("DW",F1447:BC1451)))</formula>
    </cfRule>
  </conditionalFormatting>
  <conditionalFormatting sqref="F1447:BC1451">
    <cfRule type="containsText" dxfId="12432" priority="756" stopIfTrue="1" operator="containsText" text="NC">
      <formula>NOT(ISERROR(SEARCH("NC",F1447:BC1451)))</formula>
    </cfRule>
  </conditionalFormatting>
  <conditionalFormatting sqref="F482:BC482">
    <cfRule type="containsText" dxfId="12431" priority="757" stopIfTrue="1" operator="containsText" text="NS">
      <formula>NOT(ISERROR(SEARCH("NS",F482:BC482)))</formula>
    </cfRule>
  </conditionalFormatting>
  <conditionalFormatting sqref="F482:BC482">
    <cfRule type="containsText" dxfId="12430" priority="758" stopIfTrue="1" operator="containsText" text="DW">
      <formula>NOT(ISERROR(SEARCH("DW",F482:BC482)))</formula>
    </cfRule>
  </conditionalFormatting>
  <conditionalFormatting sqref="F482:BC482">
    <cfRule type="containsText" dxfId="12429" priority="759" stopIfTrue="1" operator="containsText" text="NC">
      <formula>NOT(ISERROR(SEARCH("NC",F482:BC482)))</formula>
    </cfRule>
  </conditionalFormatting>
  <conditionalFormatting sqref="F686:W686">
    <cfRule type="containsText" dxfId="12428" priority="760" stopIfTrue="1" operator="containsText" text="NS">
      <formula>NOT(ISERROR(SEARCH("NS",F686:W686)))</formula>
    </cfRule>
  </conditionalFormatting>
  <conditionalFormatting sqref="F686:W686">
    <cfRule type="containsText" dxfId="12427" priority="761" stopIfTrue="1" operator="containsText" text="DW">
      <formula>NOT(ISERROR(SEARCH("DW",F686:W686)))</formula>
    </cfRule>
  </conditionalFormatting>
  <conditionalFormatting sqref="F686:W686">
    <cfRule type="containsText" dxfId="12426" priority="762" stopIfTrue="1" operator="containsText" text="NC">
      <formula>NOT(ISERROR(SEARCH("NC",F686:W686)))</formula>
    </cfRule>
  </conditionalFormatting>
  <conditionalFormatting sqref="Y686">
    <cfRule type="containsText" dxfId="12425" priority="763" stopIfTrue="1" operator="containsText" text="NS">
      <formula>NOT(ISERROR(SEARCH("NS",Y686)))</formula>
    </cfRule>
  </conditionalFormatting>
  <conditionalFormatting sqref="Y686">
    <cfRule type="containsText" dxfId="12424" priority="764" stopIfTrue="1" operator="containsText" text="DW">
      <formula>NOT(ISERROR(SEARCH("DW",Y686)))</formula>
    </cfRule>
  </conditionalFormatting>
  <conditionalFormatting sqref="Y686">
    <cfRule type="containsText" dxfId="12423" priority="765" stopIfTrue="1" operator="containsText" text="NC">
      <formula>NOT(ISERROR(SEARCH("NC",Y686)))</formula>
    </cfRule>
  </conditionalFormatting>
  <conditionalFormatting sqref="AB686:BC686">
    <cfRule type="containsText" dxfId="12422" priority="766" stopIfTrue="1" operator="containsText" text="NS">
      <formula>NOT(ISERROR(SEARCH("NS",AB686:BC686)))</formula>
    </cfRule>
  </conditionalFormatting>
  <conditionalFormatting sqref="AB686:BC686">
    <cfRule type="containsText" dxfId="12421" priority="767" stopIfTrue="1" operator="containsText" text="DW">
      <formula>NOT(ISERROR(SEARCH("DW",AB686:BC686)))</formula>
    </cfRule>
  </conditionalFormatting>
  <conditionalFormatting sqref="AB686:BC686">
    <cfRule type="containsText" dxfId="12420" priority="768" stopIfTrue="1" operator="containsText" text="NC">
      <formula>NOT(ISERROR(SEARCH("NC",AB686:BC686)))</formula>
    </cfRule>
  </conditionalFormatting>
  <conditionalFormatting sqref="F890:BC890">
    <cfRule type="containsText" dxfId="12419" priority="769" stopIfTrue="1" operator="containsText" text="NS">
      <formula>NOT(ISERROR(SEARCH("NS",F890:BC890)))</formula>
    </cfRule>
  </conditionalFormatting>
  <conditionalFormatting sqref="F890:BC890">
    <cfRule type="containsText" dxfId="12418" priority="770" stopIfTrue="1" operator="containsText" text="DW">
      <formula>NOT(ISERROR(SEARCH("DW",F890:BC890)))</formula>
    </cfRule>
  </conditionalFormatting>
  <conditionalFormatting sqref="F890:BC890">
    <cfRule type="containsText" dxfId="12417" priority="771" stopIfTrue="1" operator="containsText" text="NC">
      <formula>NOT(ISERROR(SEARCH("NC",F890:BC890)))</formula>
    </cfRule>
  </conditionalFormatting>
  <conditionalFormatting sqref="F1094:BC1094">
    <cfRule type="containsText" dxfId="12416" priority="772" stopIfTrue="1" operator="containsText" text="NS">
      <formula>NOT(ISERROR(SEARCH("NS",F1094:BC1094)))</formula>
    </cfRule>
  </conditionalFormatting>
  <conditionalFormatting sqref="F1094:BC1094">
    <cfRule type="containsText" dxfId="12415" priority="773" stopIfTrue="1" operator="containsText" text="DW">
      <formula>NOT(ISERROR(SEARCH("DW",F1094:BC1094)))</formula>
    </cfRule>
  </conditionalFormatting>
  <conditionalFormatting sqref="F1094:BC1094">
    <cfRule type="containsText" dxfId="12414" priority="774" stopIfTrue="1" operator="containsText" text="NC">
      <formula>NOT(ISERROR(SEARCH("NC",F1094:BC1094)))</formula>
    </cfRule>
  </conditionalFormatting>
  <conditionalFormatting sqref="F1706:BC1706">
    <cfRule type="containsText" dxfId="12413" priority="775" stopIfTrue="1" operator="containsText" text="NS">
      <formula>NOT(ISERROR(SEARCH("NS",F1706:BC1706)))</formula>
    </cfRule>
  </conditionalFormatting>
  <conditionalFormatting sqref="F1706:BC1706">
    <cfRule type="containsText" dxfId="12412" priority="776" stopIfTrue="1" operator="containsText" text="DW">
      <formula>NOT(ISERROR(SEARCH("DW",F1706:BC1706)))</formula>
    </cfRule>
  </conditionalFormatting>
  <conditionalFormatting sqref="F1706:BC1706">
    <cfRule type="containsText" dxfId="12411" priority="777" stopIfTrue="1" operator="containsText" text="NC">
      <formula>NOT(ISERROR(SEARCH("NC",F1706:BC1706)))</formula>
    </cfRule>
  </conditionalFormatting>
  <conditionalFormatting sqref="F1808:BC1824">
    <cfRule type="containsText" dxfId="12410" priority="778" stopIfTrue="1" operator="containsText" text="NS">
      <formula>NOT(ISERROR(SEARCH("NS",F1808:BC1824)))</formula>
    </cfRule>
  </conditionalFormatting>
  <conditionalFormatting sqref="F1808:BC1824">
    <cfRule type="containsText" dxfId="12409" priority="779" stopIfTrue="1" operator="containsText" text="DW">
      <formula>NOT(ISERROR(SEARCH("DW",F1808:BC1824)))</formula>
    </cfRule>
  </conditionalFormatting>
  <conditionalFormatting sqref="F1808:BC1824">
    <cfRule type="containsText" dxfId="12408" priority="780" stopIfTrue="1" operator="containsText" text="NC">
      <formula>NOT(ISERROR(SEARCH("NC",F1808:BC1824)))</formula>
    </cfRule>
  </conditionalFormatting>
  <conditionalFormatting sqref="F1910:BC1910">
    <cfRule type="containsText" dxfId="12407" priority="781" stopIfTrue="1" operator="containsText" text="NS">
      <formula>NOT(ISERROR(SEARCH("NS",F1910:BC1910)))</formula>
    </cfRule>
  </conditionalFormatting>
  <conditionalFormatting sqref="F1910:BC1910">
    <cfRule type="containsText" dxfId="12406" priority="782" stopIfTrue="1" operator="containsText" text="DW">
      <formula>NOT(ISERROR(SEARCH("DW",F1910:BC1910)))</formula>
    </cfRule>
  </conditionalFormatting>
  <conditionalFormatting sqref="F1910:BC1910">
    <cfRule type="containsText" dxfId="12405" priority="783" stopIfTrue="1" operator="containsText" text="NC">
      <formula>NOT(ISERROR(SEARCH("NC",F1910:BC1910)))</formula>
    </cfRule>
  </conditionalFormatting>
  <conditionalFormatting sqref="F2114:BC2114">
    <cfRule type="containsText" dxfId="12404" priority="784" stopIfTrue="1" operator="containsText" text="NS">
      <formula>NOT(ISERROR(SEARCH("NS",F2114:BC2114)))</formula>
    </cfRule>
  </conditionalFormatting>
  <conditionalFormatting sqref="F2114:BC2114">
    <cfRule type="containsText" dxfId="12403" priority="785" stopIfTrue="1" operator="containsText" text="DW">
      <formula>NOT(ISERROR(SEARCH("DW",F2114:BC2114)))</formula>
    </cfRule>
  </conditionalFormatting>
  <conditionalFormatting sqref="F2114:BC2114">
    <cfRule type="containsText" dxfId="12402" priority="786" stopIfTrue="1" operator="containsText" text="NC">
      <formula>NOT(ISERROR(SEARCH("NC",F2114:BC2114)))</formula>
    </cfRule>
  </conditionalFormatting>
  <conditionalFormatting sqref="F2216:BC2216">
    <cfRule type="containsText" dxfId="12401" priority="787" stopIfTrue="1" operator="containsText" text="NS">
      <formula>NOT(ISERROR(SEARCH("NS",F2216:BC2216)))</formula>
    </cfRule>
  </conditionalFormatting>
  <conditionalFormatting sqref="F2216:BC2216">
    <cfRule type="containsText" dxfId="12400" priority="788" stopIfTrue="1" operator="containsText" text="DW">
      <formula>NOT(ISERROR(SEARCH("DW",F2216:BC2216)))</formula>
    </cfRule>
  </conditionalFormatting>
  <conditionalFormatting sqref="F2216:BC2216">
    <cfRule type="containsText" dxfId="12399" priority="789" stopIfTrue="1" operator="containsText" text="NC">
      <formula>NOT(ISERROR(SEARCH("NC",F2216:BC2216)))</formula>
    </cfRule>
  </conditionalFormatting>
  <conditionalFormatting sqref="F2318:BC2318">
    <cfRule type="containsText" dxfId="12398" priority="790" stopIfTrue="1" operator="containsText" text="NS">
      <formula>NOT(ISERROR(SEARCH("NS",F2318:BC2318)))</formula>
    </cfRule>
  </conditionalFormatting>
  <conditionalFormatting sqref="F2318:BC2318">
    <cfRule type="containsText" dxfId="12397" priority="791" stopIfTrue="1" operator="containsText" text="DW">
      <formula>NOT(ISERROR(SEARCH("DW",F2318:BC2318)))</formula>
    </cfRule>
  </conditionalFormatting>
  <conditionalFormatting sqref="F2318:BC2318">
    <cfRule type="containsText" dxfId="12396" priority="792" stopIfTrue="1" operator="containsText" text="NC">
      <formula>NOT(ISERROR(SEARCH("NC",F2318:BC2318)))</formula>
    </cfRule>
  </conditionalFormatting>
  <conditionalFormatting sqref="F2522:BC2522">
    <cfRule type="containsText" dxfId="12395" priority="793" stopIfTrue="1" operator="containsText" text="NS">
      <formula>NOT(ISERROR(SEARCH("NS",F2522:BC2522)))</formula>
    </cfRule>
  </conditionalFormatting>
  <conditionalFormatting sqref="F2522:BC2522">
    <cfRule type="containsText" dxfId="12394" priority="794" stopIfTrue="1" operator="containsText" text="DW">
      <formula>NOT(ISERROR(SEARCH("DW",F2522:BC2522)))</formula>
    </cfRule>
  </conditionalFormatting>
  <conditionalFormatting sqref="F2522:BC2522">
    <cfRule type="containsText" dxfId="12393" priority="795" stopIfTrue="1" operator="containsText" text="NC">
      <formula>NOT(ISERROR(SEARCH("NC",F2522:BC2522)))</formula>
    </cfRule>
  </conditionalFormatting>
  <conditionalFormatting sqref="J561:BC574">
    <cfRule type="containsText" dxfId="12392" priority="796" stopIfTrue="1" operator="containsText" text="NS">
      <formula>NOT(ISERROR(SEARCH("NS",J561:BC574)))</formula>
    </cfRule>
  </conditionalFormatting>
  <conditionalFormatting sqref="J561:BC574">
    <cfRule type="containsText" dxfId="12391" priority="797" stopIfTrue="1" operator="containsText" text="DW">
      <formula>NOT(ISERROR(SEARCH("DW",J561:BC574)))</formula>
    </cfRule>
  </conditionalFormatting>
  <conditionalFormatting sqref="J561:BC574">
    <cfRule type="containsText" dxfId="12390" priority="798" stopIfTrue="1" operator="containsText" text="NC">
      <formula>NOT(ISERROR(SEARCH("NC",J561:BC574)))</formula>
    </cfRule>
  </conditionalFormatting>
  <conditionalFormatting sqref="J867:BC880">
    <cfRule type="containsText" dxfId="12389" priority="799" stopIfTrue="1" operator="containsText" text="NS">
      <formula>NOT(ISERROR(SEARCH("NS",J867:BC880)))</formula>
    </cfRule>
  </conditionalFormatting>
  <conditionalFormatting sqref="J867:BC880">
    <cfRule type="containsText" dxfId="12388" priority="800" stopIfTrue="1" operator="containsText" text="DW">
      <formula>NOT(ISERROR(SEARCH("DW",J867:BC880)))</formula>
    </cfRule>
  </conditionalFormatting>
  <conditionalFormatting sqref="J867:BC880">
    <cfRule type="containsText" dxfId="12387" priority="801" stopIfTrue="1" operator="containsText" text="NC">
      <formula>NOT(ISERROR(SEARCH("NC",J867:BC880)))</formula>
    </cfRule>
  </conditionalFormatting>
  <conditionalFormatting sqref="J918:AQ941">
    <cfRule type="containsText" dxfId="12386" priority="802" stopIfTrue="1" operator="containsText" text="NS">
      <formula>NOT(ISERROR(SEARCH("NS",J918:AQ941)))</formula>
    </cfRule>
  </conditionalFormatting>
  <conditionalFormatting sqref="J918:AQ941">
    <cfRule type="containsText" dxfId="12385" priority="803" stopIfTrue="1" operator="containsText" text="DW">
      <formula>NOT(ISERROR(SEARCH("DW",J918:AQ941)))</formula>
    </cfRule>
  </conditionalFormatting>
  <conditionalFormatting sqref="J918:AQ941">
    <cfRule type="containsText" dxfId="12384" priority="804" stopIfTrue="1" operator="containsText" text="NC">
      <formula>NOT(ISERROR(SEARCH("NC",J918:AQ941)))</formula>
    </cfRule>
  </conditionalFormatting>
  <conditionalFormatting sqref="AT918:BC941">
    <cfRule type="containsText" dxfId="12383" priority="805" stopIfTrue="1" operator="containsText" text="NS">
      <formula>NOT(ISERROR(SEARCH("NS",AT918:BC941)))</formula>
    </cfRule>
  </conditionalFormatting>
  <conditionalFormatting sqref="AT918:BC941">
    <cfRule type="containsText" dxfId="12382" priority="806" stopIfTrue="1" operator="containsText" text="DW">
      <formula>NOT(ISERROR(SEARCH("DW",AT918:BC941)))</formula>
    </cfRule>
  </conditionalFormatting>
  <conditionalFormatting sqref="AT918:BC941">
    <cfRule type="containsText" dxfId="12381" priority="807" stopIfTrue="1" operator="containsText" text="NC">
      <formula>NOT(ISERROR(SEARCH("NC",AT918:BC941)))</formula>
    </cfRule>
  </conditionalFormatting>
  <conditionalFormatting sqref="J977:BC977">
    <cfRule type="containsText" dxfId="12380" priority="808" stopIfTrue="1" operator="containsText" text="NS">
      <formula>NOT(ISERROR(SEARCH("NS",J977:BC977)))</formula>
    </cfRule>
  </conditionalFormatting>
  <conditionalFormatting sqref="J977:BC977">
    <cfRule type="containsText" dxfId="12379" priority="809" stopIfTrue="1" operator="containsText" text="DW">
      <formula>NOT(ISERROR(SEARCH("DW",J977:BC977)))</formula>
    </cfRule>
  </conditionalFormatting>
  <conditionalFormatting sqref="J977:BC977">
    <cfRule type="containsText" dxfId="12378" priority="810" stopIfTrue="1" operator="containsText" text="NC">
      <formula>NOT(ISERROR(SEARCH("NC",J977:BC977)))</formula>
    </cfRule>
  </conditionalFormatting>
  <conditionalFormatting sqref="J975:AR976">
    <cfRule type="containsText" dxfId="12377" priority="811" stopIfTrue="1" operator="containsText" text="NS">
      <formula>NOT(ISERROR(SEARCH("NS",J975:AR976)))</formula>
    </cfRule>
  </conditionalFormatting>
  <conditionalFormatting sqref="J975:AR976">
    <cfRule type="containsText" dxfId="12376" priority="812" stopIfTrue="1" operator="containsText" text="DW">
      <formula>NOT(ISERROR(SEARCH("DW",J975:AR976)))</formula>
    </cfRule>
  </conditionalFormatting>
  <conditionalFormatting sqref="J975:AR976">
    <cfRule type="containsText" dxfId="12375" priority="813" stopIfTrue="1" operator="containsText" text="NC">
      <formula>NOT(ISERROR(SEARCH("NC",J975:AR976)))</formula>
    </cfRule>
  </conditionalFormatting>
  <conditionalFormatting sqref="AT975:BC976">
    <cfRule type="containsText" dxfId="12374" priority="814" stopIfTrue="1" operator="containsText" text="NS">
      <formula>NOT(ISERROR(SEARCH("NS",AT975:BC976)))</formula>
    </cfRule>
  </conditionalFormatting>
  <conditionalFormatting sqref="AT975:BC976">
    <cfRule type="containsText" dxfId="12373" priority="815" stopIfTrue="1" operator="containsText" text="DW">
      <formula>NOT(ISERROR(SEARCH("DW",AT975:BC976)))</formula>
    </cfRule>
  </conditionalFormatting>
  <conditionalFormatting sqref="AT975:BC976">
    <cfRule type="containsText" dxfId="12372" priority="816" stopIfTrue="1" operator="containsText" text="NC">
      <formula>NOT(ISERROR(SEARCH("NC",AT975:BC976)))</formula>
    </cfRule>
  </conditionalFormatting>
  <conditionalFormatting sqref="J980:BC982">
    <cfRule type="containsText" dxfId="12371" priority="817" stopIfTrue="1" operator="containsText" text="NS">
      <formula>NOT(ISERROR(SEARCH("NS",J980:BC982)))</formula>
    </cfRule>
  </conditionalFormatting>
  <conditionalFormatting sqref="J980:BC982">
    <cfRule type="containsText" dxfId="12370" priority="818" stopIfTrue="1" operator="containsText" text="DW">
      <formula>NOT(ISERROR(SEARCH("DW",J980:BC982)))</formula>
    </cfRule>
  </conditionalFormatting>
  <conditionalFormatting sqref="J980:BC982">
    <cfRule type="containsText" dxfId="12369" priority="819" stopIfTrue="1" operator="containsText" text="NC">
      <formula>NOT(ISERROR(SEARCH("NC",J980:BC982)))</formula>
    </cfRule>
  </conditionalFormatting>
  <conditionalFormatting sqref="J978:AR979">
    <cfRule type="containsText" dxfId="12368" priority="820" stopIfTrue="1" operator="containsText" text="NS">
      <formula>NOT(ISERROR(SEARCH("NS",J978:AR979)))</formula>
    </cfRule>
  </conditionalFormatting>
  <conditionalFormatting sqref="J978:AR979">
    <cfRule type="containsText" dxfId="12367" priority="821" stopIfTrue="1" operator="containsText" text="DW">
      <formula>NOT(ISERROR(SEARCH("DW",J978:AR979)))</formula>
    </cfRule>
  </conditionalFormatting>
  <conditionalFormatting sqref="J978:AR979">
    <cfRule type="containsText" dxfId="12366" priority="822" stopIfTrue="1" operator="containsText" text="NC">
      <formula>NOT(ISERROR(SEARCH("NC",J978:AR979)))</formula>
    </cfRule>
  </conditionalFormatting>
  <conditionalFormatting sqref="AT978:BC979">
    <cfRule type="containsText" dxfId="12365" priority="823" stopIfTrue="1" operator="containsText" text="NS">
      <formula>NOT(ISERROR(SEARCH("NS",AT978:BC979)))</formula>
    </cfRule>
  </conditionalFormatting>
  <conditionalFormatting sqref="AT978:BC979">
    <cfRule type="containsText" dxfId="12364" priority="824" stopIfTrue="1" operator="containsText" text="DW">
      <formula>NOT(ISERROR(SEARCH("DW",AT978:BC979)))</formula>
    </cfRule>
  </conditionalFormatting>
  <conditionalFormatting sqref="AT978:BC979">
    <cfRule type="containsText" dxfId="12363" priority="825" stopIfTrue="1" operator="containsText" text="NC">
      <formula>NOT(ISERROR(SEARCH("NC",AT978:BC979)))</formula>
    </cfRule>
  </conditionalFormatting>
  <conditionalFormatting sqref="J969:AV970">
    <cfRule type="containsText" dxfId="12362" priority="826" stopIfTrue="1" operator="containsText" text="NS">
      <formula>NOT(ISERROR(SEARCH("NS",J969:AV970)))</formula>
    </cfRule>
  </conditionalFormatting>
  <conditionalFormatting sqref="J969:AV970">
    <cfRule type="containsText" dxfId="12361" priority="827" stopIfTrue="1" operator="containsText" text="DW">
      <formula>NOT(ISERROR(SEARCH("DW",J969:AV970)))</formula>
    </cfRule>
  </conditionalFormatting>
  <conditionalFormatting sqref="J969:AV970">
    <cfRule type="containsText" dxfId="12360" priority="828" stopIfTrue="1" operator="containsText" text="NC">
      <formula>NOT(ISERROR(SEARCH("NC",J969:AV970)))</formula>
    </cfRule>
  </conditionalFormatting>
  <conditionalFormatting sqref="AX969:BC970">
    <cfRule type="containsText" dxfId="12359" priority="829" stopIfTrue="1" operator="containsText" text="NS">
      <formula>NOT(ISERROR(SEARCH("NS",AX969:BC970)))</formula>
    </cfRule>
  </conditionalFormatting>
  <conditionalFormatting sqref="AX969:BC970">
    <cfRule type="containsText" dxfId="12358" priority="830" stopIfTrue="1" operator="containsText" text="DW">
      <formula>NOT(ISERROR(SEARCH("DW",AX969:BC970)))</formula>
    </cfRule>
  </conditionalFormatting>
  <conditionalFormatting sqref="AX969:BC970">
    <cfRule type="containsText" dxfId="12357" priority="831" stopIfTrue="1" operator="containsText" text="NC">
      <formula>NOT(ISERROR(SEARCH("NC",AX969:BC970)))</formula>
    </cfRule>
  </conditionalFormatting>
  <conditionalFormatting sqref="J971:BC974">
    <cfRule type="containsText" dxfId="12356" priority="832" stopIfTrue="1" operator="containsText" text="NS">
      <formula>NOT(ISERROR(SEARCH("NS",J971:BC974)))</formula>
    </cfRule>
  </conditionalFormatting>
  <conditionalFormatting sqref="J971:BC974">
    <cfRule type="containsText" dxfId="12355" priority="833" stopIfTrue="1" operator="containsText" text="DW">
      <formula>NOT(ISERROR(SEARCH("DW",J971:BC974)))</formula>
    </cfRule>
  </conditionalFormatting>
  <conditionalFormatting sqref="J971:BC974">
    <cfRule type="containsText" dxfId="12354" priority="834" stopIfTrue="1" operator="containsText" text="NC">
      <formula>NOT(ISERROR(SEARCH("NC",J971:BC974)))</formula>
    </cfRule>
  </conditionalFormatting>
  <conditionalFormatting sqref="J1020:Z1043">
    <cfRule type="containsText" dxfId="12353" priority="835" stopIfTrue="1" operator="containsText" text="NS">
      <formula>NOT(ISERROR(SEARCH("NS",J1020:Z1043)))</formula>
    </cfRule>
  </conditionalFormatting>
  <conditionalFormatting sqref="J1020:Z1043">
    <cfRule type="containsText" dxfId="12352" priority="836" stopIfTrue="1" operator="containsText" text="DW">
      <formula>NOT(ISERROR(SEARCH("DW",J1020:Z1043)))</formula>
    </cfRule>
  </conditionalFormatting>
  <conditionalFormatting sqref="J1020:Z1043">
    <cfRule type="containsText" dxfId="12351" priority="837" stopIfTrue="1" operator="containsText" text="NC">
      <formula>NOT(ISERROR(SEARCH("NC",J1020:Z1043)))</formula>
    </cfRule>
  </conditionalFormatting>
  <conditionalFormatting sqref="AB1020:BC1043">
    <cfRule type="containsText" dxfId="12350" priority="838" stopIfTrue="1" operator="containsText" text="NS">
      <formula>NOT(ISERROR(SEARCH("NS",AB1020:BC1043)))</formula>
    </cfRule>
  </conditionalFormatting>
  <conditionalFormatting sqref="AB1020:BC1043">
    <cfRule type="containsText" dxfId="12349" priority="839" stopIfTrue="1" operator="containsText" text="DW">
      <formula>NOT(ISERROR(SEARCH("DW",AB1020:BC1043)))</formula>
    </cfRule>
  </conditionalFormatting>
  <conditionalFormatting sqref="AB1020:BC1043">
    <cfRule type="containsText" dxfId="12348" priority="840" stopIfTrue="1" operator="containsText" text="NC">
      <formula>NOT(ISERROR(SEARCH("NC",AB1020:BC1043)))</formula>
    </cfRule>
  </conditionalFormatting>
  <conditionalFormatting sqref="J1173:BC1186">
    <cfRule type="containsText" dxfId="12347" priority="841" stopIfTrue="1" operator="containsText" text="NS">
      <formula>NOT(ISERROR(SEARCH("NS",J1173:BC1186)))</formula>
    </cfRule>
  </conditionalFormatting>
  <conditionalFormatting sqref="J1173:BC1186">
    <cfRule type="containsText" dxfId="12346" priority="842" stopIfTrue="1" operator="containsText" text="DW">
      <formula>NOT(ISERROR(SEARCH("DW",J1173:BC1186)))</formula>
    </cfRule>
  </conditionalFormatting>
  <conditionalFormatting sqref="J1173:BC1186">
    <cfRule type="containsText" dxfId="12345" priority="843" stopIfTrue="1" operator="containsText" text="NC">
      <formula>NOT(ISERROR(SEARCH("NC",J1173:BC1186)))</formula>
    </cfRule>
  </conditionalFormatting>
  <conditionalFormatting sqref="J1224:BC1247">
    <cfRule type="containsText" dxfId="12344" priority="844" stopIfTrue="1" operator="containsText" text="NS">
      <formula>NOT(ISERROR(SEARCH("NS",J1224:BC1247)))</formula>
    </cfRule>
  </conditionalFormatting>
  <conditionalFormatting sqref="J1224:BC1247">
    <cfRule type="containsText" dxfId="12343" priority="845" stopIfTrue="1" operator="containsText" text="DW">
      <formula>NOT(ISERROR(SEARCH("DW",J1224:BC1247)))</formula>
    </cfRule>
  </conditionalFormatting>
  <conditionalFormatting sqref="J1224:BC1247">
    <cfRule type="containsText" dxfId="12342" priority="846" stopIfTrue="1" operator="containsText" text="NC">
      <formula>NOT(ISERROR(SEARCH("NC",J1224:BC1247)))</formula>
    </cfRule>
  </conditionalFormatting>
  <conditionalFormatting sqref="J1275:BC1288">
    <cfRule type="containsText" dxfId="12341" priority="847" stopIfTrue="1" operator="containsText" text="NS">
      <formula>NOT(ISERROR(SEARCH("NS",J1275:BC1288)))</formula>
    </cfRule>
  </conditionalFormatting>
  <conditionalFormatting sqref="J1275:BC1288">
    <cfRule type="containsText" dxfId="12340" priority="848" stopIfTrue="1" operator="containsText" text="DW">
      <formula>NOT(ISERROR(SEARCH("DW",J1275:BC1288)))</formula>
    </cfRule>
  </conditionalFormatting>
  <conditionalFormatting sqref="J1275:BC1288">
    <cfRule type="containsText" dxfId="12339" priority="849" stopIfTrue="1" operator="containsText" text="NC">
      <formula>NOT(ISERROR(SEARCH("NC",J1275:BC1288)))</formula>
    </cfRule>
  </conditionalFormatting>
  <conditionalFormatting sqref="J1377:BC1390">
    <cfRule type="containsText" dxfId="12338" priority="850" stopIfTrue="1" operator="containsText" text="NS">
      <formula>NOT(ISERROR(SEARCH("NS",J1377:BC1390)))</formula>
    </cfRule>
  </conditionalFormatting>
  <conditionalFormatting sqref="J1377:BC1390">
    <cfRule type="containsText" dxfId="12337" priority="851" stopIfTrue="1" operator="containsText" text="DW">
      <formula>NOT(ISERROR(SEARCH("DW",J1377:BC1390)))</formula>
    </cfRule>
  </conditionalFormatting>
  <conditionalFormatting sqref="J1377:BC1390">
    <cfRule type="containsText" dxfId="12336" priority="852" stopIfTrue="1" operator="containsText" text="NC">
      <formula>NOT(ISERROR(SEARCH("NC",J1377:BC1390)))</formula>
    </cfRule>
  </conditionalFormatting>
  <conditionalFormatting sqref="J1632:BC1671">
    <cfRule type="containsText" dxfId="12335" priority="853" stopIfTrue="1" operator="containsText" text="NS">
      <formula>NOT(ISERROR(SEARCH("NS",J1632:BC1671)))</formula>
    </cfRule>
  </conditionalFormatting>
  <conditionalFormatting sqref="J1632:BC1671">
    <cfRule type="containsText" dxfId="12334" priority="854" stopIfTrue="1" operator="containsText" text="DW">
      <formula>NOT(ISERROR(SEARCH("DW",J1632:BC1671)))</formula>
    </cfRule>
  </conditionalFormatting>
  <conditionalFormatting sqref="J1632:BC1671">
    <cfRule type="containsText" dxfId="12333" priority="855" stopIfTrue="1" operator="containsText" text="NC">
      <formula>NOT(ISERROR(SEARCH("NC",J1632:BC1671)))</formula>
    </cfRule>
  </conditionalFormatting>
  <conditionalFormatting sqref="J1683:BC1696">
    <cfRule type="containsText" dxfId="12332" priority="856" stopIfTrue="1" operator="containsText" text="NS">
      <formula>NOT(ISERROR(SEARCH("NS",J1683:BC1696)))</formula>
    </cfRule>
  </conditionalFormatting>
  <conditionalFormatting sqref="J1683:BC1696">
    <cfRule type="containsText" dxfId="12331" priority="857" stopIfTrue="1" operator="containsText" text="DW">
      <formula>NOT(ISERROR(SEARCH("DW",J1683:BC1696)))</formula>
    </cfRule>
  </conditionalFormatting>
  <conditionalFormatting sqref="J1683:BC1696">
    <cfRule type="containsText" dxfId="12330" priority="858" stopIfTrue="1" operator="containsText" text="NC">
      <formula>NOT(ISERROR(SEARCH("NC",J1683:BC1696)))</formula>
    </cfRule>
  </conditionalFormatting>
  <conditionalFormatting sqref="J1836:BC1859">
    <cfRule type="containsText" dxfId="12329" priority="859" stopIfTrue="1" operator="containsText" text="NS">
      <formula>NOT(ISERROR(SEARCH("NS",J1836:BC1859)))</formula>
    </cfRule>
  </conditionalFormatting>
  <conditionalFormatting sqref="J1836:BC1859">
    <cfRule type="containsText" dxfId="12328" priority="860" stopIfTrue="1" operator="containsText" text="DW">
      <formula>NOT(ISERROR(SEARCH("DW",J1836:BC1859)))</formula>
    </cfRule>
  </conditionalFormatting>
  <conditionalFormatting sqref="J1836:BC1859">
    <cfRule type="containsText" dxfId="12327" priority="861" stopIfTrue="1" operator="containsText" text="NC">
      <formula>NOT(ISERROR(SEARCH("NC",J1836:BC1859)))</formula>
    </cfRule>
  </conditionalFormatting>
  <conditionalFormatting sqref="J1887:BC1900">
    <cfRule type="containsText" dxfId="12326" priority="862" stopIfTrue="1" operator="containsText" text="NS">
      <formula>NOT(ISERROR(SEARCH("NS",J1887:BC1900)))</formula>
    </cfRule>
  </conditionalFormatting>
  <conditionalFormatting sqref="J1887:BC1900">
    <cfRule type="containsText" dxfId="12325" priority="863" stopIfTrue="1" operator="containsText" text="DW">
      <formula>NOT(ISERROR(SEARCH("DW",J1887:BC1900)))</formula>
    </cfRule>
  </conditionalFormatting>
  <conditionalFormatting sqref="J1887:BC1900">
    <cfRule type="containsText" dxfId="12324" priority="864" stopIfTrue="1" operator="containsText" text="NC">
      <formula>NOT(ISERROR(SEARCH("NC",J1887:BC1900)))</formula>
    </cfRule>
  </conditionalFormatting>
  <conditionalFormatting sqref="J1938:BC1961">
    <cfRule type="containsText" dxfId="12323" priority="865" stopIfTrue="1" operator="containsText" text="NS">
      <formula>NOT(ISERROR(SEARCH("NS",J1938:BC1961)))</formula>
    </cfRule>
  </conditionalFormatting>
  <conditionalFormatting sqref="J1938:BC1961">
    <cfRule type="containsText" dxfId="12322" priority="866" stopIfTrue="1" operator="containsText" text="DW">
      <formula>NOT(ISERROR(SEARCH("DW",J1938:BC1961)))</formula>
    </cfRule>
  </conditionalFormatting>
  <conditionalFormatting sqref="J1938:BC1961">
    <cfRule type="containsText" dxfId="12321" priority="867" stopIfTrue="1" operator="containsText" text="NC">
      <formula>NOT(ISERROR(SEARCH("NC",J1938:BC1961)))</formula>
    </cfRule>
  </conditionalFormatting>
  <conditionalFormatting sqref="J1989:BC2001">
    <cfRule type="containsText" dxfId="12320" priority="868" stopIfTrue="1" operator="containsText" text="NS">
      <formula>NOT(ISERROR(SEARCH("NS",J1989:BC2001)))</formula>
    </cfRule>
  </conditionalFormatting>
  <conditionalFormatting sqref="J1989:BC2001">
    <cfRule type="containsText" dxfId="12319" priority="869" stopIfTrue="1" operator="containsText" text="DW">
      <formula>NOT(ISERROR(SEARCH("DW",J1989:BC2001)))</formula>
    </cfRule>
  </conditionalFormatting>
  <conditionalFormatting sqref="J1989:BC2001">
    <cfRule type="containsText" dxfId="12318" priority="870" stopIfTrue="1" operator="containsText" text="NC">
      <formula>NOT(ISERROR(SEARCH("NC",J1989:BC2001)))</formula>
    </cfRule>
  </conditionalFormatting>
  <conditionalFormatting sqref="J2091:BC2104">
    <cfRule type="containsText" dxfId="12317" priority="871" stopIfTrue="1" operator="containsText" text="NS">
      <formula>NOT(ISERROR(SEARCH("NS",J2091:BC2104)))</formula>
    </cfRule>
  </conditionalFormatting>
  <conditionalFormatting sqref="J2091:BC2104">
    <cfRule type="containsText" dxfId="12316" priority="872" stopIfTrue="1" operator="containsText" text="DW">
      <formula>NOT(ISERROR(SEARCH("DW",J2091:BC2104)))</formula>
    </cfRule>
  </conditionalFormatting>
  <conditionalFormatting sqref="J2091:BC2104">
    <cfRule type="containsText" dxfId="12315" priority="873" stopIfTrue="1" operator="containsText" text="NC">
      <formula>NOT(ISERROR(SEARCH("NC",J2091:BC2104)))</formula>
    </cfRule>
  </conditionalFormatting>
  <conditionalFormatting sqref="J2244:BC2267">
    <cfRule type="containsText" dxfId="12314" priority="874" stopIfTrue="1" operator="containsText" text="NS">
      <formula>NOT(ISERROR(SEARCH("NS",J2244:BC2267)))</formula>
    </cfRule>
  </conditionalFormatting>
  <conditionalFormatting sqref="J2244:BC2267">
    <cfRule type="containsText" dxfId="12313" priority="875" stopIfTrue="1" operator="containsText" text="DW">
      <formula>NOT(ISERROR(SEARCH("DW",J2244:BC2267)))</formula>
    </cfRule>
  </conditionalFormatting>
  <conditionalFormatting sqref="J2244:BC2267">
    <cfRule type="containsText" dxfId="12312" priority="876" stopIfTrue="1" operator="containsText" text="NC">
      <formula>NOT(ISERROR(SEARCH("NC",J2244:BC2267)))</formula>
    </cfRule>
  </conditionalFormatting>
  <conditionalFormatting sqref="J2295:BC2308">
    <cfRule type="containsText" dxfId="12311" priority="877" stopIfTrue="1" operator="containsText" text="NS">
      <formula>NOT(ISERROR(SEARCH("NS",J2295:BC2308)))</formula>
    </cfRule>
  </conditionalFormatting>
  <conditionalFormatting sqref="J2295:BC2308">
    <cfRule type="containsText" dxfId="12310" priority="878" stopIfTrue="1" operator="containsText" text="DW">
      <formula>NOT(ISERROR(SEARCH("DW",J2295:BC2308)))</formula>
    </cfRule>
  </conditionalFormatting>
  <conditionalFormatting sqref="J2295:BC2308">
    <cfRule type="containsText" dxfId="12309" priority="879" stopIfTrue="1" operator="containsText" text="NC">
      <formula>NOT(ISERROR(SEARCH("NC",J2295:BC2308)))</formula>
    </cfRule>
  </conditionalFormatting>
  <conditionalFormatting sqref="J2346:BC2369">
    <cfRule type="containsText" dxfId="12308" priority="880" stopIfTrue="1" operator="containsText" text="NS">
      <formula>NOT(ISERROR(SEARCH("NS",J2346:BC2369)))</formula>
    </cfRule>
  </conditionalFormatting>
  <conditionalFormatting sqref="J2346:BC2369">
    <cfRule type="containsText" dxfId="12307" priority="881" stopIfTrue="1" operator="containsText" text="DW">
      <formula>NOT(ISERROR(SEARCH("DW",J2346:BC2369)))</formula>
    </cfRule>
  </conditionalFormatting>
  <conditionalFormatting sqref="J2346:BC2369">
    <cfRule type="containsText" dxfId="12306" priority="882" stopIfTrue="1" operator="containsText" text="NC">
      <formula>NOT(ISERROR(SEARCH("NC",J2346:BC2369)))</formula>
    </cfRule>
  </conditionalFormatting>
  <conditionalFormatting sqref="J2499:BC2512">
    <cfRule type="containsText" dxfId="12305" priority="883" stopIfTrue="1" operator="containsText" text="NS">
      <formula>NOT(ISERROR(SEARCH("NS",J2499:BC2512)))</formula>
    </cfRule>
  </conditionalFormatting>
  <conditionalFormatting sqref="J2499:BC2512">
    <cfRule type="containsText" dxfId="12304" priority="884" stopIfTrue="1" operator="containsText" text="DW">
      <formula>NOT(ISERROR(SEARCH("DW",J2499:BC2512)))</formula>
    </cfRule>
  </conditionalFormatting>
  <conditionalFormatting sqref="J2499:BC2512">
    <cfRule type="containsText" dxfId="12303" priority="885" stopIfTrue="1" operator="containsText" text="NC">
      <formula>NOT(ISERROR(SEARCH("NC",J2499:BC2512)))</formula>
    </cfRule>
  </conditionalFormatting>
  <conditionalFormatting sqref="J2550:BC2573">
    <cfRule type="containsText" dxfId="12302" priority="886" stopIfTrue="1" operator="containsText" text="NS">
      <formula>NOT(ISERROR(SEARCH("NS",J2550:BC2573)))</formula>
    </cfRule>
  </conditionalFormatting>
  <conditionalFormatting sqref="J2550:BC2573">
    <cfRule type="containsText" dxfId="12301" priority="887" stopIfTrue="1" operator="containsText" text="DW">
      <formula>NOT(ISERROR(SEARCH("DW",J2550:BC2573)))</formula>
    </cfRule>
  </conditionalFormatting>
  <conditionalFormatting sqref="J2550:BC2573">
    <cfRule type="containsText" dxfId="12300" priority="888" stopIfTrue="1" operator="containsText" text="NC">
      <formula>NOT(ISERROR(SEARCH("NC",J2550:BC2573)))</formula>
    </cfRule>
  </conditionalFormatting>
  <conditionalFormatting sqref="J2601:BC2613">
    <cfRule type="containsText" dxfId="12299" priority="889" stopIfTrue="1" operator="containsText" text="NS">
      <formula>NOT(ISERROR(SEARCH("NS",J2601:BC2613)))</formula>
    </cfRule>
  </conditionalFormatting>
  <conditionalFormatting sqref="J2601:BC2613">
    <cfRule type="containsText" dxfId="12298" priority="890" stopIfTrue="1" operator="containsText" text="DW">
      <formula>NOT(ISERROR(SEARCH("DW",J2601:BC2613)))</formula>
    </cfRule>
  </conditionalFormatting>
  <conditionalFormatting sqref="J2601:BC2613">
    <cfRule type="containsText" dxfId="12297" priority="891" stopIfTrue="1" operator="containsText" text="NC">
      <formula>NOT(ISERROR(SEARCH("NC",J2601:BC2613)))</formula>
    </cfRule>
  </conditionalFormatting>
  <conditionalFormatting sqref="J2652:BC2677">
    <cfRule type="containsText" dxfId="12296" priority="892" stopIfTrue="1" operator="containsText" text="NS">
      <formula>NOT(ISERROR(SEARCH("NS",J2652:BC2677)))</formula>
    </cfRule>
  </conditionalFormatting>
  <conditionalFormatting sqref="J2652:BC2677">
    <cfRule type="containsText" dxfId="12295" priority="893" stopIfTrue="1" operator="containsText" text="DW">
      <formula>NOT(ISERROR(SEARCH("DW",J2652:BC2677)))</formula>
    </cfRule>
  </conditionalFormatting>
  <conditionalFormatting sqref="J2652:BC2677">
    <cfRule type="containsText" dxfId="12294" priority="894" stopIfTrue="1" operator="containsText" text="NC">
      <formula>NOT(ISERROR(SEARCH("NC",J2652:BC2677)))</formula>
    </cfRule>
  </conditionalFormatting>
  <conditionalFormatting sqref="J408:BC447">
    <cfRule type="containsText" dxfId="12293" priority="895" stopIfTrue="1" operator="containsText" text="NS">
      <formula>NOT(ISERROR(SEARCH("NS",J408:BC447)))</formula>
    </cfRule>
  </conditionalFormatting>
  <conditionalFormatting sqref="J408:BC447">
    <cfRule type="containsText" dxfId="12292" priority="896" stopIfTrue="1" operator="containsText" text="DW">
      <formula>NOT(ISERROR(SEARCH("DW",J408:BC447)))</formula>
    </cfRule>
  </conditionalFormatting>
  <conditionalFormatting sqref="J408:BC447">
    <cfRule type="containsText" dxfId="12291" priority="897" stopIfTrue="1" operator="containsText" text="NC">
      <formula>NOT(ISERROR(SEARCH("NC",J408:BC447)))</formula>
    </cfRule>
  </conditionalFormatting>
  <conditionalFormatting sqref="J459:BC472">
    <cfRule type="containsText" dxfId="12290" priority="898" stopIfTrue="1" operator="containsText" text="NS">
      <formula>NOT(ISERROR(SEARCH("NS",J459:BC472)))</formula>
    </cfRule>
  </conditionalFormatting>
  <conditionalFormatting sqref="J459:BC472">
    <cfRule type="containsText" dxfId="12289" priority="899" stopIfTrue="1" operator="containsText" text="DW">
      <formula>NOT(ISERROR(SEARCH("DW",J459:BC472)))</formula>
    </cfRule>
  </conditionalFormatting>
  <conditionalFormatting sqref="J459:BC472">
    <cfRule type="containsText" dxfId="12288" priority="900" stopIfTrue="1" operator="containsText" text="NC">
      <formula>NOT(ISERROR(SEARCH("NC",J459:BC472)))</formula>
    </cfRule>
  </conditionalFormatting>
  <conditionalFormatting sqref="J663:W676">
    <cfRule type="containsText" dxfId="12287" priority="901" stopIfTrue="1" operator="containsText" text="NS">
      <formula>NOT(ISERROR(SEARCH("NS",J663:W676)))</formula>
    </cfRule>
  </conditionalFormatting>
  <conditionalFormatting sqref="J663:W676">
    <cfRule type="containsText" dxfId="12286" priority="902" stopIfTrue="1" operator="containsText" text="DW">
      <formula>NOT(ISERROR(SEARCH("DW",J663:W676)))</formula>
    </cfRule>
  </conditionalFormatting>
  <conditionalFormatting sqref="J663:W676">
    <cfRule type="containsText" dxfId="12285" priority="903" stopIfTrue="1" operator="containsText" text="NC">
      <formula>NOT(ISERROR(SEARCH("NC",J663:W676)))</formula>
    </cfRule>
  </conditionalFormatting>
  <conditionalFormatting sqref="Y663:Y676">
    <cfRule type="containsText" dxfId="12284" priority="904" stopIfTrue="1" operator="containsText" text="NS">
      <formula>NOT(ISERROR(SEARCH("NS",Y663:Y676)))</formula>
    </cfRule>
  </conditionalFormatting>
  <conditionalFormatting sqref="Y663:Y676">
    <cfRule type="containsText" dxfId="12283" priority="905" stopIfTrue="1" operator="containsText" text="DW">
      <formula>NOT(ISERROR(SEARCH("DW",Y663:Y676)))</formula>
    </cfRule>
  </conditionalFormatting>
  <conditionalFormatting sqref="Y663:Y676">
    <cfRule type="containsText" dxfId="12282" priority="906" stopIfTrue="1" operator="containsText" text="NC">
      <formula>NOT(ISERROR(SEARCH("NC",Y663:Y676)))</formula>
    </cfRule>
  </conditionalFormatting>
  <conditionalFormatting sqref="AB663:BC676">
    <cfRule type="containsText" dxfId="12281" priority="907" stopIfTrue="1" operator="containsText" text="NS">
      <formula>NOT(ISERROR(SEARCH("NS",AB663:BC676)))</formula>
    </cfRule>
  </conditionalFormatting>
  <conditionalFormatting sqref="AB663:BC676">
    <cfRule type="containsText" dxfId="12280" priority="908" stopIfTrue="1" operator="containsText" text="DW">
      <formula>NOT(ISERROR(SEARCH("DW",AB663:BC676)))</formula>
    </cfRule>
  </conditionalFormatting>
  <conditionalFormatting sqref="AB663:BC676">
    <cfRule type="containsText" dxfId="12279" priority="909" stopIfTrue="1" operator="containsText" text="NC">
      <formula>NOT(ISERROR(SEARCH("NC",AB663:BC676)))</formula>
    </cfRule>
  </conditionalFormatting>
  <conditionalFormatting sqref="J612:BC651">
    <cfRule type="containsText" dxfId="12278" priority="910" stopIfTrue="1" operator="containsText" text="NS">
      <formula>NOT(ISERROR(SEARCH("NS",J612:BC651)))</formula>
    </cfRule>
  </conditionalFormatting>
  <conditionalFormatting sqref="J612:BC651">
    <cfRule type="containsText" dxfId="12277" priority="911" stopIfTrue="1" operator="containsText" text="DW">
      <formula>NOT(ISERROR(SEARCH("DW",J612:BC651)))</formula>
    </cfRule>
  </conditionalFormatting>
  <conditionalFormatting sqref="J612:BC651">
    <cfRule type="containsText" dxfId="12276" priority="912" stopIfTrue="1" operator="containsText" text="NC">
      <formula>NOT(ISERROR(SEARCH("NC",J612:BC651)))</formula>
    </cfRule>
  </conditionalFormatting>
  <conditionalFormatting sqref="J714:BC737">
    <cfRule type="containsText" dxfId="12275" priority="913" stopIfTrue="1" operator="containsText" text="NS">
      <formula>NOT(ISERROR(SEARCH("NS",J714:BC737)))</formula>
    </cfRule>
  </conditionalFormatting>
  <conditionalFormatting sqref="J714:BC737">
    <cfRule type="containsText" dxfId="12274" priority="914" stopIfTrue="1" operator="containsText" text="DW">
      <formula>NOT(ISERROR(SEARCH("DW",J714:BC737)))</formula>
    </cfRule>
  </conditionalFormatting>
  <conditionalFormatting sqref="J714:BC737">
    <cfRule type="containsText" dxfId="12273" priority="915" stopIfTrue="1" operator="containsText" text="NC">
      <formula>NOT(ISERROR(SEARCH("NC",J714:BC737)))</formula>
    </cfRule>
  </conditionalFormatting>
  <conditionalFormatting sqref="J765:BC778">
    <cfRule type="containsText" dxfId="12272" priority="916" stopIfTrue="1" operator="containsText" text="NS">
      <formula>NOT(ISERROR(SEARCH("NS",J765:BC778)))</formula>
    </cfRule>
  </conditionalFormatting>
  <conditionalFormatting sqref="J765:BC778">
    <cfRule type="containsText" dxfId="12271" priority="917" stopIfTrue="1" operator="containsText" text="DW">
      <formula>NOT(ISERROR(SEARCH("DW",J765:BC778)))</formula>
    </cfRule>
  </conditionalFormatting>
  <conditionalFormatting sqref="J765:BC778">
    <cfRule type="containsText" dxfId="12270" priority="918" stopIfTrue="1" operator="containsText" text="NC">
      <formula>NOT(ISERROR(SEARCH("NC",J765:BC778)))</formula>
    </cfRule>
  </conditionalFormatting>
  <conditionalFormatting sqref="J843:BC855">
    <cfRule type="containsText" dxfId="12269" priority="919" stopIfTrue="1" operator="containsText" text="NS">
      <formula>NOT(ISERROR(SEARCH("NS",J843:BC855)))</formula>
    </cfRule>
  </conditionalFormatting>
  <conditionalFormatting sqref="J843:BC855">
    <cfRule type="containsText" dxfId="12268" priority="920" stopIfTrue="1" operator="containsText" text="DW">
      <formula>NOT(ISERROR(SEARCH("DW",J843:BC855)))</formula>
    </cfRule>
  </conditionalFormatting>
  <conditionalFormatting sqref="J843:BC855">
    <cfRule type="containsText" dxfId="12267" priority="921" stopIfTrue="1" operator="containsText" text="NC">
      <formula>NOT(ISERROR(SEARCH("NC",J843:BC855)))</formula>
    </cfRule>
  </conditionalFormatting>
  <conditionalFormatting sqref="J816:W842">
    <cfRule type="containsText" dxfId="12266" priority="922" stopIfTrue="1" operator="containsText" text="NS">
      <formula>NOT(ISERROR(SEARCH("NS",J816:W842)))</formula>
    </cfRule>
  </conditionalFormatting>
  <conditionalFormatting sqref="J816:W842">
    <cfRule type="containsText" dxfId="12265" priority="923" stopIfTrue="1" operator="containsText" text="DW">
      <formula>NOT(ISERROR(SEARCH("DW",J816:W842)))</formula>
    </cfRule>
  </conditionalFormatting>
  <conditionalFormatting sqref="J816:W842">
    <cfRule type="containsText" dxfId="12264" priority="924" stopIfTrue="1" operator="containsText" text="NC">
      <formula>NOT(ISERROR(SEARCH("NC",J816:W842)))</formula>
    </cfRule>
  </conditionalFormatting>
  <conditionalFormatting sqref="Y816:BC842">
    <cfRule type="containsText" dxfId="12263" priority="925" stopIfTrue="1" operator="containsText" text="NS">
      <formula>NOT(ISERROR(SEARCH("NS",Y816:BC842)))</formula>
    </cfRule>
  </conditionalFormatting>
  <conditionalFormatting sqref="Y816:BC842">
    <cfRule type="containsText" dxfId="12262" priority="926" stopIfTrue="1" operator="containsText" text="DW">
      <formula>NOT(ISERROR(SEARCH("DW",Y816:BC842)))</formula>
    </cfRule>
  </conditionalFormatting>
  <conditionalFormatting sqref="Y816:BC842">
    <cfRule type="containsText" dxfId="12261" priority="927" stopIfTrue="1" operator="containsText" text="NC">
      <formula>NOT(ISERROR(SEARCH("NC",Y816:BC842)))</formula>
    </cfRule>
  </conditionalFormatting>
  <conditionalFormatting sqref="J1122:BC1145">
    <cfRule type="containsText" dxfId="12260" priority="928" stopIfTrue="1" operator="containsText" text="NS">
      <formula>NOT(ISERROR(SEARCH("NS",J1122:BC1145)))</formula>
    </cfRule>
  </conditionalFormatting>
  <conditionalFormatting sqref="J1122:BC1145">
    <cfRule type="containsText" dxfId="12259" priority="929" stopIfTrue="1" operator="containsText" text="DW">
      <formula>NOT(ISERROR(SEARCH("DW",J1122:BC1145)))</formula>
    </cfRule>
  </conditionalFormatting>
  <conditionalFormatting sqref="J1122:BC1145">
    <cfRule type="containsText" dxfId="12258" priority="930" stopIfTrue="1" operator="containsText" text="NC">
      <formula>NOT(ISERROR(SEARCH("NC",J1122:BC1145)))</formula>
    </cfRule>
  </conditionalFormatting>
  <conditionalFormatting sqref="J1326:BC1349">
    <cfRule type="containsText" dxfId="12257" priority="931" stopIfTrue="1" operator="containsText" text="NS">
      <formula>NOT(ISERROR(SEARCH("NS",J1326:BC1349)))</formula>
    </cfRule>
  </conditionalFormatting>
  <conditionalFormatting sqref="J1326:BC1349">
    <cfRule type="containsText" dxfId="12256" priority="932" stopIfTrue="1" operator="containsText" text="DW">
      <formula>NOT(ISERROR(SEARCH("DW",J1326:BC1349)))</formula>
    </cfRule>
  </conditionalFormatting>
  <conditionalFormatting sqref="J1326:BC1349">
    <cfRule type="containsText" dxfId="12255" priority="933" stopIfTrue="1" operator="containsText" text="NC">
      <formula>NOT(ISERROR(SEARCH("NC",J1326:BC1349)))</formula>
    </cfRule>
  </conditionalFormatting>
  <conditionalFormatting sqref="J1479:BC1492">
    <cfRule type="containsText" dxfId="12254" priority="934" stopIfTrue="1" operator="containsText" text="NS">
      <formula>NOT(ISERROR(SEARCH("NS",J1479:BC1492)))</formula>
    </cfRule>
  </conditionalFormatting>
  <conditionalFormatting sqref="J1479:BC1492">
    <cfRule type="containsText" dxfId="12253" priority="935" stopIfTrue="1" operator="containsText" text="DW">
      <formula>NOT(ISERROR(SEARCH("DW",J1479:BC1492)))</formula>
    </cfRule>
  </conditionalFormatting>
  <conditionalFormatting sqref="J1479:BC1492">
    <cfRule type="containsText" dxfId="12252" priority="936" stopIfTrue="1" operator="containsText" text="NC">
      <formula>NOT(ISERROR(SEARCH("NC",J1479:BC1492)))</formula>
    </cfRule>
  </conditionalFormatting>
  <conditionalFormatting sqref="J1530:BC1553">
    <cfRule type="containsText" dxfId="12251" priority="937" stopIfTrue="1" operator="containsText" text="NS">
      <formula>NOT(ISERROR(SEARCH("NS",J1530:BC1553)))</formula>
    </cfRule>
  </conditionalFormatting>
  <conditionalFormatting sqref="J1530:BC1553">
    <cfRule type="containsText" dxfId="12250" priority="938" stopIfTrue="1" operator="containsText" text="DW">
      <formula>NOT(ISERROR(SEARCH("DW",J1530:BC1553)))</formula>
    </cfRule>
  </conditionalFormatting>
  <conditionalFormatting sqref="J1530:BC1553">
    <cfRule type="containsText" dxfId="12249" priority="939" stopIfTrue="1" operator="containsText" text="NC">
      <formula>NOT(ISERROR(SEARCH("NC",J1530:BC1553)))</formula>
    </cfRule>
  </conditionalFormatting>
  <conditionalFormatting sqref="J1581:BC1594">
    <cfRule type="containsText" dxfId="12248" priority="940" stopIfTrue="1" operator="containsText" text="NS">
      <formula>NOT(ISERROR(SEARCH("NS",J1581:BC1594)))</formula>
    </cfRule>
  </conditionalFormatting>
  <conditionalFormatting sqref="J1581:BC1594">
    <cfRule type="containsText" dxfId="12247" priority="941" stopIfTrue="1" operator="containsText" text="DW">
      <formula>NOT(ISERROR(SEARCH("DW",J1581:BC1594)))</formula>
    </cfRule>
  </conditionalFormatting>
  <conditionalFormatting sqref="J1581:BC1594">
    <cfRule type="containsText" dxfId="12246" priority="942" stopIfTrue="1" operator="containsText" text="NC">
      <formula>NOT(ISERROR(SEARCH("NC",J1581:BC1594)))</formula>
    </cfRule>
  </conditionalFormatting>
  <conditionalFormatting sqref="J1734:BC1757">
    <cfRule type="containsText" dxfId="12245" priority="943" stopIfTrue="1" operator="containsText" text="NS">
      <formula>NOT(ISERROR(SEARCH("NS",J1734:BC1757)))</formula>
    </cfRule>
  </conditionalFormatting>
  <conditionalFormatting sqref="J1734:BC1757">
    <cfRule type="containsText" dxfId="12244" priority="944" stopIfTrue="1" operator="containsText" text="DW">
      <formula>NOT(ISERROR(SEARCH("DW",J1734:BC1757)))</formula>
    </cfRule>
  </conditionalFormatting>
  <conditionalFormatting sqref="J1734:BC1757">
    <cfRule type="containsText" dxfId="12243" priority="945" stopIfTrue="1" operator="containsText" text="NC">
      <formula>NOT(ISERROR(SEARCH("NC",J1734:BC1757)))</formula>
    </cfRule>
  </conditionalFormatting>
  <conditionalFormatting sqref="J1785:BC1798">
    <cfRule type="containsText" dxfId="12242" priority="946" stopIfTrue="1" operator="containsText" text="NS">
      <formula>NOT(ISERROR(SEARCH("NS",J1785:BC1798)))</formula>
    </cfRule>
  </conditionalFormatting>
  <conditionalFormatting sqref="J1785:BC1798">
    <cfRule type="containsText" dxfId="12241" priority="947" stopIfTrue="1" operator="containsText" text="DW">
      <formula>NOT(ISERROR(SEARCH("DW",J1785:BC1798)))</formula>
    </cfRule>
  </conditionalFormatting>
  <conditionalFormatting sqref="J1785:BC1798">
    <cfRule type="containsText" dxfId="12240" priority="948" stopIfTrue="1" operator="containsText" text="NC">
      <formula>NOT(ISERROR(SEARCH("NC",J1785:BC1798)))</formula>
    </cfRule>
  </conditionalFormatting>
  <conditionalFormatting sqref="J2040:BC2063">
    <cfRule type="containsText" dxfId="12239" priority="949" stopIfTrue="1" operator="containsText" text="NS">
      <formula>NOT(ISERROR(SEARCH("NS",J2040:BC2063)))</formula>
    </cfRule>
  </conditionalFormatting>
  <conditionalFormatting sqref="J2040:BC2063">
    <cfRule type="containsText" dxfId="12238" priority="950" stopIfTrue="1" operator="containsText" text="DW">
      <formula>NOT(ISERROR(SEARCH("DW",J2040:BC2063)))</formula>
    </cfRule>
  </conditionalFormatting>
  <conditionalFormatting sqref="J2040:BC2063">
    <cfRule type="containsText" dxfId="12237" priority="951" stopIfTrue="1" operator="containsText" text="NC">
      <formula>NOT(ISERROR(SEARCH("NC",J2040:BC2063)))</formula>
    </cfRule>
  </conditionalFormatting>
  <conditionalFormatting sqref="J2142:BC2165">
    <cfRule type="containsText" dxfId="12236" priority="952" stopIfTrue="1" operator="containsText" text="NS">
      <formula>NOT(ISERROR(SEARCH("NS",J2142:BC2165)))</formula>
    </cfRule>
  </conditionalFormatting>
  <conditionalFormatting sqref="J2142:BC2165">
    <cfRule type="containsText" dxfId="12235" priority="953" stopIfTrue="1" operator="containsText" text="DW">
      <formula>NOT(ISERROR(SEARCH("DW",J2142:BC2165)))</formula>
    </cfRule>
  </conditionalFormatting>
  <conditionalFormatting sqref="J2142:BC2165">
    <cfRule type="containsText" dxfId="12234" priority="954" stopIfTrue="1" operator="containsText" text="NC">
      <formula>NOT(ISERROR(SEARCH("NC",J2142:BC2165)))</formula>
    </cfRule>
  </conditionalFormatting>
  <conditionalFormatting sqref="J2397:BC2410">
    <cfRule type="containsText" dxfId="12233" priority="955" stopIfTrue="1" operator="containsText" text="NS">
      <formula>NOT(ISERROR(SEARCH("NS",J2397:BC2410)))</formula>
    </cfRule>
  </conditionalFormatting>
  <conditionalFormatting sqref="J2397:BC2410">
    <cfRule type="containsText" dxfId="12232" priority="956" stopIfTrue="1" operator="containsText" text="DW">
      <formula>NOT(ISERROR(SEARCH("DW",J2397:BC2410)))</formula>
    </cfRule>
  </conditionalFormatting>
  <conditionalFormatting sqref="J2397:BC2410">
    <cfRule type="containsText" dxfId="12231" priority="957" stopIfTrue="1" operator="containsText" text="NC">
      <formula>NOT(ISERROR(SEARCH("NC",J2397:BC2410)))</formula>
    </cfRule>
  </conditionalFormatting>
  <conditionalFormatting sqref="J2448:BC2471">
    <cfRule type="containsText" dxfId="12230" priority="958" stopIfTrue="1" operator="containsText" text="NS">
      <formula>NOT(ISERROR(SEARCH("NS",J2448:BC2471)))</formula>
    </cfRule>
  </conditionalFormatting>
  <conditionalFormatting sqref="J2448:BC2471">
    <cfRule type="containsText" dxfId="12229" priority="959" stopIfTrue="1" operator="containsText" text="DW">
      <formula>NOT(ISERROR(SEARCH("DW",J2448:BC2471)))</formula>
    </cfRule>
  </conditionalFormatting>
  <conditionalFormatting sqref="J2448:BC2471">
    <cfRule type="containsText" dxfId="12228" priority="960" stopIfTrue="1" operator="containsText" text="NC">
      <formula>NOT(ISERROR(SEARCH("NC",J2448:BC2471)))</formula>
    </cfRule>
  </conditionalFormatting>
  <conditionalFormatting sqref="J357:X370">
    <cfRule type="containsText" dxfId="12227" priority="961" stopIfTrue="1" operator="containsText" text="NS">
      <formula>NOT(ISERROR(SEARCH("NS",J357:X370)))</formula>
    </cfRule>
  </conditionalFormatting>
  <conditionalFormatting sqref="J357:X370">
    <cfRule type="containsText" dxfId="12226" priority="962" stopIfTrue="1" operator="containsText" text="DW">
      <formula>NOT(ISERROR(SEARCH("DW",J357:X370)))</formula>
    </cfRule>
  </conditionalFormatting>
  <conditionalFormatting sqref="J357:X370">
    <cfRule type="containsText" dxfId="12225" priority="963" stopIfTrue="1" operator="containsText" text="NC">
      <formula>NOT(ISERROR(SEARCH("NC",J357:X370)))</formula>
    </cfRule>
  </conditionalFormatting>
  <conditionalFormatting sqref="AB357:AK370">
    <cfRule type="containsText" dxfId="12224" priority="964" stopIfTrue="1" operator="containsText" text="NS">
      <formula>NOT(ISERROR(SEARCH("NS",AB357:AK370)))</formula>
    </cfRule>
  </conditionalFormatting>
  <conditionalFormatting sqref="AB357:AK370">
    <cfRule type="containsText" dxfId="12223" priority="965" stopIfTrue="1" operator="containsText" text="DW">
      <formula>NOT(ISERROR(SEARCH("DW",AB357:AK370)))</formula>
    </cfRule>
  </conditionalFormatting>
  <conditionalFormatting sqref="AB357:AK370">
    <cfRule type="containsText" dxfId="12222" priority="966" stopIfTrue="1" operator="containsText" text="NC">
      <formula>NOT(ISERROR(SEARCH("NC",AB357:AK370)))</formula>
    </cfRule>
  </conditionalFormatting>
  <conditionalFormatting sqref="AQ357:AW370">
    <cfRule type="containsText" dxfId="12221" priority="967" stopIfTrue="1" operator="containsText" text="NS">
      <formula>NOT(ISERROR(SEARCH("NS",AQ357:AW370)))</formula>
    </cfRule>
  </conditionalFormatting>
  <conditionalFormatting sqref="AQ357:AW370">
    <cfRule type="containsText" dxfId="12220" priority="968" stopIfTrue="1" operator="containsText" text="DW">
      <formula>NOT(ISERROR(SEARCH("DW",AQ357:AW370)))</formula>
    </cfRule>
  </conditionalFormatting>
  <conditionalFormatting sqref="AQ357:AW370">
    <cfRule type="containsText" dxfId="12219" priority="969" stopIfTrue="1" operator="containsText" text="NC">
      <formula>NOT(ISERROR(SEARCH("NC",AQ357:AW370)))</formula>
    </cfRule>
  </conditionalFormatting>
  <conditionalFormatting sqref="AY357:BC370">
    <cfRule type="containsText" dxfId="12218" priority="970" stopIfTrue="1" operator="containsText" text="NS">
      <formula>NOT(ISERROR(SEARCH("NS",AY357:BC370)))</formula>
    </cfRule>
  </conditionalFormatting>
  <conditionalFormatting sqref="AY357:BC370">
    <cfRule type="containsText" dxfId="12217" priority="971" stopIfTrue="1" operator="containsText" text="DW">
      <formula>NOT(ISERROR(SEARCH("DW",AY357:BC370)))</formula>
    </cfRule>
  </conditionalFormatting>
  <conditionalFormatting sqref="AY357:BC370">
    <cfRule type="containsText" dxfId="12216" priority="972" stopIfTrue="1" operator="containsText" text="NC">
      <formula>NOT(ISERROR(SEARCH("NC",AY357:BC370)))</formula>
    </cfRule>
  </conditionalFormatting>
  <conditionalFormatting sqref="AM357:AO370">
    <cfRule type="containsText" dxfId="12215" priority="973" stopIfTrue="1" operator="containsText" text="NS">
      <formula>NOT(ISERROR(SEARCH("NS",AM357:AO370)))</formula>
    </cfRule>
  </conditionalFormatting>
  <conditionalFormatting sqref="AM357:AO370">
    <cfRule type="containsText" dxfId="12214" priority="974" stopIfTrue="1" operator="containsText" text="DW">
      <formula>NOT(ISERROR(SEARCH("DW",AM357:AO370)))</formula>
    </cfRule>
  </conditionalFormatting>
  <conditionalFormatting sqref="AM357:AO370">
    <cfRule type="containsText" dxfId="12213" priority="975" stopIfTrue="1" operator="containsText" text="NC">
      <formula>NOT(ISERROR(SEARCH("NC",AM357:AO370)))</formula>
    </cfRule>
  </conditionalFormatting>
  <conditionalFormatting sqref="J2193:BC2206">
    <cfRule type="containsText" dxfId="12212" priority="976" stopIfTrue="1" operator="containsText" text="NS">
      <formula>NOT(ISERROR(SEARCH("NS",J2193:BC2206)))</formula>
    </cfRule>
  </conditionalFormatting>
  <conditionalFormatting sqref="J2193:BC2206">
    <cfRule type="containsText" dxfId="12211" priority="977" stopIfTrue="1" operator="containsText" text="DW">
      <formula>NOT(ISERROR(SEARCH("DW",J2193:BC2206)))</formula>
    </cfRule>
  </conditionalFormatting>
  <conditionalFormatting sqref="J2193:BC2206">
    <cfRule type="containsText" dxfId="12210" priority="978" stopIfTrue="1" operator="containsText" text="NC">
      <formula>NOT(ISERROR(SEARCH("NC",J2193:BC2206)))</formula>
    </cfRule>
  </conditionalFormatting>
  <conditionalFormatting sqref="J483:BC498">
    <cfRule type="containsText" dxfId="12209" priority="979" stopIfTrue="1" operator="containsText" text="NS">
      <formula>NOT(ISERROR(SEARCH("NS",J483:BC498)))</formula>
    </cfRule>
  </conditionalFormatting>
  <conditionalFormatting sqref="J483:BC498">
    <cfRule type="containsText" dxfId="12208" priority="980" stopIfTrue="1" operator="containsText" text="DW">
      <formula>NOT(ISERROR(SEARCH("DW",J483:BC498)))</formula>
    </cfRule>
  </conditionalFormatting>
  <conditionalFormatting sqref="J483:BC498">
    <cfRule type="containsText" dxfId="12207" priority="981" stopIfTrue="1" operator="containsText" text="NC">
      <formula>NOT(ISERROR(SEARCH("NC",J483:BC498)))</formula>
    </cfRule>
  </conditionalFormatting>
  <conditionalFormatting sqref="J510:W533">
    <cfRule type="containsText" dxfId="12206" priority="982" stopIfTrue="1" operator="containsText" text="NS">
      <formula>NOT(ISERROR(SEARCH("NS",J510:W533)))</formula>
    </cfRule>
  </conditionalFormatting>
  <conditionalFormatting sqref="J510:W533">
    <cfRule type="containsText" dxfId="12205" priority="983" stopIfTrue="1" operator="containsText" text="DW">
      <formula>NOT(ISERROR(SEARCH("DW",J510:W533)))</formula>
    </cfRule>
  </conditionalFormatting>
  <conditionalFormatting sqref="J510:W533">
    <cfRule type="containsText" dxfId="12204" priority="984" stopIfTrue="1" operator="containsText" text="NC">
      <formula>NOT(ISERROR(SEARCH("NC",J510:W533)))</formula>
    </cfRule>
  </conditionalFormatting>
  <conditionalFormatting sqref="Y510:BC533">
    <cfRule type="containsText" dxfId="12203" priority="985" stopIfTrue="1" operator="containsText" text="NS">
      <formula>NOT(ISERROR(SEARCH("NS",Y510:BC533)))</formula>
    </cfRule>
  </conditionalFormatting>
  <conditionalFormatting sqref="Y510:BC533">
    <cfRule type="containsText" dxfId="12202" priority="986" stopIfTrue="1" operator="containsText" text="DW">
      <formula>NOT(ISERROR(SEARCH("DW",Y510:BC533)))</formula>
    </cfRule>
  </conditionalFormatting>
  <conditionalFormatting sqref="Y510:BC533">
    <cfRule type="containsText" dxfId="12201" priority="987" stopIfTrue="1" operator="containsText" text="NC">
      <formula>NOT(ISERROR(SEARCH("NC",Y510:BC533)))</formula>
    </cfRule>
  </conditionalFormatting>
  <conditionalFormatting sqref="J584:BC600">
    <cfRule type="containsText" dxfId="12200" priority="988" stopIfTrue="1" operator="containsText" text="NS">
      <formula>NOT(ISERROR(SEARCH("NS",J584:BC600)))</formula>
    </cfRule>
  </conditionalFormatting>
  <conditionalFormatting sqref="J584:BC600">
    <cfRule type="containsText" dxfId="12199" priority="989" stopIfTrue="1" operator="containsText" text="DW">
      <formula>NOT(ISERROR(SEARCH("DW",J584:BC600)))</formula>
    </cfRule>
  </conditionalFormatting>
  <conditionalFormatting sqref="J584:BC600">
    <cfRule type="containsText" dxfId="12198" priority="990" stopIfTrue="1" operator="containsText" text="NC">
      <formula>NOT(ISERROR(SEARCH("NC",J584:BC600)))</formula>
    </cfRule>
  </conditionalFormatting>
  <conditionalFormatting sqref="J687:W702">
    <cfRule type="containsText" dxfId="12197" priority="991" stopIfTrue="1" operator="containsText" text="NS">
      <formula>NOT(ISERROR(SEARCH("NS",J687:W702)))</formula>
    </cfRule>
  </conditionalFormatting>
  <conditionalFormatting sqref="J687:W702">
    <cfRule type="containsText" dxfId="12196" priority="992" stopIfTrue="1" operator="containsText" text="DW">
      <formula>NOT(ISERROR(SEARCH("DW",J687:W702)))</formula>
    </cfRule>
  </conditionalFormatting>
  <conditionalFormatting sqref="J687:W702">
    <cfRule type="containsText" dxfId="12195" priority="993" stopIfTrue="1" operator="containsText" text="NC">
      <formula>NOT(ISERROR(SEARCH("NC",J687:W702)))</formula>
    </cfRule>
  </conditionalFormatting>
  <conditionalFormatting sqref="Y687:Y702">
    <cfRule type="containsText" dxfId="12194" priority="994" stopIfTrue="1" operator="containsText" text="NS">
      <formula>NOT(ISERROR(SEARCH("NS",Y687:Y702)))</formula>
    </cfRule>
  </conditionalFormatting>
  <conditionalFormatting sqref="Y687:Y702">
    <cfRule type="containsText" dxfId="12193" priority="995" stopIfTrue="1" operator="containsText" text="DW">
      <formula>NOT(ISERROR(SEARCH("DW",Y687:Y702)))</formula>
    </cfRule>
  </conditionalFormatting>
  <conditionalFormatting sqref="Y687:Y702">
    <cfRule type="containsText" dxfId="12192" priority="996" stopIfTrue="1" operator="containsText" text="NC">
      <formula>NOT(ISERROR(SEARCH("NC",Y687:Y702)))</formula>
    </cfRule>
  </conditionalFormatting>
  <conditionalFormatting sqref="AB687:BC702">
    <cfRule type="containsText" dxfId="12191" priority="997" stopIfTrue="1" operator="containsText" text="NS">
      <formula>NOT(ISERROR(SEARCH("NS",AB687:BC702)))</formula>
    </cfRule>
  </conditionalFormatting>
  <conditionalFormatting sqref="AB687:BC702">
    <cfRule type="containsText" dxfId="12190" priority="998" stopIfTrue="1" operator="containsText" text="DW">
      <formula>NOT(ISERROR(SEARCH("DW",AB687:BC702)))</formula>
    </cfRule>
  </conditionalFormatting>
  <conditionalFormatting sqref="AB687:BC702">
    <cfRule type="containsText" dxfId="12189" priority="999" stopIfTrue="1" operator="containsText" text="NC">
      <formula>NOT(ISERROR(SEARCH("NC",AB687:BC702)))</formula>
    </cfRule>
  </conditionalFormatting>
  <conditionalFormatting sqref="J739:BC753">
    <cfRule type="containsText" dxfId="12188" priority="1000" stopIfTrue="1" operator="containsText" text="NS">
      <formula>NOT(ISERROR(SEARCH("NS",J739:BC753)))</formula>
    </cfRule>
  </conditionalFormatting>
  <conditionalFormatting sqref="J739:BC753">
    <cfRule type="containsText" dxfId="12187" priority="1001" stopIfTrue="1" operator="containsText" text="DW">
      <formula>NOT(ISERROR(SEARCH("DW",J739:BC753)))</formula>
    </cfRule>
  </conditionalFormatting>
  <conditionalFormatting sqref="J739:BC753">
    <cfRule type="containsText" dxfId="12186" priority="1002" stopIfTrue="1" operator="containsText" text="NC">
      <formula>NOT(ISERROR(SEARCH("NC",J739:BC753)))</formula>
    </cfRule>
  </conditionalFormatting>
  <conditionalFormatting sqref="J788:BC804">
    <cfRule type="containsText" dxfId="12185" priority="1003" stopIfTrue="1" operator="containsText" text="NS">
      <formula>NOT(ISERROR(SEARCH("NS",J788:BC804)))</formula>
    </cfRule>
  </conditionalFormatting>
  <conditionalFormatting sqref="J788:BC804">
    <cfRule type="containsText" dxfId="12184" priority="1004" stopIfTrue="1" operator="containsText" text="DW">
      <formula>NOT(ISERROR(SEARCH("DW",J788:BC804)))</formula>
    </cfRule>
  </conditionalFormatting>
  <conditionalFormatting sqref="J788:BC804">
    <cfRule type="containsText" dxfId="12183" priority="1005" stopIfTrue="1" operator="containsText" text="NC">
      <formula>NOT(ISERROR(SEARCH("NC",J788:BC804)))</formula>
    </cfRule>
  </conditionalFormatting>
  <conditionalFormatting sqref="J891:BC906">
    <cfRule type="containsText" dxfId="12182" priority="1006" stopIfTrue="1" operator="containsText" text="NS">
      <formula>NOT(ISERROR(SEARCH("NS",J891:BC906)))</formula>
    </cfRule>
  </conditionalFormatting>
  <conditionalFormatting sqref="J891:BC906">
    <cfRule type="containsText" dxfId="12181" priority="1007" stopIfTrue="1" operator="containsText" text="DW">
      <formula>NOT(ISERROR(SEARCH("DW",J891:BC906)))</formula>
    </cfRule>
  </conditionalFormatting>
  <conditionalFormatting sqref="J891:BC906">
    <cfRule type="containsText" dxfId="12180" priority="1008" stopIfTrue="1" operator="containsText" text="NC">
      <formula>NOT(ISERROR(SEARCH("NC",J891:BC906)))</formula>
    </cfRule>
  </conditionalFormatting>
  <conditionalFormatting sqref="J945:BC957">
    <cfRule type="containsText" dxfId="12179" priority="1009" stopIfTrue="1" operator="containsText" text="NS">
      <formula>NOT(ISERROR(SEARCH("NS",J945:BC957)))</formula>
    </cfRule>
  </conditionalFormatting>
  <conditionalFormatting sqref="J945:BC957">
    <cfRule type="containsText" dxfId="12178" priority="1010" stopIfTrue="1" operator="containsText" text="DW">
      <formula>NOT(ISERROR(SEARCH("DW",J945:BC957)))</formula>
    </cfRule>
  </conditionalFormatting>
  <conditionalFormatting sqref="J945:BC957">
    <cfRule type="containsText" dxfId="12177" priority="1011" stopIfTrue="1" operator="containsText" text="NC">
      <formula>NOT(ISERROR(SEARCH("NC",J945:BC957)))</formula>
    </cfRule>
  </conditionalFormatting>
  <conditionalFormatting sqref="J943:AQ944">
    <cfRule type="containsText" dxfId="12176" priority="1012" stopIfTrue="1" operator="containsText" text="NS">
      <formula>NOT(ISERROR(SEARCH("NS",J943:AQ944)))</formula>
    </cfRule>
  </conditionalFormatting>
  <conditionalFormatting sqref="J943:AQ944">
    <cfRule type="containsText" dxfId="12175" priority="1013" stopIfTrue="1" operator="containsText" text="DW">
      <formula>NOT(ISERROR(SEARCH("DW",J943:AQ944)))</formula>
    </cfRule>
  </conditionalFormatting>
  <conditionalFormatting sqref="J943:AQ944">
    <cfRule type="containsText" dxfId="12174" priority="1014" stopIfTrue="1" operator="containsText" text="NC">
      <formula>NOT(ISERROR(SEARCH("NC",J943:AQ944)))</formula>
    </cfRule>
  </conditionalFormatting>
  <conditionalFormatting sqref="AT943:BC944">
    <cfRule type="containsText" dxfId="12173" priority="1015" stopIfTrue="1" operator="containsText" text="NS">
      <formula>NOT(ISERROR(SEARCH("NS",AT943:BC944)))</formula>
    </cfRule>
  </conditionalFormatting>
  <conditionalFormatting sqref="AT943:BC944">
    <cfRule type="containsText" dxfId="12172" priority="1016" stopIfTrue="1" operator="containsText" text="DW">
      <formula>NOT(ISERROR(SEARCH("DW",AT943:BC944)))</formula>
    </cfRule>
  </conditionalFormatting>
  <conditionalFormatting sqref="AT943:BC944">
    <cfRule type="containsText" dxfId="12171" priority="1017" stopIfTrue="1" operator="containsText" text="NC">
      <formula>NOT(ISERROR(SEARCH("NC",AT943:BC944)))</formula>
    </cfRule>
  </conditionalFormatting>
  <conditionalFormatting sqref="J992:AP993">
    <cfRule type="containsText" dxfId="12170" priority="1018" stopIfTrue="1" operator="containsText" text="NS">
      <formula>NOT(ISERROR(SEARCH("NS",J992:AP993)))</formula>
    </cfRule>
  </conditionalFormatting>
  <conditionalFormatting sqref="J992:AP993">
    <cfRule type="containsText" dxfId="12169" priority="1019" stopIfTrue="1" operator="containsText" text="DW">
      <formula>NOT(ISERROR(SEARCH("DW",J992:AP993)))</formula>
    </cfRule>
  </conditionalFormatting>
  <conditionalFormatting sqref="J992:AP993">
    <cfRule type="containsText" dxfId="12168" priority="1020" stopIfTrue="1" operator="containsText" text="NC">
      <formula>NOT(ISERROR(SEARCH("NC",J992:AP993)))</formula>
    </cfRule>
  </conditionalFormatting>
  <conditionalFormatting sqref="J995:AP995">
    <cfRule type="containsText" dxfId="12167" priority="1021" stopIfTrue="1" operator="containsText" text="NS">
      <formula>NOT(ISERROR(SEARCH("NS",J995:AP995)))</formula>
    </cfRule>
  </conditionalFormatting>
  <conditionalFormatting sqref="J995:AP995">
    <cfRule type="containsText" dxfId="12166" priority="1022" stopIfTrue="1" operator="containsText" text="DW">
      <formula>NOT(ISERROR(SEARCH("DW",J995:AP995)))</formula>
    </cfRule>
  </conditionalFormatting>
  <conditionalFormatting sqref="J995:AP995">
    <cfRule type="containsText" dxfId="12165" priority="1023" stopIfTrue="1" operator="containsText" text="NC">
      <formula>NOT(ISERROR(SEARCH("NC",J995:AP995)))</formula>
    </cfRule>
  </conditionalFormatting>
  <conditionalFormatting sqref="J998:BC1008">
    <cfRule type="containsText" dxfId="12164" priority="1024" stopIfTrue="1" operator="containsText" text="NS">
      <formula>NOT(ISERROR(SEARCH("NS",J998:BC1008)))</formula>
    </cfRule>
  </conditionalFormatting>
  <conditionalFormatting sqref="J998:BC1008">
    <cfRule type="containsText" dxfId="12163" priority="1025" stopIfTrue="1" operator="containsText" text="DW">
      <formula>NOT(ISERROR(SEARCH("DW",J998:BC1008)))</formula>
    </cfRule>
  </conditionalFormatting>
  <conditionalFormatting sqref="J998:BC1008">
    <cfRule type="containsText" dxfId="12162" priority="1026" stopIfTrue="1" operator="containsText" text="NC">
      <formula>NOT(ISERROR(SEARCH("NC",J998:BC1008)))</formula>
    </cfRule>
  </conditionalFormatting>
  <conditionalFormatting sqref="J997:AP997">
    <cfRule type="containsText" dxfId="12161" priority="1027" stopIfTrue="1" operator="containsText" text="NS">
      <formula>NOT(ISERROR(SEARCH("NS",J997:AP997)))</formula>
    </cfRule>
  </conditionalFormatting>
  <conditionalFormatting sqref="J997:AP997">
    <cfRule type="containsText" dxfId="12160" priority="1028" stopIfTrue="1" operator="containsText" text="DW">
      <formula>NOT(ISERROR(SEARCH("DW",J997:AP997)))</formula>
    </cfRule>
  </conditionalFormatting>
  <conditionalFormatting sqref="J997:AP997">
    <cfRule type="containsText" dxfId="12159" priority="1029" stopIfTrue="1" operator="containsText" text="NC">
      <formula>NOT(ISERROR(SEARCH("NC",J997:AP997)))</formula>
    </cfRule>
  </conditionalFormatting>
  <conditionalFormatting sqref="AR997:BC997">
    <cfRule type="containsText" dxfId="12158" priority="1030" stopIfTrue="1" operator="containsText" text="NS">
      <formula>NOT(ISERROR(SEARCH("NS",AR997:BC997)))</formula>
    </cfRule>
  </conditionalFormatting>
  <conditionalFormatting sqref="AR997:BC997">
    <cfRule type="containsText" dxfId="12157" priority="1031" stopIfTrue="1" operator="containsText" text="DW">
      <formula>NOT(ISERROR(SEARCH("DW",AR997:BC997)))</formula>
    </cfRule>
  </conditionalFormatting>
  <conditionalFormatting sqref="AR997:BC997">
    <cfRule type="containsText" dxfId="12156" priority="1032" stopIfTrue="1" operator="containsText" text="NC">
      <formula>NOT(ISERROR(SEARCH("NC",AR997:BC997)))</formula>
    </cfRule>
  </conditionalFormatting>
  <conditionalFormatting sqref="J994:BC994">
    <cfRule type="containsText" dxfId="12155" priority="1033" stopIfTrue="1" operator="containsText" text="NS">
      <formula>NOT(ISERROR(SEARCH("NS",J994:BC994)))</formula>
    </cfRule>
  </conditionalFormatting>
  <conditionalFormatting sqref="J994:BC994">
    <cfRule type="containsText" dxfId="12154" priority="1034" stopIfTrue="1" operator="containsText" text="DW">
      <formula>NOT(ISERROR(SEARCH("DW",J994:BC994)))</formula>
    </cfRule>
  </conditionalFormatting>
  <conditionalFormatting sqref="J994:BC994">
    <cfRule type="containsText" dxfId="12153" priority="1035" stopIfTrue="1" operator="containsText" text="NC">
      <formula>NOT(ISERROR(SEARCH("NC",J994:BC994)))</formula>
    </cfRule>
  </conditionalFormatting>
  <conditionalFormatting sqref="J996:BC996">
    <cfRule type="containsText" dxfId="12152" priority="1036" stopIfTrue="1" operator="containsText" text="NS">
      <formula>NOT(ISERROR(SEARCH("NS",J996:BC996)))</formula>
    </cfRule>
  </conditionalFormatting>
  <conditionalFormatting sqref="J996:BC996">
    <cfRule type="containsText" dxfId="12151" priority="1037" stopIfTrue="1" operator="containsText" text="DW">
      <formula>NOT(ISERROR(SEARCH("DW",J996:BC996)))</formula>
    </cfRule>
  </conditionalFormatting>
  <conditionalFormatting sqref="J996:BC996">
    <cfRule type="containsText" dxfId="12150" priority="1038" stopIfTrue="1" operator="containsText" text="NC">
      <formula>NOT(ISERROR(SEARCH("NC",J996:BC996)))</formula>
    </cfRule>
  </conditionalFormatting>
  <conditionalFormatting sqref="AR995:BC995">
    <cfRule type="containsText" dxfId="12149" priority="1039" stopIfTrue="1" operator="containsText" text="NS">
      <formula>NOT(ISERROR(SEARCH("NS",AR995:BC995)))</formula>
    </cfRule>
  </conditionalFormatting>
  <conditionalFormatting sqref="AR995:BC995">
    <cfRule type="containsText" dxfId="12148" priority="1040" stopIfTrue="1" operator="containsText" text="DW">
      <formula>NOT(ISERROR(SEARCH("DW",AR995:BC995)))</formula>
    </cfRule>
  </conditionalFormatting>
  <conditionalFormatting sqref="AR995:BC995">
    <cfRule type="containsText" dxfId="12147" priority="1041" stopIfTrue="1" operator="containsText" text="NC">
      <formula>NOT(ISERROR(SEARCH("NC",AR995:BC995)))</formula>
    </cfRule>
  </conditionalFormatting>
  <conditionalFormatting sqref="AR992:BC993">
    <cfRule type="containsText" dxfId="12146" priority="1042" stopIfTrue="1" operator="containsText" text="NS">
      <formula>NOT(ISERROR(SEARCH("NS",AR992:BC993)))</formula>
    </cfRule>
  </conditionalFormatting>
  <conditionalFormatting sqref="AR992:BC993">
    <cfRule type="containsText" dxfId="12145" priority="1043" stopIfTrue="1" operator="containsText" text="DW">
      <formula>NOT(ISERROR(SEARCH("DW",AR992:BC993)))</formula>
    </cfRule>
  </conditionalFormatting>
  <conditionalFormatting sqref="AR992:BC993">
    <cfRule type="containsText" dxfId="12144" priority="1044" stopIfTrue="1" operator="containsText" text="NC">
      <formula>NOT(ISERROR(SEARCH("NC",AR992:BC993)))</formula>
    </cfRule>
  </conditionalFormatting>
  <conditionalFormatting sqref="J1048:BC1059">
    <cfRule type="containsText" dxfId="12143" priority="1045" stopIfTrue="1" operator="containsText" text="NS">
      <formula>NOT(ISERROR(SEARCH("NS",J1048:BC1059)))</formula>
    </cfRule>
  </conditionalFormatting>
  <conditionalFormatting sqref="J1048:BC1059">
    <cfRule type="containsText" dxfId="12142" priority="1046" stopIfTrue="1" operator="containsText" text="DW">
      <formula>NOT(ISERROR(SEARCH("DW",J1048:BC1059)))</formula>
    </cfRule>
  </conditionalFormatting>
  <conditionalFormatting sqref="J1048:BC1059">
    <cfRule type="containsText" dxfId="12141" priority="1047" stopIfTrue="1" operator="containsText" text="NC">
      <formula>NOT(ISERROR(SEARCH("NC",J1048:BC1059)))</formula>
    </cfRule>
  </conditionalFormatting>
  <conditionalFormatting sqref="J1045:Z1047">
    <cfRule type="containsText" dxfId="12140" priority="1048" stopIfTrue="1" operator="containsText" text="NS">
      <formula>NOT(ISERROR(SEARCH("NS",J1045:Z1047)))</formula>
    </cfRule>
  </conditionalFormatting>
  <conditionalFormatting sqref="J1045:Z1047">
    <cfRule type="containsText" dxfId="12139" priority="1049" stopIfTrue="1" operator="containsText" text="DW">
      <formula>NOT(ISERROR(SEARCH("DW",J1045:Z1047)))</formula>
    </cfRule>
  </conditionalFormatting>
  <conditionalFormatting sqref="J1045:Z1047">
    <cfRule type="containsText" dxfId="12138" priority="1050" stopIfTrue="1" operator="containsText" text="NC">
      <formula>NOT(ISERROR(SEARCH("NC",J1045:Z1047)))</formula>
    </cfRule>
  </conditionalFormatting>
  <conditionalFormatting sqref="AB1045:BC1047">
    <cfRule type="containsText" dxfId="12137" priority="1051" stopIfTrue="1" operator="containsText" text="NS">
      <formula>NOT(ISERROR(SEARCH("NS",AB1045:BC1047)))</formula>
    </cfRule>
  </conditionalFormatting>
  <conditionalFormatting sqref="AB1045:BC1047">
    <cfRule type="containsText" dxfId="12136" priority="1052" stopIfTrue="1" operator="containsText" text="DW">
      <formula>NOT(ISERROR(SEARCH("DW",AB1045:BC1047)))</formula>
    </cfRule>
  </conditionalFormatting>
  <conditionalFormatting sqref="AB1045:BC1047">
    <cfRule type="containsText" dxfId="12135" priority="1053" stopIfTrue="1" operator="containsText" text="NC">
      <formula>NOT(ISERROR(SEARCH("NC",AB1045:BC1047)))</formula>
    </cfRule>
  </conditionalFormatting>
  <conditionalFormatting sqref="J1071:BC1084">
    <cfRule type="containsText" dxfId="12134" priority="1054" stopIfTrue="1" operator="containsText" text="NS">
      <formula>NOT(ISERROR(SEARCH("NS",J1071:BC1084)))</formula>
    </cfRule>
  </conditionalFormatting>
  <conditionalFormatting sqref="J1071:BC1084">
    <cfRule type="containsText" dxfId="12133" priority="1055" stopIfTrue="1" operator="containsText" text="DW">
      <formula>NOT(ISERROR(SEARCH("DW",J1071:BC1084)))</formula>
    </cfRule>
  </conditionalFormatting>
  <conditionalFormatting sqref="J1071:BC1084">
    <cfRule type="containsText" dxfId="12132" priority="1056" stopIfTrue="1" operator="containsText" text="NC">
      <formula>NOT(ISERROR(SEARCH("NC",J1071:BC1084)))</formula>
    </cfRule>
  </conditionalFormatting>
  <conditionalFormatting sqref="J1147:BC1161">
    <cfRule type="containsText" dxfId="12131" priority="1057" stopIfTrue="1" operator="containsText" text="NS">
      <formula>NOT(ISERROR(SEARCH("NS",J1147:BC1161)))</formula>
    </cfRule>
  </conditionalFormatting>
  <conditionalFormatting sqref="J1147:BC1161">
    <cfRule type="containsText" dxfId="12130" priority="1058" stopIfTrue="1" operator="containsText" text="DW">
      <formula>NOT(ISERROR(SEARCH("DW",J1147:BC1161)))</formula>
    </cfRule>
  </conditionalFormatting>
  <conditionalFormatting sqref="J1147:BC1161">
    <cfRule type="containsText" dxfId="12129" priority="1059" stopIfTrue="1" operator="containsText" text="NC">
      <formula>NOT(ISERROR(SEARCH("NC",J1147:BC1161)))</formula>
    </cfRule>
  </conditionalFormatting>
  <conditionalFormatting sqref="J1196:BC1212">
    <cfRule type="containsText" dxfId="12128" priority="1060" stopIfTrue="1" operator="containsText" text="NS">
      <formula>NOT(ISERROR(SEARCH("NS",J1196:BC1212)))</formula>
    </cfRule>
  </conditionalFormatting>
  <conditionalFormatting sqref="J1196:BC1212">
    <cfRule type="containsText" dxfId="12127" priority="1061" stopIfTrue="1" operator="containsText" text="DW">
      <formula>NOT(ISERROR(SEARCH("DW",J1196:BC1212)))</formula>
    </cfRule>
  </conditionalFormatting>
  <conditionalFormatting sqref="J1196:BC1212">
    <cfRule type="containsText" dxfId="12126" priority="1062" stopIfTrue="1" operator="containsText" text="NC">
      <formula>NOT(ISERROR(SEARCH("NC",J1196:BC1212)))</formula>
    </cfRule>
  </conditionalFormatting>
  <conditionalFormatting sqref="J1249:BC1263">
    <cfRule type="containsText" dxfId="12125" priority="1063" stopIfTrue="1" operator="containsText" text="NS">
      <formula>NOT(ISERROR(SEARCH("NS",J1249:BC1263)))</formula>
    </cfRule>
  </conditionalFormatting>
  <conditionalFormatting sqref="J1249:BC1263">
    <cfRule type="containsText" dxfId="12124" priority="1064" stopIfTrue="1" operator="containsText" text="DW">
      <formula>NOT(ISERROR(SEARCH("DW",J1249:BC1263)))</formula>
    </cfRule>
  </conditionalFormatting>
  <conditionalFormatting sqref="J1249:BC1263">
    <cfRule type="containsText" dxfId="12123" priority="1065" stopIfTrue="1" operator="containsText" text="NC">
      <formula>NOT(ISERROR(SEARCH("NC",J1249:BC1263)))</formula>
    </cfRule>
  </conditionalFormatting>
  <conditionalFormatting sqref="J1298:BC1314">
    <cfRule type="containsText" dxfId="12122" priority="1066" stopIfTrue="1" operator="containsText" text="NS">
      <formula>NOT(ISERROR(SEARCH("NS",J1298:BC1314)))</formula>
    </cfRule>
  </conditionalFormatting>
  <conditionalFormatting sqref="J1298:BC1314">
    <cfRule type="containsText" dxfId="12121" priority="1067" stopIfTrue="1" operator="containsText" text="DW">
      <formula>NOT(ISERROR(SEARCH("DW",J1298:BC1314)))</formula>
    </cfRule>
  </conditionalFormatting>
  <conditionalFormatting sqref="J1298:BC1314">
    <cfRule type="containsText" dxfId="12120" priority="1068" stopIfTrue="1" operator="containsText" text="NC">
      <formula>NOT(ISERROR(SEARCH("NC",J1298:BC1314)))</formula>
    </cfRule>
  </conditionalFormatting>
  <conditionalFormatting sqref="J1351:BC1365">
    <cfRule type="containsText" dxfId="12119" priority="1069" stopIfTrue="1" operator="containsText" text="NS">
      <formula>NOT(ISERROR(SEARCH("NS",J1351:BC1365)))</formula>
    </cfRule>
  </conditionalFormatting>
  <conditionalFormatting sqref="J1351:BC1365">
    <cfRule type="containsText" dxfId="12118" priority="1070" stopIfTrue="1" operator="containsText" text="DW">
      <formula>NOT(ISERROR(SEARCH("DW",J1351:BC1365)))</formula>
    </cfRule>
  </conditionalFormatting>
  <conditionalFormatting sqref="J1351:BC1365">
    <cfRule type="containsText" dxfId="12117" priority="1071" stopIfTrue="1" operator="containsText" text="NC">
      <formula>NOT(ISERROR(SEARCH("NC",J1351:BC1365)))</formula>
    </cfRule>
  </conditionalFormatting>
  <conditionalFormatting sqref="J1400:BC1416">
    <cfRule type="containsText" dxfId="12116" priority="1072" stopIfTrue="1" operator="containsText" text="NS">
      <formula>NOT(ISERROR(SEARCH("NS",J1400:BC1416)))</formula>
    </cfRule>
  </conditionalFormatting>
  <conditionalFormatting sqref="J1400:BC1416">
    <cfRule type="containsText" dxfId="12115" priority="1073" stopIfTrue="1" operator="containsText" text="DW">
      <formula>NOT(ISERROR(SEARCH("DW",J1400:BC1416)))</formula>
    </cfRule>
  </conditionalFormatting>
  <conditionalFormatting sqref="J1400:BC1416">
    <cfRule type="containsText" dxfId="12114" priority="1074" stopIfTrue="1" operator="containsText" text="NC">
      <formula>NOT(ISERROR(SEARCH("NC",J1400:BC1416)))</formula>
    </cfRule>
  </conditionalFormatting>
  <conditionalFormatting sqref="J1428:BC1441">
    <cfRule type="containsText" dxfId="12113" priority="1075" stopIfTrue="1" operator="containsText" text="NS">
      <formula>NOT(ISERROR(SEARCH("NS",J1428:BC1441)))</formula>
    </cfRule>
  </conditionalFormatting>
  <conditionalFormatting sqref="J1428:BC1441">
    <cfRule type="containsText" dxfId="12112" priority="1076" stopIfTrue="1" operator="containsText" text="DW">
      <formula>NOT(ISERROR(SEARCH("DW",J1428:BC1441)))</formula>
    </cfRule>
  </conditionalFormatting>
  <conditionalFormatting sqref="J1428:BC1441">
    <cfRule type="containsText" dxfId="12111" priority="1077" stopIfTrue="1" operator="containsText" text="NC">
      <formula>NOT(ISERROR(SEARCH("NC",J1428:BC1441)))</formula>
    </cfRule>
  </conditionalFormatting>
  <conditionalFormatting sqref="J1502:BC1518">
    <cfRule type="containsText" dxfId="12110" priority="1078" stopIfTrue="1" operator="containsText" text="NS">
      <formula>NOT(ISERROR(SEARCH("NS",J1502:BC1518)))</formula>
    </cfRule>
  </conditionalFormatting>
  <conditionalFormatting sqref="J1502:BC1518">
    <cfRule type="containsText" dxfId="12109" priority="1079" stopIfTrue="1" operator="containsText" text="DW">
      <formula>NOT(ISERROR(SEARCH("DW",J1502:BC1518)))</formula>
    </cfRule>
  </conditionalFormatting>
  <conditionalFormatting sqref="J1502:BC1518">
    <cfRule type="containsText" dxfId="12108" priority="1080" stopIfTrue="1" operator="containsText" text="NC">
      <formula>NOT(ISERROR(SEARCH("NC",J1502:BC1518)))</formula>
    </cfRule>
  </conditionalFormatting>
  <conditionalFormatting sqref="J1707:BC1722">
    <cfRule type="containsText" dxfId="12107" priority="1081" stopIfTrue="1" operator="containsText" text="NS">
      <formula>NOT(ISERROR(SEARCH("NS",J1707:BC1722)))</formula>
    </cfRule>
  </conditionalFormatting>
  <conditionalFormatting sqref="J1707:BC1722">
    <cfRule type="containsText" dxfId="12106" priority="1082" stopIfTrue="1" operator="containsText" text="DW">
      <formula>NOT(ISERROR(SEARCH("DW",J1707:BC1722)))</formula>
    </cfRule>
  </conditionalFormatting>
  <conditionalFormatting sqref="J1707:BC1722">
    <cfRule type="containsText" dxfId="12105" priority="1083" stopIfTrue="1" operator="containsText" text="NC">
      <formula>NOT(ISERROR(SEARCH("NC",J1707:BC1722)))</formula>
    </cfRule>
  </conditionalFormatting>
  <conditionalFormatting sqref="J1759:BC1773">
    <cfRule type="containsText" dxfId="12104" priority="1084" stopIfTrue="1" operator="containsText" text="NS">
      <formula>NOT(ISERROR(SEARCH("NS",J1759:BC1773)))</formula>
    </cfRule>
  </conditionalFormatting>
  <conditionalFormatting sqref="J1759:BC1773">
    <cfRule type="containsText" dxfId="12103" priority="1085" stopIfTrue="1" operator="containsText" text="DW">
      <formula>NOT(ISERROR(SEARCH("DW",J1759:BC1773)))</formula>
    </cfRule>
  </conditionalFormatting>
  <conditionalFormatting sqref="J1759:BC1773">
    <cfRule type="containsText" dxfId="12102" priority="1086" stopIfTrue="1" operator="containsText" text="NC">
      <formula>NOT(ISERROR(SEARCH("NC",J1759:BC1773)))</formula>
    </cfRule>
  </conditionalFormatting>
  <conditionalFormatting sqref="J1861:BC1875">
    <cfRule type="containsText" dxfId="12101" priority="1087" stopIfTrue="1" operator="containsText" text="NS">
      <formula>NOT(ISERROR(SEARCH("NS",J1861:BC1875)))</formula>
    </cfRule>
  </conditionalFormatting>
  <conditionalFormatting sqref="J1861:BC1875">
    <cfRule type="containsText" dxfId="12100" priority="1088" stopIfTrue="1" operator="containsText" text="DW">
      <formula>NOT(ISERROR(SEARCH("DW",J1861:BC1875)))</formula>
    </cfRule>
  </conditionalFormatting>
  <conditionalFormatting sqref="J1861:BC1875">
    <cfRule type="containsText" dxfId="12099" priority="1089" stopIfTrue="1" operator="containsText" text="NC">
      <formula>NOT(ISERROR(SEARCH("NC",J1861:BC1875)))</formula>
    </cfRule>
  </conditionalFormatting>
  <conditionalFormatting sqref="J1911:BC1926">
    <cfRule type="containsText" dxfId="12098" priority="1090" stopIfTrue="1" operator="containsText" text="NS">
      <formula>NOT(ISERROR(SEARCH("NS",J1911:BC1926)))</formula>
    </cfRule>
  </conditionalFormatting>
  <conditionalFormatting sqref="J1911:BC1926">
    <cfRule type="containsText" dxfId="12097" priority="1091" stopIfTrue="1" operator="containsText" text="DW">
      <formula>NOT(ISERROR(SEARCH("DW",J1911:BC1926)))</formula>
    </cfRule>
  </conditionalFormatting>
  <conditionalFormatting sqref="J1911:BC1926">
    <cfRule type="containsText" dxfId="12096" priority="1092" stopIfTrue="1" operator="containsText" text="NC">
      <formula>NOT(ISERROR(SEARCH("NC",J1911:BC1926)))</formula>
    </cfRule>
  </conditionalFormatting>
  <conditionalFormatting sqref="J1963:BC1977">
    <cfRule type="containsText" dxfId="12095" priority="1093" stopIfTrue="1" operator="containsText" text="NS">
      <formula>NOT(ISERROR(SEARCH("NS",J1963:BC1977)))</formula>
    </cfRule>
  </conditionalFormatting>
  <conditionalFormatting sqref="J1963:BC1977">
    <cfRule type="containsText" dxfId="12094" priority="1094" stopIfTrue="1" operator="containsText" text="DW">
      <formula>NOT(ISERROR(SEARCH("DW",J1963:BC1977)))</formula>
    </cfRule>
  </conditionalFormatting>
  <conditionalFormatting sqref="J1963:BC1977">
    <cfRule type="containsText" dxfId="12093" priority="1095" stopIfTrue="1" operator="containsText" text="NC">
      <formula>NOT(ISERROR(SEARCH("NC",J1963:BC1977)))</formula>
    </cfRule>
  </conditionalFormatting>
  <conditionalFormatting sqref="J2012:BC2028">
    <cfRule type="containsText" dxfId="12092" priority="1096" stopIfTrue="1" operator="containsText" text="NS">
      <formula>NOT(ISERROR(SEARCH("NS",J2012:BC2028)))</formula>
    </cfRule>
  </conditionalFormatting>
  <conditionalFormatting sqref="J2012:BC2028">
    <cfRule type="containsText" dxfId="12091" priority="1097" stopIfTrue="1" operator="containsText" text="DW">
      <formula>NOT(ISERROR(SEARCH("DW",J2012:BC2028)))</formula>
    </cfRule>
  </conditionalFormatting>
  <conditionalFormatting sqref="J2012:BC2028">
    <cfRule type="containsText" dxfId="12090" priority="1098" stopIfTrue="1" operator="containsText" text="NC">
      <formula>NOT(ISERROR(SEARCH("NC",J2012:BC2028)))</formula>
    </cfRule>
  </conditionalFormatting>
  <conditionalFormatting sqref="J2065:BC2079">
    <cfRule type="containsText" dxfId="12089" priority="1099" stopIfTrue="1" operator="containsText" text="NS">
      <formula>NOT(ISERROR(SEARCH("NS",J2065:BC2079)))</formula>
    </cfRule>
  </conditionalFormatting>
  <conditionalFormatting sqref="J2065:BC2079">
    <cfRule type="containsText" dxfId="12088" priority="1100" stopIfTrue="1" operator="containsText" text="DW">
      <formula>NOT(ISERROR(SEARCH("DW",J2065:BC2079)))</formula>
    </cfRule>
  </conditionalFormatting>
  <conditionalFormatting sqref="J2065:BC2079">
    <cfRule type="containsText" dxfId="12087" priority="1101" stopIfTrue="1" operator="containsText" text="NC">
      <formula>NOT(ISERROR(SEARCH("NC",J2065:BC2079)))</formula>
    </cfRule>
  </conditionalFormatting>
  <conditionalFormatting sqref="J2115:BC2130">
    <cfRule type="containsText" dxfId="12086" priority="1102" stopIfTrue="1" operator="containsText" text="NS">
      <formula>NOT(ISERROR(SEARCH("NS",J2115:BC2130)))</formula>
    </cfRule>
  </conditionalFormatting>
  <conditionalFormatting sqref="J2115:BC2130">
    <cfRule type="containsText" dxfId="12085" priority="1103" stopIfTrue="1" operator="containsText" text="DW">
      <formula>NOT(ISERROR(SEARCH("DW",J2115:BC2130)))</formula>
    </cfRule>
  </conditionalFormatting>
  <conditionalFormatting sqref="J2115:BC2130">
    <cfRule type="containsText" dxfId="12084" priority="1104" stopIfTrue="1" operator="containsText" text="NC">
      <formula>NOT(ISERROR(SEARCH("NC",J2115:BC2130)))</formula>
    </cfRule>
  </conditionalFormatting>
  <conditionalFormatting sqref="J2167:BC2181">
    <cfRule type="containsText" dxfId="12083" priority="1105" stopIfTrue="1" operator="containsText" text="NS">
      <formula>NOT(ISERROR(SEARCH("NS",J2167:BC2181)))</formula>
    </cfRule>
  </conditionalFormatting>
  <conditionalFormatting sqref="J2167:BC2181">
    <cfRule type="containsText" dxfId="12082" priority="1106" stopIfTrue="1" operator="containsText" text="DW">
      <formula>NOT(ISERROR(SEARCH("DW",J2167:BC2181)))</formula>
    </cfRule>
  </conditionalFormatting>
  <conditionalFormatting sqref="J2167:BC2181">
    <cfRule type="containsText" dxfId="12081" priority="1107" stopIfTrue="1" operator="containsText" text="NC">
      <formula>NOT(ISERROR(SEARCH("NC",J2167:BC2181)))</formula>
    </cfRule>
  </conditionalFormatting>
  <conditionalFormatting sqref="J1455:BC1467">
    <cfRule type="containsText" dxfId="12080" priority="1108" stopIfTrue="1" operator="containsText" text="NS">
      <formula>NOT(ISERROR(SEARCH("NS",J1455:BC1467)))</formula>
    </cfRule>
  </conditionalFormatting>
  <conditionalFormatting sqref="J1455:BC1467">
    <cfRule type="containsText" dxfId="12079" priority="1109" stopIfTrue="1" operator="containsText" text="DW">
      <formula>NOT(ISERROR(SEARCH("DW",J1455:BC1467)))</formula>
    </cfRule>
  </conditionalFormatting>
  <conditionalFormatting sqref="J1455:BC1467">
    <cfRule type="containsText" dxfId="12078" priority="1110" stopIfTrue="1" operator="containsText" text="NC">
      <formula>NOT(ISERROR(SEARCH("NC",J1455:BC1467)))</formula>
    </cfRule>
  </conditionalFormatting>
  <conditionalFormatting sqref="J2217:BC2221">
    <cfRule type="containsText" dxfId="12077" priority="1111" stopIfTrue="1" operator="containsText" text="NS">
      <formula>NOT(ISERROR(SEARCH("NS",J2217:BC2221)))</formula>
    </cfRule>
  </conditionalFormatting>
  <conditionalFormatting sqref="J2217:BC2221">
    <cfRule type="containsText" dxfId="12076" priority="1112" stopIfTrue="1" operator="containsText" text="DW">
      <formula>NOT(ISERROR(SEARCH("DW",J2217:BC2221)))</formula>
    </cfRule>
  </conditionalFormatting>
  <conditionalFormatting sqref="J2217:BC2221">
    <cfRule type="containsText" dxfId="12075" priority="1113" stopIfTrue="1" operator="containsText" text="NC">
      <formula>NOT(ISERROR(SEARCH("NC",J2217:BC2221)))</formula>
    </cfRule>
  </conditionalFormatting>
  <conditionalFormatting sqref="J2269:BC2283">
    <cfRule type="containsText" dxfId="12074" priority="1114" stopIfTrue="1" operator="containsText" text="NS">
      <formula>NOT(ISERROR(SEARCH("NS",J2269:BC2283)))</formula>
    </cfRule>
  </conditionalFormatting>
  <conditionalFormatting sqref="J2269:BC2283">
    <cfRule type="containsText" dxfId="12073" priority="1115" stopIfTrue="1" operator="containsText" text="DW">
      <formula>NOT(ISERROR(SEARCH("DW",J2269:BC2283)))</formula>
    </cfRule>
  </conditionalFormatting>
  <conditionalFormatting sqref="J2269:BC2283">
    <cfRule type="containsText" dxfId="12072" priority="1116" stopIfTrue="1" operator="containsText" text="NC">
      <formula>NOT(ISERROR(SEARCH("NC",J2269:BC2283)))</formula>
    </cfRule>
  </conditionalFormatting>
  <conditionalFormatting sqref="J2319:BC2334">
    <cfRule type="containsText" dxfId="12071" priority="1117" stopIfTrue="1" operator="containsText" text="NS">
      <formula>NOT(ISERROR(SEARCH("NS",J2319:BC2334)))</formula>
    </cfRule>
  </conditionalFormatting>
  <conditionalFormatting sqref="J2319:BC2334">
    <cfRule type="containsText" dxfId="12070" priority="1118" stopIfTrue="1" operator="containsText" text="DW">
      <formula>NOT(ISERROR(SEARCH("DW",J2319:BC2334)))</formula>
    </cfRule>
  </conditionalFormatting>
  <conditionalFormatting sqref="J2319:BC2334">
    <cfRule type="containsText" dxfId="12069" priority="1119" stopIfTrue="1" operator="containsText" text="NC">
      <formula>NOT(ISERROR(SEARCH("NC",J2319:BC2334)))</formula>
    </cfRule>
  </conditionalFormatting>
  <conditionalFormatting sqref="J2371:BC2385">
    <cfRule type="containsText" dxfId="12068" priority="1120" stopIfTrue="1" operator="containsText" text="NS">
      <formula>NOT(ISERROR(SEARCH("NS",J2371:BC2385)))</formula>
    </cfRule>
  </conditionalFormatting>
  <conditionalFormatting sqref="J2371:BC2385">
    <cfRule type="containsText" dxfId="12067" priority="1121" stopIfTrue="1" operator="containsText" text="DW">
      <formula>NOT(ISERROR(SEARCH("DW",J2371:BC2385)))</formula>
    </cfRule>
  </conditionalFormatting>
  <conditionalFormatting sqref="J2371:BC2385">
    <cfRule type="containsText" dxfId="12066" priority="1122" stopIfTrue="1" operator="containsText" text="NC">
      <formula>NOT(ISERROR(SEARCH("NC",J2371:BC2385)))</formula>
    </cfRule>
  </conditionalFormatting>
  <conditionalFormatting sqref="J2420:BC2436">
    <cfRule type="containsText" dxfId="12065" priority="1123" stopIfTrue="1" operator="containsText" text="NS">
      <formula>NOT(ISERROR(SEARCH("NS",J2420:BC2436)))</formula>
    </cfRule>
  </conditionalFormatting>
  <conditionalFormatting sqref="J2420:BC2436">
    <cfRule type="containsText" dxfId="12064" priority="1124" stopIfTrue="1" operator="containsText" text="DW">
      <formula>NOT(ISERROR(SEARCH("DW",J2420:BC2436)))</formula>
    </cfRule>
  </conditionalFormatting>
  <conditionalFormatting sqref="J2420:BC2436">
    <cfRule type="containsText" dxfId="12063" priority="1125" stopIfTrue="1" operator="containsText" text="NC">
      <formula>NOT(ISERROR(SEARCH("NC",J2420:BC2436)))</formula>
    </cfRule>
  </conditionalFormatting>
  <conditionalFormatting sqref="J2473:BC2487">
    <cfRule type="containsText" dxfId="12062" priority="1126" stopIfTrue="1" operator="containsText" text="NS">
      <formula>NOT(ISERROR(SEARCH("NS",J2473:BC2487)))</formula>
    </cfRule>
  </conditionalFormatting>
  <conditionalFormatting sqref="J2473:BC2487">
    <cfRule type="containsText" dxfId="12061" priority="1127" stopIfTrue="1" operator="containsText" text="DW">
      <formula>NOT(ISERROR(SEARCH("DW",J2473:BC2487)))</formula>
    </cfRule>
  </conditionalFormatting>
  <conditionalFormatting sqref="J2473:BC2487">
    <cfRule type="containsText" dxfId="12060" priority="1128" stopIfTrue="1" operator="containsText" text="NC">
      <formula>NOT(ISERROR(SEARCH("NC",J2473:BC2487)))</formula>
    </cfRule>
  </conditionalFormatting>
  <conditionalFormatting sqref="J2523:BC2538">
    <cfRule type="containsText" dxfId="12059" priority="1129" stopIfTrue="1" operator="containsText" text="NS">
      <formula>NOT(ISERROR(SEARCH("NS",J2523:BC2538)))</formula>
    </cfRule>
  </conditionalFormatting>
  <conditionalFormatting sqref="J2523:BC2538">
    <cfRule type="containsText" dxfId="12058" priority="1130" stopIfTrue="1" operator="containsText" text="DW">
      <formula>NOT(ISERROR(SEARCH("DW",J2523:BC2538)))</formula>
    </cfRule>
  </conditionalFormatting>
  <conditionalFormatting sqref="J2523:BC2538">
    <cfRule type="containsText" dxfId="12057" priority="1131" stopIfTrue="1" operator="containsText" text="NC">
      <formula>NOT(ISERROR(SEARCH("NC",J2523:BC2538)))</formula>
    </cfRule>
  </conditionalFormatting>
  <conditionalFormatting sqref="J2575:BC2589">
    <cfRule type="containsText" dxfId="12056" priority="1132" stopIfTrue="1" operator="containsText" text="NS">
      <formula>NOT(ISERROR(SEARCH("NS",J2575:BC2589)))</formula>
    </cfRule>
  </conditionalFormatting>
  <conditionalFormatting sqref="J2575:BC2589">
    <cfRule type="containsText" dxfId="12055" priority="1133" stopIfTrue="1" operator="containsText" text="DW">
      <formula>NOT(ISERROR(SEARCH("DW",J2575:BC2589)))</formula>
    </cfRule>
  </conditionalFormatting>
  <conditionalFormatting sqref="J2575:BC2589">
    <cfRule type="containsText" dxfId="12054" priority="1134" stopIfTrue="1" operator="containsText" text="NC">
      <formula>NOT(ISERROR(SEARCH("NC",J2575:BC2589)))</formula>
    </cfRule>
  </conditionalFormatting>
  <conditionalFormatting sqref="J2624:BC2640">
    <cfRule type="containsText" dxfId="12053" priority="1135" stopIfTrue="1" operator="containsText" text="NS">
      <formula>NOT(ISERROR(SEARCH("NS",J2624:BC2640)))</formula>
    </cfRule>
  </conditionalFormatting>
  <conditionalFormatting sqref="J2624:BC2640">
    <cfRule type="containsText" dxfId="12052" priority="1136" stopIfTrue="1" operator="containsText" text="DW">
      <formula>NOT(ISERROR(SEARCH("DW",J2624:BC2640)))</formula>
    </cfRule>
  </conditionalFormatting>
  <conditionalFormatting sqref="J2624:BC2640">
    <cfRule type="containsText" dxfId="12051" priority="1137" stopIfTrue="1" operator="containsText" text="NC">
      <formula>NOT(ISERROR(SEARCH("NC",J2624:BC2640)))</formula>
    </cfRule>
  </conditionalFormatting>
  <conditionalFormatting sqref="J535:W549">
    <cfRule type="containsText" dxfId="12050" priority="1138" stopIfTrue="1" operator="containsText" text="NS">
      <formula>NOT(ISERROR(SEARCH("NS",J535:W549)))</formula>
    </cfRule>
  </conditionalFormatting>
  <conditionalFormatting sqref="J535:W549">
    <cfRule type="containsText" dxfId="12049" priority="1139" stopIfTrue="1" operator="containsText" text="DW">
      <formula>NOT(ISERROR(SEARCH("DW",J535:W549)))</formula>
    </cfRule>
  </conditionalFormatting>
  <conditionalFormatting sqref="J535:W549">
    <cfRule type="containsText" dxfId="12048" priority="1140" stopIfTrue="1" operator="containsText" text="NC">
      <formula>NOT(ISERROR(SEARCH("NC",J535:W549)))</formula>
    </cfRule>
  </conditionalFormatting>
  <conditionalFormatting sqref="Y535:BC549">
    <cfRule type="containsText" dxfId="12047" priority="1141" stopIfTrue="1" operator="containsText" text="NS">
      <formula>NOT(ISERROR(SEARCH("NS",Y535:BC549)))</formula>
    </cfRule>
  </conditionalFormatting>
  <conditionalFormatting sqref="Y535:BC549">
    <cfRule type="containsText" dxfId="12046" priority="1142" stopIfTrue="1" operator="containsText" text="DW">
      <formula>NOT(ISERROR(SEARCH("DW",Y535:BC549)))</formula>
    </cfRule>
  </conditionalFormatting>
  <conditionalFormatting sqref="Y535:BC549">
    <cfRule type="containsText" dxfId="12045" priority="1143" stopIfTrue="1" operator="containsText" text="NC">
      <formula>NOT(ISERROR(SEARCH("NC",Y535:BC549)))</formula>
    </cfRule>
  </conditionalFormatting>
  <conditionalFormatting sqref="J1095:BC1110">
    <cfRule type="containsText" dxfId="12044" priority="1144" stopIfTrue="1" operator="containsText" text="NS">
      <formula>NOT(ISERROR(SEARCH("NS",J1095:BC1110)))</formula>
    </cfRule>
  </conditionalFormatting>
  <conditionalFormatting sqref="J1095:BC1110">
    <cfRule type="containsText" dxfId="12043" priority="1145" stopIfTrue="1" operator="containsText" text="DW">
      <formula>NOT(ISERROR(SEARCH("DW",J1095:BC1110)))</formula>
    </cfRule>
  </conditionalFormatting>
  <conditionalFormatting sqref="J1095:BC1110">
    <cfRule type="containsText" dxfId="12042" priority="1146" stopIfTrue="1" operator="containsText" text="NC">
      <formula>NOT(ISERROR(SEARCH("NC",J1095:BC1110)))</formula>
    </cfRule>
  </conditionalFormatting>
  <conditionalFormatting sqref="J380:X396">
    <cfRule type="containsText" dxfId="12041" priority="1147" stopIfTrue="1" operator="containsText" text="NS">
      <formula>NOT(ISERROR(SEARCH("NS",J380:X396)))</formula>
    </cfRule>
  </conditionalFormatting>
  <conditionalFormatting sqref="J380:X396">
    <cfRule type="containsText" dxfId="12040" priority="1148" stopIfTrue="1" operator="containsText" text="DW">
      <formula>NOT(ISERROR(SEARCH("DW",J380:X396)))</formula>
    </cfRule>
  </conditionalFormatting>
  <conditionalFormatting sqref="J380:X396">
    <cfRule type="containsText" dxfId="12039" priority="1149" stopIfTrue="1" operator="containsText" text="NC">
      <formula>NOT(ISERROR(SEARCH("NC",J380:X396)))</formula>
    </cfRule>
  </conditionalFormatting>
  <conditionalFormatting sqref="AB380:AK396">
    <cfRule type="containsText" dxfId="12038" priority="1150" stopIfTrue="1" operator="containsText" text="NS">
      <formula>NOT(ISERROR(SEARCH("NS",AB380:AK396)))</formula>
    </cfRule>
  </conditionalFormatting>
  <conditionalFormatting sqref="AB380:AK396">
    <cfRule type="containsText" dxfId="12037" priority="1151" stopIfTrue="1" operator="containsText" text="DW">
      <formula>NOT(ISERROR(SEARCH("DW",AB380:AK396)))</formula>
    </cfRule>
  </conditionalFormatting>
  <conditionalFormatting sqref="AB380:AK396">
    <cfRule type="containsText" dxfId="12036" priority="1152" stopIfTrue="1" operator="containsText" text="NC">
      <formula>NOT(ISERROR(SEARCH("NC",AB380:AK396)))</formula>
    </cfRule>
  </conditionalFormatting>
  <conditionalFormatting sqref="AQ380:AW396">
    <cfRule type="containsText" dxfId="12035" priority="1153" stopIfTrue="1" operator="containsText" text="NS">
      <formula>NOT(ISERROR(SEARCH("NS",AQ380:AW396)))</formula>
    </cfRule>
  </conditionalFormatting>
  <conditionalFormatting sqref="AQ380:AW396">
    <cfRule type="containsText" dxfId="12034" priority="1154" stopIfTrue="1" operator="containsText" text="DW">
      <formula>NOT(ISERROR(SEARCH("DW",AQ380:AW396)))</formula>
    </cfRule>
  </conditionalFormatting>
  <conditionalFormatting sqref="AQ380:AW396">
    <cfRule type="containsText" dxfId="12033" priority="1155" stopIfTrue="1" operator="containsText" text="NC">
      <formula>NOT(ISERROR(SEARCH("NC",AQ380:AW396)))</formula>
    </cfRule>
  </conditionalFormatting>
  <conditionalFormatting sqref="AY380:BC396">
    <cfRule type="containsText" dxfId="12032" priority="1156" stopIfTrue="1" operator="containsText" text="NS">
      <formula>NOT(ISERROR(SEARCH("NS",AY380:BC396)))</formula>
    </cfRule>
  </conditionalFormatting>
  <conditionalFormatting sqref="AY380:BC396">
    <cfRule type="containsText" dxfId="12031" priority="1157" stopIfTrue="1" operator="containsText" text="DW">
      <formula>NOT(ISERROR(SEARCH("DW",AY380:BC396)))</formula>
    </cfRule>
  </conditionalFormatting>
  <conditionalFormatting sqref="AY380:BC396">
    <cfRule type="containsText" dxfId="12030" priority="1158" stopIfTrue="1" operator="containsText" text="NC">
      <formula>NOT(ISERROR(SEARCH("NC",AY380:BC396)))</formula>
    </cfRule>
  </conditionalFormatting>
  <conditionalFormatting sqref="AM380:AO396">
    <cfRule type="containsText" dxfId="12029" priority="1159" stopIfTrue="1" operator="containsText" text="NS">
      <formula>NOT(ISERROR(SEARCH("NS",AM380:AO396)))</formula>
    </cfRule>
  </conditionalFormatting>
  <conditionalFormatting sqref="AM380:AO396">
    <cfRule type="containsText" dxfId="12028" priority="1160" stopIfTrue="1" operator="containsText" text="DW">
      <formula>NOT(ISERROR(SEARCH("DW",AM380:AO396)))</formula>
    </cfRule>
  </conditionalFormatting>
  <conditionalFormatting sqref="AM380:AO396">
    <cfRule type="containsText" dxfId="12027" priority="1161" stopIfTrue="1" operator="containsText" text="NC">
      <formula>NOT(ISERROR(SEARCH("NC",AM380:AO396)))</formula>
    </cfRule>
  </conditionalFormatting>
  <conditionalFormatting sqref="J1555:BC1569">
    <cfRule type="containsText" dxfId="12026" priority="1162" stopIfTrue="1" operator="containsText" text="NS">
      <formula>NOT(ISERROR(SEARCH("NS",J1555:BC1569)))</formula>
    </cfRule>
  </conditionalFormatting>
  <conditionalFormatting sqref="J1555:BC1569">
    <cfRule type="containsText" dxfId="12025" priority="1163" stopIfTrue="1" operator="containsText" text="DW">
      <formula>NOT(ISERROR(SEARCH("DW",J1555:BC1569)))</formula>
    </cfRule>
  </conditionalFormatting>
  <conditionalFormatting sqref="J1555:BC1569">
    <cfRule type="containsText" dxfId="12024" priority="1164" stopIfTrue="1" operator="containsText" text="NC">
      <formula>NOT(ISERROR(SEARCH("NC",J1555:BC1569)))</formula>
    </cfRule>
  </conditionalFormatting>
  <conditionalFormatting sqref="J1604:BC1620">
    <cfRule type="containsText" dxfId="12023" priority="1165" stopIfTrue="1" operator="containsText" text="NS">
      <formula>NOT(ISERROR(SEARCH("NS",J1604:BC1620)))</formula>
    </cfRule>
  </conditionalFormatting>
  <conditionalFormatting sqref="J1604:BC1620">
    <cfRule type="containsText" dxfId="12022" priority="1166" stopIfTrue="1" operator="containsText" text="DW">
      <formula>NOT(ISERROR(SEARCH("DW",J1604:BC1620)))</formula>
    </cfRule>
  </conditionalFormatting>
  <conditionalFormatting sqref="J1604:BC1620">
    <cfRule type="containsText" dxfId="12021" priority="1167" stopIfTrue="1" operator="containsText" text="NC">
      <formula>NOT(ISERROR(SEARCH("NC",J1604:BC1620)))</formula>
    </cfRule>
  </conditionalFormatting>
  <conditionalFormatting sqref="J2223:BC2232">
    <cfRule type="containsText" dxfId="12020" priority="1168" stopIfTrue="1" operator="containsText" text="NS">
      <formula>NOT(ISERROR(SEARCH("NS",J2223:BC2232)))</formula>
    </cfRule>
  </conditionalFormatting>
  <conditionalFormatting sqref="J2223:BC2232">
    <cfRule type="containsText" dxfId="12019" priority="1169" stopIfTrue="1" operator="containsText" text="DW">
      <formula>NOT(ISERROR(SEARCH("DW",J2223:BC2232)))</formula>
    </cfRule>
  </conditionalFormatting>
  <conditionalFormatting sqref="J2223:BC2232">
    <cfRule type="containsText" dxfId="12018" priority="1170" stopIfTrue="1" operator="containsText" text="NC">
      <formula>NOT(ISERROR(SEARCH("NC",J2223:BC2232)))</formula>
    </cfRule>
  </conditionalFormatting>
  <conditionalFormatting sqref="J582:BC582">
    <cfRule type="containsText" dxfId="12017" priority="1171" stopIfTrue="1" operator="containsText" text="NS">
      <formula>NOT(ISERROR(SEARCH("NS",J582:BC582)))</formula>
    </cfRule>
  </conditionalFormatting>
  <conditionalFormatting sqref="J582:BC582">
    <cfRule type="containsText" dxfId="12016" priority="1172" stopIfTrue="1" operator="containsText" text="DW">
      <formula>NOT(ISERROR(SEARCH("DW",J582:BC582)))</formula>
    </cfRule>
  </conditionalFormatting>
  <conditionalFormatting sqref="J582:BC582">
    <cfRule type="containsText" dxfId="12015" priority="1173" stopIfTrue="1" operator="containsText" text="NC">
      <formula>NOT(ISERROR(SEARCH("NC",J582:BC582)))</formula>
    </cfRule>
  </conditionalFormatting>
  <conditionalFormatting sqref="J786:BC786">
    <cfRule type="containsText" dxfId="12014" priority="1174" stopIfTrue="1" operator="containsText" text="NS">
      <formula>NOT(ISERROR(SEARCH("NS",J786:BC786)))</formula>
    </cfRule>
  </conditionalFormatting>
  <conditionalFormatting sqref="J786:BC786">
    <cfRule type="containsText" dxfId="12013" priority="1175" stopIfTrue="1" operator="containsText" text="DW">
      <formula>NOT(ISERROR(SEARCH("DW",J786:BC786)))</formula>
    </cfRule>
  </conditionalFormatting>
  <conditionalFormatting sqref="J786:BC786">
    <cfRule type="containsText" dxfId="12012" priority="1176" stopIfTrue="1" operator="containsText" text="NC">
      <formula>NOT(ISERROR(SEARCH("NC",J786:BC786)))</formula>
    </cfRule>
  </conditionalFormatting>
  <conditionalFormatting sqref="J1452:BC1453">
    <cfRule type="containsText" dxfId="12011" priority="1177" stopIfTrue="1" operator="containsText" text="NS">
      <formula>NOT(ISERROR(SEARCH("NS",J1452:BC1453)))</formula>
    </cfRule>
  </conditionalFormatting>
  <conditionalFormatting sqref="J1452:BC1453">
    <cfRule type="containsText" dxfId="12010" priority="1178" stopIfTrue="1" operator="containsText" text="DW">
      <formula>NOT(ISERROR(SEARCH("DW",J1452:BC1453)))</formula>
    </cfRule>
  </conditionalFormatting>
  <conditionalFormatting sqref="J1452:BC1453">
    <cfRule type="containsText" dxfId="12009" priority="1179" stopIfTrue="1" operator="containsText" text="NC">
      <formula>NOT(ISERROR(SEARCH("NC",J1452:BC1453)))</formula>
    </cfRule>
  </conditionalFormatting>
  <conditionalFormatting sqref="J1446:BC1446">
    <cfRule type="containsText" dxfId="12008" priority="1180" stopIfTrue="1" operator="containsText" text="NS">
      <formula>NOT(ISERROR(SEARCH("NS",J1446:BC1446)))</formula>
    </cfRule>
  </conditionalFormatting>
  <conditionalFormatting sqref="J1446:BC1446">
    <cfRule type="containsText" dxfId="12007" priority="1181" stopIfTrue="1" operator="containsText" text="DW">
      <formula>NOT(ISERROR(SEARCH("DW",J1446:BC1446)))</formula>
    </cfRule>
  </conditionalFormatting>
  <conditionalFormatting sqref="J1446:BC1446">
    <cfRule type="containsText" dxfId="12006" priority="1182" stopIfTrue="1" operator="containsText" text="NC">
      <formula>NOT(ISERROR(SEARCH("NC",J1446:BC1446)))</formula>
    </cfRule>
  </conditionalFormatting>
  <conditionalFormatting sqref="F2222:BD2222">
    <cfRule type="containsText" dxfId="12005" priority="1183" stopIfTrue="1" operator="containsText" text="NS">
      <formula>NOT(ISERROR(SEARCH("NS",F2222:BD2222)))</formula>
    </cfRule>
  </conditionalFormatting>
  <conditionalFormatting sqref="F2222:BD2222">
    <cfRule type="containsText" dxfId="12004" priority="1184" stopIfTrue="1" operator="containsText" text="DW">
      <formula>NOT(ISERROR(SEARCH("DW",F2222:BD2222)))</formula>
    </cfRule>
  </conditionalFormatting>
  <conditionalFormatting sqref="F2222:BD2222">
    <cfRule type="containsText" dxfId="12003" priority="1185" stopIfTrue="1" operator="containsText" text="NC">
      <formula>NOT(ISERROR(SEARCH("NC",F2222:BD2222)))</formula>
    </cfRule>
  </conditionalFormatting>
  <conditionalFormatting sqref="F379:X379">
    <cfRule type="containsText" dxfId="12002" priority="1186" stopIfTrue="1" operator="containsText" text="NS">
      <formula>NOT(ISERROR(SEARCH("NS",F379:X379)))</formula>
    </cfRule>
  </conditionalFormatting>
  <conditionalFormatting sqref="F379:X379">
    <cfRule type="containsText" dxfId="12001" priority="1187" stopIfTrue="1" operator="containsText" text="DW">
      <formula>NOT(ISERROR(SEARCH("DW",F379:X379)))</formula>
    </cfRule>
  </conditionalFormatting>
  <conditionalFormatting sqref="F379:X379">
    <cfRule type="containsText" dxfId="12000" priority="1188" stopIfTrue="1" operator="containsText" text="NC">
      <formula>NOT(ISERROR(SEARCH("NC",F379:X379)))</formula>
    </cfRule>
  </conditionalFormatting>
  <conditionalFormatting sqref="AB379:AK379">
    <cfRule type="containsText" dxfId="11999" priority="1189" stopIfTrue="1" operator="containsText" text="NS">
      <formula>NOT(ISERROR(SEARCH("NS",AB379:AK379)))</formula>
    </cfRule>
  </conditionalFormatting>
  <conditionalFormatting sqref="AB379:AK379">
    <cfRule type="containsText" dxfId="11998" priority="1190" stopIfTrue="1" operator="containsText" text="DW">
      <formula>NOT(ISERROR(SEARCH("DW",AB379:AK379)))</formula>
    </cfRule>
  </conditionalFormatting>
  <conditionalFormatting sqref="AB379:AK379">
    <cfRule type="containsText" dxfId="11997" priority="1191" stopIfTrue="1" operator="containsText" text="NC">
      <formula>NOT(ISERROR(SEARCH("NC",AB379:AK379)))</formula>
    </cfRule>
  </conditionalFormatting>
  <conditionalFormatting sqref="AQ379:AW379">
    <cfRule type="containsText" dxfId="11996" priority="1192" stopIfTrue="1" operator="containsText" text="NS">
      <formula>NOT(ISERROR(SEARCH("NS",AQ379:AW379)))</formula>
    </cfRule>
  </conditionalFormatting>
  <conditionalFormatting sqref="AQ379:AW379">
    <cfRule type="containsText" dxfId="11995" priority="1193" stopIfTrue="1" operator="containsText" text="DW">
      <formula>NOT(ISERROR(SEARCH("DW",AQ379:AW379)))</formula>
    </cfRule>
  </conditionalFormatting>
  <conditionalFormatting sqref="AQ379:AW379">
    <cfRule type="containsText" dxfId="11994" priority="1194" stopIfTrue="1" operator="containsText" text="NC">
      <formula>NOT(ISERROR(SEARCH("NC",AQ379:AW379)))</formula>
    </cfRule>
  </conditionalFormatting>
  <conditionalFormatting sqref="AY379:BD379">
    <cfRule type="containsText" dxfId="11993" priority="1195" stopIfTrue="1" operator="containsText" text="NS">
      <formula>NOT(ISERROR(SEARCH("NS",AY379:BD379)))</formula>
    </cfRule>
  </conditionalFormatting>
  <conditionalFormatting sqref="AY379:BD379">
    <cfRule type="containsText" dxfId="11992" priority="1196" stopIfTrue="1" operator="containsText" text="DW">
      <formula>NOT(ISERROR(SEARCH("DW",AY379:BD379)))</formula>
    </cfRule>
  </conditionalFormatting>
  <conditionalFormatting sqref="AY379:BD379">
    <cfRule type="containsText" dxfId="11991" priority="1197" stopIfTrue="1" operator="containsText" text="NC">
      <formula>NOT(ISERROR(SEARCH("NC",AY379:BD379)))</formula>
    </cfRule>
  </conditionalFormatting>
  <conditionalFormatting sqref="AM379:AO379">
    <cfRule type="containsText" dxfId="11990" priority="1198" stopIfTrue="1" operator="containsText" text="NS">
      <formula>NOT(ISERROR(SEARCH("NS",AM379:AO379)))</formula>
    </cfRule>
  </conditionalFormatting>
  <conditionalFormatting sqref="AM379:AO379">
    <cfRule type="containsText" dxfId="11989" priority="1199" stopIfTrue="1" operator="containsText" text="DW">
      <formula>NOT(ISERROR(SEARCH("DW",AM379:AO379)))</formula>
    </cfRule>
  </conditionalFormatting>
  <conditionalFormatting sqref="AM379:AO379">
    <cfRule type="containsText" dxfId="11988" priority="1200" stopIfTrue="1" operator="containsText" text="NC">
      <formula>NOT(ISERROR(SEARCH("NC",AM379:AO379)))</formula>
    </cfRule>
  </conditionalFormatting>
  <conditionalFormatting sqref="F481:BD481">
    <cfRule type="containsText" dxfId="11987" priority="1201" stopIfTrue="1" operator="containsText" text="NS">
      <formula>NOT(ISERROR(SEARCH("NS",F481:BD481)))</formula>
    </cfRule>
  </conditionalFormatting>
  <conditionalFormatting sqref="F481:BD481">
    <cfRule type="containsText" dxfId="11986" priority="1202" stopIfTrue="1" operator="containsText" text="DW">
      <formula>NOT(ISERROR(SEARCH("DW",F481:BD481)))</formula>
    </cfRule>
  </conditionalFormatting>
  <conditionalFormatting sqref="F481:BD481">
    <cfRule type="containsText" dxfId="11985" priority="1203" stopIfTrue="1" operator="containsText" text="NC">
      <formula>NOT(ISERROR(SEARCH("NC",F481:BD481)))</formula>
    </cfRule>
  </conditionalFormatting>
  <conditionalFormatting sqref="F583:BD583">
    <cfRule type="containsText" dxfId="11984" priority="1204" stopIfTrue="1" operator="containsText" text="NS">
      <formula>NOT(ISERROR(SEARCH("NS",F583:BD583)))</formula>
    </cfRule>
  </conditionalFormatting>
  <conditionalFormatting sqref="F583:BD583">
    <cfRule type="containsText" dxfId="11983" priority="1205" stopIfTrue="1" operator="containsText" text="DW">
      <formula>NOT(ISERROR(SEARCH("DW",F583:BD583)))</formula>
    </cfRule>
  </conditionalFormatting>
  <conditionalFormatting sqref="F583:BD583">
    <cfRule type="containsText" dxfId="11982" priority="1206" stopIfTrue="1" operator="containsText" text="NC">
      <formula>NOT(ISERROR(SEARCH("NC",F583:BD583)))</formula>
    </cfRule>
  </conditionalFormatting>
  <conditionalFormatting sqref="F685:W685">
    <cfRule type="containsText" dxfId="11981" priority="1207" stopIfTrue="1" operator="containsText" text="NS">
      <formula>NOT(ISERROR(SEARCH("NS",F685:W685)))</formula>
    </cfRule>
  </conditionalFormatting>
  <conditionalFormatting sqref="F685:W685">
    <cfRule type="containsText" dxfId="11980" priority="1208" stopIfTrue="1" operator="containsText" text="DW">
      <formula>NOT(ISERROR(SEARCH("DW",F685:W685)))</formula>
    </cfRule>
  </conditionalFormatting>
  <conditionalFormatting sqref="F685:W685">
    <cfRule type="containsText" dxfId="11979" priority="1209" stopIfTrue="1" operator="containsText" text="NC">
      <formula>NOT(ISERROR(SEARCH("NC",F685:W685)))</formula>
    </cfRule>
  </conditionalFormatting>
  <conditionalFormatting sqref="Y685">
    <cfRule type="containsText" dxfId="11978" priority="1210" stopIfTrue="1" operator="containsText" text="NS">
      <formula>NOT(ISERROR(SEARCH("NS",Y685)))</formula>
    </cfRule>
  </conditionalFormatting>
  <conditionalFormatting sqref="Y685">
    <cfRule type="containsText" dxfId="11977" priority="1211" stopIfTrue="1" operator="containsText" text="DW">
      <formula>NOT(ISERROR(SEARCH("DW",Y685)))</formula>
    </cfRule>
  </conditionalFormatting>
  <conditionalFormatting sqref="Y685">
    <cfRule type="containsText" dxfId="11976" priority="1212" stopIfTrue="1" operator="containsText" text="NC">
      <formula>NOT(ISERROR(SEARCH("NC",Y685)))</formula>
    </cfRule>
  </conditionalFormatting>
  <conditionalFormatting sqref="AB685:BD685">
    <cfRule type="containsText" dxfId="11975" priority="1213" stopIfTrue="1" operator="containsText" text="NS">
      <formula>NOT(ISERROR(SEARCH("NS",AB685:BD685)))</formula>
    </cfRule>
  </conditionalFormatting>
  <conditionalFormatting sqref="AB685:BD685">
    <cfRule type="containsText" dxfId="11974" priority="1214" stopIfTrue="1" operator="containsText" text="DW">
      <formula>NOT(ISERROR(SEARCH("DW",AB685:BD685)))</formula>
    </cfRule>
  </conditionalFormatting>
  <conditionalFormatting sqref="AB685:BD685">
    <cfRule type="containsText" dxfId="11973" priority="1215" stopIfTrue="1" operator="containsText" text="NC">
      <formula>NOT(ISERROR(SEARCH("NC",AB685:BD685)))</formula>
    </cfRule>
  </conditionalFormatting>
  <conditionalFormatting sqref="F787:BD787">
    <cfRule type="containsText" dxfId="11972" priority="1216" stopIfTrue="1" operator="containsText" text="NS">
      <formula>NOT(ISERROR(SEARCH("NS",F787:BD787)))</formula>
    </cfRule>
  </conditionalFormatting>
  <conditionalFormatting sqref="F787:BD787">
    <cfRule type="containsText" dxfId="11971" priority="1217" stopIfTrue="1" operator="containsText" text="DW">
      <formula>NOT(ISERROR(SEARCH("DW",F787:BD787)))</formula>
    </cfRule>
  </conditionalFormatting>
  <conditionalFormatting sqref="F787:BD787">
    <cfRule type="containsText" dxfId="11970" priority="1218" stopIfTrue="1" operator="containsText" text="NC">
      <formula>NOT(ISERROR(SEARCH("NC",F787:BD787)))</formula>
    </cfRule>
  </conditionalFormatting>
  <conditionalFormatting sqref="F889:BD889">
    <cfRule type="containsText" dxfId="11969" priority="1219" stopIfTrue="1" operator="containsText" text="NS">
      <formula>NOT(ISERROR(SEARCH("NS",F889:BD889)))</formula>
    </cfRule>
  </conditionalFormatting>
  <conditionalFormatting sqref="F889:BD889">
    <cfRule type="containsText" dxfId="11968" priority="1220" stopIfTrue="1" operator="containsText" text="DW">
      <formula>NOT(ISERROR(SEARCH("DW",F889:BD889)))</formula>
    </cfRule>
  </conditionalFormatting>
  <conditionalFormatting sqref="F889:BD889">
    <cfRule type="containsText" dxfId="11967" priority="1221" stopIfTrue="1" operator="containsText" text="NC">
      <formula>NOT(ISERROR(SEARCH("NC",F889:BD889)))</formula>
    </cfRule>
  </conditionalFormatting>
  <conditionalFormatting sqref="F991:AP991">
    <cfRule type="containsText" dxfId="11966" priority="1222" stopIfTrue="1" operator="containsText" text="NS">
      <formula>NOT(ISERROR(SEARCH("NS",F991:AP991)))</formula>
    </cfRule>
  </conditionalFormatting>
  <conditionalFormatting sqref="F991:AP991">
    <cfRule type="containsText" dxfId="11965" priority="1223" stopIfTrue="1" operator="containsText" text="DW">
      <formula>NOT(ISERROR(SEARCH("DW",F991:AP991)))</formula>
    </cfRule>
  </conditionalFormatting>
  <conditionalFormatting sqref="F991:AP991">
    <cfRule type="containsText" dxfId="11964" priority="1224" stopIfTrue="1" operator="containsText" text="NC">
      <formula>NOT(ISERROR(SEARCH("NC",F991:AP991)))</formula>
    </cfRule>
  </conditionalFormatting>
  <conditionalFormatting sqref="AR991:AV991">
    <cfRule type="containsText" dxfId="11963" priority="1225" stopIfTrue="1" operator="containsText" text="NS">
      <formula>NOT(ISERROR(SEARCH("NS",AR991:AV991)))</formula>
    </cfRule>
  </conditionalFormatting>
  <conditionalFormatting sqref="AR991:AV991">
    <cfRule type="containsText" dxfId="11962" priority="1226" stopIfTrue="1" operator="containsText" text="DW">
      <formula>NOT(ISERROR(SEARCH("DW",AR991:AV991)))</formula>
    </cfRule>
  </conditionalFormatting>
  <conditionalFormatting sqref="AR991:AV991">
    <cfRule type="containsText" dxfId="11961" priority="1227" stopIfTrue="1" operator="containsText" text="NC">
      <formula>NOT(ISERROR(SEARCH("NC",AR991:AV991)))</formula>
    </cfRule>
  </conditionalFormatting>
  <conditionalFormatting sqref="AX991:BD991">
    <cfRule type="containsText" dxfId="11960" priority="1228" stopIfTrue="1" operator="containsText" text="NS">
      <formula>NOT(ISERROR(SEARCH("NS",AX991:BD991)))</formula>
    </cfRule>
  </conditionalFormatting>
  <conditionalFormatting sqref="AX991:BD991">
    <cfRule type="containsText" dxfId="11959" priority="1229" stopIfTrue="1" operator="containsText" text="DW">
      <formula>NOT(ISERROR(SEARCH("DW",AX991:BD991)))</formula>
    </cfRule>
  </conditionalFormatting>
  <conditionalFormatting sqref="AX991:BD991">
    <cfRule type="containsText" dxfId="11958" priority="1230" stopIfTrue="1" operator="containsText" text="NC">
      <formula>NOT(ISERROR(SEARCH("NC",AX991:BD991)))</formula>
    </cfRule>
  </conditionalFormatting>
  <conditionalFormatting sqref="F1093:BD1093">
    <cfRule type="containsText" dxfId="11957" priority="1231" stopIfTrue="1" operator="containsText" text="NS">
      <formula>NOT(ISERROR(SEARCH("NS",F1093:BD1093)))</formula>
    </cfRule>
  </conditionalFormatting>
  <conditionalFormatting sqref="F1093:BD1093">
    <cfRule type="containsText" dxfId="11956" priority="1232" stopIfTrue="1" operator="containsText" text="DW">
      <formula>NOT(ISERROR(SEARCH("DW",F1093:BD1093)))</formula>
    </cfRule>
  </conditionalFormatting>
  <conditionalFormatting sqref="F1093:BD1093">
    <cfRule type="containsText" dxfId="11955" priority="1233" stopIfTrue="1" operator="containsText" text="NC">
      <formula>NOT(ISERROR(SEARCH("NC",F1093:BD1093)))</formula>
    </cfRule>
  </conditionalFormatting>
  <conditionalFormatting sqref="F1195:BD1195">
    <cfRule type="containsText" dxfId="11954" priority="1234" stopIfTrue="1" operator="containsText" text="NS">
      <formula>NOT(ISERROR(SEARCH("NS",F1195:BD1195)))</formula>
    </cfRule>
  </conditionalFormatting>
  <conditionalFormatting sqref="F1195:BD1195">
    <cfRule type="containsText" dxfId="11953" priority="1235" stopIfTrue="1" operator="containsText" text="DW">
      <formula>NOT(ISERROR(SEARCH("DW",F1195:BD1195)))</formula>
    </cfRule>
  </conditionalFormatting>
  <conditionalFormatting sqref="F1195:BD1195">
    <cfRule type="containsText" dxfId="11952" priority="1236" stopIfTrue="1" operator="containsText" text="NC">
      <formula>NOT(ISERROR(SEARCH("NC",F1195:BD1195)))</formula>
    </cfRule>
  </conditionalFormatting>
  <conditionalFormatting sqref="F1297:BD1297">
    <cfRule type="containsText" dxfId="11951" priority="1237" stopIfTrue="1" operator="containsText" text="NS">
      <formula>NOT(ISERROR(SEARCH("NS",F1297:BD1297)))</formula>
    </cfRule>
  </conditionalFormatting>
  <conditionalFormatting sqref="F1297:BD1297">
    <cfRule type="containsText" dxfId="11950" priority="1238" stopIfTrue="1" operator="containsText" text="DW">
      <formula>NOT(ISERROR(SEARCH("DW",F1297:BD1297)))</formula>
    </cfRule>
  </conditionalFormatting>
  <conditionalFormatting sqref="F1297:BD1297">
    <cfRule type="containsText" dxfId="11949" priority="1239" stopIfTrue="1" operator="containsText" text="NC">
      <formula>NOT(ISERROR(SEARCH("NC",F1297:BD1297)))</formula>
    </cfRule>
  </conditionalFormatting>
  <conditionalFormatting sqref="F1399:BD1399">
    <cfRule type="containsText" dxfId="11948" priority="1240" stopIfTrue="1" operator="containsText" text="NS">
      <formula>NOT(ISERROR(SEARCH("NS",F1399:BD1399)))</formula>
    </cfRule>
  </conditionalFormatting>
  <conditionalFormatting sqref="F1399:BD1399">
    <cfRule type="containsText" dxfId="11947" priority="1241" stopIfTrue="1" operator="containsText" text="DW">
      <formula>NOT(ISERROR(SEARCH("DW",F1399:BD1399)))</formula>
    </cfRule>
  </conditionalFormatting>
  <conditionalFormatting sqref="F1399:BD1399">
    <cfRule type="containsText" dxfId="11946" priority="1242" stopIfTrue="1" operator="containsText" text="NC">
      <formula>NOT(ISERROR(SEARCH("NC",F1399:BD1399)))</formula>
    </cfRule>
  </conditionalFormatting>
  <conditionalFormatting sqref="F1501:BD1501">
    <cfRule type="containsText" dxfId="11945" priority="1243" stopIfTrue="1" operator="containsText" text="NS">
      <formula>NOT(ISERROR(SEARCH("NS",F1501:BD1501)))</formula>
    </cfRule>
  </conditionalFormatting>
  <conditionalFormatting sqref="F1501:BD1501">
    <cfRule type="containsText" dxfId="11944" priority="1244" stopIfTrue="1" operator="containsText" text="DW">
      <formula>NOT(ISERROR(SEARCH("DW",F1501:BD1501)))</formula>
    </cfRule>
  </conditionalFormatting>
  <conditionalFormatting sqref="F1501:BD1501">
    <cfRule type="containsText" dxfId="11943" priority="1245" stopIfTrue="1" operator="containsText" text="NC">
      <formula>NOT(ISERROR(SEARCH("NC",F1501:BD1501)))</formula>
    </cfRule>
  </conditionalFormatting>
  <conditionalFormatting sqref="F1603:BD1603">
    <cfRule type="containsText" dxfId="11942" priority="1246" stopIfTrue="1" operator="containsText" text="NS">
      <formula>NOT(ISERROR(SEARCH("NS",F1603:BD1603)))</formula>
    </cfRule>
  </conditionalFormatting>
  <conditionalFormatting sqref="F1603:BD1603">
    <cfRule type="containsText" dxfId="11941" priority="1247" stopIfTrue="1" operator="containsText" text="DW">
      <formula>NOT(ISERROR(SEARCH("DW",F1603:BD1603)))</formula>
    </cfRule>
  </conditionalFormatting>
  <conditionalFormatting sqref="F1603:BD1603">
    <cfRule type="containsText" dxfId="11940" priority="1248" stopIfTrue="1" operator="containsText" text="NC">
      <formula>NOT(ISERROR(SEARCH("NC",F1603:BD1603)))</formula>
    </cfRule>
  </conditionalFormatting>
  <conditionalFormatting sqref="F1705:BD1705">
    <cfRule type="containsText" dxfId="11939" priority="1249" stopIfTrue="1" operator="containsText" text="NS">
      <formula>NOT(ISERROR(SEARCH("NS",F1705:BD1705)))</formula>
    </cfRule>
  </conditionalFormatting>
  <conditionalFormatting sqref="F1705:BD1705">
    <cfRule type="containsText" dxfId="11938" priority="1250" stopIfTrue="1" operator="containsText" text="DW">
      <formula>NOT(ISERROR(SEARCH("DW",F1705:BD1705)))</formula>
    </cfRule>
  </conditionalFormatting>
  <conditionalFormatting sqref="F1705:BD1705">
    <cfRule type="containsText" dxfId="11937" priority="1251" stopIfTrue="1" operator="containsText" text="NC">
      <formula>NOT(ISERROR(SEARCH("NC",F1705:BD1705)))</formula>
    </cfRule>
  </conditionalFormatting>
  <conditionalFormatting sqref="F1807:BD1807">
    <cfRule type="containsText" dxfId="11936" priority="1252" stopIfTrue="1" operator="containsText" text="NS">
      <formula>NOT(ISERROR(SEARCH("NS",F1807:BD1807)))</formula>
    </cfRule>
  </conditionalFormatting>
  <conditionalFormatting sqref="F1807:BD1807">
    <cfRule type="containsText" dxfId="11935" priority="1253" stopIfTrue="1" operator="containsText" text="DW">
      <formula>NOT(ISERROR(SEARCH("DW",F1807:BD1807)))</formula>
    </cfRule>
  </conditionalFormatting>
  <conditionalFormatting sqref="F1807:BD1807">
    <cfRule type="containsText" dxfId="11934" priority="1254" stopIfTrue="1" operator="containsText" text="NC">
      <formula>NOT(ISERROR(SEARCH("NC",F1807:BD1807)))</formula>
    </cfRule>
  </conditionalFormatting>
  <conditionalFormatting sqref="F1909:BD1909">
    <cfRule type="containsText" dxfId="11933" priority="1255" stopIfTrue="1" operator="containsText" text="NS">
      <formula>NOT(ISERROR(SEARCH("NS",F1909:BD1909)))</formula>
    </cfRule>
  </conditionalFormatting>
  <conditionalFormatting sqref="F1909:BD1909">
    <cfRule type="containsText" dxfId="11932" priority="1256" stopIfTrue="1" operator="containsText" text="DW">
      <formula>NOT(ISERROR(SEARCH("DW",F1909:BD1909)))</formula>
    </cfRule>
  </conditionalFormatting>
  <conditionalFormatting sqref="F1909:BD1909">
    <cfRule type="containsText" dxfId="11931" priority="1257" stopIfTrue="1" operator="containsText" text="NC">
      <formula>NOT(ISERROR(SEARCH("NC",F1909:BD1909)))</formula>
    </cfRule>
  </conditionalFormatting>
  <conditionalFormatting sqref="F2011:BD2011">
    <cfRule type="containsText" dxfId="11930" priority="1258" stopIfTrue="1" operator="containsText" text="NS">
      <formula>NOT(ISERROR(SEARCH("NS",F2011:BD2011)))</formula>
    </cfRule>
  </conditionalFormatting>
  <conditionalFormatting sqref="F2011:BD2011">
    <cfRule type="containsText" dxfId="11929" priority="1259" stopIfTrue="1" operator="containsText" text="DW">
      <formula>NOT(ISERROR(SEARCH("DW",F2011:BD2011)))</formula>
    </cfRule>
  </conditionalFormatting>
  <conditionalFormatting sqref="F2011:BD2011">
    <cfRule type="containsText" dxfId="11928" priority="1260" stopIfTrue="1" operator="containsText" text="NC">
      <formula>NOT(ISERROR(SEARCH("NC",F2011:BD2011)))</formula>
    </cfRule>
  </conditionalFormatting>
  <conditionalFormatting sqref="F2113:BD2113">
    <cfRule type="containsText" dxfId="11927" priority="1261" stopIfTrue="1" operator="containsText" text="NS">
      <formula>NOT(ISERROR(SEARCH("NS",F2113:BD2113)))</formula>
    </cfRule>
  </conditionalFormatting>
  <conditionalFormatting sqref="F2113:BD2113">
    <cfRule type="containsText" dxfId="11926" priority="1262" stopIfTrue="1" operator="containsText" text="DW">
      <formula>NOT(ISERROR(SEARCH("DW",F2113:BD2113)))</formula>
    </cfRule>
  </conditionalFormatting>
  <conditionalFormatting sqref="F2113:BD2113">
    <cfRule type="containsText" dxfId="11925" priority="1263" stopIfTrue="1" operator="containsText" text="NC">
      <formula>NOT(ISERROR(SEARCH("NC",F2113:BD2113)))</formula>
    </cfRule>
  </conditionalFormatting>
  <conditionalFormatting sqref="F2215:BD2215">
    <cfRule type="containsText" dxfId="11924" priority="1264" stopIfTrue="1" operator="containsText" text="NS">
      <formula>NOT(ISERROR(SEARCH("NS",F2215:BD2215)))</formula>
    </cfRule>
  </conditionalFormatting>
  <conditionalFormatting sqref="F2215:BD2215">
    <cfRule type="containsText" dxfId="11923" priority="1265" stopIfTrue="1" operator="containsText" text="DW">
      <formula>NOT(ISERROR(SEARCH("DW",F2215:BD2215)))</formula>
    </cfRule>
  </conditionalFormatting>
  <conditionalFormatting sqref="F2215:BD2215">
    <cfRule type="containsText" dxfId="11922" priority="1266" stopIfTrue="1" operator="containsText" text="NC">
      <formula>NOT(ISERROR(SEARCH("NC",F2215:BD2215)))</formula>
    </cfRule>
  </conditionalFormatting>
  <conditionalFormatting sqref="F2317:BD2317">
    <cfRule type="containsText" dxfId="11921" priority="1267" stopIfTrue="1" operator="containsText" text="NS">
      <formula>NOT(ISERROR(SEARCH("NS",F2317:BD2317)))</formula>
    </cfRule>
  </conditionalFormatting>
  <conditionalFormatting sqref="F2317:BD2317">
    <cfRule type="containsText" dxfId="11920" priority="1268" stopIfTrue="1" operator="containsText" text="DW">
      <formula>NOT(ISERROR(SEARCH("DW",F2317:BD2317)))</formula>
    </cfRule>
  </conditionalFormatting>
  <conditionalFormatting sqref="F2317:BD2317">
    <cfRule type="containsText" dxfId="11919" priority="1269" stopIfTrue="1" operator="containsText" text="NC">
      <formula>NOT(ISERROR(SEARCH("NC",F2317:BD2317)))</formula>
    </cfRule>
  </conditionalFormatting>
  <conditionalFormatting sqref="F2419:BD2419">
    <cfRule type="containsText" dxfId="11918" priority="1270" stopIfTrue="1" operator="containsText" text="NS">
      <formula>NOT(ISERROR(SEARCH("NS",F2419:BD2419)))</formula>
    </cfRule>
  </conditionalFormatting>
  <conditionalFormatting sqref="F2419:BD2419">
    <cfRule type="containsText" dxfId="11917" priority="1271" stopIfTrue="1" operator="containsText" text="DW">
      <formula>NOT(ISERROR(SEARCH("DW",F2419:BD2419)))</formula>
    </cfRule>
  </conditionalFormatting>
  <conditionalFormatting sqref="F2419:BD2419">
    <cfRule type="containsText" dxfId="11916" priority="1272" stopIfTrue="1" operator="containsText" text="NC">
      <formula>NOT(ISERROR(SEARCH("NC",F2419:BD2419)))</formula>
    </cfRule>
  </conditionalFormatting>
  <conditionalFormatting sqref="F2521:BD2521">
    <cfRule type="containsText" dxfId="11915" priority="1273" stopIfTrue="1" operator="containsText" text="NS">
      <formula>NOT(ISERROR(SEARCH("NS",F2521:BD2521)))</formula>
    </cfRule>
  </conditionalFormatting>
  <conditionalFormatting sqref="F2521:BD2521">
    <cfRule type="containsText" dxfId="11914" priority="1274" stopIfTrue="1" operator="containsText" text="DW">
      <formula>NOT(ISERROR(SEARCH("DW",F2521:BD2521)))</formula>
    </cfRule>
  </conditionalFormatting>
  <conditionalFormatting sqref="F2521:BD2521">
    <cfRule type="containsText" dxfId="11913" priority="1275" stopIfTrue="1" operator="containsText" text="NC">
      <formula>NOT(ISERROR(SEARCH("NC",F2521:BD2521)))</formula>
    </cfRule>
  </conditionalFormatting>
  <conditionalFormatting sqref="F2623:BD2623">
    <cfRule type="containsText" dxfId="11912" priority="1276" stopIfTrue="1" operator="containsText" text="NS">
      <formula>NOT(ISERROR(SEARCH("NS",F2623:BD2623)))</formula>
    </cfRule>
  </conditionalFormatting>
  <conditionalFormatting sqref="F2623:BD2623">
    <cfRule type="containsText" dxfId="11911" priority="1277" stopIfTrue="1" operator="containsText" text="DW">
      <formula>NOT(ISERROR(SEARCH("DW",F2623:BD2623)))</formula>
    </cfRule>
  </conditionalFormatting>
  <conditionalFormatting sqref="F2623:BD2623">
    <cfRule type="containsText" dxfId="11910" priority="1278" stopIfTrue="1" operator="containsText" text="NC">
      <formula>NOT(ISERROR(SEARCH("NC",F2623:BD2623)))</formula>
    </cfRule>
  </conditionalFormatting>
  <conditionalFormatting sqref="AU4:AV43">
    <cfRule type="containsText" dxfId="11909" priority="1279" stopIfTrue="1" operator="containsText" text="NS">
      <formula>NOT(ISERROR(SEARCH("NS",AU4:AV43)))</formula>
    </cfRule>
  </conditionalFormatting>
  <conditionalFormatting sqref="AU4:AV43">
    <cfRule type="containsText" dxfId="11908" priority="1280" stopIfTrue="1" operator="containsText" text="DW">
      <formula>NOT(ISERROR(SEARCH("DW",AU4:AV43)))</formula>
    </cfRule>
  </conditionalFormatting>
  <conditionalFormatting sqref="AU4:AV43">
    <cfRule type="containsText" dxfId="11907" priority="1281" stopIfTrue="1" operator="containsText" text="NC">
      <formula>NOT(ISERROR(SEARCH("NC",AU4:AV43)))</formula>
    </cfRule>
  </conditionalFormatting>
  <conditionalFormatting sqref="AJ4:AJ43">
    <cfRule type="containsText" dxfId="11906" priority="1282" stopIfTrue="1" operator="containsText" text="NS">
      <formula>NOT(ISERROR(SEARCH("NS",AJ4:AJ43)))</formula>
    </cfRule>
  </conditionalFormatting>
  <conditionalFormatting sqref="AJ4:AJ43">
    <cfRule type="containsText" dxfId="11905" priority="1283" stopIfTrue="1" operator="containsText" text="DW">
      <formula>NOT(ISERROR(SEARCH("DW",AJ4:AJ43)))</formula>
    </cfRule>
  </conditionalFormatting>
  <conditionalFormatting sqref="AJ4:AJ43">
    <cfRule type="containsText" dxfId="11904" priority="1284" stopIfTrue="1" operator="containsText" text="NC">
      <formula>NOT(ISERROR(SEARCH("NC",AJ4:AJ43)))</formula>
    </cfRule>
  </conditionalFormatting>
  <conditionalFormatting sqref="P43">
    <cfRule type="containsText" dxfId="11903" priority="1285" stopIfTrue="1" operator="containsText" text="NS">
      <formula>NOT(ISERROR(SEARCH("NS",P43)))</formula>
    </cfRule>
  </conditionalFormatting>
  <conditionalFormatting sqref="P43">
    <cfRule type="containsText" dxfId="11902" priority="1286" stopIfTrue="1" operator="containsText" text="DW">
      <formula>NOT(ISERROR(SEARCH("DW",P43)))</formula>
    </cfRule>
  </conditionalFormatting>
  <conditionalFormatting sqref="P43">
    <cfRule type="containsText" dxfId="11901" priority="1287" stopIfTrue="1" operator="containsText" text="NC">
      <formula>NOT(ISERROR(SEARCH("NC",P43)))</formula>
    </cfRule>
  </conditionalFormatting>
  <conditionalFormatting sqref="BA4:BC43">
    <cfRule type="containsText" dxfId="11900" priority="1288" stopIfTrue="1" operator="containsText" text="NS">
      <formula>NOT(ISERROR(SEARCH("NS",BA4:BC43)))</formula>
    </cfRule>
  </conditionalFormatting>
  <conditionalFormatting sqref="BA4:BC43">
    <cfRule type="containsText" dxfId="11899" priority="1289" stopIfTrue="1" operator="containsText" text="DW">
      <formula>NOT(ISERROR(SEARCH("DW",BA4:BC43)))</formula>
    </cfRule>
  </conditionalFormatting>
  <conditionalFormatting sqref="BA4:BC43">
    <cfRule type="containsText" dxfId="11898" priority="1290" stopIfTrue="1" operator="containsText" text="NC">
      <formula>NOT(ISERROR(SEARCH("NC",BA4:BC43)))</formula>
    </cfRule>
  </conditionalFormatting>
  <conditionalFormatting sqref="BD62:BD91">
    <cfRule type="containsText" dxfId="11897" priority="1291" stopIfTrue="1" operator="containsText" text="NS">
      <formula>NOT(ISERROR(SEARCH("NS",BD62:BD91)))</formula>
    </cfRule>
  </conditionalFormatting>
  <conditionalFormatting sqref="BD62:BD91">
    <cfRule type="containsText" dxfId="11896" priority="1292" stopIfTrue="1" operator="containsText" text="DW">
      <formula>NOT(ISERROR(SEARCH("DW",BD62:BD91)))</formula>
    </cfRule>
  </conditionalFormatting>
  <conditionalFormatting sqref="BD62:BD91">
    <cfRule type="containsText" dxfId="11895" priority="1293" stopIfTrue="1" operator="containsText" text="NC">
      <formula>NOT(ISERROR(SEARCH("NC",BD62:BD91)))</formula>
    </cfRule>
  </conditionalFormatting>
  <conditionalFormatting sqref="AE141:AH141">
    <cfRule type="containsText" dxfId="11894" priority="1294" stopIfTrue="1" operator="containsText" text="NS">
      <formula>NOT(ISERROR(SEARCH("NS",AE141:AH141)))</formula>
    </cfRule>
  </conditionalFormatting>
  <conditionalFormatting sqref="AE141:AH141">
    <cfRule type="containsText" dxfId="11893" priority="1295" stopIfTrue="1" operator="containsText" text="DW">
      <formula>NOT(ISERROR(SEARCH("DW",AE141:AH141)))</formula>
    </cfRule>
  </conditionalFormatting>
  <conditionalFormatting sqref="AE141:AH141">
    <cfRule type="containsText" dxfId="11892" priority="1296" stopIfTrue="1" operator="containsText" text="NC">
      <formula>NOT(ISERROR(SEARCH("NC",AE141:AH141)))</formula>
    </cfRule>
  </conditionalFormatting>
  <conditionalFormatting sqref="AV102:AV141">
    <cfRule type="containsText" dxfId="11891" priority="1297" stopIfTrue="1" operator="containsText" text="NS">
      <formula>NOT(ISERROR(SEARCH("NS",AV102:AV141)))</formula>
    </cfRule>
  </conditionalFormatting>
  <conditionalFormatting sqref="AV102:AV141">
    <cfRule type="containsText" dxfId="11890" priority="1298" stopIfTrue="1" operator="containsText" text="DW">
      <formula>NOT(ISERROR(SEARCH("DW",AV102:AV141)))</formula>
    </cfRule>
  </conditionalFormatting>
  <conditionalFormatting sqref="AV102:AV141">
    <cfRule type="containsText" dxfId="11889" priority="1299" stopIfTrue="1" operator="containsText" text="NC">
      <formula>NOT(ISERROR(SEARCH("NC",AV102:AV141)))</formula>
    </cfRule>
  </conditionalFormatting>
  <conditionalFormatting sqref="BA102:BC141">
    <cfRule type="containsText" dxfId="11888" priority="1300" stopIfTrue="1" operator="containsText" text="NS">
      <formula>NOT(ISERROR(SEARCH("NS",BA102:BC141)))</formula>
    </cfRule>
  </conditionalFormatting>
  <conditionalFormatting sqref="BA102:BC141">
    <cfRule type="containsText" dxfId="11887" priority="1301" stopIfTrue="1" operator="containsText" text="DW">
      <formula>NOT(ISERROR(SEARCH("DW",BA102:BC141)))</formula>
    </cfRule>
  </conditionalFormatting>
  <conditionalFormatting sqref="BA102:BC141">
    <cfRule type="containsText" dxfId="11886" priority="1302" stopIfTrue="1" operator="containsText" text="NC">
      <formula>NOT(ISERROR(SEARCH("NC",BA102:BC141)))</formula>
    </cfRule>
  </conditionalFormatting>
  <conditionalFormatting sqref="AX141:AY141">
    <cfRule type="containsText" dxfId="11885" priority="1303" stopIfTrue="1" operator="containsText" text="NS">
      <formula>NOT(ISERROR(SEARCH("NS",AX141:AY141)))</formula>
    </cfRule>
  </conditionalFormatting>
  <conditionalFormatting sqref="AX141:AY141">
    <cfRule type="containsText" dxfId="11884" priority="1304" stopIfTrue="1" operator="containsText" text="DW">
      <formula>NOT(ISERROR(SEARCH("DW",AX141:AY141)))</formula>
    </cfRule>
  </conditionalFormatting>
  <conditionalFormatting sqref="AX141:AY141">
    <cfRule type="containsText" dxfId="11883" priority="1305" stopIfTrue="1" operator="containsText" text="NC">
      <formula>NOT(ISERROR(SEARCH("NC",AX141:AY141)))</formula>
    </cfRule>
  </conditionalFormatting>
  <conditionalFormatting sqref="AV153:AV192">
    <cfRule type="containsText" dxfId="11882" priority="1306" stopIfTrue="1" operator="containsText" text="NS">
      <formula>NOT(ISERROR(SEARCH("NS",AV153:AV192)))</formula>
    </cfRule>
  </conditionalFormatting>
  <conditionalFormatting sqref="AV153:AV192">
    <cfRule type="containsText" dxfId="11881" priority="1307" stopIfTrue="1" operator="containsText" text="DW">
      <formula>NOT(ISERROR(SEARCH("DW",AV153:AV192)))</formula>
    </cfRule>
  </conditionalFormatting>
  <conditionalFormatting sqref="AV153:AV192">
    <cfRule type="containsText" dxfId="11880" priority="1308" stopIfTrue="1" operator="containsText" text="NC">
      <formula>NOT(ISERROR(SEARCH("NC",AV153:AV192)))</formula>
    </cfRule>
  </conditionalFormatting>
  <conditionalFormatting sqref="AZ153:BC174">
    <cfRule type="containsText" dxfId="11879" priority="1309" stopIfTrue="1" operator="containsText" text="NS">
      <formula>NOT(ISERROR(SEARCH("NS",AZ153:BC174)))</formula>
    </cfRule>
  </conditionalFormatting>
  <conditionalFormatting sqref="AZ153:BC174">
    <cfRule type="containsText" dxfId="11878" priority="1310" stopIfTrue="1" operator="containsText" text="DW">
      <formula>NOT(ISERROR(SEARCH("DW",AZ153:BC174)))</formula>
    </cfRule>
  </conditionalFormatting>
  <conditionalFormatting sqref="AZ153:BC174">
    <cfRule type="containsText" dxfId="11877" priority="1311" stopIfTrue="1" operator="containsText" text="NC">
      <formula>NOT(ISERROR(SEARCH("NC",AZ153:BC174)))</formula>
    </cfRule>
  </conditionalFormatting>
  <conditionalFormatting sqref="AZ175:BD184">
    <cfRule type="containsText" dxfId="11876" priority="1312" stopIfTrue="1" operator="containsText" text="NS">
      <formula>NOT(ISERROR(SEARCH("NS",AZ175:BD184)))</formula>
    </cfRule>
  </conditionalFormatting>
  <conditionalFormatting sqref="AZ175:BD184">
    <cfRule type="containsText" dxfId="11875" priority="1313" stopIfTrue="1" operator="containsText" text="DW">
      <formula>NOT(ISERROR(SEARCH("DW",AZ175:BD184)))</formula>
    </cfRule>
  </conditionalFormatting>
  <conditionalFormatting sqref="AZ175:BD184">
    <cfRule type="containsText" dxfId="11874" priority="1314" stopIfTrue="1" operator="containsText" text="NC">
      <formula>NOT(ISERROR(SEARCH("NC",AZ175:BD184)))</formula>
    </cfRule>
  </conditionalFormatting>
  <conditionalFormatting sqref="AZ185:BC192">
    <cfRule type="containsText" dxfId="11873" priority="1315" stopIfTrue="1" operator="containsText" text="NS">
      <formula>NOT(ISERROR(SEARCH("NS",AZ185:BC192)))</formula>
    </cfRule>
  </conditionalFormatting>
  <conditionalFormatting sqref="AZ185:BC192">
    <cfRule type="containsText" dxfId="11872" priority="1316" stopIfTrue="1" operator="containsText" text="DW">
      <formula>NOT(ISERROR(SEARCH("DW",AZ185:BC192)))</formula>
    </cfRule>
  </conditionalFormatting>
  <conditionalFormatting sqref="AZ185:BC192">
    <cfRule type="containsText" dxfId="11871" priority="1317" stopIfTrue="1" operator="containsText" text="NC">
      <formula>NOT(ISERROR(SEARCH("NC",AZ185:BC192)))</formula>
    </cfRule>
  </conditionalFormatting>
  <conditionalFormatting sqref="AR204:AR243">
    <cfRule type="containsText" dxfId="11870" priority="1318" stopIfTrue="1" operator="containsText" text="NS">
      <formula>NOT(ISERROR(SEARCH("NS",AR204:AR243)))</formula>
    </cfRule>
  </conditionalFormatting>
  <conditionalFormatting sqref="AR204:AR243">
    <cfRule type="containsText" dxfId="11869" priority="1319" stopIfTrue="1" operator="containsText" text="DW">
      <formula>NOT(ISERROR(SEARCH("DW",AR204:AR243)))</formula>
    </cfRule>
  </conditionalFormatting>
  <conditionalFormatting sqref="AR204:AR243">
    <cfRule type="containsText" dxfId="11868" priority="1320" stopIfTrue="1" operator="containsText" text="NC">
      <formula>NOT(ISERROR(SEARCH("NC",AR204:AR243)))</formula>
    </cfRule>
  </conditionalFormatting>
  <conditionalFormatting sqref="BA204:BC243">
    <cfRule type="containsText" dxfId="11867" priority="1321" stopIfTrue="1" operator="containsText" text="NS">
      <formula>NOT(ISERROR(SEARCH("NS",BA204:BC243)))</formula>
    </cfRule>
  </conditionalFormatting>
  <conditionalFormatting sqref="BA204:BC243">
    <cfRule type="containsText" dxfId="11866" priority="1322" stopIfTrue="1" operator="containsText" text="DW">
      <formula>NOT(ISERROR(SEARCH("DW",BA204:BC243)))</formula>
    </cfRule>
  </conditionalFormatting>
  <conditionalFormatting sqref="BA204:BC243">
    <cfRule type="containsText" dxfId="11865" priority="1323" stopIfTrue="1" operator="containsText" text="NC">
      <formula>NOT(ISERROR(SEARCH("NC",BA204:BC243)))</formula>
    </cfRule>
  </conditionalFormatting>
  <conditionalFormatting sqref="AH204:AH243">
    <cfRule type="containsText" dxfId="11864" priority="1324" stopIfTrue="1" operator="containsText" text="NS">
      <formula>NOT(ISERROR(SEARCH("NS",AH204:AH243)))</formula>
    </cfRule>
  </conditionalFormatting>
  <conditionalFormatting sqref="AH204:AH243">
    <cfRule type="containsText" dxfId="11863" priority="1325" stopIfTrue="1" operator="containsText" text="DW">
      <formula>NOT(ISERROR(SEARCH("DW",AH204:AH243)))</formula>
    </cfRule>
  </conditionalFormatting>
  <conditionalFormatting sqref="AH204:AH243">
    <cfRule type="containsText" dxfId="11862" priority="1326" stopIfTrue="1" operator="containsText" text="NC">
      <formula>NOT(ISERROR(SEARCH("NC",AH204:AH243)))</formula>
    </cfRule>
  </conditionalFormatting>
  <conditionalFormatting sqref="AV204:AV243">
    <cfRule type="containsText" dxfId="11861" priority="1327" stopIfTrue="1" operator="containsText" text="NS">
      <formula>NOT(ISERROR(SEARCH("NS",AV204:AV243)))</formula>
    </cfRule>
  </conditionalFormatting>
  <conditionalFormatting sqref="AV204:AV243">
    <cfRule type="containsText" dxfId="11860" priority="1328" stopIfTrue="1" operator="containsText" text="DW">
      <formula>NOT(ISERROR(SEARCH("DW",AV204:AV243)))</formula>
    </cfRule>
  </conditionalFormatting>
  <conditionalFormatting sqref="AV204:AV243">
    <cfRule type="containsText" dxfId="11859" priority="1329" stopIfTrue="1" operator="containsText" text="NC">
      <formula>NOT(ISERROR(SEARCH("NC",AV204:AV243)))</formula>
    </cfRule>
  </conditionalFormatting>
  <conditionalFormatting sqref="Z255:Z294">
    <cfRule type="containsText" dxfId="11858" priority="1330" stopIfTrue="1" operator="containsText" text="NS">
      <formula>NOT(ISERROR(SEARCH("NS",Z255:Z294)))</formula>
    </cfRule>
  </conditionalFormatting>
  <conditionalFormatting sqref="Z255:Z294">
    <cfRule type="containsText" dxfId="11857" priority="1331" stopIfTrue="1" operator="containsText" text="DW">
      <formula>NOT(ISERROR(SEARCH("DW",Z255:Z294)))</formula>
    </cfRule>
  </conditionalFormatting>
  <conditionalFormatting sqref="Z255:Z294">
    <cfRule type="containsText" dxfId="11856" priority="1332" stopIfTrue="1" operator="containsText" text="NC">
      <formula>NOT(ISERROR(SEARCH("NC",Z255:Z294)))</formula>
    </cfRule>
  </conditionalFormatting>
  <conditionalFormatting sqref="AJ255:AJ294">
    <cfRule type="containsText" dxfId="11855" priority="1333" stopIfTrue="1" operator="containsText" text="NS">
      <formula>NOT(ISERROR(SEARCH("NS",AJ255:AJ294)))</formula>
    </cfRule>
  </conditionalFormatting>
  <conditionalFormatting sqref="AJ255:AJ294">
    <cfRule type="containsText" dxfId="11854" priority="1334" stopIfTrue="1" operator="containsText" text="DW">
      <formula>NOT(ISERROR(SEARCH("DW",AJ255:AJ294)))</formula>
    </cfRule>
  </conditionalFormatting>
  <conditionalFormatting sqref="AJ255:AJ294">
    <cfRule type="containsText" dxfId="11853" priority="1335" stopIfTrue="1" operator="containsText" text="NC">
      <formula>NOT(ISERROR(SEARCH("NC",AJ255:AJ294)))</formula>
    </cfRule>
  </conditionalFormatting>
  <conditionalFormatting sqref="BA255:BC276">
    <cfRule type="containsText" dxfId="11852" priority="1336" stopIfTrue="1" operator="containsText" text="NS">
      <formula>NOT(ISERROR(SEARCH("NS",BA255:BC276)))</formula>
    </cfRule>
  </conditionalFormatting>
  <conditionalFormatting sqref="BA255:BC276">
    <cfRule type="containsText" dxfId="11851" priority="1337" stopIfTrue="1" operator="containsText" text="DW">
      <formula>NOT(ISERROR(SEARCH("DW",BA255:BC276)))</formula>
    </cfRule>
  </conditionalFormatting>
  <conditionalFormatting sqref="BA255:BC276">
    <cfRule type="containsText" dxfId="11850" priority="1338" stopIfTrue="1" operator="containsText" text="NC">
      <formula>NOT(ISERROR(SEARCH("NC",BA255:BC276)))</formula>
    </cfRule>
  </conditionalFormatting>
  <conditionalFormatting sqref="BA278:BC294">
    <cfRule type="containsText" dxfId="11849" priority="1339" stopIfTrue="1" operator="containsText" text="NS">
      <formula>NOT(ISERROR(SEARCH("NS",BA278:BC294)))</formula>
    </cfRule>
  </conditionalFormatting>
  <conditionalFormatting sqref="BA278:BC294">
    <cfRule type="containsText" dxfId="11848" priority="1340" stopIfTrue="1" operator="containsText" text="DW">
      <formula>NOT(ISERROR(SEARCH("DW",BA278:BC294)))</formula>
    </cfRule>
  </conditionalFormatting>
  <conditionalFormatting sqref="BA278:BC294">
    <cfRule type="containsText" dxfId="11847" priority="1341" stopIfTrue="1" operator="containsText" text="NC">
      <formula>NOT(ISERROR(SEARCH("NC",BA278:BC294)))</formula>
    </cfRule>
  </conditionalFormatting>
  <conditionalFormatting sqref="BA277:BD277">
    <cfRule type="containsText" dxfId="11846" priority="1342" stopIfTrue="1" operator="containsText" text="NS">
      <formula>NOT(ISERROR(SEARCH("NS",BA277:BD277)))</formula>
    </cfRule>
  </conditionalFormatting>
  <conditionalFormatting sqref="BA277:BD277">
    <cfRule type="containsText" dxfId="11845" priority="1343" stopIfTrue="1" operator="containsText" text="DW">
      <formula>NOT(ISERROR(SEARCH("DW",BA277:BD277)))</formula>
    </cfRule>
  </conditionalFormatting>
  <conditionalFormatting sqref="BA277:BD277">
    <cfRule type="containsText" dxfId="11844" priority="1344" stopIfTrue="1" operator="containsText" text="NC">
      <formula>NOT(ISERROR(SEARCH("NC",BA277:BD277)))</formula>
    </cfRule>
  </conditionalFormatting>
  <conditionalFormatting sqref="AV255:AV294">
    <cfRule type="containsText" dxfId="11843" priority="1345" stopIfTrue="1" operator="containsText" text="NS">
      <formula>NOT(ISERROR(SEARCH("NS",AV255:AV294)))</formula>
    </cfRule>
  </conditionalFormatting>
  <conditionalFormatting sqref="AV255:AV294">
    <cfRule type="containsText" dxfId="11842" priority="1346" stopIfTrue="1" operator="containsText" text="DW">
      <formula>NOT(ISERROR(SEARCH("DW",AV255:AV294)))</formula>
    </cfRule>
  </conditionalFormatting>
  <conditionalFormatting sqref="AV255:AV294">
    <cfRule type="containsText" dxfId="11841" priority="1347" stopIfTrue="1" operator="containsText" text="NC">
      <formula>NOT(ISERROR(SEARCH("NC",AV255:AV294)))</formula>
    </cfRule>
  </conditionalFormatting>
  <conditionalFormatting sqref="BB306:BC345">
    <cfRule type="containsText" dxfId="11840" priority="1348" stopIfTrue="1" operator="containsText" text="NS">
      <formula>NOT(ISERROR(SEARCH("NS",BB306:BC345)))</formula>
    </cfRule>
  </conditionalFormatting>
  <conditionalFormatting sqref="BB306:BC345">
    <cfRule type="containsText" dxfId="11839" priority="1349" stopIfTrue="1" operator="containsText" text="DW">
      <formula>NOT(ISERROR(SEARCH("DW",BB306:BC345)))</formula>
    </cfRule>
  </conditionalFormatting>
  <conditionalFormatting sqref="BB306:BC345">
    <cfRule type="containsText" dxfId="11838" priority="1350" stopIfTrue="1" operator="containsText" text="NC">
      <formula>NOT(ISERROR(SEARCH("NC",BB306:BC345)))</formula>
    </cfRule>
  </conditionalFormatting>
  <conditionalFormatting sqref="AV306:AV345">
    <cfRule type="containsText" dxfId="11837" priority="1351" stopIfTrue="1" operator="containsText" text="NS">
      <formula>NOT(ISERROR(SEARCH("NS",AV306:AV345)))</formula>
    </cfRule>
  </conditionalFormatting>
  <conditionalFormatting sqref="AV306:AV345">
    <cfRule type="containsText" dxfId="11836" priority="1352" stopIfTrue="1" operator="containsText" text="DW">
      <formula>NOT(ISERROR(SEARCH("DW",AV306:AV345)))</formula>
    </cfRule>
  </conditionalFormatting>
  <conditionalFormatting sqref="AV306:AV345">
    <cfRule type="containsText" dxfId="11835" priority="1353" stopIfTrue="1" operator="containsText" text="NC">
      <formula>NOT(ISERROR(SEARCH("NC",AV306:AV345)))</formula>
    </cfRule>
  </conditionalFormatting>
  <conditionalFormatting sqref="L306:L345">
    <cfRule type="containsText" dxfId="11834" priority="1354" stopIfTrue="1" operator="containsText" text="NS">
      <formula>NOT(ISERROR(SEARCH("NS",L306:L345)))</formula>
    </cfRule>
  </conditionalFormatting>
  <conditionalFormatting sqref="L306:L345">
    <cfRule type="containsText" dxfId="11833" priority="1355" stopIfTrue="1" operator="containsText" text="DW">
      <formula>NOT(ISERROR(SEARCH("DW",L306:L345)))</formula>
    </cfRule>
  </conditionalFormatting>
  <conditionalFormatting sqref="L306:L345">
    <cfRule type="containsText" dxfId="11832" priority="1356" stopIfTrue="1" operator="containsText" text="NC">
      <formula>NOT(ISERROR(SEARCH("NC",L306:L345)))</formula>
    </cfRule>
  </conditionalFormatting>
  <conditionalFormatting sqref="AY306:AY345">
    <cfRule type="containsText" dxfId="11831" priority="1357" stopIfTrue="1" operator="containsText" text="NS">
      <formula>NOT(ISERROR(SEARCH("NS",AY306:AY345)))</formula>
    </cfRule>
  </conditionalFormatting>
  <conditionalFormatting sqref="AY306:AY345">
    <cfRule type="containsText" dxfId="11830" priority="1358" stopIfTrue="1" operator="containsText" text="DW">
      <formula>NOT(ISERROR(SEARCH("DW",AY306:AY345)))</formula>
    </cfRule>
  </conditionalFormatting>
  <conditionalFormatting sqref="AY306:AY345">
    <cfRule type="containsText" dxfId="11829" priority="1359" stopIfTrue="1" operator="containsText" text="NC">
      <formula>NOT(ISERROR(SEARCH("NC",AY306:AY345)))</formula>
    </cfRule>
  </conditionalFormatting>
  <conditionalFormatting sqref="AJ306:AJ345">
    <cfRule type="containsText" dxfId="11828" priority="1360" stopIfTrue="1" operator="containsText" text="NS">
      <formula>NOT(ISERROR(SEARCH("NS",AJ306:AJ345)))</formula>
    </cfRule>
  </conditionalFormatting>
  <conditionalFormatting sqref="AJ306:AJ345">
    <cfRule type="containsText" dxfId="11827" priority="1361" stopIfTrue="1" operator="containsText" text="DW">
      <formula>NOT(ISERROR(SEARCH("DW",AJ306:AJ345)))</formula>
    </cfRule>
  </conditionalFormatting>
  <conditionalFormatting sqref="AJ306:AJ345">
    <cfRule type="containsText" dxfId="11826" priority="1362" stopIfTrue="1" operator="containsText" text="NC">
      <formula>NOT(ISERROR(SEARCH("NC",AJ306:AJ345)))</formula>
    </cfRule>
  </conditionalFormatting>
  <conditionalFormatting sqref="BD4">
    <cfRule type="containsText" dxfId="11825" priority="1363" stopIfTrue="1" operator="containsText" text="NS">
      <formula>NOT(ISERROR(SEARCH("NS",BD4)))</formula>
    </cfRule>
  </conditionalFormatting>
  <conditionalFormatting sqref="BD4">
    <cfRule type="containsText" dxfId="11824" priority="1364" stopIfTrue="1" operator="containsText" text="DW">
      <formula>NOT(ISERROR(SEARCH("DW",BD4)))</formula>
    </cfRule>
  </conditionalFormatting>
  <conditionalFormatting sqref="BD4">
    <cfRule type="containsText" dxfId="11823" priority="1365" stopIfTrue="1" operator="containsText" text="NC">
      <formula>NOT(ISERROR(SEARCH("NC",BD4)))</formula>
    </cfRule>
  </conditionalFormatting>
  <conditionalFormatting sqref="BD51">
    <cfRule type="containsText" dxfId="11822" priority="1366" stopIfTrue="1" operator="containsText" text="NS">
      <formula>NOT(ISERROR(SEARCH("NS",BD51)))</formula>
    </cfRule>
  </conditionalFormatting>
  <conditionalFormatting sqref="BD51">
    <cfRule type="containsText" dxfId="11821" priority="1367" stopIfTrue="1" operator="containsText" text="DW">
      <formula>NOT(ISERROR(SEARCH("DW",BD51)))</formula>
    </cfRule>
  </conditionalFormatting>
  <conditionalFormatting sqref="BD51">
    <cfRule type="containsText" dxfId="11820" priority="1368" stopIfTrue="1" operator="containsText" text="NC">
      <formula>NOT(ISERROR(SEARCH("NC",BD51)))</formula>
    </cfRule>
  </conditionalFormatting>
  <conditionalFormatting sqref="BD5:BD12">
    <cfRule type="containsText" dxfId="11819" priority="1369" stopIfTrue="1" operator="containsText" text="NS">
      <formula>NOT(ISERROR(SEARCH("NS",BD5:BD12)))</formula>
    </cfRule>
  </conditionalFormatting>
  <conditionalFormatting sqref="BD5:BD12">
    <cfRule type="containsText" dxfId="11818" priority="1370" stopIfTrue="1" operator="containsText" text="DW">
      <formula>NOT(ISERROR(SEARCH("DW",BD5:BD12)))</formula>
    </cfRule>
  </conditionalFormatting>
  <conditionalFormatting sqref="BD5:BD12">
    <cfRule type="containsText" dxfId="11817" priority="1371" stopIfTrue="1" operator="containsText" text="NC">
      <formula>NOT(ISERROR(SEARCH("NC",BD5:BD12)))</formula>
    </cfRule>
  </conditionalFormatting>
  <conditionalFormatting sqref="BD52:BD59">
    <cfRule type="containsText" dxfId="11816" priority="1372" stopIfTrue="1" operator="containsText" text="NS">
      <formula>NOT(ISERROR(SEARCH("NS",BD52:BD59)))</formula>
    </cfRule>
  </conditionalFormatting>
  <conditionalFormatting sqref="BD52:BD59">
    <cfRule type="containsText" dxfId="11815" priority="1373" stopIfTrue="1" operator="containsText" text="DW">
      <formula>NOT(ISERROR(SEARCH("DW",BD52:BD59)))</formula>
    </cfRule>
  </conditionalFormatting>
  <conditionalFormatting sqref="BD52:BD59">
    <cfRule type="containsText" dxfId="11814" priority="1374" stopIfTrue="1" operator="containsText" text="NC">
      <formula>NOT(ISERROR(SEARCH("NC",BD52:BD59)))</formula>
    </cfRule>
  </conditionalFormatting>
  <conditionalFormatting sqref="BD102">
    <cfRule type="containsText" dxfId="11813" priority="1375" stopIfTrue="1" operator="containsText" text="NS">
      <formula>NOT(ISERROR(SEARCH("NS",BD102)))</formula>
    </cfRule>
  </conditionalFormatting>
  <conditionalFormatting sqref="BD102">
    <cfRule type="containsText" dxfId="11812" priority="1376" stopIfTrue="1" operator="containsText" text="DW">
      <formula>NOT(ISERROR(SEARCH("DW",BD102)))</formula>
    </cfRule>
  </conditionalFormatting>
  <conditionalFormatting sqref="BD102">
    <cfRule type="containsText" dxfId="11811" priority="1377" stopIfTrue="1" operator="containsText" text="NC">
      <formula>NOT(ISERROR(SEARCH("NC",BD102)))</formula>
    </cfRule>
  </conditionalFormatting>
  <conditionalFormatting sqref="BD103:BD110">
    <cfRule type="containsText" dxfId="11810" priority="1378" stopIfTrue="1" operator="containsText" text="NS">
      <formula>NOT(ISERROR(SEARCH("NS",BD103:BD110)))</formula>
    </cfRule>
  </conditionalFormatting>
  <conditionalFormatting sqref="BD103:BD110">
    <cfRule type="containsText" dxfId="11809" priority="1379" stopIfTrue="1" operator="containsText" text="DW">
      <formula>NOT(ISERROR(SEARCH("DW",BD103:BD110)))</formula>
    </cfRule>
  </conditionalFormatting>
  <conditionalFormatting sqref="BD103:BD110">
    <cfRule type="containsText" dxfId="11808" priority="1380" stopIfTrue="1" operator="containsText" text="NC">
      <formula>NOT(ISERROR(SEARCH("NC",BD103:BD110)))</formula>
    </cfRule>
  </conditionalFormatting>
  <conditionalFormatting sqref="BD113:BD118">
    <cfRule type="containsText" dxfId="11807" priority="1381" stopIfTrue="1" operator="containsText" text="NS">
      <formula>NOT(ISERROR(SEARCH("NS",BD113:BD118)))</formula>
    </cfRule>
  </conditionalFormatting>
  <conditionalFormatting sqref="BD113:BD118">
    <cfRule type="containsText" dxfId="11806" priority="1382" stopIfTrue="1" operator="containsText" text="DW">
      <formula>NOT(ISERROR(SEARCH("DW",BD113:BD118)))</formula>
    </cfRule>
  </conditionalFormatting>
  <conditionalFormatting sqref="BD113:BD118">
    <cfRule type="containsText" dxfId="11805" priority="1383" stopIfTrue="1" operator="containsText" text="NC">
      <formula>NOT(ISERROR(SEARCH("NC",BD113:BD118)))</formula>
    </cfRule>
  </conditionalFormatting>
  <conditionalFormatting sqref="BD153">
    <cfRule type="containsText" dxfId="11804" priority="1384" stopIfTrue="1" operator="containsText" text="NS">
      <formula>NOT(ISERROR(SEARCH("NS",BD153)))</formula>
    </cfRule>
  </conditionalFormatting>
  <conditionalFormatting sqref="BD153">
    <cfRule type="containsText" dxfId="11803" priority="1385" stopIfTrue="1" operator="containsText" text="DW">
      <formula>NOT(ISERROR(SEARCH("DW",BD153)))</formula>
    </cfRule>
  </conditionalFormatting>
  <conditionalFormatting sqref="BD153">
    <cfRule type="containsText" dxfId="11802" priority="1386" stopIfTrue="1" operator="containsText" text="NC">
      <formula>NOT(ISERROR(SEARCH("NC",BD153)))</formula>
    </cfRule>
  </conditionalFormatting>
  <conditionalFormatting sqref="BD154:BD161">
    <cfRule type="containsText" dxfId="11801" priority="1387" stopIfTrue="1" operator="containsText" text="NS">
      <formula>NOT(ISERROR(SEARCH("NS",BD154:BD161)))</formula>
    </cfRule>
  </conditionalFormatting>
  <conditionalFormatting sqref="BD154:BD161">
    <cfRule type="containsText" dxfId="11800" priority="1388" stopIfTrue="1" operator="containsText" text="DW">
      <formula>NOT(ISERROR(SEARCH("DW",BD154:BD161)))</formula>
    </cfRule>
  </conditionalFormatting>
  <conditionalFormatting sqref="BD154:BD161">
    <cfRule type="containsText" dxfId="11799" priority="1389" stopIfTrue="1" operator="containsText" text="NC">
      <formula>NOT(ISERROR(SEARCH("NC",BD154:BD161)))</formula>
    </cfRule>
  </conditionalFormatting>
  <conditionalFormatting sqref="BD204">
    <cfRule type="containsText" dxfId="11798" priority="1390" stopIfTrue="1" operator="containsText" text="NS">
      <formula>NOT(ISERROR(SEARCH("NS",BD204)))</formula>
    </cfRule>
  </conditionalFormatting>
  <conditionalFormatting sqref="BD204">
    <cfRule type="containsText" dxfId="11797" priority="1391" stopIfTrue="1" operator="containsText" text="DW">
      <formula>NOT(ISERROR(SEARCH("DW",BD204)))</formula>
    </cfRule>
  </conditionalFormatting>
  <conditionalFormatting sqref="BD204">
    <cfRule type="containsText" dxfId="11796" priority="1392" stopIfTrue="1" operator="containsText" text="NC">
      <formula>NOT(ISERROR(SEARCH("NC",BD204)))</formula>
    </cfRule>
  </conditionalFormatting>
  <conditionalFormatting sqref="BD205:BD212">
    <cfRule type="containsText" dxfId="11795" priority="1393" stopIfTrue="1" operator="containsText" text="NS">
      <formula>NOT(ISERROR(SEARCH("NS",BD205:BD212)))</formula>
    </cfRule>
  </conditionalFormatting>
  <conditionalFormatting sqref="BD205:BD212">
    <cfRule type="containsText" dxfId="11794" priority="1394" stopIfTrue="1" operator="containsText" text="DW">
      <formula>NOT(ISERROR(SEARCH("DW",BD205:BD212)))</formula>
    </cfRule>
  </conditionalFormatting>
  <conditionalFormatting sqref="BD205:BD212">
    <cfRule type="containsText" dxfId="11793" priority="1395" stopIfTrue="1" operator="containsText" text="NC">
      <formula>NOT(ISERROR(SEARCH("NC",BD205:BD212)))</formula>
    </cfRule>
  </conditionalFormatting>
  <conditionalFormatting sqref="BD255">
    <cfRule type="containsText" dxfId="11792" priority="1396" stopIfTrue="1" operator="containsText" text="NS">
      <formula>NOT(ISERROR(SEARCH("NS",BD255)))</formula>
    </cfRule>
  </conditionalFormatting>
  <conditionalFormatting sqref="BD255">
    <cfRule type="containsText" dxfId="11791" priority="1397" stopIfTrue="1" operator="containsText" text="DW">
      <formula>NOT(ISERROR(SEARCH("DW",BD255)))</formula>
    </cfRule>
  </conditionalFormatting>
  <conditionalFormatting sqref="BD255">
    <cfRule type="containsText" dxfId="11790" priority="1398" stopIfTrue="1" operator="containsText" text="NC">
      <formula>NOT(ISERROR(SEARCH("NC",BD255)))</formula>
    </cfRule>
  </conditionalFormatting>
  <conditionalFormatting sqref="BD256:BD263">
    <cfRule type="containsText" dxfId="11789" priority="1399" stopIfTrue="1" operator="containsText" text="NS">
      <formula>NOT(ISERROR(SEARCH("NS",BD256:BD263)))</formula>
    </cfRule>
  </conditionalFormatting>
  <conditionalFormatting sqref="BD256:BD263">
    <cfRule type="containsText" dxfId="11788" priority="1400" stopIfTrue="1" operator="containsText" text="DW">
      <formula>NOT(ISERROR(SEARCH("DW",BD256:BD263)))</formula>
    </cfRule>
  </conditionalFormatting>
  <conditionalFormatting sqref="BD256:BD263">
    <cfRule type="containsText" dxfId="11787" priority="1401" stopIfTrue="1" operator="containsText" text="NC">
      <formula>NOT(ISERROR(SEARCH("NC",BD256:BD263)))</formula>
    </cfRule>
  </conditionalFormatting>
  <conditionalFormatting sqref="BD306">
    <cfRule type="containsText" dxfId="11786" priority="1402" stopIfTrue="1" operator="containsText" text="NS">
      <formula>NOT(ISERROR(SEARCH("NS",BD306)))</formula>
    </cfRule>
  </conditionalFormatting>
  <conditionalFormatting sqref="BD306">
    <cfRule type="containsText" dxfId="11785" priority="1403" stopIfTrue="1" operator="containsText" text="DW">
      <formula>NOT(ISERROR(SEARCH("DW",BD306)))</formula>
    </cfRule>
  </conditionalFormatting>
  <conditionalFormatting sqref="BD306">
    <cfRule type="containsText" dxfId="11784" priority="1404" stopIfTrue="1" operator="containsText" text="NC">
      <formula>NOT(ISERROR(SEARCH("NC",BD306)))</formula>
    </cfRule>
  </conditionalFormatting>
  <conditionalFormatting sqref="BD307:BD314">
    <cfRule type="containsText" dxfId="11783" priority="1405" stopIfTrue="1" operator="containsText" text="NS">
      <formula>NOT(ISERROR(SEARCH("NS",BD307:BD314)))</formula>
    </cfRule>
  </conditionalFormatting>
  <conditionalFormatting sqref="BD307:BD314">
    <cfRule type="containsText" dxfId="11782" priority="1406" stopIfTrue="1" operator="containsText" text="DW">
      <formula>NOT(ISERROR(SEARCH("DW",BD307:BD314)))</formula>
    </cfRule>
  </conditionalFormatting>
  <conditionalFormatting sqref="BD307:BD314">
    <cfRule type="containsText" dxfId="11781" priority="1407" stopIfTrue="1" operator="containsText" text="NC">
      <formula>NOT(ISERROR(SEARCH("NC",BD307:BD314)))</formula>
    </cfRule>
  </conditionalFormatting>
  <conditionalFormatting sqref="BD357">
    <cfRule type="containsText" dxfId="11780" priority="1408" stopIfTrue="1" operator="containsText" text="NS">
      <formula>NOT(ISERROR(SEARCH("NS",BD357)))</formula>
    </cfRule>
  </conditionalFormatting>
  <conditionalFormatting sqref="BD357">
    <cfRule type="containsText" dxfId="11779" priority="1409" stopIfTrue="1" operator="containsText" text="DW">
      <formula>NOT(ISERROR(SEARCH("DW",BD357)))</formula>
    </cfRule>
  </conditionalFormatting>
  <conditionalFormatting sqref="BD357">
    <cfRule type="containsText" dxfId="11778" priority="1410" stopIfTrue="1" operator="containsText" text="NC">
      <formula>NOT(ISERROR(SEARCH("NC",BD357)))</formula>
    </cfRule>
  </conditionalFormatting>
  <conditionalFormatting sqref="BD358:BD365">
    <cfRule type="containsText" dxfId="11777" priority="1411" stopIfTrue="1" operator="containsText" text="NS">
      <formula>NOT(ISERROR(SEARCH("NS",BD358:BD365)))</formula>
    </cfRule>
  </conditionalFormatting>
  <conditionalFormatting sqref="BD358:BD365">
    <cfRule type="containsText" dxfId="11776" priority="1412" stopIfTrue="1" operator="containsText" text="DW">
      <formula>NOT(ISERROR(SEARCH("DW",BD358:BD365)))</formula>
    </cfRule>
  </conditionalFormatting>
  <conditionalFormatting sqref="BD358:BD365">
    <cfRule type="containsText" dxfId="11775" priority="1413" stopIfTrue="1" operator="containsText" text="NC">
      <formula>NOT(ISERROR(SEARCH("NC",BD358:BD365)))</formula>
    </cfRule>
  </conditionalFormatting>
  <conditionalFormatting sqref="BD408">
    <cfRule type="containsText" dxfId="11774" priority="1414" stopIfTrue="1" operator="containsText" text="NS">
      <formula>NOT(ISERROR(SEARCH("NS",BD408)))</formula>
    </cfRule>
  </conditionalFormatting>
  <conditionalFormatting sqref="BD408">
    <cfRule type="containsText" dxfId="11773" priority="1415" stopIfTrue="1" operator="containsText" text="DW">
      <formula>NOT(ISERROR(SEARCH("DW",BD408)))</formula>
    </cfRule>
  </conditionalFormatting>
  <conditionalFormatting sqref="BD408">
    <cfRule type="containsText" dxfId="11772" priority="1416" stopIfTrue="1" operator="containsText" text="NC">
      <formula>NOT(ISERROR(SEARCH("NC",BD408)))</formula>
    </cfRule>
  </conditionalFormatting>
  <conditionalFormatting sqref="BD409:BD416">
    <cfRule type="containsText" dxfId="11771" priority="1417" stopIfTrue="1" operator="containsText" text="NS">
      <formula>NOT(ISERROR(SEARCH("NS",BD409:BD416)))</formula>
    </cfRule>
  </conditionalFormatting>
  <conditionalFormatting sqref="BD409:BD416">
    <cfRule type="containsText" dxfId="11770" priority="1418" stopIfTrue="1" operator="containsText" text="DW">
      <formula>NOT(ISERROR(SEARCH("DW",BD409:BD416)))</formula>
    </cfRule>
  </conditionalFormatting>
  <conditionalFormatting sqref="BD409:BD416">
    <cfRule type="containsText" dxfId="11769" priority="1419" stopIfTrue="1" operator="containsText" text="NC">
      <formula>NOT(ISERROR(SEARCH("NC",BD409:BD416)))</formula>
    </cfRule>
  </conditionalFormatting>
  <conditionalFormatting sqref="BD459">
    <cfRule type="containsText" dxfId="11768" priority="1420" stopIfTrue="1" operator="containsText" text="NS">
      <formula>NOT(ISERROR(SEARCH("NS",BD459)))</formula>
    </cfRule>
  </conditionalFormatting>
  <conditionalFormatting sqref="BD459">
    <cfRule type="containsText" dxfId="11767" priority="1421" stopIfTrue="1" operator="containsText" text="DW">
      <formula>NOT(ISERROR(SEARCH("DW",BD459)))</formula>
    </cfRule>
  </conditionalFormatting>
  <conditionalFormatting sqref="BD459">
    <cfRule type="containsText" dxfId="11766" priority="1422" stopIfTrue="1" operator="containsText" text="NC">
      <formula>NOT(ISERROR(SEARCH("NC",BD459)))</formula>
    </cfRule>
  </conditionalFormatting>
  <conditionalFormatting sqref="BD460:BD467">
    <cfRule type="containsText" dxfId="11765" priority="1423" stopIfTrue="1" operator="containsText" text="NS">
      <formula>NOT(ISERROR(SEARCH("NS",BD460:BD467)))</formula>
    </cfRule>
  </conditionalFormatting>
  <conditionalFormatting sqref="BD460:BD467">
    <cfRule type="containsText" dxfId="11764" priority="1424" stopIfTrue="1" operator="containsText" text="DW">
      <formula>NOT(ISERROR(SEARCH("DW",BD460:BD467)))</formula>
    </cfRule>
  </conditionalFormatting>
  <conditionalFormatting sqref="BD460:BD467">
    <cfRule type="containsText" dxfId="11763" priority="1425" stopIfTrue="1" operator="containsText" text="NC">
      <formula>NOT(ISERROR(SEARCH("NC",BD460:BD467)))</formula>
    </cfRule>
  </conditionalFormatting>
  <conditionalFormatting sqref="BD510">
    <cfRule type="containsText" dxfId="11762" priority="1426" stopIfTrue="1" operator="containsText" text="NS">
      <formula>NOT(ISERROR(SEARCH("NS",BD510)))</formula>
    </cfRule>
  </conditionalFormatting>
  <conditionalFormatting sqref="BD510">
    <cfRule type="containsText" dxfId="11761" priority="1427" stopIfTrue="1" operator="containsText" text="DW">
      <formula>NOT(ISERROR(SEARCH("DW",BD510)))</formula>
    </cfRule>
  </conditionalFormatting>
  <conditionalFormatting sqref="BD510">
    <cfRule type="containsText" dxfId="11760" priority="1428" stopIfTrue="1" operator="containsText" text="NC">
      <formula>NOT(ISERROR(SEARCH("NC",BD510)))</formula>
    </cfRule>
  </conditionalFormatting>
  <conditionalFormatting sqref="BD511:BD518">
    <cfRule type="containsText" dxfId="11759" priority="1429" stopIfTrue="1" operator="containsText" text="NS">
      <formula>NOT(ISERROR(SEARCH("NS",BD511:BD518)))</formula>
    </cfRule>
  </conditionalFormatting>
  <conditionalFormatting sqref="BD511:BD518">
    <cfRule type="containsText" dxfId="11758" priority="1430" stopIfTrue="1" operator="containsText" text="DW">
      <formula>NOT(ISERROR(SEARCH("DW",BD511:BD518)))</formula>
    </cfRule>
  </conditionalFormatting>
  <conditionalFormatting sqref="BD511:BD518">
    <cfRule type="containsText" dxfId="11757" priority="1431" stopIfTrue="1" operator="containsText" text="NC">
      <formula>NOT(ISERROR(SEARCH("NC",BD511:BD518)))</formula>
    </cfRule>
  </conditionalFormatting>
  <conditionalFormatting sqref="BD561">
    <cfRule type="containsText" dxfId="11756" priority="1432" stopIfTrue="1" operator="containsText" text="NS">
      <formula>NOT(ISERROR(SEARCH("NS",BD561)))</formula>
    </cfRule>
  </conditionalFormatting>
  <conditionalFormatting sqref="BD561">
    <cfRule type="containsText" dxfId="11755" priority="1433" stopIfTrue="1" operator="containsText" text="DW">
      <formula>NOT(ISERROR(SEARCH("DW",BD561)))</formula>
    </cfRule>
  </conditionalFormatting>
  <conditionalFormatting sqref="BD561">
    <cfRule type="containsText" dxfId="11754" priority="1434" stopIfTrue="1" operator="containsText" text="NC">
      <formula>NOT(ISERROR(SEARCH("NC",BD561)))</formula>
    </cfRule>
  </conditionalFormatting>
  <conditionalFormatting sqref="BD562:BD569">
    <cfRule type="containsText" dxfId="11753" priority="1435" stopIfTrue="1" operator="containsText" text="NS">
      <formula>NOT(ISERROR(SEARCH("NS",BD562:BD569)))</formula>
    </cfRule>
  </conditionalFormatting>
  <conditionalFormatting sqref="BD562:BD569">
    <cfRule type="containsText" dxfId="11752" priority="1436" stopIfTrue="1" operator="containsText" text="DW">
      <formula>NOT(ISERROR(SEARCH("DW",BD562:BD569)))</formula>
    </cfRule>
  </conditionalFormatting>
  <conditionalFormatting sqref="BD562:BD569">
    <cfRule type="containsText" dxfId="11751" priority="1437" stopIfTrue="1" operator="containsText" text="NC">
      <formula>NOT(ISERROR(SEARCH("NC",BD562:BD569)))</formula>
    </cfRule>
  </conditionalFormatting>
  <conditionalFormatting sqref="BD612">
    <cfRule type="containsText" dxfId="11750" priority="1438" stopIfTrue="1" operator="containsText" text="NS">
      <formula>NOT(ISERROR(SEARCH("NS",BD612)))</formula>
    </cfRule>
  </conditionalFormatting>
  <conditionalFormatting sqref="BD612">
    <cfRule type="containsText" dxfId="11749" priority="1439" stopIfTrue="1" operator="containsText" text="DW">
      <formula>NOT(ISERROR(SEARCH("DW",BD612)))</formula>
    </cfRule>
  </conditionalFormatting>
  <conditionalFormatting sqref="BD612">
    <cfRule type="containsText" dxfId="11748" priority="1440" stopIfTrue="1" operator="containsText" text="NC">
      <formula>NOT(ISERROR(SEARCH("NC",BD612)))</formula>
    </cfRule>
  </conditionalFormatting>
  <conditionalFormatting sqref="BD613:BD620">
    <cfRule type="containsText" dxfId="11747" priority="1441" stopIfTrue="1" operator="containsText" text="NS">
      <formula>NOT(ISERROR(SEARCH("NS",BD613:BD620)))</formula>
    </cfRule>
  </conditionalFormatting>
  <conditionalFormatting sqref="BD613:BD620">
    <cfRule type="containsText" dxfId="11746" priority="1442" stopIfTrue="1" operator="containsText" text="DW">
      <formula>NOT(ISERROR(SEARCH("DW",BD613:BD620)))</formula>
    </cfRule>
  </conditionalFormatting>
  <conditionalFormatting sqref="BD613:BD620">
    <cfRule type="containsText" dxfId="11745" priority="1443" stopIfTrue="1" operator="containsText" text="NC">
      <formula>NOT(ISERROR(SEARCH("NC",BD613:BD620)))</formula>
    </cfRule>
  </conditionalFormatting>
  <conditionalFormatting sqref="BD663">
    <cfRule type="containsText" dxfId="11744" priority="1444" stopIfTrue="1" operator="containsText" text="NS">
      <formula>NOT(ISERROR(SEARCH("NS",BD663)))</formula>
    </cfRule>
  </conditionalFormatting>
  <conditionalFormatting sqref="BD663">
    <cfRule type="containsText" dxfId="11743" priority="1445" stopIfTrue="1" operator="containsText" text="DW">
      <formula>NOT(ISERROR(SEARCH("DW",BD663)))</formula>
    </cfRule>
  </conditionalFormatting>
  <conditionalFormatting sqref="BD663">
    <cfRule type="containsText" dxfId="11742" priority="1446" stopIfTrue="1" operator="containsText" text="NC">
      <formula>NOT(ISERROR(SEARCH("NC",BD663)))</formula>
    </cfRule>
  </conditionalFormatting>
  <conditionalFormatting sqref="BD664:BD671">
    <cfRule type="containsText" dxfId="11741" priority="1447" stopIfTrue="1" operator="containsText" text="NS">
      <formula>NOT(ISERROR(SEARCH("NS",BD664:BD671)))</formula>
    </cfRule>
  </conditionalFormatting>
  <conditionalFormatting sqref="BD664:BD671">
    <cfRule type="containsText" dxfId="11740" priority="1448" stopIfTrue="1" operator="containsText" text="DW">
      <formula>NOT(ISERROR(SEARCH("DW",BD664:BD671)))</formula>
    </cfRule>
  </conditionalFormatting>
  <conditionalFormatting sqref="BD664:BD671">
    <cfRule type="containsText" dxfId="11739" priority="1449" stopIfTrue="1" operator="containsText" text="NC">
      <formula>NOT(ISERROR(SEARCH("NC",BD664:BD671)))</formula>
    </cfRule>
  </conditionalFormatting>
  <conditionalFormatting sqref="BD714">
    <cfRule type="containsText" dxfId="11738" priority="1450" stopIfTrue="1" operator="containsText" text="NS">
      <formula>NOT(ISERROR(SEARCH("NS",BD714)))</formula>
    </cfRule>
  </conditionalFormatting>
  <conditionalFormatting sqref="BD714">
    <cfRule type="containsText" dxfId="11737" priority="1451" stopIfTrue="1" operator="containsText" text="DW">
      <formula>NOT(ISERROR(SEARCH("DW",BD714)))</formula>
    </cfRule>
  </conditionalFormatting>
  <conditionalFormatting sqref="BD714">
    <cfRule type="containsText" dxfId="11736" priority="1452" stopIfTrue="1" operator="containsText" text="NC">
      <formula>NOT(ISERROR(SEARCH("NC",BD714)))</formula>
    </cfRule>
  </conditionalFormatting>
  <conditionalFormatting sqref="BD715:BD722">
    <cfRule type="containsText" dxfId="11735" priority="1453" stopIfTrue="1" operator="containsText" text="NS">
      <formula>NOT(ISERROR(SEARCH("NS",BD715:BD722)))</formula>
    </cfRule>
  </conditionalFormatting>
  <conditionalFormatting sqref="BD715:BD722">
    <cfRule type="containsText" dxfId="11734" priority="1454" stopIfTrue="1" operator="containsText" text="DW">
      <formula>NOT(ISERROR(SEARCH("DW",BD715:BD722)))</formula>
    </cfRule>
  </conditionalFormatting>
  <conditionalFormatting sqref="BD715:BD722">
    <cfRule type="containsText" dxfId="11733" priority="1455" stopIfTrue="1" operator="containsText" text="NC">
      <formula>NOT(ISERROR(SEARCH("NC",BD715:BD722)))</formula>
    </cfRule>
  </conditionalFormatting>
  <conditionalFormatting sqref="BD765">
    <cfRule type="containsText" dxfId="11732" priority="1456" stopIfTrue="1" operator="containsText" text="NS">
      <formula>NOT(ISERROR(SEARCH("NS",BD765)))</formula>
    </cfRule>
  </conditionalFormatting>
  <conditionalFormatting sqref="BD765">
    <cfRule type="containsText" dxfId="11731" priority="1457" stopIfTrue="1" operator="containsText" text="DW">
      <formula>NOT(ISERROR(SEARCH("DW",BD765)))</formula>
    </cfRule>
  </conditionalFormatting>
  <conditionalFormatting sqref="BD765">
    <cfRule type="containsText" dxfId="11730" priority="1458" stopIfTrue="1" operator="containsText" text="NC">
      <formula>NOT(ISERROR(SEARCH("NC",BD765)))</formula>
    </cfRule>
  </conditionalFormatting>
  <conditionalFormatting sqref="BD766:BD773">
    <cfRule type="containsText" dxfId="11729" priority="1459" stopIfTrue="1" operator="containsText" text="NS">
      <formula>NOT(ISERROR(SEARCH("NS",BD766:BD773)))</formula>
    </cfRule>
  </conditionalFormatting>
  <conditionalFormatting sqref="BD766:BD773">
    <cfRule type="containsText" dxfId="11728" priority="1460" stopIfTrue="1" operator="containsText" text="DW">
      <formula>NOT(ISERROR(SEARCH("DW",BD766:BD773)))</formula>
    </cfRule>
  </conditionalFormatting>
  <conditionalFormatting sqref="BD766:BD773">
    <cfRule type="containsText" dxfId="11727" priority="1461" stopIfTrue="1" operator="containsText" text="NC">
      <formula>NOT(ISERROR(SEARCH("NC",BD766:BD773)))</formula>
    </cfRule>
  </conditionalFormatting>
  <conditionalFormatting sqref="BD816">
    <cfRule type="containsText" dxfId="11726" priority="1462" stopIfTrue="1" operator="containsText" text="NS">
      <formula>NOT(ISERROR(SEARCH("NS",BD816)))</formula>
    </cfRule>
  </conditionalFormatting>
  <conditionalFormatting sqref="BD816">
    <cfRule type="containsText" dxfId="11725" priority="1463" stopIfTrue="1" operator="containsText" text="DW">
      <formula>NOT(ISERROR(SEARCH("DW",BD816)))</formula>
    </cfRule>
  </conditionalFormatting>
  <conditionalFormatting sqref="BD816">
    <cfRule type="containsText" dxfId="11724" priority="1464" stopIfTrue="1" operator="containsText" text="NC">
      <formula>NOT(ISERROR(SEARCH("NC",BD816)))</formula>
    </cfRule>
  </conditionalFormatting>
  <conditionalFormatting sqref="BD817:BD824">
    <cfRule type="containsText" dxfId="11723" priority="1465" stopIfTrue="1" operator="containsText" text="NS">
      <formula>NOT(ISERROR(SEARCH("NS",BD817:BD824)))</formula>
    </cfRule>
  </conditionalFormatting>
  <conditionalFormatting sqref="BD817:BD824">
    <cfRule type="containsText" dxfId="11722" priority="1466" stopIfTrue="1" operator="containsText" text="DW">
      <formula>NOT(ISERROR(SEARCH("DW",BD817:BD824)))</formula>
    </cfRule>
  </conditionalFormatting>
  <conditionalFormatting sqref="BD817:BD824">
    <cfRule type="containsText" dxfId="11721" priority="1467" stopIfTrue="1" operator="containsText" text="NC">
      <formula>NOT(ISERROR(SEARCH("NC",BD817:BD824)))</formula>
    </cfRule>
  </conditionalFormatting>
  <conditionalFormatting sqref="BD867">
    <cfRule type="containsText" dxfId="11720" priority="1468" stopIfTrue="1" operator="containsText" text="NS">
      <formula>NOT(ISERROR(SEARCH("NS",BD867)))</formula>
    </cfRule>
  </conditionalFormatting>
  <conditionalFormatting sqref="BD867">
    <cfRule type="containsText" dxfId="11719" priority="1469" stopIfTrue="1" operator="containsText" text="DW">
      <formula>NOT(ISERROR(SEARCH("DW",BD867)))</formula>
    </cfRule>
  </conditionalFormatting>
  <conditionalFormatting sqref="BD867">
    <cfRule type="containsText" dxfId="11718" priority="1470" stopIfTrue="1" operator="containsText" text="NC">
      <formula>NOT(ISERROR(SEARCH("NC",BD867)))</formula>
    </cfRule>
  </conditionalFormatting>
  <conditionalFormatting sqref="BD868:BD875">
    <cfRule type="containsText" dxfId="11717" priority="1471" stopIfTrue="1" operator="containsText" text="NS">
      <formula>NOT(ISERROR(SEARCH("NS",BD868:BD875)))</formula>
    </cfRule>
  </conditionalFormatting>
  <conditionalFormatting sqref="BD868:BD875">
    <cfRule type="containsText" dxfId="11716" priority="1472" stopIfTrue="1" operator="containsText" text="DW">
      <formula>NOT(ISERROR(SEARCH("DW",BD868:BD875)))</formula>
    </cfRule>
  </conditionalFormatting>
  <conditionalFormatting sqref="BD868:BD875">
    <cfRule type="containsText" dxfId="11715" priority="1473" stopIfTrue="1" operator="containsText" text="NC">
      <formula>NOT(ISERROR(SEARCH("NC",BD868:BD875)))</formula>
    </cfRule>
  </conditionalFormatting>
  <conditionalFormatting sqref="BD918">
    <cfRule type="containsText" dxfId="11714" priority="1474" stopIfTrue="1" operator="containsText" text="NS">
      <formula>NOT(ISERROR(SEARCH("NS",BD918)))</formula>
    </cfRule>
  </conditionalFormatting>
  <conditionalFormatting sqref="BD918">
    <cfRule type="containsText" dxfId="11713" priority="1475" stopIfTrue="1" operator="containsText" text="DW">
      <formula>NOT(ISERROR(SEARCH("DW",BD918)))</formula>
    </cfRule>
  </conditionalFormatting>
  <conditionalFormatting sqref="BD918">
    <cfRule type="containsText" dxfId="11712" priority="1476" stopIfTrue="1" operator="containsText" text="NC">
      <formula>NOT(ISERROR(SEARCH("NC",BD918)))</formula>
    </cfRule>
  </conditionalFormatting>
  <conditionalFormatting sqref="BD919:BD926">
    <cfRule type="containsText" dxfId="11711" priority="1477" stopIfTrue="1" operator="containsText" text="NS">
      <formula>NOT(ISERROR(SEARCH("NS",BD919:BD926)))</formula>
    </cfRule>
  </conditionalFormatting>
  <conditionalFormatting sqref="BD919:BD926">
    <cfRule type="containsText" dxfId="11710" priority="1478" stopIfTrue="1" operator="containsText" text="DW">
      <formula>NOT(ISERROR(SEARCH("DW",BD919:BD926)))</formula>
    </cfRule>
  </conditionalFormatting>
  <conditionalFormatting sqref="BD919:BD926">
    <cfRule type="containsText" dxfId="11709" priority="1479" stopIfTrue="1" operator="containsText" text="NC">
      <formula>NOT(ISERROR(SEARCH("NC",BD919:BD926)))</formula>
    </cfRule>
  </conditionalFormatting>
  <conditionalFormatting sqref="BD969">
    <cfRule type="containsText" dxfId="11708" priority="1480" stopIfTrue="1" operator="containsText" text="NS">
      <formula>NOT(ISERROR(SEARCH("NS",BD969)))</formula>
    </cfRule>
  </conditionalFormatting>
  <conditionalFormatting sqref="BD969">
    <cfRule type="containsText" dxfId="11707" priority="1481" stopIfTrue="1" operator="containsText" text="DW">
      <formula>NOT(ISERROR(SEARCH("DW",BD969)))</formula>
    </cfRule>
  </conditionalFormatting>
  <conditionalFormatting sqref="BD969">
    <cfRule type="containsText" dxfId="11706" priority="1482" stopIfTrue="1" operator="containsText" text="NC">
      <formula>NOT(ISERROR(SEARCH("NC",BD969)))</formula>
    </cfRule>
  </conditionalFormatting>
  <conditionalFormatting sqref="BD970:BD977">
    <cfRule type="containsText" dxfId="11705" priority="1483" stopIfTrue="1" operator="containsText" text="NS">
      <formula>NOT(ISERROR(SEARCH("NS",BD970:BD977)))</formula>
    </cfRule>
  </conditionalFormatting>
  <conditionalFormatting sqref="BD970:BD977">
    <cfRule type="containsText" dxfId="11704" priority="1484" stopIfTrue="1" operator="containsText" text="DW">
      <formula>NOT(ISERROR(SEARCH("DW",BD970:BD977)))</formula>
    </cfRule>
  </conditionalFormatting>
  <conditionalFormatting sqref="BD970:BD977">
    <cfRule type="containsText" dxfId="11703" priority="1485" stopIfTrue="1" operator="containsText" text="NC">
      <formula>NOT(ISERROR(SEARCH("NC",BD970:BD977)))</formula>
    </cfRule>
  </conditionalFormatting>
  <conditionalFormatting sqref="BD1020">
    <cfRule type="containsText" dxfId="11702" priority="1486" stopIfTrue="1" operator="containsText" text="NS">
      <formula>NOT(ISERROR(SEARCH("NS",BD1020)))</formula>
    </cfRule>
  </conditionalFormatting>
  <conditionalFormatting sqref="BD1020">
    <cfRule type="containsText" dxfId="11701" priority="1487" stopIfTrue="1" operator="containsText" text="DW">
      <formula>NOT(ISERROR(SEARCH("DW",BD1020)))</formula>
    </cfRule>
  </conditionalFormatting>
  <conditionalFormatting sqref="BD1020">
    <cfRule type="containsText" dxfId="11700" priority="1488" stopIfTrue="1" operator="containsText" text="NC">
      <formula>NOT(ISERROR(SEARCH("NC",BD1020)))</formula>
    </cfRule>
  </conditionalFormatting>
  <conditionalFormatting sqref="BD1021:BD1028">
    <cfRule type="containsText" dxfId="11699" priority="1489" stopIfTrue="1" operator="containsText" text="NS">
      <formula>NOT(ISERROR(SEARCH("NS",BD1021:BD1028)))</formula>
    </cfRule>
  </conditionalFormatting>
  <conditionalFormatting sqref="BD1021:BD1028">
    <cfRule type="containsText" dxfId="11698" priority="1490" stopIfTrue="1" operator="containsText" text="DW">
      <formula>NOT(ISERROR(SEARCH("DW",BD1021:BD1028)))</formula>
    </cfRule>
  </conditionalFormatting>
  <conditionalFormatting sqref="BD1021:BD1028">
    <cfRule type="containsText" dxfId="11697" priority="1491" stopIfTrue="1" operator="containsText" text="NC">
      <formula>NOT(ISERROR(SEARCH("NC",BD1021:BD1028)))</formula>
    </cfRule>
  </conditionalFormatting>
  <conditionalFormatting sqref="BD1071">
    <cfRule type="containsText" dxfId="11696" priority="1492" stopIfTrue="1" operator="containsText" text="NS">
      <formula>NOT(ISERROR(SEARCH("NS",BD1071)))</formula>
    </cfRule>
  </conditionalFormatting>
  <conditionalFormatting sqref="BD1071">
    <cfRule type="containsText" dxfId="11695" priority="1493" stopIfTrue="1" operator="containsText" text="DW">
      <formula>NOT(ISERROR(SEARCH("DW",BD1071)))</formula>
    </cfRule>
  </conditionalFormatting>
  <conditionalFormatting sqref="BD1071">
    <cfRule type="containsText" dxfId="11694" priority="1494" stopIfTrue="1" operator="containsText" text="NC">
      <formula>NOT(ISERROR(SEARCH("NC",BD1071)))</formula>
    </cfRule>
  </conditionalFormatting>
  <conditionalFormatting sqref="BD1072:BD1079">
    <cfRule type="containsText" dxfId="11693" priority="1495" stopIfTrue="1" operator="containsText" text="NS">
      <formula>NOT(ISERROR(SEARCH("NS",BD1072:BD1079)))</formula>
    </cfRule>
  </conditionalFormatting>
  <conditionalFormatting sqref="BD1072:BD1079">
    <cfRule type="containsText" dxfId="11692" priority="1496" stopIfTrue="1" operator="containsText" text="DW">
      <formula>NOT(ISERROR(SEARCH("DW",BD1072:BD1079)))</formula>
    </cfRule>
  </conditionalFormatting>
  <conditionalFormatting sqref="BD1072:BD1079">
    <cfRule type="containsText" dxfId="11691" priority="1497" stopIfTrue="1" operator="containsText" text="NC">
      <formula>NOT(ISERROR(SEARCH("NC",BD1072:BD1079)))</formula>
    </cfRule>
  </conditionalFormatting>
  <conditionalFormatting sqref="BD1122">
    <cfRule type="containsText" dxfId="11690" priority="1498" stopIfTrue="1" operator="containsText" text="NS">
      <formula>NOT(ISERROR(SEARCH("NS",BD1122)))</formula>
    </cfRule>
  </conditionalFormatting>
  <conditionalFormatting sqref="BD1122">
    <cfRule type="containsText" dxfId="11689" priority="1499" stopIfTrue="1" operator="containsText" text="DW">
      <formula>NOT(ISERROR(SEARCH("DW",BD1122)))</formula>
    </cfRule>
  </conditionalFormatting>
  <conditionalFormatting sqref="BD1122">
    <cfRule type="containsText" dxfId="11688" priority="1500" stopIfTrue="1" operator="containsText" text="NC">
      <formula>NOT(ISERROR(SEARCH("NC",BD1122)))</formula>
    </cfRule>
  </conditionalFormatting>
  <conditionalFormatting sqref="BD1123:BD1130">
    <cfRule type="containsText" dxfId="11687" priority="1501" stopIfTrue="1" operator="containsText" text="NS">
      <formula>NOT(ISERROR(SEARCH("NS",BD1123:BD1130)))</formula>
    </cfRule>
  </conditionalFormatting>
  <conditionalFormatting sqref="BD1123:BD1130">
    <cfRule type="containsText" dxfId="11686" priority="1502" stopIfTrue="1" operator="containsText" text="DW">
      <formula>NOT(ISERROR(SEARCH("DW",BD1123:BD1130)))</formula>
    </cfRule>
  </conditionalFormatting>
  <conditionalFormatting sqref="BD1123:BD1130">
    <cfRule type="containsText" dxfId="11685" priority="1503" stopIfTrue="1" operator="containsText" text="NC">
      <formula>NOT(ISERROR(SEARCH("NC",BD1123:BD1130)))</formula>
    </cfRule>
  </conditionalFormatting>
  <conditionalFormatting sqref="BD1173">
    <cfRule type="containsText" dxfId="11684" priority="1504" stopIfTrue="1" operator="containsText" text="NS">
      <formula>NOT(ISERROR(SEARCH("NS",BD1173)))</formula>
    </cfRule>
  </conditionalFormatting>
  <conditionalFormatting sqref="BD1173">
    <cfRule type="containsText" dxfId="11683" priority="1505" stopIfTrue="1" operator="containsText" text="DW">
      <formula>NOT(ISERROR(SEARCH("DW",BD1173)))</formula>
    </cfRule>
  </conditionalFormatting>
  <conditionalFormatting sqref="BD1173">
    <cfRule type="containsText" dxfId="11682" priority="1506" stopIfTrue="1" operator="containsText" text="NC">
      <formula>NOT(ISERROR(SEARCH("NC",BD1173)))</formula>
    </cfRule>
  </conditionalFormatting>
  <conditionalFormatting sqref="BD1174:BD1181">
    <cfRule type="containsText" dxfId="11681" priority="1507" stopIfTrue="1" operator="containsText" text="NS">
      <formula>NOT(ISERROR(SEARCH("NS",BD1174:BD1181)))</formula>
    </cfRule>
  </conditionalFormatting>
  <conditionalFormatting sqref="BD1174:BD1181">
    <cfRule type="containsText" dxfId="11680" priority="1508" stopIfTrue="1" operator="containsText" text="DW">
      <formula>NOT(ISERROR(SEARCH("DW",BD1174:BD1181)))</formula>
    </cfRule>
  </conditionalFormatting>
  <conditionalFormatting sqref="BD1174:BD1181">
    <cfRule type="containsText" dxfId="11679" priority="1509" stopIfTrue="1" operator="containsText" text="NC">
      <formula>NOT(ISERROR(SEARCH("NC",BD1174:BD1181)))</formula>
    </cfRule>
  </conditionalFormatting>
  <conditionalFormatting sqref="BD1224">
    <cfRule type="containsText" dxfId="11678" priority="1510" stopIfTrue="1" operator="containsText" text="NS">
      <formula>NOT(ISERROR(SEARCH("NS",BD1224)))</formula>
    </cfRule>
  </conditionalFormatting>
  <conditionalFormatting sqref="BD1224">
    <cfRule type="containsText" dxfId="11677" priority="1511" stopIfTrue="1" operator="containsText" text="DW">
      <formula>NOT(ISERROR(SEARCH("DW",BD1224)))</formula>
    </cfRule>
  </conditionalFormatting>
  <conditionalFormatting sqref="BD1224">
    <cfRule type="containsText" dxfId="11676" priority="1512" stopIfTrue="1" operator="containsText" text="NC">
      <formula>NOT(ISERROR(SEARCH("NC",BD1224)))</formula>
    </cfRule>
  </conditionalFormatting>
  <conditionalFormatting sqref="BD1225:BD1232">
    <cfRule type="containsText" dxfId="11675" priority="1513" stopIfTrue="1" operator="containsText" text="NS">
      <formula>NOT(ISERROR(SEARCH("NS",BD1225:BD1232)))</formula>
    </cfRule>
  </conditionalFormatting>
  <conditionalFormatting sqref="BD1225:BD1232">
    <cfRule type="containsText" dxfId="11674" priority="1514" stopIfTrue="1" operator="containsText" text="DW">
      <formula>NOT(ISERROR(SEARCH("DW",BD1225:BD1232)))</formula>
    </cfRule>
  </conditionalFormatting>
  <conditionalFormatting sqref="BD1225:BD1232">
    <cfRule type="containsText" dxfId="11673" priority="1515" stopIfTrue="1" operator="containsText" text="NC">
      <formula>NOT(ISERROR(SEARCH("NC",BD1225:BD1232)))</formula>
    </cfRule>
  </conditionalFormatting>
  <conditionalFormatting sqref="BD1275">
    <cfRule type="containsText" dxfId="11672" priority="1516" stopIfTrue="1" operator="containsText" text="NS">
      <formula>NOT(ISERROR(SEARCH("NS",BD1275)))</formula>
    </cfRule>
  </conditionalFormatting>
  <conditionalFormatting sqref="BD1275">
    <cfRule type="containsText" dxfId="11671" priority="1517" stopIfTrue="1" operator="containsText" text="DW">
      <formula>NOT(ISERROR(SEARCH("DW",BD1275)))</formula>
    </cfRule>
  </conditionalFormatting>
  <conditionalFormatting sqref="BD1275">
    <cfRule type="containsText" dxfId="11670" priority="1518" stopIfTrue="1" operator="containsText" text="NC">
      <formula>NOT(ISERROR(SEARCH("NC",BD1275)))</formula>
    </cfRule>
  </conditionalFormatting>
  <conditionalFormatting sqref="BD1276:BD1283">
    <cfRule type="containsText" dxfId="11669" priority="1519" stopIfTrue="1" operator="containsText" text="NS">
      <formula>NOT(ISERROR(SEARCH("NS",BD1276:BD1283)))</formula>
    </cfRule>
  </conditionalFormatting>
  <conditionalFormatting sqref="BD1276:BD1283">
    <cfRule type="containsText" dxfId="11668" priority="1520" stopIfTrue="1" operator="containsText" text="DW">
      <formula>NOT(ISERROR(SEARCH("DW",BD1276:BD1283)))</formula>
    </cfRule>
  </conditionalFormatting>
  <conditionalFormatting sqref="BD1276:BD1283">
    <cfRule type="containsText" dxfId="11667" priority="1521" stopIfTrue="1" operator="containsText" text="NC">
      <formula>NOT(ISERROR(SEARCH("NC",BD1276:BD1283)))</formula>
    </cfRule>
  </conditionalFormatting>
  <conditionalFormatting sqref="BD1326">
    <cfRule type="containsText" dxfId="11666" priority="1522" stopIfTrue="1" operator="containsText" text="NS">
      <formula>NOT(ISERROR(SEARCH("NS",BD1326)))</formula>
    </cfRule>
  </conditionalFormatting>
  <conditionalFormatting sqref="BD1326">
    <cfRule type="containsText" dxfId="11665" priority="1523" stopIfTrue="1" operator="containsText" text="DW">
      <formula>NOT(ISERROR(SEARCH("DW",BD1326)))</formula>
    </cfRule>
  </conditionalFormatting>
  <conditionalFormatting sqref="BD1326">
    <cfRule type="containsText" dxfId="11664" priority="1524" stopIfTrue="1" operator="containsText" text="NC">
      <formula>NOT(ISERROR(SEARCH("NC",BD1326)))</formula>
    </cfRule>
  </conditionalFormatting>
  <conditionalFormatting sqref="BD1327:BD1334">
    <cfRule type="containsText" dxfId="11663" priority="1525" stopIfTrue="1" operator="containsText" text="NS">
      <formula>NOT(ISERROR(SEARCH("NS",BD1327:BD1334)))</formula>
    </cfRule>
  </conditionalFormatting>
  <conditionalFormatting sqref="BD1327:BD1334">
    <cfRule type="containsText" dxfId="11662" priority="1526" stopIfTrue="1" operator="containsText" text="DW">
      <formula>NOT(ISERROR(SEARCH("DW",BD1327:BD1334)))</formula>
    </cfRule>
  </conditionalFormatting>
  <conditionalFormatting sqref="BD1327:BD1334">
    <cfRule type="containsText" dxfId="11661" priority="1527" stopIfTrue="1" operator="containsText" text="NC">
      <formula>NOT(ISERROR(SEARCH("NC",BD1327:BD1334)))</formula>
    </cfRule>
  </conditionalFormatting>
  <conditionalFormatting sqref="BD1377">
    <cfRule type="containsText" dxfId="11660" priority="1528" stopIfTrue="1" operator="containsText" text="NS">
      <formula>NOT(ISERROR(SEARCH("NS",BD1377)))</formula>
    </cfRule>
  </conditionalFormatting>
  <conditionalFormatting sqref="BD1377">
    <cfRule type="containsText" dxfId="11659" priority="1529" stopIfTrue="1" operator="containsText" text="DW">
      <formula>NOT(ISERROR(SEARCH("DW",BD1377)))</formula>
    </cfRule>
  </conditionalFormatting>
  <conditionalFormatting sqref="BD1377">
    <cfRule type="containsText" dxfId="11658" priority="1530" stopIfTrue="1" operator="containsText" text="NC">
      <formula>NOT(ISERROR(SEARCH("NC",BD1377)))</formula>
    </cfRule>
  </conditionalFormatting>
  <conditionalFormatting sqref="BD1378:BD1385">
    <cfRule type="containsText" dxfId="11657" priority="1531" stopIfTrue="1" operator="containsText" text="NS">
      <formula>NOT(ISERROR(SEARCH("NS",BD1378:BD1385)))</formula>
    </cfRule>
  </conditionalFormatting>
  <conditionalFormatting sqref="BD1378:BD1385">
    <cfRule type="containsText" dxfId="11656" priority="1532" stopIfTrue="1" operator="containsText" text="DW">
      <formula>NOT(ISERROR(SEARCH("DW",BD1378:BD1385)))</formula>
    </cfRule>
  </conditionalFormatting>
  <conditionalFormatting sqref="BD1378:BD1385">
    <cfRule type="containsText" dxfId="11655" priority="1533" stopIfTrue="1" operator="containsText" text="NC">
      <formula>NOT(ISERROR(SEARCH("NC",BD1378:BD1385)))</formula>
    </cfRule>
  </conditionalFormatting>
  <conditionalFormatting sqref="BD1428">
    <cfRule type="containsText" dxfId="11654" priority="1534" stopIfTrue="1" operator="containsText" text="NS">
      <formula>NOT(ISERROR(SEARCH("NS",BD1428)))</formula>
    </cfRule>
  </conditionalFormatting>
  <conditionalFormatting sqref="BD1428">
    <cfRule type="containsText" dxfId="11653" priority="1535" stopIfTrue="1" operator="containsText" text="DW">
      <formula>NOT(ISERROR(SEARCH("DW",BD1428)))</formula>
    </cfRule>
  </conditionalFormatting>
  <conditionalFormatting sqref="BD1428">
    <cfRule type="containsText" dxfId="11652" priority="1536" stopIfTrue="1" operator="containsText" text="NC">
      <formula>NOT(ISERROR(SEARCH("NC",BD1428)))</formula>
    </cfRule>
  </conditionalFormatting>
  <conditionalFormatting sqref="BD1429:BD1436">
    <cfRule type="containsText" dxfId="11651" priority="1537" stopIfTrue="1" operator="containsText" text="NS">
      <formula>NOT(ISERROR(SEARCH("NS",BD1429:BD1436)))</formula>
    </cfRule>
  </conditionalFormatting>
  <conditionalFormatting sqref="BD1429:BD1436">
    <cfRule type="containsText" dxfId="11650" priority="1538" stopIfTrue="1" operator="containsText" text="DW">
      <formula>NOT(ISERROR(SEARCH("DW",BD1429:BD1436)))</formula>
    </cfRule>
  </conditionalFormatting>
  <conditionalFormatting sqref="BD1429:BD1436">
    <cfRule type="containsText" dxfId="11649" priority="1539" stopIfTrue="1" operator="containsText" text="NC">
      <formula>NOT(ISERROR(SEARCH("NC",BD1429:BD1436)))</formula>
    </cfRule>
  </conditionalFormatting>
  <conditionalFormatting sqref="BD1479">
    <cfRule type="containsText" dxfId="11648" priority="1540" stopIfTrue="1" operator="containsText" text="NS">
      <formula>NOT(ISERROR(SEARCH("NS",BD1479)))</formula>
    </cfRule>
  </conditionalFormatting>
  <conditionalFormatting sqref="BD1479">
    <cfRule type="containsText" dxfId="11647" priority="1541" stopIfTrue="1" operator="containsText" text="DW">
      <formula>NOT(ISERROR(SEARCH("DW",BD1479)))</formula>
    </cfRule>
  </conditionalFormatting>
  <conditionalFormatting sqref="BD1479">
    <cfRule type="containsText" dxfId="11646" priority="1542" stopIfTrue="1" operator="containsText" text="NC">
      <formula>NOT(ISERROR(SEARCH("NC",BD1479)))</formula>
    </cfRule>
  </conditionalFormatting>
  <conditionalFormatting sqref="BD1480:BD1487">
    <cfRule type="containsText" dxfId="11645" priority="1543" stopIfTrue="1" operator="containsText" text="NS">
      <formula>NOT(ISERROR(SEARCH("NS",BD1480:BD1487)))</formula>
    </cfRule>
  </conditionalFormatting>
  <conditionalFormatting sqref="BD1480:BD1487">
    <cfRule type="containsText" dxfId="11644" priority="1544" stopIfTrue="1" operator="containsText" text="DW">
      <formula>NOT(ISERROR(SEARCH("DW",BD1480:BD1487)))</formula>
    </cfRule>
  </conditionalFormatting>
  <conditionalFormatting sqref="BD1480:BD1487">
    <cfRule type="containsText" dxfId="11643" priority="1545" stopIfTrue="1" operator="containsText" text="NC">
      <formula>NOT(ISERROR(SEARCH("NC",BD1480:BD1487)))</formula>
    </cfRule>
  </conditionalFormatting>
  <conditionalFormatting sqref="BD1530">
    <cfRule type="containsText" dxfId="11642" priority="1546" stopIfTrue="1" operator="containsText" text="NS">
      <formula>NOT(ISERROR(SEARCH("NS",BD1530)))</formula>
    </cfRule>
  </conditionalFormatting>
  <conditionalFormatting sqref="BD1530">
    <cfRule type="containsText" dxfId="11641" priority="1547" stopIfTrue="1" operator="containsText" text="DW">
      <formula>NOT(ISERROR(SEARCH("DW",BD1530)))</formula>
    </cfRule>
  </conditionalFormatting>
  <conditionalFormatting sqref="BD1530">
    <cfRule type="containsText" dxfId="11640" priority="1548" stopIfTrue="1" operator="containsText" text="NC">
      <formula>NOT(ISERROR(SEARCH("NC",BD1530)))</formula>
    </cfRule>
  </conditionalFormatting>
  <conditionalFormatting sqref="BD1531:BD1538">
    <cfRule type="containsText" dxfId="11639" priority="1549" stopIfTrue="1" operator="containsText" text="NS">
      <formula>NOT(ISERROR(SEARCH("NS",BD1531:BD1538)))</formula>
    </cfRule>
  </conditionalFormatting>
  <conditionalFormatting sqref="BD1531:BD1538">
    <cfRule type="containsText" dxfId="11638" priority="1550" stopIfTrue="1" operator="containsText" text="DW">
      <formula>NOT(ISERROR(SEARCH("DW",BD1531:BD1538)))</formula>
    </cfRule>
  </conditionalFormatting>
  <conditionalFormatting sqref="BD1531:BD1538">
    <cfRule type="containsText" dxfId="11637" priority="1551" stopIfTrue="1" operator="containsText" text="NC">
      <formula>NOT(ISERROR(SEARCH("NC",BD1531:BD1538)))</formula>
    </cfRule>
  </conditionalFormatting>
  <conditionalFormatting sqref="BD1581">
    <cfRule type="containsText" dxfId="11636" priority="1552" stopIfTrue="1" operator="containsText" text="NS">
      <formula>NOT(ISERROR(SEARCH("NS",BD1581)))</formula>
    </cfRule>
  </conditionalFormatting>
  <conditionalFormatting sqref="BD1581">
    <cfRule type="containsText" dxfId="11635" priority="1553" stopIfTrue="1" operator="containsText" text="DW">
      <formula>NOT(ISERROR(SEARCH("DW",BD1581)))</formula>
    </cfRule>
  </conditionalFormatting>
  <conditionalFormatting sqref="BD1581">
    <cfRule type="containsText" dxfId="11634" priority="1554" stopIfTrue="1" operator="containsText" text="NC">
      <formula>NOT(ISERROR(SEARCH("NC",BD1581)))</formula>
    </cfRule>
  </conditionalFormatting>
  <conditionalFormatting sqref="BD1582:BD1589">
    <cfRule type="containsText" dxfId="11633" priority="1555" stopIfTrue="1" operator="containsText" text="NS">
      <formula>NOT(ISERROR(SEARCH("NS",BD1582:BD1589)))</formula>
    </cfRule>
  </conditionalFormatting>
  <conditionalFormatting sqref="BD1582:BD1589">
    <cfRule type="containsText" dxfId="11632" priority="1556" stopIfTrue="1" operator="containsText" text="DW">
      <formula>NOT(ISERROR(SEARCH("DW",BD1582:BD1589)))</formula>
    </cfRule>
  </conditionalFormatting>
  <conditionalFormatting sqref="BD1582:BD1589">
    <cfRule type="containsText" dxfId="11631" priority="1557" stopIfTrue="1" operator="containsText" text="NC">
      <formula>NOT(ISERROR(SEARCH("NC",BD1582:BD1589)))</formula>
    </cfRule>
  </conditionalFormatting>
  <conditionalFormatting sqref="BD1632">
    <cfRule type="containsText" dxfId="11630" priority="1558" stopIfTrue="1" operator="containsText" text="NS">
      <formula>NOT(ISERROR(SEARCH("NS",BD1632)))</formula>
    </cfRule>
  </conditionalFormatting>
  <conditionalFormatting sqref="BD1632">
    <cfRule type="containsText" dxfId="11629" priority="1559" stopIfTrue="1" operator="containsText" text="DW">
      <formula>NOT(ISERROR(SEARCH("DW",BD1632)))</formula>
    </cfRule>
  </conditionalFormatting>
  <conditionalFormatting sqref="BD1632">
    <cfRule type="containsText" dxfId="11628" priority="1560" stopIfTrue="1" operator="containsText" text="NC">
      <formula>NOT(ISERROR(SEARCH("NC",BD1632)))</formula>
    </cfRule>
  </conditionalFormatting>
  <conditionalFormatting sqref="BD1633:BD1640">
    <cfRule type="containsText" dxfId="11627" priority="1561" stopIfTrue="1" operator="containsText" text="NS">
      <formula>NOT(ISERROR(SEARCH("NS",BD1633:BD1640)))</formula>
    </cfRule>
  </conditionalFormatting>
  <conditionalFormatting sqref="BD1633:BD1640">
    <cfRule type="containsText" dxfId="11626" priority="1562" stopIfTrue="1" operator="containsText" text="DW">
      <formula>NOT(ISERROR(SEARCH("DW",BD1633:BD1640)))</formula>
    </cfRule>
  </conditionalFormatting>
  <conditionalFormatting sqref="BD1633:BD1640">
    <cfRule type="containsText" dxfId="11625" priority="1563" stopIfTrue="1" operator="containsText" text="NC">
      <formula>NOT(ISERROR(SEARCH("NC",BD1633:BD1640)))</formula>
    </cfRule>
  </conditionalFormatting>
  <conditionalFormatting sqref="BD1683">
    <cfRule type="containsText" dxfId="11624" priority="1564" stopIfTrue="1" operator="containsText" text="NS">
      <formula>NOT(ISERROR(SEARCH("NS",BD1683)))</formula>
    </cfRule>
  </conditionalFormatting>
  <conditionalFormatting sqref="BD1683">
    <cfRule type="containsText" dxfId="11623" priority="1565" stopIfTrue="1" operator="containsText" text="DW">
      <formula>NOT(ISERROR(SEARCH("DW",BD1683)))</formula>
    </cfRule>
  </conditionalFormatting>
  <conditionalFormatting sqref="BD1683">
    <cfRule type="containsText" dxfId="11622" priority="1566" stopIfTrue="1" operator="containsText" text="NC">
      <formula>NOT(ISERROR(SEARCH("NC",BD1683)))</formula>
    </cfRule>
  </conditionalFormatting>
  <conditionalFormatting sqref="BD1684:BD1691">
    <cfRule type="containsText" dxfId="11621" priority="1567" stopIfTrue="1" operator="containsText" text="NS">
      <formula>NOT(ISERROR(SEARCH("NS",BD1684:BD1691)))</formula>
    </cfRule>
  </conditionalFormatting>
  <conditionalFormatting sqref="BD1684:BD1691">
    <cfRule type="containsText" dxfId="11620" priority="1568" stopIfTrue="1" operator="containsText" text="DW">
      <formula>NOT(ISERROR(SEARCH("DW",BD1684:BD1691)))</formula>
    </cfRule>
  </conditionalFormatting>
  <conditionalFormatting sqref="BD1684:BD1691">
    <cfRule type="containsText" dxfId="11619" priority="1569" stopIfTrue="1" operator="containsText" text="NC">
      <formula>NOT(ISERROR(SEARCH("NC",BD1684:BD1691)))</formula>
    </cfRule>
  </conditionalFormatting>
  <conditionalFormatting sqref="BD1734">
    <cfRule type="containsText" dxfId="11618" priority="1570" stopIfTrue="1" operator="containsText" text="NS">
      <formula>NOT(ISERROR(SEARCH("NS",BD1734)))</formula>
    </cfRule>
  </conditionalFormatting>
  <conditionalFormatting sqref="BD1734">
    <cfRule type="containsText" dxfId="11617" priority="1571" stopIfTrue="1" operator="containsText" text="DW">
      <formula>NOT(ISERROR(SEARCH("DW",BD1734)))</formula>
    </cfRule>
  </conditionalFormatting>
  <conditionalFormatting sqref="BD1734">
    <cfRule type="containsText" dxfId="11616" priority="1572" stopIfTrue="1" operator="containsText" text="NC">
      <formula>NOT(ISERROR(SEARCH("NC",BD1734)))</formula>
    </cfRule>
  </conditionalFormatting>
  <conditionalFormatting sqref="BD1735:BD1742">
    <cfRule type="containsText" dxfId="11615" priority="1573" stopIfTrue="1" operator="containsText" text="NS">
      <formula>NOT(ISERROR(SEARCH("NS",BD1735:BD1742)))</formula>
    </cfRule>
  </conditionalFormatting>
  <conditionalFormatting sqref="BD1735:BD1742">
    <cfRule type="containsText" dxfId="11614" priority="1574" stopIfTrue="1" operator="containsText" text="DW">
      <formula>NOT(ISERROR(SEARCH("DW",BD1735:BD1742)))</formula>
    </cfRule>
  </conditionalFormatting>
  <conditionalFormatting sqref="BD1735:BD1742">
    <cfRule type="containsText" dxfId="11613" priority="1575" stopIfTrue="1" operator="containsText" text="NC">
      <formula>NOT(ISERROR(SEARCH("NC",BD1735:BD1742)))</formula>
    </cfRule>
  </conditionalFormatting>
  <conditionalFormatting sqref="BD1785">
    <cfRule type="containsText" dxfId="11612" priority="1576" stopIfTrue="1" operator="containsText" text="NS">
      <formula>NOT(ISERROR(SEARCH("NS",BD1785)))</formula>
    </cfRule>
  </conditionalFormatting>
  <conditionalFormatting sqref="BD1785">
    <cfRule type="containsText" dxfId="11611" priority="1577" stopIfTrue="1" operator="containsText" text="DW">
      <formula>NOT(ISERROR(SEARCH("DW",BD1785)))</formula>
    </cfRule>
  </conditionalFormatting>
  <conditionalFormatting sqref="BD1785">
    <cfRule type="containsText" dxfId="11610" priority="1578" stopIfTrue="1" operator="containsText" text="NC">
      <formula>NOT(ISERROR(SEARCH("NC",BD1785)))</formula>
    </cfRule>
  </conditionalFormatting>
  <conditionalFormatting sqref="BD1786:BD1793">
    <cfRule type="containsText" dxfId="11609" priority="1579" stopIfTrue="1" operator="containsText" text="NS">
      <formula>NOT(ISERROR(SEARCH("NS",BD1786:BD1793)))</formula>
    </cfRule>
  </conditionalFormatting>
  <conditionalFormatting sqref="BD1786:BD1793">
    <cfRule type="containsText" dxfId="11608" priority="1580" stopIfTrue="1" operator="containsText" text="DW">
      <formula>NOT(ISERROR(SEARCH("DW",BD1786:BD1793)))</formula>
    </cfRule>
  </conditionalFormatting>
  <conditionalFormatting sqref="BD1786:BD1793">
    <cfRule type="containsText" dxfId="11607" priority="1581" stopIfTrue="1" operator="containsText" text="NC">
      <formula>NOT(ISERROR(SEARCH("NC",BD1786:BD1793)))</formula>
    </cfRule>
  </conditionalFormatting>
  <conditionalFormatting sqref="BD1836">
    <cfRule type="containsText" dxfId="11606" priority="1582" stopIfTrue="1" operator="containsText" text="NS">
      <formula>NOT(ISERROR(SEARCH("NS",BD1836)))</formula>
    </cfRule>
  </conditionalFormatting>
  <conditionalFormatting sqref="BD1836">
    <cfRule type="containsText" dxfId="11605" priority="1583" stopIfTrue="1" operator="containsText" text="DW">
      <formula>NOT(ISERROR(SEARCH("DW",BD1836)))</formula>
    </cfRule>
  </conditionalFormatting>
  <conditionalFormatting sqref="BD1836">
    <cfRule type="containsText" dxfId="11604" priority="1584" stopIfTrue="1" operator="containsText" text="NC">
      <formula>NOT(ISERROR(SEARCH("NC",BD1836)))</formula>
    </cfRule>
  </conditionalFormatting>
  <conditionalFormatting sqref="BD1837:BD1844">
    <cfRule type="containsText" dxfId="11603" priority="1585" stopIfTrue="1" operator="containsText" text="NS">
      <formula>NOT(ISERROR(SEARCH("NS",BD1837:BD1844)))</formula>
    </cfRule>
  </conditionalFormatting>
  <conditionalFormatting sqref="BD1837:BD1844">
    <cfRule type="containsText" dxfId="11602" priority="1586" stopIfTrue="1" operator="containsText" text="DW">
      <formula>NOT(ISERROR(SEARCH("DW",BD1837:BD1844)))</formula>
    </cfRule>
  </conditionalFormatting>
  <conditionalFormatting sqref="BD1837:BD1844">
    <cfRule type="containsText" dxfId="11601" priority="1587" stopIfTrue="1" operator="containsText" text="NC">
      <formula>NOT(ISERROR(SEARCH("NC",BD1837:BD1844)))</formula>
    </cfRule>
  </conditionalFormatting>
  <conditionalFormatting sqref="BD1887">
    <cfRule type="containsText" dxfId="11600" priority="1588" stopIfTrue="1" operator="containsText" text="NS">
      <formula>NOT(ISERROR(SEARCH("NS",BD1887)))</formula>
    </cfRule>
  </conditionalFormatting>
  <conditionalFormatting sqref="BD1887">
    <cfRule type="containsText" dxfId="11599" priority="1589" stopIfTrue="1" operator="containsText" text="DW">
      <formula>NOT(ISERROR(SEARCH("DW",BD1887)))</formula>
    </cfRule>
  </conditionalFormatting>
  <conditionalFormatting sqref="BD1887">
    <cfRule type="containsText" dxfId="11598" priority="1590" stopIfTrue="1" operator="containsText" text="NC">
      <formula>NOT(ISERROR(SEARCH("NC",BD1887)))</formula>
    </cfRule>
  </conditionalFormatting>
  <conditionalFormatting sqref="BD1888:BD1895">
    <cfRule type="containsText" dxfId="11597" priority="1591" stopIfTrue="1" operator="containsText" text="NS">
      <formula>NOT(ISERROR(SEARCH("NS",BD1888:BD1895)))</formula>
    </cfRule>
  </conditionalFormatting>
  <conditionalFormatting sqref="BD1888:BD1895">
    <cfRule type="containsText" dxfId="11596" priority="1592" stopIfTrue="1" operator="containsText" text="DW">
      <formula>NOT(ISERROR(SEARCH("DW",BD1888:BD1895)))</formula>
    </cfRule>
  </conditionalFormatting>
  <conditionalFormatting sqref="BD1888:BD1895">
    <cfRule type="containsText" dxfId="11595" priority="1593" stopIfTrue="1" operator="containsText" text="NC">
      <formula>NOT(ISERROR(SEARCH("NC",BD1888:BD1895)))</formula>
    </cfRule>
  </conditionalFormatting>
  <conditionalFormatting sqref="BD1938">
    <cfRule type="containsText" dxfId="11594" priority="1594" stopIfTrue="1" operator="containsText" text="NS">
      <formula>NOT(ISERROR(SEARCH("NS",BD1938)))</formula>
    </cfRule>
  </conditionalFormatting>
  <conditionalFormatting sqref="BD1938">
    <cfRule type="containsText" dxfId="11593" priority="1595" stopIfTrue="1" operator="containsText" text="DW">
      <formula>NOT(ISERROR(SEARCH("DW",BD1938)))</formula>
    </cfRule>
  </conditionalFormatting>
  <conditionalFormatting sqref="BD1938">
    <cfRule type="containsText" dxfId="11592" priority="1596" stopIfTrue="1" operator="containsText" text="NC">
      <formula>NOT(ISERROR(SEARCH("NC",BD1938)))</formula>
    </cfRule>
  </conditionalFormatting>
  <conditionalFormatting sqref="BD1939:BD1946">
    <cfRule type="containsText" dxfId="11591" priority="1597" stopIfTrue="1" operator="containsText" text="NS">
      <formula>NOT(ISERROR(SEARCH("NS",BD1939:BD1946)))</formula>
    </cfRule>
  </conditionalFormatting>
  <conditionalFormatting sqref="BD1939:BD1946">
    <cfRule type="containsText" dxfId="11590" priority="1598" stopIfTrue="1" operator="containsText" text="DW">
      <formula>NOT(ISERROR(SEARCH("DW",BD1939:BD1946)))</formula>
    </cfRule>
  </conditionalFormatting>
  <conditionalFormatting sqref="BD1939:BD1946">
    <cfRule type="containsText" dxfId="11589" priority="1599" stopIfTrue="1" operator="containsText" text="NC">
      <formula>NOT(ISERROR(SEARCH("NC",BD1939:BD1946)))</formula>
    </cfRule>
  </conditionalFormatting>
  <conditionalFormatting sqref="BD1989">
    <cfRule type="containsText" dxfId="11588" priority="1600" stopIfTrue="1" operator="containsText" text="NS">
      <formula>NOT(ISERROR(SEARCH("NS",BD1989)))</formula>
    </cfRule>
  </conditionalFormatting>
  <conditionalFormatting sqref="BD1989">
    <cfRule type="containsText" dxfId="11587" priority="1601" stopIfTrue="1" operator="containsText" text="DW">
      <formula>NOT(ISERROR(SEARCH("DW",BD1989)))</formula>
    </cfRule>
  </conditionalFormatting>
  <conditionalFormatting sqref="BD1989">
    <cfRule type="containsText" dxfId="11586" priority="1602" stopIfTrue="1" operator="containsText" text="NC">
      <formula>NOT(ISERROR(SEARCH("NC",BD1989)))</formula>
    </cfRule>
  </conditionalFormatting>
  <conditionalFormatting sqref="BD1990:BD1997">
    <cfRule type="containsText" dxfId="11585" priority="1603" stopIfTrue="1" operator="containsText" text="NS">
      <formula>NOT(ISERROR(SEARCH("NS",BD1990:BD1997)))</formula>
    </cfRule>
  </conditionalFormatting>
  <conditionalFormatting sqref="BD1990:BD1997">
    <cfRule type="containsText" dxfId="11584" priority="1604" stopIfTrue="1" operator="containsText" text="DW">
      <formula>NOT(ISERROR(SEARCH("DW",BD1990:BD1997)))</formula>
    </cfRule>
  </conditionalFormatting>
  <conditionalFormatting sqref="BD1990:BD1997">
    <cfRule type="containsText" dxfId="11583" priority="1605" stopIfTrue="1" operator="containsText" text="NC">
      <formula>NOT(ISERROR(SEARCH("NC",BD1990:BD1997)))</formula>
    </cfRule>
  </conditionalFormatting>
  <conditionalFormatting sqref="BD2040">
    <cfRule type="containsText" dxfId="11582" priority="1606" stopIfTrue="1" operator="containsText" text="NS">
      <formula>NOT(ISERROR(SEARCH("NS",BD2040)))</formula>
    </cfRule>
  </conditionalFormatting>
  <conditionalFormatting sqref="BD2040">
    <cfRule type="containsText" dxfId="11581" priority="1607" stopIfTrue="1" operator="containsText" text="DW">
      <formula>NOT(ISERROR(SEARCH("DW",BD2040)))</formula>
    </cfRule>
  </conditionalFormatting>
  <conditionalFormatting sqref="BD2040">
    <cfRule type="containsText" dxfId="11580" priority="1608" stopIfTrue="1" operator="containsText" text="NC">
      <formula>NOT(ISERROR(SEARCH("NC",BD2040)))</formula>
    </cfRule>
  </conditionalFormatting>
  <conditionalFormatting sqref="BD2041:BD2048">
    <cfRule type="containsText" dxfId="11579" priority="1609" stopIfTrue="1" operator="containsText" text="NS">
      <formula>NOT(ISERROR(SEARCH("NS",BD2041:BD2048)))</formula>
    </cfRule>
  </conditionalFormatting>
  <conditionalFormatting sqref="BD2041:BD2048">
    <cfRule type="containsText" dxfId="11578" priority="1610" stopIfTrue="1" operator="containsText" text="DW">
      <formula>NOT(ISERROR(SEARCH("DW",BD2041:BD2048)))</formula>
    </cfRule>
  </conditionalFormatting>
  <conditionalFormatting sqref="BD2041:BD2048">
    <cfRule type="containsText" dxfId="11577" priority="1611" stopIfTrue="1" operator="containsText" text="NC">
      <formula>NOT(ISERROR(SEARCH("NC",BD2041:BD2048)))</formula>
    </cfRule>
  </conditionalFormatting>
  <conditionalFormatting sqref="BD2091">
    <cfRule type="containsText" dxfId="11576" priority="1612" stopIfTrue="1" operator="containsText" text="NS">
      <formula>NOT(ISERROR(SEARCH("NS",BD2091)))</formula>
    </cfRule>
  </conditionalFormatting>
  <conditionalFormatting sqref="BD2091">
    <cfRule type="containsText" dxfId="11575" priority="1613" stopIfTrue="1" operator="containsText" text="DW">
      <formula>NOT(ISERROR(SEARCH("DW",BD2091)))</formula>
    </cfRule>
  </conditionalFormatting>
  <conditionalFormatting sqref="BD2091">
    <cfRule type="containsText" dxfId="11574" priority="1614" stopIfTrue="1" operator="containsText" text="NC">
      <formula>NOT(ISERROR(SEARCH("NC",BD2091)))</formula>
    </cfRule>
  </conditionalFormatting>
  <conditionalFormatting sqref="BD2092:BD2099">
    <cfRule type="containsText" dxfId="11573" priority="1615" stopIfTrue="1" operator="containsText" text="NS">
      <formula>NOT(ISERROR(SEARCH("NS",BD2092:BD2099)))</formula>
    </cfRule>
  </conditionalFormatting>
  <conditionalFormatting sqref="BD2092:BD2099">
    <cfRule type="containsText" dxfId="11572" priority="1616" stopIfTrue="1" operator="containsText" text="DW">
      <formula>NOT(ISERROR(SEARCH("DW",BD2092:BD2099)))</formula>
    </cfRule>
  </conditionalFormatting>
  <conditionalFormatting sqref="BD2092:BD2099">
    <cfRule type="containsText" dxfId="11571" priority="1617" stopIfTrue="1" operator="containsText" text="NC">
      <formula>NOT(ISERROR(SEARCH("NC",BD2092:BD2099)))</formula>
    </cfRule>
  </conditionalFormatting>
  <conditionalFormatting sqref="BD2142">
    <cfRule type="containsText" dxfId="11570" priority="1618" stopIfTrue="1" operator="containsText" text="NS">
      <formula>NOT(ISERROR(SEARCH("NS",BD2142)))</formula>
    </cfRule>
  </conditionalFormatting>
  <conditionalFormatting sqref="BD2142">
    <cfRule type="containsText" dxfId="11569" priority="1619" stopIfTrue="1" operator="containsText" text="DW">
      <formula>NOT(ISERROR(SEARCH("DW",BD2142)))</formula>
    </cfRule>
  </conditionalFormatting>
  <conditionalFormatting sqref="BD2142">
    <cfRule type="containsText" dxfId="11568" priority="1620" stopIfTrue="1" operator="containsText" text="NC">
      <formula>NOT(ISERROR(SEARCH("NC",BD2142)))</formula>
    </cfRule>
  </conditionalFormatting>
  <conditionalFormatting sqref="BD2143:BD2150">
    <cfRule type="containsText" dxfId="11567" priority="1621" stopIfTrue="1" operator="containsText" text="NS">
      <formula>NOT(ISERROR(SEARCH("NS",BD2143:BD2150)))</formula>
    </cfRule>
  </conditionalFormatting>
  <conditionalFormatting sqref="BD2143:BD2150">
    <cfRule type="containsText" dxfId="11566" priority="1622" stopIfTrue="1" operator="containsText" text="DW">
      <formula>NOT(ISERROR(SEARCH("DW",BD2143:BD2150)))</formula>
    </cfRule>
  </conditionalFormatting>
  <conditionalFormatting sqref="BD2143:BD2150">
    <cfRule type="containsText" dxfId="11565" priority="1623" stopIfTrue="1" operator="containsText" text="NC">
      <formula>NOT(ISERROR(SEARCH("NC",BD2143:BD2150)))</formula>
    </cfRule>
  </conditionalFormatting>
  <conditionalFormatting sqref="BD2193">
    <cfRule type="containsText" dxfId="11564" priority="1624" stopIfTrue="1" operator="containsText" text="NS">
      <formula>NOT(ISERROR(SEARCH("NS",BD2193)))</formula>
    </cfRule>
  </conditionalFormatting>
  <conditionalFormatting sqref="BD2193">
    <cfRule type="containsText" dxfId="11563" priority="1625" stopIfTrue="1" operator="containsText" text="DW">
      <formula>NOT(ISERROR(SEARCH("DW",BD2193)))</formula>
    </cfRule>
  </conditionalFormatting>
  <conditionalFormatting sqref="BD2193">
    <cfRule type="containsText" dxfId="11562" priority="1626" stopIfTrue="1" operator="containsText" text="NC">
      <formula>NOT(ISERROR(SEARCH("NC",BD2193)))</formula>
    </cfRule>
  </conditionalFormatting>
  <conditionalFormatting sqref="BD2194:BD2201">
    <cfRule type="containsText" dxfId="11561" priority="1627" stopIfTrue="1" operator="containsText" text="NS">
      <formula>NOT(ISERROR(SEARCH("NS",BD2194:BD2201)))</formula>
    </cfRule>
  </conditionalFormatting>
  <conditionalFormatting sqref="BD2194:BD2201">
    <cfRule type="containsText" dxfId="11560" priority="1628" stopIfTrue="1" operator="containsText" text="DW">
      <formula>NOT(ISERROR(SEARCH("DW",BD2194:BD2201)))</formula>
    </cfRule>
  </conditionalFormatting>
  <conditionalFormatting sqref="BD2194:BD2201">
    <cfRule type="containsText" dxfId="11559" priority="1629" stopIfTrue="1" operator="containsText" text="NC">
      <formula>NOT(ISERROR(SEARCH("NC",BD2194:BD2201)))</formula>
    </cfRule>
  </conditionalFormatting>
  <conditionalFormatting sqref="BD2244">
    <cfRule type="containsText" dxfId="11558" priority="1630" stopIfTrue="1" operator="containsText" text="NS">
      <formula>NOT(ISERROR(SEARCH("NS",BD2244)))</formula>
    </cfRule>
  </conditionalFormatting>
  <conditionalFormatting sqref="BD2244">
    <cfRule type="containsText" dxfId="11557" priority="1631" stopIfTrue="1" operator="containsText" text="DW">
      <formula>NOT(ISERROR(SEARCH("DW",BD2244)))</formula>
    </cfRule>
  </conditionalFormatting>
  <conditionalFormatting sqref="BD2244">
    <cfRule type="containsText" dxfId="11556" priority="1632" stopIfTrue="1" operator="containsText" text="NC">
      <formula>NOT(ISERROR(SEARCH("NC",BD2244)))</formula>
    </cfRule>
  </conditionalFormatting>
  <conditionalFormatting sqref="BD2245:BD2252">
    <cfRule type="containsText" dxfId="11555" priority="1633" stopIfTrue="1" operator="containsText" text="NS">
      <formula>NOT(ISERROR(SEARCH("NS",BD2245:BD2252)))</formula>
    </cfRule>
  </conditionalFormatting>
  <conditionalFormatting sqref="BD2245:BD2252">
    <cfRule type="containsText" dxfId="11554" priority="1634" stopIfTrue="1" operator="containsText" text="DW">
      <formula>NOT(ISERROR(SEARCH("DW",BD2245:BD2252)))</formula>
    </cfRule>
  </conditionalFormatting>
  <conditionalFormatting sqref="BD2245:BD2252">
    <cfRule type="containsText" dxfId="11553" priority="1635" stopIfTrue="1" operator="containsText" text="NC">
      <formula>NOT(ISERROR(SEARCH("NC",BD2245:BD2252)))</formula>
    </cfRule>
  </conditionalFormatting>
  <conditionalFormatting sqref="BD2295">
    <cfRule type="containsText" dxfId="11552" priority="1636" stopIfTrue="1" operator="containsText" text="NS">
      <formula>NOT(ISERROR(SEARCH("NS",BD2295)))</formula>
    </cfRule>
  </conditionalFormatting>
  <conditionalFormatting sqref="BD2295">
    <cfRule type="containsText" dxfId="11551" priority="1637" stopIfTrue="1" operator="containsText" text="DW">
      <formula>NOT(ISERROR(SEARCH("DW",BD2295)))</formula>
    </cfRule>
  </conditionalFormatting>
  <conditionalFormatting sqref="BD2295">
    <cfRule type="containsText" dxfId="11550" priority="1638" stopIfTrue="1" operator="containsText" text="NC">
      <formula>NOT(ISERROR(SEARCH("NC",BD2295)))</formula>
    </cfRule>
  </conditionalFormatting>
  <conditionalFormatting sqref="BD2296:BD2303">
    <cfRule type="containsText" dxfId="11549" priority="1639" stopIfTrue="1" operator="containsText" text="NS">
      <formula>NOT(ISERROR(SEARCH("NS",BD2296:BD2303)))</formula>
    </cfRule>
  </conditionalFormatting>
  <conditionalFormatting sqref="BD2296:BD2303">
    <cfRule type="containsText" dxfId="11548" priority="1640" stopIfTrue="1" operator="containsText" text="DW">
      <formula>NOT(ISERROR(SEARCH("DW",BD2296:BD2303)))</formula>
    </cfRule>
  </conditionalFormatting>
  <conditionalFormatting sqref="BD2296:BD2303">
    <cfRule type="containsText" dxfId="11547" priority="1641" stopIfTrue="1" operator="containsText" text="NC">
      <formula>NOT(ISERROR(SEARCH("NC",BD2296:BD2303)))</formula>
    </cfRule>
  </conditionalFormatting>
  <conditionalFormatting sqref="BD2346">
    <cfRule type="containsText" dxfId="11546" priority="1642" stopIfTrue="1" operator="containsText" text="NS">
      <formula>NOT(ISERROR(SEARCH("NS",BD2346)))</formula>
    </cfRule>
  </conditionalFormatting>
  <conditionalFormatting sqref="BD2346">
    <cfRule type="containsText" dxfId="11545" priority="1643" stopIfTrue="1" operator="containsText" text="DW">
      <formula>NOT(ISERROR(SEARCH("DW",BD2346)))</formula>
    </cfRule>
  </conditionalFormatting>
  <conditionalFormatting sqref="BD2346">
    <cfRule type="containsText" dxfId="11544" priority="1644" stopIfTrue="1" operator="containsText" text="NC">
      <formula>NOT(ISERROR(SEARCH("NC",BD2346)))</formula>
    </cfRule>
  </conditionalFormatting>
  <conditionalFormatting sqref="BD2347:BD2354">
    <cfRule type="containsText" dxfId="11543" priority="1645" stopIfTrue="1" operator="containsText" text="NS">
      <formula>NOT(ISERROR(SEARCH("NS",BD2347:BD2354)))</formula>
    </cfRule>
  </conditionalFormatting>
  <conditionalFormatting sqref="BD2347:BD2354">
    <cfRule type="containsText" dxfId="11542" priority="1646" stopIfTrue="1" operator="containsText" text="DW">
      <formula>NOT(ISERROR(SEARCH("DW",BD2347:BD2354)))</formula>
    </cfRule>
  </conditionalFormatting>
  <conditionalFormatting sqref="BD2347:BD2354">
    <cfRule type="containsText" dxfId="11541" priority="1647" stopIfTrue="1" operator="containsText" text="NC">
      <formula>NOT(ISERROR(SEARCH("NC",BD2347:BD2354)))</formula>
    </cfRule>
  </conditionalFormatting>
  <conditionalFormatting sqref="BD2397">
    <cfRule type="containsText" dxfId="11540" priority="1648" stopIfTrue="1" operator="containsText" text="NS">
      <formula>NOT(ISERROR(SEARCH("NS",BD2397)))</formula>
    </cfRule>
  </conditionalFormatting>
  <conditionalFormatting sqref="BD2397">
    <cfRule type="containsText" dxfId="11539" priority="1649" stopIfTrue="1" operator="containsText" text="DW">
      <formula>NOT(ISERROR(SEARCH("DW",BD2397)))</formula>
    </cfRule>
  </conditionalFormatting>
  <conditionalFormatting sqref="BD2397">
    <cfRule type="containsText" dxfId="11538" priority="1650" stopIfTrue="1" operator="containsText" text="NC">
      <formula>NOT(ISERROR(SEARCH("NC",BD2397)))</formula>
    </cfRule>
  </conditionalFormatting>
  <conditionalFormatting sqref="BD2398:BD2405">
    <cfRule type="containsText" dxfId="11537" priority="1651" stopIfTrue="1" operator="containsText" text="NS">
      <formula>NOT(ISERROR(SEARCH("NS",BD2398:BD2405)))</formula>
    </cfRule>
  </conditionalFormatting>
  <conditionalFormatting sqref="BD2398:BD2405">
    <cfRule type="containsText" dxfId="11536" priority="1652" stopIfTrue="1" operator="containsText" text="DW">
      <formula>NOT(ISERROR(SEARCH("DW",BD2398:BD2405)))</formula>
    </cfRule>
  </conditionalFormatting>
  <conditionalFormatting sqref="BD2398:BD2405">
    <cfRule type="containsText" dxfId="11535" priority="1653" stopIfTrue="1" operator="containsText" text="NC">
      <formula>NOT(ISERROR(SEARCH("NC",BD2398:BD2405)))</formula>
    </cfRule>
  </conditionalFormatting>
  <conditionalFormatting sqref="BD2448">
    <cfRule type="containsText" dxfId="11534" priority="1654" stopIfTrue="1" operator="containsText" text="NS">
      <formula>NOT(ISERROR(SEARCH("NS",BD2448)))</formula>
    </cfRule>
  </conditionalFormatting>
  <conditionalFormatting sqref="BD2448">
    <cfRule type="containsText" dxfId="11533" priority="1655" stopIfTrue="1" operator="containsText" text="DW">
      <formula>NOT(ISERROR(SEARCH("DW",BD2448)))</formula>
    </cfRule>
  </conditionalFormatting>
  <conditionalFormatting sqref="BD2448">
    <cfRule type="containsText" dxfId="11532" priority="1656" stopIfTrue="1" operator="containsText" text="NC">
      <formula>NOT(ISERROR(SEARCH("NC",BD2448)))</formula>
    </cfRule>
  </conditionalFormatting>
  <conditionalFormatting sqref="BD2449:BD2456">
    <cfRule type="containsText" dxfId="11531" priority="1657" stopIfTrue="1" operator="containsText" text="NS">
      <formula>NOT(ISERROR(SEARCH("NS",BD2449:BD2456)))</formula>
    </cfRule>
  </conditionalFormatting>
  <conditionalFormatting sqref="BD2449:BD2456">
    <cfRule type="containsText" dxfId="11530" priority="1658" stopIfTrue="1" operator="containsText" text="DW">
      <formula>NOT(ISERROR(SEARCH("DW",BD2449:BD2456)))</formula>
    </cfRule>
  </conditionalFormatting>
  <conditionalFormatting sqref="BD2449:BD2456">
    <cfRule type="containsText" dxfId="11529" priority="1659" stopIfTrue="1" operator="containsText" text="NC">
      <formula>NOT(ISERROR(SEARCH("NC",BD2449:BD2456)))</formula>
    </cfRule>
  </conditionalFormatting>
  <conditionalFormatting sqref="BD2499">
    <cfRule type="containsText" dxfId="11528" priority="1660" stopIfTrue="1" operator="containsText" text="NS">
      <formula>NOT(ISERROR(SEARCH("NS",BD2499)))</formula>
    </cfRule>
  </conditionalFormatting>
  <conditionalFormatting sqref="BD2499">
    <cfRule type="containsText" dxfId="11527" priority="1661" stopIfTrue="1" operator="containsText" text="DW">
      <formula>NOT(ISERROR(SEARCH("DW",BD2499)))</formula>
    </cfRule>
  </conditionalFormatting>
  <conditionalFormatting sqref="BD2499">
    <cfRule type="containsText" dxfId="11526" priority="1662" stopIfTrue="1" operator="containsText" text="NC">
      <formula>NOT(ISERROR(SEARCH("NC",BD2499)))</formula>
    </cfRule>
  </conditionalFormatting>
  <conditionalFormatting sqref="BD2500:BD2507">
    <cfRule type="containsText" dxfId="11525" priority="1663" stopIfTrue="1" operator="containsText" text="NS">
      <formula>NOT(ISERROR(SEARCH("NS",BD2500:BD2507)))</formula>
    </cfRule>
  </conditionalFormatting>
  <conditionalFormatting sqref="BD2500:BD2507">
    <cfRule type="containsText" dxfId="11524" priority="1664" stopIfTrue="1" operator="containsText" text="DW">
      <formula>NOT(ISERROR(SEARCH("DW",BD2500:BD2507)))</formula>
    </cfRule>
  </conditionalFormatting>
  <conditionalFormatting sqref="BD2500:BD2507">
    <cfRule type="containsText" dxfId="11523" priority="1665" stopIfTrue="1" operator="containsText" text="NC">
      <formula>NOT(ISERROR(SEARCH("NC",BD2500:BD2507)))</formula>
    </cfRule>
  </conditionalFormatting>
  <conditionalFormatting sqref="BD2550">
    <cfRule type="containsText" dxfId="11522" priority="1666" stopIfTrue="1" operator="containsText" text="NS">
      <formula>NOT(ISERROR(SEARCH("NS",BD2550)))</formula>
    </cfRule>
  </conditionalFormatting>
  <conditionalFormatting sqref="BD2550">
    <cfRule type="containsText" dxfId="11521" priority="1667" stopIfTrue="1" operator="containsText" text="DW">
      <formula>NOT(ISERROR(SEARCH("DW",BD2550)))</formula>
    </cfRule>
  </conditionalFormatting>
  <conditionalFormatting sqref="BD2550">
    <cfRule type="containsText" dxfId="11520" priority="1668" stopIfTrue="1" operator="containsText" text="NC">
      <formula>NOT(ISERROR(SEARCH("NC",BD2550)))</formula>
    </cfRule>
  </conditionalFormatting>
  <conditionalFormatting sqref="BD2551:BD2558">
    <cfRule type="containsText" dxfId="11519" priority="1669" stopIfTrue="1" operator="containsText" text="NS">
      <formula>NOT(ISERROR(SEARCH("NS",BD2551:BD2558)))</formula>
    </cfRule>
  </conditionalFormatting>
  <conditionalFormatting sqref="BD2551:BD2558">
    <cfRule type="containsText" dxfId="11518" priority="1670" stopIfTrue="1" operator="containsText" text="DW">
      <formula>NOT(ISERROR(SEARCH("DW",BD2551:BD2558)))</formula>
    </cfRule>
  </conditionalFormatting>
  <conditionalFormatting sqref="BD2551:BD2558">
    <cfRule type="containsText" dxfId="11517" priority="1671" stopIfTrue="1" operator="containsText" text="NC">
      <formula>NOT(ISERROR(SEARCH("NC",BD2551:BD2558)))</formula>
    </cfRule>
  </conditionalFormatting>
  <conditionalFormatting sqref="BD2601">
    <cfRule type="containsText" dxfId="11516" priority="1672" stopIfTrue="1" operator="containsText" text="NS">
      <formula>NOT(ISERROR(SEARCH("NS",BD2601)))</formula>
    </cfRule>
  </conditionalFormatting>
  <conditionalFormatting sqref="BD2601">
    <cfRule type="containsText" dxfId="11515" priority="1673" stopIfTrue="1" operator="containsText" text="DW">
      <formula>NOT(ISERROR(SEARCH("DW",BD2601)))</formula>
    </cfRule>
  </conditionalFormatting>
  <conditionalFormatting sqref="BD2601">
    <cfRule type="containsText" dxfId="11514" priority="1674" stopIfTrue="1" operator="containsText" text="NC">
      <formula>NOT(ISERROR(SEARCH("NC",BD2601)))</formula>
    </cfRule>
  </conditionalFormatting>
  <conditionalFormatting sqref="BD2602:BD2609">
    <cfRule type="containsText" dxfId="11513" priority="1675" stopIfTrue="1" operator="containsText" text="NS">
      <formula>NOT(ISERROR(SEARCH("NS",BD2602:BD2609)))</formula>
    </cfRule>
  </conditionalFormatting>
  <conditionalFormatting sqref="BD2602:BD2609">
    <cfRule type="containsText" dxfId="11512" priority="1676" stopIfTrue="1" operator="containsText" text="DW">
      <formula>NOT(ISERROR(SEARCH("DW",BD2602:BD2609)))</formula>
    </cfRule>
  </conditionalFormatting>
  <conditionalFormatting sqref="BD2602:BD2609">
    <cfRule type="containsText" dxfId="11511" priority="1677" stopIfTrue="1" operator="containsText" text="NC">
      <formula>NOT(ISERROR(SEARCH("NC",BD2602:BD2609)))</formula>
    </cfRule>
  </conditionalFormatting>
  <conditionalFormatting sqref="BD2652">
    <cfRule type="containsText" dxfId="11510" priority="1678" stopIfTrue="1" operator="containsText" text="NS">
      <formula>NOT(ISERROR(SEARCH("NS",BD2652)))</formula>
    </cfRule>
  </conditionalFormatting>
  <conditionalFormatting sqref="BD2652">
    <cfRule type="containsText" dxfId="11509" priority="1679" stopIfTrue="1" operator="containsText" text="DW">
      <formula>NOT(ISERROR(SEARCH("DW",BD2652)))</formula>
    </cfRule>
  </conditionalFormatting>
  <conditionalFormatting sqref="BD2652">
    <cfRule type="containsText" dxfId="11508" priority="1680" stopIfTrue="1" operator="containsText" text="NC">
      <formula>NOT(ISERROR(SEARCH("NC",BD2652)))</formula>
    </cfRule>
  </conditionalFormatting>
  <conditionalFormatting sqref="BD2653:BD2660">
    <cfRule type="containsText" dxfId="11507" priority="1681" stopIfTrue="1" operator="containsText" text="NS">
      <formula>NOT(ISERROR(SEARCH("NS",BD2653:BD2660)))</formula>
    </cfRule>
  </conditionalFormatting>
  <conditionalFormatting sqref="BD2653:BD2660">
    <cfRule type="containsText" dxfId="11506" priority="1682" stopIfTrue="1" operator="containsText" text="DW">
      <formula>NOT(ISERROR(SEARCH("DW",BD2653:BD2660)))</formula>
    </cfRule>
  </conditionalFormatting>
  <conditionalFormatting sqref="BD2653:BD2660">
    <cfRule type="containsText" dxfId="11505" priority="1683" stopIfTrue="1" operator="containsText" text="NC">
      <formula>NOT(ISERROR(SEARCH("NC",BD2653:BD2660)))</formula>
    </cfRule>
  </conditionalFormatting>
  <conditionalFormatting sqref="I561:I564">
    <cfRule type="containsText" dxfId="11504" priority="1684" stopIfTrue="1" operator="containsText" text="NS">
      <formula>NOT(ISERROR(SEARCH("NS",I561:I564)))</formula>
    </cfRule>
  </conditionalFormatting>
  <conditionalFormatting sqref="I561:I564">
    <cfRule type="containsText" dxfId="11503" priority="1685" stopIfTrue="1" operator="containsText" text="DW">
      <formula>NOT(ISERROR(SEARCH("DW",I561:I564)))</formula>
    </cfRule>
  </conditionalFormatting>
  <conditionalFormatting sqref="I561:I564">
    <cfRule type="containsText" dxfId="11502" priority="1686" stopIfTrue="1" operator="containsText" text="NC">
      <formula>NOT(ISERROR(SEARCH("NC",I561:I564)))</formula>
    </cfRule>
  </conditionalFormatting>
  <conditionalFormatting sqref="I867:I870">
    <cfRule type="containsText" dxfId="11501" priority="1687" stopIfTrue="1" operator="containsText" text="NS">
      <formula>NOT(ISERROR(SEARCH("NS",I867:I870)))</formula>
    </cfRule>
  </conditionalFormatting>
  <conditionalFormatting sqref="I867:I870">
    <cfRule type="containsText" dxfId="11500" priority="1688" stopIfTrue="1" operator="containsText" text="DW">
      <formula>NOT(ISERROR(SEARCH("DW",I867:I870)))</formula>
    </cfRule>
  </conditionalFormatting>
  <conditionalFormatting sqref="I867:I870">
    <cfRule type="containsText" dxfId="11499" priority="1689" stopIfTrue="1" operator="containsText" text="NC">
      <formula>NOT(ISERROR(SEARCH("NC",I867:I870)))</formula>
    </cfRule>
  </conditionalFormatting>
  <conditionalFormatting sqref="I918:I921">
    <cfRule type="containsText" dxfId="11498" priority="1690" stopIfTrue="1" operator="containsText" text="NS">
      <formula>NOT(ISERROR(SEARCH("NS",I918:I921)))</formula>
    </cfRule>
  </conditionalFormatting>
  <conditionalFormatting sqref="I918:I921">
    <cfRule type="containsText" dxfId="11497" priority="1691" stopIfTrue="1" operator="containsText" text="DW">
      <formula>NOT(ISERROR(SEARCH("DW",I918:I921)))</formula>
    </cfRule>
  </conditionalFormatting>
  <conditionalFormatting sqref="I918:I921">
    <cfRule type="containsText" dxfId="11496" priority="1692" stopIfTrue="1" operator="containsText" text="NC">
      <formula>NOT(ISERROR(SEARCH("NC",I918:I921)))</formula>
    </cfRule>
  </conditionalFormatting>
  <conditionalFormatting sqref="I969:I972">
    <cfRule type="containsText" dxfId="11495" priority="1693" stopIfTrue="1" operator="containsText" text="NS">
      <formula>NOT(ISERROR(SEARCH("NS",I969:I972)))</formula>
    </cfRule>
  </conditionalFormatting>
  <conditionalFormatting sqref="I969:I972">
    <cfRule type="containsText" dxfId="11494" priority="1694" stopIfTrue="1" operator="containsText" text="DW">
      <formula>NOT(ISERROR(SEARCH("DW",I969:I972)))</formula>
    </cfRule>
  </conditionalFormatting>
  <conditionalFormatting sqref="I969:I972">
    <cfRule type="containsText" dxfId="11493" priority="1695" stopIfTrue="1" operator="containsText" text="NC">
      <formula>NOT(ISERROR(SEARCH("NC",I969:I972)))</formula>
    </cfRule>
  </conditionalFormatting>
  <conditionalFormatting sqref="I1020:I1023">
    <cfRule type="containsText" dxfId="11492" priority="1696" stopIfTrue="1" operator="containsText" text="NS">
      <formula>NOT(ISERROR(SEARCH("NS",I1020:I1023)))</formula>
    </cfRule>
  </conditionalFormatting>
  <conditionalFormatting sqref="I1020:I1023">
    <cfRule type="containsText" dxfId="11491" priority="1697" stopIfTrue="1" operator="containsText" text="DW">
      <formula>NOT(ISERROR(SEARCH("DW",I1020:I1023)))</formula>
    </cfRule>
  </conditionalFormatting>
  <conditionalFormatting sqref="I1020:I1023">
    <cfRule type="containsText" dxfId="11490" priority="1698" stopIfTrue="1" operator="containsText" text="NC">
      <formula>NOT(ISERROR(SEARCH("NC",I1020:I1023)))</formula>
    </cfRule>
  </conditionalFormatting>
  <conditionalFormatting sqref="I1173:I1176">
    <cfRule type="containsText" dxfId="11489" priority="1699" stopIfTrue="1" operator="containsText" text="NS">
      <formula>NOT(ISERROR(SEARCH("NS",I1173:I1176)))</formula>
    </cfRule>
  </conditionalFormatting>
  <conditionalFormatting sqref="I1173:I1176">
    <cfRule type="containsText" dxfId="11488" priority="1700" stopIfTrue="1" operator="containsText" text="DW">
      <formula>NOT(ISERROR(SEARCH("DW",I1173:I1176)))</formula>
    </cfRule>
  </conditionalFormatting>
  <conditionalFormatting sqref="I1173:I1176">
    <cfRule type="containsText" dxfId="11487" priority="1701" stopIfTrue="1" operator="containsText" text="NC">
      <formula>NOT(ISERROR(SEARCH("NC",I1173:I1176)))</formula>
    </cfRule>
  </conditionalFormatting>
  <conditionalFormatting sqref="I1224:I1227">
    <cfRule type="containsText" dxfId="11486" priority="1702" stopIfTrue="1" operator="containsText" text="NS">
      <formula>NOT(ISERROR(SEARCH("NS",I1224:I1227)))</formula>
    </cfRule>
  </conditionalFormatting>
  <conditionalFormatting sqref="I1224:I1227">
    <cfRule type="containsText" dxfId="11485" priority="1703" stopIfTrue="1" operator="containsText" text="DW">
      <formula>NOT(ISERROR(SEARCH("DW",I1224:I1227)))</formula>
    </cfRule>
  </conditionalFormatting>
  <conditionalFormatting sqref="I1224:I1227">
    <cfRule type="containsText" dxfId="11484" priority="1704" stopIfTrue="1" operator="containsText" text="NC">
      <formula>NOT(ISERROR(SEARCH("NC",I1224:I1227)))</formula>
    </cfRule>
  </conditionalFormatting>
  <conditionalFormatting sqref="I1275:I1278">
    <cfRule type="containsText" dxfId="11483" priority="1705" stopIfTrue="1" operator="containsText" text="NS">
      <formula>NOT(ISERROR(SEARCH("NS",I1275:I1278)))</formula>
    </cfRule>
  </conditionalFormatting>
  <conditionalFormatting sqref="I1275:I1278">
    <cfRule type="containsText" dxfId="11482" priority="1706" stopIfTrue="1" operator="containsText" text="DW">
      <formula>NOT(ISERROR(SEARCH("DW",I1275:I1278)))</formula>
    </cfRule>
  </conditionalFormatting>
  <conditionalFormatting sqref="I1275:I1278">
    <cfRule type="containsText" dxfId="11481" priority="1707" stopIfTrue="1" operator="containsText" text="NC">
      <formula>NOT(ISERROR(SEARCH("NC",I1275:I1278)))</formula>
    </cfRule>
  </conditionalFormatting>
  <conditionalFormatting sqref="I1377:I1380">
    <cfRule type="containsText" dxfId="11480" priority="1708" stopIfTrue="1" operator="containsText" text="NS">
      <formula>NOT(ISERROR(SEARCH("NS",I1377:I1380)))</formula>
    </cfRule>
  </conditionalFormatting>
  <conditionalFormatting sqref="I1377:I1380">
    <cfRule type="containsText" dxfId="11479" priority="1709" stopIfTrue="1" operator="containsText" text="DW">
      <formula>NOT(ISERROR(SEARCH("DW",I1377:I1380)))</formula>
    </cfRule>
  </conditionalFormatting>
  <conditionalFormatting sqref="I1377:I1380">
    <cfRule type="containsText" dxfId="11478" priority="1710" stopIfTrue="1" operator="containsText" text="NC">
      <formula>NOT(ISERROR(SEARCH("NC",I1377:I1380)))</formula>
    </cfRule>
  </conditionalFormatting>
  <conditionalFormatting sqref="I1632:I1635">
    <cfRule type="containsText" dxfId="11477" priority="1711" stopIfTrue="1" operator="containsText" text="NS">
      <formula>NOT(ISERROR(SEARCH("NS",I1632:I1635)))</formula>
    </cfRule>
  </conditionalFormatting>
  <conditionalFormatting sqref="I1632:I1635">
    <cfRule type="containsText" dxfId="11476" priority="1712" stopIfTrue="1" operator="containsText" text="DW">
      <formula>NOT(ISERROR(SEARCH("DW",I1632:I1635)))</formula>
    </cfRule>
  </conditionalFormatting>
  <conditionalFormatting sqref="I1632:I1635">
    <cfRule type="containsText" dxfId="11475" priority="1713" stopIfTrue="1" operator="containsText" text="NC">
      <formula>NOT(ISERROR(SEARCH("NC",I1632:I1635)))</formula>
    </cfRule>
  </conditionalFormatting>
  <conditionalFormatting sqref="I1683:I1686">
    <cfRule type="containsText" dxfId="11474" priority="1714" stopIfTrue="1" operator="containsText" text="NS">
      <formula>NOT(ISERROR(SEARCH("NS",I1683:I1686)))</formula>
    </cfRule>
  </conditionalFormatting>
  <conditionalFormatting sqref="I1683:I1686">
    <cfRule type="containsText" dxfId="11473" priority="1715" stopIfTrue="1" operator="containsText" text="DW">
      <formula>NOT(ISERROR(SEARCH("DW",I1683:I1686)))</formula>
    </cfRule>
  </conditionalFormatting>
  <conditionalFormatting sqref="I1683:I1686">
    <cfRule type="containsText" dxfId="11472" priority="1716" stopIfTrue="1" operator="containsText" text="NC">
      <formula>NOT(ISERROR(SEARCH("NC",I1683:I1686)))</formula>
    </cfRule>
  </conditionalFormatting>
  <conditionalFormatting sqref="I1836:I1839">
    <cfRule type="containsText" dxfId="11471" priority="1717" stopIfTrue="1" operator="containsText" text="NS">
      <formula>NOT(ISERROR(SEARCH("NS",I1836:I1839)))</formula>
    </cfRule>
  </conditionalFormatting>
  <conditionalFormatting sqref="I1836:I1839">
    <cfRule type="containsText" dxfId="11470" priority="1718" stopIfTrue="1" operator="containsText" text="DW">
      <formula>NOT(ISERROR(SEARCH("DW",I1836:I1839)))</formula>
    </cfRule>
  </conditionalFormatting>
  <conditionalFormatting sqref="I1836:I1839">
    <cfRule type="containsText" dxfId="11469" priority="1719" stopIfTrue="1" operator="containsText" text="NC">
      <formula>NOT(ISERROR(SEARCH("NC",I1836:I1839)))</formula>
    </cfRule>
  </conditionalFormatting>
  <conditionalFormatting sqref="I1887:I1890">
    <cfRule type="containsText" dxfId="11468" priority="1720" stopIfTrue="1" operator="containsText" text="NS">
      <formula>NOT(ISERROR(SEARCH("NS",I1887:I1890)))</formula>
    </cfRule>
  </conditionalFormatting>
  <conditionalFormatting sqref="I1887:I1890">
    <cfRule type="containsText" dxfId="11467" priority="1721" stopIfTrue="1" operator="containsText" text="DW">
      <formula>NOT(ISERROR(SEARCH("DW",I1887:I1890)))</formula>
    </cfRule>
  </conditionalFormatting>
  <conditionalFormatting sqref="I1887:I1890">
    <cfRule type="containsText" dxfId="11466" priority="1722" stopIfTrue="1" operator="containsText" text="NC">
      <formula>NOT(ISERROR(SEARCH("NC",I1887:I1890)))</formula>
    </cfRule>
  </conditionalFormatting>
  <conditionalFormatting sqref="I1938:I1940">
    <cfRule type="containsText" dxfId="11465" priority="1723" stopIfTrue="1" operator="containsText" text="NS">
      <formula>NOT(ISERROR(SEARCH("NS",I1938:I1940)))</formula>
    </cfRule>
  </conditionalFormatting>
  <conditionalFormatting sqref="I1938:I1940">
    <cfRule type="containsText" dxfId="11464" priority="1724" stopIfTrue="1" operator="containsText" text="DW">
      <formula>NOT(ISERROR(SEARCH("DW",I1938:I1940)))</formula>
    </cfRule>
  </conditionalFormatting>
  <conditionalFormatting sqref="I1938:I1940">
    <cfRule type="containsText" dxfId="11463" priority="1725" stopIfTrue="1" operator="containsText" text="NC">
      <formula>NOT(ISERROR(SEARCH("NC",I1938:I1940)))</formula>
    </cfRule>
  </conditionalFormatting>
  <conditionalFormatting sqref="I1989:I1991">
    <cfRule type="containsText" dxfId="11462" priority="1726" stopIfTrue="1" operator="containsText" text="NS">
      <formula>NOT(ISERROR(SEARCH("NS",I1989:I1991)))</formula>
    </cfRule>
  </conditionalFormatting>
  <conditionalFormatting sqref="I1989:I1991">
    <cfRule type="containsText" dxfId="11461" priority="1727" stopIfTrue="1" operator="containsText" text="DW">
      <formula>NOT(ISERROR(SEARCH("DW",I1989:I1991)))</formula>
    </cfRule>
  </conditionalFormatting>
  <conditionalFormatting sqref="I1989:I1991">
    <cfRule type="containsText" dxfId="11460" priority="1728" stopIfTrue="1" operator="containsText" text="NC">
      <formula>NOT(ISERROR(SEARCH("NC",I1989:I1991)))</formula>
    </cfRule>
  </conditionalFormatting>
  <conditionalFormatting sqref="I2091:I2094">
    <cfRule type="containsText" dxfId="11459" priority="1729" stopIfTrue="1" operator="containsText" text="NS">
      <formula>NOT(ISERROR(SEARCH("NS",I2091:I2094)))</formula>
    </cfRule>
  </conditionalFormatting>
  <conditionalFormatting sqref="I2091:I2094">
    <cfRule type="containsText" dxfId="11458" priority="1730" stopIfTrue="1" operator="containsText" text="DW">
      <formula>NOT(ISERROR(SEARCH("DW",I2091:I2094)))</formula>
    </cfRule>
  </conditionalFormatting>
  <conditionalFormatting sqref="I2091:I2094">
    <cfRule type="containsText" dxfId="11457" priority="1731" stopIfTrue="1" operator="containsText" text="NC">
      <formula>NOT(ISERROR(SEARCH("NC",I2091:I2094)))</formula>
    </cfRule>
  </conditionalFormatting>
  <conditionalFormatting sqref="I2244:I2247">
    <cfRule type="containsText" dxfId="11456" priority="1732" stopIfTrue="1" operator="containsText" text="NS">
      <formula>NOT(ISERROR(SEARCH("NS",I2244:I2247)))</formula>
    </cfRule>
  </conditionalFormatting>
  <conditionalFormatting sqref="I2244:I2247">
    <cfRule type="containsText" dxfId="11455" priority="1733" stopIfTrue="1" operator="containsText" text="DW">
      <formula>NOT(ISERROR(SEARCH("DW",I2244:I2247)))</formula>
    </cfRule>
  </conditionalFormatting>
  <conditionalFormatting sqref="I2244:I2247">
    <cfRule type="containsText" dxfId="11454" priority="1734" stopIfTrue="1" operator="containsText" text="NC">
      <formula>NOT(ISERROR(SEARCH("NC",I2244:I2247)))</formula>
    </cfRule>
  </conditionalFormatting>
  <conditionalFormatting sqref="I2295:I2298">
    <cfRule type="containsText" dxfId="11453" priority="1735" stopIfTrue="1" operator="containsText" text="NS">
      <formula>NOT(ISERROR(SEARCH("NS",I2295:I2298)))</formula>
    </cfRule>
  </conditionalFormatting>
  <conditionalFormatting sqref="I2295:I2298">
    <cfRule type="containsText" dxfId="11452" priority="1736" stopIfTrue="1" operator="containsText" text="DW">
      <formula>NOT(ISERROR(SEARCH("DW",I2295:I2298)))</formula>
    </cfRule>
  </conditionalFormatting>
  <conditionalFormatting sqref="I2295:I2298">
    <cfRule type="containsText" dxfId="11451" priority="1737" stopIfTrue="1" operator="containsText" text="NC">
      <formula>NOT(ISERROR(SEARCH("NC",I2295:I2298)))</formula>
    </cfRule>
  </conditionalFormatting>
  <conditionalFormatting sqref="I2346:I2349">
    <cfRule type="containsText" dxfId="11450" priority="1738" stopIfTrue="1" operator="containsText" text="NS">
      <formula>NOT(ISERROR(SEARCH("NS",I2346:I2349)))</formula>
    </cfRule>
  </conditionalFormatting>
  <conditionalFormatting sqref="I2346:I2349">
    <cfRule type="containsText" dxfId="11449" priority="1739" stopIfTrue="1" operator="containsText" text="DW">
      <formula>NOT(ISERROR(SEARCH("DW",I2346:I2349)))</formula>
    </cfRule>
  </conditionalFormatting>
  <conditionalFormatting sqref="I2346:I2349">
    <cfRule type="containsText" dxfId="11448" priority="1740" stopIfTrue="1" operator="containsText" text="NC">
      <formula>NOT(ISERROR(SEARCH("NC",I2346:I2349)))</formula>
    </cfRule>
  </conditionalFormatting>
  <conditionalFormatting sqref="I2499:I2502">
    <cfRule type="containsText" dxfId="11447" priority="1741" stopIfTrue="1" operator="containsText" text="NS">
      <formula>NOT(ISERROR(SEARCH("NS",I2499:I2502)))</formula>
    </cfRule>
  </conditionalFormatting>
  <conditionalFormatting sqref="I2499:I2502">
    <cfRule type="containsText" dxfId="11446" priority="1742" stopIfTrue="1" operator="containsText" text="DW">
      <formula>NOT(ISERROR(SEARCH("DW",I2499:I2502)))</formula>
    </cfRule>
  </conditionalFormatting>
  <conditionalFormatting sqref="I2499:I2502">
    <cfRule type="containsText" dxfId="11445" priority="1743" stopIfTrue="1" operator="containsText" text="NC">
      <formula>NOT(ISERROR(SEARCH("NC",I2499:I2502)))</formula>
    </cfRule>
  </conditionalFormatting>
  <conditionalFormatting sqref="I2550:I2553">
    <cfRule type="containsText" dxfId="11444" priority="1744" stopIfTrue="1" operator="containsText" text="NS">
      <formula>NOT(ISERROR(SEARCH("NS",I2550:I2553)))</formula>
    </cfRule>
  </conditionalFormatting>
  <conditionalFormatting sqref="I2550:I2553">
    <cfRule type="containsText" dxfId="11443" priority="1745" stopIfTrue="1" operator="containsText" text="DW">
      <formula>NOT(ISERROR(SEARCH("DW",I2550:I2553)))</formula>
    </cfRule>
  </conditionalFormatting>
  <conditionalFormatting sqref="I2550:I2553">
    <cfRule type="containsText" dxfId="11442" priority="1746" stopIfTrue="1" operator="containsText" text="NC">
      <formula>NOT(ISERROR(SEARCH("NC",I2550:I2553)))</formula>
    </cfRule>
  </conditionalFormatting>
  <conditionalFormatting sqref="I2601:I2603">
    <cfRule type="containsText" dxfId="11441" priority="1747" stopIfTrue="1" operator="containsText" text="NS">
      <formula>NOT(ISERROR(SEARCH("NS",I2601:I2603)))</formula>
    </cfRule>
  </conditionalFormatting>
  <conditionalFormatting sqref="I2601:I2603">
    <cfRule type="containsText" dxfId="11440" priority="1748" stopIfTrue="1" operator="containsText" text="DW">
      <formula>NOT(ISERROR(SEARCH("DW",I2601:I2603)))</formula>
    </cfRule>
  </conditionalFormatting>
  <conditionalFormatting sqref="I2601:I2603">
    <cfRule type="containsText" dxfId="11439" priority="1749" stopIfTrue="1" operator="containsText" text="NC">
      <formula>NOT(ISERROR(SEARCH("NC",I2601:I2603)))</formula>
    </cfRule>
  </conditionalFormatting>
  <conditionalFormatting sqref="I2652:I2655">
    <cfRule type="containsText" dxfId="11438" priority="1750" stopIfTrue="1" operator="containsText" text="NS">
      <formula>NOT(ISERROR(SEARCH("NS",I2652:I2655)))</formula>
    </cfRule>
  </conditionalFormatting>
  <conditionalFormatting sqref="I2652:I2655">
    <cfRule type="containsText" dxfId="11437" priority="1751" stopIfTrue="1" operator="containsText" text="DW">
      <formula>NOT(ISERROR(SEARCH("DW",I2652:I2655)))</formula>
    </cfRule>
  </conditionalFormatting>
  <conditionalFormatting sqref="I2652:I2655">
    <cfRule type="containsText" dxfId="11436" priority="1752" stopIfTrue="1" operator="containsText" text="NC">
      <formula>NOT(ISERROR(SEARCH("NC",I2652:I2655)))</formula>
    </cfRule>
  </conditionalFormatting>
  <conditionalFormatting sqref="I408:I410">
    <cfRule type="containsText" dxfId="11435" priority="1753" stopIfTrue="1" operator="containsText" text="NS">
      <formula>NOT(ISERROR(SEARCH("NS",I408:I410)))</formula>
    </cfRule>
  </conditionalFormatting>
  <conditionalFormatting sqref="I408:I410">
    <cfRule type="containsText" dxfId="11434" priority="1754" stopIfTrue="1" operator="containsText" text="DW">
      <formula>NOT(ISERROR(SEARCH("DW",I408:I410)))</formula>
    </cfRule>
  </conditionalFormatting>
  <conditionalFormatting sqref="I408:I410">
    <cfRule type="containsText" dxfId="11433" priority="1755" stopIfTrue="1" operator="containsText" text="NC">
      <formula>NOT(ISERROR(SEARCH("NC",I408:I410)))</formula>
    </cfRule>
  </conditionalFormatting>
  <conditionalFormatting sqref="I459:I462">
    <cfRule type="containsText" dxfId="11432" priority="1756" stopIfTrue="1" operator="containsText" text="NS">
      <formula>NOT(ISERROR(SEARCH("NS",I459:I462)))</formula>
    </cfRule>
  </conditionalFormatting>
  <conditionalFormatting sqref="I459:I462">
    <cfRule type="containsText" dxfId="11431" priority="1757" stopIfTrue="1" operator="containsText" text="DW">
      <formula>NOT(ISERROR(SEARCH("DW",I459:I462)))</formula>
    </cfRule>
  </conditionalFormatting>
  <conditionalFormatting sqref="I459:I462">
    <cfRule type="containsText" dxfId="11430" priority="1758" stopIfTrue="1" operator="containsText" text="NC">
      <formula>NOT(ISERROR(SEARCH("NC",I459:I462)))</formula>
    </cfRule>
  </conditionalFormatting>
  <conditionalFormatting sqref="I663:I666">
    <cfRule type="containsText" dxfId="11429" priority="1759" stopIfTrue="1" operator="containsText" text="NS">
      <formula>NOT(ISERROR(SEARCH("NS",I663:I666)))</formula>
    </cfRule>
  </conditionalFormatting>
  <conditionalFormatting sqref="I663:I666">
    <cfRule type="containsText" dxfId="11428" priority="1760" stopIfTrue="1" operator="containsText" text="DW">
      <formula>NOT(ISERROR(SEARCH("DW",I663:I666)))</formula>
    </cfRule>
  </conditionalFormatting>
  <conditionalFormatting sqref="I663:I666">
    <cfRule type="containsText" dxfId="11427" priority="1761" stopIfTrue="1" operator="containsText" text="NC">
      <formula>NOT(ISERROR(SEARCH("NC",I663:I666)))</formula>
    </cfRule>
  </conditionalFormatting>
  <conditionalFormatting sqref="I612:I615">
    <cfRule type="containsText" dxfId="11426" priority="1762" stopIfTrue="1" operator="containsText" text="NS">
      <formula>NOT(ISERROR(SEARCH("NS",I612:I615)))</formula>
    </cfRule>
  </conditionalFormatting>
  <conditionalFormatting sqref="I612:I615">
    <cfRule type="containsText" dxfId="11425" priority="1763" stopIfTrue="1" operator="containsText" text="DW">
      <formula>NOT(ISERROR(SEARCH("DW",I612:I615)))</formula>
    </cfRule>
  </conditionalFormatting>
  <conditionalFormatting sqref="I612:I615">
    <cfRule type="containsText" dxfId="11424" priority="1764" stopIfTrue="1" operator="containsText" text="NC">
      <formula>NOT(ISERROR(SEARCH("NC",I612:I615)))</formula>
    </cfRule>
  </conditionalFormatting>
  <conditionalFormatting sqref="I714:I717">
    <cfRule type="containsText" dxfId="11423" priority="1765" stopIfTrue="1" operator="containsText" text="NS">
      <formula>NOT(ISERROR(SEARCH("NS",I714:I717)))</formula>
    </cfRule>
  </conditionalFormatting>
  <conditionalFormatting sqref="I714:I717">
    <cfRule type="containsText" dxfId="11422" priority="1766" stopIfTrue="1" operator="containsText" text="DW">
      <formula>NOT(ISERROR(SEARCH("DW",I714:I717)))</formula>
    </cfRule>
  </conditionalFormatting>
  <conditionalFormatting sqref="I714:I717">
    <cfRule type="containsText" dxfId="11421" priority="1767" stopIfTrue="1" operator="containsText" text="NC">
      <formula>NOT(ISERROR(SEARCH("NC",I714:I717)))</formula>
    </cfRule>
  </conditionalFormatting>
  <conditionalFormatting sqref="I765:I768">
    <cfRule type="containsText" dxfId="11420" priority="1768" stopIfTrue="1" operator="containsText" text="NS">
      <formula>NOT(ISERROR(SEARCH("NS",I765:I768)))</formula>
    </cfRule>
  </conditionalFormatting>
  <conditionalFormatting sqref="I765:I768">
    <cfRule type="containsText" dxfId="11419" priority="1769" stopIfTrue="1" operator="containsText" text="DW">
      <formula>NOT(ISERROR(SEARCH("DW",I765:I768)))</formula>
    </cfRule>
  </conditionalFormatting>
  <conditionalFormatting sqref="I765:I768">
    <cfRule type="containsText" dxfId="11418" priority="1770" stopIfTrue="1" operator="containsText" text="NC">
      <formula>NOT(ISERROR(SEARCH("NC",I765:I768)))</formula>
    </cfRule>
  </conditionalFormatting>
  <conditionalFormatting sqref="I816:I819">
    <cfRule type="containsText" dxfId="11417" priority="1771" stopIfTrue="1" operator="containsText" text="NS">
      <formula>NOT(ISERROR(SEARCH("NS",I816:I819)))</formula>
    </cfRule>
  </conditionalFormatting>
  <conditionalFormatting sqref="I816:I819">
    <cfRule type="containsText" dxfId="11416" priority="1772" stopIfTrue="1" operator="containsText" text="DW">
      <formula>NOT(ISERROR(SEARCH("DW",I816:I819)))</formula>
    </cfRule>
  </conditionalFormatting>
  <conditionalFormatting sqref="I816:I819">
    <cfRule type="containsText" dxfId="11415" priority="1773" stopIfTrue="1" operator="containsText" text="NC">
      <formula>NOT(ISERROR(SEARCH("NC",I816:I819)))</formula>
    </cfRule>
  </conditionalFormatting>
  <conditionalFormatting sqref="I1122:I1125">
    <cfRule type="containsText" dxfId="11414" priority="1774" stopIfTrue="1" operator="containsText" text="NS">
      <formula>NOT(ISERROR(SEARCH("NS",I1122:I1125)))</formula>
    </cfRule>
  </conditionalFormatting>
  <conditionalFormatting sqref="I1122:I1125">
    <cfRule type="containsText" dxfId="11413" priority="1775" stopIfTrue="1" operator="containsText" text="DW">
      <formula>NOT(ISERROR(SEARCH("DW",I1122:I1125)))</formula>
    </cfRule>
  </conditionalFormatting>
  <conditionalFormatting sqref="I1122:I1125">
    <cfRule type="containsText" dxfId="11412" priority="1776" stopIfTrue="1" operator="containsText" text="NC">
      <formula>NOT(ISERROR(SEARCH("NC",I1122:I1125)))</formula>
    </cfRule>
  </conditionalFormatting>
  <conditionalFormatting sqref="I1326:I1329">
    <cfRule type="containsText" dxfId="11411" priority="1777" stopIfTrue="1" operator="containsText" text="NS">
      <formula>NOT(ISERROR(SEARCH("NS",I1326:I1329)))</formula>
    </cfRule>
  </conditionalFormatting>
  <conditionalFormatting sqref="I1326:I1329">
    <cfRule type="containsText" dxfId="11410" priority="1778" stopIfTrue="1" operator="containsText" text="DW">
      <formula>NOT(ISERROR(SEARCH("DW",I1326:I1329)))</formula>
    </cfRule>
  </conditionalFormatting>
  <conditionalFormatting sqref="I1326:I1329">
    <cfRule type="containsText" dxfId="11409" priority="1779" stopIfTrue="1" operator="containsText" text="NC">
      <formula>NOT(ISERROR(SEARCH("NC",I1326:I1329)))</formula>
    </cfRule>
  </conditionalFormatting>
  <conditionalFormatting sqref="I1479:I1482">
    <cfRule type="containsText" dxfId="11408" priority="1780" stopIfTrue="1" operator="containsText" text="NS">
      <formula>NOT(ISERROR(SEARCH("NS",I1479:I1482)))</formula>
    </cfRule>
  </conditionalFormatting>
  <conditionalFormatting sqref="I1479:I1482">
    <cfRule type="containsText" dxfId="11407" priority="1781" stopIfTrue="1" operator="containsText" text="DW">
      <formula>NOT(ISERROR(SEARCH("DW",I1479:I1482)))</formula>
    </cfRule>
  </conditionalFormatting>
  <conditionalFormatting sqref="I1479:I1482">
    <cfRule type="containsText" dxfId="11406" priority="1782" stopIfTrue="1" operator="containsText" text="NC">
      <formula>NOT(ISERROR(SEARCH("NC",I1479:I1482)))</formula>
    </cfRule>
  </conditionalFormatting>
  <conditionalFormatting sqref="I1530:I1533">
    <cfRule type="containsText" dxfId="11405" priority="1783" stopIfTrue="1" operator="containsText" text="NS">
      <formula>NOT(ISERROR(SEARCH("NS",I1530:I1533)))</formula>
    </cfRule>
  </conditionalFormatting>
  <conditionalFormatting sqref="I1530:I1533">
    <cfRule type="containsText" dxfId="11404" priority="1784" stopIfTrue="1" operator="containsText" text="DW">
      <formula>NOT(ISERROR(SEARCH("DW",I1530:I1533)))</formula>
    </cfRule>
  </conditionalFormatting>
  <conditionalFormatting sqref="I1530:I1533">
    <cfRule type="containsText" dxfId="11403" priority="1785" stopIfTrue="1" operator="containsText" text="NC">
      <formula>NOT(ISERROR(SEARCH("NC",I1530:I1533)))</formula>
    </cfRule>
  </conditionalFormatting>
  <conditionalFormatting sqref="I1581:I1584">
    <cfRule type="containsText" dxfId="11402" priority="1786" stopIfTrue="1" operator="containsText" text="NS">
      <formula>NOT(ISERROR(SEARCH("NS",I1581:I1584)))</formula>
    </cfRule>
  </conditionalFormatting>
  <conditionalFormatting sqref="I1581:I1584">
    <cfRule type="containsText" dxfId="11401" priority="1787" stopIfTrue="1" operator="containsText" text="DW">
      <formula>NOT(ISERROR(SEARCH("DW",I1581:I1584)))</formula>
    </cfRule>
  </conditionalFormatting>
  <conditionalFormatting sqref="I1581:I1584">
    <cfRule type="containsText" dxfId="11400" priority="1788" stopIfTrue="1" operator="containsText" text="NC">
      <formula>NOT(ISERROR(SEARCH("NC",I1581:I1584)))</formula>
    </cfRule>
  </conditionalFormatting>
  <conditionalFormatting sqref="I1734:I1737">
    <cfRule type="containsText" dxfId="11399" priority="1789" stopIfTrue="1" operator="containsText" text="NS">
      <formula>NOT(ISERROR(SEARCH("NS",I1734:I1737)))</formula>
    </cfRule>
  </conditionalFormatting>
  <conditionalFormatting sqref="I1734:I1737">
    <cfRule type="containsText" dxfId="11398" priority="1790" stopIfTrue="1" operator="containsText" text="DW">
      <formula>NOT(ISERROR(SEARCH("DW",I1734:I1737)))</formula>
    </cfRule>
  </conditionalFormatting>
  <conditionalFormatting sqref="I1734:I1737">
    <cfRule type="containsText" dxfId="11397" priority="1791" stopIfTrue="1" operator="containsText" text="NC">
      <formula>NOT(ISERROR(SEARCH("NC",I1734:I1737)))</formula>
    </cfRule>
  </conditionalFormatting>
  <conditionalFormatting sqref="I1785:I1788">
    <cfRule type="containsText" dxfId="11396" priority="1792" stopIfTrue="1" operator="containsText" text="NS">
      <formula>NOT(ISERROR(SEARCH("NS",I1785:I1788)))</formula>
    </cfRule>
  </conditionalFormatting>
  <conditionalFormatting sqref="I1785:I1788">
    <cfRule type="containsText" dxfId="11395" priority="1793" stopIfTrue="1" operator="containsText" text="DW">
      <formula>NOT(ISERROR(SEARCH("DW",I1785:I1788)))</formula>
    </cfRule>
  </conditionalFormatting>
  <conditionalFormatting sqref="I1785:I1788">
    <cfRule type="containsText" dxfId="11394" priority="1794" stopIfTrue="1" operator="containsText" text="NC">
      <formula>NOT(ISERROR(SEARCH("NC",I1785:I1788)))</formula>
    </cfRule>
  </conditionalFormatting>
  <conditionalFormatting sqref="I2040:I2043">
    <cfRule type="containsText" dxfId="11393" priority="1795" stopIfTrue="1" operator="containsText" text="NS">
      <formula>NOT(ISERROR(SEARCH("NS",I2040:I2043)))</formula>
    </cfRule>
  </conditionalFormatting>
  <conditionalFormatting sqref="I2040:I2043">
    <cfRule type="containsText" dxfId="11392" priority="1796" stopIfTrue="1" operator="containsText" text="DW">
      <formula>NOT(ISERROR(SEARCH("DW",I2040:I2043)))</formula>
    </cfRule>
  </conditionalFormatting>
  <conditionalFormatting sqref="I2040:I2043">
    <cfRule type="containsText" dxfId="11391" priority="1797" stopIfTrue="1" operator="containsText" text="NC">
      <formula>NOT(ISERROR(SEARCH("NC",I2040:I2043)))</formula>
    </cfRule>
  </conditionalFormatting>
  <conditionalFormatting sqref="I2142:I2145">
    <cfRule type="containsText" dxfId="11390" priority="1798" stopIfTrue="1" operator="containsText" text="NS">
      <formula>NOT(ISERROR(SEARCH("NS",I2142:I2145)))</formula>
    </cfRule>
  </conditionalFormatting>
  <conditionalFormatting sqref="I2142:I2145">
    <cfRule type="containsText" dxfId="11389" priority="1799" stopIfTrue="1" operator="containsText" text="DW">
      <formula>NOT(ISERROR(SEARCH("DW",I2142:I2145)))</formula>
    </cfRule>
  </conditionalFormatting>
  <conditionalFormatting sqref="I2142:I2145">
    <cfRule type="containsText" dxfId="11388" priority="1800" stopIfTrue="1" operator="containsText" text="NC">
      <formula>NOT(ISERROR(SEARCH("NC",I2142:I2145)))</formula>
    </cfRule>
  </conditionalFormatting>
  <conditionalFormatting sqref="I2397:I2400">
    <cfRule type="containsText" dxfId="11387" priority="1801" stopIfTrue="1" operator="containsText" text="NS">
      <formula>NOT(ISERROR(SEARCH("NS",I2397:I2400)))</formula>
    </cfRule>
  </conditionalFormatting>
  <conditionalFormatting sqref="I2397:I2400">
    <cfRule type="containsText" dxfId="11386" priority="1802" stopIfTrue="1" operator="containsText" text="DW">
      <formula>NOT(ISERROR(SEARCH("DW",I2397:I2400)))</formula>
    </cfRule>
  </conditionalFormatting>
  <conditionalFormatting sqref="I2397:I2400">
    <cfRule type="containsText" dxfId="11385" priority="1803" stopIfTrue="1" operator="containsText" text="NC">
      <formula>NOT(ISERROR(SEARCH("NC",I2397:I2400)))</formula>
    </cfRule>
  </conditionalFormatting>
  <conditionalFormatting sqref="I2448:I2451">
    <cfRule type="containsText" dxfId="11384" priority="1804" stopIfTrue="1" operator="containsText" text="NS">
      <formula>NOT(ISERROR(SEARCH("NS",I2448:I2451)))</formula>
    </cfRule>
  </conditionalFormatting>
  <conditionalFormatting sqref="I2448:I2451">
    <cfRule type="containsText" dxfId="11383" priority="1805" stopIfTrue="1" operator="containsText" text="DW">
      <formula>NOT(ISERROR(SEARCH("DW",I2448:I2451)))</formula>
    </cfRule>
  </conditionalFormatting>
  <conditionalFormatting sqref="I2448:I2451">
    <cfRule type="containsText" dxfId="11382" priority="1806" stopIfTrue="1" operator="containsText" text="NC">
      <formula>NOT(ISERROR(SEARCH("NC",I2448:I2451)))</formula>
    </cfRule>
  </conditionalFormatting>
  <conditionalFormatting sqref="I357:I360">
    <cfRule type="containsText" dxfId="11381" priority="1807" stopIfTrue="1" operator="containsText" text="NS">
      <formula>NOT(ISERROR(SEARCH("NS",I357:I360)))</formula>
    </cfRule>
  </conditionalFormatting>
  <conditionalFormatting sqref="I357:I360">
    <cfRule type="containsText" dxfId="11380" priority="1808" stopIfTrue="1" operator="containsText" text="DW">
      <formula>NOT(ISERROR(SEARCH("DW",I357:I360)))</formula>
    </cfRule>
  </conditionalFormatting>
  <conditionalFormatting sqref="I357:I360">
    <cfRule type="containsText" dxfId="11379" priority="1809" stopIfTrue="1" operator="containsText" text="NC">
      <formula>NOT(ISERROR(SEARCH("NC",I357:I360)))</formula>
    </cfRule>
  </conditionalFormatting>
  <conditionalFormatting sqref="I2193:I2196">
    <cfRule type="containsText" dxfId="11378" priority="1810" stopIfTrue="1" operator="containsText" text="NS">
      <formula>NOT(ISERROR(SEARCH("NS",I2193:I2196)))</formula>
    </cfRule>
  </conditionalFormatting>
  <conditionalFormatting sqref="I2193:I2196">
    <cfRule type="containsText" dxfId="11377" priority="1811" stopIfTrue="1" operator="containsText" text="DW">
      <formula>NOT(ISERROR(SEARCH("DW",I2193:I2196)))</formula>
    </cfRule>
  </conditionalFormatting>
  <conditionalFormatting sqref="I2193:I2196">
    <cfRule type="containsText" dxfId="11376" priority="1812" stopIfTrue="1" operator="containsText" text="NC">
      <formula>NOT(ISERROR(SEARCH("NC",I2193:I2196)))</formula>
    </cfRule>
  </conditionalFormatting>
  <conditionalFormatting sqref="I434:I447">
    <cfRule type="containsText" dxfId="11375" priority="1813" stopIfTrue="1" operator="containsText" text="NS">
      <formula>NOT(ISERROR(SEARCH("NS",I434:I447)))</formula>
    </cfRule>
  </conditionalFormatting>
  <conditionalFormatting sqref="I434:I447">
    <cfRule type="containsText" dxfId="11374" priority="1814" stopIfTrue="1" operator="containsText" text="DW">
      <formula>NOT(ISERROR(SEARCH("DW",I434:I447)))</formula>
    </cfRule>
  </conditionalFormatting>
  <conditionalFormatting sqref="I434:I447">
    <cfRule type="containsText" dxfId="11373" priority="1815" stopIfTrue="1" operator="containsText" text="NC">
      <formula>NOT(ISERROR(SEARCH("NC",I434:I447)))</formula>
    </cfRule>
  </conditionalFormatting>
  <conditionalFormatting sqref="I485:I498">
    <cfRule type="containsText" dxfId="11372" priority="1816" stopIfTrue="1" operator="containsText" text="NS">
      <formula>NOT(ISERROR(SEARCH("NS",I485:I498)))</formula>
    </cfRule>
  </conditionalFormatting>
  <conditionalFormatting sqref="I485:I498">
    <cfRule type="containsText" dxfId="11371" priority="1817" stopIfTrue="1" operator="containsText" text="DW">
      <formula>NOT(ISERROR(SEARCH("DW",I485:I498)))</formula>
    </cfRule>
  </conditionalFormatting>
  <conditionalFormatting sqref="I485:I498">
    <cfRule type="containsText" dxfId="11370" priority="1818" stopIfTrue="1" operator="containsText" text="NC">
      <formula>NOT(ISERROR(SEARCH("NC",I485:I498)))</formula>
    </cfRule>
  </conditionalFormatting>
  <conditionalFormatting sqref="I510:I513">
    <cfRule type="containsText" dxfId="11369" priority="1819" stopIfTrue="1" operator="containsText" text="NS">
      <formula>NOT(ISERROR(SEARCH("NS",I510:I513)))</formula>
    </cfRule>
  </conditionalFormatting>
  <conditionalFormatting sqref="I510:I513">
    <cfRule type="containsText" dxfId="11368" priority="1820" stopIfTrue="1" operator="containsText" text="DW">
      <formula>NOT(ISERROR(SEARCH("DW",I510:I513)))</formula>
    </cfRule>
  </conditionalFormatting>
  <conditionalFormatting sqref="I510:I513">
    <cfRule type="containsText" dxfId="11367" priority="1821" stopIfTrue="1" operator="containsText" text="NC">
      <formula>NOT(ISERROR(SEARCH("NC",I510:I513)))</formula>
    </cfRule>
  </conditionalFormatting>
  <conditionalFormatting sqref="I585:I600">
    <cfRule type="containsText" dxfId="11366" priority="1822" stopIfTrue="1" operator="containsText" text="NS">
      <formula>NOT(ISERROR(SEARCH("NS",I585:I600)))</formula>
    </cfRule>
  </conditionalFormatting>
  <conditionalFormatting sqref="I585:I600">
    <cfRule type="containsText" dxfId="11365" priority="1823" stopIfTrue="1" operator="containsText" text="DW">
      <formula>NOT(ISERROR(SEARCH("DW",I585:I600)))</formula>
    </cfRule>
  </conditionalFormatting>
  <conditionalFormatting sqref="I585:I600">
    <cfRule type="containsText" dxfId="11364" priority="1824" stopIfTrue="1" operator="containsText" text="NC">
      <formula>NOT(ISERROR(SEARCH("NC",I585:I600)))</formula>
    </cfRule>
  </conditionalFormatting>
  <conditionalFormatting sqref="I638:I651">
    <cfRule type="containsText" dxfId="11363" priority="1825" stopIfTrue="1" operator="containsText" text="NS">
      <formula>NOT(ISERROR(SEARCH("NS",I638:I651)))</formula>
    </cfRule>
  </conditionalFormatting>
  <conditionalFormatting sqref="I638:I651">
    <cfRule type="containsText" dxfId="11362" priority="1826" stopIfTrue="1" operator="containsText" text="DW">
      <formula>NOT(ISERROR(SEARCH("DW",I638:I651)))</formula>
    </cfRule>
  </conditionalFormatting>
  <conditionalFormatting sqref="I638:I651">
    <cfRule type="containsText" dxfId="11361" priority="1827" stopIfTrue="1" operator="containsText" text="NC">
      <formula>NOT(ISERROR(SEARCH("NC",I638:I651)))</formula>
    </cfRule>
  </conditionalFormatting>
  <conditionalFormatting sqref="I689:I702">
    <cfRule type="containsText" dxfId="11360" priority="1828" stopIfTrue="1" operator="containsText" text="NS">
      <formula>NOT(ISERROR(SEARCH("NS",I689:I702)))</formula>
    </cfRule>
  </conditionalFormatting>
  <conditionalFormatting sqref="I689:I702">
    <cfRule type="containsText" dxfId="11359" priority="1829" stopIfTrue="1" operator="containsText" text="DW">
      <formula>NOT(ISERROR(SEARCH("DW",I689:I702)))</formula>
    </cfRule>
  </conditionalFormatting>
  <conditionalFormatting sqref="I689:I702">
    <cfRule type="containsText" dxfId="11358" priority="1830" stopIfTrue="1" operator="containsText" text="NC">
      <formula>NOT(ISERROR(SEARCH("NC",I689:I702)))</formula>
    </cfRule>
  </conditionalFormatting>
  <conditionalFormatting sqref="I739:I753">
    <cfRule type="containsText" dxfId="11357" priority="1831" stopIfTrue="1" operator="containsText" text="NS">
      <formula>NOT(ISERROR(SEARCH("NS",I739:I753)))</formula>
    </cfRule>
  </conditionalFormatting>
  <conditionalFormatting sqref="I739:I753">
    <cfRule type="containsText" dxfId="11356" priority="1832" stopIfTrue="1" operator="containsText" text="DW">
      <formula>NOT(ISERROR(SEARCH("DW",I739:I753)))</formula>
    </cfRule>
  </conditionalFormatting>
  <conditionalFormatting sqref="I739:I753">
    <cfRule type="containsText" dxfId="11355" priority="1833" stopIfTrue="1" operator="containsText" text="NC">
      <formula>NOT(ISERROR(SEARCH("NC",I739:I753)))</formula>
    </cfRule>
  </conditionalFormatting>
  <conditionalFormatting sqref="I789:I804">
    <cfRule type="containsText" dxfId="11354" priority="1834" stopIfTrue="1" operator="containsText" text="NS">
      <formula>NOT(ISERROR(SEARCH("NS",I789:I804)))</formula>
    </cfRule>
  </conditionalFormatting>
  <conditionalFormatting sqref="I789:I804">
    <cfRule type="containsText" dxfId="11353" priority="1835" stopIfTrue="1" operator="containsText" text="DW">
      <formula>NOT(ISERROR(SEARCH("DW",I789:I804)))</formula>
    </cfRule>
  </conditionalFormatting>
  <conditionalFormatting sqref="I789:I804">
    <cfRule type="containsText" dxfId="11352" priority="1836" stopIfTrue="1" operator="containsText" text="NC">
      <formula>NOT(ISERROR(SEARCH("NC",I789:I804)))</formula>
    </cfRule>
  </conditionalFormatting>
  <conditionalFormatting sqref="I840:I855">
    <cfRule type="containsText" dxfId="11351" priority="1837" stopIfTrue="1" operator="containsText" text="NS">
      <formula>NOT(ISERROR(SEARCH("NS",I840:I855)))</formula>
    </cfRule>
  </conditionalFormatting>
  <conditionalFormatting sqref="I840:I855">
    <cfRule type="containsText" dxfId="11350" priority="1838" stopIfTrue="1" operator="containsText" text="DW">
      <formula>NOT(ISERROR(SEARCH("DW",I840:I855)))</formula>
    </cfRule>
  </conditionalFormatting>
  <conditionalFormatting sqref="I840:I855">
    <cfRule type="containsText" dxfId="11349" priority="1839" stopIfTrue="1" operator="containsText" text="NC">
      <formula>NOT(ISERROR(SEARCH("NC",I840:I855)))</formula>
    </cfRule>
  </conditionalFormatting>
  <conditionalFormatting sqref="I893:I906">
    <cfRule type="containsText" dxfId="11348" priority="1840" stopIfTrue="1" operator="containsText" text="NS">
      <formula>NOT(ISERROR(SEARCH("NS",I893:I906)))</formula>
    </cfRule>
  </conditionalFormatting>
  <conditionalFormatting sqref="I893:I906">
    <cfRule type="containsText" dxfId="11347" priority="1841" stopIfTrue="1" operator="containsText" text="DW">
      <formula>NOT(ISERROR(SEARCH("DW",I893:I906)))</formula>
    </cfRule>
  </conditionalFormatting>
  <conditionalFormatting sqref="I893:I906">
    <cfRule type="containsText" dxfId="11346" priority="1842" stopIfTrue="1" operator="containsText" text="NC">
      <formula>NOT(ISERROR(SEARCH("NC",I893:I906)))</formula>
    </cfRule>
  </conditionalFormatting>
  <conditionalFormatting sqref="I943:I957">
    <cfRule type="containsText" dxfId="11345" priority="1843" stopIfTrue="1" operator="containsText" text="NS">
      <formula>NOT(ISERROR(SEARCH("NS",I943:I957)))</formula>
    </cfRule>
  </conditionalFormatting>
  <conditionalFormatting sqref="I943:I957">
    <cfRule type="containsText" dxfId="11344" priority="1844" stopIfTrue="1" operator="containsText" text="DW">
      <formula>NOT(ISERROR(SEARCH("DW",I943:I957)))</formula>
    </cfRule>
  </conditionalFormatting>
  <conditionalFormatting sqref="I943:I957">
    <cfRule type="containsText" dxfId="11343" priority="1845" stopIfTrue="1" operator="containsText" text="NC">
      <formula>NOT(ISERROR(SEARCH("NC",I943:I957)))</formula>
    </cfRule>
  </conditionalFormatting>
  <conditionalFormatting sqref="I994:I1008">
    <cfRule type="containsText" dxfId="11342" priority="1846" stopIfTrue="1" operator="containsText" text="NS">
      <formula>NOT(ISERROR(SEARCH("NS",I994:I1008)))</formula>
    </cfRule>
  </conditionalFormatting>
  <conditionalFormatting sqref="I994:I1008">
    <cfRule type="containsText" dxfId="11341" priority="1847" stopIfTrue="1" operator="containsText" text="DW">
      <formula>NOT(ISERROR(SEARCH("DW",I994:I1008)))</formula>
    </cfRule>
  </conditionalFormatting>
  <conditionalFormatting sqref="I994:I1008">
    <cfRule type="containsText" dxfId="11340" priority="1848" stopIfTrue="1" operator="containsText" text="NC">
      <formula>NOT(ISERROR(SEARCH("NC",I994:I1008)))</formula>
    </cfRule>
  </conditionalFormatting>
  <conditionalFormatting sqref="I1045:I1059">
    <cfRule type="containsText" dxfId="11339" priority="1849" stopIfTrue="1" operator="containsText" text="NS">
      <formula>NOT(ISERROR(SEARCH("NS",I1045:I1059)))</formula>
    </cfRule>
  </conditionalFormatting>
  <conditionalFormatting sqref="I1045:I1059">
    <cfRule type="containsText" dxfId="11338" priority="1850" stopIfTrue="1" operator="containsText" text="DW">
      <formula>NOT(ISERROR(SEARCH("DW",I1045:I1059)))</formula>
    </cfRule>
  </conditionalFormatting>
  <conditionalFormatting sqref="I1045:I1059">
    <cfRule type="containsText" dxfId="11337" priority="1851" stopIfTrue="1" operator="containsText" text="NC">
      <formula>NOT(ISERROR(SEARCH("NC",I1045:I1059)))</formula>
    </cfRule>
  </conditionalFormatting>
  <conditionalFormatting sqref="I1071:I1074">
    <cfRule type="containsText" dxfId="11336" priority="1852" stopIfTrue="1" operator="containsText" text="NS">
      <formula>NOT(ISERROR(SEARCH("NS",I1071:I1074)))</formula>
    </cfRule>
  </conditionalFormatting>
  <conditionalFormatting sqref="I1071:I1074">
    <cfRule type="containsText" dxfId="11335" priority="1853" stopIfTrue="1" operator="containsText" text="DW">
      <formula>NOT(ISERROR(SEARCH("DW",I1071:I1074)))</formula>
    </cfRule>
  </conditionalFormatting>
  <conditionalFormatting sqref="I1071:I1074">
    <cfRule type="containsText" dxfId="11334" priority="1854" stopIfTrue="1" operator="containsText" text="NC">
      <formula>NOT(ISERROR(SEARCH("NC",I1071:I1074)))</formula>
    </cfRule>
  </conditionalFormatting>
  <conditionalFormatting sqref="I1147:I1161">
    <cfRule type="containsText" dxfId="11333" priority="1855" stopIfTrue="1" operator="containsText" text="NS">
      <formula>NOT(ISERROR(SEARCH("NS",I1147:I1161)))</formula>
    </cfRule>
  </conditionalFormatting>
  <conditionalFormatting sqref="I1147:I1161">
    <cfRule type="containsText" dxfId="11332" priority="1856" stopIfTrue="1" operator="containsText" text="DW">
      <formula>NOT(ISERROR(SEARCH("DW",I1147:I1161)))</formula>
    </cfRule>
  </conditionalFormatting>
  <conditionalFormatting sqref="I1147:I1161">
    <cfRule type="containsText" dxfId="11331" priority="1857" stopIfTrue="1" operator="containsText" text="NC">
      <formula>NOT(ISERROR(SEARCH("NC",I1147:I1161)))</formula>
    </cfRule>
  </conditionalFormatting>
  <conditionalFormatting sqref="I1198:I1212">
    <cfRule type="containsText" dxfId="11330" priority="1858" stopIfTrue="1" operator="containsText" text="NS">
      <formula>NOT(ISERROR(SEARCH("NS",I1198:I1212)))</formula>
    </cfRule>
  </conditionalFormatting>
  <conditionalFormatting sqref="I1198:I1212">
    <cfRule type="containsText" dxfId="11329" priority="1859" stopIfTrue="1" operator="containsText" text="DW">
      <formula>NOT(ISERROR(SEARCH("DW",I1198:I1212)))</formula>
    </cfRule>
  </conditionalFormatting>
  <conditionalFormatting sqref="I1198:I1212">
    <cfRule type="containsText" dxfId="11328" priority="1860" stopIfTrue="1" operator="containsText" text="NC">
      <formula>NOT(ISERROR(SEARCH("NC",I1198:I1212)))</formula>
    </cfRule>
  </conditionalFormatting>
  <conditionalFormatting sqref="I1249:I1263">
    <cfRule type="containsText" dxfId="11327" priority="1861" stopIfTrue="1" operator="containsText" text="NS">
      <formula>NOT(ISERROR(SEARCH("NS",I1249:I1263)))</formula>
    </cfRule>
  </conditionalFormatting>
  <conditionalFormatting sqref="I1249:I1263">
    <cfRule type="containsText" dxfId="11326" priority="1862" stopIfTrue="1" operator="containsText" text="DW">
      <formula>NOT(ISERROR(SEARCH("DW",I1249:I1263)))</formula>
    </cfRule>
  </conditionalFormatting>
  <conditionalFormatting sqref="I1249:I1263">
    <cfRule type="containsText" dxfId="11325" priority="1863" stopIfTrue="1" operator="containsText" text="NC">
      <formula>NOT(ISERROR(SEARCH("NC",I1249:I1263)))</formula>
    </cfRule>
  </conditionalFormatting>
  <conditionalFormatting sqref="I1300:I1314">
    <cfRule type="containsText" dxfId="11324" priority="1864" stopIfTrue="1" operator="containsText" text="NS">
      <formula>NOT(ISERROR(SEARCH("NS",I1300:I1314)))</formula>
    </cfRule>
  </conditionalFormatting>
  <conditionalFormatting sqref="I1300:I1314">
    <cfRule type="containsText" dxfId="11323" priority="1865" stopIfTrue="1" operator="containsText" text="DW">
      <formula>NOT(ISERROR(SEARCH("DW",I1300:I1314)))</formula>
    </cfRule>
  </conditionalFormatting>
  <conditionalFormatting sqref="I1300:I1314">
    <cfRule type="containsText" dxfId="11322" priority="1866" stopIfTrue="1" operator="containsText" text="NC">
      <formula>NOT(ISERROR(SEARCH("NC",I1300:I1314)))</formula>
    </cfRule>
  </conditionalFormatting>
  <conditionalFormatting sqref="I1351:I1365">
    <cfRule type="containsText" dxfId="11321" priority="1867" stopIfTrue="1" operator="containsText" text="NS">
      <formula>NOT(ISERROR(SEARCH("NS",I1351:I1365)))</formula>
    </cfRule>
  </conditionalFormatting>
  <conditionalFormatting sqref="I1351:I1365">
    <cfRule type="containsText" dxfId="11320" priority="1868" stopIfTrue="1" operator="containsText" text="DW">
      <formula>NOT(ISERROR(SEARCH("DW",I1351:I1365)))</formula>
    </cfRule>
  </conditionalFormatting>
  <conditionalFormatting sqref="I1351:I1365">
    <cfRule type="containsText" dxfId="11319" priority="1869" stopIfTrue="1" operator="containsText" text="NC">
      <formula>NOT(ISERROR(SEARCH("NC",I1351:I1365)))</formula>
    </cfRule>
  </conditionalFormatting>
  <conditionalFormatting sqref="I1402:I1416">
    <cfRule type="containsText" dxfId="11318" priority="1870" stopIfTrue="1" operator="containsText" text="NS">
      <formula>NOT(ISERROR(SEARCH("NS",I1402:I1416)))</formula>
    </cfRule>
  </conditionalFormatting>
  <conditionalFormatting sqref="I1402:I1416">
    <cfRule type="containsText" dxfId="11317" priority="1871" stopIfTrue="1" operator="containsText" text="DW">
      <formula>NOT(ISERROR(SEARCH("DW",I1402:I1416)))</formula>
    </cfRule>
  </conditionalFormatting>
  <conditionalFormatting sqref="I1402:I1416">
    <cfRule type="containsText" dxfId="11316" priority="1872" stopIfTrue="1" operator="containsText" text="NC">
      <formula>NOT(ISERROR(SEARCH("NC",I1402:I1416)))</formula>
    </cfRule>
  </conditionalFormatting>
  <conditionalFormatting sqref="I1428:I1431">
    <cfRule type="containsText" dxfId="11315" priority="1873" stopIfTrue="1" operator="containsText" text="NS">
      <formula>NOT(ISERROR(SEARCH("NS",I1428:I1431)))</formula>
    </cfRule>
  </conditionalFormatting>
  <conditionalFormatting sqref="I1428:I1431">
    <cfRule type="containsText" dxfId="11314" priority="1874" stopIfTrue="1" operator="containsText" text="DW">
      <formula>NOT(ISERROR(SEARCH("DW",I1428:I1431)))</formula>
    </cfRule>
  </conditionalFormatting>
  <conditionalFormatting sqref="I1428:I1431">
    <cfRule type="containsText" dxfId="11313" priority="1875" stopIfTrue="1" operator="containsText" text="NC">
      <formula>NOT(ISERROR(SEARCH("NC",I1428:I1431)))</formula>
    </cfRule>
  </conditionalFormatting>
  <conditionalFormatting sqref="I1504:I1518">
    <cfRule type="containsText" dxfId="11312" priority="1876" stopIfTrue="1" operator="containsText" text="NS">
      <formula>NOT(ISERROR(SEARCH("NS",I1504:I1518)))</formula>
    </cfRule>
  </conditionalFormatting>
  <conditionalFormatting sqref="I1504:I1518">
    <cfRule type="containsText" dxfId="11311" priority="1877" stopIfTrue="1" operator="containsText" text="DW">
      <formula>NOT(ISERROR(SEARCH("DW",I1504:I1518)))</formula>
    </cfRule>
  </conditionalFormatting>
  <conditionalFormatting sqref="I1504:I1518">
    <cfRule type="containsText" dxfId="11310" priority="1878" stopIfTrue="1" operator="containsText" text="NC">
      <formula>NOT(ISERROR(SEARCH("NC",I1504:I1518)))</formula>
    </cfRule>
  </conditionalFormatting>
  <conditionalFormatting sqref="I1658:I1671">
    <cfRule type="containsText" dxfId="11309" priority="1879" stopIfTrue="1" operator="containsText" text="NS">
      <formula>NOT(ISERROR(SEARCH("NS",I1658:I1671)))</formula>
    </cfRule>
  </conditionalFormatting>
  <conditionalFormatting sqref="I1658:I1671">
    <cfRule type="containsText" dxfId="11308" priority="1880" stopIfTrue="1" operator="containsText" text="DW">
      <formula>NOT(ISERROR(SEARCH("DW",I1658:I1671)))</formula>
    </cfRule>
  </conditionalFormatting>
  <conditionalFormatting sqref="I1658:I1671">
    <cfRule type="containsText" dxfId="11307" priority="1881" stopIfTrue="1" operator="containsText" text="NC">
      <formula>NOT(ISERROR(SEARCH("NC",I1658:I1671)))</formula>
    </cfRule>
  </conditionalFormatting>
  <conditionalFormatting sqref="I1709:I1722">
    <cfRule type="containsText" dxfId="11306" priority="1882" stopIfTrue="1" operator="containsText" text="NS">
      <formula>NOT(ISERROR(SEARCH("NS",I1709:I1722)))</formula>
    </cfRule>
  </conditionalFormatting>
  <conditionalFormatting sqref="I1709:I1722">
    <cfRule type="containsText" dxfId="11305" priority="1883" stopIfTrue="1" operator="containsText" text="DW">
      <formula>NOT(ISERROR(SEARCH("DW",I1709:I1722)))</formula>
    </cfRule>
  </conditionalFormatting>
  <conditionalFormatting sqref="I1709:I1722">
    <cfRule type="containsText" dxfId="11304" priority="1884" stopIfTrue="1" operator="containsText" text="NC">
      <formula>NOT(ISERROR(SEARCH("NC",I1709:I1722)))</formula>
    </cfRule>
  </conditionalFormatting>
  <conditionalFormatting sqref="I1759:I1773">
    <cfRule type="containsText" dxfId="11303" priority="1885" stopIfTrue="1" operator="containsText" text="NS">
      <formula>NOT(ISERROR(SEARCH("NS",I1759:I1773)))</formula>
    </cfRule>
  </conditionalFormatting>
  <conditionalFormatting sqref="I1759:I1773">
    <cfRule type="containsText" dxfId="11302" priority="1886" stopIfTrue="1" operator="containsText" text="DW">
      <formula>NOT(ISERROR(SEARCH("DW",I1759:I1773)))</formula>
    </cfRule>
  </conditionalFormatting>
  <conditionalFormatting sqref="I1759:I1773">
    <cfRule type="containsText" dxfId="11301" priority="1887" stopIfTrue="1" operator="containsText" text="NC">
      <formula>NOT(ISERROR(SEARCH("NC",I1759:I1773)))</formula>
    </cfRule>
  </conditionalFormatting>
  <conditionalFormatting sqref="I1861:I1875">
    <cfRule type="containsText" dxfId="11300" priority="1888" stopIfTrue="1" operator="containsText" text="NS">
      <formula>NOT(ISERROR(SEARCH("NS",I1861:I1875)))</formula>
    </cfRule>
  </conditionalFormatting>
  <conditionalFormatting sqref="I1861:I1875">
    <cfRule type="containsText" dxfId="11299" priority="1889" stopIfTrue="1" operator="containsText" text="DW">
      <formula>NOT(ISERROR(SEARCH("DW",I1861:I1875)))</formula>
    </cfRule>
  </conditionalFormatting>
  <conditionalFormatting sqref="I1861:I1875">
    <cfRule type="containsText" dxfId="11298" priority="1890" stopIfTrue="1" operator="containsText" text="NC">
      <formula>NOT(ISERROR(SEARCH("NC",I1861:I1875)))</formula>
    </cfRule>
  </conditionalFormatting>
  <conditionalFormatting sqref="I1913:I1926">
    <cfRule type="containsText" dxfId="11297" priority="1891" stopIfTrue="1" operator="containsText" text="NS">
      <formula>NOT(ISERROR(SEARCH("NS",I1913:I1926)))</formula>
    </cfRule>
  </conditionalFormatting>
  <conditionalFormatting sqref="I1913:I1926">
    <cfRule type="containsText" dxfId="11296" priority="1892" stopIfTrue="1" operator="containsText" text="DW">
      <formula>NOT(ISERROR(SEARCH("DW",I1913:I1926)))</formula>
    </cfRule>
  </conditionalFormatting>
  <conditionalFormatting sqref="I1913:I1926">
    <cfRule type="containsText" dxfId="11295" priority="1893" stopIfTrue="1" operator="containsText" text="NC">
      <formula>NOT(ISERROR(SEARCH("NC",I1913:I1926)))</formula>
    </cfRule>
  </conditionalFormatting>
  <conditionalFormatting sqref="I1963:I1977">
    <cfRule type="containsText" dxfId="11294" priority="1894" stopIfTrue="1" operator="containsText" text="NS">
      <formula>NOT(ISERROR(SEARCH("NS",I1963:I1977)))</formula>
    </cfRule>
  </conditionalFormatting>
  <conditionalFormatting sqref="I1963:I1977">
    <cfRule type="containsText" dxfId="11293" priority="1895" stopIfTrue="1" operator="containsText" text="DW">
      <formula>NOT(ISERROR(SEARCH("DW",I1963:I1977)))</formula>
    </cfRule>
  </conditionalFormatting>
  <conditionalFormatting sqref="I1963:I1977">
    <cfRule type="containsText" dxfId="11292" priority="1896" stopIfTrue="1" operator="containsText" text="NC">
      <formula>NOT(ISERROR(SEARCH("NC",I1963:I1977)))</formula>
    </cfRule>
  </conditionalFormatting>
  <conditionalFormatting sqref="I2014:I2028">
    <cfRule type="containsText" dxfId="11291" priority="1897" stopIfTrue="1" operator="containsText" text="NS">
      <formula>NOT(ISERROR(SEARCH("NS",I2014:I2028)))</formula>
    </cfRule>
  </conditionalFormatting>
  <conditionalFormatting sqref="I2014:I2028">
    <cfRule type="containsText" dxfId="11290" priority="1898" stopIfTrue="1" operator="containsText" text="DW">
      <formula>NOT(ISERROR(SEARCH("DW",I2014:I2028)))</formula>
    </cfRule>
  </conditionalFormatting>
  <conditionalFormatting sqref="I2014:I2028">
    <cfRule type="containsText" dxfId="11289" priority="1899" stopIfTrue="1" operator="containsText" text="NC">
      <formula>NOT(ISERROR(SEARCH("NC",I2014:I2028)))</formula>
    </cfRule>
  </conditionalFormatting>
  <conditionalFormatting sqref="I2065:I2079">
    <cfRule type="containsText" dxfId="11288" priority="1900" stopIfTrue="1" operator="containsText" text="NS">
      <formula>NOT(ISERROR(SEARCH("NS",I2065:I2079)))</formula>
    </cfRule>
  </conditionalFormatting>
  <conditionalFormatting sqref="I2065:I2079">
    <cfRule type="containsText" dxfId="11287" priority="1901" stopIfTrue="1" operator="containsText" text="DW">
      <formula>NOT(ISERROR(SEARCH("DW",I2065:I2079)))</formula>
    </cfRule>
  </conditionalFormatting>
  <conditionalFormatting sqref="I2065:I2079">
    <cfRule type="containsText" dxfId="11286" priority="1902" stopIfTrue="1" operator="containsText" text="NC">
      <formula>NOT(ISERROR(SEARCH("NC",I2065:I2079)))</formula>
    </cfRule>
  </conditionalFormatting>
  <conditionalFormatting sqref="I2117:I2130">
    <cfRule type="containsText" dxfId="11285" priority="1903" stopIfTrue="1" operator="containsText" text="NS">
      <formula>NOT(ISERROR(SEARCH("NS",I2117:I2130)))</formula>
    </cfRule>
  </conditionalFormatting>
  <conditionalFormatting sqref="I2117:I2130">
    <cfRule type="containsText" dxfId="11284" priority="1904" stopIfTrue="1" operator="containsText" text="DW">
      <formula>NOT(ISERROR(SEARCH("DW",I2117:I2130)))</formula>
    </cfRule>
  </conditionalFormatting>
  <conditionalFormatting sqref="I2117:I2130">
    <cfRule type="containsText" dxfId="11283" priority="1905" stopIfTrue="1" operator="containsText" text="NC">
      <formula>NOT(ISERROR(SEARCH("NC",I2117:I2130)))</formula>
    </cfRule>
  </conditionalFormatting>
  <conditionalFormatting sqref="I2167:I2181">
    <cfRule type="containsText" dxfId="11282" priority="1906" stopIfTrue="1" operator="containsText" text="NS">
      <formula>NOT(ISERROR(SEARCH("NS",I2167:I2181)))</formula>
    </cfRule>
  </conditionalFormatting>
  <conditionalFormatting sqref="I2167:I2181">
    <cfRule type="containsText" dxfId="11281" priority="1907" stopIfTrue="1" operator="containsText" text="DW">
      <formula>NOT(ISERROR(SEARCH("DW",I2167:I2181)))</formula>
    </cfRule>
  </conditionalFormatting>
  <conditionalFormatting sqref="I2167:I2181">
    <cfRule type="containsText" dxfId="11280" priority="1908" stopIfTrue="1" operator="containsText" text="NC">
      <formula>NOT(ISERROR(SEARCH("NC",I2167:I2181)))</formula>
    </cfRule>
  </conditionalFormatting>
  <conditionalFormatting sqref="I1455:I1467">
    <cfRule type="containsText" dxfId="11279" priority="1909" stopIfTrue="1" operator="containsText" text="NS">
      <formula>NOT(ISERROR(SEARCH("NS",I1455:I1467)))</formula>
    </cfRule>
  </conditionalFormatting>
  <conditionalFormatting sqref="I1455:I1467">
    <cfRule type="containsText" dxfId="11278" priority="1910" stopIfTrue="1" operator="containsText" text="DW">
      <formula>NOT(ISERROR(SEARCH("DW",I1455:I1467)))</formula>
    </cfRule>
  </conditionalFormatting>
  <conditionalFormatting sqref="I1455:I1467">
    <cfRule type="containsText" dxfId="11277" priority="1911" stopIfTrue="1" operator="containsText" text="NC">
      <formula>NOT(ISERROR(SEARCH("NC",I1455:I1467)))</formula>
    </cfRule>
  </conditionalFormatting>
  <conditionalFormatting sqref="I2217:I2221">
    <cfRule type="containsText" dxfId="11276" priority="1912" stopIfTrue="1" operator="containsText" text="NS">
      <formula>NOT(ISERROR(SEARCH("NS",I2217:I2221)))</formula>
    </cfRule>
  </conditionalFormatting>
  <conditionalFormatting sqref="I2217:I2221">
    <cfRule type="containsText" dxfId="11275" priority="1913" stopIfTrue="1" operator="containsText" text="DW">
      <formula>NOT(ISERROR(SEARCH("DW",I2217:I2221)))</formula>
    </cfRule>
  </conditionalFormatting>
  <conditionalFormatting sqref="I2217:I2221">
    <cfRule type="containsText" dxfId="11274" priority="1914" stopIfTrue="1" operator="containsText" text="NC">
      <formula>NOT(ISERROR(SEARCH("NC",I2217:I2221)))</formula>
    </cfRule>
  </conditionalFormatting>
  <conditionalFormatting sqref="I2269:I2283">
    <cfRule type="containsText" dxfId="11273" priority="1915" stopIfTrue="1" operator="containsText" text="NS">
      <formula>NOT(ISERROR(SEARCH("NS",I2269:I2283)))</formula>
    </cfRule>
  </conditionalFormatting>
  <conditionalFormatting sqref="I2269:I2283">
    <cfRule type="containsText" dxfId="11272" priority="1916" stopIfTrue="1" operator="containsText" text="DW">
      <formula>NOT(ISERROR(SEARCH("DW",I2269:I2283)))</formula>
    </cfRule>
  </conditionalFormatting>
  <conditionalFormatting sqref="I2269:I2283">
    <cfRule type="containsText" dxfId="11271" priority="1917" stopIfTrue="1" operator="containsText" text="NC">
      <formula>NOT(ISERROR(SEARCH("NC",I2269:I2283)))</formula>
    </cfRule>
  </conditionalFormatting>
  <conditionalFormatting sqref="I2321:I2334">
    <cfRule type="containsText" dxfId="11270" priority="1918" stopIfTrue="1" operator="containsText" text="NS">
      <formula>NOT(ISERROR(SEARCH("NS",I2321:I2334)))</formula>
    </cfRule>
  </conditionalFormatting>
  <conditionalFormatting sqref="I2321:I2334">
    <cfRule type="containsText" dxfId="11269" priority="1919" stopIfTrue="1" operator="containsText" text="DW">
      <formula>NOT(ISERROR(SEARCH("DW",I2321:I2334)))</formula>
    </cfRule>
  </conditionalFormatting>
  <conditionalFormatting sqref="I2321:I2334">
    <cfRule type="containsText" dxfId="11268" priority="1920" stopIfTrue="1" operator="containsText" text="NC">
      <formula>NOT(ISERROR(SEARCH("NC",I2321:I2334)))</formula>
    </cfRule>
  </conditionalFormatting>
  <conditionalFormatting sqref="I2371:I2385">
    <cfRule type="containsText" dxfId="11267" priority="1921" stopIfTrue="1" operator="containsText" text="NS">
      <formula>NOT(ISERROR(SEARCH("NS",I2371:I2385)))</formula>
    </cfRule>
  </conditionalFormatting>
  <conditionalFormatting sqref="I2371:I2385">
    <cfRule type="containsText" dxfId="11266" priority="1922" stopIfTrue="1" operator="containsText" text="DW">
      <formula>NOT(ISERROR(SEARCH("DW",I2371:I2385)))</formula>
    </cfRule>
  </conditionalFormatting>
  <conditionalFormatting sqref="I2371:I2385">
    <cfRule type="containsText" dxfId="11265" priority="1923" stopIfTrue="1" operator="containsText" text="NC">
      <formula>NOT(ISERROR(SEARCH("NC",I2371:I2385)))</formula>
    </cfRule>
  </conditionalFormatting>
  <conditionalFormatting sqref="I2422:I2436">
    <cfRule type="containsText" dxfId="11264" priority="1924" stopIfTrue="1" operator="containsText" text="NS">
      <formula>NOT(ISERROR(SEARCH("NS",I2422:I2436)))</formula>
    </cfRule>
  </conditionalFormatting>
  <conditionalFormatting sqref="I2422:I2436">
    <cfRule type="containsText" dxfId="11263" priority="1925" stopIfTrue="1" operator="containsText" text="DW">
      <formula>NOT(ISERROR(SEARCH("DW",I2422:I2436)))</formula>
    </cfRule>
  </conditionalFormatting>
  <conditionalFormatting sqref="I2422:I2436">
    <cfRule type="containsText" dxfId="11262" priority="1926" stopIfTrue="1" operator="containsText" text="NC">
      <formula>NOT(ISERROR(SEARCH("NC",I2422:I2436)))</formula>
    </cfRule>
  </conditionalFormatting>
  <conditionalFormatting sqref="I2473:I2487">
    <cfRule type="containsText" dxfId="11261" priority="1927" stopIfTrue="1" operator="containsText" text="NS">
      <formula>NOT(ISERROR(SEARCH("NS",I2473:I2487)))</formula>
    </cfRule>
  </conditionalFormatting>
  <conditionalFormatting sqref="I2473:I2487">
    <cfRule type="containsText" dxfId="11260" priority="1928" stopIfTrue="1" operator="containsText" text="DW">
      <formula>NOT(ISERROR(SEARCH("DW",I2473:I2487)))</formula>
    </cfRule>
  </conditionalFormatting>
  <conditionalFormatting sqref="I2473:I2487">
    <cfRule type="containsText" dxfId="11259" priority="1929" stopIfTrue="1" operator="containsText" text="NC">
      <formula>NOT(ISERROR(SEARCH("NC",I2473:I2487)))</formula>
    </cfRule>
  </conditionalFormatting>
  <conditionalFormatting sqref="I2525:I2538">
    <cfRule type="containsText" dxfId="11258" priority="1930" stopIfTrue="1" operator="containsText" text="NS">
      <formula>NOT(ISERROR(SEARCH("NS",I2525:I2538)))</formula>
    </cfRule>
  </conditionalFormatting>
  <conditionalFormatting sqref="I2525:I2538">
    <cfRule type="containsText" dxfId="11257" priority="1931" stopIfTrue="1" operator="containsText" text="DW">
      <formula>NOT(ISERROR(SEARCH("DW",I2525:I2538)))</formula>
    </cfRule>
  </conditionalFormatting>
  <conditionalFormatting sqref="I2525:I2538">
    <cfRule type="containsText" dxfId="11256" priority="1932" stopIfTrue="1" operator="containsText" text="NC">
      <formula>NOT(ISERROR(SEARCH("NC",I2525:I2538)))</formula>
    </cfRule>
  </conditionalFormatting>
  <conditionalFormatting sqref="I2575:I2589">
    <cfRule type="containsText" dxfId="11255" priority="1933" stopIfTrue="1" operator="containsText" text="NS">
      <formula>NOT(ISERROR(SEARCH("NS",I2575:I2589)))</formula>
    </cfRule>
  </conditionalFormatting>
  <conditionalFormatting sqref="I2575:I2589">
    <cfRule type="containsText" dxfId="11254" priority="1934" stopIfTrue="1" operator="containsText" text="DW">
      <formula>NOT(ISERROR(SEARCH("DW",I2575:I2589)))</formula>
    </cfRule>
  </conditionalFormatting>
  <conditionalFormatting sqref="I2575:I2589">
    <cfRule type="containsText" dxfId="11253" priority="1935" stopIfTrue="1" operator="containsText" text="NC">
      <formula>NOT(ISERROR(SEARCH("NC",I2575:I2589)))</formula>
    </cfRule>
  </conditionalFormatting>
  <conditionalFormatting sqref="I2626:I2640">
    <cfRule type="containsText" dxfId="11252" priority="1936" stopIfTrue="1" operator="containsText" text="NS">
      <formula>NOT(ISERROR(SEARCH("NS",I2626:I2640)))</formula>
    </cfRule>
  </conditionalFormatting>
  <conditionalFormatting sqref="I2626:I2640">
    <cfRule type="containsText" dxfId="11251" priority="1937" stopIfTrue="1" operator="containsText" text="DW">
      <formula>NOT(ISERROR(SEARCH("DW",I2626:I2640)))</formula>
    </cfRule>
  </conditionalFormatting>
  <conditionalFormatting sqref="I2626:I2640">
    <cfRule type="containsText" dxfId="11250" priority="1938" stopIfTrue="1" operator="containsText" text="NC">
      <formula>NOT(ISERROR(SEARCH("NC",I2626:I2640)))</formula>
    </cfRule>
  </conditionalFormatting>
  <conditionalFormatting sqref="I421:I425">
    <cfRule type="containsText" dxfId="11249" priority="1939" stopIfTrue="1" operator="containsText" text="NS">
      <formula>NOT(ISERROR(SEARCH("NS",I421:I425)))</formula>
    </cfRule>
  </conditionalFormatting>
  <conditionalFormatting sqref="I421:I425">
    <cfRule type="containsText" dxfId="11248" priority="1940" stopIfTrue="1" operator="containsText" text="DW">
      <formula>NOT(ISERROR(SEARCH("DW",I421:I425)))</formula>
    </cfRule>
  </conditionalFormatting>
  <conditionalFormatting sqref="I421:I425">
    <cfRule type="containsText" dxfId="11247" priority="1941" stopIfTrue="1" operator="containsText" text="NC">
      <formula>NOT(ISERROR(SEARCH("NC",I421:I425)))</formula>
    </cfRule>
  </conditionalFormatting>
  <conditionalFormatting sqref="I626:I629">
    <cfRule type="containsText" dxfId="11246" priority="1942" stopIfTrue="1" operator="containsText" text="NS">
      <formula>NOT(ISERROR(SEARCH("NS",I626:I629)))</formula>
    </cfRule>
  </conditionalFormatting>
  <conditionalFormatting sqref="I626:I629">
    <cfRule type="containsText" dxfId="11245" priority="1943" stopIfTrue="1" operator="containsText" text="DW">
      <formula>NOT(ISERROR(SEARCH("DW",I626:I629)))</formula>
    </cfRule>
  </conditionalFormatting>
  <conditionalFormatting sqref="I626:I629">
    <cfRule type="containsText" dxfId="11244" priority="1944" stopIfTrue="1" operator="containsText" text="NC">
      <formula>NOT(ISERROR(SEARCH("NC",I626:I629)))</formula>
    </cfRule>
  </conditionalFormatting>
  <conditionalFormatting sqref="I728:I731">
    <cfRule type="containsText" dxfId="11243" priority="1945" stopIfTrue="1" operator="containsText" text="NS">
      <formula>NOT(ISERROR(SEARCH("NS",I728:I731)))</formula>
    </cfRule>
  </conditionalFormatting>
  <conditionalFormatting sqref="I728:I731">
    <cfRule type="containsText" dxfId="11242" priority="1946" stopIfTrue="1" operator="containsText" text="DW">
      <formula>NOT(ISERROR(SEARCH("DW",I728:I731)))</formula>
    </cfRule>
  </conditionalFormatting>
  <conditionalFormatting sqref="I728:I731">
    <cfRule type="containsText" dxfId="11241" priority="1947" stopIfTrue="1" operator="containsText" text="NC">
      <formula>NOT(ISERROR(SEARCH("NC",I728:I731)))</formula>
    </cfRule>
  </conditionalFormatting>
  <conditionalFormatting sqref="I830:I833">
    <cfRule type="containsText" dxfId="11240" priority="1948" stopIfTrue="1" operator="containsText" text="NS">
      <formula>NOT(ISERROR(SEARCH("NS",I830:I833)))</formula>
    </cfRule>
  </conditionalFormatting>
  <conditionalFormatting sqref="I830:I833">
    <cfRule type="containsText" dxfId="11239" priority="1949" stopIfTrue="1" operator="containsText" text="DW">
      <formula>NOT(ISERROR(SEARCH("DW",I830:I833)))</formula>
    </cfRule>
  </conditionalFormatting>
  <conditionalFormatting sqref="I830:I833">
    <cfRule type="containsText" dxfId="11238" priority="1950" stopIfTrue="1" operator="containsText" text="NC">
      <formula>NOT(ISERROR(SEARCH("NC",I830:I833)))</formula>
    </cfRule>
  </conditionalFormatting>
  <conditionalFormatting sqref="I932:I935">
    <cfRule type="containsText" dxfId="11237" priority="1951" stopIfTrue="1" operator="containsText" text="NS">
      <formula>NOT(ISERROR(SEARCH("NS",I932:I935)))</formula>
    </cfRule>
  </conditionalFormatting>
  <conditionalFormatting sqref="I932:I935">
    <cfRule type="containsText" dxfId="11236" priority="1952" stopIfTrue="1" operator="containsText" text="DW">
      <formula>NOT(ISERROR(SEARCH("DW",I932:I935)))</formula>
    </cfRule>
  </conditionalFormatting>
  <conditionalFormatting sqref="I932:I935">
    <cfRule type="containsText" dxfId="11235" priority="1953" stopIfTrue="1" operator="containsText" text="NC">
      <formula>NOT(ISERROR(SEARCH("NC",I932:I935)))</formula>
    </cfRule>
  </conditionalFormatting>
  <conditionalFormatting sqref="I1034:I1037">
    <cfRule type="containsText" dxfId="11234" priority="1954" stopIfTrue="1" operator="containsText" text="NS">
      <formula>NOT(ISERROR(SEARCH("NS",I1034:I1037)))</formula>
    </cfRule>
  </conditionalFormatting>
  <conditionalFormatting sqref="I1034:I1037">
    <cfRule type="containsText" dxfId="11233" priority="1955" stopIfTrue="1" operator="containsText" text="DW">
      <formula>NOT(ISERROR(SEARCH("DW",I1034:I1037)))</formula>
    </cfRule>
  </conditionalFormatting>
  <conditionalFormatting sqref="I1034:I1037">
    <cfRule type="containsText" dxfId="11232" priority="1956" stopIfTrue="1" operator="containsText" text="NC">
      <formula>NOT(ISERROR(SEARCH("NC",I1034:I1037)))</formula>
    </cfRule>
  </conditionalFormatting>
  <conditionalFormatting sqref="I1136:I1139">
    <cfRule type="containsText" dxfId="11231" priority="1957" stopIfTrue="1" operator="containsText" text="NS">
      <formula>NOT(ISERROR(SEARCH("NS",I1136:I1139)))</formula>
    </cfRule>
  </conditionalFormatting>
  <conditionalFormatting sqref="I1136:I1139">
    <cfRule type="containsText" dxfId="11230" priority="1958" stopIfTrue="1" operator="containsText" text="DW">
      <formula>NOT(ISERROR(SEARCH("DW",I1136:I1139)))</formula>
    </cfRule>
  </conditionalFormatting>
  <conditionalFormatting sqref="I1136:I1139">
    <cfRule type="containsText" dxfId="11229" priority="1959" stopIfTrue="1" operator="containsText" text="NC">
      <formula>NOT(ISERROR(SEARCH("NC",I1136:I1139)))</formula>
    </cfRule>
  </conditionalFormatting>
  <conditionalFormatting sqref="I1238:I1241">
    <cfRule type="containsText" dxfId="11228" priority="1960" stopIfTrue="1" operator="containsText" text="NS">
      <formula>NOT(ISERROR(SEARCH("NS",I1238:I1241)))</formula>
    </cfRule>
  </conditionalFormatting>
  <conditionalFormatting sqref="I1238:I1241">
    <cfRule type="containsText" dxfId="11227" priority="1961" stopIfTrue="1" operator="containsText" text="DW">
      <formula>NOT(ISERROR(SEARCH("DW",I1238:I1241)))</formula>
    </cfRule>
  </conditionalFormatting>
  <conditionalFormatting sqref="I1238:I1241">
    <cfRule type="containsText" dxfId="11226" priority="1962" stopIfTrue="1" operator="containsText" text="NC">
      <formula>NOT(ISERROR(SEARCH("NC",I1238:I1241)))</formula>
    </cfRule>
  </conditionalFormatting>
  <conditionalFormatting sqref="I1340:I1343">
    <cfRule type="containsText" dxfId="11225" priority="1963" stopIfTrue="1" operator="containsText" text="NS">
      <formula>NOT(ISERROR(SEARCH("NS",I1340:I1343)))</formula>
    </cfRule>
  </conditionalFormatting>
  <conditionalFormatting sqref="I1340:I1343">
    <cfRule type="containsText" dxfId="11224" priority="1964" stopIfTrue="1" operator="containsText" text="DW">
      <formula>NOT(ISERROR(SEARCH("DW",I1340:I1343)))</formula>
    </cfRule>
  </conditionalFormatting>
  <conditionalFormatting sqref="I1340:I1343">
    <cfRule type="containsText" dxfId="11223" priority="1965" stopIfTrue="1" operator="containsText" text="NC">
      <formula>NOT(ISERROR(SEARCH("NC",I1340:I1343)))</formula>
    </cfRule>
  </conditionalFormatting>
  <conditionalFormatting sqref="I1646:I1649">
    <cfRule type="containsText" dxfId="11222" priority="1966" stopIfTrue="1" operator="containsText" text="NS">
      <formula>NOT(ISERROR(SEARCH("NS",I1646:I1649)))</formula>
    </cfRule>
  </conditionalFormatting>
  <conditionalFormatting sqref="I1646:I1649">
    <cfRule type="containsText" dxfId="11221" priority="1967" stopIfTrue="1" operator="containsText" text="DW">
      <formula>NOT(ISERROR(SEARCH("DW",I1646:I1649)))</formula>
    </cfRule>
  </conditionalFormatting>
  <conditionalFormatting sqref="I1646:I1649">
    <cfRule type="containsText" dxfId="11220" priority="1968" stopIfTrue="1" operator="containsText" text="NC">
      <formula>NOT(ISERROR(SEARCH("NC",I1646:I1649)))</formula>
    </cfRule>
  </conditionalFormatting>
  <conditionalFormatting sqref="I1748:I1751">
    <cfRule type="containsText" dxfId="11219" priority="1969" stopIfTrue="1" operator="containsText" text="NS">
      <formula>NOT(ISERROR(SEARCH("NS",I1748:I1751)))</formula>
    </cfRule>
  </conditionalFormatting>
  <conditionalFormatting sqref="I1748:I1751">
    <cfRule type="containsText" dxfId="11218" priority="1970" stopIfTrue="1" operator="containsText" text="DW">
      <formula>NOT(ISERROR(SEARCH("DW",I1748:I1751)))</formula>
    </cfRule>
  </conditionalFormatting>
  <conditionalFormatting sqref="I1748:I1751">
    <cfRule type="containsText" dxfId="11217" priority="1971" stopIfTrue="1" operator="containsText" text="NC">
      <formula>NOT(ISERROR(SEARCH("NC",I1748:I1751)))</formula>
    </cfRule>
  </conditionalFormatting>
  <conditionalFormatting sqref="I1850:I1853">
    <cfRule type="containsText" dxfId="11216" priority="1972" stopIfTrue="1" operator="containsText" text="NS">
      <formula>NOT(ISERROR(SEARCH("NS",I1850:I1853)))</formula>
    </cfRule>
  </conditionalFormatting>
  <conditionalFormatting sqref="I1850:I1853">
    <cfRule type="containsText" dxfId="11215" priority="1973" stopIfTrue="1" operator="containsText" text="DW">
      <formula>NOT(ISERROR(SEARCH("DW",I1850:I1853)))</formula>
    </cfRule>
  </conditionalFormatting>
  <conditionalFormatting sqref="I1850:I1853">
    <cfRule type="containsText" dxfId="11214" priority="1974" stopIfTrue="1" operator="containsText" text="NC">
      <formula>NOT(ISERROR(SEARCH("NC",I1850:I1853)))</formula>
    </cfRule>
  </conditionalFormatting>
  <conditionalFormatting sqref="I1951:I1955">
    <cfRule type="containsText" dxfId="11213" priority="1975" stopIfTrue="1" operator="containsText" text="NS">
      <formula>NOT(ISERROR(SEARCH("NS",I1951:I1955)))</formula>
    </cfRule>
  </conditionalFormatting>
  <conditionalFormatting sqref="I1951:I1955">
    <cfRule type="containsText" dxfId="11212" priority="1976" stopIfTrue="1" operator="containsText" text="DW">
      <formula>NOT(ISERROR(SEARCH("DW",I1951:I1955)))</formula>
    </cfRule>
  </conditionalFormatting>
  <conditionalFormatting sqref="I1951:I1955">
    <cfRule type="containsText" dxfId="11211" priority="1977" stopIfTrue="1" operator="containsText" text="NC">
      <formula>NOT(ISERROR(SEARCH("NC",I1951:I1955)))</formula>
    </cfRule>
  </conditionalFormatting>
  <conditionalFormatting sqref="I2054:I2057">
    <cfRule type="containsText" dxfId="11210" priority="1978" stopIfTrue="1" operator="containsText" text="NS">
      <formula>NOT(ISERROR(SEARCH("NS",I2054:I2057)))</formula>
    </cfRule>
  </conditionalFormatting>
  <conditionalFormatting sqref="I2054:I2057">
    <cfRule type="containsText" dxfId="11209" priority="1979" stopIfTrue="1" operator="containsText" text="DW">
      <formula>NOT(ISERROR(SEARCH("DW",I2054:I2057)))</formula>
    </cfRule>
  </conditionalFormatting>
  <conditionalFormatting sqref="I2054:I2057">
    <cfRule type="containsText" dxfId="11208" priority="1980" stopIfTrue="1" operator="containsText" text="NC">
      <formula>NOT(ISERROR(SEARCH("NC",I2054:I2057)))</formula>
    </cfRule>
  </conditionalFormatting>
  <conditionalFormatting sqref="I2156:I2159">
    <cfRule type="containsText" dxfId="11207" priority="1981" stopIfTrue="1" operator="containsText" text="NS">
      <formula>NOT(ISERROR(SEARCH("NS",I2156:I2159)))</formula>
    </cfRule>
  </conditionalFormatting>
  <conditionalFormatting sqref="I2156:I2159">
    <cfRule type="containsText" dxfId="11206" priority="1982" stopIfTrue="1" operator="containsText" text="DW">
      <formula>NOT(ISERROR(SEARCH("DW",I2156:I2159)))</formula>
    </cfRule>
  </conditionalFormatting>
  <conditionalFormatting sqref="I2156:I2159">
    <cfRule type="containsText" dxfId="11205" priority="1983" stopIfTrue="1" operator="containsText" text="NC">
      <formula>NOT(ISERROR(SEARCH("NC",I2156:I2159)))</formula>
    </cfRule>
  </conditionalFormatting>
  <conditionalFormatting sqref="I2258:I2261">
    <cfRule type="containsText" dxfId="11204" priority="1984" stopIfTrue="1" operator="containsText" text="NS">
      <formula>NOT(ISERROR(SEARCH("NS",I2258:I2261)))</formula>
    </cfRule>
  </conditionalFormatting>
  <conditionalFormatting sqref="I2258:I2261">
    <cfRule type="containsText" dxfId="11203" priority="1985" stopIfTrue="1" operator="containsText" text="DW">
      <formula>NOT(ISERROR(SEARCH("DW",I2258:I2261)))</formula>
    </cfRule>
  </conditionalFormatting>
  <conditionalFormatting sqref="I2258:I2261">
    <cfRule type="containsText" dxfId="11202" priority="1986" stopIfTrue="1" operator="containsText" text="NC">
      <formula>NOT(ISERROR(SEARCH("NC",I2258:I2261)))</formula>
    </cfRule>
  </conditionalFormatting>
  <conditionalFormatting sqref="I2360:I2363">
    <cfRule type="containsText" dxfId="11201" priority="1987" stopIfTrue="1" operator="containsText" text="NS">
      <formula>NOT(ISERROR(SEARCH("NS",I2360:I2363)))</formula>
    </cfRule>
  </conditionalFormatting>
  <conditionalFormatting sqref="I2360:I2363">
    <cfRule type="containsText" dxfId="11200" priority="1988" stopIfTrue="1" operator="containsText" text="DW">
      <formula>NOT(ISERROR(SEARCH("DW",I2360:I2363)))</formula>
    </cfRule>
  </conditionalFormatting>
  <conditionalFormatting sqref="I2360:I2363">
    <cfRule type="containsText" dxfId="11199" priority="1989" stopIfTrue="1" operator="containsText" text="NC">
      <formula>NOT(ISERROR(SEARCH("NC",I2360:I2363)))</formula>
    </cfRule>
  </conditionalFormatting>
  <conditionalFormatting sqref="I2462:I2465">
    <cfRule type="containsText" dxfId="11198" priority="1990" stopIfTrue="1" operator="containsText" text="NS">
      <formula>NOT(ISERROR(SEARCH("NS",I2462:I2465)))</formula>
    </cfRule>
  </conditionalFormatting>
  <conditionalFormatting sqref="I2462:I2465">
    <cfRule type="containsText" dxfId="11197" priority="1991" stopIfTrue="1" operator="containsText" text="DW">
      <formula>NOT(ISERROR(SEARCH("DW",I2462:I2465)))</formula>
    </cfRule>
  </conditionalFormatting>
  <conditionalFormatting sqref="I2462:I2465">
    <cfRule type="containsText" dxfId="11196" priority="1992" stopIfTrue="1" operator="containsText" text="NC">
      <formula>NOT(ISERROR(SEARCH("NC",I2462:I2465)))</formula>
    </cfRule>
  </conditionalFormatting>
  <conditionalFormatting sqref="I2564:I2567">
    <cfRule type="containsText" dxfId="11195" priority="1993" stopIfTrue="1" operator="containsText" text="NS">
      <formula>NOT(ISERROR(SEARCH("NS",I2564:I2567)))</formula>
    </cfRule>
  </conditionalFormatting>
  <conditionalFormatting sqref="I2564:I2567">
    <cfRule type="containsText" dxfId="11194" priority="1994" stopIfTrue="1" operator="containsText" text="DW">
      <formula>NOT(ISERROR(SEARCH("DW",I2564:I2567)))</formula>
    </cfRule>
  </conditionalFormatting>
  <conditionalFormatting sqref="I2564:I2567">
    <cfRule type="containsText" dxfId="11193" priority="1995" stopIfTrue="1" operator="containsText" text="NC">
      <formula>NOT(ISERROR(SEARCH("NC",I2564:I2567)))</formula>
    </cfRule>
  </conditionalFormatting>
  <conditionalFormatting sqref="I2666:I2669">
    <cfRule type="containsText" dxfId="11192" priority="1996" stopIfTrue="1" operator="containsText" text="NS">
      <formula>NOT(ISERROR(SEARCH("NS",I2666:I2669)))</formula>
    </cfRule>
  </conditionalFormatting>
  <conditionalFormatting sqref="I2666:I2669">
    <cfRule type="containsText" dxfId="11191" priority="1997" stopIfTrue="1" operator="containsText" text="DW">
      <formula>NOT(ISERROR(SEARCH("DW",I2666:I2669)))</formula>
    </cfRule>
  </conditionalFormatting>
  <conditionalFormatting sqref="I2666:I2669">
    <cfRule type="containsText" dxfId="11190" priority="1998" stopIfTrue="1" operator="containsText" text="NC">
      <formula>NOT(ISERROR(SEARCH("NC",I2666:I2669)))</formula>
    </cfRule>
  </conditionalFormatting>
  <conditionalFormatting sqref="I535:I549">
    <cfRule type="containsText" dxfId="11189" priority="1999" stopIfTrue="1" operator="containsText" text="NS">
      <formula>NOT(ISERROR(SEARCH("NS",I535:I549)))</formula>
    </cfRule>
  </conditionalFormatting>
  <conditionalFormatting sqref="I535:I549">
    <cfRule type="containsText" dxfId="11188" priority="2000" stopIfTrue="1" operator="containsText" text="DW">
      <formula>NOT(ISERROR(SEARCH("DW",I535:I549)))</formula>
    </cfRule>
  </conditionalFormatting>
  <conditionalFormatting sqref="I535:I549">
    <cfRule type="containsText" dxfId="11187" priority="2001" stopIfTrue="1" operator="containsText" text="NC">
      <formula>NOT(ISERROR(SEARCH("NC",I535:I549)))</formula>
    </cfRule>
  </conditionalFormatting>
  <conditionalFormatting sqref="I1097:I1110">
    <cfRule type="containsText" dxfId="11186" priority="2002" stopIfTrue="1" operator="containsText" text="NS">
      <formula>NOT(ISERROR(SEARCH("NS",I1097:I1110)))</formula>
    </cfRule>
  </conditionalFormatting>
  <conditionalFormatting sqref="I1097:I1110">
    <cfRule type="containsText" dxfId="11185" priority="2003" stopIfTrue="1" operator="containsText" text="DW">
      <formula>NOT(ISERROR(SEARCH("DW",I1097:I1110)))</formula>
    </cfRule>
  </conditionalFormatting>
  <conditionalFormatting sqref="I1097:I1110">
    <cfRule type="containsText" dxfId="11184" priority="2004" stopIfTrue="1" operator="containsText" text="NC">
      <formula>NOT(ISERROR(SEARCH("NC",I1097:I1110)))</formula>
    </cfRule>
  </conditionalFormatting>
  <conditionalFormatting sqref="I524:I527">
    <cfRule type="containsText" dxfId="11183" priority="2005" stopIfTrue="1" operator="containsText" text="NS">
      <formula>NOT(ISERROR(SEARCH("NS",I524:I527)))</formula>
    </cfRule>
  </conditionalFormatting>
  <conditionalFormatting sqref="I524:I527">
    <cfRule type="containsText" dxfId="11182" priority="2006" stopIfTrue="1" operator="containsText" text="DW">
      <formula>NOT(ISERROR(SEARCH("DW",I524:I527)))</formula>
    </cfRule>
  </conditionalFormatting>
  <conditionalFormatting sqref="I524:I527">
    <cfRule type="containsText" dxfId="11181" priority="2007" stopIfTrue="1" operator="containsText" text="NC">
      <formula>NOT(ISERROR(SEARCH("NC",I524:I527)))</formula>
    </cfRule>
  </conditionalFormatting>
  <conditionalFormatting sqref="I382:I396">
    <cfRule type="containsText" dxfId="11180" priority="2008" stopIfTrue="1" operator="containsText" text="NS">
      <formula>NOT(ISERROR(SEARCH("NS",I382:I396)))</formula>
    </cfRule>
  </conditionalFormatting>
  <conditionalFormatting sqref="I382:I396">
    <cfRule type="containsText" dxfId="11179" priority="2009" stopIfTrue="1" operator="containsText" text="DW">
      <formula>NOT(ISERROR(SEARCH("DW",I382:I396)))</formula>
    </cfRule>
  </conditionalFormatting>
  <conditionalFormatting sqref="I382:I396">
    <cfRule type="containsText" dxfId="11178" priority="2010" stopIfTrue="1" operator="containsText" text="NC">
      <formula>NOT(ISERROR(SEARCH("NC",I382:I396)))</formula>
    </cfRule>
  </conditionalFormatting>
  <conditionalFormatting sqref="I1555:I1569">
    <cfRule type="containsText" dxfId="11177" priority="2011" stopIfTrue="1" operator="containsText" text="NS">
      <formula>NOT(ISERROR(SEARCH("NS",I1555:I1569)))</formula>
    </cfRule>
  </conditionalFormatting>
  <conditionalFormatting sqref="I1555:I1569">
    <cfRule type="containsText" dxfId="11176" priority="2012" stopIfTrue="1" operator="containsText" text="DW">
      <formula>NOT(ISERROR(SEARCH("DW",I1555:I1569)))</formula>
    </cfRule>
  </conditionalFormatting>
  <conditionalFormatting sqref="I1555:I1569">
    <cfRule type="containsText" dxfId="11175" priority="2013" stopIfTrue="1" operator="containsText" text="NC">
      <formula>NOT(ISERROR(SEARCH("NC",I1555:I1569)))</formula>
    </cfRule>
  </conditionalFormatting>
  <conditionalFormatting sqref="I1544:I1547">
    <cfRule type="containsText" dxfId="11174" priority="2014" stopIfTrue="1" operator="containsText" text="NS">
      <formula>NOT(ISERROR(SEARCH("NS",I1544:I1547)))</formula>
    </cfRule>
  </conditionalFormatting>
  <conditionalFormatting sqref="I1544:I1547">
    <cfRule type="containsText" dxfId="11173" priority="2015" stopIfTrue="1" operator="containsText" text="DW">
      <formula>NOT(ISERROR(SEARCH("DW",I1544:I1547)))</formula>
    </cfRule>
  </conditionalFormatting>
  <conditionalFormatting sqref="I1544:I1547">
    <cfRule type="containsText" dxfId="11172" priority="2016" stopIfTrue="1" operator="containsText" text="NC">
      <formula>NOT(ISERROR(SEARCH("NC",I1544:I1547)))</formula>
    </cfRule>
  </conditionalFormatting>
  <conditionalFormatting sqref="I1606:I1620">
    <cfRule type="containsText" dxfId="11171" priority="2017" stopIfTrue="1" operator="containsText" text="NS">
      <formula>NOT(ISERROR(SEARCH("NS",I1606:I1620)))</formula>
    </cfRule>
  </conditionalFormatting>
  <conditionalFormatting sqref="I1606:I1620">
    <cfRule type="containsText" dxfId="11170" priority="2018" stopIfTrue="1" operator="containsText" text="DW">
      <formula>NOT(ISERROR(SEARCH("DW",I1606:I1620)))</formula>
    </cfRule>
  </conditionalFormatting>
  <conditionalFormatting sqref="I1606:I1620">
    <cfRule type="containsText" dxfId="11169" priority="2019" stopIfTrue="1" operator="containsText" text="NC">
      <formula>NOT(ISERROR(SEARCH("NC",I1606:I1620)))</formula>
    </cfRule>
  </conditionalFormatting>
  <conditionalFormatting sqref="I2223:I2232">
    <cfRule type="containsText" dxfId="11168" priority="2020" stopIfTrue="1" operator="containsText" text="NS">
      <formula>NOT(ISERROR(SEARCH("NS",I2223:I2232)))</formula>
    </cfRule>
  </conditionalFormatting>
  <conditionalFormatting sqref="I2223:I2232">
    <cfRule type="containsText" dxfId="11167" priority="2021" stopIfTrue="1" operator="containsText" text="DW">
      <formula>NOT(ISERROR(SEARCH("DW",I2223:I2232)))</formula>
    </cfRule>
  </conditionalFormatting>
  <conditionalFormatting sqref="I2223:I2232">
    <cfRule type="containsText" dxfId="11166" priority="2022" stopIfTrue="1" operator="containsText" text="NC">
      <formula>NOT(ISERROR(SEARCH("NC",I2223:I2232)))</formula>
    </cfRule>
  </conditionalFormatting>
  <conditionalFormatting sqref="I427:I431">
    <cfRule type="containsText" dxfId="11165" priority="2023" stopIfTrue="1" operator="containsText" text="NS">
      <formula>NOT(ISERROR(SEARCH("NS",I427:I431)))</formula>
    </cfRule>
  </conditionalFormatting>
  <conditionalFormatting sqref="I427:I431">
    <cfRule type="containsText" dxfId="11164" priority="2024" stopIfTrue="1" operator="containsText" text="DW">
      <formula>NOT(ISERROR(SEARCH("DW",I427:I431)))</formula>
    </cfRule>
  </conditionalFormatting>
  <conditionalFormatting sqref="I427:I431">
    <cfRule type="containsText" dxfId="11163" priority="2025" stopIfTrue="1" operator="containsText" text="NC">
      <formula>NOT(ISERROR(SEARCH("NC",I427:I431)))</formula>
    </cfRule>
  </conditionalFormatting>
  <conditionalFormatting sqref="I529:I533">
    <cfRule type="containsText" dxfId="11162" priority="2026" stopIfTrue="1" operator="containsText" text="NS">
      <formula>NOT(ISERROR(SEARCH("NS",I529:I533)))</formula>
    </cfRule>
  </conditionalFormatting>
  <conditionalFormatting sqref="I529:I533">
    <cfRule type="containsText" dxfId="11161" priority="2027" stopIfTrue="1" operator="containsText" text="DW">
      <formula>NOT(ISERROR(SEARCH("DW",I529:I533)))</formula>
    </cfRule>
  </conditionalFormatting>
  <conditionalFormatting sqref="I529:I533">
    <cfRule type="containsText" dxfId="11160" priority="2028" stopIfTrue="1" operator="containsText" text="NC">
      <formula>NOT(ISERROR(SEARCH("NC",I529:I533)))</formula>
    </cfRule>
  </conditionalFormatting>
  <conditionalFormatting sqref="I631:I635">
    <cfRule type="containsText" dxfId="11159" priority="2029" stopIfTrue="1" operator="containsText" text="NS">
      <formula>NOT(ISERROR(SEARCH("NS",I631:I635)))</formula>
    </cfRule>
  </conditionalFormatting>
  <conditionalFormatting sqref="I631:I635">
    <cfRule type="containsText" dxfId="11158" priority="2030" stopIfTrue="1" operator="containsText" text="DW">
      <formula>NOT(ISERROR(SEARCH("DW",I631:I635)))</formula>
    </cfRule>
  </conditionalFormatting>
  <conditionalFormatting sqref="I631:I635">
    <cfRule type="containsText" dxfId="11157" priority="2031" stopIfTrue="1" operator="containsText" text="NC">
      <formula>NOT(ISERROR(SEARCH("NC",I631:I635)))</formula>
    </cfRule>
  </conditionalFormatting>
  <conditionalFormatting sqref="I733:I737">
    <cfRule type="containsText" dxfId="11156" priority="2032" stopIfTrue="1" operator="containsText" text="NS">
      <formula>NOT(ISERROR(SEARCH("NS",I733:I737)))</formula>
    </cfRule>
  </conditionalFormatting>
  <conditionalFormatting sqref="I733:I737">
    <cfRule type="containsText" dxfId="11155" priority="2033" stopIfTrue="1" operator="containsText" text="DW">
      <formula>NOT(ISERROR(SEARCH("DW",I733:I737)))</formula>
    </cfRule>
  </conditionalFormatting>
  <conditionalFormatting sqref="I733:I737">
    <cfRule type="containsText" dxfId="11154" priority="2034" stopIfTrue="1" operator="containsText" text="NC">
      <formula>NOT(ISERROR(SEARCH("NC",I733:I737)))</formula>
    </cfRule>
  </conditionalFormatting>
  <conditionalFormatting sqref="I835:I838">
    <cfRule type="containsText" dxfId="11153" priority="2035" stopIfTrue="1" operator="containsText" text="NS">
      <formula>NOT(ISERROR(SEARCH("NS",I835:I838)))</formula>
    </cfRule>
  </conditionalFormatting>
  <conditionalFormatting sqref="I835:I838">
    <cfRule type="containsText" dxfId="11152" priority="2036" stopIfTrue="1" operator="containsText" text="DW">
      <formula>NOT(ISERROR(SEARCH("DW",I835:I838)))</formula>
    </cfRule>
  </conditionalFormatting>
  <conditionalFormatting sqref="I835:I838">
    <cfRule type="containsText" dxfId="11151" priority="2037" stopIfTrue="1" operator="containsText" text="NC">
      <formula>NOT(ISERROR(SEARCH("NC",I835:I838)))</formula>
    </cfRule>
  </conditionalFormatting>
  <conditionalFormatting sqref="I937:I941">
    <cfRule type="containsText" dxfId="11150" priority="2038" stopIfTrue="1" operator="containsText" text="NS">
      <formula>NOT(ISERROR(SEARCH("NS",I937:I941)))</formula>
    </cfRule>
  </conditionalFormatting>
  <conditionalFormatting sqref="I937:I941">
    <cfRule type="containsText" dxfId="11149" priority="2039" stopIfTrue="1" operator="containsText" text="DW">
      <formula>NOT(ISERROR(SEARCH("DW",I937:I941)))</formula>
    </cfRule>
  </conditionalFormatting>
  <conditionalFormatting sqref="I937:I941">
    <cfRule type="containsText" dxfId="11148" priority="2040" stopIfTrue="1" operator="containsText" text="NC">
      <formula>NOT(ISERROR(SEARCH("NC",I937:I941)))</formula>
    </cfRule>
  </conditionalFormatting>
  <conditionalFormatting sqref="I1039:I1043">
    <cfRule type="containsText" dxfId="11147" priority="2041" stopIfTrue="1" operator="containsText" text="NS">
      <formula>NOT(ISERROR(SEARCH("NS",I1039:I1043)))</formula>
    </cfRule>
  </conditionalFormatting>
  <conditionalFormatting sqref="I1039:I1043">
    <cfRule type="containsText" dxfId="11146" priority="2042" stopIfTrue="1" operator="containsText" text="DW">
      <formula>NOT(ISERROR(SEARCH("DW",I1039:I1043)))</formula>
    </cfRule>
  </conditionalFormatting>
  <conditionalFormatting sqref="I1039:I1043">
    <cfRule type="containsText" dxfId="11145" priority="2043" stopIfTrue="1" operator="containsText" text="NC">
      <formula>NOT(ISERROR(SEARCH("NC",I1039:I1043)))</formula>
    </cfRule>
  </conditionalFormatting>
  <conditionalFormatting sqref="I1141:I1145">
    <cfRule type="containsText" dxfId="11144" priority="2044" stopIfTrue="1" operator="containsText" text="NS">
      <formula>NOT(ISERROR(SEARCH("NS",I1141:I1145)))</formula>
    </cfRule>
  </conditionalFormatting>
  <conditionalFormatting sqref="I1141:I1145">
    <cfRule type="containsText" dxfId="11143" priority="2045" stopIfTrue="1" operator="containsText" text="DW">
      <formula>NOT(ISERROR(SEARCH("DW",I1141:I1145)))</formula>
    </cfRule>
  </conditionalFormatting>
  <conditionalFormatting sqref="I1141:I1145">
    <cfRule type="containsText" dxfId="11142" priority="2046" stopIfTrue="1" operator="containsText" text="NC">
      <formula>NOT(ISERROR(SEARCH("NC",I1141:I1145)))</formula>
    </cfRule>
  </conditionalFormatting>
  <conditionalFormatting sqref="I1243:I1247">
    <cfRule type="containsText" dxfId="11141" priority="2047" stopIfTrue="1" operator="containsText" text="NS">
      <formula>NOT(ISERROR(SEARCH("NS",I1243:I1247)))</formula>
    </cfRule>
  </conditionalFormatting>
  <conditionalFormatting sqref="I1243:I1247">
    <cfRule type="containsText" dxfId="11140" priority="2048" stopIfTrue="1" operator="containsText" text="DW">
      <formula>NOT(ISERROR(SEARCH("DW",I1243:I1247)))</formula>
    </cfRule>
  </conditionalFormatting>
  <conditionalFormatting sqref="I1243:I1247">
    <cfRule type="containsText" dxfId="11139" priority="2049" stopIfTrue="1" operator="containsText" text="NC">
      <formula>NOT(ISERROR(SEARCH("NC",I1243:I1247)))</formula>
    </cfRule>
  </conditionalFormatting>
  <conditionalFormatting sqref="I1345:I1349">
    <cfRule type="containsText" dxfId="11138" priority="2050" stopIfTrue="1" operator="containsText" text="NS">
      <formula>NOT(ISERROR(SEARCH("NS",I1345:I1349)))</formula>
    </cfRule>
  </conditionalFormatting>
  <conditionalFormatting sqref="I1345:I1349">
    <cfRule type="containsText" dxfId="11137" priority="2051" stopIfTrue="1" operator="containsText" text="DW">
      <formula>NOT(ISERROR(SEARCH("DW",I1345:I1349)))</formula>
    </cfRule>
  </conditionalFormatting>
  <conditionalFormatting sqref="I1345:I1349">
    <cfRule type="containsText" dxfId="11136" priority="2052" stopIfTrue="1" operator="containsText" text="NC">
      <formula>NOT(ISERROR(SEARCH("NC",I1345:I1349)))</formula>
    </cfRule>
  </conditionalFormatting>
  <conditionalFormatting sqref="I1549:I1553">
    <cfRule type="containsText" dxfId="11135" priority="2053" stopIfTrue="1" operator="containsText" text="NS">
      <formula>NOT(ISERROR(SEARCH("NS",I1549:I1553)))</formula>
    </cfRule>
  </conditionalFormatting>
  <conditionalFormatting sqref="I1549:I1553">
    <cfRule type="containsText" dxfId="11134" priority="2054" stopIfTrue="1" operator="containsText" text="DW">
      <formula>NOT(ISERROR(SEARCH("DW",I1549:I1553)))</formula>
    </cfRule>
  </conditionalFormatting>
  <conditionalFormatting sqref="I1549:I1553">
    <cfRule type="containsText" dxfId="11133" priority="2055" stopIfTrue="1" operator="containsText" text="NC">
      <formula>NOT(ISERROR(SEARCH("NC",I1549:I1553)))</formula>
    </cfRule>
  </conditionalFormatting>
  <conditionalFormatting sqref="I1651:I1655">
    <cfRule type="containsText" dxfId="11132" priority="2056" stopIfTrue="1" operator="containsText" text="NS">
      <formula>NOT(ISERROR(SEARCH("NS",I1651:I1655)))</formula>
    </cfRule>
  </conditionalFormatting>
  <conditionalFormatting sqref="I1651:I1655">
    <cfRule type="containsText" dxfId="11131" priority="2057" stopIfTrue="1" operator="containsText" text="DW">
      <formula>NOT(ISERROR(SEARCH("DW",I1651:I1655)))</formula>
    </cfRule>
  </conditionalFormatting>
  <conditionalFormatting sqref="I1651:I1655">
    <cfRule type="containsText" dxfId="11130" priority="2058" stopIfTrue="1" operator="containsText" text="NC">
      <formula>NOT(ISERROR(SEARCH("NC",I1651:I1655)))</formula>
    </cfRule>
  </conditionalFormatting>
  <conditionalFormatting sqref="I1753:I1757">
    <cfRule type="containsText" dxfId="11129" priority="2059" stopIfTrue="1" operator="containsText" text="NS">
      <formula>NOT(ISERROR(SEARCH("NS",I1753:I1757)))</formula>
    </cfRule>
  </conditionalFormatting>
  <conditionalFormatting sqref="I1753:I1757">
    <cfRule type="containsText" dxfId="11128" priority="2060" stopIfTrue="1" operator="containsText" text="DW">
      <formula>NOT(ISERROR(SEARCH("DW",I1753:I1757)))</formula>
    </cfRule>
  </conditionalFormatting>
  <conditionalFormatting sqref="I1753:I1757">
    <cfRule type="containsText" dxfId="11127" priority="2061" stopIfTrue="1" operator="containsText" text="NC">
      <formula>NOT(ISERROR(SEARCH("NC",I1753:I1757)))</formula>
    </cfRule>
  </conditionalFormatting>
  <conditionalFormatting sqref="I1855:I1859">
    <cfRule type="containsText" dxfId="11126" priority="2062" stopIfTrue="1" operator="containsText" text="NS">
      <formula>NOT(ISERROR(SEARCH("NS",I1855:I1859)))</formula>
    </cfRule>
  </conditionalFormatting>
  <conditionalFormatting sqref="I1855:I1859">
    <cfRule type="containsText" dxfId="11125" priority="2063" stopIfTrue="1" operator="containsText" text="DW">
      <formula>NOT(ISERROR(SEARCH("DW",I1855:I1859)))</formula>
    </cfRule>
  </conditionalFormatting>
  <conditionalFormatting sqref="I1855:I1859">
    <cfRule type="containsText" dxfId="11124" priority="2064" stopIfTrue="1" operator="containsText" text="NC">
      <formula>NOT(ISERROR(SEARCH("NC",I1855:I1859)))</formula>
    </cfRule>
  </conditionalFormatting>
  <conditionalFormatting sqref="I1957:I1961">
    <cfRule type="containsText" dxfId="11123" priority="2065" stopIfTrue="1" operator="containsText" text="NS">
      <formula>NOT(ISERROR(SEARCH("NS",I1957:I1961)))</formula>
    </cfRule>
  </conditionalFormatting>
  <conditionalFormatting sqref="I1957:I1961">
    <cfRule type="containsText" dxfId="11122" priority="2066" stopIfTrue="1" operator="containsText" text="DW">
      <formula>NOT(ISERROR(SEARCH("DW",I1957:I1961)))</formula>
    </cfRule>
  </conditionalFormatting>
  <conditionalFormatting sqref="I1957:I1961">
    <cfRule type="containsText" dxfId="11121" priority="2067" stopIfTrue="1" operator="containsText" text="NC">
      <formula>NOT(ISERROR(SEARCH("NC",I1957:I1961)))</formula>
    </cfRule>
  </conditionalFormatting>
  <conditionalFormatting sqref="I2059:I2063">
    <cfRule type="containsText" dxfId="11120" priority="2068" stopIfTrue="1" operator="containsText" text="NS">
      <formula>NOT(ISERROR(SEARCH("NS",I2059:I2063)))</formula>
    </cfRule>
  </conditionalFormatting>
  <conditionalFormatting sqref="I2059:I2063">
    <cfRule type="containsText" dxfId="11119" priority="2069" stopIfTrue="1" operator="containsText" text="DW">
      <formula>NOT(ISERROR(SEARCH("DW",I2059:I2063)))</formula>
    </cfRule>
  </conditionalFormatting>
  <conditionalFormatting sqref="I2059:I2063">
    <cfRule type="containsText" dxfId="11118" priority="2070" stopIfTrue="1" operator="containsText" text="NC">
      <formula>NOT(ISERROR(SEARCH("NC",I2059:I2063)))</formula>
    </cfRule>
  </conditionalFormatting>
  <conditionalFormatting sqref="I2161:I2165">
    <cfRule type="containsText" dxfId="11117" priority="2071" stopIfTrue="1" operator="containsText" text="NS">
      <formula>NOT(ISERROR(SEARCH("NS",I2161:I2165)))</formula>
    </cfRule>
  </conditionalFormatting>
  <conditionalFormatting sqref="I2161:I2165">
    <cfRule type="containsText" dxfId="11116" priority="2072" stopIfTrue="1" operator="containsText" text="DW">
      <formula>NOT(ISERROR(SEARCH("DW",I2161:I2165)))</formula>
    </cfRule>
  </conditionalFormatting>
  <conditionalFormatting sqref="I2161:I2165">
    <cfRule type="containsText" dxfId="11115" priority="2073" stopIfTrue="1" operator="containsText" text="NC">
      <formula>NOT(ISERROR(SEARCH("NC",I2161:I2165)))</formula>
    </cfRule>
  </conditionalFormatting>
  <conditionalFormatting sqref="I2263:I2267">
    <cfRule type="containsText" dxfId="11114" priority="2074" stopIfTrue="1" operator="containsText" text="NS">
      <formula>NOT(ISERROR(SEARCH("NS",I2263:I2267)))</formula>
    </cfRule>
  </conditionalFormatting>
  <conditionalFormatting sqref="I2263:I2267">
    <cfRule type="containsText" dxfId="11113" priority="2075" stopIfTrue="1" operator="containsText" text="DW">
      <formula>NOT(ISERROR(SEARCH("DW",I2263:I2267)))</formula>
    </cfRule>
  </conditionalFormatting>
  <conditionalFormatting sqref="I2263:I2267">
    <cfRule type="containsText" dxfId="11112" priority="2076" stopIfTrue="1" operator="containsText" text="NC">
      <formula>NOT(ISERROR(SEARCH("NC",I2263:I2267)))</formula>
    </cfRule>
  </conditionalFormatting>
  <conditionalFormatting sqref="I2365:I2369">
    <cfRule type="containsText" dxfId="11111" priority="2077" stopIfTrue="1" operator="containsText" text="NS">
      <formula>NOT(ISERROR(SEARCH("NS",I2365:I2369)))</formula>
    </cfRule>
  </conditionalFormatting>
  <conditionalFormatting sqref="I2365:I2369">
    <cfRule type="containsText" dxfId="11110" priority="2078" stopIfTrue="1" operator="containsText" text="DW">
      <formula>NOT(ISERROR(SEARCH("DW",I2365:I2369)))</formula>
    </cfRule>
  </conditionalFormatting>
  <conditionalFormatting sqref="I2365:I2369">
    <cfRule type="containsText" dxfId="11109" priority="2079" stopIfTrue="1" operator="containsText" text="NC">
      <formula>NOT(ISERROR(SEARCH("NC",I2365:I2369)))</formula>
    </cfRule>
  </conditionalFormatting>
  <conditionalFormatting sqref="I2467:I2471">
    <cfRule type="containsText" dxfId="11108" priority="2080" stopIfTrue="1" operator="containsText" text="NS">
      <formula>NOT(ISERROR(SEARCH("NS",I2467:I2471)))</formula>
    </cfRule>
  </conditionalFormatting>
  <conditionalFormatting sqref="I2467:I2471">
    <cfRule type="containsText" dxfId="11107" priority="2081" stopIfTrue="1" operator="containsText" text="DW">
      <formula>NOT(ISERROR(SEARCH("DW",I2467:I2471)))</formula>
    </cfRule>
  </conditionalFormatting>
  <conditionalFormatting sqref="I2467:I2471">
    <cfRule type="containsText" dxfId="11106" priority="2082" stopIfTrue="1" operator="containsText" text="NC">
      <formula>NOT(ISERROR(SEARCH("NC",I2467:I2471)))</formula>
    </cfRule>
  </conditionalFormatting>
  <conditionalFormatting sqref="I2569:I2573">
    <cfRule type="containsText" dxfId="11105" priority="2083" stopIfTrue="1" operator="containsText" text="NS">
      <formula>NOT(ISERROR(SEARCH("NS",I2569:I2573)))</formula>
    </cfRule>
  </conditionalFormatting>
  <conditionalFormatting sqref="I2569:I2573">
    <cfRule type="containsText" dxfId="11104" priority="2084" stopIfTrue="1" operator="containsText" text="DW">
      <formula>NOT(ISERROR(SEARCH("DW",I2569:I2573)))</formula>
    </cfRule>
  </conditionalFormatting>
  <conditionalFormatting sqref="I2569:I2573">
    <cfRule type="containsText" dxfId="11103" priority="2085" stopIfTrue="1" operator="containsText" text="NC">
      <formula>NOT(ISERROR(SEARCH("NC",I2569:I2573)))</formula>
    </cfRule>
  </conditionalFormatting>
  <conditionalFormatting sqref="I2671:I2675">
    <cfRule type="containsText" dxfId="11102" priority="2086" stopIfTrue="1" operator="containsText" text="NS">
      <formula>NOT(ISERROR(SEARCH("NS",I2671:I2675)))</formula>
    </cfRule>
  </conditionalFormatting>
  <conditionalFormatting sqref="I2671:I2675">
    <cfRule type="containsText" dxfId="11101" priority="2087" stopIfTrue="1" operator="containsText" text="DW">
      <formula>NOT(ISERROR(SEARCH("DW",I2671:I2675)))</formula>
    </cfRule>
  </conditionalFormatting>
  <conditionalFormatting sqref="I2671:I2675">
    <cfRule type="containsText" dxfId="11100" priority="2088" stopIfTrue="1" operator="containsText" text="NC">
      <formula>NOT(ISERROR(SEARCH("NC",I2671:I2675)))</formula>
    </cfRule>
  </conditionalFormatting>
  <conditionalFormatting sqref="I380:I381">
    <cfRule type="containsText" dxfId="11099" priority="2089" stopIfTrue="1" operator="containsText" text="NS">
      <formula>NOT(ISERROR(SEARCH("NS",I380:I381)))</formula>
    </cfRule>
  </conditionalFormatting>
  <conditionalFormatting sqref="I380:I381">
    <cfRule type="containsText" dxfId="11098" priority="2090" stopIfTrue="1" operator="containsText" text="DW">
      <formula>NOT(ISERROR(SEARCH("DW",I380:I381)))</formula>
    </cfRule>
  </conditionalFormatting>
  <conditionalFormatting sqref="I380:I381">
    <cfRule type="containsText" dxfId="11097" priority="2091" stopIfTrue="1" operator="containsText" text="NC">
      <formula>NOT(ISERROR(SEARCH("NC",I380:I381)))</formula>
    </cfRule>
  </conditionalFormatting>
  <conditionalFormatting sqref="I432:I433">
    <cfRule type="containsText" dxfId="11096" priority="2092" stopIfTrue="1" operator="containsText" text="NS">
      <formula>NOT(ISERROR(SEARCH("NS",I432:I433)))</formula>
    </cfRule>
  </conditionalFormatting>
  <conditionalFormatting sqref="I432:I433">
    <cfRule type="containsText" dxfId="11095" priority="2093" stopIfTrue="1" operator="containsText" text="DW">
      <formula>NOT(ISERROR(SEARCH("DW",I432:I433)))</formula>
    </cfRule>
  </conditionalFormatting>
  <conditionalFormatting sqref="I432:I433">
    <cfRule type="containsText" dxfId="11094" priority="2094" stopIfTrue="1" operator="containsText" text="NC">
      <formula>NOT(ISERROR(SEARCH("NC",I432:I433)))</formula>
    </cfRule>
  </conditionalFormatting>
  <conditionalFormatting sqref="I483:I484">
    <cfRule type="containsText" dxfId="11093" priority="2095" stopIfTrue="1" operator="containsText" text="NS">
      <formula>NOT(ISERROR(SEARCH("NS",I483:I484)))</formula>
    </cfRule>
  </conditionalFormatting>
  <conditionalFormatting sqref="I483:I484">
    <cfRule type="containsText" dxfId="11092" priority="2096" stopIfTrue="1" operator="containsText" text="DW">
      <formula>NOT(ISERROR(SEARCH("DW",I483:I484)))</formula>
    </cfRule>
  </conditionalFormatting>
  <conditionalFormatting sqref="I483:I484">
    <cfRule type="containsText" dxfId="11091" priority="2097" stopIfTrue="1" operator="containsText" text="NC">
      <formula>NOT(ISERROR(SEARCH("NC",I483:I484)))</formula>
    </cfRule>
  </conditionalFormatting>
  <conditionalFormatting sqref="I582">
    <cfRule type="containsText" dxfId="11090" priority="2098" stopIfTrue="1" operator="containsText" text="NS">
      <formula>NOT(ISERROR(SEARCH("NS",I582)))</formula>
    </cfRule>
  </conditionalFormatting>
  <conditionalFormatting sqref="I582">
    <cfRule type="containsText" dxfId="11089" priority="2099" stopIfTrue="1" operator="containsText" text="DW">
      <formula>NOT(ISERROR(SEARCH("DW",I582)))</formula>
    </cfRule>
  </conditionalFormatting>
  <conditionalFormatting sqref="I582">
    <cfRule type="containsText" dxfId="11088" priority="2100" stopIfTrue="1" operator="containsText" text="NC">
      <formula>NOT(ISERROR(SEARCH("NC",I582)))</formula>
    </cfRule>
  </conditionalFormatting>
  <conditionalFormatting sqref="I584">
    <cfRule type="containsText" dxfId="11087" priority="2101" stopIfTrue="1" operator="containsText" text="NS">
      <formula>NOT(ISERROR(SEARCH("NS",I584)))</formula>
    </cfRule>
  </conditionalFormatting>
  <conditionalFormatting sqref="I584">
    <cfRule type="containsText" dxfId="11086" priority="2102" stopIfTrue="1" operator="containsText" text="DW">
      <formula>NOT(ISERROR(SEARCH("DW",I584)))</formula>
    </cfRule>
  </conditionalFormatting>
  <conditionalFormatting sqref="I584">
    <cfRule type="containsText" dxfId="11085" priority="2103" stopIfTrue="1" operator="containsText" text="NC">
      <formula>NOT(ISERROR(SEARCH("NC",I584)))</formula>
    </cfRule>
  </conditionalFormatting>
  <conditionalFormatting sqref="I636:I637">
    <cfRule type="containsText" dxfId="11084" priority="2104" stopIfTrue="1" operator="containsText" text="NS">
      <formula>NOT(ISERROR(SEARCH("NS",I636:I637)))</formula>
    </cfRule>
  </conditionalFormatting>
  <conditionalFormatting sqref="I636:I637">
    <cfRule type="containsText" dxfId="11083" priority="2105" stopIfTrue="1" operator="containsText" text="DW">
      <formula>NOT(ISERROR(SEARCH("DW",I636:I637)))</formula>
    </cfRule>
  </conditionalFormatting>
  <conditionalFormatting sqref="I636:I637">
    <cfRule type="containsText" dxfId="11082" priority="2106" stopIfTrue="1" operator="containsText" text="NC">
      <formula>NOT(ISERROR(SEARCH("NC",I636:I637)))</formula>
    </cfRule>
  </conditionalFormatting>
  <conditionalFormatting sqref="I687:I688">
    <cfRule type="containsText" dxfId="11081" priority="2107" stopIfTrue="1" operator="containsText" text="NS">
      <formula>NOT(ISERROR(SEARCH("NS",I687:I688)))</formula>
    </cfRule>
  </conditionalFormatting>
  <conditionalFormatting sqref="I687:I688">
    <cfRule type="containsText" dxfId="11080" priority="2108" stopIfTrue="1" operator="containsText" text="DW">
      <formula>NOT(ISERROR(SEARCH("DW",I687:I688)))</formula>
    </cfRule>
  </conditionalFormatting>
  <conditionalFormatting sqref="I687:I688">
    <cfRule type="containsText" dxfId="11079" priority="2109" stopIfTrue="1" operator="containsText" text="NC">
      <formula>NOT(ISERROR(SEARCH("NC",I687:I688)))</formula>
    </cfRule>
  </conditionalFormatting>
  <conditionalFormatting sqref="I786">
    <cfRule type="containsText" dxfId="11078" priority="2110" stopIfTrue="1" operator="containsText" text="NS">
      <formula>NOT(ISERROR(SEARCH("NS",I786)))</formula>
    </cfRule>
  </conditionalFormatting>
  <conditionalFormatting sqref="I786">
    <cfRule type="containsText" dxfId="11077" priority="2111" stopIfTrue="1" operator="containsText" text="DW">
      <formula>NOT(ISERROR(SEARCH("DW",I786)))</formula>
    </cfRule>
  </conditionalFormatting>
  <conditionalFormatting sqref="I786">
    <cfRule type="containsText" dxfId="11076" priority="2112" stopIfTrue="1" operator="containsText" text="NC">
      <formula>NOT(ISERROR(SEARCH("NC",I786)))</formula>
    </cfRule>
  </conditionalFormatting>
  <conditionalFormatting sqref="I788">
    <cfRule type="containsText" dxfId="11075" priority="2113" stopIfTrue="1" operator="containsText" text="NS">
      <formula>NOT(ISERROR(SEARCH("NS",I788)))</formula>
    </cfRule>
  </conditionalFormatting>
  <conditionalFormatting sqref="I788">
    <cfRule type="containsText" dxfId="11074" priority="2114" stopIfTrue="1" operator="containsText" text="DW">
      <formula>NOT(ISERROR(SEARCH("DW",I788)))</formula>
    </cfRule>
  </conditionalFormatting>
  <conditionalFormatting sqref="I788">
    <cfRule type="containsText" dxfId="11073" priority="2115" stopIfTrue="1" operator="containsText" text="NC">
      <formula>NOT(ISERROR(SEARCH("NC",I788)))</formula>
    </cfRule>
  </conditionalFormatting>
  <conditionalFormatting sqref="I839">
    <cfRule type="containsText" dxfId="11072" priority="2116" stopIfTrue="1" operator="containsText" text="NS">
      <formula>NOT(ISERROR(SEARCH("NS",I839)))</formula>
    </cfRule>
  </conditionalFormatting>
  <conditionalFormatting sqref="I839">
    <cfRule type="containsText" dxfId="11071" priority="2117" stopIfTrue="1" operator="containsText" text="DW">
      <formula>NOT(ISERROR(SEARCH("DW",I839)))</formula>
    </cfRule>
  </conditionalFormatting>
  <conditionalFormatting sqref="I839">
    <cfRule type="containsText" dxfId="11070" priority="2118" stopIfTrue="1" operator="containsText" text="NC">
      <formula>NOT(ISERROR(SEARCH("NC",I839)))</formula>
    </cfRule>
  </conditionalFormatting>
  <conditionalFormatting sqref="I891:I892">
    <cfRule type="containsText" dxfId="11069" priority="2119" stopIfTrue="1" operator="containsText" text="NS">
      <formula>NOT(ISERROR(SEARCH("NS",I891:I892)))</formula>
    </cfRule>
  </conditionalFormatting>
  <conditionalFormatting sqref="I891:I892">
    <cfRule type="containsText" dxfId="11068" priority="2120" stopIfTrue="1" operator="containsText" text="DW">
      <formula>NOT(ISERROR(SEARCH("DW",I891:I892)))</formula>
    </cfRule>
  </conditionalFormatting>
  <conditionalFormatting sqref="I891:I892">
    <cfRule type="containsText" dxfId="11067" priority="2121" stopIfTrue="1" operator="containsText" text="NC">
      <formula>NOT(ISERROR(SEARCH("NC",I891:I892)))</formula>
    </cfRule>
  </conditionalFormatting>
  <conditionalFormatting sqref="I992:I993">
    <cfRule type="containsText" dxfId="11066" priority="2122" stopIfTrue="1" operator="containsText" text="NS">
      <formula>NOT(ISERROR(SEARCH("NS",I992:I993)))</formula>
    </cfRule>
  </conditionalFormatting>
  <conditionalFormatting sqref="I992:I993">
    <cfRule type="containsText" dxfId="11065" priority="2123" stopIfTrue="1" operator="containsText" text="DW">
      <formula>NOT(ISERROR(SEARCH("DW",I992:I993)))</formula>
    </cfRule>
  </conditionalFormatting>
  <conditionalFormatting sqref="I992:I993">
    <cfRule type="containsText" dxfId="11064" priority="2124" stopIfTrue="1" operator="containsText" text="NC">
      <formula>NOT(ISERROR(SEARCH("NC",I992:I993)))</formula>
    </cfRule>
  </conditionalFormatting>
  <conditionalFormatting sqref="I1095:I1096">
    <cfRule type="containsText" dxfId="11063" priority="2125" stopIfTrue="1" operator="containsText" text="NS">
      <formula>NOT(ISERROR(SEARCH("NS",I1095:I1096)))</formula>
    </cfRule>
  </conditionalFormatting>
  <conditionalFormatting sqref="I1095:I1096">
    <cfRule type="containsText" dxfId="11062" priority="2126" stopIfTrue="1" operator="containsText" text="DW">
      <formula>NOT(ISERROR(SEARCH("DW",I1095:I1096)))</formula>
    </cfRule>
  </conditionalFormatting>
  <conditionalFormatting sqref="I1095:I1096">
    <cfRule type="containsText" dxfId="11061" priority="2127" stopIfTrue="1" operator="containsText" text="NC">
      <formula>NOT(ISERROR(SEARCH("NC",I1095:I1096)))</formula>
    </cfRule>
  </conditionalFormatting>
  <conditionalFormatting sqref="I1196:I1197">
    <cfRule type="containsText" dxfId="11060" priority="2128" stopIfTrue="1" operator="containsText" text="NS">
      <formula>NOT(ISERROR(SEARCH("NS",I1196:I1197)))</formula>
    </cfRule>
  </conditionalFormatting>
  <conditionalFormatting sqref="I1196:I1197">
    <cfRule type="containsText" dxfId="11059" priority="2129" stopIfTrue="1" operator="containsText" text="DW">
      <formula>NOT(ISERROR(SEARCH("DW",I1196:I1197)))</formula>
    </cfRule>
  </conditionalFormatting>
  <conditionalFormatting sqref="I1196:I1197">
    <cfRule type="containsText" dxfId="11058" priority="2130" stopIfTrue="1" operator="containsText" text="NC">
      <formula>NOT(ISERROR(SEARCH("NC",I1196:I1197)))</formula>
    </cfRule>
  </conditionalFormatting>
  <conditionalFormatting sqref="I1298:I1299">
    <cfRule type="containsText" dxfId="11057" priority="2131" stopIfTrue="1" operator="containsText" text="NS">
      <formula>NOT(ISERROR(SEARCH("NS",I1298:I1299)))</formula>
    </cfRule>
  </conditionalFormatting>
  <conditionalFormatting sqref="I1298:I1299">
    <cfRule type="containsText" dxfId="11056" priority="2132" stopIfTrue="1" operator="containsText" text="DW">
      <formula>NOT(ISERROR(SEARCH("DW",I1298:I1299)))</formula>
    </cfRule>
  </conditionalFormatting>
  <conditionalFormatting sqref="I1298:I1299">
    <cfRule type="containsText" dxfId="11055" priority="2133" stopIfTrue="1" operator="containsText" text="NC">
      <formula>NOT(ISERROR(SEARCH("NC",I1298:I1299)))</formula>
    </cfRule>
  </conditionalFormatting>
  <conditionalFormatting sqref="I1400:I1401">
    <cfRule type="containsText" dxfId="11054" priority="2134" stopIfTrue="1" operator="containsText" text="NS">
      <formula>NOT(ISERROR(SEARCH("NS",I1400:I1401)))</formula>
    </cfRule>
  </conditionalFormatting>
  <conditionalFormatting sqref="I1400:I1401">
    <cfRule type="containsText" dxfId="11053" priority="2135" stopIfTrue="1" operator="containsText" text="DW">
      <formula>NOT(ISERROR(SEARCH("DW",I1400:I1401)))</formula>
    </cfRule>
  </conditionalFormatting>
  <conditionalFormatting sqref="I1400:I1401">
    <cfRule type="containsText" dxfId="11052" priority="2136" stopIfTrue="1" operator="containsText" text="NC">
      <formula>NOT(ISERROR(SEARCH("NC",I1400:I1401)))</formula>
    </cfRule>
  </conditionalFormatting>
  <conditionalFormatting sqref="I1502:I1503">
    <cfRule type="containsText" dxfId="11051" priority="2137" stopIfTrue="1" operator="containsText" text="NS">
      <formula>NOT(ISERROR(SEARCH("NS",I1502:I1503)))</formula>
    </cfRule>
  </conditionalFormatting>
  <conditionalFormatting sqref="I1502:I1503">
    <cfRule type="containsText" dxfId="11050" priority="2138" stopIfTrue="1" operator="containsText" text="DW">
      <formula>NOT(ISERROR(SEARCH("DW",I1502:I1503)))</formula>
    </cfRule>
  </conditionalFormatting>
  <conditionalFormatting sqref="I1502:I1503">
    <cfRule type="containsText" dxfId="11049" priority="2139" stopIfTrue="1" operator="containsText" text="NC">
      <formula>NOT(ISERROR(SEARCH("NC",I1502:I1503)))</formula>
    </cfRule>
  </conditionalFormatting>
  <conditionalFormatting sqref="I1604:I1605">
    <cfRule type="containsText" dxfId="11048" priority="2140" stopIfTrue="1" operator="containsText" text="NS">
      <formula>NOT(ISERROR(SEARCH("NS",I1604:I1605)))</formula>
    </cfRule>
  </conditionalFormatting>
  <conditionalFormatting sqref="I1604:I1605">
    <cfRule type="containsText" dxfId="11047" priority="2141" stopIfTrue="1" operator="containsText" text="DW">
      <formula>NOT(ISERROR(SEARCH("DW",I1604:I1605)))</formula>
    </cfRule>
  </conditionalFormatting>
  <conditionalFormatting sqref="I1604:I1605">
    <cfRule type="containsText" dxfId="11046" priority="2142" stopIfTrue="1" operator="containsText" text="NC">
      <formula>NOT(ISERROR(SEARCH("NC",I1604:I1605)))</formula>
    </cfRule>
  </conditionalFormatting>
  <conditionalFormatting sqref="I1656:I1657">
    <cfRule type="containsText" dxfId="11045" priority="2143" stopIfTrue="1" operator="containsText" text="NS">
      <formula>NOT(ISERROR(SEARCH("NS",I1656:I1657)))</formula>
    </cfRule>
  </conditionalFormatting>
  <conditionalFormatting sqref="I1656:I1657">
    <cfRule type="containsText" dxfId="11044" priority="2144" stopIfTrue="1" operator="containsText" text="DW">
      <formula>NOT(ISERROR(SEARCH("DW",I1656:I1657)))</formula>
    </cfRule>
  </conditionalFormatting>
  <conditionalFormatting sqref="I1656:I1657">
    <cfRule type="containsText" dxfId="11043" priority="2145" stopIfTrue="1" operator="containsText" text="NC">
      <formula>NOT(ISERROR(SEARCH("NC",I1656:I1657)))</formula>
    </cfRule>
  </conditionalFormatting>
  <conditionalFormatting sqref="I1707:I1708">
    <cfRule type="containsText" dxfId="11042" priority="2146" stopIfTrue="1" operator="containsText" text="NS">
      <formula>NOT(ISERROR(SEARCH("NS",I1707:I1708)))</formula>
    </cfRule>
  </conditionalFormatting>
  <conditionalFormatting sqref="I1707:I1708">
    <cfRule type="containsText" dxfId="11041" priority="2147" stopIfTrue="1" operator="containsText" text="DW">
      <formula>NOT(ISERROR(SEARCH("DW",I1707:I1708)))</formula>
    </cfRule>
  </conditionalFormatting>
  <conditionalFormatting sqref="I1707:I1708">
    <cfRule type="containsText" dxfId="11040" priority="2148" stopIfTrue="1" operator="containsText" text="NC">
      <formula>NOT(ISERROR(SEARCH("NC",I1707:I1708)))</formula>
    </cfRule>
  </conditionalFormatting>
  <conditionalFormatting sqref="I1911:I1912">
    <cfRule type="containsText" dxfId="11039" priority="2149" stopIfTrue="1" operator="containsText" text="NS">
      <formula>NOT(ISERROR(SEARCH("NS",I1911:I1912)))</formula>
    </cfRule>
  </conditionalFormatting>
  <conditionalFormatting sqref="I1911:I1912">
    <cfRule type="containsText" dxfId="11038" priority="2150" stopIfTrue="1" operator="containsText" text="DW">
      <formula>NOT(ISERROR(SEARCH("DW",I1911:I1912)))</formula>
    </cfRule>
  </conditionalFormatting>
  <conditionalFormatting sqref="I1911:I1912">
    <cfRule type="containsText" dxfId="11037" priority="2151" stopIfTrue="1" operator="containsText" text="NC">
      <formula>NOT(ISERROR(SEARCH("NC",I1911:I1912)))</formula>
    </cfRule>
  </conditionalFormatting>
  <conditionalFormatting sqref="I2012:I2013">
    <cfRule type="containsText" dxfId="11036" priority="2152" stopIfTrue="1" operator="containsText" text="NS">
      <formula>NOT(ISERROR(SEARCH("NS",I2012:I2013)))</formula>
    </cfRule>
  </conditionalFormatting>
  <conditionalFormatting sqref="I2012:I2013">
    <cfRule type="containsText" dxfId="11035" priority="2153" stopIfTrue="1" operator="containsText" text="DW">
      <formula>NOT(ISERROR(SEARCH("DW",I2012:I2013)))</formula>
    </cfRule>
  </conditionalFormatting>
  <conditionalFormatting sqref="I2012:I2013">
    <cfRule type="containsText" dxfId="11034" priority="2154" stopIfTrue="1" operator="containsText" text="NC">
      <formula>NOT(ISERROR(SEARCH("NC",I2012:I2013)))</formula>
    </cfRule>
  </conditionalFormatting>
  <conditionalFormatting sqref="I2115:I2116">
    <cfRule type="containsText" dxfId="11033" priority="2155" stopIfTrue="1" operator="containsText" text="NS">
      <formula>NOT(ISERROR(SEARCH("NS",I2115:I2116)))</formula>
    </cfRule>
  </conditionalFormatting>
  <conditionalFormatting sqref="I2115:I2116">
    <cfRule type="containsText" dxfId="11032" priority="2156" stopIfTrue="1" operator="containsText" text="DW">
      <formula>NOT(ISERROR(SEARCH("DW",I2115:I2116)))</formula>
    </cfRule>
  </conditionalFormatting>
  <conditionalFormatting sqref="I2115:I2116">
    <cfRule type="containsText" dxfId="11031" priority="2157" stopIfTrue="1" operator="containsText" text="NC">
      <formula>NOT(ISERROR(SEARCH("NC",I2115:I2116)))</formula>
    </cfRule>
  </conditionalFormatting>
  <conditionalFormatting sqref="I1452:I1453">
    <cfRule type="containsText" dxfId="11030" priority="2158" stopIfTrue="1" operator="containsText" text="NS">
      <formula>NOT(ISERROR(SEARCH("NS",I1452:I1453)))</formula>
    </cfRule>
  </conditionalFormatting>
  <conditionalFormatting sqref="I1452:I1453">
    <cfRule type="containsText" dxfId="11029" priority="2159" stopIfTrue="1" operator="containsText" text="DW">
      <formula>NOT(ISERROR(SEARCH("DW",I1452:I1453)))</formula>
    </cfRule>
  </conditionalFormatting>
  <conditionalFormatting sqref="I1452:I1453">
    <cfRule type="containsText" dxfId="11028" priority="2160" stopIfTrue="1" operator="containsText" text="NC">
      <formula>NOT(ISERROR(SEARCH("NC",I1452:I1453)))</formula>
    </cfRule>
  </conditionalFormatting>
  <conditionalFormatting sqref="I2319:I2320">
    <cfRule type="containsText" dxfId="11027" priority="2161" stopIfTrue="1" operator="containsText" text="NS">
      <formula>NOT(ISERROR(SEARCH("NS",I2319:I2320)))</formula>
    </cfRule>
  </conditionalFormatting>
  <conditionalFormatting sqref="I2319:I2320">
    <cfRule type="containsText" dxfId="11026" priority="2162" stopIfTrue="1" operator="containsText" text="DW">
      <formula>NOT(ISERROR(SEARCH("DW",I2319:I2320)))</formula>
    </cfRule>
  </conditionalFormatting>
  <conditionalFormatting sqref="I2319:I2320">
    <cfRule type="containsText" dxfId="11025" priority="2163" stopIfTrue="1" operator="containsText" text="NC">
      <formula>NOT(ISERROR(SEARCH("NC",I2319:I2320)))</formula>
    </cfRule>
  </conditionalFormatting>
  <conditionalFormatting sqref="I2420:I2421">
    <cfRule type="containsText" dxfId="11024" priority="2164" stopIfTrue="1" operator="containsText" text="NS">
      <formula>NOT(ISERROR(SEARCH("NS",I2420:I2421)))</formula>
    </cfRule>
  </conditionalFormatting>
  <conditionalFormatting sqref="I2420:I2421">
    <cfRule type="containsText" dxfId="11023" priority="2165" stopIfTrue="1" operator="containsText" text="DW">
      <formula>NOT(ISERROR(SEARCH("DW",I2420:I2421)))</formula>
    </cfRule>
  </conditionalFormatting>
  <conditionalFormatting sqref="I2420:I2421">
    <cfRule type="containsText" dxfId="11022" priority="2166" stopIfTrue="1" operator="containsText" text="NC">
      <formula>NOT(ISERROR(SEARCH("NC",I2420:I2421)))</formula>
    </cfRule>
  </conditionalFormatting>
  <conditionalFormatting sqref="I2523:I2524">
    <cfRule type="containsText" dxfId="11021" priority="2167" stopIfTrue="1" operator="containsText" text="NS">
      <formula>NOT(ISERROR(SEARCH("NS",I2523:I2524)))</formula>
    </cfRule>
  </conditionalFormatting>
  <conditionalFormatting sqref="I2523:I2524">
    <cfRule type="containsText" dxfId="11020" priority="2168" stopIfTrue="1" operator="containsText" text="DW">
      <formula>NOT(ISERROR(SEARCH("DW",I2523:I2524)))</formula>
    </cfRule>
  </conditionalFormatting>
  <conditionalFormatting sqref="I2523:I2524">
    <cfRule type="containsText" dxfId="11019" priority="2169" stopIfTrue="1" operator="containsText" text="NC">
      <formula>NOT(ISERROR(SEARCH("NC",I2523:I2524)))</formula>
    </cfRule>
  </conditionalFormatting>
  <conditionalFormatting sqref="I2624:I2625">
    <cfRule type="containsText" dxfId="11018" priority="2170" stopIfTrue="1" operator="containsText" text="NS">
      <formula>NOT(ISERROR(SEARCH("NS",I2624:I2625)))</formula>
    </cfRule>
  </conditionalFormatting>
  <conditionalFormatting sqref="I2624:I2625">
    <cfRule type="containsText" dxfId="11017" priority="2171" stopIfTrue="1" operator="containsText" text="DW">
      <formula>NOT(ISERROR(SEARCH("DW",I2624:I2625)))</formula>
    </cfRule>
  </conditionalFormatting>
  <conditionalFormatting sqref="I2624:I2625">
    <cfRule type="containsText" dxfId="11016" priority="2172" stopIfTrue="1" operator="containsText" text="NC">
      <formula>NOT(ISERROR(SEARCH("NC",I2624:I2625)))</formula>
    </cfRule>
  </conditionalFormatting>
  <conditionalFormatting sqref="I2676:I2677">
    <cfRule type="containsText" dxfId="11015" priority="2173" stopIfTrue="1" operator="containsText" text="NS">
      <formula>NOT(ISERROR(SEARCH("NS",I2676:I2677)))</formula>
    </cfRule>
  </conditionalFormatting>
  <conditionalFormatting sqref="I2676:I2677">
    <cfRule type="containsText" dxfId="11014" priority="2174" stopIfTrue="1" operator="containsText" text="DW">
      <formula>NOT(ISERROR(SEARCH("DW",I2676:I2677)))</formula>
    </cfRule>
  </conditionalFormatting>
  <conditionalFormatting sqref="I2676:I2677">
    <cfRule type="containsText" dxfId="11013" priority="2175" stopIfTrue="1" operator="containsText" text="NC">
      <formula>NOT(ISERROR(SEARCH("NC",I2676:I2677)))</formula>
    </cfRule>
  </conditionalFormatting>
  <conditionalFormatting sqref="I361">
    <cfRule type="containsText" dxfId="11012" priority="2176" stopIfTrue="1" operator="containsText" text="NS">
      <formula>NOT(ISERROR(SEARCH("NS",I361)))</formula>
    </cfRule>
  </conditionalFormatting>
  <conditionalFormatting sqref="I361">
    <cfRule type="containsText" dxfId="11011" priority="2177" stopIfTrue="1" operator="containsText" text="DW">
      <formula>NOT(ISERROR(SEARCH("DW",I361)))</formula>
    </cfRule>
  </conditionalFormatting>
  <conditionalFormatting sqref="I361">
    <cfRule type="containsText" dxfId="11010" priority="2178" stopIfTrue="1" operator="containsText" text="NC">
      <formula>NOT(ISERROR(SEARCH("NC",I361)))</formula>
    </cfRule>
  </conditionalFormatting>
  <conditionalFormatting sqref="I368:I370">
    <cfRule type="containsText" dxfId="11009" priority="2179" stopIfTrue="1" operator="containsText" text="NS">
      <formula>NOT(ISERROR(SEARCH("NS",I368:I370)))</formula>
    </cfRule>
  </conditionalFormatting>
  <conditionalFormatting sqref="I368:I370">
    <cfRule type="containsText" dxfId="11008" priority="2180" stopIfTrue="1" operator="containsText" text="DW">
      <formula>NOT(ISERROR(SEARCH("DW",I368:I370)))</formula>
    </cfRule>
  </conditionalFormatting>
  <conditionalFormatting sqref="I368:I370">
    <cfRule type="containsText" dxfId="11007" priority="2181" stopIfTrue="1" operator="containsText" text="NC">
      <formula>NOT(ISERROR(SEARCH("NC",I368:I370)))</formula>
    </cfRule>
  </conditionalFormatting>
  <conditionalFormatting sqref="I411">
    <cfRule type="containsText" dxfId="11006" priority="2182" stopIfTrue="1" operator="containsText" text="NS">
      <formula>NOT(ISERROR(SEARCH("NS",I411)))</formula>
    </cfRule>
  </conditionalFormatting>
  <conditionalFormatting sqref="I411">
    <cfRule type="containsText" dxfId="11005" priority="2183" stopIfTrue="1" operator="containsText" text="DW">
      <formula>NOT(ISERROR(SEARCH("DW",I411)))</formula>
    </cfRule>
  </conditionalFormatting>
  <conditionalFormatting sqref="I411">
    <cfRule type="containsText" dxfId="11004" priority="2184" stopIfTrue="1" operator="containsText" text="NC">
      <formula>NOT(ISERROR(SEARCH("NC",I411)))</formula>
    </cfRule>
  </conditionalFormatting>
  <conditionalFormatting sqref="I416">
    <cfRule type="containsText" dxfId="11003" priority="2185" stopIfTrue="1" operator="containsText" text="NS">
      <formula>NOT(ISERROR(SEARCH("NS",I416)))</formula>
    </cfRule>
  </conditionalFormatting>
  <conditionalFormatting sqref="I416">
    <cfRule type="containsText" dxfId="11002" priority="2186" stopIfTrue="1" operator="containsText" text="DW">
      <formula>NOT(ISERROR(SEARCH("DW",I416)))</formula>
    </cfRule>
  </conditionalFormatting>
  <conditionalFormatting sqref="I416">
    <cfRule type="containsText" dxfId="11001" priority="2187" stopIfTrue="1" operator="containsText" text="NC">
      <formula>NOT(ISERROR(SEARCH("NC",I416)))</formula>
    </cfRule>
  </conditionalFormatting>
  <conditionalFormatting sqref="I419:I420">
    <cfRule type="containsText" dxfId="11000" priority="2188" stopIfTrue="1" operator="containsText" text="NS">
      <formula>NOT(ISERROR(SEARCH("NS",I419:I420)))</formula>
    </cfRule>
  </conditionalFormatting>
  <conditionalFormatting sqref="I419:I420">
    <cfRule type="containsText" dxfId="10999" priority="2189" stopIfTrue="1" operator="containsText" text="DW">
      <formula>NOT(ISERROR(SEARCH("DW",I419:I420)))</formula>
    </cfRule>
  </conditionalFormatting>
  <conditionalFormatting sqref="I419:I420">
    <cfRule type="containsText" dxfId="10998" priority="2190" stopIfTrue="1" operator="containsText" text="NC">
      <formula>NOT(ISERROR(SEARCH("NC",I419:I420)))</formula>
    </cfRule>
  </conditionalFormatting>
  <conditionalFormatting sqref="I463">
    <cfRule type="containsText" dxfId="10997" priority="2191" stopIfTrue="1" operator="containsText" text="NS">
      <formula>NOT(ISERROR(SEARCH("NS",I463)))</formula>
    </cfRule>
  </conditionalFormatting>
  <conditionalFormatting sqref="I463">
    <cfRule type="containsText" dxfId="10996" priority="2192" stopIfTrue="1" operator="containsText" text="DW">
      <formula>NOT(ISERROR(SEARCH("DW",I463)))</formula>
    </cfRule>
  </conditionalFormatting>
  <conditionalFormatting sqref="I463">
    <cfRule type="containsText" dxfId="10995" priority="2193" stopIfTrue="1" operator="containsText" text="NC">
      <formula>NOT(ISERROR(SEARCH("NC",I463)))</formula>
    </cfRule>
  </conditionalFormatting>
  <conditionalFormatting sqref="I470:I472">
    <cfRule type="containsText" dxfId="10994" priority="2194" stopIfTrue="1" operator="containsText" text="NS">
      <formula>NOT(ISERROR(SEARCH("NS",I470:I472)))</formula>
    </cfRule>
  </conditionalFormatting>
  <conditionalFormatting sqref="I470:I472">
    <cfRule type="containsText" dxfId="10993" priority="2195" stopIfTrue="1" operator="containsText" text="DW">
      <formula>NOT(ISERROR(SEARCH("DW",I470:I472)))</formula>
    </cfRule>
  </conditionalFormatting>
  <conditionalFormatting sqref="I470:I472">
    <cfRule type="containsText" dxfId="10992" priority="2196" stopIfTrue="1" operator="containsText" text="NC">
      <formula>NOT(ISERROR(SEARCH("NC",I470:I472)))</formula>
    </cfRule>
  </conditionalFormatting>
  <conditionalFormatting sqref="I514">
    <cfRule type="containsText" dxfId="10991" priority="2197" stopIfTrue="1" operator="containsText" text="NS">
      <formula>NOT(ISERROR(SEARCH("NS",I514)))</formula>
    </cfRule>
  </conditionalFormatting>
  <conditionalFormatting sqref="I514">
    <cfRule type="containsText" dxfId="10990" priority="2198" stopIfTrue="1" operator="containsText" text="DW">
      <formula>NOT(ISERROR(SEARCH("DW",I514)))</formula>
    </cfRule>
  </conditionalFormatting>
  <conditionalFormatting sqref="I514">
    <cfRule type="containsText" dxfId="10989" priority="2199" stopIfTrue="1" operator="containsText" text="NC">
      <formula>NOT(ISERROR(SEARCH("NC",I514)))</formula>
    </cfRule>
  </conditionalFormatting>
  <conditionalFormatting sqref="I521:I523">
    <cfRule type="containsText" dxfId="10988" priority="2200" stopIfTrue="1" operator="containsText" text="NS">
      <formula>NOT(ISERROR(SEARCH("NS",I521:I523)))</formula>
    </cfRule>
  </conditionalFormatting>
  <conditionalFormatting sqref="I521:I523">
    <cfRule type="containsText" dxfId="10987" priority="2201" stopIfTrue="1" operator="containsText" text="DW">
      <formula>NOT(ISERROR(SEARCH("DW",I521:I523)))</formula>
    </cfRule>
  </conditionalFormatting>
  <conditionalFormatting sqref="I521:I523">
    <cfRule type="containsText" dxfId="10986" priority="2202" stopIfTrue="1" operator="containsText" text="NC">
      <formula>NOT(ISERROR(SEARCH("NC",I521:I523)))</formula>
    </cfRule>
  </conditionalFormatting>
  <conditionalFormatting sqref="I565">
    <cfRule type="containsText" dxfId="10985" priority="2203" stopIfTrue="1" operator="containsText" text="NS">
      <formula>NOT(ISERROR(SEARCH("NS",I565)))</formula>
    </cfRule>
  </conditionalFormatting>
  <conditionalFormatting sqref="I565">
    <cfRule type="containsText" dxfId="10984" priority="2204" stopIfTrue="1" operator="containsText" text="DW">
      <formula>NOT(ISERROR(SEARCH("DW",I565)))</formula>
    </cfRule>
  </conditionalFormatting>
  <conditionalFormatting sqref="I565">
    <cfRule type="containsText" dxfId="10983" priority="2205" stopIfTrue="1" operator="containsText" text="NC">
      <formula>NOT(ISERROR(SEARCH("NC",I565)))</formula>
    </cfRule>
  </conditionalFormatting>
  <conditionalFormatting sqref="I572:I574">
    <cfRule type="containsText" dxfId="10982" priority="2206" stopIfTrue="1" operator="containsText" text="NS">
      <formula>NOT(ISERROR(SEARCH("NS",I572:I574)))</formula>
    </cfRule>
  </conditionalFormatting>
  <conditionalFormatting sqref="I572:I574">
    <cfRule type="containsText" dxfId="10981" priority="2207" stopIfTrue="1" operator="containsText" text="DW">
      <formula>NOT(ISERROR(SEARCH("DW",I572:I574)))</formula>
    </cfRule>
  </conditionalFormatting>
  <conditionalFormatting sqref="I572:I574">
    <cfRule type="containsText" dxfId="10980" priority="2208" stopIfTrue="1" operator="containsText" text="NC">
      <formula>NOT(ISERROR(SEARCH("NC",I572:I574)))</formula>
    </cfRule>
  </conditionalFormatting>
  <conditionalFormatting sqref="I616:I617">
    <cfRule type="containsText" dxfId="10979" priority="2209" stopIfTrue="1" operator="containsText" text="NS">
      <formula>NOT(ISERROR(SEARCH("NS",I616:I617)))</formula>
    </cfRule>
  </conditionalFormatting>
  <conditionalFormatting sqref="I616:I617">
    <cfRule type="containsText" dxfId="10978" priority="2210" stopIfTrue="1" operator="containsText" text="DW">
      <formula>NOT(ISERROR(SEARCH("DW",I616:I617)))</formula>
    </cfRule>
  </conditionalFormatting>
  <conditionalFormatting sqref="I616:I617">
    <cfRule type="containsText" dxfId="10977" priority="2211" stopIfTrue="1" operator="containsText" text="NC">
      <formula>NOT(ISERROR(SEARCH("NC",I616:I617)))</formula>
    </cfRule>
  </conditionalFormatting>
  <conditionalFormatting sqref="I624:I625">
    <cfRule type="containsText" dxfId="10976" priority="2212" stopIfTrue="1" operator="containsText" text="NS">
      <formula>NOT(ISERROR(SEARCH("NS",I624:I625)))</formula>
    </cfRule>
  </conditionalFormatting>
  <conditionalFormatting sqref="I624:I625">
    <cfRule type="containsText" dxfId="10975" priority="2213" stopIfTrue="1" operator="containsText" text="DW">
      <formula>NOT(ISERROR(SEARCH("DW",I624:I625)))</formula>
    </cfRule>
  </conditionalFormatting>
  <conditionalFormatting sqref="I624:I625">
    <cfRule type="containsText" dxfId="10974" priority="2214" stopIfTrue="1" operator="containsText" text="NC">
      <formula>NOT(ISERROR(SEARCH("NC",I624:I625)))</formula>
    </cfRule>
  </conditionalFormatting>
  <conditionalFormatting sqref="I667">
    <cfRule type="containsText" dxfId="10973" priority="2215" stopIfTrue="1" operator="containsText" text="NS">
      <formula>NOT(ISERROR(SEARCH("NS",I667)))</formula>
    </cfRule>
  </conditionalFormatting>
  <conditionalFormatting sqref="I667">
    <cfRule type="containsText" dxfId="10972" priority="2216" stopIfTrue="1" operator="containsText" text="DW">
      <formula>NOT(ISERROR(SEARCH("DW",I667)))</formula>
    </cfRule>
  </conditionalFormatting>
  <conditionalFormatting sqref="I667">
    <cfRule type="containsText" dxfId="10971" priority="2217" stopIfTrue="1" operator="containsText" text="NC">
      <formula>NOT(ISERROR(SEARCH("NC",I667)))</formula>
    </cfRule>
  </conditionalFormatting>
  <conditionalFormatting sqref="I674:I676">
    <cfRule type="containsText" dxfId="10970" priority="2218" stopIfTrue="1" operator="containsText" text="NS">
      <formula>NOT(ISERROR(SEARCH("NS",I674:I676)))</formula>
    </cfRule>
  </conditionalFormatting>
  <conditionalFormatting sqref="I674:I676">
    <cfRule type="containsText" dxfId="10969" priority="2219" stopIfTrue="1" operator="containsText" text="DW">
      <formula>NOT(ISERROR(SEARCH("DW",I674:I676)))</formula>
    </cfRule>
  </conditionalFormatting>
  <conditionalFormatting sqref="I674:I676">
    <cfRule type="containsText" dxfId="10968" priority="2220" stopIfTrue="1" operator="containsText" text="NC">
      <formula>NOT(ISERROR(SEARCH("NC",I674:I676)))</formula>
    </cfRule>
  </conditionalFormatting>
  <conditionalFormatting sqref="I718">
    <cfRule type="containsText" dxfId="10967" priority="2221" stopIfTrue="1" operator="containsText" text="NS">
      <formula>NOT(ISERROR(SEARCH("NS",I718)))</formula>
    </cfRule>
  </conditionalFormatting>
  <conditionalFormatting sqref="I718">
    <cfRule type="containsText" dxfId="10966" priority="2222" stopIfTrue="1" operator="containsText" text="DW">
      <formula>NOT(ISERROR(SEARCH("DW",I718)))</formula>
    </cfRule>
  </conditionalFormatting>
  <conditionalFormatting sqref="I718">
    <cfRule type="containsText" dxfId="10965" priority="2223" stopIfTrue="1" operator="containsText" text="NC">
      <formula>NOT(ISERROR(SEARCH("NC",I718)))</formula>
    </cfRule>
  </conditionalFormatting>
  <conditionalFormatting sqref="I725:I727">
    <cfRule type="containsText" dxfId="10964" priority="2224" stopIfTrue="1" operator="containsText" text="NS">
      <formula>NOT(ISERROR(SEARCH("NS",I725:I727)))</formula>
    </cfRule>
  </conditionalFormatting>
  <conditionalFormatting sqref="I725:I727">
    <cfRule type="containsText" dxfId="10963" priority="2225" stopIfTrue="1" operator="containsText" text="DW">
      <formula>NOT(ISERROR(SEARCH("DW",I725:I727)))</formula>
    </cfRule>
  </conditionalFormatting>
  <conditionalFormatting sqref="I725:I727">
    <cfRule type="containsText" dxfId="10962" priority="2226" stopIfTrue="1" operator="containsText" text="NC">
      <formula>NOT(ISERROR(SEARCH("NC",I725:I727)))</formula>
    </cfRule>
  </conditionalFormatting>
  <conditionalFormatting sqref="I769">
    <cfRule type="containsText" dxfId="10961" priority="2227" stopIfTrue="1" operator="containsText" text="NS">
      <formula>NOT(ISERROR(SEARCH("NS",I769)))</formula>
    </cfRule>
  </conditionalFormatting>
  <conditionalFormatting sqref="I769">
    <cfRule type="containsText" dxfId="10960" priority="2228" stopIfTrue="1" operator="containsText" text="DW">
      <formula>NOT(ISERROR(SEARCH("DW",I769)))</formula>
    </cfRule>
  </conditionalFormatting>
  <conditionalFormatting sqref="I769">
    <cfRule type="containsText" dxfId="10959" priority="2229" stopIfTrue="1" operator="containsText" text="NC">
      <formula>NOT(ISERROR(SEARCH("NC",I769)))</formula>
    </cfRule>
  </conditionalFormatting>
  <conditionalFormatting sqref="I776:I778">
    <cfRule type="containsText" dxfId="10958" priority="2230" stopIfTrue="1" operator="containsText" text="NS">
      <formula>NOT(ISERROR(SEARCH("NS",I776:I778)))</formula>
    </cfRule>
  </conditionalFormatting>
  <conditionalFormatting sqref="I776:I778">
    <cfRule type="containsText" dxfId="10957" priority="2231" stopIfTrue="1" operator="containsText" text="DW">
      <formula>NOT(ISERROR(SEARCH("DW",I776:I778)))</formula>
    </cfRule>
  </conditionalFormatting>
  <conditionalFormatting sqref="I776:I778">
    <cfRule type="containsText" dxfId="10956" priority="2232" stopIfTrue="1" operator="containsText" text="NC">
      <formula>NOT(ISERROR(SEARCH("NC",I776:I778)))</formula>
    </cfRule>
  </conditionalFormatting>
  <conditionalFormatting sqref="I820">
    <cfRule type="containsText" dxfId="10955" priority="2233" stopIfTrue="1" operator="containsText" text="NS">
      <formula>NOT(ISERROR(SEARCH("NS",I820)))</formula>
    </cfRule>
  </conditionalFormatting>
  <conditionalFormatting sqref="I820">
    <cfRule type="containsText" dxfId="10954" priority="2234" stopIfTrue="1" operator="containsText" text="DW">
      <formula>NOT(ISERROR(SEARCH("DW",I820)))</formula>
    </cfRule>
  </conditionalFormatting>
  <conditionalFormatting sqref="I820">
    <cfRule type="containsText" dxfId="10953" priority="2235" stopIfTrue="1" operator="containsText" text="NC">
      <formula>NOT(ISERROR(SEARCH("NC",I820)))</formula>
    </cfRule>
  </conditionalFormatting>
  <conditionalFormatting sqref="I827:I829">
    <cfRule type="containsText" dxfId="10952" priority="2236" stopIfTrue="1" operator="containsText" text="NS">
      <formula>NOT(ISERROR(SEARCH("NS",I827:I829)))</formula>
    </cfRule>
  </conditionalFormatting>
  <conditionalFormatting sqref="I827:I829">
    <cfRule type="containsText" dxfId="10951" priority="2237" stopIfTrue="1" operator="containsText" text="DW">
      <formula>NOT(ISERROR(SEARCH("DW",I827:I829)))</formula>
    </cfRule>
  </conditionalFormatting>
  <conditionalFormatting sqref="I827:I829">
    <cfRule type="containsText" dxfId="10950" priority="2238" stopIfTrue="1" operator="containsText" text="NC">
      <formula>NOT(ISERROR(SEARCH("NC",I827:I829)))</formula>
    </cfRule>
  </conditionalFormatting>
  <conditionalFormatting sqref="I871">
    <cfRule type="containsText" dxfId="10949" priority="2239" stopIfTrue="1" operator="containsText" text="NS">
      <formula>NOT(ISERROR(SEARCH("NS",I871)))</formula>
    </cfRule>
  </conditionalFormatting>
  <conditionalFormatting sqref="I871">
    <cfRule type="containsText" dxfId="10948" priority="2240" stopIfTrue="1" operator="containsText" text="DW">
      <formula>NOT(ISERROR(SEARCH("DW",I871)))</formula>
    </cfRule>
  </conditionalFormatting>
  <conditionalFormatting sqref="I871">
    <cfRule type="containsText" dxfId="10947" priority="2241" stopIfTrue="1" operator="containsText" text="NC">
      <formula>NOT(ISERROR(SEARCH("NC",I871)))</formula>
    </cfRule>
  </conditionalFormatting>
  <conditionalFormatting sqref="I878:I880">
    <cfRule type="containsText" dxfId="10946" priority="2242" stopIfTrue="1" operator="containsText" text="NS">
      <formula>NOT(ISERROR(SEARCH("NS",I878:I880)))</formula>
    </cfRule>
  </conditionalFormatting>
  <conditionalFormatting sqref="I878:I880">
    <cfRule type="containsText" dxfId="10945" priority="2243" stopIfTrue="1" operator="containsText" text="DW">
      <formula>NOT(ISERROR(SEARCH("DW",I878:I880)))</formula>
    </cfRule>
  </conditionalFormatting>
  <conditionalFormatting sqref="I878:I880">
    <cfRule type="containsText" dxfId="10944" priority="2244" stopIfTrue="1" operator="containsText" text="NC">
      <formula>NOT(ISERROR(SEARCH("NC",I878:I880)))</formula>
    </cfRule>
  </conditionalFormatting>
  <conditionalFormatting sqref="I922">
    <cfRule type="containsText" dxfId="10943" priority="2245" stopIfTrue="1" operator="containsText" text="NS">
      <formula>NOT(ISERROR(SEARCH("NS",I922)))</formula>
    </cfRule>
  </conditionalFormatting>
  <conditionalFormatting sqref="I922">
    <cfRule type="containsText" dxfId="10942" priority="2246" stopIfTrue="1" operator="containsText" text="DW">
      <formula>NOT(ISERROR(SEARCH("DW",I922)))</formula>
    </cfRule>
  </conditionalFormatting>
  <conditionalFormatting sqref="I922">
    <cfRule type="containsText" dxfId="10941" priority="2247" stopIfTrue="1" operator="containsText" text="NC">
      <formula>NOT(ISERROR(SEARCH("NC",I922)))</formula>
    </cfRule>
  </conditionalFormatting>
  <conditionalFormatting sqref="I929:I931">
    <cfRule type="containsText" dxfId="10940" priority="2248" stopIfTrue="1" operator="containsText" text="NS">
      <formula>NOT(ISERROR(SEARCH("NS",I929:I931)))</formula>
    </cfRule>
  </conditionalFormatting>
  <conditionalFormatting sqref="I929:I931">
    <cfRule type="containsText" dxfId="10939" priority="2249" stopIfTrue="1" operator="containsText" text="DW">
      <formula>NOT(ISERROR(SEARCH("DW",I929:I931)))</formula>
    </cfRule>
  </conditionalFormatting>
  <conditionalFormatting sqref="I929:I931">
    <cfRule type="containsText" dxfId="10938" priority="2250" stopIfTrue="1" operator="containsText" text="NC">
      <formula>NOT(ISERROR(SEARCH("NC",I929:I931)))</formula>
    </cfRule>
  </conditionalFormatting>
  <conditionalFormatting sqref="I973">
    <cfRule type="containsText" dxfId="10937" priority="2251" stopIfTrue="1" operator="containsText" text="NS">
      <formula>NOT(ISERROR(SEARCH("NS",I973)))</formula>
    </cfRule>
  </conditionalFormatting>
  <conditionalFormatting sqref="I973">
    <cfRule type="containsText" dxfId="10936" priority="2252" stopIfTrue="1" operator="containsText" text="DW">
      <formula>NOT(ISERROR(SEARCH("DW",I973)))</formula>
    </cfRule>
  </conditionalFormatting>
  <conditionalFormatting sqref="I973">
    <cfRule type="containsText" dxfId="10935" priority="2253" stopIfTrue="1" operator="containsText" text="NC">
      <formula>NOT(ISERROR(SEARCH("NC",I973)))</formula>
    </cfRule>
  </conditionalFormatting>
  <conditionalFormatting sqref="I980:I982">
    <cfRule type="containsText" dxfId="10934" priority="2254" stopIfTrue="1" operator="containsText" text="NS">
      <formula>NOT(ISERROR(SEARCH("NS",I980:I982)))</formula>
    </cfRule>
  </conditionalFormatting>
  <conditionalFormatting sqref="I980:I982">
    <cfRule type="containsText" dxfId="10933" priority="2255" stopIfTrue="1" operator="containsText" text="DW">
      <formula>NOT(ISERROR(SEARCH("DW",I980:I982)))</formula>
    </cfRule>
  </conditionalFormatting>
  <conditionalFormatting sqref="I980:I982">
    <cfRule type="containsText" dxfId="10932" priority="2256" stopIfTrue="1" operator="containsText" text="NC">
      <formula>NOT(ISERROR(SEARCH("NC",I980:I982)))</formula>
    </cfRule>
  </conditionalFormatting>
  <conditionalFormatting sqref="I1024">
    <cfRule type="containsText" dxfId="10931" priority="2257" stopIfTrue="1" operator="containsText" text="NS">
      <formula>NOT(ISERROR(SEARCH("NS",I1024)))</formula>
    </cfRule>
  </conditionalFormatting>
  <conditionalFormatting sqref="I1024">
    <cfRule type="containsText" dxfId="10930" priority="2258" stopIfTrue="1" operator="containsText" text="DW">
      <formula>NOT(ISERROR(SEARCH("DW",I1024)))</formula>
    </cfRule>
  </conditionalFormatting>
  <conditionalFormatting sqref="I1024">
    <cfRule type="containsText" dxfId="10929" priority="2259" stopIfTrue="1" operator="containsText" text="NC">
      <formula>NOT(ISERROR(SEARCH("NC",I1024)))</formula>
    </cfRule>
  </conditionalFormatting>
  <conditionalFormatting sqref="I1031:I1033">
    <cfRule type="containsText" dxfId="10928" priority="2260" stopIfTrue="1" operator="containsText" text="NS">
      <formula>NOT(ISERROR(SEARCH("NS",I1031:I1033)))</formula>
    </cfRule>
  </conditionalFormatting>
  <conditionalFormatting sqref="I1031:I1033">
    <cfRule type="containsText" dxfId="10927" priority="2261" stopIfTrue="1" operator="containsText" text="DW">
      <formula>NOT(ISERROR(SEARCH("DW",I1031:I1033)))</formula>
    </cfRule>
  </conditionalFormatting>
  <conditionalFormatting sqref="I1031:I1033">
    <cfRule type="containsText" dxfId="10926" priority="2262" stopIfTrue="1" operator="containsText" text="NC">
      <formula>NOT(ISERROR(SEARCH("NC",I1031:I1033)))</formula>
    </cfRule>
  </conditionalFormatting>
  <conditionalFormatting sqref="I1075">
    <cfRule type="containsText" dxfId="10925" priority="2263" stopIfTrue="1" operator="containsText" text="NS">
      <formula>NOT(ISERROR(SEARCH("NS",I1075)))</formula>
    </cfRule>
  </conditionalFormatting>
  <conditionalFormatting sqref="I1075">
    <cfRule type="containsText" dxfId="10924" priority="2264" stopIfTrue="1" operator="containsText" text="DW">
      <formula>NOT(ISERROR(SEARCH("DW",I1075)))</formula>
    </cfRule>
  </conditionalFormatting>
  <conditionalFormatting sqref="I1075">
    <cfRule type="containsText" dxfId="10923" priority="2265" stopIfTrue="1" operator="containsText" text="NC">
      <formula>NOT(ISERROR(SEARCH("NC",I1075)))</formula>
    </cfRule>
  </conditionalFormatting>
  <conditionalFormatting sqref="I1082:I1084">
    <cfRule type="containsText" dxfId="10922" priority="2266" stopIfTrue="1" operator="containsText" text="NS">
      <formula>NOT(ISERROR(SEARCH("NS",I1082:I1084)))</formula>
    </cfRule>
  </conditionalFormatting>
  <conditionalFormatting sqref="I1082:I1084">
    <cfRule type="containsText" dxfId="10921" priority="2267" stopIfTrue="1" operator="containsText" text="DW">
      <formula>NOT(ISERROR(SEARCH("DW",I1082:I1084)))</formula>
    </cfRule>
  </conditionalFormatting>
  <conditionalFormatting sqref="I1082:I1084">
    <cfRule type="containsText" dxfId="10920" priority="2268" stopIfTrue="1" operator="containsText" text="NC">
      <formula>NOT(ISERROR(SEARCH("NC",I1082:I1084)))</formula>
    </cfRule>
  </conditionalFormatting>
  <conditionalFormatting sqref="I1126">
    <cfRule type="containsText" dxfId="10919" priority="2269" stopIfTrue="1" operator="containsText" text="NS">
      <formula>NOT(ISERROR(SEARCH("NS",I1126)))</formula>
    </cfRule>
  </conditionalFormatting>
  <conditionalFormatting sqref="I1126">
    <cfRule type="containsText" dxfId="10918" priority="2270" stopIfTrue="1" operator="containsText" text="DW">
      <formula>NOT(ISERROR(SEARCH("DW",I1126)))</formula>
    </cfRule>
  </conditionalFormatting>
  <conditionalFormatting sqref="I1126">
    <cfRule type="containsText" dxfId="10917" priority="2271" stopIfTrue="1" operator="containsText" text="NC">
      <formula>NOT(ISERROR(SEARCH("NC",I1126)))</formula>
    </cfRule>
  </conditionalFormatting>
  <conditionalFormatting sqref="I1133:I1135">
    <cfRule type="containsText" dxfId="10916" priority="2272" stopIfTrue="1" operator="containsText" text="NS">
      <formula>NOT(ISERROR(SEARCH("NS",I1133:I1135)))</formula>
    </cfRule>
  </conditionalFormatting>
  <conditionalFormatting sqref="I1133:I1135">
    <cfRule type="containsText" dxfId="10915" priority="2273" stopIfTrue="1" operator="containsText" text="DW">
      <formula>NOT(ISERROR(SEARCH("DW",I1133:I1135)))</formula>
    </cfRule>
  </conditionalFormatting>
  <conditionalFormatting sqref="I1133:I1135">
    <cfRule type="containsText" dxfId="10914" priority="2274" stopIfTrue="1" operator="containsText" text="NC">
      <formula>NOT(ISERROR(SEARCH("NC",I1133:I1135)))</formula>
    </cfRule>
  </conditionalFormatting>
  <conditionalFormatting sqref="I1177">
    <cfRule type="containsText" dxfId="10913" priority="2275" stopIfTrue="1" operator="containsText" text="NS">
      <formula>NOT(ISERROR(SEARCH("NS",I1177)))</formula>
    </cfRule>
  </conditionalFormatting>
  <conditionalFormatting sqref="I1177">
    <cfRule type="containsText" dxfId="10912" priority="2276" stopIfTrue="1" operator="containsText" text="DW">
      <formula>NOT(ISERROR(SEARCH("DW",I1177)))</formula>
    </cfRule>
  </conditionalFormatting>
  <conditionalFormatting sqref="I1177">
    <cfRule type="containsText" dxfId="10911" priority="2277" stopIfTrue="1" operator="containsText" text="NC">
      <formula>NOT(ISERROR(SEARCH("NC",I1177)))</formula>
    </cfRule>
  </conditionalFormatting>
  <conditionalFormatting sqref="I1184:I1186">
    <cfRule type="containsText" dxfId="10910" priority="2278" stopIfTrue="1" operator="containsText" text="NS">
      <formula>NOT(ISERROR(SEARCH("NS",I1184:I1186)))</formula>
    </cfRule>
  </conditionalFormatting>
  <conditionalFormatting sqref="I1184:I1186">
    <cfRule type="containsText" dxfId="10909" priority="2279" stopIfTrue="1" operator="containsText" text="DW">
      <formula>NOT(ISERROR(SEARCH("DW",I1184:I1186)))</formula>
    </cfRule>
  </conditionalFormatting>
  <conditionalFormatting sqref="I1184:I1186">
    <cfRule type="containsText" dxfId="10908" priority="2280" stopIfTrue="1" operator="containsText" text="NC">
      <formula>NOT(ISERROR(SEARCH("NC",I1184:I1186)))</formula>
    </cfRule>
  </conditionalFormatting>
  <conditionalFormatting sqref="I1228">
    <cfRule type="containsText" dxfId="10907" priority="2281" stopIfTrue="1" operator="containsText" text="NS">
      <formula>NOT(ISERROR(SEARCH("NS",I1228)))</formula>
    </cfRule>
  </conditionalFormatting>
  <conditionalFormatting sqref="I1228">
    <cfRule type="containsText" dxfId="10906" priority="2282" stopIfTrue="1" operator="containsText" text="DW">
      <formula>NOT(ISERROR(SEARCH("DW",I1228)))</formula>
    </cfRule>
  </conditionalFormatting>
  <conditionalFormatting sqref="I1228">
    <cfRule type="containsText" dxfId="10905" priority="2283" stopIfTrue="1" operator="containsText" text="NC">
      <formula>NOT(ISERROR(SEARCH("NC",I1228)))</formula>
    </cfRule>
  </conditionalFormatting>
  <conditionalFormatting sqref="I1235:I1237">
    <cfRule type="containsText" dxfId="10904" priority="2284" stopIfTrue="1" operator="containsText" text="NS">
      <formula>NOT(ISERROR(SEARCH("NS",I1235:I1237)))</formula>
    </cfRule>
  </conditionalFormatting>
  <conditionalFormatting sqref="I1235:I1237">
    <cfRule type="containsText" dxfId="10903" priority="2285" stopIfTrue="1" operator="containsText" text="DW">
      <formula>NOT(ISERROR(SEARCH("DW",I1235:I1237)))</formula>
    </cfRule>
  </conditionalFormatting>
  <conditionalFormatting sqref="I1235:I1237">
    <cfRule type="containsText" dxfId="10902" priority="2286" stopIfTrue="1" operator="containsText" text="NC">
      <formula>NOT(ISERROR(SEARCH("NC",I1235:I1237)))</formula>
    </cfRule>
  </conditionalFormatting>
  <conditionalFormatting sqref="I1279">
    <cfRule type="containsText" dxfId="10901" priority="2287" stopIfTrue="1" operator="containsText" text="NS">
      <formula>NOT(ISERROR(SEARCH("NS",I1279)))</formula>
    </cfRule>
  </conditionalFormatting>
  <conditionalFormatting sqref="I1279">
    <cfRule type="containsText" dxfId="10900" priority="2288" stopIfTrue="1" operator="containsText" text="DW">
      <formula>NOT(ISERROR(SEARCH("DW",I1279)))</formula>
    </cfRule>
  </conditionalFormatting>
  <conditionalFormatting sqref="I1279">
    <cfRule type="containsText" dxfId="10899" priority="2289" stopIfTrue="1" operator="containsText" text="NC">
      <formula>NOT(ISERROR(SEARCH("NC",I1279)))</formula>
    </cfRule>
  </conditionalFormatting>
  <conditionalFormatting sqref="I1286:I1288">
    <cfRule type="containsText" dxfId="10898" priority="2290" stopIfTrue="1" operator="containsText" text="NS">
      <formula>NOT(ISERROR(SEARCH("NS",I1286:I1288)))</formula>
    </cfRule>
  </conditionalFormatting>
  <conditionalFormatting sqref="I1286:I1288">
    <cfRule type="containsText" dxfId="10897" priority="2291" stopIfTrue="1" operator="containsText" text="DW">
      <formula>NOT(ISERROR(SEARCH("DW",I1286:I1288)))</formula>
    </cfRule>
  </conditionalFormatting>
  <conditionalFormatting sqref="I1286:I1288">
    <cfRule type="containsText" dxfId="10896" priority="2292" stopIfTrue="1" operator="containsText" text="NC">
      <formula>NOT(ISERROR(SEARCH("NC",I1286:I1288)))</formula>
    </cfRule>
  </conditionalFormatting>
  <conditionalFormatting sqref="I1330">
    <cfRule type="containsText" dxfId="10895" priority="2293" stopIfTrue="1" operator="containsText" text="NS">
      <formula>NOT(ISERROR(SEARCH("NS",I1330)))</formula>
    </cfRule>
  </conditionalFormatting>
  <conditionalFormatting sqref="I1330">
    <cfRule type="containsText" dxfId="10894" priority="2294" stopIfTrue="1" operator="containsText" text="DW">
      <formula>NOT(ISERROR(SEARCH("DW",I1330)))</formula>
    </cfRule>
  </conditionalFormatting>
  <conditionalFormatting sqref="I1330">
    <cfRule type="containsText" dxfId="10893" priority="2295" stopIfTrue="1" operator="containsText" text="NC">
      <formula>NOT(ISERROR(SEARCH("NC",I1330)))</formula>
    </cfRule>
  </conditionalFormatting>
  <conditionalFormatting sqref="I1337:I1339">
    <cfRule type="containsText" dxfId="10892" priority="2296" stopIfTrue="1" operator="containsText" text="NS">
      <formula>NOT(ISERROR(SEARCH("NS",I1337:I1339)))</formula>
    </cfRule>
  </conditionalFormatting>
  <conditionalFormatting sqref="I1337:I1339">
    <cfRule type="containsText" dxfId="10891" priority="2297" stopIfTrue="1" operator="containsText" text="DW">
      <formula>NOT(ISERROR(SEARCH("DW",I1337:I1339)))</formula>
    </cfRule>
  </conditionalFormatting>
  <conditionalFormatting sqref="I1337:I1339">
    <cfRule type="containsText" dxfId="10890" priority="2298" stopIfTrue="1" operator="containsText" text="NC">
      <formula>NOT(ISERROR(SEARCH("NC",I1337:I1339)))</formula>
    </cfRule>
  </conditionalFormatting>
  <conditionalFormatting sqref="I1381">
    <cfRule type="containsText" dxfId="10889" priority="2299" stopIfTrue="1" operator="containsText" text="NS">
      <formula>NOT(ISERROR(SEARCH("NS",I1381)))</formula>
    </cfRule>
  </conditionalFormatting>
  <conditionalFormatting sqref="I1381">
    <cfRule type="containsText" dxfId="10888" priority="2300" stopIfTrue="1" operator="containsText" text="DW">
      <formula>NOT(ISERROR(SEARCH("DW",I1381)))</formula>
    </cfRule>
  </conditionalFormatting>
  <conditionalFormatting sqref="I1381">
    <cfRule type="containsText" dxfId="10887" priority="2301" stopIfTrue="1" operator="containsText" text="NC">
      <formula>NOT(ISERROR(SEARCH("NC",I1381)))</formula>
    </cfRule>
  </conditionalFormatting>
  <conditionalFormatting sqref="I1388:I1390">
    <cfRule type="containsText" dxfId="10886" priority="2302" stopIfTrue="1" operator="containsText" text="NS">
      <formula>NOT(ISERROR(SEARCH("NS",I1388:I1390)))</formula>
    </cfRule>
  </conditionalFormatting>
  <conditionalFormatting sqref="I1388:I1390">
    <cfRule type="containsText" dxfId="10885" priority="2303" stopIfTrue="1" operator="containsText" text="DW">
      <formula>NOT(ISERROR(SEARCH("DW",I1388:I1390)))</formula>
    </cfRule>
  </conditionalFormatting>
  <conditionalFormatting sqref="I1388:I1390">
    <cfRule type="containsText" dxfId="10884" priority="2304" stopIfTrue="1" operator="containsText" text="NC">
      <formula>NOT(ISERROR(SEARCH("NC",I1388:I1390)))</formula>
    </cfRule>
  </conditionalFormatting>
  <conditionalFormatting sqref="I1432">
    <cfRule type="containsText" dxfId="10883" priority="2305" stopIfTrue="1" operator="containsText" text="NS">
      <formula>NOT(ISERROR(SEARCH("NS",I1432)))</formula>
    </cfRule>
  </conditionalFormatting>
  <conditionalFormatting sqref="I1432">
    <cfRule type="containsText" dxfId="10882" priority="2306" stopIfTrue="1" operator="containsText" text="DW">
      <formula>NOT(ISERROR(SEARCH("DW",I1432)))</formula>
    </cfRule>
  </conditionalFormatting>
  <conditionalFormatting sqref="I1432">
    <cfRule type="containsText" dxfId="10881" priority="2307" stopIfTrue="1" operator="containsText" text="NC">
      <formula>NOT(ISERROR(SEARCH("NC",I1432)))</formula>
    </cfRule>
  </conditionalFormatting>
  <conditionalFormatting sqref="I1439:I1441">
    <cfRule type="containsText" dxfId="10880" priority="2308" stopIfTrue="1" operator="containsText" text="NS">
      <formula>NOT(ISERROR(SEARCH("NS",I1439:I1441)))</formula>
    </cfRule>
  </conditionalFormatting>
  <conditionalFormatting sqref="I1439:I1441">
    <cfRule type="containsText" dxfId="10879" priority="2309" stopIfTrue="1" operator="containsText" text="DW">
      <formula>NOT(ISERROR(SEARCH("DW",I1439:I1441)))</formula>
    </cfRule>
  </conditionalFormatting>
  <conditionalFormatting sqref="I1439:I1441">
    <cfRule type="containsText" dxfId="10878" priority="2310" stopIfTrue="1" operator="containsText" text="NC">
      <formula>NOT(ISERROR(SEARCH("NC",I1439:I1441)))</formula>
    </cfRule>
  </conditionalFormatting>
  <conditionalFormatting sqref="I1483">
    <cfRule type="containsText" dxfId="10877" priority="2311" stopIfTrue="1" operator="containsText" text="NS">
      <formula>NOT(ISERROR(SEARCH("NS",I1483)))</formula>
    </cfRule>
  </conditionalFormatting>
  <conditionalFormatting sqref="I1483">
    <cfRule type="containsText" dxfId="10876" priority="2312" stopIfTrue="1" operator="containsText" text="DW">
      <formula>NOT(ISERROR(SEARCH("DW",I1483)))</formula>
    </cfRule>
  </conditionalFormatting>
  <conditionalFormatting sqref="I1483">
    <cfRule type="containsText" dxfId="10875" priority="2313" stopIfTrue="1" operator="containsText" text="NC">
      <formula>NOT(ISERROR(SEARCH("NC",I1483)))</formula>
    </cfRule>
  </conditionalFormatting>
  <conditionalFormatting sqref="I1490:I1492">
    <cfRule type="containsText" dxfId="10874" priority="2314" stopIfTrue="1" operator="containsText" text="NS">
      <formula>NOT(ISERROR(SEARCH("NS",I1490:I1492)))</formula>
    </cfRule>
  </conditionalFormatting>
  <conditionalFormatting sqref="I1490:I1492">
    <cfRule type="containsText" dxfId="10873" priority="2315" stopIfTrue="1" operator="containsText" text="DW">
      <formula>NOT(ISERROR(SEARCH("DW",I1490:I1492)))</formula>
    </cfRule>
  </conditionalFormatting>
  <conditionalFormatting sqref="I1490:I1492">
    <cfRule type="containsText" dxfId="10872" priority="2316" stopIfTrue="1" operator="containsText" text="NC">
      <formula>NOT(ISERROR(SEARCH("NC",I1490:I1492)))</formula>
    </cfRule>
  </conditionalFormatting>
  <conditionalFormatting sqref="I1534">
    <cfRule type="containsText" dxfId="10871" priority="2317" stopIfTrue="1" operator="containsText" text="NS">
      <formula>NOT(ISERROR(SEARCH("NS",I1534)))</formula>
    </cfRule>
  </conditionalFormatting>
  <conditionalFormatting sqref="I1534">
    <cfRule type="containsText" dxfId="10870" priority="2318" stopIfTrue="1" operator="containsText" text="DW">
      <formula>NOT(ISERROR(SEARCH("DW",I1534)))</formula>
    </cfRule>
  </conditionalFormatting>
  <conditionalFormatting sqref="I1534">
    <cfRule type="containsText" dxfId="10869" priority="2319" stopIfTrue="1" operator="containsText" text="NC">
      <formula>NOT(ISERROR(SEARCH("NC",I1534)))</formula>
    </cfRule>
  </conditionalFormatting>
  <conditionalFormatting sqref="I1541:I1543">
    <cfRule type="containsText" dxfId="10868" priority="2320" stopIfTrue="1" operator="containsText" text="NS">
      <formula>NOT(ISERROR(SEARCH("NS",I1541:I1543)))</formula>
    </cfRule>
  </conditionalFormatting>
  <conditionalFormatting sqref="I1541:I1543">
    <cfRule type="containsText" dxfId="10867" priority="2321" stopIfTrue="1" operator="containsText" text="DW">
      <formula>NOT(ISERROR(SEARCH("DW",I1541:I1543)))</formula>
    </cfRule>
  </conditionalFormatting>
  <conditionalFormatting sqref="I1541:I1543">
    <cfRule type="containsText" dxfId="10866" priority="2322" stopIfTrue="1" operator="containsText" text="NC">
      <formula>NOT(ISERROR(SEARCH("NC",I1541:I1543)))</formula>
    </cfRule>
  </conditionalFormatting>
  <conditionalFormatting sqref="I1585">
    <cfRule type="containsText" dxfId="10865" priority="2323" stopIfTrue="1" operator="containsText" text="NS">
      <formula>NOT(ISERROR(SEARCH("NS",I1585)))</formula>
    </cfRule>
  </conditionalFormatting>
  <conditionalFormatting sqref="I1585">
    <cfRule type="containsText" dxfId="10864" priority="2324" stopIfTrue="1" operator="containsText" text="DW">
      <formula>NOT(ISERROR(SEARCH("DW",I1585)))</formula>
    </cfRule>
  </conditionalFormatting>
  <conditionalFormatting sqref="I1585">
    <cfRule type="containsText" dxfId="10863" priority="2325" stopIfTrue="1" operator="containsText" text="NC">
      <formula>NOT(ISERROR(SEARCH("NC",I1585)))</formula>
    </cfRule>
  </conditionalFormatting>
  <conditionalFormatting sqref="I1592:I1594">
    <cfRule type="containsText" dxfId="10862" priority="2326" stopIfTrue="1" operator="containsText" text="NS">
      <formula>NOT(ISERROR(SEARCH("NS",I1592:I1594)))</formula>
    </cfRule>
  </conditionalFormatting>
  <conditionalFormatting sqref="I1592:I1594">
    <cfRule type="containsText" dxfId="10861" priority="2327" stopIfTrue="1" operator="containsText" text="DW">
      <formula>NOT(ISERROR(SEARCH("DW",I1592:I1594)))</formula>
    </cfRule>
  </conditionalFormatting>
  <conditionalFormatting sqref="I1592:I1594">
    <cfRule type="containsText" dxfId="10860" priority="2328" stopIfTrue="1" operator="containsText" text="NC">
      <formula>NOT(ISERROR(SEARCH("NC",I1592:I1594)))</formula>
    </cfRule>
  </conditionalFormatting>
  <conditionalFormatting sqref="I1636">
    <cfRule type="containsText" dxfId="10859" priority="2329" stopIfTrue="1" operator="containsText" text="NS">
      <formula>NOT(ISERROR(SEARCH("NS",I1636)))</formula>
    </cfRule>
  </conditionalFormatting>
  <conditionalFormatting sqref="I1636">
    <cfRule type="containsText" dxfId="10858" priority="2330" stopIfTrue="1" operator="containsText" text="DW">
      <formula>NOT(ISERROR(SEARCH("DW",I1636)))</formula>
    </cfRule>
  </conditionalFormatting>
  <conditionalFormatting sqref="I1636">
    <cfRule type="containsText" dxfId="10857" priority="2331" stopIfTrue="1" operator="containsText" text="NC">
      <formula>NOT(ISERROR(SEARCH("NC",I1636)))</formula>
    </cfRule>
  </conditionalFormatting>
  <conditionalFormatting sqref="I1643:I1645">
    <cfRule type="containsText" dxfId="10856" priority="2332" stopIfTrue="1" operator="containsText" text="NS">
      <formula>NOT(ISERROR(SEARCH("NS",I1643:I1645)))</formula>
    </cfRule>
  </conditionalFormatting>
  <conditionalFormatting sqref="I1643:I1645">
    <cfRule type="containsText" dxfId="10855" priority="2333" stopIfTrue="1" operator="containsText" text="DW">
      <formula>NOT(ISERROR(SEARCH("DW",I1643:I1645)))</formula>
    </cfRule>
  </conditionalFormatting>
  <conditionalFormatting sqref="I1643:I1645">
    <cfRule type="containsText" dxfId="10854" priority="2334" stopIfTrue="1" operator="containsText" text="NC">
      <formula>NOT(ISERROR(SEARCH("NC",I1643:I1645)))</formula>
    </cfRule>
  </conditionalFormatting>
  <conditionalFormatting sqref="I1687">
    <cfRule type="containsText" dxfId="10853" priority="2335" stopIfTrue="1" operator="containsText" text="NS">
      <formula>NOT(ISERROR(SEARCH("NS",I1687)))</formula>
    </cfRule>
  </conditionalFormatting>
  <conditionalFormatting sqref="I1687">
    <cfRule type="containsText" dxfId="10852" priority="2336" stopIfTrue="1" operator="containsText" text="DW">
      <formula>NOT(ISERROR(SEARCH("DW",I1687)))</formula>
    </cfRule>
  </conditionalFormatting>
  <conditionalFormatting sqref="I1687">
    <cfRule type="containsText" dxfId="10851" priority="2337" stopIfTrue="1" operator="containsText" text="NC">
      <formula>NOT(ISERROR(SEARCH("NC",I1687)))</formula>
    </cfRule>
  </conditionalFormatting>
  <conditionalFormatting sqref="I1694:I1696">
    <cfRule type="containsText" dxfId="10850" priority="2338" stopIfTrue="1" operator="containsText" text="NS">
      <formula>NOT(ISERROR(SEARCH("NS",I1694:I1696)))</formula>
    </cfRule>
  </conditionalFormatting>
  <conditionalFormatting sqref="I1694:I1696">
    <cfRule type="containsText" dxfId="10849" priority="2339" stopIfTrue="1" operator="containsText" text="DW">
      <formula>NOT(ISERROR(SEARCH("DW",I1694:I1696)))</formula>
    </cfRule>
  </conditionalFormatting>
  <conditionalFormatting sqref="I1694:I1696">
    <cfRule type="containsText" dxfId="10848" priority="2340" stopIfTrue="1" operator="containsText" text="NC">
      <formula>NOT(ISERROR(SEARCH("NC",I1694:I1696)))</formula>
    </cfRule>
  </conditionalFormatting>
  <conditionalFormatting sqref="I1738">
    <cfRule type="containsText" dxfId="10847" priority="2341" stopIfTrue="1" operator="containsText" text="NS">
      <formula>NOT(ISERROR(SEARCH("NS",I1738)))</formula>
    </cfRule>
  </conditionalFormatting>
  <conditionalFormatting sqref="I1738">
    <cfRule type="containsText" dxfId="10846" priority="2342" stopIfTrue="1" operator="containsText" text="DW">
      <formula>NOT(ISERROR(SEARCH("DW",I1738)))</formula>
    </cfRule>
  </conditionalFormatting>
  <conditionalFormatting sqref="I1738">
    <cfRule type="containsText" dxfId="10845" priority="2343" stopIfTrue="1" operator="containsText" text="NC">
      <formula>NOT(ISERROR(SEARCH("NC",I1738)))</formula>
    </cfRule>
  </conditionalFormatting>
  <conditionalFormatting sqref="I1745:I1747">
    <cfRule type="containsText" dxfId="10844" priority="2344" stopIfTrue="1" operator="containsText" text="NS">
      <formula>NOT(ISERROR(SEARCH("NS",I1745:I1747)))</formula>
    </cfRule>
  </conditionalFormatting>
  <conditionalFormatting sqref="I1745:I1747">
    <cfRule type="containsText" dxfId="10843" priority="2345" stopIfTrue="1" operator="containsText" text="DW">
      <formula>NOT(ISERROR(SEARCH("DW",I1745:I1747)))</formula>
    </cfRule>
  </conditionalFormatting>
  <conditionalFormatting sqref="I1745:I1747">
    <cfRule type="containsText" dxfId="10842" priority="2346" stopIfTrue="1" operator="containsText" text="NC">
      <formula>NOT(ISERROR(SEARCH("NC",I1745:I1747)))</formula>
    </cfRule>
  </conditionalFormatting>
  <conditionalFormatting sqref="I1789">
    <cfRule type="containsText" dxfId="10841" priority="2347" stopIfTrue="1" operator="containsText" text="NS">
      <formula>NOT(ISERROR(SEARCH("NS",I1789)))</formula>
    </cfRule>
  </conditionalFormatting>
  <conditionalFormatting sqref="I1789">
    <cfRule type="containsText" dxfId="10840" priority="2348" stopIfTrue="1" operator="containsText" text="DW">
      <formula>NOT(ISERROR(SEARCH("DW",I1789)))</formula>
    </cfRule>
  </conditionalFormatting>
  <conditionalFormatting sqref="I1789">
    <cfRule type="containsText" dxfId="10839" priority="2349" stopIfTrue="1" operator="containsText" text="NC">
      <formula>NOT(ISERROR(SEARCH("NC",I1789)))</formula>
    </cfRule>
  </conditionalFormatting>
  <conditionalFormatting sqref="I1796:I1798">
    <cfRule type="containsText" dxfId="10838" priority="2350" stopIfTrue="1" operator="containsText" text="NS">
      <formula>NOT(ISERROR(SEARCH("NS",I1796:I1798)))</formula>
    </cfRule>
  </conditionalFormatting>
  <conditionalFormatting sqref="I1796:I1798">
    <cfRule type="containsText" dxfId="10837" priority="2351" stopIfTrue="1" operator="containsText" text="DW">
      <formula>NOT(ISERROR(SEARCH("DW",I1796:I1798)))</formula>
    </cfRule>
  </conditionalFormatting>
  <conditionalFormatting sqref="I1796:I1798">
    <cfRule type="containsText" dxfId="10836" priority="2352" stopIfTrue="1" operator="containsText" text="NC">
      <formula>NOT(ISERROR(SEARCH("NC",I1796:I1798)))</formula>
    </cfRule>
  </conditionalFormatting>
  <conditionalFormatting sqref="I1840">
    <cfRule type="containsText" dxfId="10835" priority="2353" stopIfTrue="1" operator="containsText" text="NS">
      <formula>NOT(ISERROR(SEARCH("NS",I1840)))</formula>
    </cfRule>
  </conditionalFormatting>
  <conditionalFormatting sqref="I1840">
    <cfRule type="containsText" dxfId="10834" priority="2354" stopIfTrue="1" operator="containsText" text="DW">
      <formula>NOT(ISERROR(SEARCH("DW",I1840)))</formula>
    </cfRule>
  </conditionalFormatting>
  <conditionalFormatting sqref="I1840">
    <cfRule type="containsText" dxfId="10833" priority="2355" stopIfTrue="1" operator="containsText" text="NC">
      <formula>NOT(ISERROR(SEARCH("NC",I1840)))</formula>
    </cfRule>
  </conditionalFormatting>
  <conditionalFormatting sqref="I1847:I1849">
    <cfRule type="containsText" dxfId="10832" priority="2356" stopIfTrue="1" operator="containsText" text="NS">
      <formula>NOT(ISERROR(SEARCH("NS",I1847:I1849)))</formula>
    </cfRule>
  </conditionalFormatting>
  <conditionalFormatting sqref="I1847:I1849">
    <cfRule type="containsText" dxfId="10831" priority="2357" stopIfTrue="1" operator="containsText" text="DW">
      <formula>NOT(ISERROR(SEARCH("DW",I1847:I1849)))</formula>
    </cfRule>
  </conditionalFormatting>
  <conditionalFormatting sqref="I1847:I1849">
    <cfRule type="containsText" dxfId="10830" priority="2358" stopIfTrue="1" operator="containsText" text="NC">
      <formula>NOT(ISERROR(SEARCH("NC",I1847:I1849)))</formula>
    </cfRule>
  </conditionalFormatting>
  <conditionalFormatting sqref="I1891">
    <cfRule type="containsText" dxfId="10829" priority="2359" stopIfTrue="1" operator="containsText" text="NS">
      <formula>NOT(ISERROR(SEARCH("NS",I1891)))</formula>
    </cfRule>
  </conditionalFormatting>
  <conditionalFormatting sqref="I1891">
    <cfRule type="containsText" dxfId="10828" priority="2360" stopIfTrue="1" operator="containsText" text="DW">
      <formula>NOT(ISERROR(SEARCH("DW",I1891)))</formula>
    </cfRule>
  </conditionalFormatting>
  <conditionalFormatting sqref="I1891">
    <cfRule type="containsText" dxfId="10827" priority="2361" stopIfTrue="1" operator="containsText" text="NC">
      <formula>NOT(ISERROR(SEARCH("NC",I1891)))</formula>
    </cfRule>
  </conditionalFormatting>
  <conditionalFormatting sqref="I1898:I1900">
    <cfRule type="containsText" dxfId="10826" priority="2362" stopIfTrue="1" operator="containsText" text="NS">
      <formula>NOT(ISERROR(SEARCH("NS",I1898:I1900)))</formula>
    </cfRule>
  </conditionalFormatting>
  <conditionalFormatting sqref="I1898:I1900">
    <cfRule type="containsText" dxfId="10825" priority="2363" stopIfTrue="1" operator="containsText" text="DW">
      <formula>NOT(ISERROR(SEARCH("DW",I1898:I1900)))</formula>
    </cfRule>
  </conditionalFormatting>
  <conditionalFormatting sqref="I1898:I1900">
    <cfRule type="containsText" dxfId="10824" priority="2364" stopIfTrue="1" operator="containsText" text="NC">
      <formula>NOT(ISERROR(SEARCH("NC",I1898:I1900)))</formula>
    </cfRule>
  </conditionalFormatting>
  <conditionalFormatting sqref="I1941">
    <cfRule type="containsText" dxfId="10823" priority="2365" stopIfTrue="1" operator="containsText" text="NS">
      <formula>NOT(ISERROR(SEARCH("NS",I1941)))</formula>
    </cfRule>
  </conditionalFormatting>
  <conditionalFormatting sqref="I1941">
    <cfRule type="containsText" dxfId="10822" priority="2366" stopIfTrue="1" operator="containsText" text="DW">
      <formula>NOT(ISERROR(SEARCH("DW",I1941)))</formula>
    </cfRule>
  </conditionalFormatting>
  <conditionalFormatting sqref="I1941">
    <cfRule type="containsText" dxfId="10821" priority="2367" stopIfTrue="1" operator="containsText" text="NC">
      <formula>NOT(ISERROR(SEARCH("NC",I1941)))</formula>
    </cfRule>
  </conditionalFormatting>
  <conditionalFormatting sqref="I1946">
    <cfRule type="containsText" dxfId="10820" priority="2368" stopIfTrue="1" operator="containsText" text="NS">
      <formula>NOT(ISERROR(SEARCH("NS",I1946)))</formula>
    </cfRule>
  </conditionalFormatting>
  <conditionalFormatting sqref="I1946">
    <cfRule type="containsText" dxfId="10819" priority="2369" stopIfTrue="1" operator="containsText" text="DW">
      <formula>NOT(ISERROR(SEARCH("DW",I1946)))</formula>
    </cfRule>
  </conditionalFormatting>
  <conditionalFormatting sqref="I1946">
    <cfRule type="containsText" dxfId="10818" priority="2370" stopIfTrue="1" operator="containsText" text="NC">
      <formula>NOT(ISERROR(SEARCH("NC",I1946)))</formula>
    </cfRule>
  </conditionalFormatting>
  <conditionalFormatting sqref="I1949:I1950">
    <cfRule type="containsText" dxfId="10817" priority="2371" stopIfTrue="1" operator="containsText" text="NS">
      <formula>NOT(ISERROR(SEARCH("NS",I1949:I1950)))</formula>
    </cfRule>
  </conditionalFormatting>
  <conditionalFormatting sqref="I1949:I1950">
    <cfRule type="containsText" dxfId="10816" priority="2372" stopIfTrue="1" operator="containsText" text="DW">
      <formula>NOT(ISERROR(SEARCH("DW",I1949:I1950)))</formula>
    </cfRule>
  </conditionalFormatting>
  <conditionalFormatting sqref="I1949:I1950">
    <cfRule type="containsText" dxfId="10815" priority="2373" stopIfTrue="1" operator="containsText" text="NC">
      <formula>NOT(ISERROR(SEARCH("NC",I1949:I1950)))</formula>
    </cfRule>
  </conditionalFormatting>
  <conditionalFormatting sqref="I1992">
    <cfRule type="containsText" dxfId="10814" priority="2374" stopIfTrue="1" operator="containsText" text="NS">
      <formula>NOT(ISERROR(SEARCH("NS",I1992)))</formula>
    </cfRule>
  </conditionalFormatting>
  <conditionalFormatting sqref="I1992">
    <cfRule type="containsText" dxfId="10813" priority="2375" stopIfTrue="1" operator="containsText" text="DW">
      <formula>NOT(ISERROR(SEARCH("DW",I1992)))</formula>
    </cfRule>
  </conditionalFormatting>
  <conditionalFormatting sqref="I1992">
    <cfRule type="containsText" dxfId="10812" priority="2376" stopIfTrue="1" operator="containsText" text="NC">
      <formula>NOT(ISERROR(SEARCH("NC",I1992)))</formula>
    </cfRule>
  </conditionalFormatting>
  <conditionalFormatting sqref="I1997">
    <cfRule type="containsText" dxfId="10811" priority="2377" stopIfTrue="1" operator="containsText" text="NS">
      <formula>NOT(ISERROR(SEARCH("NS",I1997)))</formula>
    </cfRule>
  </conditionalFormatting>
  <conditionalFormatting sqref="I1997">
    <cfRule type="containsText" dxfId="10810" priority="2378" stopIfTrue="1" operator="containsText" text="DW">
      <formula>NOT(ISERROR(SEARCH("DW",I1997)))</formula>
    </cfRule>
  </conditionalFormatting>
  <conditionalFormatting sqref="I1997">
    <cfRule type="containsText" dxfId="10809" priority="2379" stopIfTrue="1" operator="containsText" text="NC">
      <formula>NOT(ISERROR(SEARCH("NC",I1997)))</formula>
    </cfRule>
  </conditionalFormatting>
  <conditionalFormatting sqref="I2000:I2001">
    <cfRule type="containsText" dxfId="10808" priority="2380" stopIfTrue="1" operator="containsText" text="NS">
      <formula>NOT(ISERROR(SEARCH("NS",I2000:I2001)))</formula>
    </cfRule>
  </conditionalFormatting>
  <conditionalFormatting sqref="I2000:I2001">
    <cfRule type="containsText" dxfId="10807" priority="2381" stopIfTrue="1" operator="containsText" text="DW">
      <formula>NOT(ISERROR(SEARCH("DW",I2000:I2001)))</formula>
    </cfRule>
  </conditionalFormatting>
  <conditionalFormatting sqref="I2000:I2001">
    <cfRule type="containsText" dxfId="10806" priority="2382" stopIfTrue="1" operator="containsText" text="NC">
      <formula>NOT(ISERROR(SEARCH("NC",I2000:I2001)))</formula>
    </cfRule>
  </conditionalFormatting>
  <conditionalFormatting sqref="I2044">
    <cfRule type="containsText" dxfId="10805" priority="2383" stopIfTrue="1" operator="containsText" text="NS">
      <formula>NOT(ISERROR(SEARCH("NS",I2044)))</formula>
    </cfRule>
  </conditionalFormatting>
  <conditionalFormatting sqref="I2044">
    <cfRule type="containsText" dxfId="10804" priority="2384" stopIfTrue="1" operator="containsText" text="DW">
      <formula>NOT(ISERROR(SEARCH("DW",I2044)))</formula>
    </cfRule>
  </conditionalFormatting>
  <conditionalFormatting sqref="I2044">
    <cfRule type="containsText" dxfId="10803" priority="2385" stopIfTrue="1" operator="containsText" text="NC">
      <formula>NOT(ISERROR(SEARCH("NC",I2044)))</formula>
    </cfRule>
  </conditionalFormatting>
  <conditionalFormatting sqref="I2051:I2053">
    <cfRule type="containsText" dxfId="10802" priority="2386" stopIfTrue="1" operator="containsText" text="NS">
      <formula>NOT(ISERROR(SEARCH("NS",I2051:I2053)))</formula>
    </cfRule>
  </conditionalFormatting>
  <conditionalFormatting sqref="I2051:I2053">
    <cfRule type="containsText" dxfId="10801" priority="2387" stopIfTrue="1" operator="containsText" text="DW">
      <formula>NOT(ISERROR(SEARCH("DW",I2051:I2053)))</formula>
    </cfRule>
  </conditionalFormatting>
  <conditionalFormatting sqref="I2051:I2053">
    <cfRule type="containsText" dxfId="10800" priority="2388" stopIfTrue="1" operator="containsText" text="NC">
      <formula>NOT(ISERROR(SEARCH("NC",I2051:I2053)))</formula>
    </cfRule>
  </conditionalFormatting>
  <conditionalFormatting sqref="I2095">
    <cfRule type="containsText" dxfId="10799" priority="2389" stopIfTrue="1" operator="containsText" text="NS">
      <formula>NOT(ISERROR(SEARCH("NS",I2095)))</formula>
    </cfRule>
  </conditionalFormatting>
  <conditionalFormatting sqref="I2095">
    <cfRule type="containsText" dxfId="10798" priority="2390" stopIfTrue="1" operator="containsText" text="DW">
      <formula>NOT(ISERROR(SEARCH("DW",I2095)))</formula>
    </cfRule>
  </conditionalFormatting>
  <conditionalFormatting sqref="I2095">
    <cfRule type="containsText" dxfId="10797" priority="2391" stopIfTrue="1" operator="containsText" text="NC">
      <formula>NOT(ISERROR(SEARCH("NC",I2095)))</formula>
    </cfRule>
  </conditionalFormatting>
  <conditionalFormatting sqref="I2102:I2104">
    <cfRule type="containsText" dxfId="10796" priority="2392" stopIfTrue="1" operator="containsText" text="NS">
      <formula>NOT(ISERROR(SEARCH("NS",I2102:I2104)))</formula>
    </cfRule>
  </conditionalFormatting>
  <conditionalFormatting sqref="I2102:I2104">
    <cfRule type="containsText" dxfId="10795" priority="2393" stopIfTrue="1" operator="containsText" text="DW">
      <formula>NOT(ISERROR(SEARCH("DW",I2102:I2104)))</formula>
    </cfRule>
  </conditionalFormatting>
  <conditionalFormatting sqref="I2102:I2104">
    <cfRule type="containsText" dxfId="10794" priority="2394" stopIfTrue="1" operator="containsText" text="NC">
      <formula>NOT(ISERROR(SEARCH("NC",I2102:I2104)))</formula>
    </cfRule>
  </conditionalFormatting>
  <conditionalFormatting sqref="I2146">
    <cfRule type="containsText" dxfId="10793" priority="2395" stopIfTrue="1" operator="containsText" text="NS">
      <formula>NOT(ISERROR(SEARCH("NS",I2146)))</formula>
    </cfRule>
  </conditionalFormatting>
  <conditionalFormatting sqref="I2146">
    <cfRule type="containsText" dxfId="10792" priority="2396" stopIfTrue="1" operator="containsText" text="DW">
      <formula>NOT(ISERROR(SEARCH("DW",I2146)))</formula>
    </cfRule>
  </conditionalFormatting>
  <conditionalFormatting sqref="I2146">
    <cfRule type="containsText" dxfId="10791" priority="2397" stopIfTrue="1" operator="containsText" text="NC">
      <formula>NOT(ISERROR(SEARCH("NC",I2146)))</formula>
    </cfRule>
  </conditionalFormatting>
  <conditionalFormatting sqref="I2153:I2155">
    <cfRule type="containsText" dxfId="10790" priority="2398" stopIfTrue="1" operator="containsText" text="NS">
      <formula>NOT(ISERROR(SEARCH("NS",I2153:I2155)))</formula>
    </cfRule>
  </conditionalFormatting>
  <conditionalFormatting sqref="I2153:I2155">
    <cfRule type="containsText" dxfId="10789" priority="2399" stopIfTrue="1" operator="containsText" text="DW">
      <formula>NOT(ISERROR(SEARCH("DW",I2153:I2155)))</formula>
    </cfRule>
  </conditionalFormatting>
  <conditionalFormatting sqref="I2153:I2155">
    <cfRule type="containsText" dxfId="10788" priority="2400" stopIfTrue="1" operator="containsText" text="NC">
      <formula>NOT(ISERROR(SEARCH("NC",I2153:I2155)))</formula>
    </cfRule>
  </conditionalFormatting>
  <conditionalFormatting sqref="I2197">
    <cfRule type="containsText" dxfId="10787" priority="2401" stopIfTrue="1" operator="containsText" text="NS">
      <formula>NOT(ISERROR(SEARCH("NS",I2197)))</formula>
    </cfRule>
  </conditionalFormatting>
  <conditionalFormatting sqref="I2197">
    <cfRule type="containsText" dxfId="10786" priority="2402" stopIfTrue="1" operator="containsText" text="DW">
      <formula>NOT(ISERROR(SEARCH("DW",I2197)))</formula>
    </cfRule>
  </conditionalFormatting>
  <conditionalFormatting sqref="I2197">
    <cfRule type="containsText" dxfId="10785" priority="2403" stopIfTrue="1" operator="containsText" text="NC">
      <formula>NOT(ISERROR(SEARCH("NC",I2197)))</formula>
    </cfRule>
  </conditionalFormatting>
  <conditionalFormatting sqref="I2204:I2206">
    <cfRule type="containsText" dxfId="10784" priority="2404" stopIfTrue="1" operator="containsText" text="NS">
      <formula>NOT(ISERROR(SEARCH("NS",I2204:I2206)))</formula>
    </cfRule>
  </conditionalFormatting>
  <conditionalFormatting sqref="I2204:I2206">
    <cfRule type="containsText" dxfId="10783" priority="2405" stopIfTrue="1" operator="containsText" text="DW">
      <formula>NOT(ISERROR(SEARCH("DW",I2204:I2206)))</formula>
    </cfRule>
  </conditionalFormatting>
  <conditionalFormatting sqref="I2204:I2206">
    <cfRule type="containsText" dxfId="10782" priority="2406" stopIfTrue="1" operator="containsText" text="NC">
      <formula>NOT(ISERROR(SEARCH("NC",I2204:I2206)))</formula>
    </cfRule>
  </conditionalFormatting>
  <conditionalFormatting sqref="I2248">
    <cfRule type="containsText" dxfId="10781" priority="2407" stopIfTrue="1" operator="containsText" text="NS">
      <formula>NOT(ISERROR(SEARCH("NS",I2248)))</formula>
    </cfRule>
  </conditionalFormatting>
  <conditionalFormatting sqref="I2248">
    <cfRule type="containsText" dxfId="10780" priority="2408" stopIfTrue="1" operator="containsText" text="DW">
      <formula>NOT(ISERROR(SEARCH("DW",I2248)))</formula>
    </cfRule>
  </conditionalFormatting>
  <conditionalFormatting sqref="I2248">
    <cfRule type="containsText" dxfId="10779" priority="2409" stopIfTrue="1" operator="containsText" text="NC">
      <formula>NOT(ISERROR(SEARCH("NC",I2248)))</formula>
    </cfRule>
  </conditionalFormatting>
  <conditionalFormatting sqref="I2255:I2257">
    <cfRule type="containsText" dxfId="10778" priority="2410" stopIfTrue="1" operator="containsText" text="NS">
      <formula>NOT(ISERROR(SEARCH("NS",I2255:I2257)))</formula>
    </cfRule>
  </conditionalFormatting>
  <conditionalFormatting sqref="I2255:I2257">
    <cfRule type="containsText" dxfId="10777" priority="2411" stopIfTrue="1" operator="containsText" text="DW">
      <formula>NOT(ISERROR(SEARCH("DW",I2255:I2257)))</formula>
    </cfRule>
  </conditionalFormatting>
  <conditionalFormatting sqref="I2255:I2257">
    <cfRule type="containsText" dxfId="10776" priority="2412" stopIfTrue="1" operator="containsText" text="NC">
      <formula>NOT(ISERROR(SEARCH("NC",I2255:I2257)))</formula>
    </cfRule>
  </conditionalFormatting>
  <conditionalFormatting sqref="I2299">
    <cfRule type="containsText" dxfId="10775" priority="2413" stopIfTrue="1" operator="containsText" text="NS">
      <formula>NOT(ISERROR(SEARCH("NS",I2299)))</formula>
    </cfRule>
  </conditionalFormatting>
  <conditionalFormatting sqref="I2299">
    <cfRule type="containsText" dxfId="10774" priority="2414" stopIfTrue="1" operator="containsText" text="DW">
      <formula>NOT(ISERROR(SEARCH("DW",I2299)))</formula>
    </cfRule>
  </conditionalFormatting>
  <conditionalFormatting sqref="I2299">
    <cfRule type="containsText" dxfId="10773" priority="2415" stopIfTrue="1" operator="containsText" text="NC">
      <formula>NOT(ISERROR(SEARCH("NC",I2299)))</formula>
    </cfRule>
  </conditionalFormatting>
  <conditionalFormatting sqref="I2306:I2308">
    <cfRule type="containsText" dxfId="10772" priority="2416" stopIfTrue="1" operator="containsText" text="NS">
      <formula>NOT(ISERROR(SEARCH("NS",I2306:I2308)))</formula>
    </cfRule>
  </conditionalFormatting>
  <conditionalFormatting sqref="I2306:I2308">
    <cfRule type="containsText" dxfId="10771" priority="2417" stopIfTrue="1" operator="containsText" text="DW">
      <formula>NOT(ISERROR(SEARCH("DW",I2306:I2308)))</formula>
    </cfRule>
  </conditionalFormatting>
  <conditionalFormatting sqref="I2306:I2308">
    <cfRule type="containsText" dxfId="10770" priority="2418" stopIfTrue="1" operator="containsText" text="NC">
      <formula>NOT(ISERROR(SEARCH("NC",I2306:I2308)))</formula>
    </cfRule>
  </conditionalFormatting>
  <conditionalFormatting sqref="I2350">
    <cfRule type="containsText" dxfId="10769" priority="2419" stopIfTrue="1" operator="containsText" text="NS">
      <formula>NOT(ISERROR(SEARCH("NS",I2350)))</formula>
    </cfRule>
  </conditionalFormatting>
  <conditionalFormatting sqref="I2350">
    <cfRule type="containsText" dxfId="10768" priority="2420" stopIfTrue="1" operator="containsText" text="DW">
      <formula>NOT(ISERROR(SEARCH("DW",I2350)))</formula>
    </cfRule>
  </conditionalFormatting>
  <conditionalFormatting sqref="I2350">
    <cfRule type="containsText" dxfId="10767" priority="2421" stopIfTrue="1" operator="containsText" text="NC">
      <formula>NOT(ISERROR(SEARCH("NC",I2350)))</formula>
    </cfRule>
  </conditionalFormatting>
  <conditionalFormatting sqref="I2357:I2359">
    <cfRule type="containsText" dxfId="10766" priority="2422" stopIfTrue="1" operator="containsText" text="NS">
      <formula>NOT(ISERROR(SEARCH("NS",I2357:I2359)))</formula>
    </cfRule>
  </conditionalFormatting>
  <conditionalFormatting sqref="I2357:I2359">
    <cfRule type="containsText" dxfId="10765" priority="2423" stopIfTrue="1" operator="containsText" text="DW">
      <formula>NOT(ISERROR(SEARCH("DW",I2357:I2359)))</formula>
    </cfRule>
  </conditionalFormatting>
  <conditionalFormatting sqref="I2357:I2359">
    <cfRule type="containsText" dxfId="10764" priority="2424" stopIfTrue="1" operator="containsText" text="NC">
      <formula>NOT(ISERROR(SEARCH("NC",I2357:I2359)))</formula>
    </cfRule>
  </conditionalFormatting>
  <conditionalFormatting sqref="I2401">
    <cfRule type="containsText" dxfId="10763" priority="2425" stopIfTrue="1" operator="containsText" text="NS">
      <formula>NOT(ISERROR(SEARCH("NS",I2401)))</formula>
    </cfRule>
  </conditionalFormatting>
  <conditionalFormatting sqref="I2401">
    <cfRule type="containsText" dxfId="10762" priority="2426" stopIfTrue="1" operator="containsText" text="DW">
      <formula>NOT(ISERROR(SEARCH("DW",I2401)))</formula>
    </cfRule>
  </conditionalFormatting>
  <conditionalFormatting sqref="I2401">
    <cfRule type="containsText" dxfId="10761" priority="2427" stopIfTrue="1" operator="containsText" text="NC">
      <formula>NOT(ISERROR(SEARCH("NC",I2401)))</formula>
    </cfRule>
  </conditionalFormatting>
  <conditionalFormatting sqref="I2408:I2410">
    <cfRule type="containsText" dxfId="10760" priority="2428" stopIfTrue="1" operator="containsText" text="NS">
      <formula>NOT(ISERROR(SEARCH("NS",I2408:I2410)))</formula>
    </cfRule>
  </conditionalFormatting>
  <conditionalFormatting sqref="I2408:I2410">
    <cfRule type="containsText" dxfId="10759" priority="2429" stopIfTrue="1" operator="containsText" text="DW">
      <formula>NOT(ISERROR(SEARCH("DW",I2408:I2410)))</formula>
    </cfRule>
  </conditionalFormatting>
  <conditionalFormatting sqref="I2408:I2410">
    <cfRule type="containsText" dxfId="10758" priority="2430" stopIfTrue="1" operator="containsText" text="NC">
      <formula>NOT(ISERROR(SEARCH("NC",I2408:I2410)))</formula>
    </cfRule>
  </conditionalFormatting>
  <conditionalFormatting sqref="I2452">
    <cfRule type="containsText" dxfId="10757" priority="2431" stopIfTrue="1" operator="containsText" text="NS">
      <formula>NOT(ISERROR(SEARCH("NS",I2452)))</formula>
    </cfRule>
  </conditionalFormatting>
  <conditionalFormatting sqref="I2452">
    <cfRule type="containsText" dxfId="10756" priority="2432" stopIfTrue="1" operator="containsText" text="DW">
      <formula>NOT(ISERROR(SEARCH("DW",I2452)))</formula>
    </cfRule>
  </conditionalFormatting>
  <conditionalFormatting sqref="I2452">
    <cfRule type="containsText" dxfId="10755" priority="2433" stopIfTrue="1" operator="containsText" text="NC">
      <formula>NOT(ISERROR(SEARCH("NC",I2452)))</formula>
    </cfRule>
  </conditionalFormatting>
  <conditionalFormatting sqref="I2459:I2461">
    <cfRule type="containsText" dxfId="10754" priority="2434" stopIfTrue="1" operator="containsText" text="NS">
      <formula>NOT(ISERROR(SEARCH("NS",I2459:I2461)))</formula>
    </cfRule>
  </conditionalFormatting>
  <conditionalFormatting sqref="I2459:I2461">
    <cfRule type="containsText" dxfId="10753" priority="2435" stopIfTrue="1" operator="containsText" text="DW">
      <formula>NOT(ISERROR(SEARCH("DW",I2459:I2461)))</formula>
    </cfRule>
  </conditionalFormatting>
  <conditionalFormatting sqref="I2459:I2461">
    <cfRule type="containsText" dxfId="10752" priority="2436" stopIfTrue="1" operator="containsText" text="NC">
      <formula>NOT(ISERROR(SEARCH("NC",I2459:I2461)))</formula>
    </cfRule>
  </conditionalFormatting>
  <conditionalFormatting sqref="I2503">
    <cfRule type="containsText" dxfId="10751" priority="2437" stopIfTrue="1" operator="containsText" text="NS">
      <formula>NOT(ISERROR(SEARCH("NS",I2503)))</formula>
    </cfRule>
  </conditionalFormatting>
  <conditionalFormatting sqref="I2503">
    <cfRule type="containsText" dxfId="10750" priority="2438" stopIfTrue="1" operator="containsText" text="DW">
      <formula>NOT(ISERROR(SEARCH("DW",I2503)))</formula>
    </cfRule>
  </conditionalFormatting>
  <conditionalFormatting sqref="I2503">
    <cfRule type="containsText" dxfId="10749" priority="2439" stopIfTrue="1" operator="containsText" text="NC">
      <formula>NOT(ISERROR(SEARCH("NC",I2503)))</formula>
    </cfRule>
  </conditionalFormatting>
  <conditionalFormatting sqref="I2510:I2512">
    <cfRule type="containsText" dxfId="10748" priority="2440" stopIfTrue="1" operator="containsText" text="NS">
      <formula>NOT(ISERROR(SEARCH("NS",I2510:I2512)))</formula>
    </cfRule>
  </conditionalFormatting>
  <conditionalFormatting sqref="I2510:I2512">
    <cfRule type="containsText" dxfId="10747" priority="2441" stopIfTrue="1" operator="containsText" text="DW">
      <formula>NOT(ISERROR(SEARCH("DW",I2510:I2512)))</formula>
    </cfRule>
  </conditionalFormatting>
  <conditionalFormatting sqref="I2510:I2512">
    <cfRule type="containsText" dxfId="10746" priority="2442" stopIfTrue="1" operator="containsText" text="NC">
      <formula>NOT(ISERROR(SEARCH("NC",I2510:I2512)))</formula>
    </cfRule>
  </conditionalFormatting>
  <conditionalFormatting sqref="I2554">
    <cfRule type="containsText" dxfId="10745" priority="2443" stopIfTrue="1" operator="containsText" text="NS">
      <formula>NOT(ISERROR(SEARCH("NS",I2554)))</formula>
    </cfRule>
  </conditionalFormatting>
  <conditionalFormatting sqref="I2554">
    <cfRule type="containsText" dxfId="10744" priority="2444" stopIfTrue="1" operator="containsText" text="DW">
      <formula>NOT(ISERROR(SEARCH("DW",I2554)))</formula>
    </cfRule>
  </conditionalFormatting>
  <conditionalFormatting sqref="I2554">
    <cfRule type="containsText" dxfId="10743" priority="2445" stopIfTrue="1" operator="containsText" text="NC">
      <formula>NOT(ISERROR(SEARCH("NC",I2554)))</formula>
    </cfRule>
  </conditionalFormatting>
  <conditionalFormatting sqref="I2561:I2563">
    <cfRule type="containsText" dxfId="10742" priority="2446" stopIfTrue="1" operator="containsText" text="NS">
      <formula>NOT(ISERROR(SEARCH("NS",I2561:I2563)))</formula>
    </cfRule>
  </conditionalFormatting>
  <conditionalFormatting sqref="I2561:I2563">
    <cfRule type="containsText" dxfId="10741" priority="2447" stopIfTrue="1" operator="containsText" text="DW">
      <formula>NOT(ISERROR(SEARCH("DW",I2561:I2563)))</formula>
    </cfRule>
  </conditionalFormatting>
  <conditionalFormatting sqref="I2561:I2563">
    <cfRule type="containsText" dxfId="10740" priority="2448" stopIfTrue="1" operator="containsText" text="NC">
      <formula>NOT(ISERROR(SEARCH("NC",I2561:I2563)))</formula>
    </cfRule>
  </conditionalFormatting>
  <conditionalFormatting sqref="I2604">
    <cfRule type="containsText" dxfId="10739" priority="2449" stopIfTrue="1" operator="containsText" text="NS">
      <formula>NOT(ISERROR(SEARCH("NS",I2604)))</formula>
    </cfRule>
  </conditionalFormatting>
  <conditionalFormatting sqref="I2604">
    <cfRule type="containsText" dxfId="10738" priority="2450" stopIfTrue="1" operator="containsText" text="DW">
      <formula>NOT(ISERROR(SEARCH("DW",I2604)))</formula>
    </cfRule>
  </conditionalFormatting>
  <conditionalFormatting sqref="I2604">
    <cfRule type="containsText" dxfId="10737" priority="2451" stopIfTrue="1" operator="containsText" text="NC">
      <formula>NOT(ISERROR(SEARCH("NC",I2604)))</formula>
    </cfRule>
  </conditionalFormatting>
  <conditionalFormatting sqref="I2609">
    <cfRule type="containsText" dxfId="10736" priority="2452" stopIfTrue="1" operator="containsText" text="NS">
      <formula>NOT(ISERROR(SEARCH("NS",I2609)))</formula>
    </cfRule>
  </conditionalFormatting>
  <conditionalFormatting sqref="I2609">
    <cfRule type="containsText" dxfId="10735" priority="2453" stopIfTrue="1" operator="containsText" text="DW">
      <formula>NOT(ISERROR(SEARCH("DW",I2609)))</formula>
    </cfRule>
  </conditionalFormatting>
  <conditionalFormatting sqref="I2609">
    <cfRule type="containsText" dxfId="10734" priority="2454" stopIfTrue="1" operator="containsText" text="NC">
      <formula>NOT(ISERROR(SEARCH("NC",I2609)))</formula>
    </cfRule>
  </conditionalFormatting>
  <conditionalFormatting sqref="I2612:I2613">
    <cfRule type="containsText" dxfId="10733" priority="2455" stopIfTrue="1" operator="containsText" text="NS">
      <formula>NOT(ISERROR(SEARCH("NS",I2612:I2613)))</formula>
    </cfRule>
  </conditionalFormatting>
  <conditionalFormatting sqref="I2612:I2613">
    <cfRule type="containsText" dxfId="10732" priority="2456" stopIfTrue="1" operator="containsText" text="DW">
      <formula>NOT(ISERROR(SEARCH("DW",I2612:I2613)))</formula>
    </cfRule>
  </conditionalFormatting>
  <conditionalFormatting sqref="I2612:I2613">
    <cfRule type="containsText" dxfId="10731" priority="2457" stopIfTrue="1" operator="containsText" text="NC">
      <formula>NOT(ISERROR(SEARCH("NC",I2612:I2613)))</formula>
    </cfRule>
  </conditionalFormatting>
  <conditionalFormatting sqref="I2656">
    <cfRule type="containsText" dxfId="10730" priority="2458" stopIfTrue="1" operator="containsText" text="NS">
      <formula>NOT(ISERROR(SEARCH("NS",I2656)))</formula>
    </cfRule>
  </conditionalFormatting>
  <conditionalFormatting sqref="I2656">
    <cfRule type="containsText" dxfId="10729" priority="2459" stopIfTrue="1" operator="containsText" text="DW">
      <formula>NOT(ISERROR(SEARCH("DW",I2656)))</formula>
    </cfRule>
  </conditionalFormatting>
  <conditionalFormatting sqref="I2656">
    <cfRule type="containsText" dxfId="10728" priority="2460" stopIfTrue="1" operator="containsText" text="NC">
      <formula>NOT(ISERROR(SEARCH("NC",I2656)))</formula>
    </cfRule>
  </conditionalFormatting>
  <conditionalFormatting sqref="I2663:I2665">
    <cfRule type="containsText" dxfId="10727" priority="2461" stopIfTrue="1" operator="containsText" text="NS">
      <formula>NOT(ISERROR(SEARCH("NS",I2663:I2665)))</formula>
    </cfRule>
  </conditionalFormatting>
  <conditionalFormatting sqref="I2663:I2665">
    <cfRule type="containsText" dxfId="10726" priority="2462" stopIfTrue="1" operator="containsText" text="DW">
      <formula>NOT(ISERROR(SEARCH("DW",I2663:I2665)))</formula>
    </cfRule>
  </conditionalFormatting>
  <conditionalFormatting sqref="I2663:I2665">
    <cfRule type="containsText" dxfId="10725" priority="2463" stopIfTrue="1" operator="containsText" text="NC">
      <formula>NOT(ISERROR(SEARCH("NC",I2663:I2665)))</formula>
    </cfRule>
  </conditionalFormatting>
  <conditionalFormatting sqref="I364:I365">
    <cfRule type="containsText" dxfId="10724" priority="2464" stopIfTrue="1" operator="containsText" text="NS">
      <formula>NOT(ISERROR(SEARCH("NS",I364:I365)))</formula>
    </cfRule>
  </conditionalFormatting>
  <conditionalFormatting sqref="I364:I365">
    <cfRule type="containsText" dxfId="10723" priority="2465" stopIfTrue="1" operator="containsText" text="DW">
      <formula>NOT(ISERROR(SEARCH("DW",I364:I365)))</formula>
    </cfRule>
  </conditionalFormatting>
  <conditionalFormatting sqref="I364:I365">
    <cfRule type="containsText" dxfId="10722" priority="2466" stopIfTrue="1" operator="containsText" text="NC">
      <formula>NOT(ISERROR(SEARCH("NC",I364:I365)))</formula>
    </cfRule>
  </conditionalFormatting>
  <conditionalFormatting sqref="I362:I363">
    <cfRule type="containsText" dxfId="10721" priority="2467" stopIfTrue="1" operator="containsText" text="NS">
      <formula>NOT(ISERROR(SEARCH("NS",I362:I363)))</formula>
    </cfRule>
  </conditionalFormatting>
  <conditionalFormatting sqref="I362:I363">
    <cfRule type="containsText" dxfId="10720" priority="2468" stopIfTrue="1" operator="containsText" text="DW">
      <formula>NOT(ISERROR(SEARCH("DW",I362:I363)))</formula>
    </cfRule>
  </conditionalFormatting>
  <conditionalFormatting sqref="I362:I363">
    <cfRule type="containsText" dxfId="10719" priority="2469" stopIfTrue="1" operator="containsText" text="NC">
      <formula>NOT(ISERROR(SEARCH("NC",I362:I363)))</formula>
    </cfRule>
  </conditionalFormatting>
  <conditionalFormatting sqref="I414:I415">
    <cfRule type="containsText" dxfId="10718" priority="2470" stopIfTrue="1" operator="containsText" text="NS">
      <formula>NOT(ISERROR(SEARCH("NS",I414:I415)))</formula>
    </cfRule>
  </conditionalFormatting>
  <conditionalFormatting sqref="I414:I415">
    <cfRule type="containsText" dxfId="10717" priority="2471" stopIfTrue="1" operator="containsText" text="DW">
      <formula>NOT(ISERROR(SEARCH("DW",I414:I415)))</formula>
    </cfRule>
  </conditionalFormatting>
  <conditionalFormatting sqref="I414:I415">
    <cfRule type="containsText" dxfId="10716" priority="2472" stopIfTrue="1" operator="containsText" text="NC">
      <formula>NOT(ISERROR(SEARCH("NC",I414:I415)))</formula>
    </cfRule>
  </conditionalFormatting>
  <conditionalFormatting sqref="I412:I413">
    <cfRule type="containsText" dxfId="10715" priority="2473" stopIfTrue="1" operator="containsText" text="NS">
      <formula>NOT(ISERROR(SEARCH("NS",I412:I413)))</formula>
    </cfRule>
  </conditionalFormatting>
  <conditionalFormatting sqref="I412:I413">
    <cfRule type="containsText" dxfId="10714" priority="2474" stopIfTrue="1" operator="containsText" text="DW">
      <formula>NOT(ISERROR(SEARCH("DW",I412:I413)))</formula>
    </cfRule>
  </conditionalFormatting>
  <conditionalFormatting sqref="I412:I413">
    <cfRule type="containsText" dxfId="10713" priority="2475" stopIfTrue="1" operator="containsText" text="NC">
      <formula>NOT(ISERROR(SEARCH("NC",I412:I413)))</formula>
    </cfRule>
  </conditionalFormatting>
  <conditionalFormatting sqref="I466:I467">
    <cfRule type="containsText" dxfId="10712" priority="2476" stopIfTrue="1" operator="containsText" text="NS">
      <formula>NOT(ISERROR(SEARCH("NS",I466:I467)))</formula>
    </cfRule>
  </conditionalFormatting>
  <conditionalFormatting sqref="I466:I467">
    <cfRule type="containsText" dxfId="10711" priority="2477" stopIfTrue="1" operator="containsText" text="DW">
      <formula>NOT(ISERROR(SEARCH("DW",I466:I467)))</formula>
    </cfRule>
  </conditionalFormatting>
  <conditionalFormatting sqref="I466:I467">
    <cfRule type="containsText" dxfId="10710" priority="2478" stopIfTrue="1" operator="containsText" text="NC">
      <formula>NOT(ISERROR(SEARCH("NC",I466:I467)))</formula>
    </cfRule>
  </conditionalFormatting>
  <conditionalFormatting sqref="I464:I465">
    <cfRule type="containsText" dxfId="10709" priority="2479" stopIfTrue="1" operator="containsText" text="NS">
      <formula>NOT(ISERROR(SEARCH("NS",I464:I465)))</formula>
    </cfRule>
  </conditionalFormatting>
  <conditionalFormatting sqref="I464:I465">
    <cfRule type="containsText" dxfId="10708" priority="2480" stopIfTrue="1" operator="containsText" text="DW">
      <formula>NOT(ISERROR(SEARCH("DW",I464:I465)))</formula>
    </cfRule>
  </conditionalFormatting>
  <conditionalFormatting sqref="I464:I465">
    <cfRule type="containsText" dxfId="10707" priority="2481" stopIfTrue="1" operator="containsText" text="NC">
      <formula>NOT(ISERROR(SEARCH("NC",I464:I465)))</formula>
    </cfRule>
  </conditionalFormatting>
  <conditionalFormatting sqref="I517:I518">
    <cfRule type="containsText" dxfId="10706" priority="2482" stopIfTrue="1" operator="containsText" text="NS">
      <formula>NOT(ISERROR(SEARCH("NS",I517:I518)))</formula>
    </cfRule>
  </conditionalFormatting>
  <conditionalFormatting sqref="I517:I518">
    <cfRule type="containsText" dxfId="10705" priority="2483" stopIfTrue="1" operator="containsText" text="DW">
      <formula>NOT(ISERROR(SEARCH("DW",I517:I518)))</formula>
    </cfRule>
  </conditionalFormatting>
  <conditionalFormatting sqref="I517:I518">
    <cfRule type="containsText" dxfId="10704" priority="2484" stopIfTrue="1" operator="containsText" text="NC">
      <formula>NOT(ISERROR(SEARCH("NC",I517:I518)))</formula>
    </cfRule>
  </conditionalFormatting>
  <conditionalFormatting sqref="I515:I516">
    <cfRule type="containsText" dxfId="10703" priority="2485" stopIfTrue="1" operator="containsText" text="NS">
      <formula>NOT(ISERROR(SEARCH("NS",I515:I516)))</formula>
    </cfRule>
  </conditionalFormatting>
  <conditionalFormatting sqref="I515:I516">
    <cfRule type="containsText" dxfId="10702" priority="2486" stopIfTrue="1" operator="containsText" text="DW">
      <formula>NOT(ISERROR(SEARCH("DW",I515:I516)))</formula>
    </cfRule>
  </conditionalFormatting>
  <conditionalFormatting sqref="I515:I516">
    <cfRule type="containsText" dxfId="10701" priority="2487" stopIfTrue="1" operator="containsText" text="NC">
      <formula>NOT(ISERROR(SEARCH("NC",I515:I516)))</formula>
    </cfRule>
  </conditionalFormatting>
  <conditionalFormatting sqref="I568:I569">
    <cfRule type="containsText" dxfId="10700" priority="2488" stopIfTrue="1" operator="containsText" text="NS">
      <formula>NOT(ISERROR(SEARCH("NS",I568:I569)))</formula>
    </cfRule>
  </conditionalFormatting>
  <conditionalFormatting sqref="I568:I569">
    <cfRule type="containsText" dxfId="10699" priority="2489" stopIfTrue="1" operator="containsText" text="DW">
      <formula>NOT(ISERROR(SEARCH("DW",I568:I569)))</formula>
    </cfRule>
  </conditionalFormatting>
  <conditionalFormatting sqref="I568:I569">
    <cfRule type="containsText" dxfId="10698" priority="2490" stopIfTrue="1" operator="containsText" text="NC">
      <formula>NOT(ISERROR(SEARCH("NC",I568:I569)))</formula>
    </cfRule>
  </conditionalFormatting>
  <conditionalFormatting sqref="I566:I567">
    <cfRule type="containsText" dxfId="10697" priority="2491" stopIfTrue="1" operator="containsText" text="NS">
      <formula>NOT(ISERROR(SEARCH("NS",I566:I567)))</formula>
    </cfRule>
  </conditionalFormatting>
  <conditionalFormatting sqref="I566:I567">
    <cfRule type="containsText" dxfId="10696" priority="2492" stopIfTrue="1" operator="containsText" text="DW">
      <formula>NOT(ISERROR(SEARCH("DW",I566:I567)))</formula>
    </cfRule>
  </conditionalFormatting>
  <conditionalFormatting sqref="I566:I567">
    <cfRule type="containsText" dxfId="10695" priority="2493" stopIfTrue="1" operator="containsText" text="NC">
      <formula>NOT(ISERROR(SEARCH("NC",I566:I567)))</formula>
    </cfRule>
  </conditionalFormatting>
  <conditionalFormatting sqref="I620">
    <cfRule type="containsText" dxfId="10694" priority="2494" stopIfTrue="1" operator="containsText" text="NS">
      <formula>NOT(ISERROR(SEARCH("NS",I620)))</formula>
    </cfRule>
  </conditionalFormatting>
  <conditionalFormatting sqref="I620">
    <cfRule type="containsText" dxfId="10693" priority="2495" stopIfTrue="1" operator="containsText" text="DW">
      <formula>NOT(ISERROR(SEARCH("DW",I620)))</formula>
    </cfRule>
  </conditionalFormatting>
  <conditionalFormatting sqref="I620">
    <cfRule type="containsText" dxfId="10692" priority="2496" stopIfTrue="1" operator="containsText" text="NC">
      <formula>NOT(ISERROR(SEARCH("NC",I620)))</formula>
    </cfRule>
  </conditionalFormatting>
  <conditionalFormatting sqref="I623">
    <cfRule type="containsText" dxfId="10691" priority="2497" stopIfTrue="1" operator="containsText" text="NS">
      <formula>NOT(ISERROR(SEARCH("NS",I623)))</formula>
    </cfRule>
  </conditionalFormatting>
  <conditionalFormatting sqref="I623">
    <cfRule type="containsText" dxfId="10690" priority="2498" stopIfTrue="1" operator="containsText" text="DW">
      <formula>NOT(ISERROR(SEARCH("DW",I623)))</formula>
    </cfRule>
  </conditionalFormatting>
  <conditionalFormatting sqref="I623">
    <cfRule type="containsText" dxfId="10689" priority="2499" stopIfTrue="1" operator="containsText" text="NC">
      <formula>NOT(ISERROR(SEARCH("NC",I623)))</formula>
    </cfRule>
  </conditionalFormatting>
  <conditionalFormatting sqref="I618:I619">
    <cfRule type="containsText" dxfId="10688" priority="2500" stopIfTrue="1" operator="containsText" text="NS">
      <formula>NOT(ISERROR(SEARCH("NS",I618:I619)))</formula>
    </cfRule>
  </conditionalFormatting>
  <conditionalFormatting sqref="I618:I619">
    <cfRule type="containsText" dxfId="10687" priority="2501" stopIfTrue="1" operator="containsText" text="DW">
      <formula>NOT(ISERROR(SEARCH("DW",I618:I619)))</formula>
    </cfRule>
  </conditionalFormatting>
  <conditionalFormatting sqref="I618:I619">
    <cfRule type="containsText" dxfId="10686" priority="2502" stopIfTrue="1" operator="containsText" text="NC">
      <formula>NOT(ISERROR(SEARCH("NC",I618:I619)))</formula>
    </cfRule>
  </conditionalFormatting>
  <conditionalFormatting sqref="I670:I671">
    <cfRule type="containsText" dxfId="10685" priority="2503" stopIfTrue="1" operator="containsText" text="NS">
      <formula>NOT(ISERROR(SEARCH("NS",I670:I671)))</formula>
    </cfRule>
  </conditionalFormatting>
  <conditionalFormatting sqref="I670:I671">
    <cfRule type="containsText" dxfId="10684" priority="2504" stopIfTrue="1" operator="containsText" text="DW">
      <formula>NOT(ISERROR(SEARCH("DW",I670:I671)))</formula>
    </cfRule>
  </conditionalFormatting>
  <conditionalFormatting sqref="I670:I671">
    <cfRule type="containsText" dxfId="10683" priority="2505" stopIfTrue="1" operator="containsText" text="NC">
      <formula>NOT(ISERROR(SEARCH("NC",I670:I671)))</formula>
    </cfRule>
  </conditionalFormatting>
  <conditionalFormatting sqref="I668:I669">
    <cfRule type="containsText" dxfId="10682" priority="2506" stopIfTrue="1" operator="containsText" text="NS">
      <formula>NOT(ISERROR(SEARCH("NS",I668:I669)))</formula>
    </cfRule>
  </conditionalFormatting>
  <conditionalFormatting sqref="I668:I669">
    <cfRule type="containsText" dxfId="10681" priority="2507" stopIfTrue="1" operator="containsText" text="DW">
      <formula>NOT(ISERROR(SEARCH("DW",I668:I669)))</formula>
    </cfRule>
  </conditionalFormatting>
  <conditionalFormatting sqref="I668:I669">
    <cfRule type="containsText" dxfId="10680" priority="2508" stopIfTrue="1" operator="containsText" text="NC">
      <formula>NOT(ISERROR(SEARCH("NC",I668:I669)))</formula>
    </cfRule>
  </conditionalFormatting>
  <conditionalFormatting sqref="I721:I722">
    <cfRule type="containsText" dxfId="10679" priority="2509" stopIfTrue="1" operator="containsText" text="NS">
      <formula>NOT(ISERROR(SEARCH("NS",I721:I722)))</formula>
    </cfRule>
  </conditionalFormatting>
  <conditionalFormatting sqref="I721:I722">
    <cfRule type="containsText" dxfId="10678" priority="2510" stopIfTrue="1" operator="containsText" text="DW">
      <formula>NOT(ISERROR(SEARCH("DW",I721:I722)))</formula>
    </cfRule>
  </conditionalFormatting>
  <conditionalFormatting sqref="I721:I722">
    <cfRule type="containsText" dxfId="10677" priority="2511" stopIfTrue="1" operator="containsText" text="NC">
      <formula>NOT(ISERROR(SEARCH("NC",I721:I722)))</formula>
    </cfRule>
  </conditionalFormatting>
  <conditionalFormatting sqref="I719:I720">
    <cfRule type="containsText" dxfId="10676" priority="2512" stopIfTrue="1" operator="containsText" text="NS">
      <formula>NOT(ISERROR(SEARCH("NS",I719:I720)))</formula>
    </cfRule>
  </conditionalFormatting>
  <conditionalFormatting sqref="I719:I720">
    <cfRule type="containsText" dxfId="10675" priority="2513" stopIfTrue="1" operator="containsText" text="DW">
      <formula>NOT(ISERROR(SEARCH("DW",I719:I720)))</formula>
    </cfRule>
  </conditionalFormatting>
  <conditionalFormatting sqref="I719:I720">
    <cfRule type="containsText" dxfId="10674" priority="2514" stopIfTrue="1" operator="containsText" text="NC">
      <formula>NOT(ISERROR(SEARCH("NC",I719:I720)))</formula>
    </cfRule>
  </conditionalFormatting>
  <conditionalFormatting sqref="I772:I773">
    <cfRule type="containsText" dxfId="10673" priority="2515" stopIfTrue="1" operator="containsText" text="NS">
      <formula>NOT(ISERROR(SEARCH("NS",I772:I773)))</formula>
    </cfRule>
  </conditionalFormatting>
  <conditionalFormatting sqref="I772:I773">
    <cfRule type="containsText" dxfId="10672" priority="2516" stopIfTrue="1" operator="containsText" text="DW">
      <formula>NOT(ISERROR(SEARCH("DW",I772:I773)))</formula>
    </cfRule>
  </conditionalFormatting>
  <conditionalFormatting sqref="I772:I773">
    <cfRule type="containsText" dxfId="10671" priority="2517" stopIfTrue="1" operator="containsText" text="NC">
      <formula>NOT(ISERROR(SEARCH("NC",I772:I773)))</formula>
    </cfRule>
  </conditionalFormatting>
  <conditionalFormatting sqref="I770:I771">
    <cfRule type="containsText" dxfId="10670" priority="2518" stopIfTrue="1" operator="containsText" text="NS">
      <formula>NOT(ISERROR(SEARCH("NS",I770:I771)))</formula>
    </cfRule>
  </conditionalFormatting>
  <conditionalFormatting sqref="I770:I771">
    <cfRule type="containsText" dxfId="10669" priority="2519" stopIfTrue="1" operator="containsText" text="DW">
      <formula>NOT(ISERROR(SEARCH("DW",I770:I771)))</formula>
    </cfRule>
  </conditionalFormatting>
  <conditionalFormatting sqref="I770:I771">
    <cfRule type="containsText" dxfId="10668" priority="2520" stopIfTrue="1" operator="containsText" text="NC">
      <formula>NOT(ISERROR(SEARCH("NC",I770:I771)))</formula>
    </cfRule>
  </conditionalFormatting>
  <conditionalFormatting sqref="I823:I824">
    <cfRule type="containsText" dxfId="10667" priority="2521" stopIfTrue="1" operator="containsText" text="NS">
      <formula>NOT(ISERROR(SEARCH("NS",I823:I824)))</formula>
    </cfRule>
  </conditionalFormatting>
  <conditionalFormatting sqref="I823:I824">
    <cfRule type="containsText" dxfId="10666" priority="2522" stopIfTrue="1" operator="containsText" text="DW">
      <formula>NOT(ISERROR(SEARCH("DW",I823:I824)))</formula>
    </cfRule>
  </conditionalFormatting>
  <conditionalFormatting sqref="I823:I824">
    <cfRule type="containsText" dxfId="10665" priority="2523" stopIfTrue="1" operator="containsText" text="NC">
      <formula>NOT(ISERROR(SEARCH("NC",I823:I824)))</formula>
    </cfRule>
  </conditionalFormatting>
  <conditionalFormatting sqref="I821:I822">
    <cfRule type="containsText" dxfId="10664" priority="2524" stopIfTrue="1" operator="containsText" text="NS">
      <formula>NOT(ISERROR(SEARCH("NS",I821:I822)))</formula>
    </cfRule>
  </conditionalFormatting>
  <conditionalFormatting sqref="I821:I822">
    <cfRule type="containsText" dxfId="10663" priority="2525" stopIfTrue="1" operator="containsText" text="DW">
      <formula>NOT(ISERROR(SEARCH("DW",I821:I822)))</formula>
    </cfRule>
  </conditionalFormatting>
  <conditionalFormatting sqref="I821:I822">
    <cfRule type="containsText" dxfId="10662" priority="2526" stopIfTrue="1" operator="containsText" text="NC">
      <formula>NOT(ISERROR(SEARCH("NC",I821:I822)))</formula>
    </cfRule>
  </conditionalFormatting>
  <conditionalFormatting sqref="I874:I875">
    <cfRule type="containsText" dxfId="10661" priority="2527" stopIfTrue="1" operator="containsText" text="NS">
      <formula>NOT(ISERROR(SEARCH("NS",I874:I875)))</formula>
    </cfRule>
  </conditionalFormatting>
  <conditionalFormatting sqref="I874:I875">
    <cfRule type="containsText" dxfId="10660" priority="2528" stopIfTrue="1" operator="containsText" text="DW">
      <formula>NOT(ISERROR(SEARCH("DW",I874:I875)))</formula>
    </cfRule>
  </conditionalFormatting>
  <conditionalFormatting sqref="I874:I875">
    <cfRule type="containsText" dxfId="10659" priority="2529" stopIfTrue="1" operator="containsText" text="NC">
      <formula>NOT(ISERROR(SEARCH("NC",I874:I875)))</formula>
    </cfRule>
  </conditionalFormatting>
  <conditionalFormatting sqref="I872:I873">
    <cfRule type="containsText" dxfId="10658" priority="2530" stopIfTrue="1" operator="containsText" text="NS">
      <formula>NOT(ISERROR(SEARCH("NS",I872:I873)))</formula>
    </cfRule>
  </conditionalFormatting>
  <conditionalFormatting sqref="I872:I873">
    <cfRule type="containsText" dxfId="10657" priority="2531" stopIfTrue="1" operator="containsText" text="DW">
      <formula>NOT(ISERROR(SEARCH("DW",I872:I873)))</formula>
    </cfRule>
  </conditionalFormatting>
  <conditionalFormatting sqref="I872:I873">
    <cfRule type="containsText" dxfId="10656" priority="2532" stopIfTrue="1" operator="containsText" text="NC">
      <formula>NOT(ISERROR(SEARCH("NC",I872:I873)))</formula>
    </cfRule>
  </conditionalFormatting>
  <conditionalFormatting sqref="I925:I926">
    <cfRule type="containsText" dxfId="10655" priority="2533" stopIfTrue="1" operator="containsText" text="NS">
      <formula>NOT(ISERROR(SEARCH("NS",I925:I926)))</formula>
    </cfRule>
  </conditionalFormatting>
  <conditionalFormatting sqref="I925:I926">
    <cfRule type="containsText" dxfId="10654" priority="2534" stopIfTrue="1" operator="containsText" text="DW">
      <formula>NOT(ISERROR(SEARCH("DW",I925:I926)))</formula>
    </cfRule>
  </conditionalFormatting>
  <conditionalFormatting sqref="I925:I926">
    <cfRule type="containsText" dxfId="10653" priority="2535" stopIfTrue="1" operator="containsText" text="NC">
      <formula>NOT(ISERROR(SEARCH("NC",I925:I926)))</formula>
    </cfRule>
  </conditionalFormatting>
  <conditionalFormatting sqref="I923:I924">
    <cfRule type="containsText" dxfId="10652" priority="2536" stopIfTrue="1" operator="containsText" text="NS">
      <formula>NOT(ISERROR(SEARCH("NS",I923:I924)))</formula>
    </cfRule>
  </conditionalFormatting>
  <conditionalFormatting sqref="I923:I924">
    <cfRule type="containsText" dxfId="10651" priority="2537" stopIfTrue="1" operator="containsText" text="DW">
      <formula>NOT(ISERROR(SEARCH("DW",I923:I924)))</formula>
    </cfRule>
  </conditionalFormatting>
  <conditionalFormatting sqref="I923:I924">
    <cfRule type="containsText" dxfId="10650" priority="2538" stopIfTrue="1" operator="containsText" text="NC">
      <formula>NOT(ISERROR(SEARCH("NC",I923:I924)))</formula>
    </cfRule>
  </conditionalFormatting>
  <conditionalFormatting sqref="I976:I977">
    <cfRule type="containsText" dxfId="10649" priority="2539" stopIfTrue="1" operator="containsText" text="NS">
      <formula>NOT(ISERROR(SEARCH("NS",I976:I977)))</formula>
    </cfRule>
  </conditionalFormatting>
  <conditionalFormatting sqref="I976:I977">
    <cfRule type="containsText" dxfId="10648" priority="2540" stopIfTrue="1" operator="containsText" text="DW">
      <formula>NOT(ISERROR(SEARCH("DW",I976:I977)))</formula>
    </cfRule>
  </conditionalFormatting>
  <conditionalFormatting sqref="I976:I977">
    <cfRule type="containsText" dxfId="10647" priority="2541" stopIfTrue="1" operator="containsText" text="NC">
      <formula>NOT(ISERROR(SEARCH("NC",I976:I977)))</formula>
    </cfRule>
  </conditionalFormatting>
  <conditionalFormatting sqref="I974:I975">
    <cfRule type="containsText" dxfId="10646" priority="2542" stopIfTrue="1" operator="containsText" text="NS">
      <formula>NOT(ISERROR(SEARCH("NS",I974:I975)))</formula>
    </cfRule>
  </conditionalFormatting>
  <conditionalFormatting sqref="I974:I975">
    <cfRule type="containsText" dxfId="10645" priority="2543" stopIfTrue="1" operator="containsText" text="DW">
      <formula>NOT(ISERROR(SEARCH("DW",I974:I975)))</formula>
    </cfRule>
  </conditionalFormatting>
  <conditionalFormatting sqref="I974:I975">
    <cfRule type="containsText" dxfId="10644" priority="2544" stopIfTrue="1" operator="containsText" text="NC">
      <formula>NOT(ISERROR(SEARCH("NC",I974:I975)))</formula>
    </cfRule>
  </conditionalFormatting>
  <conditionalFormatting sqref="I1027:I1028">
    <cfRule type="containsText" dxfId="10643" priority="2545" stopIfTrue="1" operator="containsText" text="NS">
      <formula>NOT(ISERROR(SEARCH("NS",I1027:I1028)))</formula>
    </cfRule>
  </conditionalFormatting>
  <conditionalFormatting sqref="I1027:I1028">
    <cfRule type="containsText" dxfId="10642" priority="2546" stopIfTrue="1" operator="containsText" text="DW">
      <formula>NOT(ISERROR(SEARCH("DW",I1027:I1028)))</formula>
    </cfRule>
  </conditionalFormatting>
  <conditionalFormatting sqref="I1027:I1028">
    <cfRule type="containsText" dxfId="10641" priority="2547" stopIfTrue="1" operator="containsText" text="NC">
      <formula>NOT(ISERROR(SEARCH("NC",I1027:I1028)))</formula>
    </cfRule>
  </conditionalFormatting>
  <conditionalFormatting sqref="I1025:I1026">
    <cfRule type="containsText" dxfId="10640" priority="2548" stopIfTrue="1" operator="containsText" text="NS">
      <formula>NOT(ISERROR(SEARCH("NS",I1025:I1026)))</formula>
    </cfRule>
  </conditionalFormatting>
  <conditionalFormatting sqref="I1025:I1026">
    <cfRule type="containsText" dxfId="10639" priority="2549" stopIfTrue="1" operator="containsText" text="DW">
      <formula>NOT(ISERROR(SEARCH("DW",I1025:I1026)))</formula>
    </cfRule>
  </conditionalFormatting>
  <conditionalFormatting sqref="I1025:I1026">
    <cfRule type="containsText" dxfId="10638" priority="2550" stopIfTrue="1" operator="containsText" text="NC">
      <formula>NOT(ISERROR(SEARCH("NC",I1025:I1026)))</formula>
    </cfRule>
  </conditionalFormatting>
  <conditionalFormatting sqref="I1078:I1079">
    <cfRule type="containsText" dxfId="10637" priority="2551" stopIfTrue="1" operator="containsText" text="NS">
      <formula>NOT(ISERROR(SEARCH("NS",I1078:I1079)))</formula>
    </cfRule>
  </conditionalFormatting>
  <conditionalFormatting sqref="I1078:I1079">
    <cfRule type="containsText" dxfId="10636" priority="2552" stopIfTrue="1" operator="containsText" text="DW">
      <formula>NOT(ISERROR(SEARCH("DW",I1078:I1079)))</formula>
    </cfRule>
  </conditionalFormatting>
  <conditionalFormatting sqref="I1078:I1079">
    <cfRule type="containsText" dxfId="10635" priority="2553" stopIfTrue="1" operator="containsText" text="NC">
      <formula>NOT(ISERROR(SEARCH("NC",I1078:I1079)))</formula>
    </cfRule>
  </conditionalFormatting>
  <conditionalFormatting sqref="I1076:I1077">
    <cfRule type="containsText" dxfId="10634" priority="2554" stopIfTrue="1" operator="containsText" text="NS">
      <formula>NOT(ISERROR(SEARCH("NS",I1076:I1077)))</formula>
    </cfRule>
  </conditionalFormatting>
  <conditionalFormatting sqref="I1076:I1077">
    <cfRule type="containsText" dxfId="10633" priority="2555" stopIfTrue="1" operator="containsText" text="DW">
      <formula>NOT(ISERROR(SEARCH("DW",I1076:I1077)))</formula>
    </cfRule>
  </conditionalFormatting>
  <conditionalFormatting sqref="I1076:I1077">
    <cfRule type="containsText" dxfId="10632" priority="2556" stopIfTrue="1" operator="containsText" text="NC">
      <formula>NOT(ISERROR(SEARCH("NC",I1076:I1077)))</formula>
    </cfRule>
  </conditionalFormatting>
  <conditionalFormatting sqref="I1129:I1130">
    <cfRule type="containsText" dxfId="10631" priority="2557" stopIfTrue="1" operator="containsText" text="NS">
      <formula>NOT(ISERROR(SEARCH("NS",I1129:I1130)))</formula>
    </cfRule>
  </conditionalFormatting>
  <conditionalFormatting sqref="I1129:I1130">
    <cfRule type="containsText" dxfId="10630" priority="2558" stopIfTrue="1" operator="containsText" text="DW">
      <formula>NOT(ISERROR(SEARCH("DW",I1129:I1130)))</formula>
    </cfRule>
  </conditionalFormatting>
  <conditionalFormatting sqref="I1129:I1130">
    <cfRule type="containsText" dxfId="10629" priority="2559" stopIfTrue="1" operator="containsText" text="NC">
      <formula>NOT(ISERROR(SEARCH("NC",I1129:I1130)))</formula>
    </cfRule>
  </conditionalFormatting>
  <conditionalFormatting sqref="I1127:I1128">
    <cfRule type="containsText" dxfId="10628" priority="2560" stopIfTrue="1" operator="containsText" text="NS">
      <formula>NOT(ISERROR(SEARCH("NS",I1127:I1128)))</formula>
    </cfRule>
  </conditionalFormatting>
  <conditionalFormatting sqref="I1127:I1128">
    <cfRule type="containsText" dxfId="10627" priority="2561" stopIfTrue="1" operator="containsText" text="DW">
      <formula>NOT(ISERROR(SEARCH("DW",I1127:I1128)))</formula>
    </cfRule>
  </conditionalFormatting>
  <conditionalFormatting sqref="I1127:I1128">
    <cfRule type="containsText" dxfId="10626" priority="2562" stopIfTrue="1" operator="containsText" text="NC">
      <formula>NOT(ISERROR(SEARCH("NC",I1127:I1128)))</formula>
    </cfRule>
  </conditionalFormatting>
  <conditionalFormatting sqref="I1180:I1181">
    <cfRule type="containsText" dxfId="10625" priority="2563" stopIfTrue="1" operator="containsText" text="NS">
      <formula>NOT(ISERROR(SEARCH("NS",I1180:I1181)))</formula>
    </cfRule>
  </conditionalFormatting>
  <conditionalFormatting sqref="I1180:I1181">
    <cfRule type="containsText" dxfId="10624" priority="2564" stopIfTrue="1" operator="containsText" text="DW">
      <formula>NOT(ISERROR(SEARCH("DW",I1180:I1181)))</formula>
    </cfRule>
  </conditionalFormatting>
  <conditionalFormatting sqref="I1180:I1181">
    <cfRule type="containsText" dxfId="10623" priority="2565" stopIfTrue="1" operator="containsText" text="NC">
      <formula>NOT(ISERROR(SEARCH("NC",I1180:I1181)))</formula>
    </cfRule>
  </conditionalFormatting>
  <conditionalFormatting sqref="I1178:I1179">
    <cfRule type="containsText" dxfId="10622" priority="2566" stopIfTrue="1" operator="containsText" text="NS">
      <formula>NOT(ISERROR(SEARCH("NS",I1178:I1179)))</formula>
    </cfRule>
  </conditionalFormatting>
  <conditionalFormatting sqref="I1178:I1179">
    <cfRule type="containsText" dxfId="10621" priority="2567" stopIfTrue="1" operator="containsText" text="DW">
      <formula>NOT(ISERROR(SEARCH("DW",I1178:I1179)))</formula>
    </cfRule>
  </conditionalFormatting>
  <conditionalFormatting sqref="I1178:I1179">
    <cfRule type="containsText" dxfId="10620" priority="2568" stopIfTrue="1" operator="containsText" text="NC">
      <formula>NOT(ISERROR(SEARCH("NC",I1178:I1179)))</formula>
    </cfRule>
  </conditionalFormatting>
  <conditionalFormatting sqref="I1231:I1232">
    <cfRule type="containsText" dxfId="10619" priority="2569" stopIfTrue="1" operator="containsText" text="NS">
      <formula>NOT(ISERROR(SEARCH("NS",I1231:I1232)))</formula>
    </cfRule>
  </conditionalFormatting>
  <conditionalFormatting sqref="I1231:I1232">
    <cfRule type="containsText" dxfId="10618" priority="2570" stopIfTrue="1" operator="containsText" text="DW">
      <formula>NOT(ISERROR(SEARCH("DW",I1231:I1232)))</formula>
    </cfRule>
  </conditionalFormatting>
  <conditionalFormatting sqref="I1231:I1232">
    <cfRule type="containsText" dxfId="10617" priority="2571" stopIfTrue="1" operator="containsText" text="NC">
      <formula>NOT(ISERROR(SEARCH("NC",I1231:I1232)))</formula>
    </cfRule>
  </conditionalFormatting>
  <conditionalFormatting sqref="I1229:I1230">
    <cfRule type="containsText" dxfId="10616" priority="2572" stopIfTrue="1" operator="containsText" text="NS">
      <formula>NOT(ISERROR(SEARCH("NS",I1229:I1230)))</formula>
    </cfRule>
  </conditionalFormatting>
  <conditionalFormatting sqref="I1229:I1230">
    <cfRule type="containsText" dxfId="10615" priority="2573" stopIfTrue="1" operator="containsText" text="DW">
      <formula>NOT(ISERROR(SEARCH("DW",I1229:I1230)))</formula>
    </cfRule>
  </conditionalFormatting>
  <conditionalFormatting sqref="I1229:I1230">
    <cfRule type="containsText" dxfId="10614" priority="2574" stopIfTrue="1" operator="containsText" text="NC">
      <formula>NOT(ISERROR(SEARCH("NC",I1229:I1230)))</formula>
    </cfRule>
  </conditionalFormatting>
  <conditionalFormatting sqref="I1282:I1283">
    <cfRule type="containsText" dxfId="10613" priority="2575" stopIfTrue="1" operator="containsText" text="NS">
      <formula>NOT(ISERROR(SEARCH("NS",I1282:I1283)))</formula>
    </cfRule>
  </conditionalFormatting>
  <conditionalFormatting sqref="I1282:I1283">
    <cfRule type="containsText" dxfId="10612" priority="2576" stopIfTrue="1" operator="containsText" text="DW">
      <formula>NOT(ISERROR(SEARCH("DW",I1282:I1283)))</formula>
    </cfRule>
  </conditionalFormatting>
  <conditionalFormatting sqref="I1282:I1283">
    <cfRule type="containsText" dxfId="10611" priority="2577" stopIfTrue="1" operator="containsText" text="NC">
      <formula>NOT(ISERROR(SEARCH("NC",I1282:I1283)))</formula>
    </cfRule>
  </conditionalFormatting>
  <conditionalFormatting sqref="I1280:I1281">
    <cfRule type="containsText" dxfId="10610" priority="2578" stopIfTrue="1" operator="containsText" text="NS">
      <formula>NOT(ISERROR(SEARCH("NS",I1280:I1281)))</formula>
    </cfRule>
  </conditionalFormatting>
  <conditionalFormatting sqref="I1280:I1281">
    <cfRule type="containsText" dxfId="10609" priority="2579" stopIfTrue="1" operator="containsText" text="DW">
      <formula>NOT(ISERROR(SEARCH("DW",I1280:I1281)))</formula>
    </cfRule>
  </conditionalFormatting>
  <conditionalFormatting sqref="I1280:I1281">
    <cfRule type="containsText" dxfId="10608" priority="2580" stopIfTrue="1" operator="containsText" text="NC">
      <formula>NOT(ISERROR(SEARCH("NC",I1280:I1281)))</formula>
    </cfRule>
  </conditionalFormatting>
  <conditionalFormatting sqref="I1333:I1334">
    <cfRule type="containsText" dxfId="10607" priority="2581" stopIfTrue="1" operator="containsText" text="NS">
      <formula>NOT(ISERROR(SEARCH("NS",I1333:I1334)))</formula>
    </cfRule>
  </conditionalFormatting>
  <conditionalFormatting sqref="I1333:I1334">
    <cfRule type="containsText" dxfId="10606" priority="2582" stopIfTrue="1" operator="containsText" text="DW">
      <formula>NOT(ISERROR(SEARCH("DW",I1333:I1334)))</formula>
    </cfRule>
  </conditionalFormatting>
  <conditionalFormatting sqref="I1333:I1334">
    <cfRule type="containsText" dxfId="10605" priority="2583" stopIfTrue="1" operator="containsText" text="NC">
      <formula>NOT(ISERROR(SEARCH("NC",I1333:I1334)))</formula>
    </cfRule>
  </conditionalFormatting>
  <conditionalFormatting sqref="I1331:I1332">
    <cfRule type="containsText" dxfId="10604" priority="2584" stopIfTrue="1" operator="containsText" text="NS">
      <formula>NOT(ISERROR(SEARCH("NS",I1331:I1332)))</formula>
    </cfRule>
  </conditionalFormatting>
  <conditionalFormatting sqref="I1331:I1332">
    <cfRule type="containsText" dxfId="10603" priority="2585" stopIfTrue="1" operator="containsText" text="DW">
      <formula>NOT(ISERROR(SEARCH("DW",I1331:I1332)))</formula>
    </cfRule>
  </conditionalFormatting>
  <conditionalFormatting sqref="I1331:I1332">
    <cfRule type="containsText" dxfId="10602" priority="2586" stopIfTrue="1" operator="containsText" text="NC">
      <formula>NOT(ISERROR(SEARCH("NC",I1331:I1332)))</formula>
    </cfRule>
  </conditionalFormatting>
  <conditionalFormatting sqref="I1384:I1385">
    <cfRule type="containsText" dxfId="10601" priority="2587" stopIfTrue="1" operator="containsText" text="NS">
      <formula>NOT(ISERROR(SEARCH("NS",I1384:I1385)))</formula>
    </cfRule>
  </conditionalFormatting>
  <conditionalFormatting sqref="I1384:I1385">
    <cfRule type="containsText" dxfId="10600" priority="2588" stopIfTrue="1" operator="containsText" text="DW">
      <formula>NOT(ISERROR(SEARCH("DW",I1384:I1385)))</formula>
    </cfRule>
  </conditionalFormatting>
  <conditionalFormatting sqref="I1384:I1385">
    <cfRule type="containsText" dxfId="10599" priority="2589" stopIfTrue="1" operator="containsText" text="NC">
      <formula>NOT(ISERROR(SEARCH("NC",I1384:I1385)))</formula>
    </cfRule>
  </conditionalFormatting>
  <conditionalFormatting sqref="I1382:I1383">
    <cfRule type="containsText" dxfId="10598" priority="2590" stopIfTrue="1" operator="containsText" text="NS">
      <formula>NOT(ISERROR(SEARCH("NS",I1382:I1383)))</formula>
    </cfRule>
  </conditionalFormatting>
  <conditionalFormatting sqref="I1382:I1383">
    <cfRule type="containsText" dxfId="10597" priority="2591" stopIfTrue="1" operator="containsText" text="DW">
      <formula>NOT(ISERROR(SEARCH("DW",I1382:I1383)))</formula>
    </cfRule>
  </conditionalFormatting>
  <conditionalFormatting sqref="I1382:I1383">
    <cfRule type="containsText" dxfId="10596" priority="2592" stopIfTrue="1" operator="containsText" text="NC">
      <formula>NOT(ISERROR(SEARCH("NC",I1382:I1383)))</formula>
    </cfRule>
  </conditionalFormatting>
  <conditionalFormatting sqref="I1435:I1436">
    <cfRule type="containsText" dxfId="10595" priority="2593" stopIfTrue="1" operator="containsText" text="NS">
      <formula>NOT(ISERROR(SEARCH("NS",I1435:I1436)))</formula>
    </cfRule>
  </conditionalFormatting>
  <conditionalFormatting sqref="I1435:I1436">
    <cfRule type="containsText" dxfId="10594" priority="2594" stopIfTrue="1" operator="containsText" text="DW">
      <formula>NOT(ISERROR(SEARCH("DW",I1435:I1436)))</formula>
    </cfRule>
  </conditionalFormatting>
  <conditionalFormatting sqref="I1435:I1436">
    <cfRule type="containsText" dxfId="10593" priority="2595" stopIfTrue="1" operator="containsText" text="NC">
      <formula>NOT(ISERROR(SEARCH("NC",I1435:I1436)))</formula>
    </cfRule>
  </conditionalFormatting>
  <conditionalFormatting sqref="I1433:I1434">
    <cfRule type="containsText" dxfId="10592" priority="2596" stopIfTrue="1" operator="containsText" text="NS">
      <formula>NOT(ISERROR(SEARCH("NS",I1433:I1434)))</formula>
    </cfRule>
  </conditionalFormatting>
  <conditionalFormatting sqref="I1433:I1434">
    <cfRule type="containsText" dxfId="10591" priority="2597" stopIfTrue="1" operator="containsText" text="DW">
      <formula>NOT(ISERROR(SEARCH("DW",I1433:I1434)))</formula>
    </cfRule>
  </conditionalFormatting>
  <conditionalFormatting sqref="I1433:I1434">
    <cfRule type="containsText" dxfId="10590" priority="2598" stopIfTrue="1" operator="containsText" text="NC">
      <formula>NOT(ISERROR(SEARCH("NC",I1433:I1434)))</formula>
    </cfRule>
  </conditionalFormatting>
  <conditionalFormatting sqref="I1486:I1487">
    <cfRule type="containsText" dxfId="10589" priority="2599" stopIfTrue="1" operator="containsText" text="NS">
      <formula>NOT(ISERROR(SEARCH("NS",I1486:I1487)))</formula>
    </cfRule>
  </conditionalFormatting>
  <conditionalFormatting sqref="I1486:I1487">
    <cfRule type="containsText" dxfId="10588" priority="2600" stopIfTrue="1" operator="containsText" text="DW">
      <formula>NOT(ISERROR(SEARCH("DW",I1486:I1487)))</formula>
    </cfRule>
  </conditionalFormatting>
  <conditionalFormatting sqref="I1486:I1487">
    <cfRule type="containsText" dxfId="10587" priority="2601" stopIfTrue="1" operator="containsText" text="NC">
      <formula>NOT(ISERROR(SEARCH("NC",I1486:I1487)))</formula>
    </cfRule>
  </conditionalFormatting>
  <conditionalFormatting sqref="I1484:I1485">
    <cfRule type="containsText" dxfId="10586" priority="2602" stopIfTrue="1" operator="containsText" text="NS">
      <formula>NOT(ISERROR(SEARCH("NS",I1484:I1485)))</formula>
    </cfRule>
  </conditionalFormatting>
  <conditionalFormatting sqref="I1484:I1485">
    <cfRule type="containsText" dxfId="10585" priority="2603" stopIfTrue="1" operator="containsText" text="DW">
      <formula>NOT(ISERROR(SEARCH("DW",I1484:I1485)))</formula>
    </cfRule>
  </conditionalFormatting>
  <conditionalFormatting sqref="I1484:I1485">
    <cfRule type="containsText" dxfId="10584" priority="2604" stopIfTrue="1" operator="containsText" text="NC">
      <formula>NOT(ISERROR(SEARCH("NC",I1484:I1485)))</formula>
    </cfRule>
  </conditionalFormatting>
  <conditionalFormatting sqref="I1537:I1538">
    <cfRule type="containsText" dxfId="10583" priority="2605" stopIfTrue="1" operator="containsText" text="NS">
      <formula>NOT(ISERROR(SEARCH("NS",I1537:I1538)))</formula>
    </cfRule>
  </conditionalFormatting>
  <conditionalFormatting sqref="I1537:I1538">
    <cfRule type="containsText" dxfId="10582" priority="2606" stopIfTrue="1" operator="containsText" text="DW">
      <formula>NOT(ISERROR(SEARCH("DW",I1537:I1538)))</formula>
    </cfRule>
  </conditionalFormatting>
  <conditionalFormatting sqref="I1537:I1538">
    <cfRule type="containsText" dxfId="10581" priority="2607" stopIfTrue="1" operator="containsText" text="NC">
      <formula>NOT(ISERROR(SEARCH("NC",I1537:I1538)))</formula>
    </cfRule>
  </conditionalFormatting>
  <conditionalFormatting sqref="I1535:I1536">
    <cfRule type="containsText" dxfId="10580" priority="2608" stopIfTrue="1" operator="containsText" text="NS">
      <formula>NOT(ISERROR(SEARCH("NS",I1535:I1536)))</formula>
    </cfRule>
  </conditionalFormatting>
  <conditionalFormatting sqref="I1535:I1536">
    <cfRule type="containsText" dxfId="10579" priority="2609" stopIfTrue="1" operator="containsText" text="DW">
      <formula>NOT(ISERROR(SEARCH("DW",I1535:I1536)))</formula>
    </cfRule>
  </conditionalFormatting>
  <conditionalFormatting sqref="I1535:I1536">
    <cfRule type="containsText" dxfId="10578" priority="2610" stopIfTrue="1" operator="containsText" text="NC">
      <formula>NOT(ISERROR(SEARCH("NC",I1535:I1536)))</formula>
    </cfRule>
  </conditionalFormatting>
  <conditionalFormatting sqref="I1588:I1589">
    <cfRule type="containsText" dxfId="10577" priority="2611" stopIfTrue="1" operator="containsText" text="NS">
      <formula>NOT(ISERROR(SEARCH("NS",I1588:I1589)))</formula>
    </cfRule>
  </conditionalFormatting>
  <conditionalFormatting sqref="I1588:I1589">
    <cfRule type="containsText" dxfId="10576" priority="2612" stopIfTrue="1" operator="containsText" text="DW">
      <formula>NOT(ISERROR(SEARCH("DW",I1588:I1589)))</formula>
    </cfRule>
  </conditionalFormatting>
  <conditionalFormatting sqref="I1588:I1589">
    <cfRule type="containsText" dxfId="10575" priority="2613" stopIfTrue="1" operator="containsText" text="NC">
      <formula>NOT(ISERROR(SEARCH("NC",I1588:I1589)))</formula>
    </cfRule>
  </conditionalFormatting>
  <conditionalFormatting sqref="I1586:I1587">
    <cfRule type="containsText" dxfId="10574" priority="2614" stopIfTrue="1" operator="containsText" text="NS">
      <formula>NOT(ISERROR(SEARCH("NS",I1586:I1587)))</formula>
    </cfRule>
  </conditionalFormatting>
  <conditionalFormatting sqref="I1586:I1587">
    <cfRule type="containsText" dxfId="10573" priority="2615" stopIfTrue="1" operator="containsText" text="DW">
      <formula>NOT(ISERROR(SEARCH("DW",I1586:I1587)))</formula>
    </cfRule>
  </conditionalFormatting>
  <conditionalFormatting sqref="I1586:I1587">
    <cfRule type="containsText" dxfId="10572" priority="2616" stopIfTrue="1" operator="containsText" text="NC">
      <formula>NOT(ISERROR(SEARCH("NC",I1586:I1587)))</formula>
    </cfRule>
  </conditionalFormatting>
  <conditionalFormatting sqref="I1639:I1640">
    <cfRule type="containsText" dxfId="10571" priority="2617" stopIfTrue="1" operator="containsText" text="NS">
      <formula>NOT(ISERROR(SEARCH("NS",I1639:I1640)))</formula>
    </cfRule>
  </conditionalFormatting>
  <conditionalFormatting sqref="I1639:I1640">
    <cfRule type="containsText" dxfId="10570" priority="2618" stopIfTrue="1" operator="containsText" text="DW">
      <formula>NOT(ISERROR(SEARCH("DW",I1639:I1640)))</formula>
    </cfRule>
  </conditionalFormatting>
  <conditionalFormatting sqref="I1639:I1640">
    <cfRule type="containsText" dxfId="10569" priority="2619" stopIfTrue="1" operator="containsText" text="NC">
      <formula>NOT(ISERROR(SEARCH("NC",I1639:I1640)))</formula>
    </cfRule>
  </conditionalFormatting>
  <conditionalFormatting sqref="I1637:I1638">
    <cfRule type="containsText" dxfId="10568" priority="2620" stopIfTrue="1" operator="containsText" text="NS">
      <formula>NOT(ISERROR(SEARCH("NS",I1637:I1638)))</formula>
    </cfRule>
  </conditionalFormatting>
  <conditionalFormatting sqref="I1637:I1638">
    <cfRule type="containsText" dxfId="10567" priority="2621" stopIfTrue="1" operator="containsText" text="DW">
      <formula>NOT(ISERROR(SEARCH("DW",I1637:I1638)))</formula>
    </cfRule>
  </conditionalFormatting>
  <conditionalFormatting sqref="I1637:I1638">
    <cfRule type="containsText" dxfId="10566" priority="2622" stopIfTrue="1" operator="containsText" text="NC">
      <formula>NOT(ISERROR(SEARCH("NC",I1637:I1638)))</formula>
    </cfRule>
  </conditionalFormatting>
  <conditionalFormatting sqref="I1690:I1691">
    <cfRule type="containsText" dxfId="10565" priority="2623" stopIfTrue="1" operator="containsText" text="NS">
      <formula>NOT(ISERROR(SEARCH("NS",I1690:I1691)))</formula>
    </cfRule>
  </conditionalFormatting>
  <conditionalFormatting sqref="I1690:I1691">
    <cfRule type="containsText" dxfId="10564" priority="2624" stopIfTrue="1" operator="containsText" text="DW">
      <formula>NOT(ISERROR(SEARCH("DW",I1690:I1691)))</formula>
    </cfRule>
  </conditionalFormatting>
  <conditionalFormatting sqref="I1690:I1691">
    <cfRule type="containsText" dxfId="10563" priority="2625" stopIfTrue="1" operator="containsText" text="NC">
      <formula>NOT(ISERROR(SEARCH("NC",I1690:I1691)))</formula>
    </cfRule>
  </conditionalFormatting>
  <conditionalFormatting sqref="I1688:I1689">
    <cfRule type="containsText" dxfId="10562" priority="2626" stopIfTrue="1" operator="containsText" text="NS">
      <formula>NOT(ISERROR(SEARCH("NS",I1688:I1689)))</formula>
    </cfRule>
  </conditionalFormatting>
  <conditionalFormatting sqref="I1688:I1689">
    <cfRule type="containsText" dxfId="10561" priority="2627" stopIfTrue="1" operator="containsText" text="DW">
      <formula>NOT(ISERROR(SEARCH("DW",I1688:I1689)))</formula>
    </cfRule>
  </conditionalFormatting>
  <conditionalFormatting sqref="I1688:I1689">
    <cfRule type="containsText" dxfId="10560" priority="2628" stopIfTrue="1" operator="containsText" text="NC">
      <formula>NOT(ISERROR(SEARCH("NC",I1688:I1689)))</formula>
    </cfRule>
  </conditionalFormatting>
  <conditionalFormatting sqref="I1741:I1742">
    <cfRule type="containsText" dxfId="10559" priority="2629" stopIfTrue="1" operator="containsText" text="NS">
      <formula>NOT(ISERROR(SEARCH("NS",I1741:I1742)))</formula>
    </cfRule>
  </conditionalFormatting>
  <conditionalFormatting sqref="I1741:I1742">
    <cfRule type="containsText" dxfId="10558" priority="2630" stopIfTrue="1" operator="containsText" text="DW">
      <formula>NOT(ISERROR(SEARCH("DW",I1741:I1742)))</formula>
    </cfRule>
  </conditionalFormatting>
  <conditionalFormatting sqref="I1741:I1742">
    <cfRule type="containsText" dxfId="10557" priority="2631" stopIfTrue="1" operator="containsText" text="NC">
      <formula>NOT(ISERROR(SEARCH("NC",I1741:I1742)))</formula>
    </cfRule>
  </conditionalFormatting>
  <conditionalFormatting sqref="I1739:I1740">
    <cfRule type="containsText" dxfId="10556" priority="2632" stopIfTrue="1" operator="containsText" text="NS">
      <formula>NOT(ISERROR(SEARCH("NS",I1739:I1740)))</formula>
    </cfRule>
  </conditionalFormatting>
  <conditionalFormatting sqref="I1739:I1740">
    <cfRule type="containsText" dxfId="10555" priority="2633" stopIfTrue="1" operator="containsText" text="DW">
      <formula>NOT(ISERROR(SEARCH("DW",I1739:I1740)))</formula>
    </cfRule>
  </conditionalFormatting>
  <conditionalFormatting sqref="I1739:I1740">
    <cfRule type="containsText" dxfId="10554" priority="2634" stopIfTrue="1" operator="containsText" text="NC">
      <formula>NOT(ISERROR(SEARCH("NC",I1739:I1740)))</formula>
    </cfRule>
  </conditionalFormatting>
  <conditionalFormatting sqref="I1792:I1793">
    <cfRule type="containsText" dxfId="10553" priority="2635" stopIfTrue="1" operator="containsText" text="NS">
      <formula>NOT(ISERROR(SEARCH("NS",I1792:I1793)))</formula>
    </cfRule>
  </conditionalFormatting>
  <conditionalFormatting sqref="I1792:I1793">
    <cfRule type="containsText" dxfId="10552" priority="2636" stopIfTrue="1" operator="containsText" text="DW">
      <formula>NOT(ISERROR(SEARCH("DW",I1792:I1793)))</formula>
    </cfRule>
  </conditionalFormatting>
  <conditionalFormatting sqref="I1792:I1793">
    <cfRule type="containsText" dxfId="10551" priority="2637" stopIfTrue="1" operator="containsText" text="NC">
      <formula>NOT(ISERROR(SEARCH("NC",I1792:I1793)))</formula>
    </cfRule>
  </conditionalFormatting>
  <conditionalFormatting sqref="I1790:I1791">
    <cfRule type="containsText" dxfId="10550" priority="2638" stopIfTrue="1" operator="containsText" text="NS">
      <formula>NOT(ISERROR(SEARCH("NS",I1790:I1791)))</formula>
    </cfRule>
  </conditionalFormatting>
  <conditionalFormatting sqref="I1790:I1791">
    <cfRule type="containsText" dxfId="10549" priority="2639" stopIfTrue="1" operator="containsText" text="DW">
      <formula>NOT(ISERROR(SEARCH("DW",I1790:I1791)))</formula>
    </cfRule>
  </conditionalFormatting>
  <conditionalFormatting sqref="I1790:I1791">
    <cfRule type="containsText" dxfId="10548" priority="2640" stopIfTrue="1" operator="containsText" text="NC">
      <formula>NOT(ISERROR(SEARCH("NC",I1790:I1791)))</formula>
    </cfRule>
  </conditionalFormatting>
  <conditionalFormatting sqref="I1843:I1844">
    <cfRule type="containsText" dxfId="10547" priority="2641" stopIfTrue="1" operator="containsText" text="NS">
      <formula>NOT(ISERROR(SEARCH("NS",I1843:I1844)))</formula>
    </cfRule>
  </conditionalFormatting>
  <conditionalFormatting sqref="I1843:I1844">
    <cfRule type="containsText" dxfId="10546" priority="2642" stopIfTrue="1" operator="containsText" text="DW">
      <formula>NOT(ISERROR(SEARCH("DW",I1843:I1844)))</formula>
    </cfRule>
  </conditionalFormatting>
  <conditionalFormatting sqref="I1843:I1844">
    <cfRule type="containsText" dxfId="10545" priority="2643" stopIfTrue="1" operator="containsText" text="NC">
      <formula>NOT(ISERROR(SEARCH("NC",I1843:I1844)))</formula>
    </cfRule>
  </conditionalFormatting>
  <conditionalFormatting sqref="I1841:I1842">
    <cfRule type="containsText" dxfId="10544" priority="2644" stopIfTrue="1" operator="containsText" text="NS">
      <formula>NOT(ISERROR(SEARCH("NS",I1841:I1842)))</formula>
    </cfRule>
  </conditionalFormatting>
  <conditionalFormatting sqref="I1841:I1842">
    <cfRule type="containsText" dxfId="10543" priority="2645" stopIfTrue="1" operator="containsText" text="DW">
      <formula>NOT(ISERROR(SEARCH("DW",I1841:I1842)))</formula>
    </cfRule>
  </conditionalFormatting>
  <conditionalFormatting sqref="I1841:I1842">
    <cfRule type="containsText" dxfId="10542" priority="2646" stopIfTrue="1" operator="containsText" text="NC">
      <formula>NOT(ISERROR(SEARCH("NC",I1841:I1842)))</formula>
    </cfRule>
  </conditionalFormatting>
  <conditionalFormatting sqref="I1894:I1895">
    <cfRule type="containsText" dxfId="10541" priority="2647" stopIfTrue="1" operator="containsText" text="NS">
      <formula>NOT(ISERROR(SEARCH("NS",I1894:I1895)))</formula>
    </cfRule>
  </conditionalFormatting>
  <conditionalFormatting sqref="I1894:I1895">
    <cfRule type="containsText" dxfId="10540" priority="2648" stopIfTrue="1" operator="containsText" text="DW">
      <formula>NOT(ISERROR(SEARCH("DW",I1894:I1895)))</formula>
    </cfRule>
  </conditionalFormatting>
  <conditionalFormatting sqref="I1894:I1895">
    <cfRule type="containsText" dxfId="10539" priority="2649" stopIfTrue="1" operator="containsText" text="NC">
      <formula>NOT(ISERROR(SEARCH("NC",I1894:I1895)))</formula>
    </cfRule>
  </conditionalFormatting>
  <conditionalFormatting sqref="I1892:I1893">
    <cfRule type="containsText" dxfId="10538" priority="2650" stopIfTrue="1" operator="containsText" text="NS">
      <formula>NOT(ISERROR(SEARCH("NS",I1892:I1893)))</formula>
    </cfRule>
  </conditionalFormatting>
  <conditionalFormatting sqref="I1892:I1893">
    <cfRule type="containsText" dxfId="10537" priority="2651" stopIfTrue="1" operator="containsText" text="DW">
      <formula>NOT(ISERROR(SEARCH("DW",I1892:I1893)))</formula>
    </cfRule>
  </conditionalFormatting>
  <conditionalFormatting sqref="I1892:I1893">
    <cfRule type="containsText" dxfId="10536" priority="2652" stopIfTrue="1" operator="containsText" text="NC">
      <formula>NOT(ISERROR(SEARCH("NC",I1892:I1893)))</formula>
    </cfRule>
  </conditionalFormatting>
  <conditionalFormatting sqref="I1944:I1945">
    <cfRule type="containsText" dxfId="10535" priority="2653" stopIfTrue="1" operator="containsText" text="NS">
      <formula>NOT(ISERROR(SEARCH("NS",I1944:I1945)))</formula>
    </cfRule>
  </conditionalFormatting>
  <conditionalFormatting sqref="I1944:I1945">
    <cfRule type="containsText" dxfId="10534" priority="2654" stopIfTrue="1" operator="containsText" text="DW">
      <formula>NOT(ISERROR(SEARCH("DW",I1944:I1945)))</formula>
    </cfRule>
  </conditionalFormatting>
  <conditionalFormatting sqref="I1944:I1945">
    <cfRule type="containsText" dxfId="10533" priority="2655" stopIfTrue="1" operator="containsText" text="NC">
      <formula>NOT(ISERROR(SEARCH("NC",I1944:I1945)))</formula>
    </cfRule>
  </conditionalFormatting>
  <conditionalFormatting sqref="I1942:I1943">
    <cfRule type="containsText" dxfId="10532" priority="2656" stopIfTrue="1" operator="containsText" text="NS">
      <formula>NOT(ISERROR(SEARCH("NS",I1942:I1943)))</formula>
    </cfRule>
  </conditionalFormatting>
  <conditionalFormatting sqref="I1942:I1943">
    <cfRule type="containsText" dxfId="10531" priority="2657" stopIfTrue="1" operator="containsText" text="DW">
      <formula>NOT(ISERROR(SEARCH("DW",I1942:I1943)))</formula>
    </cfRule>
  </conditionalFormatting>
  <conditionalFormatting sqref="I1942:I1943">
    <cfRule type="containsText" dxfId="10530" priority="2658" stopIfTrue="1" operator="containsText" text="NC">
      <formula>NOT(ISERROR(SEARCH("NC",I1942:I1943)))</formula>
    </cfRule>
  </conditionalFormatting>
  <conditionalFormatting sqref="I1995:I1996">
    <cfRule type="containsText" dxfId="10529" priority="2659" stopIfTrue="1" operator="containsText" text="NS">
      <formula>NOT(ISERROR(SEARCH("NS",I1995:I1996)))</formula>
    </cfRule>
  </conditionalFormatting>
  <conditionalFormatting sqref="I1995:I1996">
    <cfRule type="containsText" dxfId="10528" priority="2660" stopIfTrue="1" operator="containsText" text="DW">
      <formula>NOT(ISERROR(SEARCH("DW",I1995:I1996)))</formula>
    </cfRule>
  </conditionalFormatting>
  <conditionalFormatting sqref="I1995:I1996">
    <cfRule type="containsText" dxfId="10527" priority="2661" stopIfTrue="1" operator="containsText" text="NC">
      <formula>NOT(ISERROR(SEARCH("NC",I1995:I1996)))</formula>
    </cfRule>
  </conditionalFormatting>
  <conditionalFormatting sqref="I1993:I1994">
    <cfRule type="containsText" dxfId="10526" priority="2662" stopIfTrue="1" operator="containsText" text="NS">
      <formula>NOT(ISERROR(SEARCH("NS",I1993:I1994)))</formula>
    </cfRule>
  </conditionalFormatting>
  <conditionalFormatting sqref="I1993:I1994">
    <cfRule type="containsText" dxfId="10525" priority="2663" stopIfTrue="1" operator="containsText" text="DW">
      <formula>NOT(ISERROR(SEARCH("DW",I1993:I1994)))</formula>
    </cfRule>
  </conditionalFormatting>
  <conditionalFormatting sqref="I1993:I1994">
    <cfRule type="containsText" dxfId="10524" priority="2664" stopIfTrue="1" operator="containsText" text="NC">
      <formula>NOT(ISERROR(SEARCH("NC",I1993:I1994)))</formula>
    </cfRule>
  </conditionalFormatting>
  <conditionalFormatting sqref="I2047:I2048">
    <cfRule type="containsText" dxfId="10523" priority="2665" stopIfTrue="1" operator="containsText" text="NS">
      <formula>NOT(ISERROR(SEARCH("NS",I2047:I2048)))</formula>
    </cfRule>
  </conditionalFormatting>
  <conditionalFormatting sqref="I2047:I2048">
    <cfRule type="containsText" dxfId="10522" priority="2666" stopIfTrue="1" operator="containsText" text="DW">
      <formula>NOT(ISERROR(SEARCH("DW",I2047:I2048)))</formula>
    </cfRule>
  </conditionalFormatting>
  <conditionalFormatting sqref="I2047:I2048">
    <cfRule type="containsText" dxfId="10521" priority="2667" stopIfTrue="1" operator="containsText" text="NC">
      <formula>NOT(ISERROR(SEARCH("NC",I2047:I2048)))</formula>
    </cfRule>
  </conditionalFormatting>
  <conditionalFormatting sqref="I2045:I2046">
    <cfRule type="containsText" dxfId="10520" priority="2668" stopIfTrue="1" operator="containsText" text="NS">
      <formula>NOT(ISERROR(SEARCH("NS",I2045:I2046)))</formula>
    </cfRule>
  </conditionalFormatting>
  <conditionalFormatting sqref="I2045:I2046">
    <cfRule type="containsText" dxfId="10519" priority="2669" stopIfTrue="1" operator="containsText" text="DW">
      <formula>NOT(ISERROR(SEARCH("DW",I2045:I2046)))</formula>
    </cfRule>
  </conditionalFormatting>
  <conditionalFormatting sqref="I2045:I2046">
    <cfRule type="containsText" dxfId="10518" priority="2670" stopIfTrue="1" operator="containsText" text="NC">
      <formula>NOT(ISERROR(SEARCH("NC",I2045:I2046)))</formula>
    </cfRule>
  </conditionalFormatting>
  <conditionalFormatting sqref="I2098:I2099">
    <cfRule type="containsText" dxfId="10517" priority="2671" stopIfTrue="1" operator="containsText" text="NS">
      <formula>NOT(ISERROR(SEARCH("NS",I2098:I2099)))</formula>
    </cfRule>
  </conditionalFormatting>
  <conditionalFormatting sqref="I2098:I2099">
    <cfRule type="containsText" dxfId="10516" priority="2672" stopIfTrue="1" operator="containsText" text="DW">
      <formula>NOT(ISERROR(SEARCH("DW",I2098:I2099)))</formula>
    </cfRule>
  </conditionalFormatting>
  <conditionalFormatting sqref="I2098:I2099">
    <cfRule type="containsText" dxfId="10515" priority="2673" stopIfTrue="1" operator="containsText" text="NC">
      <formula>NOT(ISERROR(SEARCH("NC",I2098:I2099)))</formula>
    </cfRule>
  </conditionalFormatting>
  <conditionalFormatting sqref="I2096:I2097">
    <cfRule type="containsText" dxfId="10514" priority="2674" stopIfTrue="1" operator="containsText" text="NS">
      <formula>NOT(ISERROR(SEARCH("NS",I2096:I2097)))</formula>
    </cfRule>
  </conditionalFormatting>
  <conditionalFormatting sqref="I2096:I2097">
    <cfRule type="containsText" dxfId="10513" priority="2675" stopIfTrue="1" operator="containsText" text="DW">
      <formula>NOT(ISERROR(SEARCH("DW",I2096:I2097)))</formula>
    </cfRule>
  </conditionalFormatting>
  <conditionalFormatting sqref="I2096:I2097">
    <cfRule type="containsText" dxfId="10512" priority="2676" stopIfTrue="1" operator="containsText" text="NC">
      <formula>NOT(ISERROR(SEARCH("NC",I2096:I2097)))</formula>
    </cfRule>
  </conditionalFormatting>
  <conditionalFormatting sqref="I2149:I2150">
    <cfRule type="containsText" dxfId="10511" priority="2677" stopIfTrue="1" operator="containsText" text="NS">
      <formula>NOT(ISERROR(SEARCH("NS",I2149:I2150)))</formula>
    </cfRule>
  </conditionalFormatting>
  <conditionalFormatting sqref="I2149:I2150">
    <cfRule type="containsText" dxfId="10510" priority="2678" stopIfTrue="1" operator="containsText" text="DW">
      <formula>NOT(ISERROR(SEARCH("DW",I2149:I2150)))</formula>
    </cfRule>
  </conditionalFormatting>
  <conditionalFormatting sqref="I2149:I2150">
    <cfRule type="containsText" dxfId="10509" priority="2679" stopIfTrue="1" operator="containsText" text="NC">
      <formula>NOT(ISERROR(SEARCH("NC",I2149:I2150)))</formula>
    </cfRule>
  </conditionalFormatting>
  <conditionalFormatting sqref="I2147:I2148">
    <cfRule type="containsText" dxfId="10508" priority="2680" stopIfTrue="1" operator="containsText" text="NS">
      <formula>NOT(ISERROR(SEARCH("NS",I2147:I2148)))</formula>
    </cfRule>
  </conditionalFormatting>
  <conditionalFormatting sqref="I2147:I2148">
    <cfRule type="containsText" dxfId="10507" priority="2681" stopIfTrue="1" operator="containsText" text="DW">
      <formula>NOT(ISERROR(SEARCH("DW",I2147:I2148)))</formula>
    </cfRule>
  </conditionalFormatting>
  <conditionalFormatting sqref="I2147:I2148">
    <cfRule type="containsText" dxfId="10506" priority="2682" stopIfTrue="1" operator="containsText" text="NC">
      <formula>NOT(ISERROR(SEARCH("NC",I2147:I2148)))</formula>
    </cfRule>
  </conditionalFormatting>
  <conditionalFormatting sqref="I2200:I2201">
    <cfRule type="containsText" dxfId="10505" priority="2683" stopIfTrue="1" operator="containsText" text="NS">
      <formula>NOT(ISERROR(SEARCH("NS",I2200:I2201)))</formula>
    </cfRule>
  </conditionalFormatting>
  <conditionalFormatting sqref="I2200:I2201">
    <cfRule type="containsText" dxfId="10504" priority="2684" stopIfTrue="1" operator="containsText" text="DW">
      <formula>NOT(ISERROR(SEARCH("DW",I2200:I2201)))</formula>
    </cfRule>
  </conditionalFormatting>
  <conditionalFormatting sqref="I2200:I2201">
    <cfRule type="containsText" dxfId="10503" priority="2685" stopIfTrue="1" operator="containsText" text="NC">
      <formula>NOT(ISERROR(SEARCH("NC",I2200:I2201)))</formula>
    </cfRule>
  </conditionalFormatting>
  <conditionalFormatting sqref="I2198:I2199">
    <cfRule type="containsText" dxfId="10502" priority="2686" stopIfTrue="1" operator="containsText" text="NS">
      <formula>NOT(ISERROR(SEARCH("NS",I2198:I2199)))</formula>
    </cfRule>
  </conditionalFormatting>
  <conditionalFormatting sqref="I2198:I2199">
    <cfRule type="containsText" dxfId="10501" priority="2687" stopIfTrue="1" operator="containsText" text="DW">
      <formula>NOT(ISERROR(SEARCH("DW",I2198:I2199)))</formula>
    </cfRule>
  </conditionalFormatting>
  <conditionalFormatting sqref="I2198:I2199">
    <cfRule type="containsText" dxfId="10500" priority="2688" stopIfTrue="1" operator="containsText" text="NC">
      <formula>NOT(ISERROR(SEARCH("NC",I2198:I2199)))</formula>
    </cfRule>
  </conditionalFormatting>
  <conditionalFormatting sqref="I2251:I2252">
    <cfRule type="containsText" dxfId="10499" priority="2689" stopIfTrue="1" operator="containsText" text="NS">
      <formula>NOT(ISERROR(SEARCH("NS",I2251:I2252)))</formula>
    </cfRule>
  </conditionalFormatting>
  <conditionalFormatting sqref="I2251:I2252">
    <cfRule type="containsText" dxfId="10498" priority="2690" stopIfTrue="1" operator="containsText" text="DW">
      <formula>NOT(ISERROR(SEARCH("DW",I2251:I2252)))</formula>
    </cfRule>
  </conditionalFormatting>
  <conditionalFormatting sqref="I2251:I2252">
    <cfRule type="containsText" dxfId="10497" priority="2691" stopIfTrue="1" operator="containsText" text="NC">
      <formula>NOT(ISERROR(SEARCH("NC",I2251:I2252)))</formula>
    </cfRule>
  </conditionalFormatting>
  <conditionalFormatting sqref="I2249:I2250">
    <cfRule type="containsText" dxfId="10496" priority="2692" stopIfTrue="1" operator="containsText" text="NS">
      <formula>NOT(ISERROR(SEARCH("NS",I2249:I2250)))</formula>
    </cfRule>
  </conditionalFormatting>
  <conditionalFormatting sqref="I2249:I2250">
    <cfRule type="containsText" dxfId="10495" priority="2693" stopIfTrue="1" operator="containsText" text="DW">
      <formula>NOT(ISERROR(SEARCH("DW",I2249:I2250)))</formula>
    </cfRule>
  </conditionalFormatting>
  <conditionalFormatting sqref="I2249:I2250">
    <cfRule type="containsText" dxfId="10494" priority="2694" stopIfTrue="1" operator="containsText" text="NC">
      <formula>NOT(ISERROR(SEARCH("NC",I2249:I2250)))</formula>
    </cfRule>
  </conditionalFormatting>
  <conditionalFormatting sqref="I2302:I2303">
    <cfRule type="containsText" dxfId="10493" priority="2695" stopIfTrue="1" operator="containsText" text="NS">
      <formula>NOT(ISERROR(SEARCH("NS",I2302:I2303)))</formula>
    </cfRule>
  </conditionalFormatting>
  <conditionalFormatting sqref="I2302:I2303">
    <cfRule type="containsText" dxfId="10492" priority="2696" stopIfTrue="1" operator="containsText" text="DW">
      <formula>NOT(ISERROR(SEARCH("DW",I2302:I2303)))</formula>
    </cfRule>
  </conditionalFormatting>
  <conditionalFormatting sqref="I2302:I2303">
    <cfRule type="containsText" dxfId="10491" priority="2697" stopIfTrue="1" operator="containsText" text="NC">
      <formula>NOT(ISERROR(SEARCH("NC",I2302:I2303)))</formula>
    </cfRule>
  </conditionalFormatting>
  <conditionalFormatting sqref="I2300:I2301">
    <cfRule type="containsText" dxfId="10490" priority="2698" stopIfTrue="1" operator="containsText" text="NS">
      <formula>NOT(ISERROR(SEARCH("NS",I2300:I2301)))</formula>
    </cfRule>
  </conditionalFormatting>
  <conditionalFormatting sqref="I2300:I2301">
    <cfRule type="containsText" dxfId="10489" priority="2699" stopIfTrue="1" operator="containsText" text="DW">
      <formula>NOT(ISERROR(SEARCH("DW",I2300:I2301)))</formula>
    </cfRule>
  </conditionalFormatting>
  <conditionalFormatting sqref="I2300:I2301">
    <cfRule type="containsText" dxfId="10488" priority="2700" stopIfTrue="1" operator="containsText" text="NC">
      <formula>NOT(ISERROR(SEARCH("NC",I2300:I2301)))</formula>
    </cfRule>
  </conditionalFormatting>
  <conditionalFormatting sqref="I2353:I2354">
    <cfRule type="containsText" dxfId="10487" priority="2701" stopIfTrue="1" operator="containsText" text="NS">
      <formula>NOT(ISERROR(SEARCH("NS",I2353:I2354)))</formula>
    </cfRule>
  </conditionalFormatting>
  <conditionalFormatting sqref="I2353:I2354">
    <cfRule type="containsText" dxfId="10486" priority="2702" stopIfTrue="1" operator="containsText" text="DW">
      <formula>NOT(ISERROR(SEARCH("DW",I2353:I2354)))</formula>
    </cfRule>
  </conditionalFormatting>
  <conditionalFormatting sqref="I2353:I2354">
    <cfRule type="containsText" dxfId="10485" priority="2703" stopIfTrue="1" operator="containsText" text="NC">
      <formula>NOT(ISERROR(SEARCH("NC",I2353:I2354)))</formula>
    </cfRule>
  </conditionalFormatting>
  <conditionalFormatting sqref="I2351:I2352">
    <cfRule type="containsText" dxfId="10484" priority="2704" stopIfTrue="1" operator="containsText" text="NS">
      <formula>NOT(ISERROR(SEARCH("NS",I2351:I2352)))</formula>
    </cfRule>
  </conditionalFormatting>
  <conditionalFormatting sqref="I2351:I2352">
    <cfRule type="containsText" dxfId="10483" priority="2705" stopIfTrue="1" operator="containsText" text="DW">
      <formula>NOT(ISERROR(SEARCH("DW",I2351:I2352)))</formula>
    </cfRule>
  </conditionalFormatting>
  <conditionalFormatting sqref="I2351:I2352">
    <cfRule type="containsText" dxfId="10482" priority="2706" stopIfTrue="1" operator="containsText" text="NC">
      <formula>NOT(ISERROR(SEARCH("NC",I2351:I2352)))</formula>
    </cfRule>
  </conditionalFormatting>
  <conditionalFormatting sqref="I2404:I2405">
    <cfRule type="containsText" dxfId="10481" priority="2707" stopIfTrue="1" operator="containsText" text="NS">
      <formula>NOT(ISERROR(SEARCH("NS",I2404:I2405)))</formula>
    </cfRule>
  </conditionalFormatting>
  <conditionalFormatting sqref="I2404:I2405">
    <cfRule type="containsText" dxfId="10480" priority="2708" stopIfTrue="1" operator="containsText" text="DW">
      <formula>NOT(ISERROR(SEARCH("DW",I2404:I2405)))</formula>
    </cfRule>
  </conditionalFormatting>
  <conditionalFormatting sqref="I2404:I2405">
    <cfRule type="containsText" dxfId="10479" priority="2709" stopIfTrue="1" operator="containsText" text="NC">
      <formula>NOT(ISERROR(SEARCH("NC",I2404:I2405)))</formula>
    </cfRule>
  </conditionalFormatting>
  <conditionalFormatting sqref="I2402:I2403">
    <cfRule type="containsText" dxfId="10478" priority="2710" stopIfTrue="1" operator="containsText" text="NS">
      <formula>NOT(ISERROR(SEARCH("NS",I2402:I2403)))</formula>
    </cfRule>
  </conditionalFormatting>
  <conditionalFormatting sqref="I2402:I2403">
    <cfRule type="containsText" dxfId="10477" priority="2711" stopIfTrue="1" operator="containsText" text="DW">
      <formula>NOT(ISERROR(SEARCH("DW",I2402:I2403)))</formula>
    </cfRule>
  </conditionalFormatting>
  <conditionalFormatting sqref="I2402:I2403">
    <cfRule type="containsText" dxfId="10476" priority="2712" stopIfTrue="1" operator="containsText" text="NC">
      <formula>NOT(ISERROR(SEARCH("NC",I2402:I2403)))</formula>
    </cfRule>
  </conditionalFormatting>
  <conditionalFormatting sqref="I2455:I2456">
    <cfRule type="containsText" dxfId="10475" priority="2713" stopIfTrue="1" operator="containsText" text="NS">
      <formula>NOT(ISERROR(SEARCH("NS",I2455:I2456)))</formula>
    </cfRule>
  </conditionalFormatting>
  <conditionalFormatting sqref="I2455:I2456">
    <cfRule type="containsText" dxfId="10474" priority="2714" stopIfTrue="1" operator="containsText" text="DW">
      <formula>NOT(ISERROR(SEARCH("DW",I2455:I2456)))</formula>
    </cfRule>
  </conditionalFormatting>
  <conditionalFormatting sqref="I2455:I2456">
    <cfRule type="containsText" dxfId="10473" priority="2715" stopIfTrue="1" operator="containsText" text="NC">
      <formula>NOT(ISERROR(SEARCH("NC",I2455:I2456)))</formula>
    </cfRule>
  </conditionalFormatting>
  <conditionalFormatting sqref="I2453:I2454">
    <cfRule type="containsText" dxfId="10472" priority="2716" stopIfTrue="1" operator="containsText" text="NS">
      <formula>NOT(ISERROR(SEARCH("NS",I2453:I2454)))</formula>
    </cfRule>
  </conditionalFormatting>
  <conditionalFormatting sqref="I2453:I2454">
    <cfRule type="containsText" dxfId="10471" priority="2717" stopIfTrue="1" operator="containsText" text="DW">
      <formula>NOT(ISERROR(SEARCH("DW",I2453:I2454)))</formula>
    </cfRule>
  </conditionalFormatting>
  <conditionalFormatting sqref="I2453:I2454">
    <cfRule type="containsText" dxfId="10470" priority="2718" stopIfTrue="1" operator="containsText" text="NC">
      <formula>NOT(ISERROR(SEARCH("NC",I2453:I2454)))</formula>
    </cfRule>
  </conditionalFormatting>
  <conditionalFormatting sqref="I2506:I2507">
    <cfRule type="containsText" dxfId="10469" priority="2719" stopIfTrue="1" operator="containsText" text="NS">
      <formula>NOT(ISERROR(SEARCH("NS",I2506:I2507)))</formula>
    </cfRule>
  </conditionalFormatting>
  <conditionalFormatting sqref="I2506:I2507">
    <cfRule type="containsText" dxfId="10468" priority="2720" stopIfTrue="1" operator="containsText" text="DW">
      <formula>NOT(ISERROR(SEARCH("DW",I2506:I2507)))</formula>
    </cfRule>
  </conditionalFormatting>
  <conditionalFormatting sqref="I2506:I2507">
    <cfRule type="containsText" dxfId="10467" priority="2721" stopIfTrue="1" operator="containsText" text="NC">
      <formula>NOT(ISERROR(SEARCH("NC",I2506:I2507)))</formula>
    </cfRule>
  </conditionalFormatting>
  <conditionalFormatting sqref="I2504:I2505">
    <cfRule type="containsText" dxfId="10466" priority="2722" stopIfTrue="1" operator="containsText" text="NS">
      <formula>NOT(ISERROR(SEARCH("NS",I2504:I2505)))</formula>
    </cfRule>
  </conditionalFormatting>
  <conditionalFormatting sqref="I2504:I2505">
    <cfRule type="containsText" dxfId="10465" priority="2723" stopIfTrue="1" operator="containsText" text="DW">
      <formula>NOT(ISERROR(SEARCH("DW",I2504:I2505)))</formula>
    </cfRule>
  </conditionalFormatting>
  <conditionalFormatting sqref="I2504:I2505">
    <cfRule type="containsText" dxfId="10464" priority="2724" stopIfTrue="1" operator="containsText" text="NC">
      <formula>NOT(ISERROR(SEARCH("NC",I2504:I2505)))</formula>
    </cfRule>
  </conditionalFormatting>
  <conditionalFormatting sqref="I2557:I2558">
    <cfRule type="containsText" dxfId="10463" priority="2725" stopIfTrue="1" operator="containsText" text="NS">
      <formula>NOT(ISERROR(SEARCH("NS",I2557:I2558)))</formula>
    </cfRule>
  </conditionalFormatting>
  <conditionalFormatting sqref="I2557:I2558">
    <cfRule type="containsText" dxfId="10462" priority="2726" stopIfTrue="1" operator="containsText" text="DW">
      <formula>NOT(ISERROR(SEARCH("DW",I2557:I2558)))</formula>
    </cfRule>
  </conditionalFormatting>
  <conditionalFormatting sqref="I2557:I2558">
    <cfRule type="containsText" dxfId="10461" priority="2727" stopIfTrue="1" operator="containsText" text="NC">
      <formula>NOT(ISERROR(SEARCH("NC",I2557:I2558)))</formula>
    </cfRule>
  </conditionalFormatting>
  <conditionalFormatting sqref="I2555:I2556">
    <cfRule type="containsText" dxfId="10460" priority="2728" stopIfTrue="1" operator="containsText" text="NS">
      <formula>NOT(ISERROR(SEARCH("NS",I2555:I2556)))</formula>
    </cfRule>
  </conditionalFormatting>
  <conditionalFormatting sqref="I2555:I2556">
    <cfRule type="containsText" dxfId="10459" priority="2729" stopIfTrue="1" operator="containsText" text="DW">
      <formula>NOT(ISERROR(SEARCH("DW",I2555:I2556)))</formula>
    </cfRule>
  </conditionalFormatting>
  <conditionalFormatting sqref="I2555:I2556">
    <cfRule type="containsText" dxfId="10458" priority="2730" stopIfTrue="1" operator="containsText" text="NC">
      <formula>NOT(ISERROR(SEARCH("NC",I2555:I2556)))</formula>
    </cfRule>
  </conditionalFormatting>
  <conditionalFormatting sqref="I2607:I2608">
    <cfRule type="containsText" dxfId="10457" priority="2731" stopIfTrue="1" operator="containsText" text="NS">
      <formula>NOT(ISERROR(SEARCH("NS",I2607:I2608)))</formula>
    </cfRule>
  </conditionalFormatting>
  <conditionalFormatting sqref="I2607:I2608">
    <cfRule type="containsText" dxfId="10456" priority="2732" stopIfTrue="1" operator="containsText" text="DW">
      <formula>NOT(ISERROR(SEARCH("DW",I2607:I2608)))</formula>
    </cfRule>
  </conditionalFormatting>
  <conditionalFormatting sqref="I2607:I2608">
    <cfRule type="containsText" dxfId="10455" priority="2733" stopIfTrue="1" operator="containsText" text="NC">
      <formula>NOT(ISERROR(SEARCH("NC",I2607:I2608)))</formula>
    </cfRule>
  </conditionalFormatting>
  <conditionalFormatting sqref="I2605:I2606">
    <cfRule type="containsText" dxfId="10454" priority="2734" stopIfTrue="1" operator="containsText" text="NS">
      <formula>NOT(ISERROR(SEARCH("NS",I2605:I2606)))</formula>
    </cfRule>
  </conditionalFormatting>
  <conditionalFormatting sqref="I2605:I2606">
    <cfRule type="containsText" dxfId="10453" priority="2735" stopIfTrue="1" operator="containsText" text="DW">
      <formula>NOT(ISERROR(SEARCH("DW",I2605:I2606)))</formula>
    </cfRule>
  </conditionalFormatting>
  <conditionalFormatting sqref="I2605:I2606">
    <cfRule type="containsText" dxfId="10452" priority="2736" stopIfTrue="1" operator="containsText" text="NC">
      <formula>NOT(ISERROR(SEARCH("NC",I2605:I2606)))</formula>
    </cfRule>
  </conditionalFormatting>
  <conditionalFormatting sqref="I2659:I2660">
    <cfRule type="containsText" dxfId="10451" priority="2737" stopIfTrue="1" operator="containsText" text="NS">
      <formula>NOT(ISERROR(SEARCH("NS",I2659:I2660)))</formula>
    </cfRule>
  </conditionalFormatting>
  <conditionalFormatting sqref="I2659:I2660">
    <cfRule type="containsText" dxfId="10450" priority="2738" stopIfTrue="1" operator="containsText" text="DW">
      <formula>NOT(ISERROR(SEARCH("DW",I2659:I2660)))</formula>
    </cfRule>
  </conditionalFormatting>
  <conditionalFormatting sqref="I2659:I2660">
    <cfRule type="containsText" dxfId="10449" priority="2739" stopIfTrue="1" operator="containsText" text="NC">
      <formula>NOT(ISERROR(SEARCH("NC",I2659:I2660)))</formula>
    </cfRule>
  </conditionalFormatting>
  <conditionalFormatting sqref="I2657:I2658">
    <cfRule type="containsText" dxfId="10448" priority="2740" stopIfTrue="1" operator="containsText" text="NS">
      <formula>NOT(ISERROR(SEARCH("NS",I2657:I2658)))</formula>
    </cfRule>
  </conditionalFormatting>
  <conditionalFormatting sqref="I2657:I2658">
    <cfRule type="containsText" dxfId="10447" priority="2741" stopIfTrue="1" operator="containsText" text="DW">
      <formula>NOT(ISERROR(SEARCH("DW",I2657:I2658)))</formula>
    </cfRule>
  </conditionalFormatting>
  <conditionalFormatting sqref="I2657:I2658">
    <cfRule type="containsText" dxfId="10446" priority="2742" stopIfTrue="1" operator="containsText" text="NC">
      <formula>NOT(ISERROR(SEARCH("NC",I2657:I2658)))</formula>
    </cfRule>
  </conditionalFormatting>
  <conditionalFormatting sqref="BD13:BD14">
    <cfRule type="containsText" dxfId="10445" priority="2743" stopIfTrue="1" operator="containsText" text="NS">
      <formula>NOT(ISERROR(SEARCH("NS",BD13:BD14)))</formula>
    </cfRule>
  </conditionalFormatting>
  <conditionalFormatting sqref="BD13:BD14">
    <cfRule type="containsText" dxfId="10444" priority="2744" stopIfTrue="1" operator="containsText" text="DW">
      <formula>NOT(ISERROR(SEARCH("DW",BD13:BD14)))</formula>
    </cfRule>
  </conditionalFormatting>
  <conditionalFormatting sqref="BD13:BD14">
    <cfRule type="containsText" dxfId="10443" priority="2745" stopIfTrue="1" operator="containsText" text="NC">
      <formula>NOT(ISERROR(SEARCH("NC",BD13:BD14)))</formula>
    </cfRule>
  </conditionalFormatting>
  <conditionalFormatting sqref="BD60">
    <cfRule type="containsText" dxfId="10442" priority="2746" stopIfTrue="1" operator="containsText" text="NS">
      <formula>NOT(ISERROR(SEARCH("NS",BD60)))</formula>
    </cfRule>
  </conditionalFormatting>
  <conditionalFormatting sqref="BD60">
    <cfRule type="containsText" dxfId="10441" priority="2747" stopIfTrue="1" operator="containsText" text="DW">
      <formula>NOT(ISERROR(SEARCH("DW",BD60)))</formula>
    </cfRule>
  </conditionalFormatting>
  <conditionalFormatting sqref="BD60">
    <cfRule type="containsText" dxfId="10440" priority="2748" stopIfTrue="1" operator="containsText" text="NC">
      <formula>NOT(ISERROR(SEARCH("NC",BD60)))</formula>
    </cfRule>
  </conditionalFormatting>
  <conditionalFormatting sqref="BD111">
    <cfRule type="containsText" dxfId="10439" priority="2749" stopIfTrue="1" operator="containsText" text="NS">
      <formula>NOT(ISERROR(SEARCH("NS",BD111)))</formula>
    </cfRule>
  </conditionalFormatting>
  <conditionalFormatting sqref="BD111">
    <cfRule type="containsText" dxfId="10438" priority="2750" stopIfTrue="1" operator="containsText" text="DW">
      <formula>NOT(ISERROR(SEARCH("DW",BD111)))</formula>
    </cfRule>
  </conditionalFormatting>
  <conditionalFormatting sqref="BD111">
    <cfRule type="containsText" dxfId="10437" priority="2751" stopIfTrue="1" operator="containsText" text="NC">
      <formula>NOT(ISERROR(SEARCH("NC",BD111)))</formula>
    </cfRule>
  </conditionalFormatting>
  <conditionalFormatting sqref="BD162">
    <cfRule type="containsText" dxfId="10436" priority="2752" stopIfTrue="1" operator="containsText" text="NS">
      <formula>NOT(ISERROR(SEARCH("NS",BD162)))</formula>
    </cfRule>
  </conditionalFormatting>
  <conditionalFormatting sqref="BD162">
    <cfRule type="containsText" dxfId="10435" priority="2753" stopIfTrue="1" operator="containsText" text="DW">
      <formula>NOT(ISERROR(SEARCH("DW",BD162)))</formula>
    </cfRule>
  </conditionalFormatting>
  <conditionalFormatting sqref="BD162">
    <cfRule type="containsText" dxfId="10434" priority="2754" stopIfTrue="1" operator="containsText" text="NC">
      <formula>NOT(ISERROR(SEARCH("NC",BD162)))</formula>
    </cfRule>
  </conditionalFormatting>
  <conditionalFormatting sqref="BD213">
    <cfRule type="containsText" dxfId="10433" priority="2755" stopIfTrue="1" operator="containsText" text="NS">
      <formula>NOT(ISERROR(SEARCH("NS",BD213)))</formula>
    </cfRule>
  </conditionalFormatting>
  <conditionalFormatting sqref="BD213">
    <cfRule type="containsText" dxfId="10432" priority="2756" stopIfTrue="1" operator="containsText" text="DW">
      <formula>NOT(ISERROR(SEARCH("DW",BD213)))</formula>
    </cfRule>
  </conditionalFormatting>
  <conditionalFormatting sqref="BD213">
    <cfRule type="containsText" dxfId="10431" priority="2757" stopIfTrue="1" operator="containsText" text="NC">
      <formula>NOT(ISERROR(SEARCH("NC",BD213)))</formula>
    </cfRule>
  </conditionalFormatting>
  <conditionalFormatting sqref="BD264">
    <cfRule type="containsText" dxfId="10430" priority="2758" stopIfTrue="1" operator="containsText" text="NS">
      <formula>NOT(ISERROR(SEARCH("NS",BD264)))</formula>
    </cfRule>
  </conditionalFormatting>
  <conditionalFormatting sqref="BD264">
    <cfRule type="containsText" dxfId="10429" priority="2759" stopIfTrue="1" operator="containsText" text="DW">
      <formula>NOT(ISERROR(SEARCH("DW",BD264)))</formula>
    </cfRule>
  </conditionalFormatting>
  <conditionalFormatting sqref="BD264">
    <cfRule type="containsText" dxfId="10428" priority="2760" stopIfTrue="1" operator="containsText" text="NC">
      <formula>NOT(ISERROR(SEARCH("NC",BD264)))</formula>
    </cfRule>
  </conditionalFormatting>
  <conditionalFormatting sqref="BD315">
    <cfRule type="containsText" dxfId="10427" priority="2761" stopIfTrue="1" operator="containsText" text="NS">
      <formula>NOT(ISERROR(SEARCH("NS",BD315)))</formula>
    </cfRule>
  </conditionalFormatting>
  <conditionalFormatting sqref="BD315">
    <cfRule type="containsText" dxfId="10426" priority="2762" stopIfTrue="1" operator="containsText" text="DW">
      <formula>NOT(ISERROR(SEARCH("DW",BD315)))</formula>
    </cfRule>
  </conditionalFormatting>
  <conditionalFormatting sqref="BD315">
    <cfRule type="containsText" dxfId="10425" priority="2763" stopIfTrue="1" operator="containsText" text="NC">
      <formula>NOT(ISERROR(SEARCH("NC",BD315)))</formula>
    </cfRule>
  </conditionalFormatting>
  <conditionalFormatting sqref="BD366">
    <cfRule type="containsText" dxfId="10424" priority="2764" stopIfTrue="1" operator="containsText" text="NS">
      <formula>NOT(ISERROR(SEARCH("NS",BD366)))</formula>
    </cfRule>
  </conditionalFormatting>
  <conditionalFormatting sqref="BD366">
    <cfRule type="containsText" dxfId="10423" priority="2765" stopIfTrue="1" operator="containsText" text="DW">
      <formula>NOT(ISERROR(SEARCH("DW",BD366)))</formula>
    </cfRule>
  </conditionalFormatting>
  <conditionalFormatting sqref="BD366">
    <cfRule type="containsText" dxfId="10422" priority="2766" stopIfTrue="1" operator="containsText" text="NC">
      <formula>NOT(ISERROR(SEARCH("NC",BD366)))</formula>
    </cfRule>
  </conditionalFormatting>
  <conditionalFormatting sqref="I366">
    <cfRule type="containsText" dxfId="10421" priority="2767" stopIfTrue="1" operator="containsText" text="NS">
      <formula>NOT(ISERROR(SEARCH("NS",I366)))</formula>
    </cfRule>
  </conditionalFormatting>
  <conditionalFormatting sqref="I366">
    <cfRule type="containsText" dxfId="10420" priority="2768" stopIfTrue="1" operator="containsText" text="DW">
      <formula>NOT(ISERROR(SEARCH("DW",I366)))</formula>
    </cfRule>
  </conditionalFormatting>
  <conditionalFormatting sqref="I366">
    <cfRule type="containsText" dxfId="10419" priority="2769" stopIfTrue="1" operator="containsText" text="NC">
      <formula>NOT(ISERROR(SEARCH("NC",I366)))</formula>
    </cfRule>
  </conditionalFormatting>
  <conditionalFormatting sqref="BD417">
    <cfRule type="containsText" dxfId="10418" priority="2770" stopIfTrue="1" operator="containsText" text="NS">
      <formula>NOT(ISERROR(SEARCH("NS",BD417)))</formula>
    </cfRule>
  </conditionalFormatting>
  <conditionalFormatting sqref="BD417">
    <cfRule type="containsText" dxfId="10417" priority="2771" stopIfTrue="1" operator="containsText" text="DW">
      <formula>NOT(ISERROR(SEARCH("DW",BD417)))</formula>
    </cfRule>
  </conditionalFormatting>
  <conditionalFormatting sqref="BD417">
    <cfRule type="containsText" dxfId="10416" priority="2772" stopIfTrue="1" operator="containsText" text="NC">
      <formula>NOT(ISERROR(SEARCH("NC",BD417)))</formula>
    </cfRule>
  </conditionalFormatting>
  <conditionalFormatting sqref="I417">
    <cfRule type="containsText" dxfId="10415" priority="2773" stopIfTrue="1" operator="containsText" text="NS">
      <formula>NOT(ISERROR(SEARCH("NS",I417)))</formula>
    </cfRule>
  </conditionalFormatting>
  <conditionalFormatting sqref="I417">
    <cfRule type="containsText" dxfId="10414" priority="2774" stopIfTrue="1" operator="containsText" text="DW">
      <formula>NOT(ISERROR(SEARCH("DW",I417)))</formula>
    </cfRule>
  </conditionalFormatting>
  <conditionalFormatting sqref="I417">
    <cfRule type="containsText" dxfId="10413" priority="2775" stopIfTrue="1" operator="containsText" text="NC">
      <formula>NOT(ISERROR(SEARCH("NC",I417)))</formula>
    </cfRule>
  </conditionalFormatting>
  <conditionalFormatting sqref="BD468">
    <cfRule type="containsText" dxfId="10412" priority="2776" stopIfTrue="1" operator="containsText" text="NS">
      <formula>NOT(ISERROR(SEARCH("NS",BD468)))</formula>
    </cfRule>
  </conditionalFormatting>
  <conditionalFormatting sqref="BD468">
    <cfRule type="containsText" dxfId="10411" priority="2777" stopIfTrue="1" operator="containsText" text="DW">
      <formula>NOT(ISERROR(SEARCH("DW",BD468)))</formula>
    </cfRule>
  </conditionalFormatting>
  <conditionalFormatting sqref="BD468">
    <cfRule type="containsText" dxfId="10410" priority="2778" stopIfTrue="1" operator="containsText" text="NC">
      <formula>NOT(ISERROR(SEARCH("NC",BD468)))</formula>
    </cfRule>
  </conditionalFormatting>
  <conditionalFormatting sqref="I468">
    <cfRule type="containsText" dxfId="10409" priority="2779" stopIfTrue="1" operator="containsText" text="NS">
      <formula>NOT(ISERROR(SEARCH("NS",I468)))</formula>
    </cfRule>
  </conditionalFormatting>
  <conditionalFormatting sqref="I468">
    <cfRule type="containsText" dxfId="10408" priority="2780" stopIfTrue="1" operator="containsText" text="DW">
      <formula>NOT(ISERROR(SEARCH("DW",I468)))</formula>
    </cfRule>
  </conditionalFormatting>
  <conditionalFormatting sqref="I468">
    <cfRule type="containsText" dxfId="10407" priority="2781" stopIfTrue="1" operator="containsText" text="NC">
      <formula>NOT(ISERROR(SEARCH("NC",I468)))</formula>
    </cfRule>
  </conditionalFormatting>
  <conditionalFormatting sqref="BD519">
    <cfRule type="containsText" dxfId="10406" priority="2782" stopIfTrue="1" operator="containsText" text="NS">
      <formula>NOT(ISERROR(SEARCH("NS",BD519)))</formula>
    </cfRule>
  </conditionalFormatting>
  <conditionalFormatting sqref="BD519">
    <cfRule type="containsText" dxfId="10405" priority="2783" stopIfTrue="1" operator="containsText" text="DW">
      <formula>NOT(ISERROR(SEARCH("DW",BD519)))</formula>
    </cfRule>
  </conditionalFormatting>
  <conditionalFormatting sqref="BD519">
    <cfRule type="containsText" dxfId="10404" priority="2784" stopIfTrue="1" operator="containsText" text="NC">
      <formula>NOT(ISERROR(SEARCH("NC",BD519)))</formula>
    </cfRule>
  </conditionalFormatting>
  <conditionalFormatting sqref="I519">
    <cfRule type="containsText" dxfId="10403" priority="2785" stopIfTrue="1" operator="containsText" text="NS">
      <formula>NOT(ISERROR(SEARCH("NS",I519)))</formula>
    </cfRule>
  </conditionalFormatting>
  <conditionalFormatting sqref="I519">
    <cfRule type="containsText" dxfId="10402" priority="2786" stopIfTrue="1" operator="containsText" text="DW">
      <formula>NOT(ISERROR(SEARCH("DW",I519)))</formula>
    </cfRule>
  </conditionalFormatting>
  <conditionalFormatting sqref="I519">
    <cfRule type="containsText" dxfId="10401" priority="2787" stopIfTrue="1" operator="containsText" text="NC">
      <formula>NOT(ISERROR(SEARCH("NC",I519)))</formula>
    </cfRule>
  </conditionalFormatting>
  <conditionalFormatting sqref="BD570">
    <cfRule type="containsText" dxfId="10400" priority="2788" stopIfTrue="1" operator="containsText" text="NS">
      <formula>NOT(ISERROR(SEARCH("NS",BD570)))</formula>
    </cfRule>
  </conditionalFormatting>
  <conditionalFormatting sqref="BD570">
    <cfRule type="containsText" dxfId="10399" priority="2789" stopIfTrue="1" operator="containsText" text="DW">
      <formula>NOT(ISERROR(SEARCH("DW",BD570)))</formula>
    </cfRule>
  </conditionalFormatting>
  <conditionalFormatting sqref="BD570">
    <cfRule type="containsText" dxfId="10398" priority="2790" stopIfTrue="1" operator="containsText" text="NC">
      <formula>NOT(ISERROR(SEARCH("NC",BD570)))</formula>
    </cfRule>
  </conditionalFormatting>
  <conditionalFormatting sqref="I570">
    <cfRule type="containsText" dxfId="10397" priority="2791" stopIfTrue="1" operator="containsText" text="NS">
      <formula>NOT(ISERROR(SEARCH("NS",I570)))</formula>
    </cfRule>
  </conditionalFormatting>
  <conditionalFormatting sqref="I570">
    <cfRule type="containsText" dxfId="10396" priority="2792" stopIfTrue="1" operator="containsText" text="DW">
      <formula>NOT(ISERROR(SEARCH("DW",I570)))</formula>
    </cfRule>
  </conditionalFormatting>
  <conditionalFormatting sqref="I570">
    <cfRule type="containsText" dxfId="10395" priority="2793" stopIfTrue="1" operator="containsText" text="NC">
      <formula>NOT(ISERROR(SEARCH("NC",I570)))</formula>
    </cfRule>
  </conditionalFormatting>
  <conditionalFormatting sqref="BD621">
    <cfRule type="containsText" dxfId="10394" priority="2794" stopIfTrue="1" operator="containsText" text="NS">
      <formula>NOT(ISERROR(SEARCH("NS",BD621)))</formula>
    </cfRule>
  </conditionalFormatting>
  <conditionalFormatting sqref="BD621">
    <cfRule type="containsText" dxfId="10393" priority="2795" stopIfTrue="1" operator="containsText" text="DW">
      <formula>NOT(ISERROR(SEARCH("DW",BD621)))</formula>
    </cfRule>
  </conditionalFormatting>
  <conditionalFormatting sqref="BD621">
    <cfRule type="containsText" dxfId="10392" priority="2796" stopIfTrue="1" operator="containsText" text="NC">
      <formula>NOT(ISERROR(SEARCH("NC",BD621)))</formula>
    </cfRule>
  </conditionalFormatting>
  <conditionalFormatting sqref="I621">
    <cfRule type="containsText" dxfId="10391" priority="2797" stopIfTrue="1" operator="containsText" text="NS">
      <formula>NOT(ISERROR(SEARCH("NS",I621)))</formula>
    </cfRule>
  </conditionalFormatting>
  <conditionalFormatting sqref="I621">
    <cfRule type="containsText" dxfId="10390" priority="2798" stopIfTrue="1" operator="containsText" text="DW">
      <formula>NOT(ISERROR(SEARCH("DW",I621)))</formula>
    </cfRule>
  </conditionalFormatting>
  <conditionalFormatting sqref="I621">
    <cfRule type="containsText" dxfId="10389" priority="2799" stopIfTrue="1" operator="containsText" text="NC">
      <formula>NOT(ISERROR(SEARCH("NC",I621)))</formula>
    </cfRule>
  </conditionalFormatting>
  <conditionalFormatting sqref="BD672">
    <cfRule type="containsText" dxfId="10388" priority="2800" stopIfTrue="1" operator="containsText" text="NS">
      <formula>NOT(ISERROR(SEARCH("NS",BD672)))</formula>
    </cfRule>
  </conditionalFormatting>
  <conditionalFormatting sqref="BD672">
    <cfRule type="containsText" dxfId="10387" priority="2801" stopIfTrue="1" operator="containsText" text="DW">
      <formula>NOT(ISERROR(SEARCH("DW",BD672)))</formula>
    </cfRule>
  </conditionalFormatting>
  <conditionalFormatting sqref="BD672">
    <cfRule type="containsText" dxfId="10386" priority="2802" stopIfTrue="1" operator="containsText" text="NC">
      <formula>NOT(ISERROR(SEARCH("NC",BD672)))</formula>
    </cfRule>
  </conditionalFormatting>
  <conditionalFormatting sqref="I672">
    <cfRule type="containsText" dxfId="10385" priority="2803" stopIfTrue="1" operator="containsText" text="NS">
      <formula>NOT(ISERROR(SEARCH("NS",I672)))</formula>
    </cfRule>
  </conditionalFormatting>
  <conditionalFormatting sqref="I672">
    <cfRule type="containsText" dxfId="10384" priority="2804" stopIfTrue="1" operator="containsText" text="DW">
      <formula>NOT(ISERROR(SEARCH("DW",I672)))</formula>
    </cfRule>
  </conditionalFormatting>
  <conditionalFormatting sqref="I672">
    <cfRule type="containsText" dxfId="10383" priority="2805" stopIfTrue="1" operator="containsText" text="NC">
      <formula>NOT(ISERROR(SEARCH("NC",I672)))</formula>
    </cfRule>
  </conditionalFormatting>
  <conditionalFormatting sqref="BD723">
    <cfRule type="containsText" dxfId="10382" priority="2806" stopIfTrue="1" operator="containsText" text="NS">
      <formula>NOT(ISERROR(SEARCH("NS",BD723)))</formula>
    </cfRule>
  </conditionalFormatting>
  <conditionalFormatting sqref="BD723">
    <cfRule type="containsText" dxfId="10381" priority="2807" stopIfTrue="1" operator="containsText" text="DW">
      <formula>NOT(ISERROR(SEARCH("DW",BD723)))</formula>
    </cfRule>
  </conditionalFormatting>
  <conditionalFormatting sqref="BD723">
    <cfRule type="containsText" dxfId="10380" priority="2808" stopIfTrue="1" operator="containsText" text="NC">
      <formula>NOT(ISERROR(SEARCH("NC",BD723)))</formula>
    </cfRule>
  </conditionalFormatting>
  <conditionalFormatting sqref="I723">
    <cfRule type="containsText" dxfId="10379" priority="2809" stopIfTrue="1" operator="containsText" text="NS">
      <formula>NOT(ISERROR(SEARCH("NS",I723)))</formula>
    </cfRule>
  </conditionalFormatting>
  <conditionalFormatting sqref="I723">
    <cfRule type="containsText" dxfId="10378" priority="2810" stopIfTrue="1" operator="containsText" text="DW">
      <formula>NOT(ISERROR(SEARCH("DW",I723)))</formula>
    </cfRule>
  </conditionalFormatting>
  <conditionalFormatting sqref="I723">
    <cfRule type="containsText" dxfId="10377" priority="2811" stopIfTrue="1" operator="containsText" text="NC">
      <formula>NOT(ISERROR(SEARCH("NC",I723)))</formula>
    </cfRule>
  </conditionalFormatting>
  <conditionalFormatting sqref="BD774">
    <cfRule type="containsText" dxfId="10376" priority="2812" stopIfTrue="1" operator="containsText" text="NS">
      <formula>NOT(ISERROR(SEARCH("NS",BD774)))</formula>
    </cfRule>
  </conditionalFormatting>
  <conditionalFormatting sqref="BD774">
    <cfRule type="containsText" dxfId="10375" priority="2813" stopIfTrue="1" operator="containsText" text="DW">
      <formula>NOT(ISERROR(SEARCH("DW",BD774)))</formula>
    </cfRule>
  </conditionalFormatting>
  <conditionalFormatting sqref="BD774">
    <cfRule type="containsText" dxfId="10374" priority="2814" stopIfTrue="1" operator="containsText" text="NC">
      <formula>NOT(ISERROR(SEARCH("NC",BD774)))</formula>
    </cfRule>
  </conditionalFormatting>
  <conditionalFormatting sqref="I774">
    <cfRule type="containsText" dxfId="10373" priority="2815" stopIfTrue="1" operator="containsText" text="NS">
      <formula>NOT(ISERROR(SEARCH("NS",I774)))</formula>
    </cfRule>
  </conditionalFormatting>
  <conditionalFormatting sqref="I774">
    <cfRule type="containsText" dxfId="10372" priority="2816" stopIfTrue="1" operator="containsText" text="DW">
      <formula>NOT(ISERROR(SEARCH("DW",I774)))</formula>
    </cfRule>
  </conditionalFormatting>
  <conditionalFormatting sqref="I774">
    <cfRule type="containsText" dxfId="10371" priority="2817" stopIfTrue="1" operator="containsText" text="NC">
      <formula>NOT(ISERROR(SEARCH("NC",I774)))</formula>
    </cfRule>
  </conditionalFormatting>
  <conditionalFormatting sqref="BD825">
    <cfRule type="containsText" dxfId="10370" priority="2818" stopIfTrue="1" operator="containsText" text="NS">
      <formula>NOT(ISERROR(SEARCH("NS",BD825)))</formula>
    </cfRule>
  </conditionalFormatting>
  <conditionalFormatting sqref="BD825">
    <cfRule type="containsText" dxfId="10369" priority="2819" stopIfTrue="1" operator="containsText" text="DW">
      <formula>NOT(ISERROR(SEARCH("DW",BD825)))</formula>
    </cfRule>
  </conditionalFormatting>
  <conditionalFormatting sqref="BD825">
    <cfRule type="containsText" dxfId="10368" priority="2820" stopIfTrue="1" operator="containsText" text="NC">
      <formula>NOT(ISERROR(SEARCH("NC",BD825)))</formula>
    </cfRule>
  </conditionalFormatting>
  <conditionalFormatting sqref="I825">
    <cfRule type="containsText" dxfId="10367" priority="2821" stopIfTrue="1" operator="containsText" text="NS">
      <formula>NOT(ISERROR(SEARCH("NS",I825)))</formula>
    </cfRule>
  </conditionalFormatting>
  <conditionalFormatting sqref="I825">
    <cfRule type="containsText" dxfId="10366" priority="2822" stopIfTrue="1" operator="containsText" text="DW">
      <formula>NOT(ISERROR(SEARCH("DW",I825)))</formula>
    </cfRule>
  </conditionalFormatting>
  <conditionalFormatting sqref="I825">
    <cfRule type="containsText" dxfId="10365" priority="2823" stopIfTrue="1" operator="containsText" text="NC">
      <formula>NOT(ISERROR(SEARCH("NC",I825)))</formula>
    </cfRule>
  </conditionalFormatting>
  <conditionalFormatting sqref="BD876">
    <cfRule type="containsText" dxfId="10364" priority="2824" stopIfTrue="1" operator="containsText" text="NS">
      <formula>NOT(ISERROR(SEARCH("NS",BD876)))</formula>
    </cfRule>
  </conditionalFormatting>
  <conditionalFormatting sqref="BD876">
    <cfRule type="containsText" dxfId="10363" priority="2825" stopIfTrue="1" operator="containsText" text="DW">
      <formula>NOT(ISERROR(SEARCH("DW",BD876)))</formula>
    </cfRule>
  </conditionalFormatting>
  <conditionalFormatting sqref="BD876">
    <cfRule type="containsText" dxfId="10362" priority="2826" stopIfTrue="1" operator="containsText" text="NC">
      <formula>NOT(ISERROR(SEARCH("NC",BD876)))</formula>
    </cfRule>
  </conditionalFormatting>
  <conditionalFormatting sqref="I876">
    <cfRule type="containsText" dxfId="10361" priority="2827" stopIfTrue="1" operator="containsText" text="NS">
      <formula>NOT(ISERROR(SEARCH("NS",I876)))</formula>
    </cfRule>
  </conditionalFormatting>
  <conditionalFormatting sqref="I876">
    <cfRule type="containsText" dxfId="10360" priority="2828" stopIfTrue="1" operator="containsText" text="DW">
      <formula>NOT(ISERROR(SEARCH("DW",I876)))</formula>
    </cfRule>
  </conditionalFormatting>
  <conditionalFormatting sqref="I876">
    <cfRule type="containsText" dxfId="10359" priority="2829" stopIfTrue="1" operator="containsText" text="NC">
      <formula>NOT(ISERROR(SEARCH("NC",I876)))</formula>
    </cfRule>
  </conditionalFormatting>
  <conditionalFormatting sqref="BD927">
    <cfRule type="containsText" dxfId="10358" priority="2830" stopIfTrue="1" operator="containsText" text="NS">
      <formula>NOT(ISERROR(SEARCH("NS",BD927)))</formula>
    </cfRule>
  </conditionalFormatting>
  <conditionalFormatting sqref="BD927">
    <cfRule type="containsText" dxfId="10357" priority="2831" stopIfTrue="1" operator="containsText" text="DW">
      <formula>NOT(ISERROR(SEARCH("DW",BD927)))</formula>
    </cfRule>
  </conditionalFormatting>
  <conditionalFormatting sqref="BD927">
    <cfRule type="containsText" dxfId="10356" priority="2832" stopIfTrue="1" operator="containsText" text="NC">
      <formula>NOT(ISERROR(SEARCH("NC",BD927)))</formula>
    </cfRule>
  </conditionalFormatting>
  <conditionalFormatting sqref="I927">
    <cfRule type="containsText" dxfId="10355" priority="2833" stopIfTrue="1" operator="containsText" text="NS">
      <formula>NOT(ISERROR(SEARCH("NS",I927)))</formula>
    </cfRule>
  </conditionalFormatting>
  <conditionalFormatting sqref="I927">
    <cfRule type="containsText" dxfId="10354" priority="2834" stopIfTrue="1" operator="containsText" text="DW">
      <formula>NOT(ISERROR(SEARCH("DW",I927)))</formula>
    </cfRule>
  </conditionalFormatting>
  <conditionalFormatting sqref="I927">
    <cfRule type="containsText" dxfId="10353" priority="2835" stopIfTrue="1" operator="containsText" text="NC">
      <formula>NOT(ISERROR(SEARCH("NC",I927)))</formula>
    </cfRule>
  </conditionalFormatting>
  <conditionalFormatting sqref="BD978">
    <cfRule type="containsText" dxfId="10352" priority="2836" stopIfTrue="1" operator="containsText" text="NS">
      <formula>NOT(ISERROR(SEARCH("NS",BD978)))</formula>
    </cfRule>
  </conditionalFormatting>
  <conditionalFormatting sqref="BD978">
    <cfRule type="containsText" dxfId="10351" priority="2837" stopIfTrue="1" operator="containsText" text="DW">
      <formula>NOT(ISERROR(SEARCH("DW",BD978)))</formula>
    </cfRule>
  </conditionalFormatting>
  <conditionalFormatting sqref="BD978">
    <cfRule type="containsText" dxfId="10350" priority="2838" stopIfTrue="1" operator="containsText" text="NC">
      <formula>NOT(ISERROR(SEARCH("NC",BD978)))</formula>
    </cfRule>
  </conditionalFormatting>
  <conditionalFormatting sqref="I978">
    <cfRule type="containsText" dxfId="10349" priority="2839" stopIfTrue="1" operator="containsText" text="NS">
      <formula>NOT(ISERROR(SEARCH("NS",I978)))</formula>
    </cfRule>
  </conditionalFormatting>
  <conditionalFormatting sqref="I978">
    <cfRule type="containsText" dxfId="10348" priority="2840" stopIfTrue="1" operator="containsText" text="DW">
      <formula>NOT(ISERROR(SEARCH("DW",I978)))</formula>
    </cfRule>
  </conditionalFormatting>
  <conditionalFormatting sqref="I978">
    <cfRule type="containsText" dxfId="10347" priority="2841" stopIfTrue="1" operator="containsText" text="NC">
      <formula>NOT(ISERROR(SEARCH("NC",I978)))</formula>
    </cfRule>
  </conditionalFormatting>
  <conditionalFormatting sqref="BD1029">
    <cfRule type="containsText" dxfId="10346" priority="2842" stopIfTrue="1" operator="containsText" text="NS">
      <formula>NOT(ISERROR(SEARCH("NS",BD1029)))</formula>
    </cfRule>
  </conditionalFormatting>
  <conditionalFormatting sqref="BD1029">
    <cfRule type="containsText" dxfId="10345" priority="2843" stopIfTrue="1" operator="containsText" text="DW">
      <formula>NOT(ISERROR(SEARCH("DW",BD1029)))</formula>
    </cfRule>
  </conditionalFormatting>
  <conditionalFormatting sqref="BD1029">
    <cfRule type="containsText" dxfId="10344" priority="2844" stopIfTrue="1" operator="containsText" text="NC">
      <formula>NOT(ISERROR(SEARCH("NC",BD1029)))</formula>
    </cfRule>
  </conditionalFormatting>
  <conditionalFormatting sqref="I1029">
    <cfRule type="containsText" dxfId="10343" priority="2845" stopIfTrue="1" operator="containsText" text="NS">
      <formula>NOT(ISERROR(SEARCH("NS",I1029)))</formula>
    </cfRule>
  </conditionalFormatting>
  <conditionalFormatting sqref="I1029">
    <cfRule type="containsText" dxfId="10342" priority="2846" stopIfTrue="1" operator="containsText" text="DW">
      <formula>NOT(ISERROR(SEARCH("DW",I1029)))</formula>
    </cfRule>
  </conditionalFormatting>
  <conditionalFormatting sqref="I1029">
    <cfRule type="containsText" dxfId="10341" priority="2847" stopIfTrue="1" operator="containsText" text="NC">
      <formula>NOT(ISERROR(SEARCH("NC",I1029)))</formula>
    </cfRule>
  </conditionalFormatting>
  <conditionalFormatting sqref="BD1080">
    <cfRule type="containsText" dxfId="10340" priority="2848" stopIfTrue="1" operator="containsText" text="NS">
      <formula>NOT(ISERROR(SEARCH("NS",BD1080)))</formula>
    </cfRule>
  </conditionalFormatting>
  <conditionalFormatting sqref="BD1080">
    <cfRule type="containsText" dxfId="10339" priority="2849" stopIfTrue="1" operator="containsText" text="DW">
      <formula>NOT(ISERROR(SEARCH("DW",BD1080)))</formula>
    </cfRule>
  </conditionalFormatting>
  <conditionalFormatting sqref="BD1080">
    <cfRule type="containsText" dxfId="10338" priority="2850" stopIfTrue="1" operator="containsText" text="NC">
      <formula>NOT(ISERROR(SEARCH("NC",BD1080)))</formula>
    </cfRule>
  </conditionalFormatting>
  <conditionalFormatting sqref="I1080">
    <cfRule type="containsText" dxfId="10337" priority="2851" stopIfTrue="1" operator="containsText" text="NS">
      <formula>NOT(ISERROR(SEARCH("NS",I1080)))</formula>
    </cfRule>
  </conditionalFormatting>
  <conditionalFormatting sqref="I1080">
    <cfRule type="containsText" dxfId="10336" priority="2852" stopIfTrue="1" operator="containsText" text="DW">
      <formula>NOT(ISERROR(SEARCH("DW",I1080)))</formula>
    </cfRule>
  </conditionalFormatting>
  <conditionalFormatting sqref="I1080">
    <cfRule type="containsText" dxfId="10335" priority="2853" stopIfTrue="1" operator="containsText" text="NC">
      <formula>NOT(ISERROR(SEARCH("NC",I1080)))</formula>
    </cfRule>
  </conditionalFormatting>
  <conditionalFormatting sqref="BD1131">
    <cfRule type="containsText" dxfId="10334" priority="2854" stopIfTrue="1" operator="containsText" text="NS">
      <formula>NOT(ISERROR(SEARCH("NS",BD1131)))</formula>
    </cfRule>
  </conditionalFormatting>
  <conditionalFormatting sqref="BD1131">
    <cfRule type="containsText" dxfId="10333" priority="2855" stopIfTrue="1" operator="containsText" text="DW">
      <formula>NOT(ISERROR(SEARCH("DW",BD1131)))</formula>
    </cfRule>
  </conditionalFormatting>
  <conditionalFormatting sqref="BD1131">
    <cfRule type="containsText" dxfId="10332" priority="2856" stopIfTrue="1" operator="containsText" text="NC">
      <formula>NOT(ISERROR(SEARCH("NC",BD1131)))</formula>
    </cfRule>
  </conditionalFormatting>
  <conditionalFormatting sqref="I1131">
    <cfRule type="containsText" dxfId="10331" priority="2857" stopIfTrue="1" operator="containsText" text="NS">
      <formula>NOT(ISERROR(SEARCH("NS",I1131)))</formula>
    </cfRule>
  </conditionalFormatting>
  <conditionalFormatting sqref="I1131">
    <cfRule type="containsText" dxfId="10330" priority="2858" stopIfTrue="1" operator="containsText" text="DW">
      <formula>NOT(ISERROR(SEARCH("DW",I1131)))</formula>
    </cfRule>
  </conditionalFormatting>
  <conditionalFormatting sqref="I1131">
    <cfRule type="containsText" dxfId="10329" priority="2859" stopIfTrue="1" operator="containsText" text="NC">
      <formula>NOT(ISERROR(SEARCH("NC",I1131)))</formula>
    </cfRule>
  </conditionalFormatting>
  <conditionalFormatting sqref="BD1182">
    <cfRule type="containsText" dxfId="10328" priority="2860" stopIfTrue="1" operator="containsText" text="NS">
      <formula>NOT(ISERROR(SEARCH("NS",BD1182)))</formula>
    </cfRule>
  </conditionalFormatting>
  <conditionalFormatting sqref="BD1182">
    <cfRule type="containsText" dxfId="10327" priority="2861" stopIfTrue="1" operator="containsText" text="DW">
      <formula>NOT(ISERROR(SEARCH("DW",BD1182)))</formula>
    </cfRule>
  </conditionalFormatting>
  <conditionalFormatting sqref="BD1182">
    <cfRule type="containsText" dxfId="10326" priority="2862" stopIfTrue="1" operator="containsText" text="NC">
      <formula>NOT(ISERROR(SEARCH("NC",BD1182)))</formula>
    </cfRule>
  </conditionalFormatting>
  <conditionalFormatting sqref="I1182">
    <cfRule type="containsText" dxfId="10325" priority="2863" stopIfTrue="1" operator="containsText" text="NS">
      <formula>NOT(ISERROR(SEARCH("NS",I1182)))</formula>
    </cfRule>
  </conditionalFormatting>
  <conditionalFormatting sqref="I1182">
    <cfRule type="containsText" dxfId="10324" priority="2864" stopIfTrue="1" operator="containsText" text="DW">
      <formula>NOT(ISERROR(SEARCH("DW",I1182)))</formula>
    </cfRule>
  </conditionalFormatting>
  <conditionalFormatting sqref="I1182">
    <cfRule type="containsText" dxfId="10323" priority="2865" stopIfTrue="1" operator="containsText" text="NC">
      <formula>NOT(ISERROR(SEARCH("NC",I1182)))</formula>
    </cfRule>
  </conditionalFormatting>
  <conditionalFormatting sqref="BD1233">
    <cfRule type="containsText" dxfId="10322" priority="2866" stopIfTrue="1" operator="containsText" text="NS">
      <formula>NOT(ISERROR(SEARCH("NS",BD1233)))</formula>
    </cfRule>
  </conditionalFormatting>
  <conditionalFormatting sqref="BD1233">
    <cfRule type="containsText" dxfId="10321" priority="2867" stopIfTrue="1" operator="containsText" text="DW">
      <formula>NOT(ISERROR(SEARCH("DW",BD1233)))</formula>
    </cfRule>
  </conditionalFormatting>
  <conditionalFormatting sqref="BD1233">
    <cfRule type="containsText" dxfId="10320" priority="2868" stopIfTrue="1" operator="containsText" text="NC">
      <formula>NOT(ISERROR(SEARCH("NC",BD1233)))</formula>
    </cfRule>
  </conditionalFormatting>
  <conditionalFormatting sqref="I1233">
    <cfRule type="containsText" dxfId="10319" priority="2869" stopIfTrue="1" operator="containsText" text="NS">
      <formula>NOT(ISERROR(SEARCH("NS",I1233)))</formula>
    </cfRule>
  </conditionalFormatting>
  <conditionalFormatting sqref="I1233">
    <cfRule type="containsText" dxfId="10318" priority="2870" stopIfTrue="1" operator="containsText" text="DW">
      <formula>NOT(ISERROR(SEARCH("DW",I1233)))</formula>
    </cfRule>
  </conditionalFormatting>
  <conditionalFormatting sqref="I1233">
    <cfRule type="containsText" dxfId="10317" priority="2871" stopIfTrue="1" operator="containsText" text="NC">
      <formula>NOT(ISERROR(SEARCH("NC",I1233)))</formula>
    </cfRule>
  </conditionalFormatting>
  <conditionalFormatting sqref="BD1284">
    <cfRule type="containsText" dxfId="10316" priority="2872" stopIfTrue="1" operator="containsText" text="NS">
      <formula>NOT(ISERROR(SEARCH("NS",BD1284)))</formula>
    </cfRule>
  </conditionalFormatting>
  <conditionalFormatting sqref="BD1284">
    <cfRule type="containsText" dxfId="10315" priority="2873" stopIfTrue="1" operator="containsText" text="DW">
      <formula>NOT(ISERROR(SEARCH("DW",BD1284)))</formula>
    </cfRule>
  </conditionalFormatting>
  <conditionalFormatting sqref="BD1284">
    <cfRule type="containsText" dxfId="10314" priority="2874" stopIfTrue="1" operator="containsText" text="NC">
      <formula>NOT(ISERROR(SEARCH("NC",BD1284)))</formula>
    </cfRule>
  </conditionalFormatting>
  <conditionalFormatting sqref="I1284">
    <cfRule type="containsText" dxfId="10313" priority="2875" stopIfTrue="1" operator="containsText" text="NS">
      <formula>NOT(ISERROR(SEARCH("NS",I1284)))</formula>
    </cfRule>
  </conditionalFormatting>
  <conditionalFormatting sqref="I1284">
    <cfRule type="containsText" dxfId="10312" priority="2876" stopIfTrue="1" operator="containsText" text="DW">
      <formula>NOT(ISERROR(SEARCH("DW",I1284)))</formula>
    </cfRule>
  </conditionalFormatting>
  <conditionalFormatting sqref="I1284">
    <cfRule type="containsText" dxfId="10311" priority="2877" stopIfTrue="1" operator="containsText" text="NC">
      <formula>NOT(ISERROR(SEARCH("NC",I1284)))</formula>
    </cfRule>
  </conditionalFormatting>
  <conditionalFormatting sqref="BD1335">
    <cfRule type="containsText" dxfId="10310" priority="2878" stopIfTrue="1" operator="containsText" text="NS">
      <formula>NOT(ISERROR(SEARCH("NS",BD1335)))</formula>
    </cfRule>
  </conditionalFormatting>
  <conditionalFormatting sqref="BD1335">
    <cfRule type="containsText" dxfId="10309" priority="2879" stopIfTrue="1" operator="containsText" text="DW">
      <formula>NOT(ISERROR(SEARCH("DW",BD1335)))</formula>
    </cfRule>
  </conditionalFormatting>
  <conditionalFormatting sqref="BD1335">
    <cfRule type="containsText" dxfId="10308" priority="2880" stopIfTrue="1" operator="containsText" text="NC">
      <formula>NOT(ISERROR(SEARCH("NC",BD1335)))</formula>
    </cfRule>
  </conditionalFormatting>
  <conditionalFormatting sqref="I1335">
    <cfRule type="containsText" dxfId="10307" priority="2881" stopIfTrue="1" operator="containsText" text="NS">
      <formula>NOT(ISERROR(SEARCH("NS",I1335)))</formula>
    </cfRule>
  </conditionalFormatting>
  <conditionalFormatting sqref="I1335">
    <cfRule type="containsText" dxfId="10306" priority="2882" stopIfTrue="1" operator="containsText" text="DW">
      <formula>NOT(ISERROR(SEARCH("DW",I1335)))</formula>
    </cfRule>
  </conditionalFormatting>
  <conditionalFormatting sqref="I1335">
    <cfRule type="containsText" dxfId="10305" priority="2883" stopIfTrue="1" operator="containsText" text="NC">
      <formula>NOT(ISERROR(SEARCH("NC",I1335)))</formula>
    </cfRule>
  </conditionalFormatting>
  <conditionalFormatting sqref="BD1386">
    <cfRule type="containsText" dxfId="10304" priority="2884" stopIfTrue="1" operator="containsText" text="NS">
      <formula>NOT(ISERROR(SEARCH("NS",BD1386)))</formula>
    </cfRule>
  </conditionalFormatting>
  <conditionalFormatting sqref="BD1386">
    <cfRule type="containsText" dxfId="10303" priority="2885" stopIfTrue="1" operator="containsText" text="DW">
      <formula>NOT(ISERROR(SEARCH("DW",BD1386)))</formula>
    </cfRule>
  </conditionalFormatting>
  <conditionalFormatting sqref="BD1386">
    <cfRule type="containsText" dxfId="10302" priority="2886" stopIfTrue="1" operator="containsText" text="NC">
      <formula>NOT(ISERROR(SEARCH("NC",BD1386)))</formula>
    </cfRule>
  </conditionalFormatting>
  <conditionalFormatting sqref="I1386">
    <cfRule type="containsText" dxfId="10301" priority="2887" stopIfTrue="1" operator="containsText" text="NS">
      <formula>NOT(ISERROR(SEARCH("NS",I1386)))</formula>
    </cfRule>
  </conditionalFormatting>
  <conditionalFormatting sqref="I1386">
    <cfRule type="containsText" dxfId="10300" priority="2888" stopIfTrue="1" operator="containsText" text="DW">
      <formula>NOT(ISERROR(SEARCH("DW",I1386)))</formula>
    </cfRule>
  </conditionalFormatting>
  <conditionalFormatting sqref="I1386">
    <cfRule type="containsText" dxfId="10299" priority="2889" stopIfTrue="1" operator="containsText" text="NC">
      <formula>NOT(ISERROR(SEARCH("NC",I1386)))</formula>
    </cfRule>
  </conditionalFormatting>
  <conditionalFormatting sqref="BD1437">
    <cfRule type="containsText" dxfId="10298" priority="2890" stopIfTrue="1" operator="containsText" text="NS">
      <formula>NOT(ISERROR(SEARCH("NS",BD1437)))</formula>
    </cfRule>
  </conditionalFormatting>
  <conditionalFormatting sqref="BD1437">
    <cfRule type="containsText" dxfId="10297" priority="2891" stopIfTrue="1" operator="containsText" text="DW">
      <formula>NOT(ISERROR(SEARCH("DW",BD1437)))</formula>
    </cfRule>
  </conditionalFormatting>
  <conditionalFormatting sqref="BD1437">
    <cfRule type="containsText" dxfId="10296" priority="2892" stopIfTrue="1" operator="containsText" text="NC">
      <formula>NOT(ISERROR(SEARCH("NC",BD1437)))</formula>
    </cfRule>
  </conditionalFormatting>
  <conditionalFormatting sqref="I1437">
    <cfRule type="containsText" dxfId="10295" priority="2893" stopIfTrue="1" operator="containsText" text="NS">
      <formula>NOT(ISERROR(SEARCH("NS",I1437)))</formula>
    </cfRule>
  </conditionalFormatting>
  <conditionalFormatting sqref="I1437">
    <cfRule type="containsText" dxfId="10294" priority="2894" stopIfTrue="1" operator="containsText" text="DW">
      <formula>NOT(ISERROR(SEARCH("DW",I1437)))</formula>
    </cfRule>
  </conditionalFormatting>
  <conditionalFormatting sqref="I1437">
    <cfRule type="containsText" dxfId="10293" priority="2895" stopIfTrue="1" operator="containsText" text="NC">
      <formula>NOT(ISERROR(SEARCH("NC",I1437)))</formula>
    </cfRule>
  </conditionalFormatting>
  <conditionalFormatting sqref="BD1488">
    <cfRule type="containsText" dxfId="10292" priority="2896" stopIfTrue="1" operator="containsText" text="NS">
      <formula>NOT(ISERROR(SEARCH("NS",BD1488)))</formula>
    </cfRule>
  </conditionalFormatting>
  <conditionalFormatting sqref="BD1488">
    <cfRule type="containsText" dxfId="10291" priority="2897" stopIfTrue="1" operator="containsText" text="DW">
      <formula>NOT(ISERROR(SEARCH("DW",BD1488)))</formula>
    </cfRule>
  </conditionalFormatting>
  <conditionalFormatting sqref="BD1488">
    <cfRule type="containsText" dxfId="10290" priority="2898" stopIfTrue="1" operator="containsText" text="NC">
      <formula>NOT(ISERROR(SEARCH("NC",BD1488)))</formula>
    </cfRule>
  </conditionalFormatting>
  <conditionalFormatting sqref="I1488">
    <cfRule type="containsText" dxfId="10289" priority="2899" stopIfTrue="1" operator="containsText" text="NS">
      <formula>NOT(ISERROR(SEARCH("NS",I1488)))</formula>
    </cfRule>
  </conditionalFormatting>
  <conditionalFormatting sqref="I1488">
    <cfRule type="containsText" dxfId="10288" priority="2900" stopIfTrue="1" operator="containsText" text="DW">
      <formula>NOT(ISERROR(SEARCH("DW",I1488)))</formula>
    </cfRule>
  </conditionalFormatting>
  <conditionalFormatting sqref="I1488">
    <cfRule type="containsText" dxfId="10287" priority="2901" stopIfTrue="1" operator="containsText" text="NC">
      <formula>NOT(ISERROR(SEARCH("NC",I1488)))</formula>
    </cfRule>
  </conditionalFormatting>
  <conditionalFormatting sqref="BD1539">
    <cfRule type="containsText" dxfId="10286" priority="2902" stopIfTrue="1" operator="containsText" text="NS">
      <formula>NOT(ISERROR(SEARCH("NS",BD1539)))</formula>
    </cfRule>
  </conditionalFormatting>
  <conditionalFormatting sqref="BD1539">
    <cfRule type="containsText" dxfId="10285" priority="2903" stopIfTrue="1" operator="containsText" text="DW">
      <formula>NOT(ISERROR(SEARCH("DW",BD1539)))</formula>
    </cfRule>
  </conditionalFormatting>
  <conditionalFormatting sqref="BD1539">
    <cfRule type="containsText" dxfId="10284" priority="2904" stopIfTrue="1" operator="containsText" text="NC">
      <formula>NOT(ISERROR(SEARCH("NC",BD1539)))</formula>
    </cfRule>
  </conditionalFormatting>
  <conditionalFormatting sqref="I1539">
    <cfRule type="containsText" dxfId="10283" priority="2905" stopIfTrue="1" operator="containsText" text="NS">
      <formula>NOT(ISERROR(SEARCH("NS",I1539)))</formula>
    </cfRule>
  </conditionalFormatting>
  <conditionalFormatting sqref="I1539">
    <cfRule type="containsText" dxfId="10282" priority="2906" stopIfTrue="1" operator="containsText" text="DW">
      <formula>NOT(ISERROR(SEARCH("DW",I1539)))</formula>
    </cfRule>
  </conditionalFormatting>
  <conditionalFormatting sqref="I1539">
    <cfRule type="containsText" dxfId="10281" priority="2907" stopIfTrue="1" operator="containsText" text="NC">
      <formula>NOT(ISERROR(SEARCH("NC",I1539)))</formula>
    </cfRule>
  </conditionalFormatting>
  <conditionalFormatting sqref="BD1590">
    <cfRule type="containsText" dxfId="10280" priority="2908" stopIfTrue="1" operator="containsText" text="NS">
      <formula>NOT(ISERROR(SEARCH("NS",BD1590)))</formula>
    </cfRule>
  </conditionalFormatting>
  <conditionalFormatting sqref="BD1590">
    <cfRule type="containsText" dxfId="10279" priority="2909" stopIfTrue="1" operator="containsText" text="DW">
      <formula>NOT(ISERROR(SEARCH("DW",BD1590)))</formula>
    </cfRule>
  </conditionalFormatting>
  <conditionalFormatting sqref="BD1590">
    <cfRule type="containsText" dxfId="10278" priority="2910" stopIfTrue="1" operator="containsText" text="NC">
      <formula>NOT(ISERROR(SEARCH("NC",BD1590)))</formula>
    </cfRule>
  </conditionalFormatting>
  <conditionalFormatting sqref="I1590">
    <cfRule type="containsText" dxfId="10277" priority="2911" stopIfTrue="1" operator="containsText" text="NS">
      <formula>NOT(ISERROR(SEARCH("NS",I1590)))</formula>
    </cfRule>
  </conditionalFormatting>
  <conditionalFormatting sqref="I1590">
    <cfRule type="containsText" dxfId="10276" priority="2912" stopIfTrue="1" operator="containsText" text="DW">
      <formula>NOT(ISERROR(SEARCH("DW",I1590)))</formula>
    </cfRule>
  </conditionalFormatting>
  <conditionalFormatting sqref="I1590">
    <cfRule type="containsText" dxfId="10275" priority="2913" stopIfTrue="1" operator="containsText" text="NC">
      <formula>NOT(ISERROR(SEARCH("NC",I1590)))</formula>
    </cfRule>
  </conditionalFormatting>
  <conditionalFormatting sqref="BD1641">
    <cfRule type="containsText" dxfId="10274" priority="2914" stopIfTrue="1" operator="containsText" text="NS">
      <formula>NOT(ISERROR(SEARCH("NS",BD1641)))</formula>
    </cfRule>
  </conditionalFormatting>
  <conditionalFormatting sqref="BD1641">
    <cfRule type="containsText" dxfId="10273" priority="2915" stopIfTrue="1" operator="containsText" text="DW">
      <formula>NOT(ISERROR(SEARCH("DW",BD1641)))</formula>
    </cfRule>
  </conditionalFormatting>
  <conditionalFormatting sqref="BD1641">
    <cfRule type="containsText" dxfId="10272" priority="2916" stopIfTrue="1" operator="containsText" text="NC">
      <formula>NOT(ISERROR(SEARCH("NC",BD1641)))</formula>
    </cfRule>
  </conditionalFormatting>
  <conditionalFormatting sqref="I1641">
    <cfRule type="containsText" dxfId="10271" priority="2917" stopIfTrue="1" operator="containsText" text="NS">
      <formula>NOT(ISERROR(SEARCH("NS",I1641)))</formula>
    </cfRule>
  </conditionalFormatting>
  <conditionalFormatting sqref="I1641">
    <cfRule type="containsText" dxfId="10270" priority="2918" stopIfTrue="1" operator="containsText" text="DW">
      <formula>NOT(ISERROR(SEARCH("DW",I1641)))</formula>
    </cfRule>
  </conditionalFormatting>
  <conditionalFormatting sqref="I1641">
    <cfRule type="containsText" dxfId="10269" priority="2919" stopIfTrue="1" operator="containsText" text="NC">
      <formula>NOT(ISERROR(SEARCH("NC",I1641)))</formula>
    </cfRule>
  </conditionalFormatting>
  <conditionalFormatting sqref="BD1692">
    <cfRule type="containsText" dxfId="10268" priority="2920" stopIfTrue="1" operator="containsText" text="NS">
      <formula>NOT(ISERROR(SEARCH("NS",BD1692)))</formula>
    </cfRule>
  </conditionalFormatting>
  <conditionalFormatting sqref="BD1692">
    <cfRule type="containsText" dxfId="10267" priority="2921" stopIfTrue="1" operator="containsText" text="DW">
      <formula>NOT(ISERROR(SEARCH("DW",BD1692)))</formula>
    </cfRule>
  </conditionalFormatting>
  <conditionalFormatting sqref="BD1692">
    <cfRule type="containsText" dxfId="10266" priority="2922" stopIfTrue="1" operator="containsText" text="NC">
      <formula>NOT(ISERROR(SEARCH("NC",BD1692)))</formula>
    </cfRule>
  </conditionalFormatting>
  <conditionalFormatting sqref="I1692">
    <cfRule type="containsText" dxfId="10265" priority="2923" stopIfTrue="1" operator="containsText" text="NS">
      <formula>NOT(ISERROR(SEARCH("NS",I1692)))</formula>
    </cfRule>
  </conditionalFormatting>
  <conditionalFormatting sqref="I1692">
    <cfRule type="containsText" dxfId="10264" priority="2924" stopIfTrue="1" operator="containsText" text="DW">
      <formula>NOT(ISERROR(SEARCH("DW",I1692)))</formula>
    </cfRule>
  </conditionalFormatting>
  <conditionalFormatting sqref="I1692">
    <cfRule type="containsText" dxfId="10263" priority="2925" stopIfTrue="1" operator="containsText" text="NC">
      <formula>NOT(ISERROR(SEARCH("NC",I1692)))</formula>
    </cfRule>
  </conditionalFormatting>
  <conditionalFormatting sqref="BD1743">
    <cfRule type="containsText" dxfId="10262" priority="2926" stopIfTrue="1" operator="containsText" text="NS">
      <formula>NOT(ISERROR(SEARCH("NS",BD1743)))</formula>
    </cfRule>
  </conditionalFormatting>
  <conditionalFormatting sqref="BD1743">
    <cfRule type="containsText" dxfId="10261" priority="2927" stopIfTrue="1" operator="containsText" text="DW">
      <formula>NOT(ISERROR(SEARCH("DW",BD1743)))</formula>
    </cfRule>
  </conditionalFormatting>
  <conditionalFormatting sqref="BD1743">
    <cfRule type="containsText" dxfId="10260" priority="2928" stopIfTrue="1" operator="containsText" text="NC">
      <formula>NOT(ISERROR(SEARCH("NC",BD1743)))</formula>
    </cfRule>
  </conditionalFormatting>
  <conditionalFormatting sqref="I1743">
    <cfRule type="containsText" dxfId="10259" priority="2929" stopIfTrue="1" operator="containsText" text="NS">
      <formula>NOT(ISERROR(SEARCH("NS",I1743)))</formula>
    </cfRule>
  </conditionalFormatting>
  <conditionalFormatting sqref="I1743">
    <cfRule type="containsText" dxfId="10258" priority="2930" stopIfTrue="1" operator="containsText" text="DW">
      <formula>NOT(ISERROR(SEARCH("DW",I1743)))</formula>
    </cfRule>
  </conditionalFormatting>
  <conditionalFormatting sqref="I1743">
    <cfRule type="containsText" dxfId="10257" priority="2931" stopIfTrue="1" operator="containsText" text="NC">
      <formula>NOT(ISERROR(SEARCH("NC",I1743)))</formula>
    </cfRule>
  </conditionalFormatting>
  <conditionalFormatting sqref="BD1794">
    <cfRule type="containsText" dxfId="10256" priority="2932" stopIfTrue="1" operator="containsText" text="NS">
      <formula>NOT(ISERROR(SEARCH("NS",BD1794)))</formula>
    </cfRule>
  </conditionalFormatting>
  <conditionalFormatting sqref="BD1794">
    <cfRule type="containsText" dxfId="10255" priority="2933" stopIfTrue="1" operator="containsText" text="DW">
      <formula>NOT(ISERROR(SEARCH("DW",BD1794)))</formula>
    </cfRule>
  </conditionalFormatting>
  <conditionalFormatting sqref="BD1794">
    <cfRule type="containsText" dxfId="10254" priority="2934" stopIfTrue="1" operator="containsText" text="NC">
      <formula>NOT(ISERROR(SEARCH("NC",BD1794)))</formula>
    </cfRule>
  </conditionalFormatting>
  <conditionalFormatting sqref="I1794">
    <cfRule type="containsText" dxfId="10253" priority="2935" stopIfTrue="1" operator="containsText" text="NS">
      <formula>NOT(ISERROR(SEARCH("NS",I1794)))</formula>
    </cfRule>
  </conditionalFormatting>
  <conditionalFormatting sqref="I1794">
    <cfRule type="containsText" dxfId="10252" priority="2936" stopIfTrue="1" operator="containsText" text="DW">
      <formula>NOT(ISERROR(SEARCH("DW",I1794)))</formula>
    </cfRule>
  </conditionalFormatting>
  <conditionalFormatting sqref="I1794">
    <cfRule type="containsText" dxfId="10251" priority="2937" stopIfTrue="1" operator="containsText" text="NC">
      <formula>NOT(ISERROR(SEARCH("NC",I1794)))</formula>
    </cfRule>
  </conditionalFormatting>
  <conditionalFormatting sqref="BD1845">
    <cfRule type="containsText" dxfId="10250" priority="2938" stopIfTrue="1" operator="containsText" text="NS">
      <formula>NOT(ISERROR(SEARCH("NS",BD1845)))</formula>
    </cfRule>
  </conditionalFormatting>
  <conditionalFormatting sqref="BD1845">
    <cfRule type="containsText" dxfId="10249" priority="2939" stopIfTrue="1" operator="containsText" text="DW">
      <formula>NOT(ISERROR(SEARCH("DW",BD1845)))</formula>
    </cfRule>
  </conditionalFormatting>
  <conditionalFormatting sqref="BD1845">
    <cfRule type="containsText" dxfId="10248" priority="2940" stopIfTrue="1" operator="containsText" text="NC">
      <formula>NOT(ISERROR(SEARCH("NC",BD1845)))</formula>
    </cfRule>
  </conditionalFormatting>
  <conditionalFormatting sqref="I1845">
    <cfRule type="containsText" dxfId="10247" priority="2941" stopIfTrue="1" operator="containsText" text="NS">
      <formula>NOT(ISERROR(SEARCH("NS",I1845)))</formula>
    </cfRule>
  </conditionalFormatting>
  <conditionalFormatting sqref="I1845">
    <cfRule type="containsText" dxfId="10246" priority="2942" stopIfTrue="1" operator="containsText" text="DW">
      <formula>NOT(ISERROR(SEARCH("DW",I1845)))</formula>
    </cfRule>
  </conditionalFormatting>
  <conditionalFormatting sqref="I1845">
    <cfRule type="containsText" dxfId="10245" priority="2943" stopIfTrue="1" operator="containsText" text="NC">
      <formula>NOT(ISERROR(SEARCH("NC",I1845)))</formula>
    </cfRule>
  </conditionalFormatting>
  <conditionalFormatting sqref="BD1896">
    <cfRule type="containsText" dxfId="10244" priority="2944" stopIfTrue="1" operator="containsText" text="NS">
      <formula>NOT(ISERROR(SEARCH("NS",BD1896)))</formula>
    </cfRule>
  </conditionalFormatting>
  <conditionalFormatting sqref="BD1896">
    <cfRule type="containsText" dxfId="10243" priority="2945" stopIfTrue="1" operator="containsText" text="DW">
      <formula>NOT(ISERROR(SEARCH("DW",BD1896)))</formula>
    </cfRule>
  </conditionalFormatting>
  <conditionalFormatting sqref="BD1896">
    <cfRule type="containsText" dxfId="10242" priority="2946" stopIfTrue="1" operator="containsText" text="NC">
      <formula>NOT(ISERROR(SEARCH("NC",BD1896)))</formula>
    </cfRule>
  </conditionalFormatting>
  <conditionalFormatting sqref="I1896">
    <cfRule type="containsText" dxfId="10241" priority="2947" stopIfTrue="1" operator="containsText" text="NS">
      <formula>NOT(ISERROR(SEARCH("NS",I1896)))</formula>
    </cfRule>
  </conditionalFormatting>
  <conditionalFormatting sqref="I1896">
    <cfRule type="containsText" dxfId="10240" priority="2948" stopIfTrue="1" operator="containsText" text="DW">
      <formula>NOT(ISERROR(SEARCH("DW",I1896)))</formula>
    </cfRule>
  </conditionalFormatting>
  <conditionalFormatting sqref="I1896">
    <cfRule type="containsText" dxfId="10239" priority="2949" stopIfTrue="1" operator="containsText" text="NC">
      <formula>NOT(ISERROR(SEARCH("NC",I1896)))</formula>
    </cfRule>
  </conditionalFormatting>
  <conditionalFormatting sqref="BD1947">
    <cfRule type="containsText" dxfId="10238" priority="2950" stopIfTrue="1" operator="containsText" text="NS">
      <formula>NOT(ISERROR(SEARCH("NS",BD1947)))</formula>
    </cfRule>
  </conditionalFormatting>
  <conditionalFormatting sqref="BD1947">
    <cfRule type="containsText" dxfId="10237" priority="2951" stopIfTrue="1" operator="containsText" text="DW">
      <formula>NOT(ISERROR(SEARCH("DW",BD1947)))</formula>
    </cfRule>
  </conditionalFormatting>
  <conditionalFormatting sqref="BD1947">
    <cfRule type="containsText" dxfId="10236" priority="2952" stopIfTrue="1" operator="containsText" text="NC">
      <formula>NOT(ISERROR(SEARCH("NC",BD1947)))</formula>
    </cfRule>
  </conditionalFormatting>
  <conditionalFormatting sqref="I1947">
    <cfRule type="containsText" dxfId="10235" priority="2953" stopIfTrue="1" operator="containsText" text="NS">
      <formula>NOT(ISERROR(SEARCH("NS",I1947)))</formula>
    </cfRule>
  </conditionalFormatting>
  <conditionalFormatting sqref="I1947">
    <cfRule type="containsText" dxfId="10234" priority="2954" stopIfTrue="1" operator="containsText" text="DW">
      <formula>NOT(ISERROR(SEARCH("DW",I1947)))</formula>
    </cfRule>
  </conditionalFormatting>
  <conditionalFormatting sqref="I1947">
    <cfRule type="containsText" dxfId="10233" priority="2955" stopIfTrue="1" operator="containsText" text="NC">
      <formula>NOT(ISERROR(SEARCH("NC",I1947)))</formula>
    </cfRule>
  </conditionalFormatting>
  <conditionalFormatting sqref="BD1998">
    <cfRule type="containsText" dxfId="10232" priority="2956" stopIfTrue="1" operator="containsText" text="NS">
      <formula>NOT(ISERROR(SEARCH("NS",BD1998)))</formula>
    </cfRule>
  </conditionalFormatting>
  <conditionalFormatting sqref="BD1998">
    <cfRule type="containsText" dxfId="10231" priority="2957" stopIfTrue="1" operator="containsText" text="DW">
      <formula>NOT(ISERROR(SEARCH("DW",BD1998)))</formula>
    </cfRule>
  </conditionalFormatting>
  <conditionalFormatting sqref="BD1998">
    <cfRule type="containsText" dxfId="10230" priority="2958" stopIfTrue="1" operator="containsText" text="NC">
      <formula>NOT(ISERROR(SEARCH("NC",BD1998)))</formula>
    </cfRule>
  </conditionalFormatting>
  <conditionalFormatting sqref="I1998">
    <cfRule type="containsText" dxfId="10229" priority="2959" stopIfTrue="1" operator="containsText" text="NS">
      <formula>NOT(ISERROR(SEARCH("NS",I1998)))</formula>
    </cfRule>
  </conditionalFormatting>
  <conditionalFormatting sqref="I1998">
    <cfRule type="containsText" dxfId="10228" priority="2960" stopIfTrue="1" operator="containsText" text="DW">
      <formula>NOT(ISERROR(SEARCH("DW",I1998)))</formula>
    </cfRule>
  </conditionalFormatting>
  <conditionalFormatting sqref="I1998">
    <cfRule type="containsText" dxfId="10227" priority="2961" stopIfTrue="1" operator="containsText" text="NC">
      <formula>NOT(ISERROR(SEARCH("NC",I1998)))</formula>
    </cfRule>
  </conditionalFormatting>
  <conditionalFormatting sqref="BD2049">
    <cfRule type="containsText" dxfId="10226" priority="2962" stopIfTrue="1" operator="containsText" text="NS">
      <formula>NOT(ISERROR(SEARCH("NS",BD2049)))</formula>
    </cfRule>
  </conditionalFormatting>
  <conditionalFormatting sqref="BD2049">
    <cfRule type="containsText" dxfId="10225" priority="2963" stopIfTrue="1" operator="containsText" text="DW">
      <formula>NOT(ISERROR(SEARCH("DW",BD2049)))</formula>
    </cfRule>
  </conditionalFormatting>
  <conditionalFormatting sqref="BD2049">
    <cfRule type="containsText" dxfId="10224" priority="2964" stopIfTrue="1" operator="containsText" text="NC">
      <formula>NOT(ISERROR(SEARCH("NC",BD2049)))</formula>
    </cfRule>
  </conditionalFormatting>
  <conditionalFormatting sqref="I2049">
    <cfRule type="containsText" dxfId="10223" priority="2965" stopIfTrue="1" operator="containsText" text="NS">
      <formula>NOT(ISERROR(SEARCH("NS",I2049)))</formula>
    </cfRule>
  </conditionalFormatting>
  <conditionalFormatting sqref="I2049">
    <cfRule type="containsText" dxfId="10222" priority="2966" stopIfTrue="1" operator="containsText" text="DW">
      <formula>NOT(ISERROR(SEARCH("DW",I2049)))</formula>
    </cfRule>
  </conditionalFormatting>
  <conditionalFormatting sqref="I2049">
    <cfRule type="containsText" dxfId="10221" priority="2967" stopIfTrue="1" operator="containsText" text="NC">
      <formula>NOT(ISERROR(SEARCH("NC",I2049)))</formula>
    </cfRule>
  </conditionalFormatting>
  <conditionalFormatting sqref="BD2100">
    <cfRule type="containsText" dxfId="10220" priority="2968" stopIfTrue="1" operator="containsText" text="NS">
      <formula>NOT(ISERROR(SEARCH("NS",BD2100)))</formula>
    </cfRule>
  </conditionalFormatting>
  <conditionalFormatting sqref="BD2100">
    <cfRule type="containsText" dxfId="10219" priority="2969" stopIfTrue="1" operator="containsText" text="DW">
      <formula>NOT(ISERROR(SEARCH("DW",BD2100)))</formula>
    </cfRule>
  </conditionalFormatting>
  <conditionalFormatting sqref="BD2100">
    <cfRule type="containsText" dxfId="10218" priority="2970" stopIfTrue="1" operator="containsText" text="NC">
      <formula>NOT(ISERROR(SEARCH("NC",BD2100)))</formula>
    </cfRule>
  </conditionalFormatting>
  <conditionalFormatting sqref="I2100">
    <cfRule type="containsText" dxfId="10217" priority="2971" stopIfTrue="1" operator="containsText" text="NS">
      <formula>NOT(ISERROR(SEARCH("NS",I2100)))</formula>
    </cfRule>
  </conditionalFormatting>
  <conditionalFormatting sqref="I2100">
    <cfRule type="containsText" dxfId="10216" priority="2972" stopIfTrue="1" operator="containsText" text="DW">
      <formula>NOT(ISERROR(SEARCH("DW",I2100)))</formula>
    </cfRule>
  </conditionalFormatting>
  <conditionalFormatting sqref="I2100">
    <cfRule type="containsText" dxfId="10215" priority="2973" stopIfTrue="1" operator="containsText" text="NC">
      <formula>NOT(ISERROR(SEARCH("NC",I2100)))</formula>
    </cfRule>
  </conditionalFormatting>
  <conditionalFormatting sqref="BD2151">
    <cfRule type="containsText" dxfId="10214" priority="2974" stopIfTrue="1" operator="containsText" text="NS">
      <formula>NOT(ISERROR(SEARCH("NS",BD2151)))</formula>
    </cfRule>
  </conditionalFormatting>
  <conditionalFormatting sqref="BD2151">
    <cfRule type="containsText" dxfId="10213" priority="2975" stopIfTrue="1" operator="containsText" text="DW">
      <formula>NOT(ISERROR(SEARCH("DW",BD2151)))</formula>
    </cfRule>
  </conditionalFormatting>
  <conditionalFormatting sqref="BD2151">
    <cfRule type="containsText" dxfId="10212" priority="2976" stopIfTrue="1" operator="containsText" text="NC">
      <formula>NOT(ISERROR(SEARCH("NC",BD2151)))</formula>
    </cfRule>
  </conditionalFormatting>
  <conditionalFormatting sqref="I2151">
    <cfRule type="containsText" dxfId="10211" priority="2977" stopIfTrue="1" operator="containsText" text="NS">
      <formula>NOT(ISERROR(SEARCH("NS",I2151)))</formula>
    </cfRule>
  </conditionalFormatting>
  <conditionalFormatting sqref="I2151">
    <cfRule type="containsText" dxfId="10210" priority="2978" stopIfTrue="1" operator="containsText" text="DW">
      <formula>NOT(ISERROR(SEARCH("DW",I2151)))</formula>
    </cfRule>
  </conditionalFormatting>
  <conditionalFormatting sqref="I2151">
    <cfRule type="containsText" dxfId="10209" priority="2979" stopIfTrue="1" operator="containsText" text="NC">
      <formula>NOT(ISERROR(SEARCH("NC",I2151)))</formula>
    </cfRule>
  </conditionalFormatting>
  <conditionalFormatting sqref="BD2202">
    <cfRule type="containsText" dxfId="10208" priority="2980" stopIfTrue="1" operator="containsText" text="NS">
      <formula>NOT(ISERROR(SEARCH("NS",BD2202)))</formula>
    </cfRule>
  </conditionalFormatting>
  <conditionalFormatting sqref="BD2202">
    <cfRule type="containsText" dxfId="10207" priority="2981" stopIfTrue="1" operator="containsText" text="DW">
      <formula>NOT(ISERROR(SEARCH("DW",BD2202)))</formula>
    </cfRule>
  </conditionalFormatting>
  <conditionalFormatting sqref="BD2202">
    <cfRule type="containsText" dxfId="10206" priority="2982" stopIfTrue="1" operator="containsText" text="NC">
      <formula>NOT(ISERROR(SEARCH("NC",BD2202)))</formula>
    </cfRule>
  </conditionalFormatting>
  <conditionalFormatting sqref="I2202">
    <cfRule type="containsText" dxfId="10205" priority="2983" stopIfTrue="1" operator="containsText" text="NS">
      <formula>NOT(ISERROR(SEARCH("NS",I2202)))</formula>
    </cfRule>
  </conditionalFormatting>
  <conditionalFormatting sqref="I2202">
    <cfRule type="containsText" dxfId="10204" priority="2984" stopIfTrue="1" operator="containsText" text="DW">
      <formula>NOT(ISERROR(SEARCH("DW",I2202)))</formula>
    </cfRule>
  </conditionalFormatting>
  <conditionalFormatting sqref="I2202">
    <cfRule type="containsText" dxfId="10203" priority="2985" stopIfTrue="1" operator="containsText" text="NC">
      <formula>NOT(ISERROR(SEARCH("NC",I2202)))</formula>
    </cfRule>
  </conditionalFormatting>
  <conditionalFormatting sqref="BD2253">
    <cfRule type="containsText" dxfId="10202" priority="2986" stopIfTrue="1" operator="containsText" text="NS">
      <formula>NOT(ISERROR(SEARCH("NS",BD2253)))</formula>
    </cfRule>
  </conditionalFormatting>
  <conditionalFormatting sqref="BD2253">
    <cfRule type="containsText" dxfId="10201" priority="2987" stopIfTrue="1" operator="containsText" text="DW">
      <formula>NOT(ISERROR(SEARCH("DW",BD2253)))</formula>
    </cfRule>
  </conditionalFormatting>
  <conditionalFormatting sqref="BD2253">
    <cfRule type="containsText" dxfId="10200" priority="2988" stopIfTrue="1" operator="containsText" text="NC">
      <formula>NOT(ISERROR(SEARCH("NC",BD2253)))</formula>
    </cfRule>
  </conditionalFormatting>
  <conditionalFormatting sqref="I2253">
    <cfRule type="containsText" dxfId="10199" priority="2989" stopIfTrue="1" operator="containsText" text="NS">
      <formula>NOT(ISERROR(SEARCH("NS",I2253)))</formula>
    </cfRule>
  </conditionalFormatting>
  <conditionalFormatting sqref="I2253">
    <cfRule type="containsText" dxfId="10198" priority="2990" stopIfTrue="1" operator="containsText" text="DW">
      <formula>NOT(ISERROR(SEARCH("DW",I2253)))</formula>
    </cfRule>
  </conditionalFormatting>
  <conditionalFormatting sqref="I2253">
    <cfRule type="containsText" dxfId="10197" priority="2991" stopIfTrue="1" operator="containsText" text="NC">
      <formula>NOT(ISERROR(SEARCH("NC",I2253)))</formula>
    </cfRule>
  </conditionalFormatting>
  <conditionalFormatting sqref="BD2304">
    <cfRule type="containsText" dxfId="10196" priority="2992" stopIfTrue="1" operator="containsText" text="NS">
      <formula>NOT(ISERROR(SEARCH("NS",BD2304)))</formula>
    </cfRule>
  </conditionalFormatting>
  <conditionalFormatting sqref="BD2304">
    <cfRule type="containsText" dxfId="10195" priority="2993" stopIfTrue="1" operator="containsText" text="DW">
      <formula>NOT(ISERROR(SEARCH("DW",BD2304)))</formula>
    </cfRule>
  </conditionalFormatting>
  <conditionalFormatting sqref="BD2304">
    <cfRule type="containsText" dxfId="10194" priority="2994" stopIfTrue="1" operator="containsText" text="NC">
      <formula>NOT(ISERROR(SEARCH("NC",BD2304)))</formula>
    </cfRule>
  </conditionalFormatting>
  <conditionalFormatting sqref="I2304">
    <cfRule type="containsText" dxfId="10193" priority="2995" stopIfTrue="1" operator="containsText" text="NS">
      <formula>NOT(ISERROR(SEARCH("NS",I2304)))</formula>
    </cfRule>
  </conditionalFormatting>
  <conditionalFormatting sqref="I2304">
    <cfRule type="containsText" dxfId="10192" priority="2996" stopIfTrue="1" operator="containsText" text="DW">
      <formula>NOT(ISERROR(SEARCH("DW",I2304)))</formula>
    </cfRule>
  </conditionalFormatting>
  <conditionalFormatting sqref="I2304">
    <cfRule type="containsText" dxfId="10191" priority="2997" stopIfTrue="1" operator="containsText" text="NC">
      <formula>NOT(ISERROR(SEARCH("NC",I2304)))</formula>
    </cfRule>
  </conditionalFormatting>
  <conditionalFormatting sqref="BD2355">
    <cfRule type="containsText" dxfId="10190" priority="2998" stopIfTrue="1" operator="containsText" text="NS">
      <formula>NOT(ISERROR(SEARCH("NS",BD2355)))</formula>
    </cfRule>
  </conditionalFormatting>
  <conditionalFormatting sqref="BD2355">
    <cfRule type="containsText" dxfId="10189" priority="2999" stopIfTrue="1" operator="containsText" text="DW">
      <formula>NOT(ISERROR(SEARCH("DW",BD2355)))</formula>
    </cfRule>
  </conditionalFormatting>
  <conditionalFormatting sqref="BD2355">
    <cfRule type="containsText" dxfId="10188" priority="3000" stopIfTrue="1" operator="containsText" text="NC">
      <formula>NOT(ISERROR(SEARCH("NC",BD2355)))</formula>
    </cfRule>
  </conditionalFormatting>
  <conditionalFormatting sqref="I2355">
    <cfRule type="containsText" dxfId="10187" priority="3001" stopIfTrue="1" operator="containsText" text="NS">
      <formula>NOT(ISERROR(SEARCH("NS",I2355)))</formula>
    </cfRule>
  </conditionalFormatting>
  <conditionalFormatting sqref="I2355">
    <cfRule type="containsText" dxfId="10186" priority="3002" stopIfTrue="1" operator="containsText" text="DW">
      <formula>NOT(ISERROR(SEARCH("DW",I2355)))</formula>
    </cfRule>
  </conditionalFormatting>
  <conditionalFormatting sqref="I2355">
    <cfRule type="containsText" dxfId="10185" priority="3003" stopIfTrue="1" operator="containsText" text="NC">
      <formula>NOT(ISERROR(SEARCH("NC",I2355)))</formula>
    </cfRule>
  </conditionalFormatting>
  <conditionalFormatting sqref="BD2406">
    <cfRule type="containsText" dxfId="10184" priority="3004" stopIfTrue="1" operator="containsText" text="NS">
      <formula>NOT(ISERROR(SEARCH("NS",BD2406)))</formula>
    </cfRule>
  </conditionalFormatting>
  <conditionalFormatting sqref="BD2406">
    <cfRule type="containsText" dxfId="10183" priority="3005" stopIfTrue="1" operator="containsText" text="DW">
      <formula>NOT(ISERROR(SEARCH("DW",BD2406)))</formula>
    </cfRule>
  </conditionalFormatting>
  <conditionalFormatting sqref="BD2406">
    <cfRule type="containsText" dxfId="10182" priority="3006" stopIfTrue="1" operator="containsText" text="NC">
      <formula>NOT(ISERROR(SEARCH("NC",BD2406)))</formula>
    </cfRule>
  </conditionalFormatting>
  <conditionalFormatting sqref="I2406">
    <cfRule type="containsText" dxfId="10181" priority="3007" stopIfTrue="1" operator="containsText" text="NS">
      <formula>NOT(ISERROR(SEARCH("NS",I2406)))</formula>
    </cfRule>
  </conditionalFormatting>
  <conditionalFormatting sqref="I2406">
    <cfRule type="containsText" dxfId="10180" priority="3008" stopIfTrue="1" operator="containsText" text="DW">
      <formula>NOT(ISERROR(SEARCH("DW",I2406)))</formula>
    </cfRule>
  </conditionalFormatting>
  <conditionalFormatting sqref="I2406">
    <cfRule type="containsText" dxfId="10179" priority="3009" stopIfTrue="1" operator="containsText" text="NC">
      <formula>NOT(ISERROR(SEARCH("NC",I2406)))</formula>
    </cfRule>
  </conditionalFormatting>
  <conditionalFormatting sqref="BD2457">
    <cfRule type="containsText" dxfId="10178" priority="3010" stopIfTrue="1" operator="containsText" text="NS">
      <formula>NOT(ISERROR(SEARCH("NS",BD2457)))</formula>
    </cfRule>
  </conditionalFormatting>
  <conditionalFormatting sqref="BD2457">
    <cfRule type="containsText" dxfId="10177" priority="3011" stopIfTrue="1" operator="containsText" text="DW">
      <formula>NOT(ISERROR(SEARCH("DW",BD2457)))</formula>
    </cfRule>
  </conditionalFormatting>
  <conditionalFormatting sqref="BD2457">
    <cfRule type="containsText" dxfId="10176" priority="3012" stopIfTrue="1" operator="containsText" text="NC">
      <formula>NOT(ISERROR(SEARCH("NC",BD2457)))</formula>
    </cfRule>
  </conditionalFormatting>
  <conditionalFormatting sqref="I2457">
    <cfRule type="containsText" dxfId="10175" priority="3013" stopIfTrue="1" operator="containsText" text="NS">
      <formula>NOT(ISERROR(SEARCH("NS",I2457)))</formula>
    </cfRule>
  </conditionalFormatting>
  <conditionalFormatting sqref="I2457">
    <cfRule type="containsText" dxfId="10174" priority="3014" stopIfTrue="1" operator="containsText" text="DW">
      <formula>NOT(ISERROR(SEARCH("DW",I2457)))</formula>
    </cfRule>
  </conditionalFormatting>
  <conditionalFormatting sqref="I2457">
    <cfRule type="containsText" dxfId="10173" priority="3015" stopIfTrue="1" operator="containsText" text="NC">
      <formula>NOT(ISERROR(SEARCH("NC",I2457)))</formula>
    </cfRule>
  </conditionalFormatting>
  <conditionalFormatting sqref="BD2508">
    <cfRule type="containsText" dxfId="10172" priority="3016" stopIfTrue="1" operator="containsText" text="NS">
      <formula>NOT(ISERROR(SEARCH("NS",BD2508)))</formula>
    </cfRule>
  </conditionalFormatting>
  <conditionalFormatting sqref="BD2508">
    <cfRule type="containsText" dxfId="10171" priority="3017" stopIfTrue="1" operator="containsText" text="DW">
      <formula>NOT(ISERROR(SEARCH("DW",BD2508)))</formula>
    </cfRule>
  </conditionalFormatting>
  <conditionalFormatting sqref="BD2508">
    <cfRule type="containsText" dxfId="10170" priority="3018" stopIfTrue="1" operator="containsText" text="NC">
      <formula>NOT(ISERROR(SEARCH("NC",BD2508)))</formula>
    </cfRule>
  </conditionalFormatting>
  <conditionalFormatting sqref="I2508">
    <cfRule type="containsText" dxfId="10169" priority="3019" stopIfTrue="1" operator="containsText" text="NS">
      <formula>NOT(ISERROR(SEARCH("NS",I2508)))</formula>
    </cfRule>
  </conditionalFormatting>
  <conditionalFormatting sqref="I2508">
    <cfRule type="containsText" dxfId="10168" priority="3020" stopIfTrue="1" operator="containsText" text="DW">
      <formula>NOT(ISERROR(SEARCH("DW",I2508)))</formula>
    </cfRule>
  </conditionalFormatting>
  <conditionalFormatting sqref="I2508">
    <cfRule type="containsText" dxfId="10167" priority="3021" stopIfTrue="1" operator="containsText" text="NC">
      <formula>NOT(ISERROR(SEARCH("NC",I2508)))</formula>
    </cfRule>
  </conditionalFormatting>
  <conditionalFormatting sqref="BD2559">
    <cfRule type="containsText" dxfId="10166" priority="3022" stopIfTrue="1" operator="containsText" text="NS">
      <formula>NOT(ISERROR(SEARCH("NS",BD2559)))</formula>
    </cfRule>
  </conditionalFormatting>
  <conditionalFormatting sqref="BD2559">
    <cfRule type="containsText" dxfId="10165" priority="3023" stopIfTrue="1" operator="containsText" text="DW">
      <formula>NOT(ISERROR(SEARCH("DW",BD2559)))</formula>
    </cfRule>
  </conditionalFormatting>
  <conditionalFormatting sqref="BD2559">
    <cfRule type="containsText" dxfId="10164" priority="3024" stopIfTrue="1" operator="containsText" text="NC">
      <formula>NOT(ISERROR(SEARCH("NC",BD2559)))</formula>
    </cfRule>
  </conditionalFormatting>
  <conditionalFormatting sqref="I2559">
    <cfRule type="containsText" dxfId="10163" priority="3025" stopIfTrue="1" operator="containsText" text="NS">
      <formula>NOT(ISERROR(SEARCH("NS",I2559)))</formula>
    </cfRule>
  </conditionalFormatting>
  <conditionalFormatting sqref="I2559">
    <cfRule type="containsText" dxfId="10162" priority="3026" stopIfTrue="1" operator="containsText" text="DW">
      <formula>NOT(ISERROR(SEARCH("DW",I2559)))</formula>
    </cfRule>
  </conditionalFormatting>
  <conditionalFormatting sqref="I2559">
    <cfRule type="containsText" dxfId="10161" priority="3027" stopIfTrue="1" operator="containsText" text="NC">
      <formula>NOT(ISERROR(SEARCH("NC",I2559)))</formula>
    </cfRule>
  </conditionalFormatting>
  <conditionalFormatting sqref="BD2610">
    <cfRule type="containsText" dxfId="10160" priority="3028" stopIfTrue="1" operator="containsText" text="NS">
      <formula>NOT(ISERROR(SEARCH("NS",BD2610)))</formula>
    </cfRule>
  </conditionalFormatting>
  <conditionalFormatting sqref="BD2610">
    <cfRule type="containsText" dxfId="10159" priority="3029" stopIfTrue="1" operator="containsText" text="DW">
      <formula>NOT(ISERROR(SEARCH("DW",BD2610)))</formula>
    </cfRule>
  </conditionalFormatting>
  <conditionalFormatting sqref="BD2610">
    <cfRule type="containsText" dxfId="10158" priority="3030" stopIfTrue="1" operator="containsText" text="NC">
      <formula>NOT(ISERROR(SEARCH("NC",BD2610)))</formula>
    </cfRule>
  </conditionalFormatting>
  <conditionalFormatting sqref="I2610">
    <cfRule type="containsText" dxfId="10157" priority="3031" stopIfTrue="1" operator="containsText" text="NS">
      <formula>NOT(ISERROR(SEARCH("NS",I2610)))</formula>
    </cfRule>
  </conditionalFormatting>
  <conditionalFormatting sqref="I2610">
    <cfRule type="containsText" dxfId="10156" priority="3032" stopIfTrue="1" operator="containsText" text="DW">
      <formula>NOT(ISERROR(SEARCH("DW",I2610)))</formula>
    </cfRule>
  </conditionalFormatting>
  <conditionalFormatting sqref="I2610">
    <cfRule type="containsText" dxfId="10155" priority="3033" stopIfTrue="1" operator="containsText" text="NC">
      <formula>NOT(ISERROR(SEARCH("NC",I2610)))</formula>
    </cfRule>
  </conditionalFormatting>
  <conditionalFormatting sqref="BD2661">
    <cfRule type="containsText" dxfId="10154" priority="3034" stopIfTrue="1" operator="containsText" text="NS">
      <formula>NOT(ISERROR(SEARCH("NS",BD2661)))</formula>
    </cfRule>
  </conditionalFormatting>
  <conditionalFormatting sqref="BD2661">
    <cfRule type="containsText" dxfId="10153" priority="3035" stopIfTrue="1" operator="containsText" text="DW">
      <formula>NOT(ISERROR(SEARCH("DW",BD2661)))</formula>
    </cfRule>
  </conditionalFormatting>
  <conditionalFormatting sqref="BD2661">
    <cfRule type="containsText" dxfId="10152" priority="3036" stopIfTrue="1" operator="containsText" text="NC">
      <formula>NOT(ISERROR(SEARCH("NC",BD2661)))</formula>
    </cfRule>
  </conditionalFormatting>
  <conditionalFormatting sqref="I2661">
    <cfRule type="containsText" dxfId="10151" priority="3037" stopIfTrue="1" operator="containsText" text="NS">
      <formula>NOT(ISERROR(SEARCH("NS",I2661)))</formula>
    </cfRule>
  </conditionalFormatting>
  <conditionalFormatting sqref="I2661">
    <cfRule type="containsText" dxfId="10150" priority="3038" stopIfTrue="1" operator="containsText" text="DW">
      <formula>NOT(ISERROR(SEARCH("DW",I2661)))</formula>
    </cfRule>
  </conditionalFormatting>
  <conditionalFormatting sqref="I2661">
    <cfRule type="containsText" dxfId="10149" priority="3039" stopIfTrue="1" operator="containsText" text="NC">
      <formula>NOT(ISERROR(SEARCH("NC",I2661)))</formula>
    </cfRule>
  </conditionalFormatting>
  <conditionalFormatting sqref="BD112">
    <cfRule type="containsText" dxfId="10148" priority="3040" stopIfTrue="1" operator="containsText" text="NS">
      <formula>NOT(ISERROR(SEARCH("NS",BD112)))</formula>
    </cfRule>
  </conditionalFormatting>
  <conditionalFormatting sqref="BD112">
    <cfRule type="containsText" dxfId="10147" priority="3041" stopIfTrue="1" operator="containsText" text="DW">
      <formula>NOT(ISERROR(SEARCH("DW",BD112)))</formula>
    </cfRule>
  </conditionalFormatting>
  <conditionalFormatting sqref="BD112">
    <cfRule type="containsText" dxfId="10146" priority="3042" stopIfTrue="1" operator="containsText" text="NC">
      <formula>NOT(ISERROR(SEARCH("NC",BD112)))</formula>
    </cfRule>
  </conditionalFormatting>
  <conditionalFormatting sqref="BD214">
    <cfRule type="containsText" dxfId="10145" priority="3043" stopIfTrue="1" operator="containsText" text="NS">
      <formula>NOT(ISERROR(SEARCH("NS",BD214)))</formula>
    </cfRule>
  </conditionalFormatting>
  <conditionalFormatting sqref="BD214">
    <cfRule type="containsText" dxfId="10144" priority="3044" stopIfTrue="1" operator="containsText" text="DW">
      <formula>NOT(ISERROR(SEARCH("DW",BD214)))</formula>
    </cfRule>
  </conditionalFormatting>
  <conditionalFormatting sqref="BD214">
    <cfRule type="containsText" dxfId="10143" priority="3045" stopIfTrue="1" operator="containsText" text="NC">
      <formula>NOT(ISERROR(SEARCH("NC",BD214)))</formula>
    </cfRule>
  </conditionalFormatting>
  <conditionalFormatting sqref="BD316">
    <cfRule type="containsText" dxfId="10142" priority="3046" stopIfTrue="1" operator="containsText" text="NS">
      <formula>NOT(ISERROR(SEARCH("NS",BD316)))</formula>
    </cfRule>
  </conditionalFormatting>
  <conditionalFormatting sqref="BD316">
    <cfRule type="containsText" dxfId="10141" priority="3047" stopIfTrue="1" operator="containsText" text="DW">
      <formula>NOT(ISERROR(SEARCH("DW",BD316)))</formula>
    </cfRule>
  </conditionalFormatting>
  <conditionalFormatting sqref="BD316">
    <cfRule type="containsText" dxfId="10140" priority="3048" stopIfTrue="1" operator="containsText" text="NC">
      <formula>NOT(ISERROR(SEARCH("NC",BD316)))</formula>
    </cfRule>
  </conditionalFormatting>
  <conditionalFormatting sqref="BD418">
    <cfRule type="containsText" dxfId="10139" priority="3049" stopIfTrue="1" operator="containsText" text="NS">
      <formula>NOT(ISERROR(SEARCH("NS",BD418)))</formula>
    </cfRule>
  </conditionalFormatting>
  <conditionalFormatting sqref="BD418">
    <cfRule type="containsText" dxfId="10138" priority="3050" stopIfTrue="1" operator="containsText" text="DW">
      <formula>NOT(ISERROR(SEARCH("DW",BD418)))</formula>
    </cfRule>
  </conditionalFormatting>
  <conditionalFormatting sqref="BD418">
    <cfRule type="containsText" dxfId="10137" priority="3051" stopIfTrue="1" operator="containsText" text="NC">
      <formula>NOT(ISERROR(SEARCH("NC",BD418)))</formula>
    </cfRule>
  </conditionalFormatting>
  <conditionalFormatting sqref="I418">
    <cfRule type="containsText" dxfId="10136" priority="3052" stopIfTrue="1" operator="containsText" text="NS">
      <formula>NOT(ISERROR(SEARCH("NS",I418)))</formula>
    </cfRule>
  </conditionalFormatting>
  <conditionalFormatting sqref="I418">
    <cfRule type="containsText" dxfId="10135" priority="3053" stopIfTrue="1" operator="containsText" text="DW">
      <formula>NOT(ISERROR(SEARCH("DW",I418)))</formula>
    </cfRule>
  </conditionalFormatting>
  <conditionalFormatting sqref="I418">
    <cfRule type="containsText" dxfId="10134" priority="3054" stopIfTrue="1" operator="containsText" text="NC">
      <formula>NOT(ISERROR(SEARCH("NC",I418)))</formula>
    </cfRule>
  </conditionalFormatting>
  <conditionalFormatting sqref="BD520">
    <cfRule type="containsText" dxfId="10133" priority="3055" stopIfTrue="1" operator="containsText" text="NS">
      <formula>NOT(ISERROR(SEARCH("NS",BD520)))</formula>
    </cfRule>
  </conditionalFormatting>
  <conditionalFormatting sqref="BD520">
    <cfRule type="containsText" dxfId="10132" priority="3056" stopIfTrue="1" operator="containsText" text="DW">
      <formula>NOT(ISERROR(SEARCH("DW",BD520)))</formula>
    </cfRule>
  </conditionalFormatting>
  <conditionalFormatting sqref="BD520">
    <cfRule type="containsText" dxfId="10131" priority="3057" stopIfTrue="1" operator="containsText" text="NC">
      <formula>NOT(ISERROR(SEARCH("NC",BD520)))</formula>
    </cfRule>
  </conditionalFormatting>
  <conditionalFormatting sqref="I520">
    <cfRule type="containsText" dxfId="10130" priority="3058" stopIfTrue="1" operator="containsText" text="NS">
      <formula>NOT(ISERROR(SEARCH("NS",I520)))</formula>
    </cfRule>
  </conditionalFormatting>
  <conditionalFormatting sqref="I520">
    <cfRule type="containsText" dxfId="10129" priority="3059" stopIfTrue="1" operator="containsText" text="DW">
      <formula>NOT(ISERROR(SEARCH("DW",I520)))</formula>
    </cfRule>
  </conditionalFormatting>
  <conditionalFormatting sqref="I520">
    <cfRule type="containsText" dxfId="10128" priority="3060" stopIfTrue="1" operator="containsText" text="NC">
      <formula>NOT(ISERROR(SEARCH("NC",I520)))</formula>
    </cfRule>
  </conditionalFormatting>
  <conditionalFormatting sqref="BD622">
    <cfRule type="containsText" dxfId="10127" priority="3061" stopIfTrue="1" operator="containsText" text="NS">
      <formula>NOT(ISERROR(SEARCH("NS",BD622)))</formula>
    </cfRule>
  </conditionalFormatting>
  <conditionalFormatting sqref="BD622">
    <cfRule type="containsText" dxfId="10126" priority="3062" stopIfTrue="1" operator="containsText" text="DW">
      <formula>NOT(ISERROR(SEARCH("DW",BD622)))</formula>
    </cfRule>
  </conditionalFormatting>
  <conditionalFormatting sqref="BD622">
    <cfRule type="containsText" dxfId="10125" priority="3063" stopIfTrue="1" operator="containsText" text="NC">
      <formula>NOT(ISERROR(SEARCH("NC",BD622)))</formula>
    </cfRule>
  </conditionalFormatting>
  <conditionalFormatting sqref="I622">
    <cfRule type="containsText" dxfId="10124" priority="3064" stopIfTrue="1" operator="containsText" text="NS">
      <formula>NOT(ISERROR(SEARCH("NS",I622)))</formula>
    </cfRule>
  </conditionalFormatting>
  <conditionalFormatting sqref="I622">
    <cfRule type="containsText" dxfId="10123" priority="3065" stopIfTrue="1" operator="containsText" text="DW">
      <formula>NOT(ISERROR(SEARCH("DW",I622)))</formula>
    </cfRule>
  </conditionalFormatting>
  <conditionalFormatting sqref="I622">
    <cfRule type="containsText" dxfId="10122" priority="3066" stopIfTrue="1" operator="containsText" text="NC">
      <formula>NOT(ISERROR(SEARCH("NC",I622)))</formula>
    </cfRule>
  </conditionalFormatting>
  <conditionalFormatting sqref="BD724">
    <cfRule type="containsText" dxfId="10121" priority="3067" stopIfTrue="1" operator="containsText" text="NS">
      <formula>NOT(ISERROR(SEARCH("NS",BD724)))</formula>
    </cfRule>
  </conditionalFormatting>
  <conditionalFormatting sqref="BD724">
    <cfRule type="containsText" dxfId="10120" priority="3068" stopIfTrue="1" operator="containsText" text="DW">
      <formula>NOT(ISERROR(SEARCH("DW",BD724)))</formula>
    </cfRule>
  </conditionalFormatting>
  <conditionalFormatting sqref="BD724">
    <cfRule type="containsText" dxfId="10119" priority="3069" stopIfTrue="1" operator="containsText" text="NC">
      <formula>NOT(ISERROR(SEARCH("NC",BD724)))</formula>
    </cfRule>
  </conditionalFormatting>
  <conditionalFormatting sqref="I724">
    <cfRule type="containsText" dxfId="10118" priority="3070" stopIfTrue="1" operator="containsText" text="NS">
      <formula>NOT(ISERROR(SEARCH("NS",I724)))</formula>
    </cfRule>
  </conditionalFormatting>
  <conditionalFormatting sqref="I724">
    <cfRule type="containsText" dxfId="10117" priority="3071" stopIfTrue="1" operator="containsText" text="DW">
      <formula>NOT(ISERROR(SEARCH("DW",I724)))</formula>
    </cfRule>
  </conditionalFormatting>
  <conditionalFormatting sqref="I724">
    <cfRule type="containsText" dxfId="10116" priority="3072" stopIfTrue="1" operator="containsText" text="NC">
      <formula>NOT(ISERROR(SEARCH("NC",I724)))</formula>
    </cfRule>
  </conditionalFormatting>
  <conditionalFormatting sqref="BD826">
    <cfRule type="containsText" dxfId="10115" priority="3073" stopIfTrue="1" operator="containsText" text="NS">
      <formula>NOT(ISERROR(SEARCH("NS",BD826)))</formula>
    </cfRule>
  </conditionalFormatting>
  <conditionalFormatting sqref="BD826">
    <cfRule type="containsText" dxfId="10114" priority="3074" stopIfTrue="1" operator="containsText" text="DW">
      <formula>NOT(ISERROR(SEARCH("DW",BD826)))</formula>
    </cfRule>
  </conditionalFormatting>
  <conditionalFormatting sqref="BD826">
    <cfRule type="containsText" dxfId="10113" priority="3075" stopIfTrue="1" operator="containsText" text="NC">
      <formula>NOT(ISERROR(SEARCH("NC",BD826)))</formula>
    </cfRule>
  </conditionalFormatting>
  <conditionalFormatting sqref="I826">
    <cfRule type="containsText" dxfId="10112" priority="3076" stopIfTrue="1" operator="containsText" text="NS">
      <formula>NOT(ISERROR(SEARCH("NS",I826)))</formula>
    </cfRule>
  </conditionalFormatting>
  <conditionalFormatting sqref="I826">
    <cfRule type="containsText" dxfId="10111" priority="3077" stopIfTrue="1" operator="containsText" text="DW">
      <formula>NOT(ISERROR(SEARCH("DW",I826)))</formula>
    </cfRule>
  </conditionalFormatting>
  <conditionalFormatting sqref="I826">
    <cfRule type="containsText" dxfId="10110" priority="3078" stopIfTrue="1" operator="containsText" text="NC">
      <formula>NOT(ISERROR(SEARCH("NC",I826)))</formula>
    </cfRule>
  </conditionalFormatting>
  <conditionalFormatting sqref="BD928">
    <cfRule type="containsText" dxfId="10109" priority="3079" stopIfTrue="1" operator="containsText" text="NS">
      <formula>NOT(ISERROR(SEARCH("NS",BD928)))</formula>
    </cfRule>
  </conditionalFormatting>
  <conditionalFormatting sqref="BD928">
    <cfRule type="containsText" dxfId="10108" priority="3080" stopIfTrue="1" operator="containsText" text="DW">
      <formula>NOT(ISERROR(SEARCH("DW",BD928)))</formula>
    </cfRule>
  </conditionalFormatting>
  <conditionalFormatting sqref="BD928">
    <cfRule type="containsText" dxfId="10107" priority="3081" stopIfTrue="1" operator="containsText" text="NC">
      <formula>NOT(ISERROR(SEARCH("NC",BD928)))</formula>
    </cfRule>
  </conditionalFormatting>
  <conditionalFormatting sqref="I928">
    <cfRule type="containsText" dxfId="10106" priority="3082" stopIfTrue="1" operator="containsText" text="NS">
      <formula>NOT(ISERROR(SEARCH("NS",I928)))</formula>
    </cfRule>
  </conditionalFormatting>
  <conditionalFormatting sqref="I928">
    <cfRule type="containsText" dxfId="10105" priority="3083" stopIfTrue="1" operator="containsText" text="DW">
      <formula>NOT(ISERROR(SEARCH("DW",I928)))</formula>
    </cfRule>
  </conditionalFormatting>
  <conditionalFormatting sqref="I928">
    <cfRule type="containsText" dxfId="10104" priority="3084" stopIfTrue="1" operator="containsText" text="NC">
      <formula>NOT(ISERROR(SEARCH("NC",I928)))</formula>
    </cfRule>
  </conditionalFormatting>
  <conditionalFormatting sqref="BD1030">
    <cfRule type="containsText" dxfId="10103" priority="3085" stopIfTrue="1" operator="containsText" text="NS">
      <formula>NOT(ISERROR(SEARCH("NS",BD1030)))</formula>
    </cfRule>
  </conditionalFormatting>
  <conditionalFormatting sqref="BD1030">
    <cfRule type="containsText" dxfId="10102" priority="3086" stopIfTrue="1" operator="containsText" text="DW">
      <formula>NOT(ISERROR(SEARCH("DW",BD1030)))</formula>
    </cfRule>
  </conditionalFormatting>
  <conditionalFormatting sqref="BD1030">
    <cfRule type="containsText" dxfId="10101" priority="3087" stopIfTrue="1" operator="containsText" text="NC">
      <formula>NOT(ISERROR(SEARCH("NC",BD1030)))</formula>
    </cfRule>
  </conditionalFormatting>
  <conditionalFormatting sqref="I1030">
    <cfRule type="containsText" dxfId="10100" priority="3088" stopIfTrue="1" operator="containsText" text="NS">
      <formula>NOT(ISERROR(SEARCH("NS",I1030)))</formula>
    </cfRule>
  </conditionalFormatting>
  <conditionalFormatting sqref="I1030">
    <cfRule type="containsText" dxfId="10099" priority="3089" stopIfTrue="1" operator="containsText" text="DW">
      <formula>NOT(ISERROR(SEARCH("DW",I1030)))</formula>
    </cfRule>
  </conditionalFormatting>
  <conditionalFormatting sqref="I1030">
    <cfRule type="containsText" dxfId="10098" priority="3090" stopIfTrue="1" operator="containsText" text="NC">
      <formula>NOT(ISERROR(SEARCH("NC",I1030)))</formula>
    </cfRule>
  </conditionalFormatting>
  <conditionalFormatting sqref="BD1132">
    <cfRule type="containsText" dxfId="10097" priority="3091" stopIfTrue="1" operator="containsText" text="NS">
      <formula>NOT(ISERROR(SEARCH("NS",BD1132)))</formula>
    </cfRule>
  </conditionalFormatting>
  <conditionalFormatting sqref="BD1132">
    <cfRule type="containsText" dxfId="10096" priority="3092" stopIfTrue="1" operator="containsText" text="DW">
      <formula>NOT(ISERROR(SEARCH("DW",BD1132)))</formula>
    </cfRule>
  </conditionalFormatting>
  <conditionalFormatting sqref="BD1132">
    <cfRule type="containsText" dxfId="10095" priority="3093" stopIfTrue="1" operator="containsText" text="NC">
      <formula>NOT(ISERROR(SEARCH("NC",BD1132)))</formula>
    </cfRule>
  </conditionalFormatting>
  <conditionalFormatting sqref="I1132">
    <cfRule type="containsText" dxfId="10094" priority="3094" stopIfTrue="1" operator="containsText" text="NS">
      <formula>NOT(ISERROR(SEARCH("NS",I1132)))</formula>
    </cfRule>
  </conditionalFormatting>
  <conditionalFormatting sqref="I1132">
    <cfRule type="containsText" dxfId="10093" priority="3095" stopIfTrue="1" operator="containsText" text="DW">
      <formula>NOT(ISERROR(SEARCH("DW",I1132)))</formula>
    </cfRule>
  </conditionalFormatting>
  <conditionalFormatting sqref="I1132">
    <cfRule type="containsText" dxfId="10092" priority="3096" stopIfTrue="1" operator="containsText" text="NC">
      <formula>NOT(ISERROR(SEARCH("NC",I1132)))</formula>
    </cfRule>
  </conditionalFormatting>
  <conditionalFormatting sqref="BD1234">
    <cfRule type="containsText" dxfId="10091" priority="3097" stopIfTrue="1" operator="containsText" text="NS">
      <formula>NOT(ISERROR(SEARCH("NS",BD1234)))</formula>
    </cfRule>
  </conditionalFormatting>
  <conditionalFormatting sqref="BD1234">
    <cfRule type="containsText" dxfId="10090" priority="3098" stopIfTrue="1" operator="containsText" text="DW">
      <formula>NOT(ISERROR(SEARCH("DW",BD1234)))</formula>
    </cfRule>
  </conditionalFormatting>
  <conditionalFormatting sqref="BD1234">
    <cfRule type="containsText" dxfId="10089" priority="3099" stopIfTrue="1" operator="containsText" text="NC">
      <formula>NOT(ISERROR(SEARCH("NC",BD1234)))</formula>
    </cfRule>
  </conditionalFormatting>
  <conditionalFormatting sqref="I1234">
    <cfRule type="containsText" dxfId="10088" priority="3100" stopIfTrue="1" operator="containsText" text="NS">
      <formula>NOT(ISERROR(SEARCH("NS",I1234)))</formula>
    </cfRule>
  </conditionalFormatting>
  <conditionalFormatting sqref="I1234">
    <cfRule type="containsText" dxfId="10087" priority="3101" stopIfTrue="1" operator="containsText" text="DW">
      <formula>NOT(ISERROR(SEARCH("DW",I1234)))</formula>
    </cfRule>
  </conditionalFormatting>
  <conditionalFormatting sqref="I1234">
    <cfRule type="containsText" dxfId="10086" priority="3102" stopIfTrue="1" operator="containsText" text="NC">
      <formula>NOT(ISERROR(SEARCH("NC",I1234)))</formula>
    </cfRule>
  </conditionalFormatting>
  <conditionalFormatting sqref="BD1336">
    <cfRule type="containsText" dxfId="10085" priority="3103" stopIfTrue="1" operator="containsText" text="NS">
      <formula>NOT(ISERROR(SEARCH("NS",BD1336)))</formula>
    </cfRule>
  </conditionalFormatting>
  <conditionalFormatting sqref="BD1336">
    <cfRule type="containsText" dxfId="10084" priority="3104" stopIfTrue="1" operator="containsText" text="DW">
      <formula>NOT(ISERROR(SEARCH("DW",BD1336)))</formula>
    </cfRule>
  </conditionalFormatting>
  <conditionalFormatting sqref="BD1336">
    <cfRule type="containsText" dxfId="10083" priority="3105" stopIfTrue="1" operator="containsText" text="NC">
      <formula>NOT(ISERROR(SEARCH("NC",BD1336)))</formula>
    </cfRule>
  </conditionalFormatting>
  <conditionalFormatting sqref="I1336">
    <cfRule type="containsText" dxfId="10082" priority="3106" stopIfTrue="1" operator="containsText" text="NS">
      <formula>NOT(ISERROR(SEARCH("NS",I1336)))</formula>
    </cfRule>
  </conditionalFormatting>
  <conditionalFormatting sqref="I1336">
    <cfRule type="containsText" dxfId="10081" priority="3107" stopIfTrue="1" operator="containsText" text="DW">
      <formula>NOT(ISERROR(SEARCH("DW",I1336)))</formula>
    </cfRule>
  </conditionalFormatting>
  <conditionalFormatting sqref="I1336">
    <cfRule type="containsText" dxfId="10080" priority="3108" stopIfTrue="1" operator="containsText" text="NC">
      <formula>NOT(ISERROR(SEARCH("NC",I1336)))</formula>
    </cfRule>
  </conditionalFormatting>
  <conditionalFormatting sqref="BD1438">
    <cfRule type="containsText" dxfId="10079" priority="3109" stopIfTrue="1" operator="containsText" text="NS">
      <formula>NOT(ISERROR(SEARCH("NS",BD1438)))</formula>
    </cfRule>
  </conditionalFormatting>
  <conditionalFormatting sqref="BD1438">
    <cfRule type="containsText" dxfId="10078" priority="3110" stopIfTrue="1" operator="containsText" text="DW">
      <formula>NOT(ISERROR(SEARCH("DW",BD1438)))</formula>
    </cfRule>
  </conditionalFormatting>
  <conditionalFormatting sqref="BD1438">
    <cfRule type="containsText" dxfId="10077" priority="3111" stopIfTrue="1" operator="containsText" text="NC">
      <formula>NOT(ISERROR(SEARCH("NC",BD1438)))</formula>
    </cfRule>
  </conditionalFormatting>
  <conditionalFormatting sqref="I1438">
    <cfRule type="containsText" dxfId="10076" priority="3112" stopIfTrue="1" operator="containsText" text="NS">
      <formula>NOT(ISERROR(SEARCH("NS",I1438)))</formula>
    </cfRule>
  </conditionalFormatting>
  <conditionalFormatting sqref="I1438">
    <cfRule type="containsText" dxfId="10075" priority="3113" stopIfTrue="1" operator="containsText" text="DW">
      <formula>NOT(ISERROR(SEARCH("DW",I1438)))</formula>
    </cfRule>
  </conditionalFormatting>
  <conditionalFormatting sqref="I1438">
    <cfRule type="containsText" dxfId="10074" priority="3114" stopIfTrue="1" operator="containsText" text="NC">
      <formula>NOT(ISERROR(SEARCH("NC",I1438)))</formula>
    </cfRule>
  </conditionalFormatting>
  <conditionalFormatting sqref="BD1540">
    <cfRule type="containsText" dxfId="10073" priority="3115" stopIfTrue="1" operator="containsText" text="NS">
      <formula>NOT(ISERROR(SEARCH("NS",BD1540)))</formula>
    </cfRule>
  </conditionalFormatting>
  <conditionalFormatting sqref="BD1540">
    <cfRule type="containsText" dxfId="10072" priority="3116" stopIfTrue="1" operator="containsText" text="DW">
      <formula>NOT(ISERROR(SEARCH("DW",BD1540)))</formula>
    </cfRule>
  </conditionalFormatting>
  <conditionalFormatting sqref="BD1540">
    <cfRule type="containsText" dxfId="10071" priority="3117" stopIfTrue="1" operator="containsText" text="NC">
      <formula>NOT(ISERROR(SEARCH("NC",BD1540)))</formula>
    </cfRule>
  </conditionalFormatting>
  <conditionalFormatting sqref="I1540">
    <cfRule type="containsText" dxfId="10070" priority="3118" stopIfTrue="1" operator="containsText" text="NS">
      <formula>NOT(ISERROR(SEARCH("NS",I1540)))</formula>
    </cfRule>
  </conditionalFormatting>
  <conditionalFormatting sqref="I1540">
    <cfRule type="containsText" dxfId="10069" priority="3119" stopIfTrue="1" operator="containsText" text="DW">
      <formula>NOT(ISERROR(SEARCH("DW",I1540)))</formula>
    </cfRule>
  </conditionalFormatting>
  <conditionalFormatting sqref="I1540">
    <cfRule type="containsText" dxfId="10068" priority="3120" stopIfTrue="1" operator="containsText" text="NC">
      <formula>NOT(ISERROR(SEARCH("NC",I1540)))</formula>
    </cfRule>
  </conditionalFormatting>
  <conditionalFormatting sqref="BD1642">
    <cfRule type="containsText" dxfId="10067" priority="3121" stopIfTrue="1" operator="containsText" text="NS">
      <formula>NOT(ISERROR(SEARCH("NS",BD1642)))</formula>
    </cfRule>
  </conditionalFormatting>
  <conditionalFormatting sqref="BD1642">
    <cfRule type="containsText" dxfId="10066" priority="3122" stopIfTrue="1" operator="containsText" text="DW">
      <formula>NOT(ISERROR(SEARCH("DW",BD1642)))</formula>
    </cfRule>
  </conditionalFormatting>
  <conditionalFormatting sqref="BD1642">
    <cfRule type="containsText" dxfId="10065" priority="3123" stopIfTrue="1" operator="containsText" text="NC">
      <formula>NOT(ISERROR(SEARCH("NC",BD1642)))</formula>
    </cfRule>
  </conditionalFormatting>
  <conditionalFormatting sqref="I1642">
    <cfRule type="containsText" dxfId="10064" priority="3124" stopIfTrue="1" operator="containsText" text="NS">
      <formula>NOT(ISERROR(SEARCH("NS",I1642)))</formula>
    </cfRule>
  </conditionalFormatting>
  <conditionalFormatting sqref="I1642">
    <cfRule type="containsText" dxfId="10063" priority="3125" stopIfTrue="1" operator="containsText" text="DW">
      <formula>NOT(ISERROR(SEARCH("DW",I1642)))</formula>
    </cfRule>
  </conditionalFormatting>
  <conditionalFormatting sqref="I1642">
    <cfRule type="containsText" dxfId="10062" priority="3126" stopIfTrue="1" operator="containsText" text="NC">
      <formula>NOT(ISERROR(SEARCH("NC",I1642)))</formula>
    </cfRule>
  </conditionalFormatting>
  <conditionalFormatting sqref="BD1744">
    <cfRule type="containsText" dxfId="10061" priority="3127" stopIfTrue="1" operator="containsText" text="NS">
      <formula>NOT(ISERROR(SEARCH("NS",BD1744)))</formula>
    </cfRule>
  </conditionalFormatting>
  <conditionalFormatting sqref="BD1744">
    <cfRule type="containsText" dxfId="10060" priority="3128" stopIfTrue="1" operator="containsText" text="DW">
      <formula>NOT(ISERROR(SEARCH("DW",BD1744)))</formula>
    </cfRule>
  </conditionalFormatting>
  <conditionalFormatting sqref="BD1744">
    <cfRule type="containsText" dxfId="10059" priority="3129" stopIfTrue="1" operator="containsText" text="NC">
      <formula>NOT(ISERROR(SEARCH("NC",BD1744)))</formula>
    </cfRule>
  </conditionalFormatting>
  <conditionalFormatting sqref="I1744">
    <cfRule type="containsText" dxfId="10058" priority="3130" stopIfTrue="1" operator="containsText" text="NS">
      <formula>NOT(ISERROR(SEARCH("NS",I1744)))</formula>
    </cfRule>
  </conditionalFormatting>
  <conditionalFormatting sqref="I1744">
    <cfRule type="containsText" dxfId="10057" priority="3131" stopIfTrue="1" operator="containsText" text="DW">
      <formula>NOT(ISERROR(SEARCH("DW",I1744)))</formula>
    </cfRule>
  </conditionalFormatting>
  <conditionalFormatting sqref="I1744">
    <cfRule type="containsText" dxfId="10056" priority="3132" stopIfTrue="1" operator="containsText" text="NC">
      <formula>NOT(ISERROR(SEARCH("NC",I1744)))</formula>
    </cfRule>
  </conditionalFormatting>
  <conditionalFormatting sqref="BD1846">
    <cfRule type="containsText" dxfId="10055" priority="3133" stopIfTrue="1" operator="containsText" text="NS">
      <formula>NOT(ISERROR(SEARCH("NS",BD1846)))</formula>
    </cfRule>
  </conditionalFormatting>
  <conditionalFormatting sqref="BD1846">
    <cfRule type="containsText" dxfId="10054" priority="3134" stopIfTrue="1" operator="containsText" text="DW">
      <formula>NOT(ISERROR(SEARCH("DW",BD1846)))</formula>
    </cfRule>
  </conditionalFormatting>
  <conditionalFormatting sqref="BD1846">
    <cfRule type="containsText" dxfId="10053" priority="3135" stopIfTrue="1" operator="containsText" text="NC">
      <formula>NOT(ISERROR(SEARCH("NC",BD1846)))</formula>
    </cfRule>
  </conditionalFormatting>
  <conditionalFormatting sqref="I1846">
    <cfRule type="containsText" dxfId="10052" priority="3136" stopIfTrue="1" operator="containsText" text="NS">
      <formula>NOT(ISERROR(SEARCH("NS",I1846)))</formula>
    </cfRule>
  </conditionalFormatting>
  <conditionalFormatting sqref="I1846">
    <cfRule type="containsText" dxfId="10051" priority="3137" stopIfTrue="1" operator="containsText" text="DW">
      <formula>NOT(ISERROR(SEARCH("DW",I1846)))</formula>
    </cfRule>
  </conditionalFormatting>
  <conditionalFormatting sqref="I1846">
    <cfRule type="containsText" dxfId="10050" priority="3138" stopIfTrue="1" operator="containsText" text="NC">
      <formula>NOT(ISERROR(SEARCH("NC",I1846)))</formula>
    </cfRule>
  </conditionalFormatting>
  <conditionalFormatting sqref="BD1948">
    <cfRule type="containsText" dxfId="10049" priority="3139" stopIfTrue="1" operator="containsText" text="NS">
      <formula>NOT(ISERROR(SEARCH("NS",BD1948)))</formula>
    </cfRule>
  </conditionalFormatting>
  <conditionalFormatting sqref="BD1948">
    <cfRule type="containsText" dxfId="10048" priority="3140" stopIfTrue="1" operator="containsText" text="DW">
      <formula>NOT(ISERROR(SEARCH("DW",BD1948)))</formula>
    </cfRule>
  </conditionalFormatting>
  <conditionalFormatting sqref="BD1948">
    <cfRule type="containsText" dxfId="10047" priority="3141" stopIfTrue="1" operator="containsText" text="NC">
      <formula>NOT(ISERROR(SEARCH("NC",BD1948)))</formula>
    </cfRule>
  </conditionalFormatting>
  <conditionalFormatting sqref="I1948">
    <cfRule type="containsText" dxfId="10046" priority="3142" stopIfTrue="1" operator="containsText" text="NS">
      <formula>NOT(ISERROR(SEARCH("NS",I1948)))</formula>
    </cfRule>
  </conditionalFormatting>
  <conditionalFormatting sqref="I1948">
    <cfRule type="containsText" dxfId="10045" priority="3143" stopIfTrue="1" operator="containsText" text="DW">
      <formula>NOT(ISERROR(SEARCH("DW",I1948)))</formula>
    </cfRule>
  </conditionalFormatting>
  <conditionalFormatting sqref="I1948">
    <cfRule type="containsText" dxfId="10044" priority="3144" stopIfTrue="1" operator="containsText" text="NC">
      <formula>NOT(ISERROR(SEARCH("NC",I1948)))</formula>
    </cfRule>
  </conditionalFormatting>
  <conditionalFormatting sqref="BD2050">
    <cfRule type="containsText" dxfId="10043" priority="3145" stopIfTrue="1" operator="containsText" text="NS">
      <formula>NOT(ISERROR(SEARCH("NS",BD2050)))</formula>
    </cfRule>
  </conditionalFormatting>
  <conditionalFormatting sqref="BD2050">
    <cfRule type="containsText" dxfId="10042" priority="3146" stopIfTrue="1" operator="containsText" text="DW">
      <formula>NOT(ISERROR(SEARCH("DW",BD2050)))</formula>
    </cfRule>
  </conditionalFormatting>
  <conditionalFormatting sqref="BD2050">
    <cfRule type="containsText" dxfId="10041" priority="3147" stopIfTrue="1" operator="containsText" text="NC">
      <formula>NOT(ISERROR(SEARCH("NC",BD2050)))</formula>
    </cfRule>
  </conditionalFormatting>
  <conditionalFormatting sqref="I2050">
    <cfRule type="containsText" dxfId="10040" priority="3148" stopIfTrue="1" operator="containsText" text="NS">
      <formula>NOT(ISERROR(SEARCH("NS",I2050)))</formula>
    </cfRule>
  </conditionalFormatting>
  <conditionalFormatting sqref="I2050">
    <cfRule type="containsText" dxfId="10039" priority="3149" stopIfTrue="1" operator="containsText" text="DW">
      <formula>NOT(ISERROR(SEARCH("DW",I2050)))</formula>
    </cfRule>
  </conditionalFormatting>
  <conditionalFormatting sqref="I2050">
    <cfRule type="containsText" dxfId="10038" priority="3150" stopIfTrue="1" operator="containsText" text="NC">
      <formula>NOT(ISERROR(SEARCH("NC",I2050)))</formula>
    </cfRule>
  </conditionalFormatting>
  <conditionalFormatting sqref="BD2152">
    <cfRule type="containsText" dxfId="10037" priority="3151" stopIfTrue="1" operator="containsText" text="NS">
      <formula>NOT(ISERROR(SEARCH("NS",BD2152)))</formula>
    </cfRule>
  </conditionalFormatting>
  <conditionalFormatting sqref="BD2152">
    <cfRule type="containsText" dxfId="10036" priority="3152" stopIfTrue="1" operator="containsText" text="DW">
      <formula>NOT(ISERROR(SEARCH("DW",BD2152)))</formula>
    </cfRule>
  </conditionalFormatting>
  <conditionalFormatting sqref="BD2152">
    <cfRule type="containsText" dxfId="10035" priority="3153" stopIfTrue="1" operator="containsText" text="NC">
      <formula>NOT(ISERROR(SEARCH("NC",BD2152)))</formula>
    </cfRule>
  </conditionalFormatting>
  <conditionalFormatting sqref="I2152">
    <cfRule type="containsText" dxfId="10034" priority="3154" stopIfTrue="1" operator="containsText" text="NS">
      <formula>NOT(ISERROR(SEARCH("NS",I2152)))</formula>
    </cfRule>
  </conditionalFormatting>
  <conditionalFormatting sqref="I2152">
    <cfRule type="containsText" dxfId="10033" priority="3155" stopIfTrue="1" operator="containsText" text="DW">
      <formula>NOT(ISERROR(SEARCH("DW",I2152)))</formula>
    </cfRule>
  </conditionalFormatting>
  <conditionalFormatting sqref="I2152">
    <cfRule type="containsText" dxfId="10032" priority="3156" stopIfTrue="1" operator="containsText" text="NC">
      <formula>NOT(ISERROR(SEARCH("NC",I2152)))</formula>
    </cfRule>
  </conditionalFormatting>
  <conditionalFormatting sqref="BD2254">
    <cfRule type="containsText" dxfId="10031" priority="3157" stopIfTrue="1" operator="containsText" text="NS">
      <formula>NOT(ISERROR(SEARCH("NS",BD2254)))</formula>
    </cfRule>
  </conditionalFormatting>
  <conditionalFormatting sqref="BD2254">
    <cfRule type="containsText" dxfId="10030" priority="3158" stopIfTrue="1" operator="containsText" text="DW">
      <formula>NOT(ISERROR(SEARCH("DW",BD2254)))</formula>
    </cfRule>
  </conditionalFormatting>
  <conditionalFormatting sqref="BD2254">
    <cfRule type="containsText" dxfId="10029" priority="3159" stopIfTrue="1" operator="containsText" text="NC">
      <formula>NOT(ISERROR(SEARCH("NC",BD2254)))</formula>
    </cfRule>
  </conditionalFormatting>
  <conditionalFormatting sqref="I2254">
    <cfRule type="containsText" dxfId="10028" priority="3160" stopIfTrue="1" operator="containsText" text="NS">
      <formula>NOT(ISERROR(SEARCH("NS",I2254)))</formula>
    </cfRule>
  </conditionalFormatting>
  <conditionalFormatting sqref="I2254">
    <cfRule type="containsText" dxfId="10027" priority="3161" stopIfTrue="1" operator="containsText" text="DW">
      <formula>NOT(ISERROR(SEARCH("DW",I2254)))</formula>
    </cfRule>
  </conditionalFormatting>
  <conditionalFormatting sqref="I2254">
    <cfRule type="containsText" dxfId="10026" priority="3162" stopIfTrue="1" operator="containsText" text="NC">
      <formula>NOT(ISERROR(SEARCH("NC",I2254)))</formula>
    </cfRule>
  </conditionalFormatting>
  <conditionalFormatting sqref="BD2356">
    <cfRule type="containsText" dxfId="10025" priority="3163" stopIfTrue="1" operator="containsText" text="NS">
      <formula>NOT(ISERROR(SEARCH("NS",BD2356)))</formula>
    </cfRule>
  </conditionalFormatting>
  <conditionalFormatting sqref="BD2356">
    <cfRule type="containsText" dxfId="10024" priority="3164" stopIfTrue="1" operator="containsText" text="DW">
      <formula>NOT(ISERROR(SEARCH("DW",BD2356)))</formula>
    </cfRule>
  </conditionalFormatting>
  <conditionalFormatting sqref="BD2356">
    <cfRule type="containsText" dxfId="10023" priority="3165" stopIfTrue="1" operator="containsText" text="NC">
      <formula>NOT(ISERROR(SEARCH("NC",BD2356)))</formula>
    </cfRule>
  </conditionalFormatting>
  <conditionalFormatting sqref="I2356">
    <cfRule type="containsText" dxfId="10022" priority="3166" stopIfTrue="1" operator="containsText" text="NS">
      <formula>NOT(ISERROR(SEARCH("NS",I2356)))</formula>
    </cfRule>
  </conditionalFormatting>
  <conditionalFormatting sqref="I2356">
    <cfRule type="containsText" dxfId="10021" priority="3167" stopIfTrue="1" operator="containsText" text="DW">
      <formula>NOT(ISERROR(SEARCH("DW",I2356)))</formula>
    </cfRule>
  </conditionalFormatting>
  <conditionalFormatting sqref="I2356">
    <cfRule type="containsText" dxfId="10020" priority="3168" stopIfTrue="1" operator="containsText" text="NC">
      <formula>NOT(ISERROR(SEARCH("NC",I2356)))</formula>
    </cfRule>
  </conditionalFormatting>
  <conditionalFormatting sqref="BD265">
    <cfRule type="containsText" dxfId="10019" priority="3169" stopIfTrue="1" operator="containsText" text="NS">
      <formula>NOT(ISERROR(SEARCH("NS",BD265)))</formula>
    </cfRule>
  </conditionalFormatting>
  <conditionalFormatting sqref="BD265">
    <cfRule type="containsText" dxfId="10018" priority="3170" stopIfTrue="1" operator="containsText" text="DW">
      <formula>NOT(ISERROR(SEARCH("DW",BD265)))</formula>
    </cfRule>
  </conditionalFormatting>
  <conditionalFormatting sqref="BD265">
    <cfRule type="containsText" dxfId="10017" priority="3171" stopIfTrue="1" operator="containsText" text="NC">
      <formula>NOT(ISERROR(SEARCH("NC",BD265)))</formula>
    </cfRule>
  </conditionalFormatting>
  <conditionalFormatting sqref="BD2560">
    <cfRule type="containsText" dxfId="10016" priority="3172" stopIfTrue="1" operator="containsText" text="NS">
      <formula>NOT(ISERROR(SEARCH("NS",BD2560)))</formula>
    </cfRule>
  </conditionalFormatting>
  <conditionalFormatting sqref="BD2560">
    <cfRule type="containsText" dxfId="10015" priority="3173" stopIfTrue="1" operator="containsText" text="DW">
      <formula>NOT(ISERROR(SEARCH("DW",BD2560)))</formula>
    </cfRule>
  </conditionalFormatting>
  <conditionalFormatting sqref="BD2560">
    <cfRule type="containsText" dxfId="10014" priority="3174" stopIfTrue="1" operator="containsText" text="NC">
      <formula>NOT(ISERROR(SEARCH("NC",BD2560)))</formula>
    </cfRule>
  </conditionalFormatting>
  <conditionalFormatting sqref="I2560">
    <cfRule type="containsText" dxfId="10013" priority="3175" stopIfTrue="1" operator="containsText" text="NS">
      <formula>NOT(ISERROR(SEARCH("NS",I2560)))</formula>
    </cfRule>
  </conditionalFormatting>
  <conditionalFormatting sqref="I2560">
    <cfRule type="containsText" dxfId="10012" priority="3176" stopIfTrue="1" operator="containsText" text="DW">
      <formula>NOT(ISERROR(SEARCH("DW",I2560)))</formula>
    </cfRule>
  </conditionalFormatting>
  <conditionalFormatting sqref="I2560">
    <cfRule type="containsText" dxfId="10011" priority="3177" stopIfTrue="1" operator="containsText" text="NC">
      <formula>NOT(ISERROR(SEARCH("NC",I2560)))</formula>
    </cfRule>
  </conditionalFormatting>
  <conditionalFormatting sqref="BD2662">
    <cfRule type="containsText" dxfId="10010" priority="3178" stopIfTrue="1" operator="containsText" text="NS">
      <formula>NOT(ISERROR(SEARCH("NS",BD2662)))</formula>
    </cfRule>
  </conditionalFormatting>
  <conditionalFormatting sqref="BD2662">
    <cfRule type="containsText" dxfId="10009" priority="3179" stopIfTrue="1" operator="containsText" text="DW">
      <formula>NOT(ISERROR(SEARCH("DW",BD2662)))</formula>
    </cfRule>
  </conditionalFormatting>
  <conditionalFormatting sqref="BD2662">
    <cfRule type="containsText" dxfId="10008" priority="3180" stopIfTrue="1" operator="containsText" text="NC">
      <formula>NOT(ISERROR(SEARCH("NC",BD2662)))</formula>
    </cfRule>
  </conditionalFormatting>
  <conditionalFormatting sqref="I2662">
    <cfRule type="containsText" dxfId="10007" priority="3181" stopIfTrue="1" operator="containsText" text="NS">
      <formula>NOT(ISERROR(SEARCH("NS",I2662)))</formula>
    </cfRule>
  </conditionalFormatting>
  <conditionalFormatting sqref="I2662">
    <cfRule type="containsText" dxfId="10006" priority="3182" stopIfTrue="1" operator="containsText" text="DW">
      <formula>NOT(ISERROR(SEARCH("DW",I2662)))</formula>
    </cfRule>
  </conditionalFormatting>
  <conditionalFormatting sqref="I2662">
    <cfRule type="containsText" dxfId="10005" priority="3183" stopIfTrue="1" operator="containsText" text="NC">
      <formula>NOT(ISERROR(SEARCH("NC",I2662)))</formula>
    </cfRule>
  </conditionalFormatting>
  <conditionalFormatting sqref="BD61">
    <cfRule type="containsText" dxfId="10004" priority="3184" stopIfTrue="1" operator="containsText" text="NS">
      <formula>NOT(ISERROR(SEARCH("NS",BD61)))</formula>
    </cfRule>
  </conditionalFormatting>
  <conditionalFormatting sqref="BD61">
    <cfRule type="containsText" dxfId="10003" priority="3185" stopIfTrue="1" operator="containsText" text="DW">
      <formula>NOT(ISERROR(SEARCH("DW",BD61)))</formula>
    </cfRule>
  </conditionalFormatting>
  <conditionalFormatting sqref="BD61">
    <cfRule type="containsText" dxfId="10002" priority="3186" stopIfTrue="1" operator="containsText" text="NC">
      <formula>NOT(ISERROR(SEARCH("NC",BD61)))</formula>
    </cfRule>
  </conditionalFormatting>
  <conditionalFormatting sqref="BD163">
    <cfRule type="containsText" dxfId="10001" priority="3187" stopIfTrue="1" operator="containsText" text="NS">
      <formula>NOT(ISERROR(SEARCH("NS",BD163)))</formula>
    </cfRule>
  </conditionalFormatting>
  <conditionalFormatting sqref="BD163">
    <cfRule type="containsText" dxfId="10000" priority="3188" stopIfTrue="1" operator="containsText" text="DW">
      <formula>NOT(ISERROR(SEARCH("DW",BD163)))</formula>
    </cfRule>
  </conditionalFormatting>
  <conditionalFormatting sqref="BD163">
    <cfRule type="containsText" dxfId="9999" priority="3189" stopIfTrue="1" operator="containsText" text="NC">
      <formula>NOT(ISERROR(SEARCH("NC",BD163)))</formula>
    </cfRule>
  </conditionalFormatting>
  <conditionalFormatting sqref="BD367">
    <cfRule type="containsText" dxfId="9998" priority="3190" stopIfTrue="1" operator="containsText" text="NS">
      <formula>NOT(ISERROR(SEARCH("NS",BD367)))</formula>
    </cfRule>
  </conditionalFormatting>
  <conditionalFormatting sqref="BD367">
    <cfRule type="containsText" dxfId="9997" priority="3191" stopIfTrue="1" operator="containsText" text="DW">
      <formula>NOT(ISERROR(SEARCH("DW",BD367)))</formula>
    </cfRule>
  </conditionalFormatting>
  <conditionalFormatting sqref="BD367">
    <cfRule type="containsText" dxfId="9996" priority="3192" stopIfTrue="1" operator="containsText" text="NC">
      <formula>NOT(ISERROR(SEARCH("NC",BD367)))</formula>
    </cfRule>
  </conditionalFormatting>
  <conditionalFormatting sqref="I367">
    <cfRule type="containsText" dxfId="9995" priority="3193" stopIfTrue="1" operator="containsText" text="NS">
      <formula>NOT(ISERROR(SEARCH("NS",I367)))</formula>
    </cfRule>
  </conditionalFormatting>
  <conditionalFormatting sqref="I367">
    <cfRule type="containsText" dxfId="9994" priority="3194" stopIfTrue="1" operator="containsText" text="DW">
      <formula>NOT(ISERROR(SEARCH("DW",I367)))</formula>
    </cfRule>
  </conditionalFormatting>
  <conditionalFormatting sqref="I367">
    <cfRule type="containsText" dxfId="9993" priority="3195" stopIfTrue="1" operator="containsText" text="NC">
      <formula>NOT(ISERROR(SEARCH("NC",I367)))</formula>
    </cfRule>
  </conditionalFormatting>
  <conditionalFormatting sqref="BD469">
    <cfRule type="containsText" dxfId="9992" priority="3196" stopIfTrue="1" operator="containsText" text="NS">
      <formula>NOT(ISERROR(SEARCH("NS",BD469)))</formula>
    </cfRule>
  </conditionalFormatting>
  <conditionalFormatting sqref="BD469">
    <cfRule type="containsText" dxfId="9991" priority="3197" stopIfTrue="1" operator="containsText" text="DW">
      <formula>NOT(ISERROR(SEARCH("DW",BD469)))</formula>
    </cfRule>
  </conditionalFormatting>
  <conditionalFormatting sqref="BD469">
    <cfRule type="containsText" dxfId="9990" priority="3198" stopIfTrue="1" operator="containsText" text="NC">
      <formula>NOT(ISERROR(SEARCH("NC",BD469)))</formula>
    </cfRule>
  </conditionalFormatting>
  <conditionalFormatting sqref="I469">
    <cfRule type="containsText" dxfId="9989" priority="3199" stopIfTrue="1" operator="containsText" text="NS">
      <formula>NOT(ISERROR(SEARCH("NS",I469)))</formula>
    </cfRule>
  </conditionalFormatting>
  <conditionalFormatting sqref="I469">
    <cfRule type="containsText" dxfId="9988" priority="3200" stopIfTrue="1" operator="containsText" text="DW">
      <formula>NOT(ISERROR(SEARCH("DW",I469)))</formula>
    </cfRule>
  </conditionalFormatting>
  <conditionalFormatting sqref="I469">
    <cfRule type="containsText" dxfId="9987" priority="3201" stopIfTrue="1" operator="containsText" text="NC">
      <formula>NOT(ISERROR(SEARCH("NC",I469)))</formula>
    </cfRule>
  </conditionalFormatting>
  <conditionalFormatting sqref="BD571">
    <cfRule type="containsText" dxfId="9986" priority="3202" stopIfTrue="1" operator="containsText" text="NS">
      <formula>NOT(ISERROR(SEARCH("NS",BD571)))</formula>
    </cfRule>
  </conditionalFormatting>
  <conditionalFormatting sqref="BD571">
    <cfRule type="containsText" dxfId="9985" priority="3203" stopIfTrue="1" operator="containsText" text="DW">
      <formula>NOT(ISERROR(SEARCH("DW",BD571)))</formula>
    </cfRule>
  </conditionalFormatting>
  <conditionalFormatting sqref="BD571">
    <cfRule type="containsText" dxfId="9984" priority="3204" stopIfTrue="1" operator="containsText" text="NC">
      <formula>NOT(ISERROR(SEARCH("NC",BD571)))</formula>
    </cfRule>
  </conditionalFormatting>
  <conditionalFormatting sqref="I571">
    <cfRule type="containsText" dxfId="9983" priority="3205" stopIfTrue="1" operator="containsText" text="NS">
      <formula>NOT(ISERROR(SEARCH("NS",I571)))</formula>
    </cfRule>
  </conditionalFormatting>
  <conditionalFormatting sqref="I571">
    <cfRule type="containsText" dxfId="9982" priority="3206" stopIfTrue="1" operator="containsText" text="DW">
      <formula>NOT(ISERROR(SEARCH("DW",I571)))</formula>
    </cfRule>
  </conditionalFormatting>
  <conditionalFormatting sqref="I571">
    <cfRule type="containsText" dxfId="9981" priority="3207" stopIfTrue="1" operator="containsText" text="NC">
      <formula>NOT(ISERROR(SEARCH("NC",I571)))</formula>
    </cfRule>
  </conditionalFormatting>
  <conditionalFormatting sqref="BD673">
    <cfRule type="containsText" dxfId="9980" priority="3208" stopIfTrue="1" operator="containsText" text="NS">
      <formula>NOT(ISERROR(SEARCH("NS",BD673)))</formula>
    </cfRule>
  </conditionalFormatting>
  <conditionalFormatting sqref="BD673">
    <cfRule type="containsText" dxfId="9979" priority="3209" stopIfTrue="1" operator="containsText" text="DW">
      <formula>NOT(ISERROR(SEARCH("DW",BD673)))</formula>
    </cfRule>
  </conditionalFormatting>
  <conditionalFormatting sqref="BD673">
    <cfRule type="containsText" dxfId="9978" priority="3210" stopIfTrue="1" operator="containsText" text="NC">
      <formula>NOT(ISERROR(SEARCH("NC",BD673)))</formula>
    </cfRule>
  </conditionalFormatting>
  <conditionalFormatting sqref="I673">
    <cfRule type="containsText" dxfId="9977" priority="3211" stopIfTrue="1" operator="containsText" text="NS">
      <formula>NOT(ISERROR(SEARCH("NS",I673)))</formula>
    </cfRule>
  </conditionalFormatting>
  <conditionalFormatting sqref="I673">
    <cfRule type="containsText" dxfId="9976" priority="3212" stopIfTrue="1" operator="containsText" text="DW">
      <formula>NOT(ISERROR(SEARCH("DW",I673)))</formula>
    </cfRule>
  </conditionalFormatting>
  <conditionalFormatting sqref="I673">
    <cfRule type="containsText" dxfId="9975" priority="3213" stopIfTrue="1" operator="containsText" text="NC">
      <formula>NOT(ISERROR(SEARCH("NC",I673)))</formula>
    </cfRule>
  </conditionalFormatting>
  <conditionalFormatting sqref="BD775">
    <cfRule type="containsText" dxfId="9974" priority="3214" stopIfTrue="1" operator="containsText" text="NS">
      <formula>NOT(ISERROR(SEARCH("NS",BD775)))</formula>
    </cfRule>
  </conditionalFormatting>
  <conditionalFormatting sqref="BD775">
    <cfRule type="containsText" dxfId="9973" priority="3215" stopIfTrue="1" operator="containsText" text="DW">
      <formula>NOT(ISERROR(SEARCH("DW",BD775)))</formula>
    </cfRule>
  </conditionalFormatting>
  <conditionalFormatting sqref="BD775">
    <cfRule type="containsText" dxfId="9972" priority="3216" stopIfTrue="1" operator="containsText" text="NC">
      <formula>NOT(ISERROR(SEARCH("NC",BD775)))</formula>
    </cfRule>
  </conditionalFormatting>
  <conditionalFormatting sqref="I775">
    <cfRule type="containsText" dxfId="9971" priority="3217" stopIfTrue="1" operator="containsText" text="NS">
      <formula>NOT(ISERROR(SEARCH("NS",I775)))</formula>
    </cfRule>
  </conditionalFormatting>
  <conditionalFormatting sqref="I775">
    <cfRule type="containsText" dxfId="9970" priority="3218" stopIfTrue="1" operator="containsText" text="DW">
      <formula>NOT(ISERROR(SEARCH("DW",I775)))</formula>
    </cfRule>
  </conditionalFormatting>
  <conditionalFormatting sqref="I775">
    <cfRule type="containsText" dxfId="9969" priority="3219" stopIfTrue="1" operator="containsText" text="NC">
      <formula>NOT(ISERROR(SEARCH("NC",I775)))</formula>
    </cfRule>
  </conditionalFormatting>
  <conditionalFormatting sqref="BD877">
    <cfRule type="containsText" dxfId="9968" priority="3220" stopIfTrue="1" operator="containsText" text="NS">
      <formula>NOT(ISERROR(SEARCH("NS",BD877)))</formula>
    </cfRule>
  </conditionalFormatting>
  <conditionalFormatting sqref="BD877">
    <cfRule type="containsText" dxfId="9967" priority="3221" stopIfTrue="1" operator="containsText" text="DW">
      <formula>NOT(ISERROR(SEARCH("DW",BD877)))</formula>
    </cfRule>
  </conditionalFormatting>
  <conditionalFormatting sqref="BD877">
    <cfRule type="containsText" dxfId="9966" priority="3222" stopIfTrue="1" operator="containsText" text="NC">
      <formula>NOT(ISERROR(SEARCH("NC",BD877)))</formula>
    </cfRule>
  </conditionalFormatting>
  <conditionalFormatting sqref="I877">
    <cfRule type="containsText" dxfId="9965" priority="3223" stopIfTrue="1" operator="containsText" text="NS">
      <formula>NOT(ISERROR(SEARCH("NS",I877)))</formula>
    </cfRule>
  </conditionalFormatting>
  <conditionalFormatting sqref="I877">
    <cfRule type="containsText" dxfId="9964" priority="3224" stopIfTrue="1" operator="containsText" text="DW">
      <formula>NOT(ISERROR(SEARCH("DW",I877)))</formula>
    </cfRule>
  </conditionalFormatting>
  <conditionalFormatting sqref="I877">
    <cfRule type="containsText" dxfId="9963" priority="3225" stopIfTrue="1" operator="containsText" text="NC">
      <formula>NOT(ISERROR(SEARCH("NC",I877)))</formula>
    </cfRule>
  </conditionalFormatting>
  <conditionalFormatting sqref="BD979">
    <cfRule type="containsText" dxfId="9962" priority="3226" stopIfTrue="1" operator="containsText" text="NS">
      <formula>NOT(ISERROR(SEARCH("NS",BD979)))</formula>
    </cfRule>
  </conditionalFormatting>
  <conditionalFormatting sqref="BD979">
    <cfRule type="containsText" dxfId="9961" priority="3227" stopIfTrue="1" operator="containsText" text="DW">
      <formula>NOT(ISERROR(SEARCH("DW",BD979)))</formula>
    </cfRule>
  </conditionalFormatting>
  <conditionalFormatting sqref="BD979">
    <cfRule type="containsText" dxfId="9960" priority="3228" stopIfTrue="1" operator="containsText" text="NC">
      <formula>NOT(ISERROR(SEARCH("NC",BD979)))</formula>
    </cfRule>
  </conditionalFormatting>
  <conditionalFormatting sqref="I979">
    <cfRule type="containsText" dxfId="9959" priority="3229" stopIfTrue="1" operator="containsText" text="NS">
      <formula>NOT(ISERROR(SEARCH("NS",I979)))</formula>
    </cfRule>
  </conditionalFormatting>
  <conditionalFormatting sqref="I979">
    <cfRule type="containsText" dxfId="9958" priority="3230" stopIfTrue="1" operator="containsText" text="DW">
      <formula>NOT(ISERROR(SEARCH("DW",I979)))</formula>
    </cfRule>
  </conditionalFormatting>
  <conditionalFormatting sqref="I979">
    <cfRule type="containsText" dxfId="9957" priority="3231" stopIfTrue="1" operator="containsText" text="NC">
      <formula>NOT(ISERROR(SEARCH("NC",I979)))</formula>
    </cfRule>
  </conditionalFormatting>
  <conditionalFormatting sqref="BD1081">
    <cfRule type="containsText" dxfId="9956" priority="3232" stopIfTrue="1" operator="containsText" text="NS">
      <formula>NOT(ISERROR(SEARCH("NS",BD1081)))</formula>
    </cfRule>
  </conditionalFormatting>
  <conditionalFormatting sqref="BD1081">
    <cfRule type="containsText" dxfId="9955" priority="3233" stopIfTrue="1" operator="containsText" text="DW">
      <formula>NOT(ISERROR(SEARCH("DW",BD1081)))</formula>
    </cfRule>
  </conditionalFormatting>
  <conditionalFormatting sqref="BD1081">
    <cfRule type="containsText" dxfId="9954" priority="3234" stopIfTrue="1" operator="containsText" text="NC">
      <formula>NOT(ISERROR(SEARCH("NC",BD1081)))</formula>
    </cfRule>
  </conditionalFormatting>
  <conditionalFormatting sqref="I1081">
    <cfRule type="containsText" dxfId="9953" priority="3235" stopIfTrue="1" operator="containsText" text="NS">
      <formula>NOT(ISERROR(SEARCH("NS",I1081)))</formula>
    </cfRule>
  </conditionalFormatting>
  <conditionalFormatting sqref="I1081">
    <cfRule type="containsText" dxfId="9952" priority="3236" stopIfTrue="1" operator="containsText" text="DW">
      <formula>NOT(ISERROR(SEARCH("DW",I1081)))</formula>
    </cfRule>
  </conditionalFormatting>
  <conditionalFormatting sqref="I1081">
    <cfRule type="containsText" dxfId="9951" priority="3237" stopIfTrue="1" operator="containsText" text="NC">
      <formula>NOT(ISERROR(SEARCH("NC",I1081)))</formula>
    </cfRule>
  </conditionalFormatting>
  <conditionalFormatting sqref="BD1183">
    <cfRule type="containsText" dxfId="9950" priority="3238" stopIfTrue="1" operator="containsText" text="NS">
      <formula>NOT(ISERROR(SEARCH("NS",BD1183)))</formula>
    </cfRule>
  </conditionalFormatting>
  <conditionalFormatting sqref="BD1183">
    <cfRule type="containsText" dxfId="9949" priority="3239" stopIfTrue="1" operator="containsText" text="DW">
      <formula>NOT(ISERROR(SEARCH("DW",BD1183)))</formula>
    </cfRule>
  </conditionalFormatting>
  <conditionalFormatting sqref="BD1183">
    <cfRule type="containsText" dxfId="9948" priority="3240" stopIfTrue="1" operator="containsText" text="NC">
      <formula>NOT(ISERROR(SEARCH("NC",BD1183)))</formula>
    </cfRule>
  </conditionalFormatting>
  <conditionalFormatting sqref="I1183">
    <cfRule type="containsText" dxfId="9947" priority="3241" stopIfTrue="1" operator="containsText" text="NS">
      <formula>NOT(ISERROR(SEARCH("NS",I1183)))</formula>
    </cfRule>
  </conditionalFormatting>
  <conditionalFormatting sqref="I1183">
    <cfRule type="containsText" dxfId="9946" priority="3242" stopIfTrue="1" operator="containsText" text="DW">
      <formula>NOT(ISERROR(SEARCH("DW",I1183)))</formula>
    </cfRule>
  </conditionalFormatting>
  <conditionalFormatting sqref="I1183">
    <cfRule type="containsText" dxfId="9945" priority="3243" stopIfTrue="1" operator="containsText" text="NC">
      <formula>NOT(ISERROR(SEARCH("NC",I1183)))</formula>
    </cfRule>
  </conditionalFormatting>
  <conditionalFormatting sqref="BD1285">
    <cfRule type="containsText" dxfId="9944" priority="3244" stopIfTrue="1" operator="containsText" text="NS">
      <formula>NOT(ISERROR(SEARCH("NS",BD1285)))</formula>
    </cfRule>
  </conditionalFormatting>
  <conditionalFormatting sqref="BD1285">
    <cfRule type="containsText" dxfId="9943" priority="3245" stopIfTrue="1" operator="containsText" text="DW">
      <formula>NOT(ISERROR(SEARCH("DW",BD1285)))</formula>
    </cfRule>
  </conditionalFormatting>
  <conditionalFormatting sqref="BD1285">
    <cfRule type="containsText" dxfId="9942" priority="3246" stopIfTrue="1" operator="containsText" text="NC">
      <formula>NOT(ISERROR(SEARCH("NC",BD1285)))</formula>
    </cfRule>
  </conditionalFormatting>
  <conditionalFormatting sqref="I1285">
    <cfRule type="containsText" dxfId="9941" priority="3247" stopIfTrue="1" operator="containsText" text="NS">
      <formula>NOT(ISERROR(SEARCH("NS",I1285)))</formula>
    </cfRule>
  </conditionalFormatting>
  <conditionalFormatting sqref="I1285">
    <cfRule type="containsText" dxfId="9940" priority="3248" stopIfTrue="1" operator="containsText" text="DW">
      <formula>NOT(ISERROR(SEARCH("DW",I1285)))</formula>
    </cfRule>
  </conditionalFormatting>
  <conditionalFormatting sqref="I1285">
    <cfRule type="containsText" dxfId="9939" priority="3249" stopIfTrue="1" operator="containsText" text="NC">
      <formula>NOT(ISERROR(SEARCH("NC",I1285)))</formula>
    </cfRule>
  </conditionalFormatting>
  <conditionalFormatting sqref="BD1387">
    <cfRule type="containsText" dxfId="9938" priority="3250" stopIfTrue="1" operator="containsText" text="NS">
      <formula>NOT(ISERROR(SEARCH("NS",BD1387)))</formula>
    </cfRule>
  </conditionalFormatting>
  <conditionalFormatting sqref="BD1387">
    <cfRule type="containsText" dxfId="9937" priority="3251" stopIfTrue="1" operator="containsText" text="DW">
      <formula>NOT(ISERROR(SEARCH("DW",BD1387)))</formula>
    </cfRule>
  </conditionalFormatting>
  <conditionalFormatting sqref="BD1387">
    <cfRule type="containsText" dxfId="9936" priority="3252" stopIfTrue="1" operator="containsText" text="NC">
      <formula>NOT(ISERROR(SEARCH("NC",BD1387)))</formula>
    </cfRule>
  </conditionalFormatting>
  <conditionalFormatting sqref="I1387">
    <cfRule type="containsText" dxfId="9935" priority="3253" stopIfTrue="1" operator="containsText" text="NS">
      <formula>NOT(ISERROR(SEARCH("NS",I1387)))</formula>
    </cfRule>
  </conditionalFormatting>
  <conditionalFormatting sqref="I1387">
    <cfRule type="containsText" dxfId="9934" priority="3254" stopIfTrue="1" operator="containsText" text="DW">
      <formula>NOT(ISERROR(SEARCH("DW",I1387)))</formula>
    </cfRule>
  </conditionalFormatting>
  <conditionalFormatting sqref="I1387">
    <cfRule type="containsText" dxfId="9933" priority="3255" stopIfTrue="1" operator="containsText" text="NC">
      <formula>NOT(ISERROR(SEARCH("NC",I1387)))</formula>
    </cfRule>
  </conditionalFormatting>
  <conditionalFormatting sqref="BD1489">
    <cfRule type="containsText" dxfId="9932" priority="3256" stopIfTrue="1" operator="containsText" text="NS">
      <formula>NOT(ISERROR(SEARCH("NS",BD1489)))</formula>
    </cfRule>
  </conditionalFormatting>
  <conditionalFormatting sqref="BD1489">
    <cfRule type="containsText" dxfId="9931" priority="3257" stopIfTrue="1" operator="containsText" text="DW">
      <formula>NOT(ISERROR(SEARCH("DW",BD1489)))</formula>
    </cfRule>
  </conditionalFormatting>
  <conditionalFormatting sqref="BD1489">
    <cfRule type="containsText" dxfId="9930" priority="3258" stopIfTrue="1" operator="containsText" text="NC">
      <formula>NOT(ISERROR(SEARCH("NC",BD1489)))</formula>
    </cfRule>
  </conditionalFormatting>
  <conditionalFormatting sqref="I1489">
    <cfRule type="containsText" dxfId="9929" priority="3259" stopIfTrue="1" operator="containsText" text="NS">
      <formula>NOT(ISERROR(SEARCH("NS",I1489)))</formula>
    </cfRule>
  </conditionalFormatting>
  <conditionalFormatting sqref="I1489">
    <cfRule type="containsText" dxfId="9928" priority="3260" stopIfTrue="1" operator="containsText" text="DW">
      <formula>NOT(ISERROR(SEARCH("DW",I1489)))</formula>
    </cfRule>
  </conditionalFormatting>
  <conditionalFormatting sqref="I1489">
    <cfRule type="containsText" dxfId="9927" priority="3261" stopIfTrue="1" operator="containsText" text="NC">
      <formula>NOT(ISERROR(SEARCH("NC",I1489)))</formula>
    </cfRule>
  </conditionalFormatting>
  <conditionalFormatting sqref="BD1591">
    <cfRule type="containsText" dxfId="9926" priority="3262" stopIfTrue="1" operator="containsText" text="NS">
      <formula>NOT(ISERROR(SEARCH("NS",BD1591)))</formula>
    </cfRule>
  </conditionalFormatting>
  <conditionalFormatting sqref="BD1591">
    <cfRule type="containsText" dxfId="9925" priority="3263" stopIfTrue="1" operator="containsText" text="DW">
      <formula>NOT(ISERROR(SEARCH("DW",BD1591)))</formula>
    </cfRule>
  </conditionalFormatting>
  <conditionalFormatting sqref="BD1591">
    <cfRule type="containsText" dxfId="9924" priority="3264" stopIfTrue="1" operator="containsText" text="NC">
      <formula>NOT(ISERROR(SEARCH("NC",BD1591)))</formula>
    </cfRule>
  </conditionalFormatting>
  <conditionalFormatting sqref="I1591">
    <cfRule type="containsText" dxfId="9923" priority="3265" stopIfTrue="1" operator="containsText" text="NS">
      <formula>NOT(ISERROR(SEARCH("NS",I1591)))</formula>
    </cfRule>
  </conditionalFormatting>
  <conditionalFormatting sqref="I1591">
    <cfRule type="containsText" dxfId="9922" priority="3266" stopIfTrue="1" operator="containsText" text="DW">
      <formula>NOT(ISERROR(SEARCH("DW",I1591)))</formula>
    </cfRule>
  </conditionalFormatting>
  <conditionalFormatting sqref="I1591">
    <cfRule type="containsText" dxfId="9921" priority="3267" stopIfTrue="1" operator="containsText" text="NC">
      <formula>NOT(ISERROR(SEARCH("NC",I1591)))</formula>
    </cfRule>
  </conditionalFormatting>
  <conditionalFormatting sqref="BD1693">
    <cfRule type="containsText" dxfId="9920" priority="3268" stopIfTrue="1" operator="containsText" text="NS">
      <formula>NOT(ISERROR(SEARCH("NS",BD1693)))</formula>
    </cfRule>
  </conditionalFormatting>
  <conditionalFormatting sqref="BD1693">
    <cfRule type="containsText" dxfId="9919" priority="3269" stopIfTrue="1" operator="containsText" text="DW">
      <formula>NOT(ISERROR(SEARCH("DW",BD1693)))</formula>
    </cfRule>
  </conditionalFormatting>
  <conditionalFormatting sqref="BD1693">
    <cfRule type="containsText" dxfId="9918" priority="3270" stopIfTrue="1" operator="containsText" text="NC">
      <formula>NOT(ISERROR(SEARCH("NC",BD1693)))</formula>
    </cfRule>
  </conditionalFormatting>
  <conditionalFormatting sqref="I1693">
    <cfRule type="containsText" dxfId="9917" priority="3271" stopIfTrue="1" operator="containsText" text="NS">
      <formula>NOT(ISERROR(SEARCH("NS",I1693)))</formula>
    </cfRule>
  </conditionalFormatting>
  <conditionalFormatting sqref="I1693">
    <cfRule type="containsText" dxfId="9916" priority="3272" stopIfTrue="1" operator="containsText" text="DW">
      <formula>NOT(ISERROR(SEARCH("DW",I1693)))</formula>
    </cfRule>
  </conditionalFormatting>
  <conditionalFormatting sqref="I1693">
    <cfRule type="containsText" dxfId="9915" priority="3273" stopIfTrue="1" operator="containsText" text="NC">
      <formula>NOT(ISERROR(SEARCH("NC",I1693)))</formula>
    </cfRule>
  </conditionalFormatting>
  <conditionalFormatting sqref="BD1795">
    <cfRule type="containsText" dxfId="9914" priority="3274" stopIfTrue="1" operator="containsText" text="NS">
      <formula>NOT(ISERROR(SEARCH("NS",BD1795)))</formula>
    </cfRule>
  </conditionalFormatting>
  <conditionalFormatting sqref="BD1795">
    <cfRule type="containsText" dxfId="9913" priority="3275" stopIfTrue="1" operator="containsText" text="DW">
      <formula>NOT(ISERROR(SEARCH("DW",BD1795)))</formula>
    </cfRule>
  </conditionalFormatting>
  <conditionalFormatting sqref="BD1795">
    <cfRule type="containsText" dxfId="9912" priority="3276" stopIfTrue="1" operator="containsText" text="NC">
      <formula>NOT(ISERROR(SEARCH("NC",BD1795)))</formula>
    </cfRule>
  </conditionalFormatting>
  <conditionalFormatting sqref="I1795">
    <cfRule type="containsText" dxfId="9911" priority="3277" stopIfTrue="1" operator="containsText" text="NS">
      <formula>NOT(ISERROR(SEARCH("NS",I1795)))</formula>
    </cfRule>
  </conditionalFormatting>
  <conditionalFormatting sqref="I1795">
    <cfRule type="containsText" dxfId="9910" priority="3278" stopIfTrue="1" operator="containsText" text="DW">
      <formula>NOT(ISERROR(SEARCH("DW",I1795)))</formula>
    </cfRule>
  </conditionalFormatting>
  <conditionalFormatting sqref="I1795">
    <cfRule type="containsText" dxfId="9909" priority="3279" stopIfTrue="1" operator="containsText" text="NC">
      <formula>NOT(ISERROR(SEARCH("NC",I1795)))</formula>
    </cfRule>
  </conditionalFormatting>
  <conditionalFormatting sqref="BD1897">
    <cfRule type="containsText" dxfId="9908" priority="3280" stopIfTrue="1" operator="containsText" text="NS">
      <formula>NOT(ISERROR(SEARCH("NS",BD1897)))</formula>
    </cfRule>
  </conditionalFormatting>
  <conditionalFormatting sqref="BD1897">
    <cfRule type="containsText" dxfId="9907" priority="3281" stopIfTrue="1" operator="containsText" text="DW">
      <formula>NOT(ISERROR(SEARCH("DW",BD1897)))</formula>
    </cfRule>
  </conditionalFormatting>
  <conditionalFormatting sqref="BD1897">
    <cfRule type="containsText" dxfId="9906" priority="3282" stopIfTrue="1" operator="containsText" text="NC">
      <formula>NOT(ISERROR(SEARCH("NC",BD1897)))</formula>
    </cfRule>
  </conditionalFormatting>
  <conditionalFormatting sqref="I1897">
    <cfRule type="containsText" dxfId="9905" priority="3283" stopIfTrue="1" operator="containsText" text="NS">
      <formula>NOT(ISERROR(SEARCH("NS",I1897)))</formula>
    </cfRule>
  </conditionalFormatting>
  <conditionalFormatting sqref="I1897">
    <cfRule type="containsText" dxfId="9904" priority="3284" stopIfTrue="1" operator="containsText" text="DW">
      <formula>NOT(ISERROR(SEARCH("DW",I1897)))</formula>
    </cfRule>
  </conditionalFormatting>
  <conditionalFormatting sqref="I1897">
    <cfRule type="containsText" dxfId="9903" priority="3285" stopIfTrue="1" operator="containsText" text="NC">
      <formula>NOT(ISERROR(SEARCH("NC",I1897)))</formula>
    </cfRule>
  </conditionalFormatting>
  <conditionalFormatting sqref="BD1999">
    <cfRule type="containsText" dxfId="9902" priority="3286" stopIfTrue="1" operator="containsText" text="NS">
      <formula>NOT(ISERROR(SEARCH("NS",BD1999)))</formula>
    </cfRule>
  </conditionalFormatting>
  <conditionalFormatting sqref="BD1999">
    <cfRule type="containsText" dxfId="9901" priority="3287" stopIfTrue="1" operator="containsText" text="DW">
      <formula>NOT(ISERROR(SEARCH("DW",BD1999)))</formula>
    </cfRule>
  </conditionalFormatting>
  <conditionalFormatting sqref="BD1999">
    <cfRule type="containsText" dxfId="9900" priority="3288" stopIfTrue="1" operator="containsText" text="NC">
      <formula>NOT(ISERROR(SEARCH("NC",BD1999)))</formula>
    </cfRule>
  </conditionalFormatting>
  <conditionalFormatting sqref="I1999">
    <cfRule type="containsText" dxfId="9899" priority="3289" stopIfTrue="1" operator="containsText" text="NS">
      <formula>NOT(ISERROR(SEARCH("NS",I1999)))</formula>
    </cfRule>
  </conditionalFormatting>
  <conditionalFormatting sqref="I1999">
    <cfRule type="containsText" dxfId="9898" priority="3290" stopIfTrue="1" operator="containsText" text="DW">
      <formula>NOT(ISERROR(SEARCH("DW",I1999)))</formula>
    </cfRule>
  </conditionalFormatting>
  <conditionalFormatting sqref="I1999">
    <cfRule type="containsText" dxfId="9897" priority="3291" stopIfTrue="1" operator="containsText" text="NC">
      <formula>NOT(ISERROR(SEARCH("NC",I1999)))</formula>
    </cfRule>
  </conditionalFormatting>
  <conditionalFormatting sqref="BD2101">
    <cfRule type="containsText" dxfId="9896" priority="3292" stopIfTrue="1" operator="containsText" text="NS">
      <formula>NOT(ISERROR(SEARCH("NS",BD2101)))</formula>
    </cfRule>
  </conditionalFormatting>
  <conditionalFormatting sqref="BD2101">
    <cfRule type="containsText" dxfId="9895" priority="3293" stopIfTrue="1" operator="containsText" text="DW">
      <formula>NOT(ISERROR(SEARCH("DW",BD2101)))</formula>
    </cfRule>
  </conditionalFormatting>
  <conditionalFormatting sqref="BD2101">
    <cfRule type="containsText" dxfId="9894" priority="3294" stopIfTrue="1" operator="containsText" text="NC">
      <formula>NOT(ISERROR(SEARCH("NC",BD2101)))</formula>
    </cfRule>
  </conditionalFormatting>
  <conditionalFormatting sqref="I2101">
    <cfRule type="containsText" dxfId="9893" priority="3295" stopIfTrue="1" operator="containsText" text="NS">
      <formula>NOT(ISERROR(SEARCH("NS",I2101)))</formula>
    </cfRule>
  </conditionalFormatting>
  <conditionalFormatting sqref="I2101">
    <cfRule type="containsText" dxfId="9892" priority="3296" stopIfTrue="1" operator="containsText" text="DW">
      <formula>NOT(ISERROR(SEARCH("DW",I2101)))</formula>
    </cfRule>
  </conditionalFormatting>
  <conditionalFormatting sqref="I2101">
    <cfRule type="containsText" dxfId="9891" priority="3297" stopIfTrue="1" operator="containsText" text="NC">
      <formula>NOT(ISERROR(SEARCH("NC",I2101)))</formula>
    </cfRule>
  </conditionalFormatting>
  <conditionalFormatting sqref="BD2203">
    <cfRule type="containsText" dxfId="9890" priority="3298" stopIfTrue="1" operator="containsText" text="NS">
      <formula>NOT(ISERROR(SEARCH("NS",BD2203)))</formula>
    </cfRule>
  </conditionalFormatting>
  <conditionalFormatting sqref="BD2203">
    <cfRule type="containsText" dxfId="9889" priority="3299" stopIfTrue="1" operator="containsText" text="DW">
      <formula>NOT(ISERROR(SEARCH("DW",BD2203)))</formula>
    </cfRule>
  </conditionalFormatting>
  <conditionalFormatting sqref="BD2203">
    <cfRule type="containsText" dxfId="9888" priority="3300" stopIfTrue="1" operator="containsText" text="NC">
      <formula>NOT(ISERROR(SEARCH("NC",BD2203)))</formula>
    </cfRule>
  </conditionalFormatting>
  <conditionalFormatting sqref="I2203">
    <cfRule type="containsText" dxfId="9887" priority="3301" stopIfTrue="1" operator="containsText" text="NS">
      <formula>NOT(ISERROR(SEARCH("NS",I2203)))</formula>
    </cfRule>
  </conditionalFormatting>
  <conditionalFormatting sqref="I2203">
    <cfRule type="containsText" dxfId="9886" priority="3302" stopIfTrue="1" operator="containsText" text="DW">
      <formula>NOT(ISERROR(SEARCH("DW",I2203)))</formula>
    </cfRule>
  </conditionalFormatting>
  <conditionalFormatting sqref="I2203">
    <cfRule type="containsText" dxfId="9885" priority="3303" stopIfTrue="1" operator="containsText" text="NC">
      <formula>NOT(ISERROR(SEARCH("NC",I2203)))</formula>
    </cfRule>
  </conditionalFormatting>
  <conditionalFormatting sqref="BD2305">
    <cfRule type="containsText" dxfId="9884" priority="3304" stopIfTrue="1" operator="containsText" text="NS">
      <formula>NOT(ISERROR(SEARCH("NS",BD2305)))</formula>
    </cfRule>
  </conditionalFormatting>
  <conditionalFormatting sqref="BD2305">
    <cfRule type="containsText" dxfId="9883" priority="3305" stopIfTrue="1" operator="containsText" text="DW">
      <formula>NOT(ISERROR(SEARCH("DW",BD2305)))</formula>
    </cfRule>
  </conditionalFormatting>
  <conditionalFormatting sqref="BD2305">
    <cfRule type="containsText" dxfId="9882" priority="3306" stopIfTrue="1" operator="containsText" text="NC">
      <formula>NOT(ISERROR(SEARCH("NC",BD2305)))</formula>
    </cfRule>
  </conditionalFormatting>
  <conditionalFormatting sqref="I2305">
    <cfRule type="containsText" dxfId="9881" priority="3307" stopIfTrue="1" operator="containsText" text="NS">
      <formula>NOT(ISERROR(SEARCH("NS",I2305)))</formula>
    </cfRule>
  </conditionalFormatting>
  <conditionalFormatting sqref="I2305">
    <cfRule type="containsText" dxfId="9880" priority="3308" stopIfTrue="1" operator="containsText" text="DW">
      <formula>NOT(ISERROR(SEARCH("DW",I2305)))</formula>
    </cfRule>
  </conditionalFormatting>
  <conditionalFormatting sqref="I2305">
    <cfRule type="containsText" dxfId="9879" priority="3309" stopIfTrue="1" operator="containsText" text="NC">
      <formula>NOT(ISERROR(SEARCH("NC",I2305)))</formula>
    </cfRule>
  </conditionalFormatting>
  <conditionalFormatting sqref="BD2407">
    <cfRule type="containsText" dxfId="9878" priority="3310" stopIfTrue="1" operator="containsText" text="NS">
      <formula>NOT(ISERROR(SEARCH("NS",BD2407)))</formula>
    </cfRule>
  </conditionalFormatting>
  <conditionalFormatting sqref="BD2407">
    <cfRule type="containsText" dxfId="9877" priority="3311" stopIfTrue="1" operator="containsText" text="DW">
      <formula>NOT(ISERROR(SEARCH("DW",BD2407)))</formula>
    </cfRule>
  </conditionalFormatting>
  <conditionalFormatting sqref="BD2407">
    <cfRule type="containsText" dxfId="9876" priority="3312" stopIfTrue="1" operator="containsText" text="NC">
      <formula>NOT(ISERROR(SEARCH("NC",BD2407)))</formula>
    </cfRule>
  </conditionalFormatting>
  <conditionalFormatting sqref="I2407">
    <cfRule type="containsText" dxfId="9875" priority="3313" stopIfTrue="1" operator="containsText" text="NS">
      <formula>NOT(ISERROR(SEARCH("NS",I2407)))</formula>
    </cfRule>
  </conditionalFormatting>
  <conditionalFormatting sqref="I2407">
    <cfRule type="containsText" dxfId="9874" priority="3314" stopIfTrue="1" operator="containsText" text="DW">
      <formula>NOT(ISERROR(SEARCH("DW",I2407)))</formula>
    </cfRule>
  </conditionalFormatting>
  <conditionalFormatting sqref="I2407">
    <cfRule type="containsText" dxfId="9873" priority="3315" stopIfTrue="1" operator="containsText" text="NC">
      <formula>NOT(ISERROR(SEARCH("NC",I2407)))</formula>
    </cfRule>
  </conditionalFormatting>
  <conditionalFormatting sqref="BD2509">
    <cfRule type="containsText" dxfId="9872" priority="3316" stopIfTrue="1" operator="containsText" text="NS">
      <formula>NOT(ISERROR(SEARCH("NS",BD2509)))</formula>
    </cfRule>
  </conditionalFormatting>
  <conditionalFormatting sqref="BD2509">
    <cfRule type="containsText" dxfId="9871" priority="3317" stopIfTrue="1" operator="containsText" text="DW">
      <formula>NOT(ISERROR(SEARCH("DW",BD2509)))</formula>
    </cfRule>
  </conditionalFormatting>
  <conditionalFormatting sqref="BD2509">
    <cfRule type="containsText" dxfId="9870" priority="3318" stopIfTrue="1" operator="containsText" text="NC">
      <formula>NOT(ISERROR(SEARCH("NC",BD2509)))</formula>
    </cfRule>
  </conditionalFormatting>
  <conditionalFormatting sqref="I2509">
    <cfRule type="containsText" dxfId="9869" priority="3319" stopIfTrue="1" operator="containsText" text="NS">
      <formula>NOT(ISERROR(SEARCH("NS",I2509)))</formula>
    </cfRule>
  </conditionalFormatting>
  <conditionalFormatting sqref="I2509">
    <cfRule type="containsText" dxfId="9868" priority="3320" stopIfTrue="1" operator="containsText" text="DW">
      <formula>NOT(ISERROR(SEARCH("DW",I2509)))</formula>
    </cfRule>
  </conditionalFormatting>
  <conditionalFormatting sqref="I2509">
    <cfRule type="containsText" dxfId="9867" priority="3321" stopIfTrue="1" operator="containsText" text="NC">
      <formula>NOT(ISERROR(SEARCH("NC",I2509)))</formula>
    </cfRule>
  </conditionalFormatting>
  <conditionalFormatting sqref="BD2611">
    <cfRule type="containsText" dxfId="9866" priority="3322" stopIfTrue="1" operator="containsText" text="NS">
      <formula>NOT(ISERROR(SEARCH("NS",BD2611)))</formula>
    </cfRule>
  </conditionalFormatting>
  <conditionalFormatting sqref="BD2611">
    <cfRule type="containsText" dxfId="9865" priority="3323" stopIfTrue="1" operator="containsText" text="DW">
      <formula>NOT(ISERROR(SEARCH("DW",BD2611)))</formula>
    </cfRule>
  </conditionalFormatting>
  <conditionalFormatting sqref="BD2611">
    <cfRule type="containsText" dxfId="9864" priority="3324" stopIfTrue="1" operator="containsText" text="NC">
      <formula>NOT(ISERROR(SEARCH("NC",BD2611)))</formula>
    </cfRule>
  </conditionalFormatting>
  <conditionalFormatting sqref="I2611">
    <cfRule type="containsText" dxfId="9863" priority="3325" stopIfTrue="1" operator="containsText" text="NS">
      <formula>NOT(ISERROR(SEARCH("NS",I2611)))</formula>
    </cfRule>
  </conditionalFormatting>
  <conditionalFormatting sqref="I2611">
    <cfRule type="containsText" dxfId="9862" priority="3326" stopIfTrue="1" operator="containsText" text="DW">
      <formula>NOT(ISERROR(SEARCH("DW",I2611)))</formula>
    </cfRule>
  </conditionalFormatting>
  <conditionalFormatting sqref="I2611">
    <cfRule type="containsText" dxfId="9861" priority="3327" stopIfTrue="1" operator="containsText" text="NC">
      <formula>NOT(ISERROR(SEARCH("NC",I2611)))</formula>
    </cfRule>
  </conditionalFormatting>
  <conditionalFormatting sqref="BD2458">
    <cfRule type="containsText" dxfId="9860" priority="3328" stopIfTrue="1" operator="containsText" text="NS">
      <formula>NOT(ISERROR(SEARCH("NS",BD2458)))</formula>
    </cfRule>
  </conditionalFormatting>
  <conditionalFormatting sqref="BD2458">
    <cfRule type="containsText" dxfId="9859" priority="3329" stopIfTrue="1" operator="containsText" text="DW">
      <formula>NOT(ISERROR(SEARCH("DW",BD2458)))</formula>
    </cfRule>
  </conditionalFormatting>
  <conditionalFormatting sqref="BD2458">
    <cfRule type="containsText" dxfId="9858" priority="3330" stopIfTrue="1" operator="containsText" text="NC">
      <formula>NOT(ISERROR(SEARCH("NC",BD2458)))</formula>
    </cfRule>
  </conditionalFormatting>
  <conditionalFormatting sqref="I2458">
    <cfRule type="containsText" dxfId="9857" priority="3331" stopIfTrue="1" operator="containsText" text="NS">
      <formula>NOT(ISERROR(SEARCH("NS",I2458)))</formula>
    </cfRule>
  </conditionalFormatting>
  <conditionalFormatting sqref="I2458">
    <cfRule type="containsText" dxfId="9856" priority="3332" stopIfTrue="1" operator="containsText" text="DW">
      <formula>NOT(ISERROR(SEARCH("DW",I2458)))</formula>
    </cfRule>
  </conditionalFormatting>
  <conditionalFormatting sqref="I2458">
    <cfRule type="containsText" dxfId="9855" priority="3333" stopIfTrue="1" operator="containsText" text="NC">
      <formula>NOT(ISERROR(SEARCH("NC",I2458)))</formula>
    </cfRule>
  </conditionalFormatting>
  <conditionalFormatting sqref="BD119">
    <cfRule type="containsText" dxfId="9854" priority="3334" stopIfTrue="1" operator="containsText" text="NS">
      <formula>NOT(ISERROR(SEARCH("NS",BD119)))</formula>
    </cfRule>
  </conditionalFormatting>
  <conditionalFormatting sqref="BD119">
    <cfRule type="containsText" dxfId="9853" priority="3335" stopIfTrue="1" operator="containsText" text="DW">
      <formula>NOT(ISERROR(SEARCH("DW",BD119)))</formula>
    </cfRule>
  </conditionalFormatting>
  <conditionalFormatting sqref="BD119">
    <cfRule type="containsText" dxfId="9852" priority="3336" stopIfTrue="1" operator="containsText" text="NC">
      <formula>NOT(ISERROR(SEARCH("NC",BD119)))</formula>
    </cfRule>
  </conditionalFormatting>
  <conditionalFormatting sqref="BD28">
    <cfRule type="containsText" dxfId="9851" priority="3337" stopIfTrue="1" operator="containsText" text="NS">
      <formula>NOT(ISERROR(SEARCH("NS",BD28)))</formula>
    </cfRule>
  </conditionalFormatting>
  <conditionalFormatting sqref="BD28">
    <cfRule type="containsText" dxfId="9850" priority="3338" stopIfTrue="1" operator="containsText" text="DW">
      <formula>NOT(ISERROR(SEARCH("DW",BD28)))</formula>
    </cfRule>
  </conditionalFormatting>
  <conditionalFormatting sqref="BD28">
    <cfRule type="containsText" dxfId="9849" priority="3339" stopIfTrue="1" operator="containsText" text="NC">
      <formula>NOT(ISERROR(SEARCH("NC",BD28)))</formula>
    </cfRule>
  </conditionalFormatting>
  <conditionalFormatting sqref="BD22">
    <cfRule type="containsText" dxfId="9848" priority="3340" stopIfTrue="1" operator="containsText" text="NS">
      <formula>NOT(ISERROR(SEARCH("NS",BD22)))</formula>
    </cfRule>
  </conditionalFormatting>
  <conditionalFormatting sqref="BD22">
    <cfRule type="containsText" dxfId="9847" priority="3341" stopIfTrue="1" operator="containsText" text="DW">
      <formula>NOT(ISERROR(SEARCH("DW",BD22)))</formula>
    </cfRule>
  </conditionalFormatting>
  <conditionalFormatting sqref="BD22">
    <cfRule type="containsText" dxfId="9846" priority="3342" stopIfTrue="1" operator="containsText" text="NC">
      <formula>NOT(ISERROR(SEARCH("NC",BD22)))</formula>
    </cfRule>
  </conditionalFormatting>
  <conditionalFormatting sqref="BD120">
    <cfRule type="containsText" dxfId="9845" priority="3343" stopIfTrue="1" operator="containsText" text="NS">
      <formula>NOT(ISERROR(SEARCH("NS",BD120)))</formula>
    </cfRule>
  </conditionalFormatting>
  <conditionalFormatting sqref="BD120">
    <cfRule type="containsText" dxfId="9844" priority="3344" stopIfTrue="1" operator="containsText" text="DW">
      <formula>NOT(ISERROR(SEARCH("DW",BD120)))</formula>
    </cfRule>
  </conditionalFormatting>
  <conditionalFormatting sqref="BD120">
    <cfRule type="containsText" dxfId="9843" priority="3345" stopIfTrue="1" operator="containsText" text="NC">
      <formula>NOT(ISERROR(SEARCH("NC",BD120)))</formula>
    </cfRule>
  </conditionalFormatting>
  <conditionalFormatting sqref="BD222">
    <cfRule type="containsText" dxfId="9842" priority="3346" stopIfTrue="1" operator="containsText" text="NS">
      <formula>NOT(ISERROR(SEARCH("NS",BD222)))</formula>
    </cfRule>
  </conditionalFormatting>
  <conditionalFormatting sqref="BD222">
    <cfRule type="containsText" dxfId="9841" priority="3347" stopIfTrue="1" operator="containsText" text="DW">
      <formula>NOT(ISERROR(SEARCH("DW",BD222)))</formula>
    </cfRule>
  </conditionalFormatting>
  <conditionalFormatting sqref="BD222">
    <cfRule type="containsText" dxfId="9840" priority="3348" stopIfTrue="1" operator="containsText" text="NC">
      <formula>NOT(ISERROR(SEARCH("NC",BD222)))</formula>
    </cfRule>
  </conditionalFormatting>
  <conditionalFormatting sqref="BD324">
    <cfRule type="containsText" dxfId="9839" priority="3349" stopIfTrue="1" operator="containsText" text="NS">
      <formula>NOT(ISERROR(SEARCH("NS",BD324)))</formula>
    </cfRule>
  </conditionalFormatting>
  <conditionalFormatting sqref="BD324">
    <cfRule type="containsText" dxfId="9838" priority="3350" stopIfTrue="1" operator="containsText" text="DW">
      <formula>NOT(ISERROR(SEARCH("DW",BD324)))</formula>
    </cfRule>
  </conditionalFormatting>
  <conditionalFormatting sqref="BD324">
    <cfRule type="containsText" dxfId="9837" priority="3351" stopIfTrue="1" operator="containsText" text="NC">
      <formula>NOT(ISERROR(SEARCH("NC",BD324)))</formula>
    </cfRule>
  </conditionalFormatting>
  <conditionalFormatting sqref="BD426">
    <cfRule type="containsText" dxfId="9836" priority="3352" stopIfTrue="1" operator="containsText" text="NS">
      <formula>NOT(ISERROR(SEARCH("NS",BD426)))</formula>
    </cfRule>
  </conditionalFormatting>
  <conditionalFormatting sqref="BD426">
    <cfRule type="containsText" dxfId="9835" priority="3353" stopIfTrue="1" operator="containsText" text="DW">
      <formula>NOT(ISERROR(SEARCH("DW",BD426)))</formula>
    </cfRule>
  </conditionalFormatting>
  <conditionalFormatting sqref="BD426">
    <cfRule type="containsText" dxfId="9834" priority="3354" stopIfTrue="1" operator="containsText" text="NC">
      <formula>NOT(ISERROR(SEARCH("NC",BD426)))</formula>
    </cfRule>
  </conditionalFormatting>
  <conditionalFormatting sqref="I426">
    <cfRule type="containsText" dxfId="9833" priority="3355" stopIfTrue="1" operator="containsText" text="NS">
      <formula>NOT(ISERROR(SEARCH("NS",I426)))</formula>
    </cfRule>
  </conditionalFormatting>
  <conditionalFormatting sqref="I426">
    <cfRule type="containsText" dxfId="9832" priority="3356" stopIfTrue="1" operator="containsText" text="DW">
      <formula>NOT(ISERROR(SEARCH("DW",I426)))</formula>
    </cfRule>
  </conditionalFormatting>
  <conditionalFormatting sqref="I426">
    <cfRule type="containsText" dxfId="9831" priority="3357" stopIfTrue="1" operator="containsText" text="NC">
      <formula>NOT(ISERROR(SEARCH("NC",I426)))</formula>
    </cfRule>
  </conditionalFormatting>
  <conditionalFormatting sqref="BD528">
    <cfRule type="containsText" dxfId="9830" priority="3358" stopIfTrue="1" operator="containsText" text="NS">
      <formula>NOT(ISERROR(SEARCH("NS",BD528)))</formula>
    </cfRule>
  </conditionalFormatting>
  <conditionalFormatting sqref="BD528">
    <cfRule type="containsText" dxfId="9829" priority="3359" stopIfTrue="1" operator="containsText" text="DW">
      <formula>NOT(ISERROR(SEARCH("DW",BD528)))</formula>
    </cfRule>
  </conditionalFormatting>
  <conditionalFormatting sqref="BD528">
    <cfRule type="containsText" dxfId="9828" priority="3360" stopIfTrue="1" operator="containsText" text="NC">
      <formula>NOT(ISERROR(SEARCH("NC",BD528)))</formula>
    </cfRule>
  </conditionalFormatting>
  <conditionalFormatting sqref="I528">
    <cfRule type="containsText" dxfId="9827" priority="3361" stopIfTrue="1" operator="containsText" text="NS">
      <formula>NOT(ISERROR(SEARCH("NS",I528)))</formula>
    </cfRule>
  </conditionalFormatting>
  <conditionalFormatting sqref="I528">
    <cfRule type="containsText" dxfId="9826" priority="3362" stopIfTrue="1" operator="containsText" text="DW">
      <formula>NOT(ISERROR(SEARCH("DW",I528)))</formula>
    </cfRule>
  </conditionalFormatting>
  <conditionalFormatting sqref="I528">
    <cfRule type="containsText" dxfId="9825" priority="3363" stopIfTrue="1" operator="containsText" text="NC">
      <formula>NOT(ISERROR(SEARCH("NC",I528)))</formula>
    </cfRule>
  </conditionalFormatting>
  <conditionalFormatting sqref="BD630">
    <cfRule type="containsText" dxfId="9824" priority="3364" stopIfTrue="1" operator="containsText" text="NS">
      <formula>NOT(ISERROR(SEARCH("NS",BD630)))</formula>
    </cfRule>
  </conditionalFormatting>
  <conditionalFormatting sqref="BD630">
    <cfRule type="containsText" dxfId="9823" priority="3365" stopIfTrue="1" operator="containsText" text="DW">
      <formula>NOT(ISERROR(SEARCH("DW",BD630)))</formula>
    </cfRule>
  </conditionalFormatting>
  <conditionalFormatting sqref="BD630">
    <cfRule type="containsText" dxfId="9822" priority="3366" stopIfTrue="1" operator="containsText" text="NC">
      <formula>NOT(ISERROR(SEARCH("NC",BD630)))</formula>
    </cfRule>
  </conditionalFormatting>
  <conditionalFormatting sqref="I630">
    <cfRule type="containsText" dxfId="9821" priority="3367" stopIfTrue="1" operator="containsText" text="NS">
      <formula>NOT(ISERROR(SEARCH("NS",I630)))</formula>
    </cfRule>
  </conditionalFormatting>
  <conditionalFormatting sqref="I630">
    <cfRule type="containsText" dxfId="9820" priority="3368" stopIfTrue="1" operator="containsText" text="DW">
      <formula>NOT(ISERROR(SEARCH("DW",I630)))</formula>
    </cfRule>
  </conditionalFormatting>
  <conditionalFormatting sqref="I630">
    <cfRule type="containsText" dxfId="9819" priority="3369" stopIfTrue="1" operator="containsText" text="NC">
      <formula>NOT(ISERROR(SEARCH("NC",I630)))</formula>
    </cfRule>
  </conditionalFormatting>
  <conditionalFormatting sqref="BD732">
    <cfRule type="containsText" dxfId="9818" priority="3370" stopIfTrue="1" operator="containsText" text="NS">
      <formula>NOT(ISERROR(SEARCH("NS",BD732)))</formula>
    </cfRule>
  </conditionalFormatting>
  <conditionalFormatting sqref="BD732">
    <cfRule type="containsText" dxfId="9817" priority="3371" stopIfTrue="1" operator="containsText" text="DW">
      <formula>NOT(ISERROR(SEARCH("DW",BD732)))</formula>
    </cfRule>
  </conditionalFormatting>
  <conditionalFormatting sqref="BD732">
    <cfRule type="containsText" dxfId="9816" priority="3372" stopIfTrue="1" operator="containsText" text="NC">
      <formula>NOT(ISERROR(SEARCH("NC",BD732)))</formula>
    </cfRule>
  </conditionalFormatting>
  <conditionalFormatting sqref="I732">
    <cfRule type="containsText" dxfId="9815" priority="3373" stopIfTrue="1" operator="containsText" text="NS">
      <formula>NOT(ISERROR(SEARCH("NS",I732)))</formula>
    </cfRule>
  </conditionalFormatting>
  <conditionalFormatting sqref="I732">
    <cfRule type="containsText" dxfId="9814" priority="3374" stopIfTrue="1" operator="containsText" text="DW">
      <formula>NOT(ISERROR(SEARCH("DW",I732)))</formula>
    </cfRule>
  </conditionalFormatting>
  <conditionalFormatting sqref="I732">
    <cfRule type="containsText" dxfId="9813" priority="3375" stopIfTrue="1" operator="containsText" text="NC">
      <formula>NOT(ISERROR(SEARCH("NC",I732)))</formula>
    </cfRule>
  </conditionalFormatting>
  <conditionalFormatting sqref="BD834">
    <cfRule type="containsText" dxfId="9812" priority="3376" stopIfTrue="1" operator="containsText" text="NS">
      <formula>NOT(ISERROR(SEARCH("NS",BD834)))</formula>
    </cfRule>
  </conditionalFormatting>
  <conditionalFormatting sqref="BD834">
    <cfRule type="containsText" dxfId="9811" priority="3377" stopIfTrue="1" operator="containsText" text="DW">
      <formula>NOT(ISERROR(SEARCH("DW",BD834)))</formula>
    </cfRule>
  </conditionalFormatting>
  <conditionalFormatting sqref="BD834">
    <cfRule type="containsText" dxfId="9810" priority="3378" stopIfTrue="1" operator="containsText" text="NC">
      <formula>NOT(ISERROR(SEARCH("NC",BD834)))</formula>
    </cfRule>
  </conditionalFormatting>
  <conditionalFormatting sqref="I834">
    <cfRule type="containsText" dxfId="9809" priority="3379" stopIfTrue="1" operator="containsText" text="NS">
      <formula>NOT(ISERROR(SEARCH("NS",I834)))</formula>
    </cfRule>
  </conditionalFormatting>
  <conditionalFormatting sqref="I834">
    <cfRule type="containsText" dxfId="9808" priority="3380" stopIfTrue="1" operator="containsText" text="DW">
      <formula>NOT(ISERROR(SEARCH("DW",I834)))</formula>
    </cfRule>
  </conditionalFormatting>
  <conditionalFormatting sqref="I834">
    <cfRule type="containsText" dxfId="9807" priority="3381" stopIfTrue="1" operator="containsText" text="NC">
      <formula>NOT(ISERROR(SEARCH("NC",I834)))</formula>
    </cfRule>
  </conditionalFormatting>
  <conditionalFormatting sqref="BD936">
    <cfRule type="containsText" dxfId="9806" priority="3382" stopIfTrue="1" operator="containsText" text="NS">
      <formula>NOT(ISERROR(SEARCH("NS",BD936)))</formula>
    </cfRule>
  </conditionalFormatting>
  <conditionalFormatting sqref="BD936">
    <cfRule type="containsText" dxfId="9805" priority="3383" stopIfTrue="1" operator="containsText" text="DW">
      <formula>NOT(ISERROR(SEARCH("DW",BD936)))</formula>
    </cfRule>
  </conditionalFormatting>
  <conditionalFormatting sqref="BD936">
    <cfRule type="containsText" dxfId="9804" priority="3384" stopIfTrue="1" operator="containsText" text="NC">
      <formula>NOT(ISERROR(SEARCH("NC",BD936)))</formula>
    </cfRule>
  </conditionalFormatting>
  <conditionalFormatting sqref="I936">
    <cfRule type="containsText" dxfId="9803" priority="3385" stopIfTrue="1" operator="containsText" text="NS">
      <formula>NOT(ISERROR(SEARCH("NS",I936)))</formula>
    </cfRule>
  </conditionalFormatting>
  <conditionalFormatting sqref="I936">
    <cfRule type="containsText" dxfId="9802" priority="3386" stopIfTrue="1" operator="containsText" text="DW">
      <formula>NOT(ISERROR(SEARCH("DW",I936)))</formula>
    </cfRule>
  </conditionalFormatting>
  <conditionalFormatting sqref="I936">
    <cfRule type="containsText" dxfId="9801" priority="3387" stopIfTrue="1" operator="containsText" text="NC">
      <formula>NOT(ISERROR(SEARCH("NC",I936)))</formula>
    </cfRule>
  </conditionalFormatting>
  <conditionalFormatting sqref="BD1038">
    <cfRule type="containsText" dxfId="9800" priority="3388" stopIfTrue="1" operator="containsText" text="NS">
      <formula>NOT(ISERROR(SEARCH("NS",BD1038)))</formula>
    </cfRule>
  </conditionalFormatting>
  <conditionalFormatting sqref="BD1038">
    <cfRule type="containsText" dxfId="9799" priority="3389" stopIfTrue="1" operator="containsText" text="DW">
      <formula>NOT(ISERROR(SEARCH("DW",BD1038)))</formula>
    </cfRule>
  </conditionalFormatting>
  <conditionalFormatting sqref="BD1038">
    <cfRule type="containsText" dxfId="9798" priority="3390" stopIfTrue="1" operator="containsText" text="NC">
      <formula>NOT(ISERROR(SEARCH("NC",BD1038)))</formula>
    </cfRule>
  </conditionalFormatting>
  <conditionalFormatting sqref="I1038">
    <cfRule type="containsText" dxfId="9797" priority="3391" stopIfTrue="1" operator="containsText" text="NS">
      <formula>NOT(ISERROR(SEARCH("NS",I1038)))</formula>
    </cfRule>
  </conditionalFormatting>
  <conditionalFormatting sqref="I1038">
    <cfRule type="containsText" dxfId="9796" priority="3392" stopIfTrue="1" operator="containsText" text="DW">
      <formula>NOT(ISERROR(SEARCH("DW",I1038)))</formula>
    </cfRule>
  </conditionalFormatting>
  <conditionalFormatting sqref="I1038">
    <cfRule type="containsText" dxfId="9795" priority="3393" stopIfTrue="1" operator="containsText" text="NC">
      <formula>NOT(ISERROR(SEARCH("NC",I1038)))</formula>
    </cfRule>
  </conditionalFormatting>
  <conditionalFormatting sqref="BD1140">
    <cfRule type="containsText" dxfId="9794" priority="3394" stopIfTrue="1" operator="containsText" text="NS">
      <formula>NOT(ISERROR(SEARCH("NS",BD1140)))</formula>
    </cfRule>
  </conditionalFormatting>
  <conditionalFormatting sqref="BD1140">
    <cfRule type="containsText" dxfId="9793" priority="3395" stopIfTrue="1" operator="containsText" text="DW">
      <formula>NOT(ISERROR(SEARCH("DW",BD1140)))</formula>
    </cfRule>
  </conditionalFormatting>
  <conditionalFormatting sqref="BD1140">
    <cfRule type="containsText" dxfId="9792" priority="3396" stopIfTrue="1" operator="containsText" text="NC">
      <formula>NOT(ISERROR(SEARCH("NC",BD1140)))</formula>
    </cfRule>
  </conditionalFormatting>
  <conditionalFormatting sqref="I1140">
    <cfRule type="containsText" dxfId="9791" priority="3397" stopIfTrue="1" operator="containsText" text="NS">
      <formula>NOT(ISERROR(SEARCH("NS",I1140)))</formula>
    </cfRule>
  </conditionalFormatting>
  <conditionalFormatting sqref="I1140">
    <cfRule type="containsText" dxfId="9790" priority="3398" stopIfTrue="1" operator="containsText" text="DW">
      <formula>NOT(ISERROR(SEARCH("DW",I1140)))</formula>
    </cfRule>
  </conditionalFormatting>
  <conditionalFormatting sqref="I1140">
    <cfRule type="containsText" dxfId="9789" priority="3399" stopIfTrue="1" operator="containsText" text="NC">
      <formula>NOT(ISERROR(SEARCH("NC",I1140)))</formula>
    </cfRule>
  </conditionalFormatting>
  <conditionalFormatting sqref="BD1242">
    <cfRule type="containsText" dxfId="9788" priority="3400" stopIfTrue="1" operator="containsText" text="NS">
      <formula>NOT(ISERROR(SEARCH("NS",BD1242)))</formula>
    </cfRule>
  </conditionalFormatting>
  <conditionalFormatting sqref="BD1242">
    <cfRule type="containsText" dxfId="9787" priority="3401" stopIfTrue="1" operator="containsText" text="DW">
      <formula>NOT(ISERROR(SEARCH("DW",BD1242)))</formula>
    </cfRule>
  </conditionalFormatting>
  <conditionalFormatting sqref="BD1242">
    <cfRule type="containsText" dxfId="9786" priority="3402" stopIfTrue="1" operator="containsText" text="NC">
      <formula>NOT(ISERROR(SEARCH("NC",BD1242)))</formula>
    </cfRule>
  </conditionalFormatting>
  <conditionalFormatting sqref="I1242">
    <cfRule type="containsText" dxfId="9785" priority="3403" stopIfTrue="1" operator="containsText" text="NS">
      <formula>NOT(ISERROR(SEARCH("NS",I1242)))</formula>
    </cfRule>
  </conditionalFormatting>
  <conditionalFormatting sqref="I1242">
    <cfRule type="containsText" dxfId="9784" priority="3404" stopIfTrue="1" operator="containsText" text="DW">
      <formula>NOT(ISERROR(SEARCH("DW",I1242)))</formula>
    </cfRule>
  </conditionalFormatting>
  <conditionalFormatting sqref="I1242">
    <cfRule type="containsText" dxfId="9783" priority="3405" stopIfTrue="1" operator="containsText" text="NC">
      <formula>NOT(ISERROR(SEARCH("NC",I1242)))</formula>
    </cfRule>
  </conditionalFormatting>
  <conditionalFormatting sqref="BD1344">
    <cfRule type="containsText" dxfId="9782" priority="3406" stopIfTrue="1" operator="containsText" text="NS">
      <formula>NOT(ISERROR(SEARCH("NS",BD1344)))</formula>
    </cfRule>
  </conditionalFormatting>
  <conditionalFormatting sqref="BD1344">
    <cfRule type="containsText" dxfId="9781" priority="3407" stopIfTrue="1" operator="containsText" text="DW">
      <formula>NOT(ISERROR(SEARCH("DW",BD1344)))</formula>
    </cfRule>
  </conditionalFormatting>
  <conditionalFormatting sqref="BD1344">
    <cfRule type="containsText" dxfId="9780" priority="3408" stopIfTrue="1" operator="containsText" text="NC">
      <formula>NOT(ISERROR(SEARCH("NC",BD1344)))</formula>
    </cfRule>
  </conditionalFormatting>
  <conditionalFormatting sqref="I1344">
    <cfRule type="containsText" dxfId="9779" priority="3409" stopIfTrue="1" operator="containsText" text="NS">
      <formula>NOT(ISERROR(SEARCH("NS",I1344)))</formula>
    </cfRule>
  </conditionalFormatting>
  <conditionalFormatting sqref="I1344">
    <cfRule type="containsText" dxfId="9778" priority="3410" stopIfTrue="1" operator="containsText" text="DW">
      <formula>NOT(ISERROR(SEARCH("DW",I1344)))</formula>
    </cfRule>
  </conditionalFormatting>
  <conditionalFormatting sqref="I1344">
    <cfRule type="containsText" dxfId="9777" priority="3411" stopIfTrue="1" operator="containsText" text="NC">
      <formula>NOT(ISERROR(SEARCH("NC",I1344)))</formula>
    </cfRule>
  </conditionalFormatting>
  <conditionalFormatting sqref="BD1446">
    <cfRule type="containsText" dxfId="9776" priority="3412" stopIfTrue="1" operator="containsText" text="NS">
      <formula>NOT(ISERROR(SEARCH("NS",BD1446)))</formula>
    </cfRule>
  </conditionalFormatting>
  <conditionalFormatting sqref="BD1446">
    <cfRule type="containsText" dxfId="9775" priority="3413" stopIfTrue="1" operator="containsText" text="DW">
      <formula>NOT(ISERROR(SEARCH("DW",BD1446)))</formula>
    </cfRule>
  </conditionalFormatting>
  <conditionalFormatting sqref="BD1446">
    <cfRule type="containsText" dxfId="9774" priority="3414" stopIfTrue="1" operator="containsText" text="NC">
      <formula>NOT(ISERROR(SEARCH("NC",BD1446)))</formula>
    </cfRule>
  </conditionalFormatting>
  <conditionalFormatting sqref="I1446">
    <cfRule type="containsText" dxfId="9773" priority="3415" stopIfTrue="1" operator="containsText" text="NS">
      <formula>NOT(ISERROR(SEARCH("NS",I1446)))</formula>
    </cfRule>
  </conditionalFormatting>
  <conditionalFormatting sqref="I1446">
    <cfRule type="containsText" dxfId="9772" priority="3416" stopIfTrue="1" operator="containsText" text="DW">
      <formula>NOT(ISERROR(SEARCH("DW",I1446)))</formula>
    </cfRule>
  </conditionalFormatting>
  <conditionalFormatting sqref="I1446">
    <cfRule type="containsText" dxfId="9771" priority="3417" stopIfTrue="1" operator="containsText" text="NC">
      <formula>NOT(ISERROR(SEARCH("NC",I1446)))</formula>
    </cfRule>
  </conditionalFormatting>
  <conditionalFormatting sqref="BD1548">
    <cfRule type="containsText" dxfId="9770" priority="3418" stopIfTrue="1" operator="containsText" text="NS">
      <formula>NOT(ISERROR(SEARCH("NS",BD1548)))</formula>
    </cfRule>
  </conditionalFormatting>
  <conditionalFormatting sqref="BD1548">
    <cfRule type="containsText" dxfId="9769" priority="3419" stopIfTrue="1" operator="containsText" text="DW">
      <formula>NOT(ISERROR(SEARCH("DW",BD1548)))</formula>
    </cfRule>
  </conditionalFormatting>
  <conditionalFormatting sqref="BD1548">
    <cfRule type="containsText" dxfId="9768" priority="3420" stopIfTrue="1" operator="containsText" text="NC">
      <formula>NOT(ISERROR(SEARCH("NC",BD1548)))</formula>
    </cfRule>
  </conditionalFormatting>
  <conditionalFormatting sqref="I1548">
    <cfRule type="containsText" dxfId="9767" priority="3421" stopIfTrue="1" operator="containsText" text="NS">
      <formula>NOT(ISERROR(SEARCH("NS",I1548)))</formula>
    </cfRule>
  </conditionalFormatting>
  <conditionalFormatting sqref="I1548">
    <cfRule type="containsText" dxfId="9766" priority="3422" stopIfTrue="1" operator="containsText" text="DW">
      <formula>NOT(ISERROR(SEARCH("DW",I1548)))</formula>
    </cfRule>
  </conditionalFormatting>
  <conditionalFormatting sqref="I1548">
    <cfRule type="containsText" dxfId="9765" priority="3423" stopIfTrue="1" operator="containsText" text="NC">
      <formula>NOT(ISERROR(SEARCH("NC",I1548)))</formula>
    </cfRule>
  </conditionalFormatting>
  <conditionalFormatting sqref="BD1650">
    <cfRule type="containsText" dxfId="9764" priority="3424" stopIfTrue="1" operator="containsText" text="NS">
      <formula>NOT(ISERROR(SEARCH("NS",BD1650)))</formula>
    </cfRule>
  </conditionalFormatting>
  <conditionalFormatting sqref="BD1650">
    <cfRule type="containsText" dxfId="9763" priority="3425" stopIfTrue="1" operator="containsText" text="DW">
      <formula>NOT(ISERROR(SEARCH("DW",BD1650)))</formula>
    </cfRule>
  </conditionalFormatting>
  <conditionalFormatting sqref="BD1650">
    <cfRule type="containsText" dxfId="9762" priority="3426" stopIfTrue="1" operator="containsText" text="NC">
      <formula>NOT(ISERROR(SEARCH("NC",BD1650)))</formula>
    </cfRule>
  </conditionalFormatting>
  <conditionalFormatting sqref="I1650">
    <cfRule type="containsText" dxfId="9761" priority="3427" stopIfTrue="1" operator="containsText" text="NS">
      <formula>NOT(ISERROR(SEARCH("NS",I1650)))</formula>
    </cfRule>
  </conditionalFormatting>
  <conditionalFormatting sqref="I1650">
    <cfRule type="containsText" dxfId="9760" priority="3428" stopIfTrue="1" operator="containsText" text="DW">
      <formula>NOT(ISERROR(SEARCH("DW",I1650)))</formula>
    </cfRule>
  </conditionalFormatting>
  <conditionalFormatting sqref="I1650">
    <cfRule type="containsText" dxfId="9759" priority="3429" stopIfTrue="1" operator="containsText" text="NC">
      <formula>NOT(ISERROR(SEARCH("NC",I1650)))</formula>
    </cfRule>
  </conditionalFormatting>
  <conditionalFormatting sqref="BD1752">
    <cfRule type="containsText" dxfId="9758" priority="3430" stopIfTrue="1" operator="containsText" text="NS">
      <formula>NOT(ISERROR(SEARCH("NS",BD1752)))</formula>
    </cfRule>
  </conditionalFormatting>
  <conditionalFormatting sqref="BD1752">
    <cfRule type="containsText" dxfId="9757" priority="3431" stopIfTrue="1" operator="containsText" text="DW">
      <formula>NOT(ISERROR(SEARCH("DW",BD1752)))</formula>
    </cfRule>
  </conditionalFormatting>
  <conditionalFormatting sqref="BD1752">
    <cfRule type="containsText" dxfId="9756" priority="3432" stopIfTrue="1" operator="containsText" text="NC">
      <formula>NOT(ISERROR(SEARCH("NC",BD1752)))</formula>
    </cfRule>
  </conditionalFormatting>
  <conditionalFormatting sqref="I1752">
    <cfRule type="containsText" dxfId="9755" priority="3433" stopIfTrue="1" operator="containsText" text="NS">
      <formula>NOT(ISERROR(SEARCH("NS",I1752)))</formula>
    </cfRule>
  </conditionalFormatting>
  <conditionalFormatting sqref="I1752">
    <cfRule type="containsText" dxfId="9754" priority="3434" stopIfTrue="1" operator="containsText" text="DW">
      <formula>NOT(ISERROR(SEARCH("DW",I1752)))</formula>
    </cfRule>
  </conditionalFormatting>
  <conditionalFormatting sqref="I1752">
    <cfRule type="containsText" dxfId="9753" priority="3435" stopIfTrue="1" operator="containsText" text="NC">
      <formula>NOT(ISERROR(SEARCH("NC",I1752)))</formula>
    </cfRule>
  </conditionalFormatting>
  <conditionalFormatting sqref="BD1854">
    <cfRule type="containsText" dxfId="9752" priority="3436" stopIfTrue="1" operator="containsText" text="NS">
      <formula>NOT(ISERROR(SEARCH("NS",BD1854)))</formula>
    </cfRule>
  </conditionalFormatting>
  <conditionalFormatting sqref="BD1854">
    <cfRule type="containsText" dxfId="9751" priority="3437" stopIfTrue="1" operator="containsText" text="DW">
      <formula>NOT(ISERROR(SEARCH("DW",BD1854)))</formula>
    </cfRule>
  </conditionalFormatting>
  <conditionalFormatting sqref="BD1854">
    <cfRule type="containsText" dxfId="9750" priority="3438" stopIfTrue="1" operator="containsText" text="NC">
      <formula>NOT(ISERROR(SEARCH("NC",BD1854)))</formula>
    </cfRule>
  </conditionalFormatting>
  <conditionalFormatting sqref="I1854">
    <cfRule type="containsText" dxfId="9749" priority="3439" stopIfTrue="1" operator="containsText" text="NS">
      <formula>NOT(ISERROR(SEARCH("NS",I1854)))</formula>
    </cfRule>
  </conditionalFormatting>
  <conditionalFormatting sqref="I1854">
    <cfRule type="containsText" dxfId="9748" priority="3440" stopIfTrue="1" operator="containsText" text="DW">
      <formula>NOT(ISERROR(SEARCH("DW",I1854)))</formula>
    </cfRule>
  </conditionalFormatting>
  <conditionalFormatting sqref="I1854">
    <cfRule type="containsText" dxfId="9747" priority="3441" stopIfTrue="1" operator="containsText" text="NC">
      <formula>NOT(ISERROR(SEARCH("NC",I1854)))</formula>
    </cfRule>
  </conditionalFormatting>
  <conditionalFormatting sqref="BD1956">
    <cfRule type="containsText" dxfId="9746" priority="3442" stopIfTrue="1" operator="containsText" text="NS">
      <formula>NOT(ISERROR(SEARCH("NS",BD1956)))</formula>
    </cfRule>
  </conditionalFormatting>
  <conditionalFormatting sqref="BD1956">
    <cfRule type="containsText" dxfId="9745" priority="3443" stopIfTrue="1" operator="containsText" text="DW">
      <formula>NOT(ISERROR(SEARCH("DW",BD1956)))</formula>
    </cfRule>
  </conditionalFormatting>
  <conditionalFormatting sqref="BD1956">
    <cfRule type="containsText" dxfId="9744" priority="3444" stopIfTrue="1" operator="containsText" text="NC">
      <formula>NOT(ISERROR(SEARCH("NC",BD1956)))</formula>
    </cfRule>
  </conditionalFormatting>
  <conditionalFormatting sqref="I1956">
    <cfRule type="containsText" dxfId="9743" priority="3445" stopIfTrue="1" operator="containsText" text="NS">
      <formula>NOT(ISERROR(SEARCH("NS",I1956)))</formula>
    </cfRule>
  </conditionalFormatting>
  <conditionalFormatting sqref="I1956">
    <cfRule type="containsText" dxfId="9742" priority="3446" stopIfTrue="1" operator="containsText" text="DW">
      <formula>NOT(ISERROR(SEARCH("DW",I1956)))</formula>
    </cfRule>
  </conditionalFormatting>
  <conditionalFormatting sqref="I1956">
    <cfRule type="containsText" dxfId="9741" priority="3447" stopIfTrue="1" operator="containsText" text="NC">
      <formula>NOT(ISERROR(SEARCH("NC",I1956)))</formula>
    </cfRule>
  </conditionalFormatting>
  <conditionalFormatting sqref="BD2058">
    <cfRule type="containsText" dxfId="9740" priority="3448" stopIfTrue="1" operator="containsText" text="NS">
      <formula>NOT(ISERROR(SEARCH("NS",BD2058)))</formula>
    </cfRule>
  </conditionalFormatting>
  <conditionalFormatting sqref="BD2058">
    <cfRule type="containsText" dxfId="9739" priority="3449" stopIfTrue="1" operator="containsText" text="DW">
      <formula>NOT(ISERROR(SEARCH("DW",BD2058)))</formula>
    </cfRule>
  </conditionalFormatting>
  <conditionalFormatting sqref="BD2058">
    <cfRule type="containsText" dxfId="9738" priority="3450" stopIfTrue="1" operator="containsText" text="NC">
      <formula>NOT(ISERROR(SEARCH("NC",BD2058)))</formula>
    </cfRule>
  </conditionalFormatting>
  <conditionalFormatting sqref="I2058">
    <cfRule type="containsText" dxfId="9737" priority="3451" stopIfTrue="1" operator="containsText" text="NS">
      <formula>NOT(ISERROR(SEARCH("NS",I2058)))</formula>
    </cfRule>
  </conditionalFormatting>
  <conditionalFormatting sqref="I2058">
    <cfRule type="containsText" dxfId="9736" priority="3452" stopIfTrue="1" operator="containsText" text="DW">
      <formula>NOT(ISERROR(SEARCH("DW",I2058)))</formula>
    </cfRule>
  </conditionalFormatting>
  <conditionalFormatting sqref="I2058">
    <cfRule type="containsText" dxfId="9735" priority="3453" stopIfTrue="1" operator="containsText" text="NC">
      <formula>NOT(ISERROR(SEARCH("NC",I2058)))</formula>
    </cfRule>
  </conditionalFormatting>
  <conditionalFormatting sqref="BD2160">
    <cfRule type="containsText" dxfId="9734" priority="3454" stopIfTrue="1" operator="containsText" text="NS">
      <formula>NOT(ISERROR(SEARCH("NS",BD2160)))</formula>
    </cfRule>
  </conditionalFormatting>
  <conditionalFormatting sqref="BD2160">
    <cfRule type="containsText" dxfId="9733" priority="3455" stopIfTrue="1" operator="containsText" text="DW">
      <formula>NOT(ISERROR(SEARCH("DW",BD2160)))</formula>
    </cfRule>
  </conditionalFormatting>
  <conditionalFormatting sqref="BD2160">
    <cfRule type="containsText" dxfId="9732" priority="3456" stopIfTrue="1" operator="containsText" text="NC">
      <formula>NOT(ISERROR(SEARCH("NC",BD2160)))</formula>
    </cfRule>
  </conditionalFormatting>
  <conditionalFormatting sqref="I2160">
    <cfRule type="containsText" dxfId="9731" priority="3457" stopIfTrue="1" operator="containsText" text="NS">
      <formula>NOT(ISERROR(SEARCH("NS",I2160)))</formula>
    </cfRule>
  </conditionalFormatting>
  <conditionalFormatting sqref="I2160">
    <cfRule type="containsText" dxfId="9730" priority="3458" stopIfTrue="1" operator="containsText" text="DW">
      <formula>NOT(ISERROR(SEARCH("DW",I2160)))</formula>
    </cfRule>
  </conditionalFormatting>
  <conditionalFormatting sqref="I2160">
    <cfRule type="containsText" dxfId="9729" priority="3459" stopIfTrue="1" operator="containsText" text="NC">
      <formula>NOT(ISERROR(SEARCH("NC",I2160)))</formula>
    </cfRule>
  </conditionalFormatting>
  <conditionalFormatting sqref="BD2262">
    <cfRule type="containsText" dxfId="9728" priority="3460" stopIfTrue="1" operator="containsText" text="NS">
      <formula>NOT(ISERROR(SEARCH("NS",BD2262)))</formula>
    </cfRule>
  </conditionalFormatting>
  <conditionalFormatting sqref="BD2262">
    <cfRule type="containsText" dxfId="9727" priority="3461" stopIfTrue="1" operator="containsText" text="DW">
      <formula>NOT(ISERROR(SEARCH("DW",BD2262)))</formula>
    </cfRule>
  </conditionalFormatting>
  <conditionalFormatting sqref="BD2262">
    <cfRule type="containsText" dxfId="9726" priority="3462" stopIfTrue="1" operator="containsText" text="NC">
      <formula>NOT(ISERROR(SEARCH("NC",BD2262)))</formula>
    </cfRule>
  </conditionalFormatting>
  <conditionalFormatting sqref="I2262">
    <cfRule type="containsText" dxfId="9725" priority="3463" stopIfTrue="1" operator="containsText" text="NS">
      <formula>NOT(ISERROR(SEARCH("NS",I2262)))</formula>
    </cfRule>
  </conditionalFormatting>
  <conditionalFormatting sqref="I2262">
    <cfRule type="containsText" dxfId="9724" priority="3464" stopIfTrue="1" operator="containsText" text="DW">
      <formula>NOT(ISERROR(SEARCH("DW",I2262)))</formula>
    </cfRule>
  </conditionalFormatting>
  <conditionalFormatting sqref="I2262">
    <cfRule type="containsText" dxfId="9723" priority="3465" stopIfTrue="1" operator="containsText" text="NC">
      <formula>NOT(ISERROR(SEARCH("NC",I2262)))</formula>
    </cfRule>
  </conditionalFormatting>
  <conditionalFormatting sqref="BD2364">
    <cfRule type="containsText" dxfId="9722" priority="3466" stopIfTrue="1" operator="containsText" text="NS">
      <formula>NOT(ISERROR(SEARCH("NS",BD2364)))</formula>
    </cfRule>
  </conditionalFormatting>
  <conditionalFormatting sqref="BD2364">
    <cfRule type="containsText" dxfId="9721" priority="3467" stopIfTrue="1" operator="containsText" text="DW">
      <formula>NOT(ISERROR(SEARCH("DW",BD2364)))</formula>
    </cfRule>
  </conditionalFormatting>
  <conditionalFormatting sqref="BD2364">
    <cfRule type="containsText" dxfId="9720" priority="3468" stopIfTrue="1" operator="containsText" text="NC">
      <formula>NOT(ISERROR(SEARCH("NC",BD2364)))</formula>
    </cfRule>
  </conditionalFormatting>
  <conditionalFormatting sqref="I2364">
    <cfRule type="containsText" dxfId="9719" priority="3469" stopIfTrue="1" operator="containsText" text="NS">
      <formula>NOT(ISERROR(SEARCH("NS",I2364)))</formula>
    </cfRule>
  </conditionalFormatting>
  <conditionalFormatting sqref="I2364">
    <cfRule type="containsText" dxfId="9718" priority="3470" stopIfTrue="1" operator="containsText" text="DW">
      <formula>NOT(ISERROR(SEARCH("DW",I2364)))</formula>
    </cfRule>
  </conditionalFormatting>
  <conditionalFormatting sqref="I2364">
    <cfRule type="containsText" dxfId="9717" priority="3471" stopIfTrue="1" operator="containsText" text="NC">
      <formula>NOT(ISERROR(SEARCH("NC",I2364)))</formula>
    </cfRule>
  </conditionalFormatting>
  <conditionalFormatting sqref="BD2466">
    <cfRule type="containsText" dxfId="9716" priority="3472" stopIfTrue="1" operator="containsText" text="NS">
      <formula>NOT(ISERROR(SEARCH("NS",BD2466)))</formula>
    </cfRule>
  </conditionalFormatting>
  <conditionalFormatting sqref="BD2466">
    <cfRule type="containsText" dxfId="9715" priority="3473" stopIfTrue="1" operator="containsText" text="DW">
      <formula>NOT(ISERROR(SEARCH("DW",BD2466)))</formula>
    </cfRule>
  </conditionalFormatting>
  <conditionalFormatting sqref="BD2466">
    <cfRule type="containsText" dxfId="9714" priority="3474" stopIfTrue="1" operator="containsText" text="NC">
      <formula>NOT(ISERROR(SEARCH("NC",BD2466)))</formula>
    </cfRule>
  </conditionalFormatting>
  <conditionalFormatting sqref="I2466">
    <cfRule type="containsText" dxfId="9713" priority="3475" stopIfTrue="1" operator="containsText" text="NS">
      <formula>NOT(ISERROR(SEARCH("NS",I2466)))</formula>
    </cfRule>
  </conditionalFormatting>
  <conditionalFormatting sqref="I2466">
    <cfRule type="containsText" dxfId="9712" priority="3476" stopIfTrue="1" operator="containsText" text="DW">
      <formula>NOT(ISERROR(SEARCH("DW",I2466)))</formula>
    </cfRule>
  </conditionalFormatting>
  <conditionalFormatting sqref="I2466">
    <cfRule type="containsText" dxfId="9711" priority="3477" stopIfTrue="1" operator="containsText" text="NC">
      <formula>NOT(ISERROR(SEARCH("NC",I2466)))</formula>
    </cfRule>
  </conditionalFormatting>
  <conditionalFormatting sqref="BD2568">
    <cfRule type="containsText" dxfId="9710" priority="3478" stopIfTrue="1" operator="containsText" text="NS">
      <formula>NOT(ISERROR(SEARCH("NS",BD2568)))</formula>
    </cfRule>
  </conditionalFormatting>
  <conditionalFormatting sqref="BD2568">
    <cfRule type="containsText" dxfId="9709" priority="3479" stopIfTrue="1" operator="containsText" text="DW">
      <formula>NOT(ISERROR(SEARCH("DW",BD2568)))</formula>
    </cfRule>
  </conditionalFormatting>
  <conditionalFormatting sqref="BD2568">
    <cfRule type="containsText" dxfId="9708" priority="3480" stopIfTrue="1" operator="containsText" text="NC">
      <formula>NOT(ISERROR(SEARCH("NC",BD2568)))</formula>
    </cfRule>
  </conditionalFormatting>
  <conditionalFormatting sqref="I2568">
    <cfRule type="containsText" dxfId="9707" priority="3481" stopIfTrue="1" operator="containsText" text="NS">
      <formula>NOT(ISERROR(SEARCH("NS",I2568)))</formula>
    </cfRule>
  </conditionalFormatting>
  <conditionalFormatting sqref="I2568">
    <cfRule type="containsText" dxfId="9706" priority="3482" stopIfTrue="1" operator="containsText" text="DW">
      <formula>NOT(ISERROR(SEARCH("DW",I2568)))</formula>
    </cfRule>
  </conditionalFormatting>
  <conditionalFormatting sqref="I2568">
    <cfRule type="containsText" dxfId="9705" priority="3483" stopIfTrue="1" operator="containsText" text="NC">
      <formula>NOT(ISERROR(SEARCH("NC",I2568)))</formula>
    </cfRule>
  </conditionalFormatting>
  <conditionalFormatting sqref="BD2670">
    <cfRule type="containsText" dxfId="9704" priority="3484" stopIfTrue="1" operator="containsText" text="NS">
      <formula>NOT(ISERROR(SEARCH("NS",BD2670)))</formula>
    </cfRule>
  </conditionalFormatting>
  <conditionalFormatting sqref="BD2670">
    <cfRule type="containsText" dxfId="9703" priority="3485" stopIfTrue="1" operator="containsText" text="DW">
      <formula>NOT(ISERROR(SEARCH("DW",BD2670)))</formula>
    </cfRule>
  </conditionalFormatting>
  <conditionalFormatting sqref="BD2670">
    <cfRule type="containsText" dxfId="9702" priority="3486" stopIfTrue="1" operator="containsText" text="NC">
      <formula>NOT(ISERROR(SEARCH("NC",BD2670)))</formula>
    </cfRule>
  </conditionalFormatting>
  <conditionalFormatting sqref="I2670">
    <cfRule type="containsText" dxfId="9701" priority="3487" stopIfTrue="1" operator="containsText" text="NS">
      <formula>NOT(ISERROR(SEARCH("NS",I2670)))</formula>
    </cfRule>
  </conditionalFormatting>
  <conditionalFormatting sqref="I2670">
    <cfRule type="containsText" dxfId="9700" priority="3488" stopIfTrue="1" operator="containsText" text="DW">
      <formula>NOT(ISERROR(SEARCH("DW",I2670)))</formula>
    </cfRule>
  </conditionalFormatting>
  <conditionalFormatting sqref="I2670">
    <cfRule type="containsText" dxfId="9699" priority="3489" stopIfTrue="1" operator="containsText" text="NC">
      <formula>NOT(ISERROR(SEARCH("NC",I2670)))</formula>
    </cfRule>
  </conditionalFormatting>
  <conditionalFormatting sqref="AT4:AT7">
    <cfRule type="containsText" dxfId="9698" priority="3490" stopIfTrue="1" operator="containsText" text="NS">
      <formula>NOT(ISERROR(SEARCH("NS",AT4:AT7)))</formula>
    </cfRule>
  </conditionalFormatting>
  <conditionalFormatting sqref="AT4:AT7">
    <cfRule type="containsText" dxfId="9697" priority="3491" stopIfTrue="1" operator="containsText" text="DW">
      <formula>NOT(ISERROR(SEARCH("DW",AT4:AT7)))</formula>
    </cfRule>
  </conditionalFormatting>
  <conditionalFormatting sqref="AT4:AT7">
    <cfRule type="containsText" dxfId="9696" priority="3492" stopIfTrue="1" operator="containsText" text="NC">
      <formula>NOT(ISERROR(SEARCH("NC",AT4:AT7)))</formula>
    </cfRule>
  </conditionalFormatting>
  <conditionalFormatting sqref="AT18:AT21">
    <cfRule type="containsText" dxfId="9695" priority="3493" stopIfTrue="1" operator="containsText" text="NS">
      <formula>NOT(ISERROR(SEARCH("NS",AT18:AT21)))</formula>
    </cfRule>
  </conditionalFormatting>
  <conditionalFormatting sqref="AT18:AT21">
    <cfRule type="containsText" dxfId="9694" priority="3494" stopIfTrue="1" operator="containsText" text="DW">
      <formula>NOT(ISERROR(SEARCH("DW",AT18:AT21)))</formula>
    </cfRule>
  </conditionalFormatting>
  <conditionalFormatting sqref="AT18:AT21">
    <cfRule type="containsText" dxfId="9693" priority="3495" stopIfTrue="1" operator="containsText" text="NC">
      <formula>NOT(ISERROR(SEARCH("NC",AT18:AT21)))</formula>
    </cfRule>
  </conditionalFormatting>
  <conditionalFormatting sqref="AT29:AT43">
    <cfRule type="containsText" dxfId="9692" priority="3496" stopIfTrue="1" operator="containsText" text="NS">
      <formula>NOT(ISERROR(SEARCH("NS",AT29:AT43)))</formula>
    </cfRule>
  </conditionalFormatting>
  <conditionalFormatting sqref="AT29:AT43">
    <cfRule type="containsText" dxfId="9691" priority="3497" stopIfTrue="1" operator="containsText" text="DW">
      <formula>NOT(ISERROR(SEARCH("DW",AT29:AT43)))</formula>
    </cfRule>
  </conditionalFormatting>
  <conditionalFormatting sqref="AT29:AT43">
    <cfRule type="containsText" dxfId="9690" priority="3498" stopIfTrue="1" operator="containsText" text="NC">
      <formula>NOT(ISERROR(SEARCH("NC",AT29:AT43)))</formula>
    </cfRule>
  </conditionalFormatting>
  <conditionalFormatting sqref="AT23:AT27">
    <cfRule type="containsText" dxfId="9689" priority="3499" stopIfTrue="1" operator="containsText" text="NS">
      <formula>NOT(ISERROR(SEARCH("NS",AT23:AT27)))</formula>
    </cfRule>
  </conditionalFormatting>
  <conditionalFormatting sqref="AT23:AT27">
    <cfRule type="containsText" dxfId="9688" priority="3500" stopIfTrue="1" operator="containsText" text="DW">
      <formula>NOT(ISERROR(SEARCH("DW",AT23:AT27)))</formula>
    </cfRule>
  </conditionalFormatting>
  <conditionalFormatting sqref="AT23:AT27">
    <cfRule type="containsText" dxfId="9687" priority="3501" stopIfTrue="1" operator="containsText" text="NC">
      <formula>NOT(ISERROR(SEARCH("NC",AT23:AT27)))</formula>
    </cfRule>
  </conditionalFormatting>
  <conditionalFormatting sqref="AT8">
    <cfRule type="containsText" dxfId="9686" priority="3502" stopIfTrue="1" operator="containsText" text="NS">
      <formula>NOT(ISERROR(SEARCH("NS",AT8)))</formula>
    </cfRule>
  </conditionalFormatting>
  <conditionalFormatting sqref="AT8">
    <cfRule type="containsText" dxfId="9685" priority="3503" stopIfTrue="1" operator="containsText" text="DW">
      <formula>NOT(ISERROR(SEARCH("DW",AT8)))</formula>
    </cfRule>
  </conditionalFormatting>
  <conditionalFormatting sqref="AT8">
    <cfRule type="containsText" dxfId="9684" priority="3504" stopIfTrue="1" operator="containsText" text="NC">
      <formula>NOT(ISERROR(SEARCH("NC",AT8)))</formula>
    </cfRule>
  </conditionalFormatting>
  <conditionalFormatting sqref="AT15:AT17">
    <cfRule type="containsText" dxfId="9683" priority="3505" stopIfTrue="1" operator="containsText" text="NS">
      <formula>NOT(ISERROR(SEARCH("NS",AT15:AT17)))</formula>
    </cfRule>
  </conditionalFormatting>
  <conditionalFormatting sqref="AT15:AT17">
    <cfRule type="containsText" dxfId="9682" priority="3506" stopIfTrue="1" operator="containsText" text="DW">
      <formula>NOT(ISERROR(SEARCH("DW",AT15:AT17)))</formula>
    </cfRule>
  </conditionalFormatting>
  <conditionalFormatting sqref="AT15:AT17">
    <cfRule type="containsText" dxfId="9681" priority="3507" stopIfTrue="1" operator="containsText" text="NC">
      <formula>NOT(ISERROR(SEARCH("NC",AT15:AT17)))</formula>
    </cfRule>
  </conditionalFormatting>
  <conditionalFormatting sqref="AT9:AT10">
    <cfRule type="containsText" dxfId="9680" priority="3508" stopIfTrue="1" operator="containsText" text="NS">
      <formula>NOT(ISERROR(SEARCH("NS",AT9:AT10)))</formula>
    </cfRule>
  </conditionalFormatting>
  <conditionalFormatting sqref="AT9:AT10">
    <cfRule type="containsText" dxfId="9679" priority="3509" stopIfTrue="1" operator="containsText" text="DW">
      <formula>NOT(ISERROR(SEARCH("DW",AT9:AT10)))</formula>
    </cfRule>
  </conditionalFormatting>
  <conditionalFormatting sqref="AT9:AT10">
    <cfRule type="containsText" dxfId="9678" priority="3510" stopIfTrue="1" operator="containsText" text="NC">
      <formula>NOT(ISERROR(SEARCH("NC",AT9:AT10)))</formula>
    </cfRule>
  </conditionalFormatting>
  <conditionalFormatting sqref="AT11:AT12">
    <cfRule type="containsText" dxfId="9677" priority="3511" stopIfTrue="1" operator="containsText" text="NS">
      <formula>NOT(ISERROR(SEARCH("NS",AT11:AT12)))</formula>
    </cfRule>
  </conditionalFormatting>
  <conditionalFormatting sqref="AT11:AT12">
    <cfRule type="containsText" dxfId="9676" priority="3512" stopIfTrue="1" operator="containsText" text="DW">
      <formula>NOT(ISERROR(SEARCH("DW",AT11:AT12)))</formula>
    </cfRule>
  </conditionalFormatting>
  <conditionalFormatting sqref="AT11:AT12">
    <cfRule type="containsText" dxfId="9675" priority="3513" stopIfTrue="1" operator="containsText" text="NC">
      <formula>NOT(ISERROR(SEARCH("NC",AT11:AT12)))</formula>
    </cfRule>
  </conditionalFormatting>
  <conditionalFormatting sqref="AT13:AT14">
    <cfRule type="containsText" dxfId="9674" priority="3514" stopIfTrue="1" operator="containsText" text="NS">
      <formula>NOT(ISERROR(SEARCH("NS",AT13:AT14)))</formula>
    </cfRule>
  </conditionalFormatting>
  <conditionalFormatting sqref="AT13:AT14">
    <cfRule type="containsText" dxfId="9673" priority="3515" stopIfTrue="1" operator="containsText" text="DW">
      <formula>NOT(ISERROR(SEARCH("DW",AT13:AT14)))</formula>
    </cfRule>
  </conditionalFormatting>
  <conditionalFormatting sqref="AT13:AT14">
    <cfRule type="containsText" dxfId="9672" priority="3516" stopIfTrue="1" operator="containsText" text="NC">
      <formula>NOT(ISERROR(SEARCH("NC",AT13:AT14)))</formula>
    </cfRule>
  </conditionalFormatting>
  <conditionalFormatting sqref="AT28">
    <cfRule type="containsText" dxfId="9671" priority="3517" stopIfTrue="1" operator="containsText" text="NS">
      <formula>NOT(ISERROR(SEARCH("NS",AT28)))</formula>
    </cfRule>
  </conditionalFormatting>
  <conditionalFormatting sqref="AT28">
    <cfRule type="containsText" dxfId="9670" priority="3518" stopIfTrue="1" operator="containsText" text="DW">
      <formula>NOT(ISERROR(SEARCH("DW",AT28)))</formula>
    </cfRule>
  </conditionalFormatting>
  <conditionalFormatting sqref="AT28">
    <cfRule type="containsText" dxfId="9669" priority="3519" stopIfTrue="1" operator="containsText" text="NC">
      <formula>NOT(ISERROR(SEARCH("NC",AT28)))</formula>
    </cfRule>
  </conditionalFormatting>
  <conditionalFormatting sqref="AT22">
    <cfRule type="containsText" dxfId="9668" priority="3520" stopIfTrue="1" operator="containsText" text="NS">
      <formula>NOT(ISERROR(SEARCH("NS",AT22)))</formula>
    </cfRule>
  </conditionalFormatting>
  <conditionalFormatting sqref="AT22">
    <cfRule type="containsText" dxfId="9667" priority="3521" stopIfTrue="1" operator="containsText" text="DW">
      <formula>NOT(ISERROR(SEARCH("DW",AT22)))</formula>
    </cfRule>
  </conditionalFormatting>
  <conditionalFormatting sqref="AT22">
    <cfRule type="containsText" dxfId="9666" priority="3522" stopIfTrue="1" operator="containsText" text="NC">
      <formula>NOT(ISERROR(SEARCH("NC",AT22)))</formula>
    </cfRule>
  </conditionalFormatting>
  <conditionalFormatting sqref="F4:F7">
    <cfRule type="containsText" dxfId="9665" priority="3523" stopIfTrue="1" operator="containsText" text="NS">
      <formula>NOT(ISERROR(SEARCH("NS",F4:F7)))</formula>
    </cfRule>
  </conditionalFormatting>
  <conditionalFormatting sqref="F4:F7">
    <cfRule type="containsText" dxfId="9664" priority="3524" stopIfTrue="1" operator="containsText" text="DW">
      <formula>NOT(ISERROR(SEARCH("DW",F4:F7)))</formula>
    </cfRule>
  </conditionalFormatting>
  <conditionalFormatting sqref="F4:F7">
    <cfRule type="containsText" dxfId="9663" priority="3525" stopIfTrue="1" operator="containsText" text="NC">
      <formula>NOT(ISERROR(SEARCH("NC",F4:F7)))</formula>
    </cfRule>
  </conditionalFormatting>
  <conditionalFormatting sqref="F18:F21">
    <cfRule type="containsText" dxfId="9662" priority="3526" stopIfTrue="1" operator="containsText" text="NS">
      <formula>NOT(ISERROR(SEARCH("NS",F18:F21)))</formula>
    </cfRule>
  </conditionalFormatting>
  <conditionalFormatting sqref="F18:F21">
    <cfRule type="containsText" dxfId="9661" priority="3527" stopIfTrue="1" operator="containsText" text="DW">
      <formula>NOT(ISERROR(SEARCH("DW",F18:F21)))</formula>
    </cfRule>
  </conditionalFormatting>
  <conditionalFormatting sqref="F18:F21">
    <cfRule type="containsText" dxfId="9660" priority="3528" stopIfTrue="1" operator="containsText" text="NC">
      <formula>NOT(ISERROR(SEARCH("NC",F18:F21)))</formula>
    </cfRule>
  </conditionalFormatting>
  <conditionalFormatting sqref="F29:F43">
    <cfRule type="containsText" dxfId="9659" priority="3529" stopIfTrue="1" operator="containsText" text="NS">
      <formula>NOT(ISERROR(SEARCH("NS",F29:F43)))</formula>
    </cfRule>
  </conditionalFormatting>
  <conditionalFormatting sqref="F29:F43">
    <cfRule type="containsText" dxfId="9658" priority="3530" stopIfTrue="1" operator="containsText" text="DW">
      <formula>NOT(ISERROR(SEARCH("DW",F29:F43)))</formula>
    </cfRule>
  </conditionalFormatting>
  <conditionalFormatting sqref="F29:F43">
    <cfRule type="containsText" dxfId="9657" priority="3531" stopIfTrue="1" operator="containsText" text="NC">
      <formula>NOT(ISERROR(SEARCH("NC",F29:F43)))</formula>
    </cfRule>
  </conditionalFormatting>
  <conditionalFormatting sqref="F23:F27">
    <cfRule type="containsText" dxfId="9656" priority="3532" stopIfTrue="1" operator="containsText" text="NS">
      <formula>NOT(ISERROR(SEARCH("NS",F23:F27)))</formula>
    </cfRule>
  </conditionalFormatting>
  <conditionalFormatting sqref="F23:F27">
    <cfRule type="containsText" dxfId="9655" priority="3533" stopIfTrue="1" operator="containsText" text="DW">
      <formula>NOT(ISERROR(SEARCH("DW",F23:F27)))</formula>
    </cfRule>
  </conditionalFormatting>
  <conditionalFormatting sqref="F23:F27">
    <cfRule type="containsText" dxfId="9654" priority="3534" stopIfTrue="1" operator="containsText" text="NC">
      <formula>NOT(ISERROR(SEARCH("NC",F23:F27)))</formula>
    </cfRule>
  </conditionalFormatting>
  <conditionalFormatting sqref="F8">
    <cfRule type="containsText" dxfId="9653" priority="3535" stopIfTrue="1" operator="containsText" text="NS">
      <formula>NOT(ISERROR(SEARCH("NS",F8)))</formula>
    </cfRule>
  </conditionalFormatting>
  <conditionalFormatting sqref="F8">
    <cfRule type="containsText" dxfId="9652" priority="3536" stopIfTrue="1" operator="containsText" text="DW">
      <formula>NOT(ISERROR(SEARCH("DW",F8)))</formula>
    </cfRule>
  </conditionalFormatting>
  <conditionalFormatting sqref="F8">
    <cfRule type="containsText" dxfId="9651" priority="3537" stopIfTrue="1" operator="containsText" text="NC">
      <formula>NOT(ISERROR(SEARCH("NC",F8)))</formula>
    </cfRule>
  </conditionalFormatting>
  <conditionalFormatting sqref="F15:F17">
    <cfRule type="containsText" dxfId="9650" priority="3538" stopIfTrue="1" operator="containsText" text="NS">
      <formula>NOT(ISERROR(SEARCH("NS",F15:F17)))</formula>
    </cfRule>
  </conditionalFormatting>
  <conditionalFormatting sqref="F15:F17">
    <cfRule type="containsText" dxfId="9649" priority="3539" stopIfTrue="1" operator="containsText" text="DW">
      <formula>NOT(ISERROR(SEARCH("DW",F15:F17)))</formula>
    </cfRule>
  </conditionalFormatting>
  <conditionalFormatting sqref="F15:F17">
    <cfRule type="containsText" dxfId="9648" priority="3540" stopIfTrue="1" operator="containsText" text="NC">
      <formula>NOT(ISERROR(SEARCH("NC",F15:F17)))</formula>
    </cfRule>
  </conditionalFormatting>
  <conditionalFormatting sqref="F9:F10">
    <cfRule type="containsText" dxfId="9647" priority="3541" stopIfTrue="1" operator="containsText" text="NS">
      <formula>NOT(ISERROR(SEARCH("NS",F9:F10)))</formula>
    </cfRule>
  </conditionalFormatting>
  <conditionalFormatting sqref="F9:F10">
    <cfRule type="containsText" dxfId="9646" priority="3542" stopIfTrue="1" operator="containsText" text="DW">
      <formula>NOT(ISERROR(SEARCH("DW",F9:F10)))</formula>
    </cfRule>
  </conditionalFormatting>
  <conditionalFormatting sqref="F9:F10">
    <cfRule type="containsText" dxfId="9645" priority="3543" stopIfTrue="1" operator="containsText" text="NC">
      <formula>NOT(ISERROR(SEARCH("NC",F9:F10)))</formula>
    </cfRule>
  </conditionalFormatting>
  <conditionalFormatting sqref="F11:F12">
    <cfRule type="containsText" dxfId="9644" priority="3544" stopIfTrue="1" operator="containsText" text="NS">
      <formula>NOT(ISERROR(SEARCH("NS",F11:F12)))</formula>
    </cfRule>
  </conditionalFormatting>
  <conditionalFormatting sqref="F11:F12">
    <cfRule type="containsText" dxfId="9643" priority="3545" stopIfTrue="1" operator="containsText" text="DW">
      <formula>NOT(ISERROR(SEARCH("DW",F11:F12)))</formula>
    </cfRule>
  </conditionalFormatting>
  <conditionalFormatting sqref="F11:F12">
    <cfRule type="containsText" dxfId="9642" priority="3546" stopIfTrue="1" operator="containsText" text="NC">
      <formula>NOT(ISERROR(SEARCH("NC",F11:F12)))</formula>
    </cfRule>
  </conditionalFormatting>
  <conditionalFormatting sqref="F13:F14">
    <cfRule type="containsText" dxfId="9641" priority="3547" stopIfTrue="1" operator="containsText" text="NS">
      <formula>NOT(ISERROR(SEARCH("NS",F13:F14)))</formula>
    </cfRule>
  </conditionalFormatting>
  <conditionalFormatting sqref="F13:F14">
    <cfRule type="containsText" dxfId="9640" priority="3548" stopIfTrue="1" operator="containsText" text="DW">
      <formula>NOT(ISERROR(SEARCH("DW",F13:F14)))</formula>
    </cfRule>
  </conditionalFormatting>
  <conditionalFormatting sqref="F13:F14">
    <cfRule type="containsText" dxfId="9639" priority="3549" stopIfTrue="1" operator="containsText" text="NC">
      <formula>NOT(ISERROR(SEARCH("NC",F13:F14)))</formula>
    </cfRule>
  </conditionalFormatting>
  <conditionalFormatting sqref="F28">
    <cfRule type="containsText" dxfId="9638" priority="3550" stopIfTrue="1" operator="containsText" text="NS">
      <formula>NOT(ISERROR(SEARCH("NS",F28)))</formula>
    </cfRule>
  </conditionalFormatting>
  <conditionalFormatting sqref="F28">
    <cfRule type="containsText" dxfId="9637" priority="3551" stopIfTrue="1" operator="containsText" text="DW">
      <formula>NOT(ISERROR(SEARCH("DW",F28)))</formula>
    </cfRule>
  </conditionalFormatting>
  <conditionalFormatting sqref="F28">
    <cfRule type="containsText" dxfId="9636" priority="3552" stopIfTrue="1" operator="containsText" text="NC">
      <formula>NOT(ISERROR(SEARCH("NC",F28)))</formula>
    </cfRule>
  </conditionalFormatting>
  <conditionalFormatting sqref="F22">
    <cfRule type="containsText" dxfId="9635" priority="3553" stopIfTrue="1" operator="containsText" text="NS">
      <formula>NOT(ISERROR(SEARCH("NS",F22)))</formula>
    </cfRule>
  </conditionalFormatting>
  <conditionalFormatting sqref="F22">
    <cfRule type="containsText" dxfId="9634" priority="3554" stopIfTrue="1" operator="containsText" text="DW">
      <formula>NOT(ISERROR(SEARCH("DW",F22)))</formula>
    </cfRule>
  </conditionalFormatting>
  <conditionalFormatting sqref="F22">
    <cfRule type="containsText" dxfId="9633" priority="3555" stopIfTrue="1" operator="containsText" text="NC">
      <formula>NOT(ISERROR(SEARCH("NC",F22)))</formula>
    </cfRule>
  </conditionalFormatting>
  <conditionalFormatting sqref="AL4:AL7">
    <cfRule type="containsText" dxfId="9632" priority="3556" stopIfTrue="1" operator="containsText" text="NS">
      <formula>NOT(ISERROR(SEARCH("NS",AL4:AL7)))</formula>
    </cfRule>
  </conditionalFormatting>
  <conditionalFormatting sqref="AL4:AL7">
    <cfRule type="containsText" dxfId="9631" priority="3557" stopIfTrue="1" operator="containsText" text="DW">
      <formula>NOT(ISERROR(SEARCH("DW",AL4:AL7)))</formula>
    </cfRule>
  </conditionalFormatting>
  <conditionalFormatting sqref="AL4:AL7">
    <cfRule type="containsText" dxfId="9630" priority="3558" stopIfTrue="1" operator="containsText" text="NC">
      <formula>NOT(ISERROR(SEARCH("NC",AL4:AL7)))</formula>
    </cfRule>
  </conditionalFormatting>
  <conditionalFormatting sqref="AL18:AL21">
    <cfRule type="containsText" dxfId="9629" priority="3559" stopIfTrue="1" operator="containsText" text="NS">
      <formula>NOT(ISERROR(SEARCH("NS",AL18:AL21)))</formula>
    </cfRule>
  </conditionalFormatting>
  <conditionalFormatting sqref="AL18:AL21">
    <cfRule type="containsText" dxfId="9628" priority="3560" stopIfTrue="1" operator="containsText" text="DW">
      <formula>NOT(ISERROR(SEARCH("DW",AL18:AL21)))</formula>
    </cfRule>
  </conditionalFormatting>
  <conditionalFormatting sqref="AL18:AL21">
    <cfRule type="containsText" dxfId="9627" priority="3561" stopIfTrue="1" operator="containsText" text="NC">
      <formula>NOT(ISERROR(SEARCH("NC",AL18:AL21)))</formula>
    </cfRule>
  </conditionalFormatting>
  <conditionalFormatting sqref="AL29:AL43">
    <cfRule type="containsText" dxfId="9626" priority="3562" stopIfTrue="1" operator="containsText" text="NS">
      <formula>NOT(ISERROR(SEARCH("NS",AL29:AL43)))</formula>
    </cfRule>
  </conditionalFormatting>
  <conditionalFormatting sqref="AL29:AL43">
    <cfRule type="containsText" dxfId="9625" priority="3563" stopIfTrue="1" operator="containsText" text="DW">
      <formula>NOT(ISERROR(SEARCH("DW",AL29:AL43)))</formula>
    </cfRule>
  </conditionalFormatting>
  <conditionalFormatting sqref="AL29:AL43">
    <cfRule type="containsText" dxfId="9624" priority="3564" stopIfTrue="1" operator="containsText" text="NC">
      <formula>NOT(ISERROR(SEARCH("NC",AL29:AL43)))</formula>
    </cfRule>
  </conditionalFormatting>
  <conditionalFormatting sqref="AL23:AL27">
    <cfRule type="containsText" dxfId="9623" priority="3565" stopIfTrue="1" operator="containsText" text="NS">
      <formula>NOT(ISERROR(SEARCH("NS",AL23:AL27)))</formula>
    </cfRule>
  </conditionalFormatting>
  <conditionalFormatting sqref="AL23:AL27">
    <cfRule type="containsText" dxfId="9622" priority="3566" stopIfTrue="1" operator="containsText" text="DW">
      <formula>NOT(ISERROR(SEARCH("DW",AL23:AL27)))</formula>
    </cfRule>
  </conditionalFormatting>
  <conditionalFormatting sqref="AL23:AL27">
    <cfRule type="containsText" dxfId="9621" priority="3567" stopIfTrue="1" operator="containsText" text="NC">
      <formula>NOT(ISERROR(SEARCH("NC",AL23:AL27)))</formula>
    </cfRule>
  </conditionalFormatting>
  <conditionalFormatting sqref="AL8">
    <cfRule type="containsText" dxfId="9620" priority="3568" stopIfTrue="1" operator="containsText" text="NS">
      <formula>NOT(ISERROR(SEARCH("NS",AL8)))</formula>
    </cfRule>
  </conditionalFormatting>
  <conditionalFormatting sqref="AL8">
    <cfRule type="containsText" dxfId="9619" priority="3569" stopIfTrue="1" operator="containsText" text="DW">
      <formula>NOT(ISERROR(SEARCH("DW",AL8)))</formula>
    </cfRule>
  </conditionalFormatting>
  <conditionalFormatting sqref="AL8">
    <cfRule type="containsText" dxfId="9618" priority="3570" stopIfTrue="1" operator="containsText" text="NC">
      <formula>NOT(ISERROR(SEARCH("NC",AL8)))</formula>
    </cfRule>
  </conditionalFormatting>
  <conditionalFormatting sqref="AL15:AL17">
    <cfRule type="containsText" dxfId="9617" priority="3571" stopIfTrue="1" operator="containsText" text="NS">
      <formula>NOT(ISERROR(SEARCH("NS",AL15:AL17)))</formula>
    </cfRule>
  </conditionalFormatting>
  <conditionalFormatting sqref="AL15:AL17">
    <cfRule type="containsText" dxfId="9616" priority="3572" stopIfTrue="1" operator="containsText" text="DW">
      <formula>NOT(ISERROR(SEARCH("DW",AL15:AL17)))</formula>
    </cfRule>
  </conditionalFormatting>
  <conditionalFormatting sqref="AL15:AL17">
    <cfRule type="containsText" dxfId="9615" priority="3573" stopIfTrue="1" operator="containsText" text="NC">
      <formula>NOT(ISERROR(SEARCH("NC",AL15:AL17)))</formula>
    </cfRule>
  </conditionalFormatting>
  <conditionalFormatting sqref="AL9:AL10">
    <cfRule type="containsText" dxfId="9614" priority="3574" stopIfTrue="1" operator="containsText" text="NS">
      <formula>NOT(ISERROR(SEARCH("NS",AL9:AL10)))</formula>
    </cfRule>
  </conditionalFormatting>
  <conditionalFormatting sqref="AL9:AL10">
    <cfRule type="containsText" dxfId="9613" priority="3575" stopIfTrue="1" operator="containsText" text="DW">
      <formula>NOT(ISERROR(SEARCH("DW",AL9:AL10)))</formula>
    </cfRule>
  </conditionalFormatting>
  <conditionalFormatting sqref="AL9:AL10">
    <cfRule type="containsText" dxfId="9612" priority="3576" stopIfTrue="1" operator="containsText" text="NC">
      <formula>NOT(ISERROR(SEARCH("NC",AL9:AL10)))</formula>
    </cfRule>
  </conditionalFormatting>
  <conditionalFormatting sqref="AL11:AL12">
    <cfRule type="containsText" dxfId="9611" priority="3577" stopIfTrue="1" operator="containsText" text="NS">
      <formula>NOT(ISERROR(SEARCH("NS",AL11:AL12)))</formula>
    </cfRule>
  </conditionalFormatting>
  <conditionalFormatting sqref="AL11:AL12">
    <cfRule type="containsText" dxfId="9610" priority="3578" stopIfTrue="1" operator="containsText" text="DW">
      <formula>NOT(ISERROR(SEARCH("DW",AL11:AL12)))</formula>
    </cfRule>
  </conditionalFormatting>
  <conditionalFormatting sqref="AL11:AL12">
    <cfRule type="containsText" dxfId="9609" priority="3579" stopIfTrue="1" operator="containsText" text="NC">
      <formula>NOT(ISERROR(SEARCH("NC",AL11:AL12)))</formula>
    </cfRule>
  </conditionalFormatting>
  <conditionalFormatting sqref="AL13:AL14">
    <cfRule type="containsText" dxfId="9608" priority="3580" stopIfTrue="1" operator="containsText" text="NS">
      <formula>NOT(ISERROR(SEARCH("NS",AL13:AL14)))</formula>
    </cfRule>
  </conditionalFormatting>
  <conditionalFormatting sqref="AL13:AL14">
    <cfRule type="containsText" dxfId="9607" priority="3581" stopIfTrue="1" operator="containsText" text="DW">
      <formula>NOT(ISERROR(SEARCH("DW",AL13:AL14)))</formula>
    </cfRule>
  </conditionalFormatting>
  <conditionalFormatting sqref="AL13:AL14">
    <cfRule type="containsText" dxfId="9606" priority="3582" stopIfTrue="1" operator="containsText" text="NC">
      <formula>NOT(ISERROR(SEARCH("NC",AL13:AL14)))</formula>
    </cfRule>
  </conditionalFormatting>
  <conditionalFormatting sqref="AL28">
    <cfRule type="containsText" dxfId="9605" priority="3583" stopIfTrue="1" operator="containsText" text="NS">
      <formula>NOT(ISERROR(SEARCH("NS",AL28)))</formula>
    </cfRule>
  </conditionalFormatting>
  <conditionalFormatting sqref="AL28">
    <cfRule type="containsText" dxfId="9604" priority="3584" stopIfTrue="1" operator="containsText" text="DW">
      <formula>NOT(ISERROR(SEARCH("DW",AL28)))</formula>
    </cfRule>
  </conditionalFormatting>
  <conditionalFormatting sqref="AL28">
    <cfRule type="containsText" dxfId="9603" priority="3585" stopIfTrue="1" operator="containsText" text="NC">
      <formula>NOT(ISERROR(SEARCH("NC",AL28)))</formula>
    </cfRule>
  </conditionalFormatting>
  <conditionalFormatting sqref="AL22">
    <cfRule type="containsText" dxfId="9602" priority="3586" stopIfTrue="1" operator="containsText" text="NS">
      <formula>NOT(ISERROR(SEARCH("NS",AL22)))</formula>
    </cfRule>
  </conditionalFormatting>
  <conditionalFormatting sqref="AL22">
    <cfRule type="containsText" dxfId="9601" priority="3587" stopIfTrue="1" operator="containsText" text="DW">
      <formula>NOT(ISERROR(SEARCH("DW",AL22)))</formula>
    </cfRule>
  </conditionalFormatting>
  <conditionalFormatting sqref="AL22">
    <cfRule type="containsText" dxfId="9600" priority="3588" stopIfTrue="1" operator="containsText" text="NC">
      <formula>NOT(ISERROR(SEARCH("NC",AL22)))</formula>
    </cfRule>
  </conditionalFormatting>
  <conditionalFormatting sqref="R4:R7">
    <cfRule type="containsText" dxfId="9599" priority="3589" stopIfTrue="1" operator="containsText" text="NS">
      <formula>NOT(ISERROR(SEARCH("NS",R4:R7)))</formula>
    </cfRule>
  </conditionalFormatting>
  <conditionalFormatting sqref="R4:R7">
    <cfRule type="containsText" dxfId="9598" priority="3590" stopIfTrue="1" operator="containsText" text="DW">
      <formula>NOT(ISERROR(SEARCH("DW",R4:R7)))</formula>
    </cfRule>
  </conditionalFormatting>
  <conditionalFormatting sqref="R4:R7">
    <cfRule type="containsText" dxfId="9597" priority="3591" stopIfTrue="1" operator="containsText" text="NC">
      <formula>NOT(ISERROR(SEARCH("NC",R4:R7)))</formula>
    </cfRule>
  </conditionalFormatting>
  <conditionalFormatting sqref="R18:R21">
    <cfRule type="containsText" dxfId="9596" priority="3592" stopIfTrue="1" operator="containsText" text="NS">
      <formula>NOT(ISERROR(SEARCH("NS",R18:R21)))</formula>
    </cfRule>
  </conditionalFormatting>
  <conditionalFormatting sqref="R18:R21">
    <cfRule type="containsText" dxfId="9595" priority="3593" stopIfTrue="1" operator="containsText" text="DW">
      <formula>NOT(ISERROR(SEARCH("DW",R18:R21)))</formula>
    </cfRule>
  </conditionalFormatting>
  <conditionalFormatting sqref="R18:R21">
    <cfRule type="containsText" dxfId="9594" priority="3594" stopIfTrue="1" operator="containsText" text="NC">
      <formula>NOT(ISERROR(SEARCH("NC",R18:R21)))</formula>
    </cfRule>
  </conditionalFormatting>
  <conditionalFormatting sqref="R29:R43">
    <cfRule type="containsText" dxfId="9593" priority="3595" stopIfTrue="1" operator="containsText" text="NS">
      <formula>NOT(ISERROR(SEARCH("NS",R29:R43)))</formula>
    </cfRule>
  </conditionalFormatting>
  <conditionalFormatting sqref="R29:R43">
    <cfRule type="containsText" dxfId="9592" priority="3596" stopIfTrue="1" operator="containsText" text="DW">
      <formula>NOT(ISERROR(SEARCH("DW",R29:R43)))</formula>
    </cfRule>
  </conditionalFormatting>
  <conditionalFormatting sqref="R29:R43">
    <cfRule type="containsText" dxfId="9591" priority="3597" stopIfTrue="1" operator="containsText" text="NC">
      <formula>NOT(ISERROR(SEARCH("NC",R29:R43)))</formula>
    </cfRule>
  </conditionalFormatting>
  <conditionalFormatting sqref="R23:R27">
    <cfRule type="containsText" dxfId="9590" priority="3598" stopIfTrue="1" operator="containsText" text="NS">
      <formula>NOT(ISERROR(SEARCH("NS",R23:R27)))</formula>
    </cfRule>
  </conditionalFormatting>
  <conditionalFormatting sqref="R23:R27">
    <cfRule type="containsText" dxfId="9589" priority="3599" stopIfTrue="1" operator="containsText" text="DW">
      <formula>NOT(ISERROR(SEARCH("DW",R23:R27)))</formula>
    </cfRule>
  </conditionalFormatting>
  <conditionalFormatting sqref="R23:R27">
    <cfRule type="containsText" dxfId="9588" priority="3600" stopIfTrue="1" operator="containsText" text="NC">
      <formula>NOT(ISERROR(SEARCH("NC",R23:R27)))</formula>
    </cfRule>
  </conditionalFormatting>
  <conditionalFormatting sqref="R8">
    <cfRule type="containsText" dxfId="9587" priority="3601" stopIfTrue="1" operator="containsText" text="NS">
      <formula>NOT(ISERROR(SEARCH("NS",R8)))</formula>
    </cfRule>
  </conditionalFormatting>
  <conditionalFormatting sqref="R8">
    <cfRule type="containsText" dxfId="9586" priority="3602" stopIfTrue="1" operator="containsText" text="DW">
      <formula>NOT(ISERROR(SEARCH("DW",R8)))</formula>
    </cfRule>
  </conditionalFormatting>
  <conditionalFormatting sqref="R8">
    <cfRule type="containsText" dxfId="9585" priority="3603" stopIfTrue="1" operator="containsText" text="NC">
      <formula>NOT(ISERROR(SEARCH("NC",R8)))</formula>
    </cfRule>
  </conditionalFormatting>
  <conditionalFormatting sqref="R15:R17">
    <cfRule type="containsText" dxfId="9584" priority="3604" stopIfTrue="1" operator="containsText" text="NS">
      <formula>NOT(ISERROR(SEARCH("NS",R15:R17)))</formula>
    </cfRule>
  </conditionalFormatting>
  <conditionalFormatting sqref="R15:R17">
    <cfRule type="containsText" dxfId="9583" priority="3605" stopIfTrue="1" operator="containsText" text="DW">
      <formula>NOT(ISERROR(SEARCH("DW",R15:R17)))</formula>
    </cfRule>
  </conditionalFormatting>
  <conditionalFormatting sqref="R15:R17">
    <cfRule type="containsText" dxfId="9582" priority="3606" stopIfTrue="1" operator="containsText" text="NC">
      <formula>NOT(ISERROR(SEARCH("NC",R15:R17)))</formula>
    </cfRule>
  </conditionalFormatting>
  <conditionalFormatting sqref="R9:R10">
    <cfRule type="containsText" dxfId="9581" priority="3607" stopIfTrue="1" operator="containsText" text="NS">
      <formula>NOT(ISERROR(SEARCH("NS",R9:R10)))</formula>
    </cfRule>
  </conditionalFormatting>
  <conditionalFormatting sqref="R9:R10">
    <cfRule type="containsText" dxfId="9580" priority="3608" stopIfTrue="1" operator="containsText" text="DW">
      <formula>NOT(ISERROR(SEARCH("DW",R9:R10)))</formula>
    </cfRule>
  </conditionalFormatting>
  <conditionalFormatting sqref="R9:R10">
    <cfRule type="containsText" dxfId="9579" priority="3609" stopIfTrue="1" operator="containsText" text="NC">
      <formula>NOT(ISERROR(SEARCH("NC",R9:R10)))</formula>
    </cfRule>
  </conditionalFormatting>
  <conditionalFormatting sqref="R11:R12">
    <cfRule type="containsText" dxfId="9578" priority="3610" stopIfTrue="1" operator="containsText" text="NS">
      <formula>NOT(ISERROR(SEARCH("NS",R11:R12)))</formula>
    </cfRule>
  </conditionalFormatting>
  <conditionalFormatting sqref="R11:R12">
    <cfRule type="containsText" dxfId="9577" priority="3611" stopIfTrue="1" operator="containsText" text="DW">
      <formula>NOT(ISERROR(SEARCH("DW",R11:R12)))</formula>
    </cfRule>
  </conditionalFormatting>
  <conditionalFormatting sqref="R11:R12">
    <cfRule type="containsText" dxfId="9576" priority="3612" stopIfTrue="1" operator="containsText" text="NC">
      <formula>NOT(ISERROR(SEARCH("NC",R11:R12)))</formula>
    </cfRule>
  </conditionalFormatting>
  <conditionalFormatting sqref="R13:R14">
    <cfRule type="containsText" dxfId="9575" priority="3613" stopIfTrue="1" operator="containsText" text="NS">
      <formula>NOT(ISERROR(SEARCH("NS",R13:R14)))</formula>
    </cfRule>
  </conditionalFormatting>
  <conditionalFormatting sqref="R13:R14">
    <cfRule type="containsText" dxfId="9574" priority="3614" stopIfTrue="1" operator="containsText" text="DW">
      <formula>NOT(ISERROR(SEARCH("DW",R13:R14)))</formula>
    </cfRule>
  </conditionalFormatting>
  <conditionalFormatting sqref="R13:R14">
    <cfRule type="containsText" dxfId="9573" priority="3615" stopIfTrue="1" operator="containsText" text="NC">
      <formula>NOT(ISERROR(SEARCH("NC",R13:R14)))</formula>
    </cfRule>
  </conditionalFormatting>
  <conditionalFormatting sqref="R28">
    <cfRule type="containsText" dxfId="9572" priority="3616" stopIfTrue="1" operator="containsText" text="NS">
      <formula>NOT(ISERROR(SEARCH("NS",R28)))</formula>
    </cfRule>
  </conditionalFormatting>
  <conditionalFormatting sqref="R28">
    <cfRule type="containsText" dxfId="9571" priority="3617" stopIfTrue="1" operator="containsText" text="DW">
      <formula>NOT(ISERROR(SEARCH("DW",R28)))</formula>
    </cfRule>
  </conditionalFormatting>
  <conditionalFormatting sqref="R28">
    <cfRule type="containsText" dxfId="9570" priority="3618" stopIfTrue="1" operator="containsText" text="NC">
      <formula>NOT(ISERROR(SEARCH("NC",R28)))</formula>
    </cfRule>
  </conditionalFormatting>
  <conditionalFormatting sqref="R22">
    <cfRule type="containsText" dxfId="9569" priority="3619" stopIfTrue="1" operator="containsText" text="NS">
      <formula>NOT(ISERROR(SEARCH("NS",R22)))</formula>
    </cfRule>
  </conditionalFormatting>
  <conditionalFormatting sqref="R22">
    <cfRule type="containsText" dxfId="9568" priority="3620" stopIfTrue="1" operator="containsText" text="DW">
      <formula>NOT(ISERROR(SEARCH("DW",R22)))</formula>
    </cfRule>
  </conditionalFormatting>
  <conditionalFormatting sqref="R22">
    <cfRule type="containsText" dxfId="9567" priority="3621" stopIfTrue="1" operator="containsText" text="NC">
      <formula>NOT(ISERROR(SEARCH("NC",R22)))</formula>
    </cfRule>
  </conditionalFormatting>
  <conditionalFormatting sqref="AO4:AO7">
    <cfRule type="containsText" dxfId="9566" priority="3622" stopIfTrue="1" operator="containsText" text="NS">
      <formula>NOT(ISERROR(SEARCH("NS",AO4:AO7)))</formula>
    </cfRule>
  </conditionalFormatting>
  <conditionalFormatting sqref="AO4:AO7">
    <cfRule type="containsText" dxfId="9565" priority="3623" stopIfTrue="1" operator="containsText" text="DW">
      <formula>NOT(ISERROR(SEARCH("DW",AO4:AO7)))</formula>
    </cfRule>
  </conditionalFormatting>
  <conditionalFormatting sqref="AO4:AO7">
    <cfRule type="containsText" dxfId="9564" priority="3624" stopIfTrue="1" operator="containsText" text="NC">
      <formula>NOT(ISERROR(SEARCH("NC",AO4:AO7)))</formula>
    </cfRule>
  </conditionalFormatting>
  <conditionalFormatting sqref="AO18:AO21">
    <cfRule type="containsText" dxfId="9563" priority="3625" stopIfTrue="1" operator="containsText" text="NS">
      <formula>NOT(ISERROR(SEARCH("NS",AO18:AO21)))</formula>
    </cfRule>
  </conditionalFormatting>
  <conditionalFormatting sqref="AO18:AO21">
    <cfRule type="containsText" dxfId="9562" priority="3626" stopIfTrue="1" operator="containsText" text="DW">
      <formula>NOT(ISERROR(SEARCH("DW",AO18:AO21)))</formula>
    </cfRule>
  </conditionalFormatting>
  <conditionalFormatting sqref="AO18:AO21">
    <cfRule type="containsText" dxfId="9561" priority="3627" stopIfTrue="1" operator="containsText" text="NC">
      <formula>NOT(ISERROR(SEARCH("NC",AO18:AO21)))</formula>
    </cfRule>
  </conditionalFormatting>
  <conditionalFormatting sqref="AO29:AO43">
    <cfRule type="containsText" dxfId="9560" priority="3628" stopIfTrue="1" operator="containsText" text="NS">
      <formula>NOT(ISERROR(SEARCH("NS",AO29:AO43)))</formula>
    </cfRule>
  </conditionalFormatting>
  <conditionalFormatting sqref="AO29:AO43">
    <cfRule type="containsText" dxfId="9559" priority="3629" stopIfTrue="1" operator="containsText" text="DW">
      <formula>NOT(ISERROR(SEARCH("DW",AO29:AO43)))</formula>
    </cfRule>
  </conditionalFormatting>
  <conditionalFormatting sqref="AO29:AO43">
    <cfRule type="containsText" dxfId="9558" priority="3630" stopIfTrue="1" operator="containsText" text="NC">
      <formula>NOT(ISERROR(SEARCH("NC",AO29:AO43)))</formula>
    </cfRule>
  </conditionalFormatting>
  <conditionalFormatting sqref="AO23:AO27">
    <cfRule type="containsText" dxfId="9557" priority="3631" stopIfTrue="1" operator="containsText" text="NS">
      <formula>NOT(ISERROR(SEARCH("NS",AO23:AO27)))</formula>
    </cfRule>
  </conditionalFormatting>
  <conditionalFormatting sqref="AO23:AO27">
    <cfRule type="containsText" dxfId="9556" priority="3632" stopIfTrue="1" operator="containsText" text="DW">
      <formula>NOT(ISERROR(SEARCH("DW",AO23:AO27)))</formula>
    </cfRule>
  </conditionalFormatting>
  <conditionalFormatting sqref="AO23:AO27">
    <cfRule type="containsText" dxfId="9555" priority="3633" stopIfTrue="1" operator="containsText" text="NC">
      <formula>NOT(ISERROR(SEARCH("NC",AO23:AO27)))</formula>
    </cfRule>
  </conditionalFormatting>
  <conditionalFormatting sqref="AO8">
    <cfRule type="containsText" dxfId="9554" priority="3634" stopIfTrue="1" operator="containsText" text="NS">
      <formula>NOT(ISERROR(SEARCH("NS",AO8)))</formula>
    </cfRule>
  </conditionalFormatting>
  <conditionalFormatting sqref="AO8">
    <cfRule type="containsText" dxfId="9553" priority="3635" stopIfTrue="1" operator="containsText" text="DW">
      <formula>NOT(ISERROR(SEARCH("DW",AO8)))</formula>
    </cfRule>
  </conditionalFormatting>
  <conditionalFormatting sqref="AO8">
    <cfRule type="containsText" dxfId="9552" priority="3636" stopIfTrue="1" operator="containsText" text="NC">
      <formula>NOT(ISERROR(SEARCH("NC",AO8)))</formula>
    </cfRule>
  </conditionalFormatting>
  <conditionalFormatting sqref="AO15:AO17">
    <cfRule type="containsText" dxfId="9551" priority="3637" stopIfTrue="1" operator="containsText" text="NS">
      <formula>NOT(ISERROR(SEARCH("NS",AO15:AO17)))</formula>
    </cfRule>
  </conditionalFormatting>
  <conditionalFormatting sqref="AO15:AO17">
    <cfRule type="containsText" dxfId="9550" priority="3638" stopIfTrue="1" operator="containsText" text="DW">
      <formula>NOT(ISERROR(SEARCH("DW",AO15:AO17)))</formula>
    </cfRule>
  </conditionalFormatting>
  <conditionalFormatting sqref="AO15:AO17">
    <cfRule type="containsText" dxfId="9549" priority="3639" stopIfTrue="1" operator="containsText" text="NC">
      <formula>NOT(ISERROR(SEARCH("NC",AO15:AO17)))</formula>
    </cfRule>
  </conditionalFormatting>
  <conditionalFormatting sqref="AO9:AO10">
    <cfRule type="containsText" dxfId="9548" priority="3640" stopIfTrue="1" operator="containsText" text="NS">
      <formula>NOT(ISERROR(SEARCH("NS",AO9:AO10)))</formula>
    </cfRule>
  </conditionalFormatting>
  <conditionalFormatting sqref="AO9:AO10">
    <cfRule type="containsText" dxfId="9547" priority="3641" stopIfTrue="1" operator="containsText" text="DW">
      <formula>NOT(ISERROR(SEARCH("DW",AO9:AO10)))</formula>
    </cfRule>
  </conditionalFormatting>
  <conditionalFormatting sqref="AO9:AO10">
    <cfRule type="containsText" dxfId="9546" priority="3642" stopIfTrue="1" operator="containsText" text="NC">
      <formula>NOT(ISERROR(SEARCH("NC",AO9:AO10)))</formula>
    </cfRule>
  </conditionalFormatting>
  <conditionalFormatting sqref="AO11:AO12">
    <cfRule type="containsText" dxfId="9545" priority="3643" stopIfTrue="1" operator="containsText" text="NS">
      <formula>NOT(ISERROR(SEARCH("NS",AO11:AO12)))</formula>
    </cfRule>
  </conditionalFormatting>
  <conditionalFormatting sqref="AO11:AO12">
    <cfRule type="containsText" dxfId="9544" priority="3644" stopIfTrue="1" operator="containsText" text="DW">
      <formula>NOT(ISERROR(SEARCH("DW",AO11:AO12)))</formula>
    </cfRule>
  </conditionalFormatting>
  <conditionalFormatting sqref="AO11:AO12">
    <cfRule type="containsText" dxfId="9543" priority="3645" stopIfTrue="1" operator="containsText" text="NC">
      <formula>NOT(ISERROR(SEARCH("NC",AO11:AO12)))</formula>
    </cfRule>
  </conditionalFormatting>
  <conditionalFormatting sqref="AO13:AO14">
    <cfRule type="containsText" dxfId="9542" priority="3646" stopIfTrue="1" operator="containsText" text="NS">
      <formula>NOT(ISERROR(SEARCH("NS",AO13:AO14)))</formula>
    </cfRule>
  </conditionalFormatting>
  <conditionalFormatting sqref="AO13:AO14">
    <cfRule type="containsText" dxfId="9541" priority="3647" stopIfTrue="1" operator="containsText" text="DW">
      <formula>NOT(ISERROR(SEARCH("DW",AO13:AO14)))</formula>
    </cfRule>
  </conditionalFormatting>
  <conditionalFormatting sqref="AO13:AO14">
    <cfRule type="containsText" dxfId="9540" priority="3648" stopIfTrue="1" operator="containsText" text="NC">
      <formula>NOT(ISERROR(SEARCH("NC",AO13:AO14)))</formula>
    </cfRule>
  </conditionalFormatting>
  <conditionalFormatting sqref="AO28">
    <cfRule type="containsText" dxfId="9539" priority="3649" stopIfTrue="1" operator="containsText" text="NS">
      <formula>NOT(ISERROR(SEARCH("NS",AO28)))</formula>
    </cfRule>
  </conditionalFormatting>
  <conditionalFormatting sqref="AO28">
    <cfRule type="containsText" dxfId="9538" priority="3650" stopIfTrue="1" operator="containsText" text="DW">
      <formula>NOT(ISERROR(SEARCH("DW",AO28)))</formula>
    </cfRule>
  </conditionalFormatting>
  <conditionalFormatting sqref="AO28">
    <cfRule type="containsText" dxfId="9537" priority="3651" stopIfTrue="1" operator="containsText" text="NC">
      <formula>NOT(ISERROR(SEARCH("NC",AO28)))</formula>
    </cfRule>
  </conditionalFormatting>
  <conditionalFormatting sqref="AO22">
    <cfRule type="containsText" dxfId="9536" priority="3652" stopIfTrue="1" operator="containsText" text="NS">
      <formula>NOT(ISERROR(SEARCH("NS",AO22)))</formula>
    </cfRule>
  </conditionalFormatting>
  <conditionalFormatting sqref="AO22">
    <cfRule type="containsText" dxfId="9535" priority="3653" stopIfTrue="1" operator="containsText" text="DW">
      <formula>NOT(ISERROR(SEARCH("DW",AO22)))</formula>
    </cfRule>
  </conditionalFormatting>
  <conditionalFormatting sqref="AO22">
    <cfRule type="containsText" dxfId="9534" priority="3654" stopIfTrue="1" operator="containsText" text="NC">
      <formula>NOT(ISERROR(SEARCH("NC",AO22)))</formula>
    </cfRule>
  </conditionalFormatting>
  <conditionalFormatting sqref="T4:T7">
    <cfRule type="containsText" dxfId="9533" priority="3655" stopIfTrue="1" operator="containsText" text="NS">
      <formula>NOT(ISERROR(SEARCH("NS",T4:T7)))</formula>
    </cfRule>
  </conditionalFormatting>
  <conditionalFormatting sqref="T4:T7">
    <cfRule type="containsText" dxfId="9532" priority="3656" stopIfTrue="1" operator="containsText" text="DW">
      <formula>NOT(ISERROR(SEARCH("DW",T4:T7)))</formula>
    </cfRule>
  </conditionalFormatting>
  <conditionalFormatting sqref="T4:T7">
    <cfRule type="containsText" dxfId="9531" priority="3657" stopIfTrue="1" operator="containsText" text="NC">
      <formula>NOT(ISERROR(SEARCH("NC",T4:T7)))</formula>
    </cfRule>
  </conditionalFormatting>
  <conditionalFormatting sqref="T18:T21">
    <cfRule type="containsText" dxfId="9530" priority="3658" stopIfTrue="1" operator="containsText" text="NS">
      <formula>NOT(ISERROR(SEARCH("NS",T18:T21)))</formula>
    </cfRule>
  </conditionalFormatting>
  <conditionalFormatting sqref="T18:T21">
    <cfRule type="containsText" dxfId="9529" priority="3659" stopIfTrue="1" operator="containsText" text="DW">
      <formula>NOT(ISERROR(SEARCH("DW",T18:T21)))</formula>
    </cfRule>
  </conditionalFormatting>
  <conditionalFormatting sqref="T18:T21">
    <cfRule type="containsText" dxfId="9528" priority="3660" stopIfTrue="1" operator="containsText" text="NC">
      <formula>NOT(ISERROR(SEARCH("NC",T18:T21)))</formula>
    </cfRule>
  </conditionalFormatting>
  <conditionalFormatting sqref="T29:T43">
    <cfRule type="containsText" dxfId="9527" priority="3661" stopIfTrue="1" operator="containsText" text="NS">
      <formula>NOT(ISERROR(SEARCH("NS",T29:T43)))</formula>
    </cfRule>
  </conditionalFormatting>
  <conditionalFormatting sqref="T29:T43">
    <cfRule type="containsText" dxfId="9526" priority="3662" stopIfTrue="1" operator="containsText" text="DW">
      <formula>NOT(ISERROR(SEARCH("DW",T29:T43)))</formula>
    </cfRule>
  </conditionalFormatting>
  <conditionalFormatting sqref="T29:T43">
    <cfRule type="containsText" dxfId="9525" priority="3663" stopIfTrue="1" operator="containsText" text="NC">
      <formula>NOT(ISERROR(SEARCH("NC",T29:T43)))</formula>
    </cfRule>
  </conditionalFormatting>
  <conditionalFormatting sqref="T23:T27">
    <cfRule type="containsText" dxfId="9524" priority="3664" stopIfTrue="1" operator="containsText" text="NS">
      <formula>NOT(ISERROR(SEARCH("NS",T23:T27)))</formula>
    </cfRule>
  </conditionalFormatting>
  <conditionalFormatting sqref="T23:T27">
    <cfRule type="containsText" dxfId="9523" priority="3665" stopIfTrue="1" operator="containsText" text="DW">
      <formula>NOT(ISERROR(SEARCH("DW",T23:T27)))</formula>
    </cfRule>
  </conditionalFormatting>
  <conditionalFormatting sqref="T23:T27">
    <cfRule type="containsText" dxfId="9522" priority="3666" stopIfTrue="1" operator="containsText" text="NC">
      <formula>NOT(ISERROR(SEARCH("NC",T23:T27)))</formula>
    </cfRule>
  </conditionalFormatting>
  <conditionalFormatting sqref="T8">
    <cfRule type="containsText" dxfId="9521" priority="3667" stopIfTrue="1" operator="containsText" text="NS">
      <formula>NOT(ISERROR(SEARCH("NS",T8)))</formula>
    </cfRule>
  </conditionalFormatting>
  <conditionalFormatting sqref="T8">
    <cfRule type="containsText" dxfId="9520" priority="3668" stopIfTrue="1" operator="containsText" text="DW">
      <formula>NOT(ISERROR(SEARCH("DW",T8)))</formula>
    </cfRule>
  </conditionalFormatting>
  <conditionalFormatting sqref="T8">
    <cfRule type="containsText" dxfId="9519" priority="3669" stopIfTrue="1" operator="containsText" text="NC">
      <formula>NOT(ISERROR(SEARCH("NC",T8)))</formula>
    </cfRule>
  </conditionalFormatting>
  <conditionalFormatting sqref="T15:T17">
    <cfRule type="containsText" dxfId="9518" priority="3670" stopIfTrue="1" operator="containsText" text="NS">
      <formula>NOT(ISERROR(SEARCH("NS",T15:T17)))</formula>
    </cfRule>
  </conditionalFormatting>
  <conditionalFormatting sqref="T15:T17">
    <cfRule type="containsText" dxfId="9517" priority="3671" stopIfTrue="1" operator="containsText" text="DW">
      <formula>NOT(ISERROR(SEARCH("DW",T15:T17)))</formula>
    </cfRule>
  </conditionalFormatting>
  <conditionalFormatting sqref="T15:T17">
    <cfRule type="containsText" dxfId="9516" priority="3672" stopIfTrue="1" operator="containsText" text="NC">
      <formula>NOT(ISERROR(SEARCH("NC",T15:T17)))</formula>
    </cfRule>
  </conditionalFormatting>
  <conditionalFormatting sqref="T9:T10">
    <cfRule type="containsText" dxfId="9515" priority="3673" stopIfTrue="1" operator="containsText" text="NS">
      <formula>NOT(ISERROR(SEARCH("NS",T9:T10)))</formula>
    </cfRule>
  </conditionalFormatting>
  <conditionalFormatting sqref="T9:T10">
    <cfRule type="containsText" dxfId="9514" priority="3674" stopIfTrue="1" operator="containsText" text="DW">
      <formula>NOT(ISERROR(SEARCH("DW",T9:T10)))</formula>
    </cfRule>
  </conditionalFormatting>
  <conditionalFormatting sqref="T9:T10">
    <cfRule type="containsText" dxfId="9513" priority="3675" stopIfTrue="1" operator="containsText" text="NC">
      <formula>NOT(ISERROR(SEARCH("NC",T9:T10)))</formula>
    </cfRule>
  </conditionalFormatting>
  <conditionalFormatting sqref="T11:T12">
    <cfRule type="containsText" dxfId="9512" priority="3676" stopIfTrue="1" operator="containsText" text="NS">
      <formula>NOT(ISERROR(SEARCH("NS",T11:T12)))</formula>
    </cfRule>
  </conditionalFormatting>
  <conditionalFormatting sqref="T11:T12">
    <cfRule type="containsText" dxfId="9511" priority="3677" stopIfTrue="1" operator="containsText" text="DW">
      <formula>NOT(ISERROR(SEARCH("DW",T11:T12)))</formula>
    </cfRule>
  </conditionalFormatting>
  <conditionalFormatting sqref="T11:T12">
    <cfRule type="containsText" dxfId="9510" priority="3678" stopIfTrue="1" operator="containsText" text="NC">
      <formula>NOT(ISERROR(SEARCH("NC",T11:T12)))</formula>
    </cfRule>
  </conditionalFormatting>
  <conditionalFormatting sqref="T13:T14">
    <cfRule type="containsText" dxfId="9509" priority="3679" stopIfTrue="1" operator="containsText" text="NS">
      <formula>NOT(ISERROR(SEARCH("NS",T13:T14)))</formula>
    </cfRule>
  </conditionalFormatting>
  <conditionalFormatting sqref="T13:T14">
    <cfRule type="containsText" dxfId="9508" priority="3680" stopIfTrue="1" operator="containsText" text="DW">
      <formula>NOT(ISERROR(SEARCH("DW",T13:T14)))</formula>
    </cfRule>
  </conditionalFormatting>
  <conditionalFormatting sqref="T13:T14">
    <cfRule type="containsText" dxfId="9507" priority="3681" stopIfTrue="1" operator="containsText" text="NC">
      <formula>NOT(ISERROR(SEARCH("NC",T13:T14)))</formula>
    </cfRule>
  </conditionalFormatting>
  <conditionalFormatting sqref="T28">
    <cfRule type="containsText" dxfId="9506" priority="3682" stopIfTrue="1" operator="containsText" text="NS">
      <formula>NOT(ISERROR(SEARCH("NS",T28)))</formula>
    </cfRule>
  </conditionalFormatting>
  <conditionalFormatting sqref="T28">
    <cfRule type="containsText" dxfId="9505" priority="3683" stopIfTrue="1" operator="containsText" text="DW">
      <formula>NOT(ISERROR(SEARCH("DW",T28)))</formula>
    </cfRule>
  </conditionalFormatting>
  <conditionalFormatting sqref="T28">
    <cfRule type="containsText" dxfId="9504" priority="3684" stopIfTrue="1" operator="containsText" text="NC">
      <formula>NOT(ISERROR(SEARCH("NC",T28)))</formula>
    </cfRule>
  </conditionalFormatting>
  <conditionalFormatting sqref="T22">
    <cfRule type="containsText" dxfId="9503" priority="3685" stopIfTrue="1" operator="containsText" text="NS">
      <formula>NOT(ISERROR(SEARCH("NS",T22)))</formula>
    </cfRule>
  </conditionalFormatting>
  <conditionalFormatting sqref="T22">
    <cfRule type="containsText" dxfId="9502" priority="3686" stopIfTrue="1" operator="containsText" text="DW">
      <formula>NOT(ISERROR(SEARCH("DW",T22)))</formula>
    </cfRule>
  </conditionalFormatting>
  <conditionalFormatting sqref="T22">
    <cfRule type="containsText" dxfId="9501" priority="3687" stopIfTrue="1" operator="containsText" text="NC">
      <formula>NOT(ISERROR(SEARCH("NC",T22)))</formula>
    </cfRule>
  </conditionalFormatting>
  <conditionalFormatting sqref="L4:L7">
    <cfRule type="containsText" dxfId="9500" priority="3688" stopIfTrue="1" operator="containsText" text="NS">
      <formula>NOT(ISERROR(SEARCH("NS",L4:L7)))</formula>
    </cfRule>
  </conditionalFormatting>
  <conditionalFormatting sqref="L4:L7">
    <cfRule type="containsText" dxfId="9499" priority="3689" stopIfTrue="1" operator="containsText" text="DW">
      <formula>NOT(ISERROR(SEARCH("DW",L4:L7)))</formula>
    </cfRule>
  </conditionalFormatting>
  <conditionalFormatting sqref="L4:L7">
    <cfRule type="containsText" dxfId="9498" priority="3690" stopIfTrue="1" operator="containsText" text="NC">
      <formula>NOT(ISERROR(SEARCH("NC",L4:L7)))</formula>
    </cfRule>
  </conditionalFormatting>
  <conditionalFormatting sqref="L18:L21">
    <cfRule type="containsText" dxfId="9497" priority="3691" stopIfTrue="1" operator="containsText" text="NS">
      <formula>NOT(ISERROR(SEARCH("NS",L18:L21)))</formula>
    </cfRule>
  </conditionalFormatting>
  <conditionalFormatting sqref="L18:L21">
    <cfRule type="containsText" dxfId="9496" priority="3692" stopIfTrue="1" operator="containsText" text="DW">
      <formula>NOT(ISERROR(SEARCH("DW",L18:L21)))</formula>
    </cfRule>
  </conditionalFormatting>
  <conditionalFormatting sqref="L18:L21">
    <cfRule type="containsText" dxfId="9495" priority="3693" stopIfTrue="1" operator="containsText" text="NC">
      <formula>NOT(ISERROR(SEARCH("NC",L18:L21)))</formula>
    </cfRule>
  </conditionalFormatting>
  <conditionalFormatting sqref="L29:L43">
    <cfRule type="containsText" dxfId="9494" priority="3694" stopIfTrue="1" operator="containsText" text="NS">
      <formula>NOT(ISERROR(SEARCH("NS",L29:L43)))</formula>
    </cfRule>
  </conditionalFormatting>
  <conditionalFormatting sqref="L29:L43">
    <cfRule type="containsText" dxfId="9493" priority="3695" stopIfTrue="1" operator="containsText" text="DW">
      <formula>NOT(ISERROR(SEARCH("DW",L29:L43)))</formula>
    </cfRule>
  </conditionalFormatting>
  <conditionalFormatting sqref="L29:L43">
    <cfRule type="containsText" dxfId="9492" priority="3696" stopIfTrue="1" operator="containsText" text="NC">
      <formula>NOT(ISERROR(SEARCH("NC",L29:L43)))</formula>
    </cfRule>
  </conditionalFormatting>
  <conditionalFormatting sqref="L23:L27">
    <cfRule type="containsText" dxfId="9491" priority="3697" stopIfTrue="1" operator="containsText" text="NS">
      <formula>NOT(ISERROR(SEARCH("NS",L23:L27)))</formula>
    </cfRule>
  </conditionalFormatting>
  <conditionalFormatting sqref="L23:L27">
    <cfRule type="containsText" dxfId="9490" priority="3698" stopIfTrue="1" operator="containsText" text="DW">
      <formula>NOT(ISERROR(SEARCH("DW",L23:L27)))</formula>
    </cfRule>
  </conditionalFormatting>
  <conditionalFormatting sqref="L23:L27">
    <cfRule type="containsText" dxfId="9489" priority="3699" stopIfTrue="1" operator="containsText" text="NC">
      <formula>NOT(ISERROR(SEARCH("NC",L23:L27)))</formula>
    </cfRule>
  </conditionalFormatting>
  <conditionalFormatting sqref="L8">
    <cfRule type="containsText" dxfId="9488" priority="3700" stopIfTrue="1" operator="containsText" text="NS">
      <formula>NOT(ISERROR(SEARCH("NS",L8)))</formula>
    </cfRule>
  </conditionalFormatting>
  <conditionalFormatting sqref="L8">
    <cfRule type="containsText" dxfId="9487" priority="3701" stopIfTrue="1" operator="containsText" text="DW">
      <formula>NOT(ISERROR(SEARCH("DW",L8)))</formula>
    </cfRule>
  </conditionalFormatting>
  <conditionalFormatting sqref="L8">
    <cfRule type="containsText" dxfId="9486" priority="3702" stopIfTrue="1" operator="containsText" text="NC">
      <formula>NOT(ISERROR(SEARCH("NC",L8)))</formula>
    </cfRule>
  </conditionalFormatting>
  <conditionalFormatting sqref="L15:L17">
    <cfRule type="containsText" dxfId="9485" priority="3703" stopIfTrue="1" operator="containsText" text="NS">
      <formula>NOT(ISERROR(SEARCH("NS",L15:L17)))</formula>
    </cfRule>
  </conditionalFormatting>
  <conditionalFormatting sqref="L15:L17">
    <cfRule type="containsText" dxfId="9484" priority="3704" stopIfTrue="1" operator="containsText" text="DW">
      <formula>NOT(ISERROR(SEARCH("DW",L15:L17)))</formula>
    </cfRule>
  </conditionalFormatting>
  <conditionalFormatting sqref="L15:L17">
    <cfRule type="containsText" dxfId="9483" priority="3705" stopIfTrue="1" operator="containsText" text="NC">
      <formula>NOT(ISERROR(SEARCH("NC",L15:L17)))</formula>
    </cfRule>
  </conditionalFormatting>
  <conditionalFormatting sqref="L9:L10">
    <cfRule type="containsText" dxfId="9482" priority="3706" stopIfTrue="1" operator="containsText" text="NS">
      <formula>NOT(ISERROR(SEARCH("NS",L9:L10)))</formula>
    </cfRule>
  </conditionalFormatting>
  <conditionalFormatting sqref="L9:L10">
    <cfRule type="containsText" dxfId="9481" priority="3707" stopIfTrue="1" operator="containsText" text="DW">
      <formula>NOT(ISERROR(SEARCH("DW",L9:L10)))</formula>
    </cfRule>
  </conditionalFormatting>
  <conditionalFormatting sqref="L9:L10">
    <cfRule type="containsText" dxfId="9480" priority="3708" stopIfTrue="1" operator="containsText" text="NC">
      <formula>NOT(ISERROR(SEARCH("NC",L9:L10)))</formula>
    </cfRule>
  </conditionalFormatting>
  <conditionalFormatting sqref="L11:L12">
    <cfRule type="containsText" dxfId="9479" priority="3709" stopIfTrue="1" operator="containsText" text="NS">
      <formula>NOT(ISERROR(SEARCH("NS",L11:L12)))</formula>
    </cfRule>
  </conditionalFormatting>
  <conditionalFormatting sqref="L11:L12">
    <cfRule type="containsText" dxfId="9478" priority="3710" stopIfTrue="1" operator="containsText" text="DW">
      <formula>NOT(ISERROR(SEARCH("DW",L11:L12)))</formula>
    </cfRule>
  </conditionalFormatting>
  <conditionalFormatting sqref="L11:L12">
    <cfRule type="containsText" dxfId="9477" priority="3711" stopIfTrue="1" operator="containsText" text="NC">
      <formula>NOT(ISERROR(SEARCH("NC",L11:L12)))</formula>
    </cfRule>
  </conditionalFormatting>
  <conditionalFormatting sqref="L13:L14">
    <cfRule type="containsText" dxfId="9476" priority="3712" stopIfTrue="1" operator="containsText" text="NS">
      <formula>NOT(ISERROR(SEARCH("NS",L13:L14)))</formula>
    </cfRule>
  </conditionalFormatting>
  <conditionalFormatting sqref="L13:L14">
    <cfRule type="containsText" dxfId="9475" priority="3713" stopIfTrue="1" operator="containsText" text="DW">
      <formula>NOT(ISERROR(SEARCH("DW",L13:L14)))</formula>
    </cfRule>
  </conditionalFormatting>
  <conditionalFormatting sqref="L13:L14">
    <cfRule type="containsText" dxfId="9474" priority="3714" stopIfTrue="1" operator="containsText" text="NC">
      <formula>NOT(ISERROR(SEARCH("NC",L13:L14)))</formula>
    </cfRule>
  </conditionalFormatting>
  <conditionalFormatting sqref="L28">
    <cfRule type="containsText" dxfId="9473" priority="3715" stopIfTrue="1" operator="containsText" text="NS">
      <formula>NOT(ISERROR(SEARCH("NS",L28)))</formula>
    </cfRule>
  </conditionalFormatting>
  <conditionalFormatting sqref="L28">
    <cfRule type="containsText" dxfId="9472" priority="3716" stopIfTrue="1" operator="containsText" text="DW">
      <formula>NOT(ISERROR(SEARCH("DW",L28)))</formula>
    </cfRule>
  </conditionalFormatting>
  <conditionalFormatting sqref="L28">
    <cfRule type="containsText" dxfId="9471" priority="3717" stopIfTrue="1" operator="containsText" text="NC">
      <formula>NOT(ISERROR(SEARCH("NC",L28)))</formula>
    </cfRule>
  </conditionalFormatting>
  <conditionalFormatting sqref="L22">
    <cfRule type="containsText" dxfId="9470" priority="3718" stopIfTrue="1" operator="containsText" text="NS">
      <formula>NOT(ISERROR(SEARCH("NS",L22)))</formula>
    </cfRule>
  </conditionalFormatting>
  <conditionalFormatting sqref="L22">
    <cfRule type="containsText" dxfId="9469" priority="3719" stopIfTrue="1" operator="containsText" text="DW">
      <formula>NOT(ISERROR(SEARCH("DW",L22)))</formula>
    </cfRule>
  </conditionalFormatting>
  <conditionalFormatting sqref="L22">
    <cfRule type="containsText" dxfId="9468" priority="3720" stopIfTrue="1" operator="containsText" text="NC">
      <formula>NOT(ISERROR(SEARCH("NC",L22)))</formula>
    </cfRule>
  </conditionalFormatting>
  <conditionalFormatting sqref="AE4:AE7">
    <cfRule type="containsText" dxfId="9467" priority="3721" stopIfTrue="1" operator="containsText" text="NS">
      <formula>NOT(ISERROR(SEARCH("NS",AE4:AE7)))</formula>
    </cfRule>
  </conditionalFormatting>
  <conditionalFormatting sqref="AE4:AE7">
    <cfRule type="containsText" dxfId="9466" priority="3722" stopIfTrue="1" operator="containsText" text="DW">
      <formula>NOT(ISERROR(SEARCH("DW",AE4:AE7)))</formula>
    </cfRule>
  </conditionalFormatting>
  <conditionalFormatting sqref="AE4:AE7">
    <cfRule type="containsText" dxfId="9465" priority="3723" stopIfTrue="1" operator="containsText" text="NC">
      <formula>NOT(ISERROR(SEARCH("NC",AE4:AE7)))</formula>
    </cfRule>
  </conditionalFormatting>
  <conditionalFormatting sqref="AE18:AE21">
    <cfRule type="containsText" dxfId="9464" priority="3724" stopIfTrue="1" operator="containsText" text="NS">
      <formula>NOT(ISERROR(SEARCH("NS",AE18:AE21)))</formula>
    </cfRule>
  </conditionalFormatting>
  <conditionalFormatting sqref="AE18:AE21">
    <cfRule type="containsText" dxfId="9463" priority="3725" stopIfTrue="1" operator="containsText" text="DW">
      <formula>NOT(ISERROR(SEARCH("DW",AE18:AE21)))</formula>
    </cfRule>
  </conditionalFormatting>
  <conditionalFormatting sqref="AE18:AE21">
    <cfRule type="containsText" dxfId="9462" priority="3726" stopIfTrue="1" operator="containsText" text="NC">
      <formula>NOT(ISERROR(SEARCH("NC",AE18:AE21)))</formula>
    </cfRule>
  </conditionalFormatting>
  <conditionalFormatting sqref="AE29:AE43">
    <cfRule type="containsText" dxfId="9461" priority="3727" stopIfTrue="1" operator="containsText" text="NS">
      <formula>NOT(ISERROR(SEARCH("NS",AE29:AE43)))</formula>
    </cfRule>
  </conditionalFormatting>
  <conditionalFormatting sqref="AE29:AE43">
    <cfRule type="containsText" dxfId="9460" priority="3728" stopIfTrue="1" operator="containsText" text="DW">
      <formula>NOT(ISERROR(SEARCH("DW",AE29:AE43)))</formula>
    </cfRule>
  </conditionalFormatting>
  <conditionalFormatting sqref="AE29:AE43">
    <cfRule type="containsText" dxfId="9459" priority="3729" stopIfTrue="1" operator="containsText" text="NC">
      <formula>NOT(ISERROR(SEARCH("NC",AE29:AE43)))</formula>
    </cfRule>
  </conditionalFormatting>
  <conditionalFormatting sqref="AE23:AE27">
    <cfRule type="containsText" dxfId="9458" priority="3730" stopIfTrue="1" operator="containsText" text="NS">
      <formula>NOT(ISERROR(SEARCH("NS",AE23:AE27)))</formula>
    </cfRule>
  </conditionalFormatting>
  <conditionalFormatting sqref="AE23:AE27">
    <cfRule type="containsText" dxfId="9457" priority="3731" stopIfTrue="1" operator="containsText" text="DW">
      <formula>NOT(ISERROR(SEARCH("DW",AE23:AE27)))</formula>
    </cfRule>
  </conditionalFormatting>
  <conditionalFormatting sqref="AE23:AE27">
    <cfRule type="containsText" dxfId="9456" priority="3732" stopIfTrue="1" operator="containsText" text="NC">
      <formula>NOT(ISERROR(SEARCH("NC",AE23:AE27)))</formula>
    </cfRule>
  </conditionalFormatting>
  <conditionalFormatting sqref="AE8">
    <cfRule type="containsText" dxfId="9455" priority="3733" stopIfTrue="1" operator="containsText" text="NS">
      <formula>NOT(ISERROR(SEARCH("NS",AE8)))</formula>
    </cfRule>
  </conditionalFormatting>
  <conditionalFormatting sqref="AE8">
    <cfRule type="containsText" dxfId="9454" priority="3734" stopIfTrue="1" operator="containsText" text="DW">
      <formula>NOT(ISERROR(SEARCH("DW",AE8)))</formula>
    </cfRule>
  </conditionalFormatting>
  <conditionalFormatting sqref="AE8">
    <cfRule type="containsText" dxfId="9453" priority="3735" stopIfTrue="1" operator="containsText" text="NC">
      <formula>NOT(ISERROR(SEARCH("NC",AE8)))</formula>
    </cfRule>
  </conditionalFormatting>
  <conditionalFormatting sqref="AE15:AE17">
    <cfRule type="containsText" dxfId="9452" priority="3736" stopIfTrue="1" operator="containsText" text="NS">
      <formula>NOT(ISERROR(SEARCH("NS",AE15:AE17)))</formula>
    </cfRule>
  </conditionalFormatting>
  <conditionalFormatting sqref="AE15:AE17">
    <cfRule type="containsText" dxfId="9451" priority="3737" stopIfTrue="1" operator="containsText" text="DW">
      <formula>NOT(ISERROR(SEARCH("DW",AE15:AE17)))</formula>
    </cfRule>
  </conditionalFormatting>
  <conditionalFormatting sqref="AE15:AE17">
    <cfRule type="containsText" dxfId="9450" priority="3738" stopIfTrue="1" operator="containsText" text="NC">
      <formula>NOT(ISERROR(SEARCH("NC",AE15:AE17)))</formula>
    </cfRule>
  </conditionalFormatting>
  <conditionalFormatting sqref="AE9:AE10">
    <cfRule type="containsText" dxfId="9449" priority="3739" stopIfTrue="1" operator="containsText" text="NS">
      <formula>NOT(ISERROR(SEARCH("NS",AE9:AE10)))</formula>
    </cfRule>
  </conditionalFormatting>
  <conditionalFormatting sqref="AE9:AE10">
    <cfRule type="containsText" dxfId="9448" priority="3740" stopIfTrue="1" operator="containsText" text="DW">
      <formula>NOT(ISERROR(SEARCH("DW",AE9:AE10)))</formula>
    </cfRule>
  </conditionalFormatting>
  <conditionalFormatting sqref="AE9:AE10">
    <cfRule type="containsText" dxfId="9447" priority="3741" stopIfTrue="1" operator="containsText" text="NC">
      <formula>NOT(ISERROR(SEARCH("NC",AE9:AE10)))</formula>
    </cfRule>
  </conditionalFormatting>
  <conditionalFormatting sqref="AE11:AE12">
    <cfRule type="containsText" dxfId="9446" priority="3742" stopIfTrue="1" operator="containsText" text="NS">
      <formula>NOT(ISERROR(SEARCH("NS",AE11:AE12)))</formula>
    </cfRule>
  </conditionalFormatting>
  <conditionalFormatting sqref="AE11:AE12">
    <cfRule type="containsText" dxfId="9445" priority="3743" stopIfTrue="1" operator="containsText" text="DW">
      <formula>NOT(ISERROR(SEARCH("DW",AE11:AE12)))</formula>
    </cfRule>
  </conditionalFormatting>
  <conditionalFormatting sqref="AE11:AE12">
    <cfRule type="containsText" dxfId="9444" priority="3744" stopIfTrue="1" operator="containsText" text="NC">
      <formula>NOT(ISERROR(SEARCH("NC",AE11:AE12)))</formula>
    </cfRule>
  </conditionalFormatting>
  <conditionalFormatting sqref="AE13:AE14">
    <cfRule type="containsText" dxfId="9443" priority="3745" stopIfTrue="1" operator="containsText" text="NS">
      <formula>NOT(ISERROR(SEARCH("NS",AE13:AE14)))</formula>
    </cfRule>
  </conditionalFormatting>
  <conditionalFormatting sqref="AE13:AE14">
    <cfRule type="containsText" dxfId="9442" priority="3746" stopIfTrue="1" operator="containsText" text="DW">
      <formula>NOT(ISERROR(SEARCH("DW",AE13:AE14)))</formula>
    </cfRule>
  </conditionalFormatting>
  <conditionalFormatting sqref="AE13:AE14">
    <cfRule type="containsText" dxfId="9441" priority="3747" stopIfTrue="1" operator="containsText" text="NC">
      <formula>NOT(ISERROR(SEARCH("NC",AE13:AE14)))</formula>
    </cfRule>
  </conditionalFormatting>
  <conditionalFormatting sqref="AE28">
    <cfRule type="containsText" dxfId="9440" priority="3748" stopIfTrue="1" operator="containsText" text="NS">
      <formula>NOT(ISERROR(SEARCH("NS",AE28)))</formula>
    </cfRule>
  </conditionalFormatting>
  <conditionalFormatting sqref="AE28">
    <cfRule type="containsText" dxfId="9439" priority="3749" stopIfTrue="1" operator="containsText" text="DW">
      <formula>NOT(ISERROR(SEARCH("DW",AE28)))</formula>
    </cfRule>
  </conditionalFormatting>
  <conditionalFormatting sqref="AE28">
    <cfRule type="containsText" dxfId="9438" priority="3750" stopIfTrue="1" operator="containsText" text="NC">
      <formula>NOT(ISERROR(SEARCH("NC",AE28)))</formula>
    </cfRule>
  </conditionalFormatting>
  <conditionalFormatting sqref="AE22">
    <cfRule type="containsText" dxfId="9437" priority="3751" stopIfTrue="1" operator="containsText" text="NS">
      <formula>NOT(ISERROR(SEARCH("NS",AE22)))</formula>
    </cfRule>
  </conditionalFormatting>
  <conditionalFormatting sqref="AE22">
    <cfRule type="containsText" dxfId="9436" priority="3752" stopIfTrue="1" operator="containsText" text="DW">
      <formula>NOT(ISERROR(SEARCH("DW",AE22)))</formula>
    </cfRule>
  </conditionalFormatting>
  <conditionalFormatting sqref="AE22">
    <cfRule type="containsText" dxfId="9435" priority="3753" stopIfTrue="1" operator="containsText" text="NC">
      <formula>NOT(ISERROR(SEARCH("NC",AE22)))</formula>
    </cfRule>
  </conditionalFormatting>
  <conditionalFormatting sqref="AN4:AN7">
    <cfRule type="containsText" dxfId="9434" priority="3754" stopIfTrue="1" operator="containsText" text="NS">
      <formula>NOT(ISERROR(SEARCH("NS",AN4:AN7)))</formula>
    </cfRule>
  </conditionalFormatting>
  <conditionalFormatting sqref="AN4:AN7">
    <cfRule type="containsText" dxfId="9433" priority="3755" stopIfTrue="1" operator="containsText" text="DW">
      <formula>NOT(ISERROR(SEARCH("DW",AN4:AN7)))</formula>
    </cfRule>
  </conditionalFormatting>
  <conditionalFormatting sqref="AN4:AN7">
    <cfRule type="containsText" dxfId="9432" priority="3756" stopIfTrue="1" operator="containsText" text="NC">
      <formula>NOT(ISERROR(SEARCH("NC",AN4:AN7)))</formula>
    </cfRule>
  </conditionalFormatting>
  <conditionalFormatting sqref="AN18:AN21">
    <cfRule type="containsText" dxfId="9431" priority="3757" stopIfTrue="1" operator="containsText" text="NS">
      <formula>NOT(ISERROR(SEARCH("NS",AN18:AN21)))</formula>
    </cfRule>
  </conditionalFormatting>
  <conditionalFormatting sqref="AN18:AN21">
    <cfRule type="containsText" dxfId="9430" priority="3758" stopIfTrue="1" operator="containsText" text="DW">
      <formula>NOT(ISERROR(SEARCH("DW",AN18:AN21)))</formula>
    </cfRule>
  </conditionalFormatting>
  <conditionalFormatting sqref="AN18:AN21">
    <cfRule type="containsText" dxfId="9429" priority="3759" stopIfTrue="1" operator="containsText" text="NC">
      <formula>NOT(ISERROR(SEARCH("NC",AN18:AN21)))</formula>
    </cfRule>
  </conditionalFormatting>
  <conditionalFormatting sqref="AN29:AN43">
    <cfRule type="containsText" dxfId="9428" priority="3760" stopIfTrue="1" operator="containsText" text="NS">
      <formula>NOT(ISERROR(SEARCH("NS",AN29:AN43)))</formula>
    </cfRule>
  </conditionalFormatting>
  <conditionalFormatting sqref="AN29:AN43">
    <cfRule type="containsText" dxfId="9427" priority="3761" stopIfTrue="1" operator="containsText" text="DW">
      <formula>NOT(ISERROR(SEARCH("DW",AN29:AN43)))</formula>
    </cfRule>
  </conditionalFormatting>
  <conditionalFormatting sqref="AN29:AN43">
    <cfRule type="containsText" dxfId="9426" priority="3762" stopIfTrue="1" operator="containsText" text="NC">
      <formula>NOT(ISERROR(SEARCH("NC",AN29:AN43)))</formula>
    </cfRule>
  </conditionalFormatting>
  <conditionalFormatting sqref="AN23:AN27">
    <cfRule type="containsText" dxfId="9425" priority="3763" stopIfTrue="1" operator="containsText" text="NS">
      <formula>NOT(ISERROR(SEARCH("NS",AN23:AN27)))</formula>
    </cfRule>
  </conditionalFormatting>
  <conditionalFormatting sqref="AN23:AN27">
    <cfRule type="containsText" dxfId="9424" priority="3764" stopIfTrue="1" operator="containsText" text="DW">
      <formula>NOT(ISERROR(SEARCH("DW",AN23:AN27)))</formula>
    </cfRule>
  </conditionalFormatting>
  <conditionalFormatting sqref="AN23:AN27">
    <cfRule type="containsText" dxfId="9423" priority="3765" stopIfTrue="1" operator="containsText" text="NC">
      <formula>NOT(ISERROR(SEARCH("NC",AN23:AN27)))</formula>
    </cfRule>
  </conditionalFormatting>
  <conditionalFormatting sqref="AN8">
    <cfRule type="containsText" dxfId="9422" priority="3766" stopIfTrue="1" operator="containsText" text="NS">
      <formula>NOT(ISERROR(SEARCH("NS",AN8)))</formula>
    </cfRule>
  </conditionalFormatting>
  <conditionalFormatting sqref="AN8">
    <cfRule type="containsText" dxfId="9421" priority="3767" stopIfTrue="1" operator="containsText" text="DW">
      <formula>NOT(ISERROR(SEARCH("DW",AN8)))</formula>
    </cfRule>
  </conditionalFormatting>
  <conditionalFormatting sqref="AN8">
    <cfRule type="containsText" dxfId="9420" priority="3768" stopIfTrue="1" operator="containsText" text="NC">
      <formula>NOT(ISERROR(SEARCH("NC",AN8)))</formula>
    </cfRule>
  </conditionalFormatting>
  <conditionalFormatting sqref="AN15:AN17">
    <cfRule type="containsText" dxfId="9419" priority="3769" stopIfTrue="1" operator="containsText" text="NS">
      <formula>NOT(ISERROR(SEARCH("NS",AN15:AN17)))</formula>
    </cfRule>
  </conditionalFormatting>
  <conditionalFormatting sqref="AN15:AN17">
    <cfRule type="containsText" dxfId="9418" priority="3770" stopIfTrue="1" operator="containsText" text="DW">
      <formula>NOT(ISERROR(SEARCH("DW",AN15:AN17)))</formula>
    </cfRule>
  </conditionalFormatting>
  <conditionalFormatting sqref="AN15:AN17">
    <cfRule type="containsText" dxfId="9417" priority="3771" stopIfTrue="1" operator="containsText" text="NC">
      <formula>NOT(ISERROR(SEARCH("NC",AN15:AN17)))</formula>
    </cfRule>
  </conditionalFormatting>
  <conditionalFormatting sqref="AN9:AN10">
    <cfRule type="containsText" dxfId="9416" priority="3772" stopIfTrue="1" operator="containsText" text="NS">
      <formula>NOT(ISERROR(SEARCH("NS",AN9:AN10)))</formula>
    </cfRule>
  </conditionalFormatting>
  <conditionalFormatting sqref="AN9:AN10">
    <cfRule type="containsText" dxfId="9415" priority="3773" stopIfTrue="1" operator="containsText" text="DW">
      <formula>NOT(ISERROR(SEARCH("DW",AN9:AN10)))</formula>
    </cfRule>
  </conditionalFormatting>
  <conditionalFormatting sqref="AN9:AN10">
    <cfRule type="containsText" dxfId="9414" priority="3774" stopIfTrue="1" operator="containsText" text="NC">
      <formula>NOT(ISERROR(SEARCH("NC",AN9:AN10)))</formula>
    </cfRule>
  </conditionalFormatting>
  <conditionalFormatting sqref="AN11:AN12">
    <cfRule type="containsText" dxfId="9413" priority="3775" stopIfTrue="1" operator="containsText" text="NS">
      <formula>NOT(ISERROR(SEARCH("NS",AN11:AN12)))</formula>
    </cfRule>
  </conditionalFormatting>
  <conditionalFormatting sqref="AN11:AN12">
    <cfRule type="containsText" dxfId="9412" priority="3776" stopIfTrue="1" operator="containsText" text="DW">
      <formula>NOT(ISERROR(SEARCH("DW",AN11:AN12)))</formula>
    </cfRule>
  </conditionalFormatting>
  <conditionalFormatting sqref="AN11:AN12">
    <cfRule type="containsText" dxfId="9411" priority="3777" stopIfTrue="1" operator="containsText" text="NC">
      <formula>NOT(ISERROR(SEARCH("NC",AN11:AN12)))</formula>
    </cfRule>
  </conditionalFormatting>
  <conditionalFormatting sqref="AN13:AN14">
    <cfRule type="containsText" dxfId="9410" priority="3778" stopIfTrue="1" operator="containsText" text="NS">
      <formula>NOT(ISERROR(SEARCH("NS",AN13:AN14)))</formula>
    </cfRule>
  </conditionalFormatting>
  <conditionalFormatting sqref="AN13:AN14">
    <cfRule type="containsText" dxfId="9409" priority="3779" stopIfTrue="1" operator="containsText" text="DW">
      <formula>NOT(ISERROR(SEARCH("DW",AN13:AN14)))</formula>
    </cfRule>
  </conditionalFormatting>
  <conditionalFormatting sqref="AN13:AN14">
    <cfRule type="containsText" dxfId="9408" priority="3780" stopIfTrue="1" operator="containsText" text="NC">
      <formula>NOT(ISERROR(SEARCH("NC",AN13:AN14)))</formula>
    </cfRule>
  </conditionalFormatting>
  <conditionalFormatting sqref="AN28">
    <cfRule type="containsText" dxfId="9407" priority="3781" stopIfTrue="1" operator="containsText" text="NS">
      <formula>NOT(ISERROR(SEARCH("NS",AN28)))</formula>
    </cfRule>
  </conditionalFormatting>
  <conditionalFormatting sqref="AN28">
    <cfRule type="containsText" dxfId="9406" priority="3782" stopIfTrue="1" operator="containsText" text="DW">
      <formula>NOT(ISERROR(SEARCH("DW",AN28)))</formula>
    </cfRule>
  </conditionalFormatting>
  <conditionalFormatting sqref="AN28">
    <cfRule type="containsText" dxfId="9405" priority="3783" stopIfTrue="1" operator="containsText" text="NC">
      <formula>NOT(ISERROR(SEARCH("NC",AN28)))</formula>
    </cfRule>
  </conditionalFormatting>
  <conditionalFormatting sqref="AN22">
    <cfRule type="containsText" dxfId="9404" priority="3784" stopIfTrue="1" operator="containsText" text="NS">
      <formula>NOT(ISERROR(SEARCH("NS",AN22)))</formula>
    </cfRule>
  </conditionalFormatting>
  <conditionalFormatting sqref="AN22">
    <cfRule type="containsText" dxfId="9403" priority="3785" stopIfTrue="1" operator="containsText" text="DW">
      <formula>NOT(ISERROR(SEARCH("DW",AN22)))</formula>
    </cfRule>
  </conditionalFormatting>
  <conditionalFormatting sqref="AN22">
    <cfRule type="containsText" dxfId="9402" priority="3786" stopIfTrue="1" operator="containsText" text="NC">
      <formula>NOT(ISERROR(SEARCH("NC",AN22)))</formula>
    </cfRule>
  </conditionalFormatting>
  <conditionalFormatting sqref="AH4:AH7">
    <cfRule type="containsText" dxfId="9401" priority="3787" stopIfTrue="1" operator="containsText" text="NS">
      <formula>NOT(ISERROR(SEARCH("NS",AH4:AH7)))</formula>
    </cfRule>
  </conditionalFormatting>
  <conditionalFormatting sqref="AH4:AH7">
    <cfRule type="containsText" dxfId="9400" priority="3788" stopIfTrue="1" operator="containsText" text="DW">
      <formula>NOT(ISERROR(SEARCH("DW",AH4:AH7)))</formula>
    </cfRule>
  </conditionalFormatting>
  <conditionalFormatting sqref="AH4:AH7">
    <cfRule type="containsText" dxfId="9399" priority="3789" stopIfTrue="1" operator="containsText" text="NC">
      <formula>NOT(ISERROR(SEARCH("NC",AH4:AH7)))</formula>
    </cfRule>
  </conditionalFormatting>
  <conditionalFormatting sqref="AH18:AH21">
    <cfRule type="containsText" dxfId="9398" priority="3790" stopIfTrue="1" operator="containsText" text="NS">
      <formula>NOT(ISERROR(SEARCH("NS",AH18:AH21)))</formula>
    </cfRule>
  </conditionalFormatting>
  <conditionalFormatting sqref="AH18:AH21">
    <cfRule type="containsText" dxfId="9397" priority="3791" stopIfTrue="1" operator="containsText" text="DW">
      <formula>NOT(ISERROR(SEARCH("DW",AH18:AH21)))</formula>
    </cfRule>
  </conditionalFormatting>
  <conditionalFormatting sqref="AH18:AH21">
    <cfRule type="containsText" dxfId="9396" priority="3792" stopIfTrue="1" operator="containsText" text="NC">
      <formula>NOT(ISERROR(SEARCH("NC",AH18:AH21)))</formula>
    </cfRule>
  </conditionalFormatting>
  <conditionalFormatting sqref="AH29:AH43">
    <cfRule type="containsText" dxfId="9395" priority="3793" stopIfTrue="1" operator="containsText" text="NS">
      <formula>NOT(ISERROR(SEARCH("NS",AH29:AH43)))</formula>
    </cfRule>
  </conditionalFormatting>
  <conditionalFormatting sqref="AH29:AH43">
    <cfRule type="containsText" dxfId="9394" priority="3794" stopIfTrue="1" operator="containsText" text="DW">
      <formula>NOT(ISERROR(SEARCH("DW",AH29:AH43)))</formula>
    </cfRule>
  </conditionalFormatting>
  <conditionalFormatting sqref="AH29:AH43">
    <cfRule type="containsText" dxfId="9393" priority="3795" stopIfTrue="1" operator="containsText" text="NC">
      <formula>NOT(ISERROR(SEARCH("NC",AH29:AH43)))</formula>
    </cfRule>
  </conditionalFormatting>
  <conditionalFormatting sqref="AH23:AH27">
    <cfRule type="containsText" dxfId="9392" priority="3796" stopIfTrue="1" operator="containsText" text="NS">
      <formula>NOT(ISERROR(SEARCH("NS",AH23:AH27)))</formula>
    </cfRule>
  </conditionalFormatting>
  <conditionalFormatting sqref="AH23:AH27">
    <cfRule type="containsText" dxfId="9391" priority="3797" stopIfTrue="1" operator="containsText" text="DW">
      <formula>NOT(ISERROR(SEARCH("DW",AH23:AH27)))</formula>
    </cfRule>
  </conditionalFormatting>
  <conditionalFormatting sqref="AH23:AH27">
    <cfRule type="containsText" dxfId="9390" priority="3798" stopIfTrue="1" operator="containsText" text="NC">
      <formula>NOT(ISERROR(SEARCH("NC",AH23:AH27)))</formula>
    </cfRule>
  </conditionalFormatting>
  <conditionalFormatting sqref="AH8">
    <cfRule type="containsText" dxfId="9389" priority="3799" stopIfTrue="1" operator="containsText" text="NS">
      <formula>NOT(ISERROR(SEARCH("NS",AH8)))</formula>
    </cfRule>
  </conditionalFormatting>
  <conditionalFormatting sqref="AH8">
    <cfRule type="containsText" dxfId="9388" priority="3800" stopIfTrue="1" operator="containsText" text="DW">
      <formula>NOT(ISERROR(SEARCH("DW",AH8)))</formula>
    </cfRule>
  </conditionalFormatting>
  <conditionalFormatting sqref="AH8">
    <cfRule type="containsText" dxfId="9387" priority="3801" stopIfTrue="1" operator="containsText" text="NC">
      <formula>NOT(ISERROR(SEARCH("NC",AH8)))</formula>
    </cfRule>
  </conditionalFormatting>
  <conditionalFormatting sqref="AH15:AH17">
    <cfRule type="containsText" dxfId="9386" priority="3802" stopIfTrue="1" operator="containsText" text="NS">
      <formula>NOT(ISERROR(SEARCH("NS",AH15:AH17)))</formula>
    </cfRule>
  </conditionalFormatting>
  <conditionalFormatting sqref="AH15:AH17">
    <cfRule type="containsText" dxfId="9385" priority="3803" stopIfTrue="1" operator="containsText" text="DW">
      <formula>NOT(ISERROR(SEARCH("DW",AH15:AH17)))</formula>
    </cfRule>
  </conditionalFormatting>
  <conditionalFormatting sqref="AH15:AH17">
    <cfRule type="containsText" dxfId="9384" priority="3804" stopIfTrue="1" operator="containsText" text="NC">
      <formula>NOT(ISERROR(SEARCH("NC",AH15:AH17)))</formula>
    </cfRule>
  </conditionalFormatting>
  <conditionalFormatting sqref="AH9:AH10">
    <cfRule type="containsText" dxfId="9383" priority="3805" stopIfTrue="1" operator="containsText" text="NS">
      <formula>NOT(ISERROR(SEARCH("NS",AH9:AH10)))</formula>
    </cfRule>
  </conditionalFormatting>
  <conditionalFormatting sqref="AH9:AH10">
    <cfRule type="containsText" dxfId="9382" priority="3806" stopIfTrue="1" operator="containsText" text="DW">
      <formula>NOT(ISERROR(SEARCH("DW",AH9:AH10)))</formula>
    </cfRule>
  </conditionalFormatting>
  <conditionalFormatting sqref="AH9:AH10">
    <cfRule type="containsText" dxfId="9381" priority="3807" stopIfTrue="1" operator="containsText" text="NC">
      <formula>NOT(ISERROR(SEARCH("NC",AH9:AH10)))</formula>
    </cfRule>
  </conditionalFormatting>
  <conditionalFormatting sqref="AH11:AH12">
    <cfRule type="containsText" dxfId="9380" priority="3808" stopIfTrue="1" operator="containsText" text="NS">
      <formula>NOT(ISERROR(SEARCH("NS",AH11:AH12)))</formula>
    </cfRule>
  </conditionalFormatting>
  <conditionalFormatting sqref="AH11:AH12">
    <cfRule type="containsText" dxfId="9379" priority="3809" stopIfTrue="1" operator="containsText" text="DW">
      <formula>NOT(ISERROR(SEARCH("DW",AH11:AH12)))</formula>
    </cfRule>
  </conditionalFormatting>
  <conditionalFormatting sqref="AH11:AH12">
    <cfRule type="containsText" dxfId="9378" priority="3810" stopIfTrue="1" operator="containsText" text="NC">
      <formula>NOT(ISERROR(SEARCH("NC",AH11:AH12)))</formula>
    </cfRule>
  </conditionalFormatting>
  <conditionalFormatting sqref="AH13:AH14">
    <cfRule type="containsText" dxfId="9377" priority="3811" stopIfTrue="1" operator="containsText" text="NS">
      <formula>NOT(ISERROR(SEARCH("NS",AH13:AH14)))</formula>
    </cfRule>
  </conditionalFormatting>
  <conditionalFormatting sqref="AH13:AH14">
    <cfRule type="containsText" dxfId="9376" priority="3812" stopIfTrue="1" operator="containsText" text="DW">
      <formula>NOT(ISERROR(SEARCH("DW",AH13:AH14)))</formula>
    </cfRule>
  </conditionalFormatting>
  <conditionalFormatting sqref="AH13:AH14">
    <cfRule type="containsText" dxfId="9375" priority="3813" stopIfTrue="1" operator="containsText" text="NC">
      <formula>NOT(ISERROR(SEARCH("NC",AH13:AH14)))</formula>
    </cfRule>
  </conditionalFormatting>
  <conditionalFormatting sqref="AH28">
    <cfRule type="containsText" dxfId="9374" priority="3814" stopIfTrue="1" operator="containsText" text="NS">
      <formula>NOT(ISERROR(SEARCH("NS",AH28)))</formula>
    </cfRule>
  </conditionalFormatting>
  <conditionalFormatting sqref="AH28">
    <cfRule type="containsText" dxfId="9373" priority="3815" stopIfTrue="1" operator="containsText" text="DW">
      <formula>NOT(ISERROR(SEARCH("DW",AH28)))</formula>
    </cfRule>
  </conditionalFormatting>
  <conditionalFormatting sqref="AH28">
    <cfRule type="containsText" dxfId="9372" priority="3816" stopIfTrue="1" operator="containsText" text="NC">
      <formula>NOT(ISERROR(SEARCH("NC",AH28)))</formula>
    </cfRule>
  </conditionalFormatting>
  <conditionalFormatting sqref="AH22">
    <cfRule type="containsText" dxfId="9371" priority="3817" stopIfTrue="1" operator="containsText" text="NS">
      <formula>NOT(ISERROR(SEARCH("NS",AH22)))</formula>
    </cfRule>
  </conditionalFormatting>
  <conditionalFormatting sqref="AH22">
    <cfRule type="containsText" dxfId="9370" priority="3818" stopIfTrue="1" operator="containsText" text="DW">
      <formula>NOT(ISERROR(SEARCH("DW",AH22)))</formula>
    </cfRule>
  </conditionalFormatting>
  <conditionalFormatting sqref="AH22">
    <cfRule type="containsText" dxfId="9369" priority="3819" stopIfTrue="1" operator="containsText" text="NC">
      <formula>NOT(ISERROR(SEARCH("NC",AH22)))</formula>
    </cfRule>
  </conditionalFormatting>
  <conditionalFormatting sqref="AK4:AK7">
    <cfRule type="containsText" dxfId="9368" priority="3820" stopIfTrue="1" operator="containsText" text="NS">
      <formula>NOT(ISERROR(SEARCH("NS",AK4:AK7)))</formula>
    </cfRule>
  </conditionalFormatting>
  <conditionalFormatting sqref="AK4:AK7">
    <cfRule type="containsText" dxfId="9367" priority="3821" stopIfTrue="1" operator="containsText" text="DW">
      <formula>NOT(ISERROR(SEARCH("DW",AK4:AK7)))</formula>
    </cfRule>
  </conditionalFormatting>
  <conditionalFormatting sqref="AK4:AK7">
    <cfRule type="containsText" dxfId="9366" priority="3822" stopIfTrue="1" operator="containsText" text="NC">
      <formula>NOT(ISERROR(SEARCH("NC",AK4:AK7)))</formula>
    </cfRule>
  </conditionalFormatting>
  <conditionalFormatting sqref="AK18:AK21">
    <cfRule type="containsText" dxfId="9365" priority="3823" stopIfTrue="1" operator="containsText" text="NS">
      <formula>NOT(ISERROR(SEARCH("NS",AK18:AK21)))</formula>
    </cfRule>
  </conditionalFormatting>
  <conditionalFormatting sqref="AK18:AK21">
    <cfRule type="containsText" dxfId="9364" priority="3824" stopIfTrue="1" operator="containsText" text="DW">
      <formula>NOT(ISERROR(SEARCH("DW",AK18:AK21)))</formula>
    </cfRule>
  </conditionalFormatting>
  <conditionalFormatting sqref="AK18:AK21">
    <cfRule type="containsText" dxfId="9363" priority="3825" stopIfTrue="1" operator="containsText" text="NC">
      <formula>NOT(ISERROR(SEARCH("NC",AK18:AK21)))</formula>
    </cfRule>
  </conditionalFormatting>
  <conditionalFormatting sqref="AK29:AK43">
    <cfRule type="containsText" dxfId="9362" priority="3826" stopIfTrue="1" operator="containsText" text="NS">
      <formula>NOT(ISERROR(SEARCH("NS",AK29:AK43)))</formula>
    </cfRule>
  </conditionalFormatting>
  <conditionalFormatting sqref="AK29:AK43">
    <cfRule type="containsText" dxfId="9361" priority="3827" stopIfTrue="1" operator="containsText" text="DW">
      <formula>NOT(ISERROR(SEARCH("DW",AK29:AK43)))</formula>
    </cfRule>
  </conditionalFormatting>
  <conditionalFormatting sqref="AK29:AK43">
    <cfRule type="containsText" dxfId="9360" priority="3828" stopIfTrue="1" operator="containsText" text="NC">
      <formula>NOT(ISERROR(SEARCH("NC",AK29:AK43)))</formula>
    </cfRule>
  </conditionalFormatting>
  <conditionalFormatting sqref="AK23:AK27">
    <cfRule type="containsText" dxfId="9359" priority="3829" stopIfTrue="1" operator="containsText" text="NS">
      <formula>NOT(ISERROR(SEARCH("NS",AK23:AK27)))</formula>
    </cfRule>
  </conditionalFormatting>
  <conditionalFormatting sqref="AK23:AK27">
    <cfRule type="containsText" dxfId="9358" priority="3830" stopIfTrue="1" operator="containsText" text="DW">
      <formula>NOT(ISERROR(SEARCH("DW",AK23:AK27)))</formula>
    </cfRule>
  </conditionalFormatting>
  <conditionalFormatting sqref="AK23:AK27">
    <cfRule type="containsText" dxfId="9357" priority="3831" stopIfTrue="1" operator="containsText" text="NC">
      <formula>NOT(ISERROR(SEARCH("NC",AK23:AK27)))</formula>
    </cfRule>
  </conditionalFormatting>
  <conditionalFormatting sqref="AK8">
    <cfRule type="containsText" dxfId="9356" priority="3832" stopIfTrue="1" operator="containsText" text="NS">
      <formula>NOT(ISERROR(SEARCH("NS",AK8)))</formula>
    </cfRule>
  </conditionalFormatting>
  <conditionalFormatting sqref="AK8">
    <cfRule type="containsText" dxfId="9355" priority="3833" stopIfTrue="1" operator="containsText" text="DW">
      <formula>NOT(ISERROR(SEARCH("DW",AK8)))</formula>
    </cfRule>
  </conditionalFormatting>
  <conditionalFormatting sqref="AK8">
    <cfRule type="containsText" dxfId="9354" priority="3834" stopIfTrue="1" operator="containsText" text="NC">
      <formula>NOT(ISERROR(SEARCH("NC",AK8)))</formula>
    </cfRule>
  </conditionalFormatting>
  <conditionalFormatting sqref="AK15:AK17">
    <cfRule type="containsText" dxfId="9353" priority="3835" stopIfTrue="1" operator="containsText" text="NS">
      <formula>NOT(ISERROR(SEARCH("NS",AK15:AK17)))</formula>
    </cfRule>
  </conditionalFormatting>
  <conditionalFormatting sqref="AK15:AK17">
    <cfRule type="containsText" dxfId="9352" priority="3836" stopIfTrue="1" operator="containsText" text="DW">
      <formula>NOT(ISERROR(SEARCH("DW",AK15:AK17)))</formula>
    </cfRule>
  </conditionalFormatting>
  <conditionalFormatting sqref="AK15:AK17">
    <cfRule type="containsText" dxfId="9351" priority="3837" stopIfTrue="1" operator="containsText" text="NC">
      <formula>NOT(ISERROR(SEARCH("NC",AK15:AK17)))</formula>
    </cfRule>
  </conditionalFormatting>
  <conditionalFormatting sqref="AK9:AK10">
    <cfRule type="containsText" dxfId="9350" priority="3838" stopIfTrue="1" operator="containsText" text="NS">
      <formula>NOT(ISERROR(SEARCH("NS",AK9:AK10)))</formula>
    </cfRule>
  </conditionalFormatting>
  <conditionalFormatting sqref="AK9:AK10">
    <cfRule type="containsText" dxfId="9349" priority="3839" stopIfTrue="1" operator="containsText" text="DW">
      <formula>NOT(ISERROR(SEARCH("DW",AK9:AK10)))</formula>
    </cfRule>
  </conditionalFormatting>
  <conditionalFormatting sqref="AK9:AK10">
    <cfRule type="containsText" dxfId="9348" priority="3840" stopIfTrue="1" operator="containsText" text="NC">
      <formula>NOT(ISERROR(SEARCH("NC",AK9:AK10)))</formula>
    </cfRule>
  </conditionalFormatting>
  <conditionalFormatting sqref="AK11:AK12">
    <cfRule type="containsText" dxfId="9347" priority="3841" stopIfTrue="1" operator="containsText" text="NS">
      <formula>NOT(ISERROR(SEARCH("NS",AK11:AK12)))</formula>
    </cfRule>
  </conditionalFormatting>
  <conditionalFormatting sqref="AK11:AK12">
    <cfRule type="containsText" dxfId="9346" priority="3842" stopIfTrue="1" operator="containsText" text="DW">
      <formula>NOT(ISERROR(SEARCH("DW",AK11:AK12)))</formula>
    </cfRule>
  </conditionalFormatting>
  <conditionalFormatting sqref="AK11:AK12">
    <cfRule type="containsText" dxfId="9345" priority="3843" stopIfTrue="1" operator="containsText" text="NC">
      <formula>NOT(ISERROR(SEARCH("NC",AK11:AK12)))</formula>
    </cfRule>
  </conditionalFormatting>
  <conditionalFormatting sqref="AK13:AK14">
    <cfRule type="containsText" dxfId="9344" priority="3844" stopIfTrue="1" operator="containsText" text="NS">
      <formula>NOT(ISERROR(SEARCH("NS",AK13:AK14)))</formula>
    </cfRule>
  </conditionalFormatting>
  <conditionalFormatting sqref="AK13:AK14">
    <cfRule type="containsText" dxfId="9343" priority="3845" stopIfTrue="1" operator="containsText" text="DW">
      <formula>NOT(ISERROR(SEARCH("DW",AK13:AK14)))</formula>
    </cfRule>
  </conditionalFormatting>
  <conditionalFormatting sqref="AK13:AK14">
    <cfRule type="containsText" dxfId="9342" priority="3846" stopIfTrue="1" operator="containsText" text="NC">
      <formula>NOT(ISERROR(SEARCH("NC",AK13:AK14)))</formula>
    </cfRule>
  </conditionalFormatting>
  <conditionalFormatting sqref="AK28">
    <cfRule type="containsText" dxfId="9341" priority="3847" stopIfTrue="1" operator="containsText" text="NS">
      <formula>NOT(ISERROR(SEARCH("NS",AK28)))</formula>
    </cfRule>
  </conditionalFormatting>
  <conditionalFormatting sqref="AK28">
    <cfRule type="containsText" dxfId="9340" priority="3848" stopIfTrue="1" operator="containsText" text="DW">
      <formula>NOT(ISERROR(SEARCH("DW",AK28)))</formula>
    </cfRule>
  </conditionalFormatting>
  <conditionalFormatting sqref="AK28">
    <cfRule type="containsText" dxfId="9339" priority="3849" stopIfTrue="1" operator="containsText" text="NC">
      <formula>NOT(ISERROR(SEARCH("NC",AK28)))</formula>
    </cfRule>
  </conditionalFormatting>
  <conditionalFormatting sqref="AK22">
    <cfRule type="containsText" dxfId="9338" priority="3850" stopIfTrue="1" operator="containsText" text="NS">
      <formula>NOT(ISERROR(SEARCH("NS",AK22)))</formula>
    </cfRule>
  </conditionalFormatting>
  <conditionalFormatting sqref="AK22">
    <cfRule type="containsText" dxfId="9337" priority="3851" stopIfTrue="1" operator="containsText" text="DW">
      <formula>NOT(ISERROR(SEARCH("DW",AK22)))</formula>
    </cfRule>
  </conditionalFormatting>
  <conditionalFormatting sqref="AK22">
    <cfRule type="containsText" dxfId="9336" priority="3852" stopIfTrue="1" operator="containsText" text="NC">
      <formula>NOT(ISERROR(SEARCH("NC",AK22)))</formula>
    </cfRule>
  </conditionalFormatting>
  <conditionalFormatting sqref="X4:X7">
    <cfRule type="containsText" dxfId="9335" priority="3853" stopIfTrue="1" operator="containsText" text="NS">
      <formula>NOT(ISERROR(SEARCH("NS",X4:X7)))</formula>
    </cfRule>
  </conditionalFormatting>
  <conditionalFormatting sqref="X4:X7">
    <cfRule type="containsText" dxfId="9334" priority="3854" stopIfTrue="1" operator="containsText" text="DW">
      <formula>NOT(ISERROR(SEARCH("DW",X4:X7)))</formula>
    </cfRule>
  </conditionalFormatting>
  <conditionalFormatting sqref="X4:X7">
    <cfRule type="containsText" dxfId="9333" priority="3855" stopIfTrue="1" operator="containsText" text="NC">
      <formula>NOT(ISERROR(SEARCH("NC",X4:X7)))</formula>
    </cfRule>
  </conditionalFormatting>
  <conditionalFormatting sqref="X18:X21">
    <cfRule type="containsText" dxfId="9332" priority="3856" stopIfTrue="1" operator="containsText" text="NS">
      <formula>NOT(ISERROR(SEARCH("NS",X18:X21)))</formula>
    </cfRule>
  </conditionalFormatting>
  <conditionalFormatting sqref="X18:X21">
    <cfRule type="containsText" dxfId="9331" priority="3857" stopIfTrue="1" operator="containsText" text="DW">
      <formula>NOT(ISERROR(SEARCH("DW",X18:X21)))</formula>
    </cfRule>
  </conditionalFormatting>
  <conditionalFormatting sqref="X18:X21">
    <cfRule type="containsText" dxfId="9330" priority="3858" stopIfTrue="1" operator="containsText" text="NC">
      <formula>NOT(ISERROR(SEARCH("NC",X18:X21)))</formula>
    </cfRule>
  </conditionalFormatting>
  <conditionalFormatting sqref="X29:X43">
    <cfRule type="containsText" dxfId="9329" priority="3859" stopIfTrue="1" operator="containsText" text="NS">
      <formula>NOT(ISERROR(SEARCH("NS",X29:X43)))</formula>
    </cfRule>
  </conditionalFormatting>
  <conditionalFormatting sqref="X29:X43">
    <cfRule type="containsText" dxfId="9328" priority="3860" stopIfTrue="1" operator="containsText" text="DW">
      <formula>NOT(ISERROR(SEARCH("DW",X29:X43)))</formula>
    </cfRule>
  </conditionalFormatting>
  <conditionalFormatting sqref="X29:X43">
    <cfRule type="containsText" dxfId="9327" priority="3861" stopIfTrue="1" operator="containsText" text="NC">
      <formula>NOT(ISERROR(SEARCH("NC",X29:X43)))</formula>
    </cfRule>
  </conditionalFormatting>
  <conditionalFormatting sqref="X23:X27">
    <cfRule type="containsText" dxfId="9326" priority="3862" stopIfTrue="1" operator="containsText" text="NS">
      <formula>NOT(ISERROR(SEARCH("NS",X23:X27)))</formula>
    </cfRule>
  </conditionalFormatting>
  <conditionalFormatting sqref="X23:X27">
    <cfRule type="containsText" dxfId="9325" priority="3863" stopIfTrue="1" operator="containsText" text="DW">
      <formula>NOT(ISERROR(SEARCH("DW",X23:X27)))</formula>
    </cfRule>
  </conditionalFormatting>
  <conditionalFormatting sqref="X23:X27">
    <cfRule type="containsText" dxfId="9324" priority="3864" stopIfTrue="1" operator="containsText" text="NC">
      <formula>NOT(ISERROR(SEARCH("NC",X23:X27)))</formula>
    </cfRule>
  </conditionalFormatting>
  <conditionalFormatting sqref="X8">
    <cfRule type="containsText" dxfId="9323" priority="3865" stopIfTrue="1" operator="containsText" text="NS">
      <formula>NOT(ISERROR(SEARCH("NS",X8)))</formula>
    </cfRule>
  </conditionalFormatting>
  <conditionalFormatting sqref="X8">
    <cfRule type="containsText" dxfId="9322" priority="3866" stopIfTrue="1" operator="containsText" text="DW">
      <formula>NOT(ISERROR(SEARCH("DW",X8)))</formula>
    </cfRule>
  </conditionalFormatting>
  <conditionalFormatting sqref="X8">
    <cfRule type="containsText" dxfId="9321" priority="3867" stopIfTrue="1" operator="containsText" text="NC">
      <formula>NOT(ISERROR(SEARCH("NC",X8)))</formula>
    </cfRule>
  </conditionalFormatting>
  <conditionalFormatting sqref="X15:X17">
    <cfRule type="containsText" dxfId="9320" priority="3868" stopIfTrue="1" operator="containsText" text="NS">
      <formula>NOT(ISERROR(SEARCH("NS",X15:X17)))</formula>
    </cfRule>
  </conditionalFormatting>
  <conditionalFormatting sqref="X15:X17">
    <cfRule type="containsText" dxfId="9319" priority="3869" stopIfTrue="1" operator="containsText" text="DW">
      <formula>NOT(ISERROR(SEARCH("DW",X15:X17)))</formula>
    </cfRule>
  </conditionalFormatting>
  <conditionalFormatting sqref="X15:X17">
    <cfRule type="containsText" dxfId="9318" priority="3870" stopIfTrue="1" operator="containsText" text="NC">
      <formula>NOT(ISERROR(SEARCH("NC",X15:X17)))</formula>
    </cfRule>
  </conditionalFormatting>
  <conditionalFormatting sqref="X9:X10">
    <cfRule type="containsText" dxfId="9317" priority="3871" stopIfTrue="1" operator="containsText" text="NS">
      <formula>NOT(ISERROR(SEARCH("NS",X9:X10)))</formula>
    </cfRule>
  </conditionalFormatting>
  <conditionalFormatting sqref="X9:X10">
    <cfRule type="containsText" dxfId="9316" priority="3872" stopIfTrue="1" operator="containsText" text="DW">
      <formula>NOT(ISERROR(SEARCH("DW",X9:X10)))</formula>
    </cfRule>
  </conditionalFormatting>
  <conditionalFormatting sqref="X9:X10">
    <cfRule type="containsText" dxfId="9315" priority="3873" stopIfTrue="1" operator="containsText" text="NC">
      <formula>NOT(ISERROR(SEARCH("NC",X9:X10)))</formula>
    </cfRule>
  </conditionalFormatting>
  <conditionalFormatting sqref="X11:X12">
    <cfRule type="containsText" dxfId="9314" priority="3874" stopIfTrue="1" operator="containsText" text="NS">
      <formula>NOT(ISERROR(SEARCH("NS",X11:X12)))</formula>
    </cfRule>
  </conditionalFormatting>
  <conditionalFormatting sqref="X11:X12">
    <cfRule type="containsText" dxfId="9313" priority="3875" stopIfTrue="1" operator="containsText" text="DW">
      <formula>NOT(ISERROR(SEARCH("DW",X11:X12)))</formula>
    </cfRule>
  </conditionalFormatting>
  <conditionalFormatting sqref="X11:X12">
    <cfRule type="containsText" dxfId="9312" priority="3876" stopIfTrue="1" operator="containsText" text="NC">
      <formula>NOT(ISERROR(SEARCH("NC",X11:X12)))</formula>
    </cfRule>
  </conditionalFormatting>
  <conditionalFormatting sqref="X13:X14">
    <cfRule type="containsText" dxfId="9311" priority="3877" stopIfTrue="1" operator="containsText" text="NS">
      <formula>NOT(ISERROR(SEARCH("NS",X13:X14)))</formula>
    </cfRule>
  </conditionalFormatting>
  <conditionalFormatting sqref="X13:X14">
    <cfRule type="containsText" dxfId="9310" priority="3878" stopIfTrue="1" operator="containsText" text="DW">
      <formula>NOT(ISERROR(SEARCH("DW",X13:X14)))</formula>
    </cfRule>
  </conditionalFormatting>
  <conditionalFormatting sqref="X13:X14">
    <cfRule type="containsText" dxfId="9309" priority="3879" stopIfTrue="1" operator="containsText" text="NC">
      <formula>NOT(ISERROR(SEARCH("NC",X13:X14)))</formula>
    </cfRule>
  </conditionalFormatting>
  <conditionalFormatting sqref="X28">
    <cfRule type="containsText" dxfId="9308" priority="3880" stopIfTrue="1" operator="containsText" text="NS">
      <formula>NOT(ISERROR(SEARCH("NS",X28)))</formula>
    </cfRule>
  </conditionalFormatting>
  <conditionalFormatting sqref="X28">
    <cfRule type="containsText" dxfId="9307" priority="3881" stopIfTrue="1" operator="containsText" text="DW">
      <formula>NOT(ISERROR(SEARCH("DW",X28)))</formula>
    </cfRule>
  </conditionalFormatting>
  <conditionalFormatting sqref="X28">
    <cfRule type="containsText" dxfId="9306" priority="3882" stopIfTrue="1" operator="containsText" text="NC">
      <formula>NOT(ISERROR(SEARCH("NC",X28)))</formula>
    </cfRule>
  </conditionalFormatting>
  <conditionalFormatting sqref="X22">
    <cfRule type="containsText" dxfId="9305" priority="3883" stopIfTrue="1" operator="containsText" text="NS">
      <formula>NOT(ISERROR(SEARCH("NS",X22)))</formula>
    </cfRule>
  </conditionalFormatting>
  <conditionalFormatting sqref="X22">
    <cfRule type="containsText" dxfId="9304" priority="3884" stopIfTrue="1" operator="containsText" text="DW">
      <formula>NOT(ISERROR(SEARCH("DW",X22)))</formula>
    </cfRule>
  </conditionalFormatting>
  <conditionalFormatting sqref="X22">
    <cfRule type="containsText" dxfId="9303" priority="3885" stopIfTrue="1" operator="containsText" text="NC">
      <formula>NOT(ISERROR(SEARCH("NC",X22)))</formula>
    </cfRule>
  </conditionalFormatting>
  <conditionalFormatting sqref="O4:O7">
    <cfRule type="containsText" dxfId="9302" priority="3886" stopIfTrue="1" operator="containsText" text="NS">
      <formula>NOT(ISERROR(SEARCH("NS",O4:O7)))</formula>
    </cfRule>
  </conditionalFormatting>
  <conditionalFormatting sqref="O4:O7">
    <cfRule type="containsText" dxfId="9301" priority="3887" stopIfTrue="1" operator="containsText" text="DW">
      <formula>NOT(ISERROR(SEARCH("DW",O4:O7)))</formula>
    </cfRule>
  </conditionalFormatting>
  <conditionalFormatting sqref="O4:O7">
    <cfRule type="containsText" dxfId="9300" priority="3888" stopIfTrue="1" operator="containsText" text="NC">
      <formula>NOT(ISERROR(SEARCH("NC",O4:O7)))</formula>
    </cfRule>
  </conditionalFormatting>
  <conditionalFormatting sqref="O18:O21">
    <cfRule type="containsText" dxfId="9299" priority="3889" stopIfTrue="1" operator="containsText" text="NS">
      <formula>NOT(ISERROR(SEARCH("NS",O18:O21)))</formula>
    </cfRule>
  </conditionalFormatting>
  <conditionalFormatting sqref="O18:O21">
    <cfRule type="containsText" dxfId="9298" priority="3890" stopIfTrue="1" operator="containsText" text="DW">
      <formula>NOT(ISERROR(SEARCH("DW",O18:O21)))</formula>
    </cfRule>
  </conditionalFormatting>
  <conditionalFormatting sqref="O18:O21">
    <cfRule type="containsText" dxfId="9297" priority="3891" stopIfTrue="1" operator="containsText" text="NC">
      <formula>NOT(ISERROR(SEARCH("NC",O18:O21)))</formula>
    </cfRule>
  </conditionalFormatting>
  <conditionalFormatting sqref="O29:O43">
    <cfRule type="containsText" dxfId="9296" priority="3892" stopIfTrue="1" operator="containsText" text="NS">
      <formula>NOT(ISERROR(SEARCH("NS",O29:O43)))</formula>
    </cfRule>
  </conditionalFormatting>
  <conditionalFormatting sqref="O29:O43">
    <cfRule type="containsText" dxfId="9295" priority="3893" stopIfTrue="1" operator="containsText" text="DW">
      <formula>NOT(ISERROR(SEARCH("DW",O29:O43)))</formula>
    </cfRule>
  </conditionalFormatting>
  <conditionalFormatting sqref="O29:O43">
    <cfRule type="containsText" dxfId="9294" priority="3894" stopIfTrue="1" operator="containsText" text="NC">
      <formula>NOT(ISERROR(SEARCH("NC",O29:O43)))</formula>
    </cfRule>
  </conditionalFormatting>
  <conditionalFormatting sqref="O23:O27">
    <cfRule type="containsText" dxfId="9293" priority="3895" stopIfTrue="1" operator="containsText" text="NS">
      <formula>NOT(ISERROR(SEARCH("NS",O23:O27)))</formula>
    </cfRule>
  </conditionalFormatting>
  <conditionalFormatting sqref="O23:O27">
    <cfRule type="containsText" dxfId="9292" priority="3896" stopIfTrue="1" operator="containsText" text="DW">
      <formula>NOT(ISERROR(SEARCH("DW",O23:O27)))</formula>
    </cfRule>
  </conditionalFormatting>
  <conditionalFormatting sqref="O23:O27">
    <cfRule type="containsText" dxfId="9291" priority="3897" stopIfTrue="1" operator="containsText" text="NC">
      <formula>NOT(ISERROR(SEARCH("NC",O23:O27)))</formula>
    </cfRule>
  </conditionalFormatting>
  <conditionalFormatting sqref="O8">
    <cfRule type="containsText" dxfId="9290" priority="3898" stopIfTrue="1" operator="containsText" text="NS">
      <formula>NOT(ISERROR(SEARCH("NS",O8)))</formula>
    </cfRule>
  </conditionalFormatting>
  <conditionalFormatting sqref="O8">
    <cfRule type="containsText" dxfId="9289" priority="3899" stopIfTrue="1" operator="containsText" text="DW">
      <formula>NOT(ISERROR(SEARCH("DW",O8)))</formula>
    </cfRule>
  </conditionalFormatting>
  <conditionalFormatting sqref="O8">
    <cfRule type="containsText" dxfId="9288" priority="3900" stopIfTrue="1" operator="containsText" text="NC">
      <formula>NOT(ISERROR(SEARCH("NC",O8)))</formula>
    </cfRule>
  </conditionalFormatting>
  <conditionalFormatting sqref="O15:O17">
    <cfRule type="containsText" dxfId="9287" priority="3901" stopIfTrue="1" operator="containsText" text="NS">
      <formula>NOT(ISERROR(SEARCH("NS",O15:O17)))</formula>
    </cfRule>
  </conditionalFormatting>
  <conditionalFormatting sqref="O15:O17">
    <cfRule type="containsText" dxfId="9286" priority="3902" stopIfTrue="1" operator="containsText" text="DW">
      <formula>NOT(ISERROR(SEARCH("DW",O15:O17)))</formula>
    </cfRule>
  </conditionalFormatting>
  <conditionalFormatting sqref="O15:O17">
    <cfRule type="containsText" dxfId="9285" priority="3903" stopIfTrue="1" operator="containsText" text="NC">
      <formula>NOT(ISERROR(SEARCH("NC",O15:O17)))</formula>
    </cfRule>
  </conditionalFormatting>
  <conditionalFormatting sqref="O9:O10">
    <cfRule type="containsText" dxfId="9284" priority="3904" stopIfTrue="1" operator="containsText" text="NS">
      <formula>NOT(ISERROR(SEARCH("NS",O9:O10)))</formula>
    </cfRule>
  </conditionalFormatting>
  <conditionalFormatting sqref="O9:O10">
    <cfRule type="containsText" dxfId="9283" priority="3905" stopIfTrue="1" operator="containsText" text="DW">
      <formula>NOT(ISERROR(SEARCH("DW",O9:O10)))</formula>
    </cfRule>
  </conditionalFormatting>
  <conditionalFormatting sqref="O9:O10">
    <cfRule type="containsText" dxfId="9282" priority="3906" stopIfTrue="1" operator="containsText" text="NC">
      <formula>NOT(ISERROR(SEARCH("NC",O9:O10)))</formula>
    </cfRule>
  </conditionalFormatting>
  <conditionalFormatting sqref="O11:O12">
    <cfRule type="containsText" dxfId="9281" priority="3907" stopIfTrue="1" operator="containsText" text="NS">
      <formula>NOT(ISERROR(SEARCH("NS",O11:O12)))</formula>
    </cfRule>
  </conditionalFormatting>
  <conditionalFormatting sqref="O11:O12">
    <cfRule type="containsText" dxfId="9280" priority="3908" stopIfTrue="1" operator="containsText" text="DW">
      <formula>NOT(ISERROR(SEARCH("DW",O11:O12)))</formula>
    </cfRule>
  </conditionalFormatting>
  <conditionalFormatting sqref="O11:O12">
    <cfRule type="containsText" dxfId="9279" priority="3909" stopIfTrue="1" operator="containsText" text="NC">
      <formula>NOT(ISERROR(SEARCH("NC",O11:O12)))</formula>
    </cfRule>
  </conditionalFormatting>
  <conditionalFormatting sqref="O13:O14">
    <cfRule type="containsText" dxfId="9278" priority="3910" stopIfTrue="1" operator="containsText" text="NS">
      <formula>NOT(ISERROR(SEARCH("NS",O13:O14)))</formula>
    </cfRule>
  </conditionalFormatting>
  <conditionalFormatting sqref="O13:O14">
    <cfRule type="containsText" dxfId="9277" priority="3911" stopIfTrue="1" operator="containsText" text="DW">
      <formula>NOT(ISERROR(SEARCH("DW",O13:O14)))</formula>
    </cfRule>
  </conditionalFormatting>
  <conditionalFormatting sqref="O13:O14">
    <cfRule type="containsText" dxfId="9276" priority="3912" stopIfTrue="1" operator="containsText" text="NC">
      <formula>NOT(ISERROR(SEARCH("NC",O13:O14)))</formula>
    </cfRule>
  </conditionalFormatting>
  <conditionalFormatting sqref="O28">
    <cfRule type="containsText" dxfId="9275" priority="3913" stopIfTrue="1" operator="containsText" text="NS">
      <formula>NOT(ISERROR(SEARCH("NS",O28)))</formula>
    </cfRule>
  </conditionalFormatting>
  <conditionalFormatting sqref="O28">
    <cfRule type="containsText" dxfId="9274" priority="3914" stopIfTrue="1" operator="containsText" text="DW">
      <formula>NOT(ISERROR(SEARCH("DW",O28)))</formula>
    </cfRule>
  </conditionalFormatting>
  <conditionalFormatting sqref="O28">
    <cfRule type="containsText" dxfId="9273" priority="3915" stopIfTrue="1" operator="containsText" text="NC">
      <formula>NOT(ISERROR(SEARCH("NC",O28)))</formula>
    </cfRule>
  </conditionalFormatting>
  <conditionalFormatting sqref="O22">
    <cfRule type="containsText" dxfId="9272" priority="3916" stopIfTrue="1" operator="containsText" text="NS">
      <formula>NOT(ISERROR(SEARCH("NS",O22)))</formula>
    </cfRule>
  </conditionalFormatting>
  <conditionalFormatting sqref="O22">
    <cfRule type="containsText" dxfId="9271" priority="3917" stopIfTrue="1" operator="containsText" text="DW">
      <formula>NOT(ISERROR(SEARCH("DW",O22)))</formula>
    </cfRule>
  </conditionalFormatting>
  <conditionalFormatting sqref="O22">
    <cfRule type="containsText" dxfId="9270" priority="3918" stopIfTrue="1" operator="containsText" text="NC">
      <formula>NOT(ISERROR(SEARCH("NC",O22)))</formula>
    </cfRule>
  </conditionalFormatting>
  <conditionalFormatting sqref="K4:K7">
    <cfRule type="containsText" dxfId="9269" priority="3919" stopIfTrue="1" operator="containsText" text="NS">
      <formula>NOT(ISERROR(SEARCH("NS",K4:K7)))</formula>
    </cfRule>
  </conditionalFormatting>
  <conditionalFormatting sqref="K4:K7">
    <cfRule type="containsText" dxfId="9268" priority="3920" stopIfTrue="1" operator="containsText" text="DW">
      <formula>NOT(ISERROR(SEARCH("DW",K4:K7)))</formula>
    </cfRule>
  </conditionalFormatting>
  <conditionalFormatting sqref="K4:K7">
    <cfRule type="containsText" dxfId="9267" priority="3921" stopIfTrue="1" operator="containsText" text="NC">
      <formula>NOT(ISERROR(SEARCH("NC",K4:K7)))</formula>
    </cfRule>
  </conditionalFormatting>
  <conditionalFormatting sqref="K18:K21">
    <cfRule type="containsText" dxfId="9266" priority="3922" stopIfTrue="1" operator="containsText" text="NS">
      <formula>NOT(ISERROR(SEARCH("NS",K18:K21)))</formula>
    </cfRule>
  </conditionalFormatting>
  <conditionalFormatting sqref="K18:K21">
    <cfRule type="containsText" dxfId="9265" priority="3923" stopIfTrue="1" operator="containsText" text="DW">
      <formula>NOT(ISERROR(SEARCH("DW",K18:K21)))</formula>
    </cfRule>
  </conditionalFormatting>
  <conditionalFormatting sqref="K18:K21">
    <cfRule type="containsText" dxfId="9264" priority="3924" stopIfTrue="1" operator="containsText" text="NC">
      <formula>NOT(ISERROR(SEARCH("NC",K18:K21)))</formula>
    </cfRule>
  </conditionalFormatting>
  <conditionalFormatting sqref="K29:K43">
    <cfRule type="containsText" dxfId="9263" priority="3925" stopIfTrue="1" operator="containsText" text="NS">
      <formula>NOT(ISERROR(SEARCH("NS",K29:K43)))</formula>
    </cfRule>
  </conditionalFormatting>
  <conditionalFormatting sqref="K29:K43">
    <cfRule type="containsText" dxfId="9262" priority="3926" stopIfTrue="1" operator="containsText" text="DW">
      <formula>NOT(ISERROR(SEARCH("DW",K29:K43)))</formula>
    </cfRule>
  </conditionalFormatting>
  <conditionalFormatting sqref="K29:K43">
    <cfRule type="containsText" dxfId="9261" priority="3927" stopIfTrue="1" operator="containsText" text="NC">
      <formula>NOT(ISERROR(SEARCH("NC",K29:K43)))</formula>
    </cfRule>
  </conditionalFormatting>
  <conditionalFormatting sqref="K23:K27">
    <cfRule type="containsText" dxfId="9260" priority="3928" stopIfTrue="1" operator="containsText" text="NS">
      <formula>NOT(ISERROR(SEARCH("NS",K23:K27)))</formula>
    </cfRule>
  </conditionalFormatting>
  <conditionalFormatting sqref="K23:K27">
    <cfRule type="containsText" dxfId="9259" priority="3929" stopIfTrue="1" operator="containsText" text="DW">
      <formula>NOT(ISERROR(SEARCH("DW",K23:K27)))</formula>
    </cfRule>
  </conditionalFormatting>
  <conditionalFormatting sqref="K23:K27">
    <cfRule type="containsText" dxfId="9258" priority="3930" stopIfTrue="1" operator="containsText" text="NC">
      <formula>NOT(ISERROR(SEARCH("NC",K23:K27)))</formula>
    </cfRule>
  </conditionalFormatting>
  <conditionalFormatting sqref="K8">
    <cfRule type="containsText" dxfId="9257" priority="3931" stopIfTrue="1" operator="containsText" text="NS">
      <formula>NOT(ISERROR(SEARCH("NS",K8)))</formula>
    </cfRule>
  </conditionalFormatting>
  <conditionalFormatting sqref="K8">
    <cfRule type="containsText" dxfId="9256" priority="3932" stopIfTrue="1" operator="containsText" text="DW">
      <formula>NOT(ISERROR(SEARCH("DW",K8)))</formula>
    </cfRule>
  </conditionalFormatting>
  <conditionalFormatting sqref="K8">
    <cfRule type="containsText" dxfId="9255" priority="3933" stopIfTrue="1" operator="containsText" text="NC">
      <formula>NOT(ISERROR(SEARCH("NC",K8)))</formula>
    </cfRule>
  </conditionalFormatting>
  <conditionalFormatting sqref="K15:K17">
    <cfRule type="containsText" dxfId="9254" priority="3934" stopIfTrue="1" operator="containsText" text="NS">
      <formula>NOT(ISERROR(SEARCH("NS",K15:K17)))</formula>
    </cfRule>
  </conditionalFormatting>
  <conditionalFormatting sqref="K15:K17">
    <cfRule type="containsText" dxfId="9253" priority="3935" stopIfTrue="1" operator="containsText" text="DW">
      <formula>NOT(ISERROR(SEARCH("DW",K15:K17)))</formula>
    </cfRule>
  </conditionalFormatting>
  <conditionalFormatting sqref="K15:K17">
    <cfRule type="containsText" dxfId="9252" priority="3936" stopIfTrue="1" operator="containsText" text="NC">
      <formula>NOT(ISERROR(SEARCH("NC",K15:K17)))</formula>
    </cfRule>
  </conditionalFormatting>
  <conditionalFormatting sqref="K9:K10">
    <cfRule type="containsText" dxfId="9251" priority="3937" stopIfTrue="1" operator="containsText" text="NS">
      <formula>NOT(ISERROR(SEARCH("NS",K9:K10)))</formula>
    </cfRule>
  </conditionalFormatting>
  <conditionalFormatting sqref="K9:K10">
    <cfRule type="containsText" dxfId="9250" priority="3938" stopIfTrue="1" operator="containsText" text="DW">
      <formula>NOT(ISERROR(SEARCH("DW",K9:K10)))</formula>
    </cfRule>
  </conditionalFormatting>
  <conditionalFormatting sqref="K9:K10">
    <cfRule type="containsText" dxfId="9249" priority="3939" stopIfTrue="1" operator="containsText" text="NC">
      <formula>NOT(ISERROR(SEARCH("NC",K9:K10)))</formula>
    </cfRule>
  </conditionalFormatting>
  <conditionalFormatting sqref="K11:K12">
    <cfRule type="containsText" dxfId="9248" priority="3940" stopIfTrue="1" operator="containsText" text="NS">
      <formula>NOT(ISERROR(SEARCH("NS",K11:K12)))</formula>
    </cfRule>
  </conditionalFormatting>
  <conditionalFormatting sqref="K11:K12">
    <cfRule type="containsText" dxfId="9247" priority="3941" stopIfTrue="1" operator="containsText" text="DW">
      <formula>NOT(ISERROR(SEARCH("DW",K11:K12)))</formula>
    </cfRule>
  </conditionalFormatting>
  <conditionalFormatting sqref="K11:K12">
    <cfRule type="containsText" dxfId="9246" priority="3942" stopIfTrue="1" operator="containsText" text="NC">
      <formula>NOT(ISERROR(SEARCH("NC",K11:K12)))</formula>
    </cfRule>
  </conditionalFormatting>
  <conditionalFormatting sqref="K13:K14">
    <cfRule type="containsText" dxfId="9245" priority="3943" stopIfTrue="1" operator="containsText" text="NS">
      <formula>NOT(ISERROR(SEARCH("NS",K13:K14)))</formula>
    </cfRule>
  </conditionalFormatting>
  <conditionalFormatting sqref="K13:K14">
    <cfRule type="containsText" dxfId="9244" priority="3944" stopIfTrue="1" operator="containsText" text="DW">
      <formula>NOT(ISERROR(SEARCH("DW",K13:K14)))</formula>
    </cfRule>
  </conditionalFormatting>
  <conditionalFormatting sqref="K13:K14">
    <cfRule type="containsText" dxfId="9243" priority="3945" stopIfTrue="1" operator="containsText" text="NC">
      <formula>NOT(ISERROR(SEARCH("NC",K13:K14)))</formula>
    </cfRule>
  </conditionalFormatting>
  <conditionalFormatting sqref="K28">
    <cfRule type="containsText" dxfId="9242" priority="3946" stopIfTrue="1" operator="containsText" text="NS">
      <formula>NOT(ISERROR(SEARCH("NS",K28)))</formula>
    </cfRule>
  </conditionalFormatting>
  <conditionalFormatting sqref="K28">
    <cfRule type="containsText" dxfId="9241" priority="3947" stopIfTrue="1" operator="containsText" text="DW">
      <formula>NOT(ISERROR(SEARCH("DW",K28)))</formula>
    </cfRule>
  </conditionalFormatting>
  <conditionalFormatting sqref="K28">
    <cfRule type="containsText" dxfId="9240" priority="3948" stopIfTrue="1" operator="containsText" text="NC">
      <formula>NOT(ISERROR(SEARCH("NC",K28)))</formula>
    </cfRule>
  </conditionalFormatting>
  <conditionalFormatting sqref="K22">
    <cfRule type="containsText" dxfId="9239" priority="3949" stopIfTrue="1" operator="containsText" text="NS">
      <formula>NOT(ISERROR(SEARCH("NS",K22)))</formula>
    </cfRule>
  </conditionalFormatting>
  <conditionalFormatting sqref="K22">
    <cfRule type="containsText" dxfId="9238" priority="3950" stopIfTrue="1" operator="containsText" text="DW">
      <formula>NOT(ISERROR(SEARCH("DW",K22)))</formula>
    </cfRule>
  </conditionalFormatting>
  <conditionalFormatting sqref="K22">
    <cfRule type="containsText" dxfId="9237" priority="3951" stopIfTrue="1" operator="containsText" text="NC">
      <formula>NOT(ISERROR(SEARCH("NC",K22)))</formula>
    </cfRule>
  </conditionalFormatting>
  <conditionalFormatting sqref="AP4:AP7">
    <cfRule type="containsText" dxfId="9236" priority="3952" stopIfTrue="1" operator="containsText" text="NS">
      <formula>NOT(ISERROR(SEARCH("NS",AP4:AP7)))</formula>
    </cfRule>
  </conditionalFormatting>
  <conditionalFormatting sqref="AP4:AP7">
    <cfRule type="containsText" dxfId="9235" priority="3953" stopIfTrue="1" operator="containsText" text="DW">
      <formula>NOT(ISERROR(SEARCH("DW",AP4:AP7)))</formula>
    </cfRule>
  </conditionalFormatting>
  <conditionalFormatting sqref="AP4:AP7">
    <cfRule type="containsText" dxfId="9234" priority="3954" stopIfTrue="1" operator="containsText" text="NC">
      <formula>NOT(ISERROR(SEARCH("NC",AP4:AP7)))</formula>
    </cfRule>
  </conditionalFormatting>
  <conditionalFormatting sqref="AP18:AP21">
    <cfRule type="containsText" dxfId="9233" priority="3955" stopIfTrue="1" operator="containsText" text="NS">
      <formula>NOT(ISERROR(SEARCH("NS",AP18:AP21)))</formula>
    </cfRule>
  </conditionalFormatting>
  <conditionalFormatting sqref="AP18:AP21">
    <cfRule type="containsText" dxfId="9232" priority="3956" stopIfTrue="1" operator="containsText" text="DW">
      <formula>NOT(ISERROR(SEARCH("DW",AP18:AP21)))</formula>
    </cfRule>
  </conditionalFormatting>
  <conditionalFormatting sqref="AP18:AP21">
    <cfRule type="containsText" dxfId="9231" priority="3957" stopIfTrue="1" operator="containsText" text="NC">
      <formula>NOT(ISERROR(SEARCH("NC",AP18:AP21)))</formula>
    </cfRule>
  </conditionalFormatting>
  <conditionalFormatting sqref="AP29:AP43">
    <cfRule type="containsText" dxfId="9230" priority="3958" stopIfTrue="1" operator="containsText" text="NS">
      <formula>NOT(ISERROR(SEARCH("NS",AP29:AP43)))</formula>
    </cfRule>
  </conditionalFormatting>
  <conditionalFormatting sqref="AP29:AP43">
    <cfRule type="containsText" dxfId="9229" priority="3959" stopIfTrue="1" operator="containsText" text="DW">
      <formula>NOT(ISERROR(SEARCH("DW",AP29:AP43)))</formula>
    </cfRule>
  </conditionalFormatting>
  <conditionalFormatting sqref="AP29:AP43">
    <cfRule type="containsText" dxfId="9228" priority="3960" stopIfTrue="1" operator="containsText" text="NC">
      <formula>NOT(ISERROR(SEARCH("NC",AP29:AP43)))</formula>
    </cfRule>
  </conditionalFormatting>
  <conditionalFormatting sqref="AP23:AP27">
    <cfRule type="containsText" dxfId="9227" priority="3961" stopIfTrue="1" operator="containsText" text="NS">
      <formula>NOT(ISERROR(SEARCH("NS",AP23:AP27)))</formula>
    </cfRule>
  </conditionalFormatting>
  <conditionalFormatting sqref="AP23:AP27">
    <cfRule type="containsText" dxfId="9226" priority="3962" stopIfTrue="1" operator="containsText" text="DW">
      <formula>NOT(ISERROR(SEARCH("DW",AP23:AP27)))</formula>
    </cfRule>
  </conditionalFormatting>
  <conditionalFormatting sqref="AP23:AP27">
    <cfRule type="containsText" dxfId="9225" priority="3963" stopIfTrue="1" operator="containsText" text="NC">
      <formula>NOT(ISERROR(SEARCH("NC",AP23:AP27)))</formula>
    </cfRule>
  </conditionalFormatting>
  <conditionalFormatting sqref="AP8">
    <cfRule type="containsText" dxfId="9224" priority="3964" stopIfTrue="1" operator="containsText" text="NS">
      <formula>NOT(ISERROR(SEARCH("NS",AP8)))</formula>
    </cfRule>
  </conditionalFormatting>
  <conditionalFormatting sqref="AP8">
    <cfRule type="containsText" dxfId="9223" priority="3965" stopIfTrue="1" operator="containsText" text="DW">
      <formula>NOT(ISERROR(SEARCH("DW",AP8)))</formula>
    </cfRule>
  </conditionalFormatting>
  <conditionalFormatting sqref="AP8">
    <cfRule type="containsText" dxfId="9222" priority="3966" stopIfTrue="1" operator="containsText" text="NC">
      <formula>NOT(ISERROR(SEARCH("NC",AP8)))</formula>
    </cfRule>
  </conditionalFormatting>
  <conditionalFormatting sqref="AP15:AP17">
    <cfRule type="containsText" dxfId="9221" priority="3967" stopIfTrue="1" operator="containsText" text="NS">
      <formula>NOT(ISERROR(SEARCH("NS",AP15:AP17)))</formula>
    </cfRule>
  </conditionalFormatting>
  <conditionalFormatting sqref="AP15:AP17">
    <cfRule type="containsText" dxfId="9220" priority="3968" stopIfTrue="1" operator="containsText" text="DW">
      <formula>NOT(ISERROR(SEARCH("DW",AP15:AP17)))</formula>
    </cfRule>
  </conditionalFormatting>
  <conditionalFormatting sqref="AP15:AP17">
    <cfRule type="containsText" dxfId="9219" priority="3969" stopIfTrue="1" operator="containsText" text="NC">
      <formula>NOT(ISERROR(SEARCH("NC",AP15:AP17)))</formula>
    </cfRule>
  </conditionalFormatting>
  <conditionalFormatting sqref="AP9:AP10">
    <cfRule type="containsText" dxfId="9218" priority="3970" stopIfTrue="1" operator="containsText" text="NS">
      <formula>NOT(ISERROR(SEARCH("NS",AP9:AP10)))</formula>
    </cfRule>
  </conditionalFormatting>
  <conditionalFormatting sqref="AP9:AP10">
    <cfRule type="containsText" dxfId="9217" priority="3971" stopIfTrue="1" operator="containsText" text="DW">
      <formula>NOT(ISERROR(SEARCH("DW",AP9:AP10)))</formula>
    </cfRule>
  </conditionalFormatting>
  <conditionalFormatting sqref="AP9:AP10">
    <cfRule type="containsText" dxfId="9216" priority="3972" stopIfTrue="1" operator="containsText" text="NC">
      <formula>NOT(ISERROR(SEARCH("NC",AP9:AP10)))</formula>
    </cfRule>
  </conditionalFormatting>
  <conditionalFormatting sqref="AP11:AP12">
    <cfRule type="containsText" dxfId="9215" priority="3973" stopIfTrue="1" operator="containsText" text="NS">
      <formula>NOT(ISERROR(SEARCH("NS",AP11:AP12)))</formula>
    </cfRule>
  </conditionalFormatting>
  <conditionalFormatting sqref="AP11:AP12">
    <cfRule type="containsText" dxfId="9214" priority="3974" stopIfTrue="1" operator="containsText" text="DW">
      <formula>NOT(ISERROR(SEARCH("DW",AP11:AP12)))</formula>
    </cfRule>
  </conditionalFormatting>
  <conditionalFormatting sqref="AP11:AP12">
    <cfRule type="containsText" dxfId="9213" priority="3975" stopIfTrue="1" operator="containsText" text="NC">
      <formula>NOT(ISERROR(SEARCH("NC",AP11:AP12)))</formula>
    </cfRule>
  </conditionalFormatting>
  <conditionalFormatting sqref="AP13:AP14">
    <cfRule type="containsText" dxfId="9212" priority="3976" stopIfTrue="1" operator="containsText" text="NS">
      <formula>NOT(ISERROR(SEARCH("NS",AP13:AP14)))</formula>
    </cfRule>
  </conditionalFormatting>
  <conditionalFormatting sqref="AP13:AP14">
    <cfRule type="containsText" dxfId="9211" priority="3977" stopIfTrue="1" operator="containsText" text="DW">
      <formula>NOT(ISERROR(SEARCH("DW",AP13:AP14)))</formula>
    </cfRule>
  </conditionalFormatting>
  <conditionalFormatting sqref="AP13:AP14">
    <cfRule type="containsText" dxfId="9210" priority="3978" stopIfTrue="1" operator="containsText" text="NC">
      <formula>NOT(ISERROR(SEARCH("NC",AP13:AP14)))</formula>
    </cfRule>
  </conditionalFormatting>
  <conditionalFormatting sqref="AP28">
    <cfRule type="containsText" dxfId="9209" priority="3979" stopIfTrue="1" operator="containsText" text="NS">
      <formula>NOT(ISERROR(SEARCH("NS",AP28)))</formula>
    </cfRule>
  </conditionalFormatting>
  <conditionalFormatting sqref="AP28">
    <cfRule type="containsText" dxfId="9208" priority="3980" stopIfTrue="1" operator="containsText" text="DW">
      <formula>NOT(ISERROR(SEARCH("DW",AP28)))</formula>
    </cfRule>
  </conditionalFormatting>
  <conditionalFormatting sqref="AP28">
    <cfRule type="containsText" dxfId="9207" priority="3981" stopIfTrue="1" operator="containsText" text="NC">
      <formula>NOT(ISERROR(SEARCH("NC",AP28)))</formula>
    </cfRule>
  </conditionalFormatting>
  <conditionalFormatting sqref="AP22">
    <cfRule type="containsText" dxfId="9206" priority="3982" stopIfTrue="1" operator="containsText" text="NS">
      <formula>NOT(ISERROR(SEARCH("NS",AP22)))</formula>
    </cfRule>
  </conditionalFormatting>
  <conditionalFormatting sqref="AP22">
    <cfRule type="containsText" dxfId="9205" priority="3983" stopIfTrue="1" operator="containsText" text="DW">
      <formula>NOT(ISERROR(SEARCH("DW",AP22)))</formula>
    </cfRule>
  </conditionalFormatting>
  <conditionalFormatting sqref="AP22">
    <cfRule type="containsText" dxfId="9204" priority="3984" stopIfTrue="1" operator="containsText" text="NC">
      <formula>NOT(ISERROR(SEARCH("NC",AP22)))</formula>
    </cfRule>
  </conditionalFormatting>
  <conditionalFormatting sqref="AC4:AC7">
    <cfRule type="containsText" dxfId="9203" priority="3985" stopIfTrue="1" operator="containsText" text="NS">
      <formula>NOT(ISERROR(SEARCH("NS",AC4:AC7)))</formula>
    </cfRule>
  </conditionalFormatting>
  <conditionalFormatting sqref="AC4:AC7">
    <cfRule type="containsText" dxfId="9202" priority="3986" stopIfTrue="1" operator="containsText" text="DW">
      <formula>NOT(ISERROR(SEARCH("DW",AC4:AC7)))</formula>
    </cfRule>
  </conditionalFormatting>
  <conditionalFormatting sqref="AC4:AC7">
    <cfRule type="containsText" dxfId="9201" priority="3987" stopIfTrue="1" operator="containsText" text="NC">
      <formula>NOT(ISERROR(SEARCH("NC",AC4:AC7)))</formula>
    </cfRule>
  </conditionalFormatting>
  <conditionalFormatting sqref="AC18:AC21">
    <cfRule type="containsText" dxfId="9200" priority="3988" stopIfTrue="1" operator="containsText" text="NS">
      <formula>NOT(ISERROR(SEARCH("NS",AC18:AC21)))</formula>
    </cfRule>
  </conditionalFormatting>
  <conditionalFormatting sqref="AC18:AC21">
    <cfRule type="containsText" dxfId="9199" priority="3989" stopIfTrue="1" operator="containsText" text="DW">
      <formula>NOT(ISERROR(SEARCH("DW",AC18:AC21)))</formula>
    </cfRule>
  </conditionalFormatting>
  <conditionalFormatting sqref="AC18:AC21">
    <cfRule type="containsText" dxfId="9198" priority="3990" stopIfTrue="1" operator="containsText" text="NC">
      <formula>NOT(ISERROR(SEARCH("NC",AC18:AC21)))</formula>
    </cfRule>
  </conditionalFormatting>
  <conditionalFormatting sqref="AC29:AC43">
    <cfRule type="containsText" dxfId="9197" priority="3991" stopIfTrue="1" operator="containsText" text="NS">
      <formula>NOT(ISERROR(SEARCH("NS",AC29:AC43)))</formula>
    </cfRule>
  </conditionalFormatting>
  <conditionalFormatting sqref="AC29:AC43">
    <cfRule type="containsText" dxfId="9196" priority="3992" stopIfTrue="1" operator="containsText" text="DW">
      <formula>NOT(ISERROR(SEARCH("DW",AC29:AC43)))</formula>
    </cfRule>
  </conditionalFormatting>
  <conditionalFormatting sqref="AC29:AC43">
    <cfRule type="containsText" dxfId="9195" priority="3993" stopIfTrue="1" operator="containsText" text="NC">
      <formula>NOT(ISERROR(SEARCH("NC",AC29:AC43)))</formula>
    </cfRule>
  </conditionalFormatting>
  <conditionalFormatting sqref="AC23:AC27">
    <cfRule type="containsText" dxfId="9194" priority="3994" stopIfTrue="1" operator="containsText" text="NS">
      <formula>NOT(ISERROR(SEARCH("NS",AC23:AC27)))</formula>
    </cfRule>
  </conditionalFormatting>
  <conditionalFormatting sqref="AC23:AC27">
    <cfRule type="containsText" dxfId="9193" priority="3995" stopIfTrue="1" operator="containsText" text="DW">
      <formula>NOT(ISERROR(SEARCH("DW",AC23:AC27)))</formula>
    </cfRule>
  </conditionalFormatting>
  <conditionalFormatting sqref="AC23:AC27">
    <cfRule type="containsText" dxfId="9192" priority="3996" stopIfTrue="1" operator="containsText" text="NC">
      <formula>NOT(ISERROR(SEARCH("NC",AC23:AC27)))</formula>
    </cfRule>
  </conditionalFormatting>
  <conditionalFormatting sqref="AC8">
    <cfRule type="containsText" dxfId="9191" priority="3997" stopIfTrue="1" operator="containsText" text="NS">
      <formula>NOT(ISERROR(SEARCH("NS",AC8)))</formula>
    </cfRule>
  </conditionalFormatting>
  <conditionalFormatting sqref="AC8">
    <cfRule type="containsText" dxfId="9190" priority="3998" stopIfTrue="1" operator="containsText" text="DW">
      <formula>NOT(ISERROR(SEARCH("DW",AC8)))</formula>
    </cfRule>
  </conditionalFormatting>
  <conditionalFormatting sqref="AC8">
    <cfRule type="containsText" dxfId="9189" priority="3999" stopIfTrue="1" operator="containsText" text="NC">
      <formula>NOT(ISERROR(SEARCH("NC",AC8)))</formula>
    </cfRule>
  </conditionalFormatting>
  <conditionalFormatting sqref="AC15:AC17">
    <cfRule type="containsText" dxfId="9188" priority="4000" stopIfTrue="1" operator="containsText" text="NS">
      <formula>NOT(ISERROR(SEARCH("NS",AC15:AC17)))</formula>
    </cfRule>
  </conditionalFormatting>
  <conditionalFormatting sqref="AC15:AC17">
    <cfRule type="containsText" dxfId="9187" priority="4001" stopIfTrue="1" operator="containsText" text="DW">
      <formula>NOT(ISERROR(SEARCH("DW",AC15:AC17)))</formula>
    </cfRule>
  </conditionalFormatting>
  <conditionalFormatting sqref="AC15:AC17">
    <cfRule type="containsText" dxfId="9186" priority="4002" stopIfTrue="1" operator="containsText" text="NC">
      <formula>NOT(ISERROR(SEARCH("NC",AC15:AC17)))</formula>
    </cfRule>
  </conditionalFormatting>
  <conditionalFormatting sqref="AC9:AC10">
    <cfRule type="containsText" dxfId="9185" priority="4003" stopIfTrue="1" operator="containsText" text="NS">
      <formula>NOT(ISERROR(SEARCH("NS",AC9:AC10)))</formula>
    </cfRule>
  </conditionalFormatting>
  <conditionalFormatting sqref="AC9:AC10">
    <cfRule type="containsText" dxfId="9184" priority="4004" stopIfTrue="1" operator="containsText" text="DW">
      <formula>NOT(ISERROR(SEARCH("DW",AC9:AC10)))</formula>
    </cfRule>
  </conditionalFormatting>
  <conditionalFormatting sqref="AC9:AC10">
    <cfRule type="containsText" dxfId="9183" priority="4005" stopIfTrue="1" operator="containsText" text="NC">
      <formula>NOT(ISERROR(SEARCH("NC",AC9:AC10)))</formula>
    </cfRule>
  </conditionalFormatting>
  <conditionalFormatting sqref="AC11:AC12">
    <cfRule type="containsText" dxfId="9182" priority="4006" stopIfTrue="1" operator="containsText" text="NS">
      <formula>NOT(ISERROR(SEARCH("NS",AC11:AC12)))</formula>
    </cfRule>
  </conditionalFormatting>
  <conditionalFormatting sqref="AC11:AC12">
    <cfRule type="containsText" dxfId="9181" priority="4007" stopIfTrue="1" operator="containsText" text="DW">
      <formula>NOT(ISERROR(SEARCH("DW",AC11:AC12)))</formula>
    </cfRule>
  </conditionalFormatting>
  <conditionalFormatting sqref="AC11:AC12">
    <cfRule type="containsText" dxfId="9180" priority="4008" stopIfTrue="1" operator="containsText" text="NC">
      <formula>NOT(ISERROR(SEARCH("NC",AC11:AC12)))</formula>
    </cfRule>
  </conditionalFormatting>
  <conditionalFormatting sqref="AC13:AC14">
    <cfRule type="containsText" dxfId="9179" priority="4009" stopIfTrue="1" operator="containsText" text="NS">
      <formula>NOT(ISERROR(SEARCH("NS",AC13:AC14)))</formula>
    </cfRule>
  </conditionalFormatting>
  <conditionalFormatting sqref="AC13:AC14">
    <cfRule type="containsText" dxfId="9178" priority="4010" stopIfTrue="1" operator="containsText" text="DW">
      <formula>NOT(ISERROR(SEARCH("DW",AC13:AC14)))</formula>
    </cfRule>
  </conditionalFormatting>
  <conditionalFormatting sqref="AC13:AC14">
    <cfRule type="containsText" dxfId="9177" priority="4011" stopIfTrue="1" operator="containsText" text="NC">
      <formula>NOT(ISERROR(SEARCH("NC",AC13:AC14)))</formula>
    </cfRule>
  </conditionalFormatting>
  <conditionalFormatting sqref="AC28">
    <cfRule type="containsText" dxfId="9176" priority="4012" stopIfTrue="1" operator="containsText" text="NS">
      <formula>NOT(ISERROR(SEARCH("NS",AC28)))</formula>
    </cfRule>
  </conditionalFormatting>
  <conditionalFormatting sqref="AC28">
    <cfRule type="containsText" dxfId="9175" priority="4013" stopIfTrue="1" operator="containsText" text="DW">
      <formula>NOT(ISERROR(SEARCH("DW",AC28)))</formula>
    </cfRule>
  </conditionalFormatting>
  <conditionalFormatting sqref="AC28">
    <cfRule type="containsText" dxfId="9174" priority="4014" stopIfTrue="1" operator="containsText" text="NC">
      <formula>NOT(ISERROR(SEARCH("NC",AC28)))</formula>
    </cfRule>
  </conditionalFormatting>
  <conditionalFormatting sqref="AC22">
    <cfRule type="containsText" dxfId="9173" priority="4015" stopIfTrue="1" operator="containsText" text="NS">
      <formula>NOT(ISERROR(SEARCH("NS",AC22)))</formula>
    </cfRule>
  </conditionalFormatting>
  <conditionalFormatting sqref="AC22">
    <cfRule type="containsText" dxfId="9172" priority="4016" stopIfTrue="1" operator="containsText" text="DW">
      <formula>NOT(ISERROR(SEARCH("DW",AC22)))</formula>
    </cfRule>
  </conditionalFormatting>
  <conditionalFormatting sqref="AC22">
    <cfRule type="containsText" dxfId="9171" priority="4017" stopIfTrue="1" operator="containsText" text="NC">
      <formula>NOT(ISERROR(SEARCH("NC",AC22)))</formula>
    </cfRule>
  </conditionalFormatting>
  <conditionalFormatting sqref="AZ4:AZ7">
    <cfRule type="containsText" dxfId="9170" priority="4018" stopIfTrue="1" operator="containsText" text="NS">
      <formula>NOT(ISERROR(SEARCH("NS",AZ4:AZ7)))</formula>
    </cfRule>
  </conditionalFormatting>
  <conditionalFormatting sqref="AZ4:AZ7">
    <cfRule type="containsText" dxfId="9169" priority="4019" stopIfTrue="1" operator="containsText" text="DW">
      <formula>NOT(ISERROR(SEARCH("DW",AZ4:AZ7)))</formula>
    </cfRule>
  </conditionalFormatting>
  <conditionalFormatting sqref="AZ4:AZ7">
    <cfRule type="containsText" dxfId="9168" priority="4020" stopIfTrue="1" operator="containsText" text="NC">
      <formula>NOT(ISERROR(SEARCH("NC",AZ4:AZ7)))</formula>
    </cfRule>
  </conditionalFormatting>
  <conditionalFormatting sqref="AZ18:AZ21">
    <cfRule type="containsText" dxfId="9167" priority="4021" stopIfTrue="1" operator="containsText" text="NS">
      <formula>NOT(ISERROR(SEARCH("NS",AZ18:AZ21)))</formula>
    </cfRule>
  </conditionalFormatting>
  <conditionalFormatting sqref="AZ18:AZ21">
    <cfRule type="containsText" dxfId="9166" priority="4022" stopIfTrue="1" operator="containsText" text="DW">
      <formula>NOT(ISERROR(SEARCH("DW",AZ18:AZ21)))</formula>
    </cfRule>
  </conditionalFormatting>
  <conditionalFormatting sqref="AZ18:AZ21">
    <cfRule type="containsText" dxfId="9165" priority="4023" stopIfTrue="1" operator="containsText" text="NC">
      <formula>NOT(ISERROR(SEARCH("NC",AZ18:AZ21)))</formula>
    </cfRule>
  </conditionalFormatting>
  <conditionalFormatting sqref="AZ29:AZ43">
    <cfRule type="containsText" dxfId="9164" priority="4024" stopIfTrue="1" operator="containsText" text="NS">
      <formula>NOT(ISERROR(SEARCH("NS",AZ29:AZ43)))</formula>
    </cfRule>
  </conditionalFormatting>
  <conditionalFormatting sqref="AZ29:AZ43">
    <cfRule type="containsText" dxfId="9163" priority="4025" stopIfTrue="1" operator="containsText" text="DW">
      <formula>NOT(ISERROR(SEARCH("DW",AZ29:AZ43)))</formula>
    </cfRule>
  </conditionalFormatting>
  <conditionalFormatting sqref="AZ29:AZ43">
    <cfRule type="containsText" dxfId="9162" priority="4026" stopIfTrue="1" operator="containsText" text="NC">
      <formula>NOT(ISERROR(SEARCH("NC",AZ29:AZ43)))</formula>
    </cfRule>
  </conditionalFormatting>
  <conditionalFormatting sqref="AZ23:AZ27">
    <cfRule type="containsText" dxfId="9161" priority="4027" stopIfTrue="1" operator="containsText" text="NS">
      <formula>NOT(ISERROR(SEARCH("NS",AZ23:AZ27)))</formula>
    </cfRule>
  </conditionalFormatting>
  <conditionalFormatting sqref="AZ23:AZ27">
    <cfRule type="containsText" dxfId="9160" priority="4028" stopIfTrue="1" operator="containsText" text="DW">
      <formula>NOT(ISERROR(SEARCH("DW",AZ23:AZ27)))</formula>
    </cfRule>
  </conditionalFormatting>
  <conditionalFormatting sqref="AZ23:AZ27">
    <cfRule type="containsText" dxfId="9159" priority="4029" stopIfTrue="1" operator="containsText" text="NC">
      <formula>NOT(ISERROR(SEARCH("NC",AZ23:AZ27)))</formula>
    </cfRule>
  </conditionalFormatting>
  <conditionalFormatting sqref="AZ8">
    <cfRule type="containsText" dxfId="9158" priority="4030" stopIfTrue="1" operator="containsText" text="NS">
      <formula>NOT(ISERROR(SEARCH("NS",AZ8)))</formula>
    </cfRule>
  </conditionalFormatting>
  <conditionalFormatting sqref="AZ8">
    <cfRule type="containsText" dxfId="9157" priority="4031" stopIfTrue="1" operator="containsText" text="DW">
      <formula>NOT(ISERROR(SEARCH("DW",AZ8)))</formula>
    </cfRule>
  </conditionalFormatting>
  <conditionalFormatting sqref="AZ8">
    <cfRule type="containsText" dxfId="9156" priority="4032" stopIfTrue="1" operator="containsText" text="NC">
      <formula>NOT(ISERROR(SEARCH("NC",AZ8)))</formula>
    </cfRule>
  </conditionalFormatting>
  <conditionalFormatting sqref="AZ15:AZ17">
    <cfRule type="containsText" dxfId="9155" priority="4033" stopIfTrue="1" operator="containsText" text="NS">
      <formula>NOT(ISERROR(SEARCH("NS",AZ15:AZ17)))</formula>
    </cfRule>
  </conditionalFormatting>
  <conditionalFormatting sqref="AZ15:AZ17">
    <cfRule type="containsText" dxfId="9154" priority="4034" stopIfTrue="1" operator="containsText" text="DW">
      <formula>NOT(ISERROR(SEARCH("DW",AZ15:AZ17)))</formula>
    </cfRule>
  </conditionalFormatting>
  <conditionalFormatting sqref="AZ15:AZ17">
    <cfRule type="containsText" dxfId="9153" priority="4035" stopIfTrue="1" operator="containsText" text="NC">
      <formula>NOT(ISERROR(SEARCH("NC",AZ15:AZ17)))</formula>
    </cfRule>
  </conditionalFormatting>
  <conditionalFormatting sqref="AZ9:AZ10">
    <cfRule type="containsText" dxfId="9152" priority="4036" stopIfTrue="1" operator="containsText" text="NS">
      <formula>NOT(ISERROR(SEARCH("NS",AZ9:AZ10)))</formula>
    </cfRule>
  </conditionalFormatting>
  <conditionalFormatting sqref="AZ9:AZ10">
    <cfRule type="containsText" dxfId="9151" priority="4037" stopIfTrue="1" operator="containsText" text="DW">
      <formula>NOT(ISERROR(SEARCH("DW",AZ9:AZ10)))</formula>
    </cfRule>
  </conditionalFormatting>
  <conditionalFormatting sqref="AZ9:AZ10">
    <cfRule type="containsText" dxfId="9150" priority="4038" stopIfTrue="1" operator="containsText" text="NC">
      <formula>NOT(ISERROR(SEARCH("NC",AZ9:AZ10)))</formula>
    </cfRule>
  </conditionalFormatting>
  <conditionalFormatting sqref="AZ11:AZ12">
    <cfRule type="containsText" dxfId="9149" priority="4039" stopIfTrue="1" operator="containsText" text="NS">
      <formula>NOT(ISERROR(SEARCH("NS",AZ11:AZ12)))</formula>
    </cfRule>
  </conditionalFormatting>
  <conditionalFormatting sqref="AZ11:AZ12">
    <cfRule type="containsText" dxfId="9148" priority="4040" stopIfTrue="1" operator="containsText" text="DW">
      <formula>NOT(ISERROR(SEARCH("DW",AZ11:AZ12)))</formula>
    </cfRule>
  </conditionalFormatting>
  <conditionalFormatting sqref="AZ11:AZ12">
    <cfRule type="containsText" dxfId="9147" priority="4041" stopIfTrue="1" operator="containsText" text="NC">
      <formula>NOT(ISERROR(SEARCH("NC",AZ11:AZ12)))</formula>
    </cfRule>
  </conditionalFormatting>
  <conditionalFormatting sqref="AZ13:AZ14">
    <cfRule type="containsText" dxfId="9146" priority="4042" stopIfTrue="1" operator="containsText" text="NS">
      <formula>NOT(ISERROR(SEARCH("NS",AZ13:AZ14)))</formula>
    </cfRule>
  </conditionalFormatting>
  <conditionalFormatting sqref="AZ13:AZ14">
    <cfRule type="containsText" dxfId="9145" priority="4043" stopIfTrue="1" operator="containsText" text="DW">
      <formula>NOT(ISERROR(SEARCH("DW",AZ13:AZ14)))</formula>
    </cfRule>
  </conditionalFormatting>
  <conditionalFormatting sqref="AZ13:AZ14">
    <cfRule type="containsText" dxfId="9144" priority="4044" stopIfTrue="1" operator="containsText" text="NC">
      <formula>NOT(ISERROR(SEARCH("NC",AZ13:AZ14)))</formula>
    </cfRule>
  </conditionalFormatting>
  <conditionalFormatting sqref="AZ28">
    <cfRule type="containsText" dxfId="9143" priority="4045" stopIfTrue="1" operator="containsText" text="NS">
      <formula>NOT(ISERROR(SEARCH("NS",AZ28)))</formula>
    </cfRule>
  </conditionalFormatting>
  <conditionalFormatting sqref="AZ28">
    <cfRule type="containsText" dxfId="9142" priority="4046" stopIfTrue="1" operator="containsText" text="DW">
      <formula>NOT(ISERROR(SEARCH("DW",AZ28)))</formula>
    </cfRule>
  </conditionalFormatting>
  <conditionalFormatting sqref="AZ28">
    <cfRule type="containsText" dxfId="9141" priority="4047" stopIfTrue="1" operator="containsText" text="NC">
      <formula>NOT(ISERROR(SEARCH("NC",AZ28)))</formula>
    </cfRule>
  </conditionalFormatting>
  <conditionalFormatting sqref="AZ22">
    <cfRule type="containsText" dxfId="9140" priority="4048" stopIfTrue="1" operator="containsText" text="NS">
      <formula>NOT(ISERROR(SEARCH("NS",AZ22)))</formula>
    </cfRule>
  </conditionalFormatting>
  <conditionalFormatting sqref="AZ22">
    <cfRule type="containsText" dxfId="9139" priority="4049" stopIfTrue="1" operator="containsText" text="DW">
      <formula>NOT(ISERROR(SEARCH("DW",AZ22)))</formula>
    </cfRule>
  </conditionalFormatting>
  <conditionalFormatting sqref="AZ22">
    <cfRule type="containsText" dxfId="9138" priority="4050" stopIfTrue="1" operator="containsText" text="NC">
      <formula>NOT(ISERROR(SEARCH("NC",AZ22)))</formula>
    </cfRule>
  </conditionalFormatting>
  <conditionalFormatting sqref="AB4:AB7">
    <cfRule type="containsText" dxfId="9137" priority="4051" stopIfTrue="1" operator="containsText" text="NS">
      <formula>NOT(ISERROR(SEARCH("NS",AB4:AB7)))</formula>
    </cfRule>
  </conditionalFormatting>
  <conditionalFormatting sqref="AB4:AB7">
    <cfRule type="containsText" dxfId="9136" priority="4052" stopIfTrue="1" operator="containsText" text="DW">
      <formula>NOT(ISERROR(SEARCH("DW",AB4:AB7)))</formula>
    </cfRule>
  </conditionalFormatting>
  <conditionalFormatting sqref="AB4:AB7">
    <cfRule type="containsText" dxfId="9135" priority="4053" stopIfTrue="1" operator="containsText" text="NC">
      <formula>NOT(ISERROR(SEARCH("NC",AB4:AB7)))</formula>
    </cfRule>
  </conditionalFormatting>
  <conditionalFormatting sqref="AB18:AB21">
    <cfRule type="containsText" dxfId="9134" priority="4054" stopIfTrue="1" operator="containsText" text="NS">
      <formula>NOT(ISERROR(SEARCH("NS",AB18:AB21)))</formula>
    </cfRule>
  </conditionalFormatting>
  <conditionalFormatting sqref="AB18:AB21">
    <cfRule type="containsText" dxfId="9133" priority="4055" stopIfTrue="1" operator="containsText" text="DW">
      <formula>NOT(ISERROR(SEARCH("DW",AB18:AB21)))</formula>
    </cfRule>
  </conditionalFormatting>
  <conditionalFormatting sqref="AB18:AB21">
    <cfRule type="containsText" dxfId="9132" priority="4056" stopIfTrue="1" operator="containsText" text="NC">
      <formula>NOT(ISERROR(SEARCH("NC",AB18:AB21)))</formula>
    </cfRule>
  </conditionalFormatting>
  <conditionalFormatting sqref="AB29:AB43">
    <cfRule type="containsText" dxfId="9131" priority="4057" stopIfTrue="1" operator="containsText" text="NS">
      <formula>NOT(ISERROR(SEARCH("NS",AB29:AB43)))</formula>
    </cfRule>
  </conditionalFormatting>
  <conditionalFormatting sqref="AB29:AB43">
    <cfRule type="containsText" dxfId="9130" priority="4058" stopIfTrue="1" operator="containsText" text="DW">
      <formula>NOT(ISERROR(SEARCH("DW",AB29:AB43)))</formula>
    </cfRule>
  </conditionalFormatting>
  <conditionalFormatting sqref="AB29:AB43">
    <cfRule type="containsText" dxfId="9129" priority="4059" stopIfTrue="1" operator="containsText" text="NC">
      <formula>NOT(ISERROR(SEARCH("NC",AB29:AB43)))</formula>
    </cfRule>
  </conditionalFormatting>
  <conditionalFormatting sqref="AB23:AB27">
    <cfRule type="containsText" dxfId="9128" priority="4060" stopIfTrue="1" operator="containsText" text="NS">
      <formula>NOT(ISERROR(SEARCH("NS",AB23:AB27)))</formula>
    </cfRule>
  </conditionalFormatting>
  <conditionalFormatting sqref="AB23:AB27">
    <cfRule type="containsText" dxfId="9127" priority="4061" stopIfTrue="1" operator="containsText" text="DW">
      <formula>NOT(ISERROR(SEARCH("DW",AB23:AB27)))</formula>
    </cfRule>
  </conditionalFormatting>
  <conditionalFormatting sqref="AB23:AB27">
    <cfRule type="containsText" dxfId="9126" priority="4062" stopIfTrue="1" operator="containsText" text="NC">
      <formula>NOT(ISERROR(SEARCH("NC",AB23:AB27)))</formula>
    </cfRule>
  </conditionalFormatting>
  <conditionalFormatting sqref="AB8">
    <cfRule type="containsText" dxfId="9125" priority="4063" stopIfTrue="1" operator="containsText" text="NS">
      <formula>NOT(ISERROR(SEARCH("NS",AB8)))</formula>
    </cfRule>
  </conditionalFormatting>
  <conditionalFormatting sqref="AB8">
    <cfRule type="containsText" dxfId="9124" priority="4064" stopIfTrue="1" operator="containsText" text="DW">
      <formula>NOT(ISERROR(SEARCH("DW",AB8)))</formula>
    </cfRule>
  </conditionalFormatting>
  <conditionalFormatting sqref="AB8">
    <cfRule type="containsText" dxfId="9123" priority="4065" stopIfTrue="1" operator="containsText" text="NC">
      <formula>NOT(ISERROR(SEARCH("NC",AB8)))</formula>
    </cfRule>
  </conditionalFormatting>
  <conditionalFormatting sqref="AB15:AB17">
    <cfRule type="containsText" dxfId="9122" priority="4066" stopIfTrue="1" operator="containsText" text="NS">
      <formula>NOT(ISERROR(SEARCH("NS",AB15:AB17)))</formula>
    </cfRule>
  </conditionalFormatting>
  <conditionalFormatting sqref="AB15:AB17">
    <cfRule type="containsText" dxfId="9121" priority="4067" stopIfTrue="1" operator="containsText" text="DW">
      <formula>NOT(ISERROR(SEARCH("DW",AB15:AB17)))</formula>
    </cfRule>
  </conditionalFormatting>
  <conditionalFormatting sqref="AB15:AB17">
    <cfRule type="containsText" dxfId="9120" priority="4068" stopIfTrue="1" operator="containsText" text="NC">
      <formula>NOT(ISERROR(SEARCH("NC",AB15:AB17)))</formula>
    </cfRule>
  </conditionalFormatting>
  <conditionalFormatting sqref="AB9:AB10">
    <cfRule type="containsText" dxfId="9119" priority="4069" stopIfTrue="1" operator="containsText" text="NS">
      <formula>NOT(ISERROR(SEARCH("NS",AB9:AB10)))</formula>
    </cfRule>
  </conditionalFormatting>
  <conditionalFormatting sqref="AB9:AB10">
    <cfRule type="containsText" dxfId="9118" priority="4070" stopIfTrue="1" operator="containsText" text="DW">
      <formula>NOT(ISERROR(SEARCH("DW",AB9:AB10)))</formula>
    </cfRule>
  </conditionalFormatting>
  <conditionalFormatting sqref="AB9:AB10">
    <cfRule type="containsText" dxfId="9117" priority="4071" stopIfTrue="1" operator="containsText" text="NC">
      <formula>NOT(ISERROR(SEARCH("NC",AB9:AB10)))</formula>
    </cfRule>
  </conditionalFormatting>
  <conditionalFormatting sqref="AB11:AB12">
    <cfRule type="containsText" dxfId="9116" priority="4072" stopIfTrue="1" operator="containsText" text="NS">
      <formula>NOT(ISERROR(SEARCH("NS",AB11:AB12)))</formula>
    </cfRule>
  </conditionalFormatting>
  <conditionalFormatting sqref="AB11:AB12">
    <cfRule type="containsText" dxfId="9115" priority="4073" stopIfTrue="1" operator="containsText" text="DW">
      <formula>NOT(ISERROR(SEARCH("DW",AB11:AB12)))</formula>
    </cfRule>
  </conditionalFormatting>
  <conditionalFormatting sqref="AB11:AB12">
    <cfRule type="containsText" dxfId="9114" priority="4074" stopIfTrue="1" operator="containsText" text="NC">
      <formula>NOT(ISERROR(SEARCH("NC",AB11:AB12)))</formula>
    </cfRule>
  </conditionalFormatting>
  <conditionalFormatting sqref="AB13:AB14">
    <cfRule type="containsText" dxfId="9113" priority="4075" stopIfTrue="1" operator="containsText" text="NS">
      <formula>NOT(ISERROR(SEARCH("NS",AB13:AB14)))</formula>
    </cfRule>
  </conditionalFormatting>
  <conditionalFormatting sqref="AB13:AB14">
    <cfRule type="containsText" dxfId="9112" priority="4076" stopIfTrue="1" operator="containsText" text="DW">
      <formula>NOT(ISERROR(SEARCH("DW",AB13:AB14)))</formula>
    </cfRule>
  </conditionalFormatting>
  <conditionalFormatting sqref="AB13:AB14">
    <cfRule type="containsText" dxfId="9111" priority="4077" stopIfTrue="1" operator="containsText" text="NC">
      <formula>NOT(ISERROR(SEARCH("NC",AB13:AB14)))</formula>
    </cfRule>
  </conditionalFormatting>
  <conditionalFormatting sqref="AB28">
    <cfRule type="containsText" dxfId="9110" priority="4078" stopIfTrue="1" operator="containsText" text="NS">
      <formula>NOT(ISERROR(SEARCH("NS",AB28)))</formula>
    </cfRule>
  </conditionalFormatting>
  <conditionalFormatting sqref="AB28">
    <cfRule type="containsText" dxfId="9109" priority="4079" stopIfTrue="1" operator="containsText" text="DW">
      <formula>NOT(ISERROR(SEARCH("DW",AB28)))</formula>
    </cfRule>
  </conditionalFormatting>
  <conditionalFormatting sqref="AB28">
    <cfRule type="containsText" dxfId="9108" priority="4080" stopIfTrue="1" operator="containsText" text="NC">
      <formula>NOT(ISERROR(SEARCH("NC",AB28)))</formula>
    </cfRule>
  </conditionalFormatting>
  <conditionalFormatting sqref="AB22">
    <cfRule type="containsText" dxfId="9107" priority="4081" stopIfTrue="1" operator="containsText" text="NS">
      <formula>NOT(ISERROR(SEARCH("NS",AB22)))</formula>
    </cfRule>
  </conditionalFormatting>
  <conditionalFormatting sqref="AB22">
    <cfRule type="containsText" dxfId="9106" priority="4082" stopIfTrue="1" operator="containsText" text="DW">
      <formula>NOT(ISERROR(SEARCH("DW",AB22)))</formula>
    </cfRule>
  </conditionalFormatting>
  <conditionalFormatting sqref="AB22">
    <cfRule type="containsText" dxfId="9105" priority="4083" stopIfTrue="1" operator="containsText" text="NC">
      <formula>NOT(ISERROR(SEARCH("NC",AB22)))</formula>
    </cfRule>
  </conditionalFormatting>
  <conditionalFormatting sqref="J4:J7">
    <cfRule type="containsText" dxfId="9104" priority="4084" stopIfTrue="1" operator="containsText" text="NS">
      <formula>NOT(ISERROR(SEARCH("NS",J4:J7)))</formula>
    </cfRule>
  </conditionalFormatting>
  <conditionalFormatting sqref="J4:J7">
    <cfRule type="containsText" dxfId="9103" priority="4085" stopIfTrue="1" operator="containsText" text="DW">
      <formula>NOT(ISERROR(SEARCH("DW",J4:J7)))</formula>
    </cfRule>
  </conditionalFormatting>
  <conditionalFormatting sqref="J4:J7">
    <cfRule type="containsText" dxfId="9102" priority="4086" stopIfTrue="1" operator="containsText" text="NC">
      <formula>NOT(ISERROR(SEARCH("NC",J4:J7)))</formula>
    </cfRule>
  </conditionalFormatting>
  <conditionalFormatting sqref="J18:J21">
    <cfRule type="containsText" dxfId="9101" priority="4087" stopIfTrue="1" operator="containsText" text="NS">
      <formula>NOT(ISERROR(SEARCH("NS",J18:J21)))</formula>
    </cfRule>
  </conditionalFormatting>
  <conditionalFormatting sqref="J18:J21">
    <cfRule type="containsText" dxfId="9100" priority="4088" stopIfTrue="1" operator="containsText" text="DW">
      <formula>NOT(ISERROR(SEARCH("DW",J18:J21)))</formula>
    </cfRule>
  </conditionalFormatting>
  <conditionalFormatting sqref="J18:J21">
    <cfRule type="containsText" dxfId="9099" priority="4089" stopIfTrue="1" operator="containsText" text="NC">
      <formula>NOT(ISERROR(SEARCH("NC",J18:J21)))</formula>
    </cfRule>
  </conditionalFormatting>
  <conditionalFormatting sqref="J29:J43">
    <cfRule type="containsText" dxfId="9098" priority="4090" stopIfTrue="1" operator="containsText" text="NS">
      <formula>NOT(ISERROR(SEARCH("NS",J29:J43)))</formula>
    </cfRule>
  </conditionalFormatting>
  <conditionalFormatting sqref="J29:J43">
    <cfRule type="containsText" dxfId="9097" priority="4091" stopIfTrue="1" operator="containsText" text="DW">
      <formula>NOT(ISERROR(SEARCH("DW",J29:J43)))</formula>
    </cfRule>
  </conditionalFormatting>
  <conditionalFormatting sqref="J29:J43">
    <cfRule type="containsText" dxfId="9096" priority="4092" stopIfTrue="1" operator="containsText" text="NC">
      <formula>NOT(ISERROR(SEARCH("NC",J29:J43)))</formula>
    </cfRule>
  </conditionalFormatting>
  <conditionalFormatting sqref="J23:J27">
    <cfRule type="containsText" dxfId="9095" priority="4093" stopIfTrue="1" operator="containsText" text="NS">
      <formula>NOT(ISERROR(SEARCH("NS",J23:J27)))</formula>
    </cfRule>
  </conditionalFormatting>
  <conditionalFormatting sqref="J23:J27">
    <cfRule type="containsText" dxfId="9094" priority="4094" stopIfTrue="1" operator="containsText" text="DW">
      <formula>NOT(ISERROR(SEARCH("DW",J23:J27)))</formula>
    </cfRule>
  </conditionalFormatting>
  <conditionalFormatting sqref="J23:J27">
    <cfRule type="containsText" dxfId="9093" priority="4095" stopIfTrue="1" operator="containsText" text="NC">
      <formula>NOT(ISERROR(SEARCH("NC",J23:J27)))</formula>
    </cfRule>
  </conditionalFormatting>
  <conditionalFormatting sqref="J8">
    <cfRule type="containsText" dxfId="9092" priority="4096" stopIfTrue="1" operator="containsText" text="NS">
      <formula>NOT(ISERROR(SEARCH("NS",J8)))</formula>
    </cfRule>
  </conditionalFormatting>
  <conditionalFormatting sqref="J8">
    <cfRule type="containsText" dxfId="9091" priority="4097" stopIfTrue="1" operator="containsText" text="DW">
      <formula>NOT(ISERROR(SEARCH("DW",J8)))</formula>
    </cfRule>
  </conditionalFormatting>
  <conditionalFormatting sqref="J8">
    <cfRule type="containsText" dxfId="9090" priority="4098" stopIfTrue="1" operator="containsText" text="NC">
      <formula>NOT(ISERROR(SEARCH("NC",J8)))</formula>
    </cfRule>
  </conditionalFormatting>
  <conditionalFormatting sqref="J15:J17">
    <cfRule type="containsText" dxfId="9089" priority="4099" stopIfTrue="1" operator="containsText" text="NS">
      <formula>NOT(ISERROR(SEARCH("NS",J15:J17)))</formula>
    </cfRule>
  </conditionalFormatting>
  <conditionalFormatting sqref="J15:J17">
    <cfRule type="containsText" dxfId="9088" priority="4100" stopIfTrue="1" operator="containsText" text="DW">
      <formula>NOT(ISERROR(SEARCH("DW",J15:J17)))</formula>
    </cfRule>
  </conditionalFormatting>
  <conditionalFormatting sqref="J15:J17">
    <cfRule type="containsText" dxfId="9087" priority="4101" stopIfTrue="1" operator="containsText" text="NC">
      <formula>NOT(ISERROR(SEARCH("NC",J15:J17)))</formula>
    </cfRule>
  </conditionalFormatting>
  <conditionalFormatting sqref="J9:J10">
    <cfRule type="containsText" dxfId="9086" priority="4102" stopIfTrue="1" operator="containsText" text="NS">
      <formula>NOT(ISERROR(SEARCH("NS",J9:J10)))</formula>
    </cfRule>
  </conditionalFormatting>
  <conditionalFormatting sqref="J9:J10">
    <cfRule type="containsText" dxfId="9085" priority="4103" stopIfTrue="1" operator="containsText" text="DW">
      <formula>NOT(ISERROR(SEARCH("DW",J9:J10)))</formula>
    </cfRule>
  </conditionalFormatting>
  <conditionalFormatting sqref="J9:J10">
    <cfRule type="containsText" dxfId="9084" priority="4104" stopIfTrue="1" operator="containsText" text="NC">
      <formula>NOT(ISERROR(SEARCH("NC",J9:J10)))</formula>
    </cfRule>
  </conditionalFormatting>
  <conditionalFormatting sqref="J11:J12">
    <cfRule type="containsText" dxfId="9083" priority="4105" stopIfTrue="1" operator="containsText" text="NS">
      <formula>NOT(ISERROR(SEARCH("NS",J11:J12)))</formula>
    </cfRule>
  </conditionalFormatting>
  <conditionalFormatting sqref="J11:J12">
    <cfRule type="containsText" dxfId="9082" priority="4106" stopIfTrue="1" operator="containsText" text="DW">
      <formula>NOT(ISERROR(SEARCH("DW",J11:J12)))</formula>
    </cfRule>
  </conditionalFormatting>
  <conditionalFormatting sqref="J11:J12">
    <cfRule type="containsText" dxfId="9081" priority="4107" stopIfTrue="1" operator="containsText" text="NC">
      <formula>NOT(ISERROR(SEARCH("NC",J11:J12)))</formula>
    </cfRule>
  </conditionalFormatting>
  <conditionalFormatting sqref="J13:J14">
    <cfRule type="containsText" dxfId="9080" priority="4108" stopIfTrue="1" operator="containsText" text="NS">
      <formula>NOT(ISERROR(SEARCH("NS",J13:J14)))</formula>
    </cfRule>
  </conditionalFormatting>
  <conditionalFormatting sqref="J13:J14">
    <cfRule type="containsText" dxfId="9079" priority="4109" stopIfTrue="1" operator="containsText" text="DW">
      <formula>NOT(ISERROR(SEARCH("DW",J13:J14)))</formula>
    </cfRule>
  </conditionalFormatting>
  <conditionalFormatting sqref="J13:J14">
    <cfRule type="containsText" dxfId="9078" priority="4110" stopIfTrue="1" operator="containsText" text="NC">
      <formula>NOT(ISERROR(SEARCH("NC",J13:J14)))</formula>
    </cfRule>
  </conditionalFormatting>
  <conditionalFormatting sqref="J28">
    <cfRule type="containsText" dxfId="9077" priority="4111" stopIfTrue="1" operator="containsText" text="NS">
      <formula>NOT(ISERROR(SEARCH("NS",J28)))</formula>
    </cfRule>
  </conditionalFormatting>
  <conditionalFormatting sqref="J28">
    <cfRule type="containsText" dxfId="9076" priority="4112" stopIfTrue="1" operator="containsText" text="DW">
      <formula>NOT(ISERROR(SEARCH("DW",J28)))</formula>
    </cfRule>
  </conditionalFormatting>
  <conditionalFormatting sqref="J28">
    <cfRule type="containsText" dxfId="9075" priority="4113" stopIfTrue="1" operator="containsText" text="NC">
      <formula>NOT(ISERROR(SEARCH("NC",J28)))</formula>
    </cfRule>
  </conditionalFormatting>
  <conditionalFormatting sqref="J22">
    <cfRule type="containsText" dxfId="9074" priority="4114" stopIfTrue="1" operator="containsText" text="NS">
      <formula>NOT(ISERROR(SEARCH("NS",J22)))</formula>
    </cfRule>
  </conditionalFormatting>
  <conditionalFormatting sqref="J22">
    <cfRule type="containsText" dxfId="9073" priority="4115" stopIfTrue="1" operator="containsText" text="DW">
      <formula>NOT(ISERROR(SEARCH("DW",J22)))</formula>
    </cfRule>
  </conditionalFormatting>
  <conditionalFormatting sqref="J22">
    <cfRule type="containsText" dxfId="9072" priority="4116" stopIfTrue="1" operator="containsText" text="NC">
      <formula>NOT(ISERROR(SEARCH("NC",J22)))</formula>
    </cfRule>
  </conditionalFormatting>
  <conditionalFormatting sqref="AF4:AF7">
    <cfRule type="containsText" dxfId="9071" priority="4117" stopIfTrue="1" operator="containsText" text="NS">
      <formula>NOT(ISERROR(SEARCH("NS",AF4:AF7)))</formula>
    </cfRule>
  </conditionalFormatting>
  <conditionalFormatting sqref="AF4:AF7">
    <cfRule type="containsText" dxfId="9070" priority="4118" stopIfTrue="1" operator="containsText" text="DW">
      <formula>NOT(ISERROR(SEARCH("DW",AF4:AF7)))</formula>
    </cfRule>
  </conditionalFormatting>
  <conditionalFormatting sqref="AF4:AF7">
    <cfRule type="containsText" dxfId="9069" priority="4119" stopIfTrue="1" operator="containsText" text="NC">
      <formula>NOT(ISERROR(SEARCH("NC",AF4:AF7)))</formula>
    </cfRule>
  </conditionalFormatting>
  <conditionalFormatting sqref="AF18:AF21">
    <cfRule type="containsText" dxfId="9068" priority="4120" stopIfTrue="1" operator="containsText" text="NS">
      <formula>NOT(ISERROR(SEARCH("NS",AF18:AF21)))</formula>
    </cfRule>
  </conditionalFormatting>
  <conditionalFormatting sqref="AF18:AF21">
    <cfRule type="containsText" dxfId="9067" priority="4121" stopIfTrue="1" operator="containsText" text="DW">
      <formula>NOT(ISERROR(SEARCH("DW",AF18:AF21)))</formula>
    </cfRule>
  </conditionalFormatting>
  <conditionalFormatting sqref="AF18:AF21">
    <cfRule type="containsText" dxfId="9066" priority="4122" stopIfTrue="1" operator="containsText" text="NC">
      <formula>NOT(ISERROR(SEARCH("NC",AF18:AF21)))</formula>
    </cfRule>
  </conditionalFormatting>
  <conditionalFormatting sqref="AF29:AF43">
    <cfRule type="containsText" dxfId="9065" priority="4123" stopIfTrue="1" operator="containsText" text="NS">
      <formula>NOT(ISERROR(SEARCH("NS",AF29:AF43)))</formula>
    </cfRule>
  </conditionalFormatting>
  <conditionalFormatting sqref="AF29:AF43">
    <cfRule type="containsText" dxfId="9064" priority="4124" stopIfTrue="1" operator="containsText" text="DW">
      <formula>NOT(ISERROR(SEARCH("DW",AF29:AF43)))</formula>
    </cfRule>
  </conditionalFormatting>
  <conditionalFormatting sqref="AF29:AF43">
    <cfRule type="containsText" dxfId="9063" priority="4125" stopIfTrue="1" operator="containsText" text="NC">
      <formula>NOT(ISERROR(SEARCH("NC",AF29:AF43)))</formula>
    </cfRule>
  </conditionalFormatting>
  <conditionalFormatting sqref="AF23:AF27">
    <cfRule type="containsText" dxfId="9062" priority="4126" stopIfTrue="1" operator="containsText" text="NS">
      <formula>NOT(ISERROR(SEARCH("NS",AF23:AF27)))</formula>
    </cfRule>
  </conditionalFormatting>
  <conditionalFormatting sqref="AF23:AF27">
    <cfRule type="containsText" dxfId="9061" priority="4127" stopIfTrue="1" operator="containsText" text="DW">
      <formula>NOT(ISERROR(SEARCH("DW",AF23:AF27)))</formula>
    </cfRule>
  </conditionalFormatting>
  <conditionalFormatting sqref="AF23:AF27">
    <cfRule type="containsText" dxfId="9060" priority="4128" stopIfTrue="1" operator="containsText" text="NC">
      <formula>NOT(ISERROR(SEARCH("NC",AF23:AF27)))</formula>
    </cfRule>
  </conditionalFormatting>
  <conditionalFormatting sqref="AF8">
    <cfRule type="containsText" dxfId="9059" priority="4129" stopIfTrue="1" operator="containsText" text="NS">
      <formula>NOT(ISERROR(SEARCH("NS",AF8)))</formula>
    </cfRule>
  </conditionalFormatting>
  <conditionalFormatting sqref="AF8">
    <cfRule type="containsText" dxfId="9058" priority="4130" stopIfTrue="1" operator="containsText" text="DW">
      <formula>NOT(ISERROR(SEARCH("DW",AF8)))</formula>
    </cfRule>
  </conditionalFormatting>
  <conditionalFormatting sqref="AF8">
    <cfRule type="containsText" dxfId="9057" priority="4131" stopIfTrue="1" operator="containsText" text="NC">
      <formula>NOT(ISERROR(SEARCH("NC",AF8)))</formula>
    </cfRule>
  </conditionalFormatting>
  <conditionalFormatting sqref="AF15:AF17">
    <cfRule type="containsText" dxfId="9056" priority="4132" stopIfTrue="1" operator="containsText" text="NS">
      <formula>NOT(ISERROR(SEARCH("NS",AF15:AF17)))</formula>
    </cfRule>
  </conditionalFormatting>
  <conditionalFormatting sqref="AF15:AF17">
    <cfRule type="containsText" dxfId="9055" priority="4133" stopIfTrue="1" operator="containsText" text="DW">
      <formula>NOT(ISERROR(SEARCH("DW",AF15:AF17)))</formula>
    </cfRule>
  </conditionalFormatting>
  <conditionalFormatting sqref="AF15:AF17">
    <cfRule type="containsText" dxfId="9054" priority="4134" stopIfTrue="1" operator="containsText" text="NC">
      <formula>NOT(ISERROR(SEARCH("NC",AF15:AF17)))</formula>
    </cfRule>
  </conditionalFormatting>
  <conditionalFormatting sqref="AF9:AF10">
    <cfRule type="containsText" dxfId="9053" priority="4135" stopIfTrue="1" operator="containsText" text="NS">
      <formula>NOT(ISERROR(SEARCH("NS",AF9:AF10)))</formula>
    </cfRule>
  </conditionalFormatting>
  <conditionalFormatting sqref="AF9:AF10">
    <cfRule type="containsText" dxfId="9052" priority="4136" stopIfTrue="1" operator="containsText" text="DW">
      <formula>NOT(ISERROR(SEARCH("DW",AF9:AF10)))</formula>
    </cfRule>
  </conditionalFormatting>
  <conditionalFormatting sqref="AF9:AF10">
    <cfRule type="containsText" dxfId="9051" priority="4137" stopIfTrue="1" operator="containsText" text="NC">
      <formula>NOT(ISERROR(SEARCH("NC",AF9:AF10)))</formula>
    </cfRule>
  </conditionalFormatting>
  <conditionalFormatting sqref="AF11:AF12">
    <cfRule type="containsText" dxfId="9050" priority="4138" stopIfTrue="1" operator="containsText" text="NS">
      <formula>NOT(ISERROR(SEARCH("NS",AF11:AF12)))</formula>
    </cfRule>
  </conditionalFormatting>
  <conditionalFormatting sqref="AF11:AF12">
    <cfRule type="containsText" dxfId="9049" priority="4139" stopIfTrue="1" operator="containsText" text="DW">
      <formula>NOT(ISERROR(SEARCH("DW",AF11:AF12)))</formula>
    </cfRule>
  </conditionalFormatting>
  <conditionalFormatting sqref="AF11:AF12">
    <cfRule type="containsText" dxfId="9048" priority="4140" stopIfTrue="1" operator="containsText" text="NC">
      <formula>NOT(ISERROR(SEARCH("NC",AF11:AF12)))</formula>
    </cfRule>
  </conditionalFormatting>
  <conditionalFormatting sqref="AF13:AF14">
    <cfRule type="containsText" dxfId="9047" priority="4141" stopIfTrue="1" operator="containsText" text="NS">
      <formula>NOT(ISERROR(SEARCH("NS",AF13:AF14)))</formula>
    </cfRule>
  </conditionalFormatting>
  <conditionalFormatting sqref="AF13:AF14">
    <cfRule type="containsText" dxfId="9046" priority="4142" stopIfTrue="1" operator="containsText" text="DW">
      <formula>NOT(ISERROR(SEARCH("DW",AF13:AF14)))</formula>
    </cfRule>
  </conditionalFormatting>
  <conditionalFormatting sqref="AF13:AF14">
    <cfRule type="containsText" dxfId="9045" priority="4143" stopIfTrue="1" operator="containsText" text="NC">
      <formula>NOT(ISERROR(SEARCH("NC",AF13:AF14)))</formula>
    </cfRule>
  </conditionalFormatting>
  <conditionalFormatting sqref="AF28">
    <cfRule type="containsText" dxfId="9044" priority="4144" stopIfTrue="1" operator="containsText" text="NS">
      <formula>NOT(ISERROR(SEARCH("NS",AF28)))</formula>
    </cfRule>
  </conditionalFormatting>
  <conditionalFormatting sqref="AF28">
    <cfRule type="containsText" dxfId="9043" priority="4145" stopIfTrue="1" operator="containsText" text="DW">
      <formula>NOT(ISERROR(SEARCH("DW",AF28)))</formula>
    </cfRule>
  </conditionalFormatting>
  <conditionalFormatting sqref="AF28">
    <cfRule type="containsText" dxfId="9042" priority="4146" stopIfTrue="1" operator="containsText" text="NC">
      <formula>NOT(ISERROR(SEARCH("NC",AF28)))</formula>
    </cfRule>
  </conditionalFormatting>
  <conditionalFormatting sqref="AF22">
    <cfRule type="containsText" dxfId="9041" priority="4147" stopIfTrue="1" operator="containsText" text="NS">
      <formula>NOT(ISERROR(SEARCH("NS",AF22)))</formula>
    </cfRule>
  </conditionalFormatting>
  <conditionalFormatting sqref="AF22">
    <cfRule type="containsText" dxfId="9040" priority="4148" stopIfTrue="1" operator="containsText" text="DW">
      <formula>NOT(ISERROR(SEARCH("DW",AF22)))</formula>
    </cfRule>
  </conditionalFormatting>
  <conditionalFormatting sqref="AF22">
    <cfRule type="containsText" dxfId="9039" priority="4149" stopIfTrue="1" operator="containsText" text="NC">
      <formula>NOT(ISERROR(SEARCH("NC",AF22)))</formula>
    </cfRule>
  </conditionalFormatting>
  <conditionalFormatting sqref="U4:U7">
    <cfRule type="containsText" dxfId="9038" priority="4150" stopIfTrue="1" operator="containsText" text="NS">
      <formula>NOT(ISERROR(SEARCH("NS",U4:U7)))</formula>
    </cfRule>
  </conditionalFormatting>
  <conditionalFormatting sqref="U4:U7">
    <cfRule type="containsText" dxfId="9037" priority="4151" stopIfTrue="1" operator="containsText" text="DW">
      <formula>NOT(ISERROR(SEARCH("DW",U4:U7)))</formula>
    </cfRule>
  </conditionalFormatting>
  <conditionalFormatting sqref="U4:U7">
    <cfRule type="containsText" dxfId="9036" priority="4152" stopIfTrue="1" operator="containsText" text="NC">
      <formula>NOT(ISERROR(SEARCH("NC",U4:U7)))</formula>
    </cfRule>
  </conditionalFormatting>
  <conditionalFormatting sqref="U18:U21">
    <cfRule type="containsText" dxfId="9035" priority="4153" stopIfTrue="1" operator="containsText" text="NS">
      <formula>NOT(ISERROR(SEARCH("NS",U18:U21)))</formula>
    </cfRule>
  </conditionalFormatting>
  <conditionalFormatting sqref="U18:U21">
    <cfRule type="containsText" dxfId="9034" priority="4154" stopIfTrue="1" operator="containsText" text="DW">
      <formula>NOT(ISERROR(SEARCH("DW",U18:U21)))</formula>
    </cfRule>
  </conditionalFormatting>
  <conditionalFormatting sqref="U18:U21">
    <cfRule type="containsText" dxfId="9033" priority="4155" stopIfTrue="1" operator="containsText" text="NC">
      <formula>NOT(ISERROR(SEARCH("NC",U18:U21)))</formula>
    </cfRule>
  </conditionalFormatting>
  <conditionalFormatting sqref="U29:U43">
    <cfRule type="containsText" dxfId="9032" priority="4156" stopIfTrue="1" operator="containsText" text="NS">
      <formula>NOT(ISERROR(SEARCH("NS",U29:U43)))</formula>
    </cfRule>
  </conditionalFormatting>
  <conditionalFormatting sqref="U29:U43">
    <cfRule type="containsText" dxfId="9031" priority="4157" stopIfTrue="1" operator="containsText" text="DW">
      <formula>NOT(ISERROR(SEARCH("DW",U29:U43)))</formula>
    </cfRule>
  </conditionalFormatting>
  <conditionalFormatting sqref="U29:U43">
    <cfRule type="containsText" dxfId="9030" priority="4158" stopIfTrue="1" operator="containsText" text="NC">
      <formula>NOT(ISERROR(SEARCH("NC",U29:U43)))</formula>
    </cfRule>
  </conditionalFormatting>
  <conditionalFormatting sqref="U23:U27">
    <cfRule type="containsText" dxfId="9029" priority="4159" stopIfTrue="1" operator="containsText" text="NS">
      <formula>NOT(ISERROR(SEARCH("NS",U23:U27)))</formula>
    </cfRule>
  </conditionalFormatting>
  <conditionalFormatting sqref="U23:U27">
    <cfRule type="containsText" dxfId="9028" priority="4160" stopIfTrue="1" operator="containsText" text="DW">
      <formula>NOT(ISERROR(SEARCH("DW",U23:U27)))</formula>
    </cfRule>
  </conditionalFormatting>
  <conditionalFormatting sqref="U23:U27">
    <cfRule type="containsText" dxfId="9027" priority="4161" stopIfTrue="1" operator="containsText" text="NC">
      <formula>NOT(ISERROR(SEARCH("NC",U23:U27)))</formula>
    </cfRule>
  </conditionalFormatting>
  <conditionalFormatting sqref="U8">
    <cfRule type="containsText" dxfId="9026" priority="4162" stopIfTrue="1" operator="containsText" text="NS">
      <formula>NOT(ISERROR(SEARCH("NS",U8)))</formula>
    </cfRule>
  </conditionalFormatting>
  <conditionalFormatting sqref="U8">
    <cfRule type="containsText" dxfId="9025" priority="4163" stopIfTrue="1" operator="containsText" text="DW">
      <formula>NOT(ISERROR(SEARCH("DW",U8)))</formula>
    </cfRule>
  </conditionalFormatting>
  <conditionalFormatting sqref="U8">
    <cfRule type="containsText" dxfId="9024" priority="4164" stopIfTrue="1" operator="containsText" text="NC">
      <formula>NOT(ISERROR(SEARCH("NC",U8)))</formula>
    </cfRule>
  </conditionalFormatting>
  <conditionalFormatting sqref="U15:U17">
    <cfRule type="containsText" dxfId="9023" priority="4165" stopIfTrue="1" operator="containsText" text="NS">
      <formula>NOT(ISERROR(SEARCH("NS",U15:U17)))</formula>
    </cfRule>
  </conditionalFormatting>
  <conditionalFormatting sqref="U15:U17">
    <cfRule type="containsText" dxfId="9022" priority="4166" stopIfTrue="1" operator="containsText" text="DW">
      <formula>NOT(ISERROR(SEARCH("DW",U15:U17)))</formula>
    </cfRule>
  </conditionalFormatting>
  <conditionalFormatting sqref="U15:U17">
    <cfRule type="containsText" dxfId="9021" priority="4167" stopIfTrue="1" operator="containsText" text="NC">
      <formula>NOT(ISERROR(SEARCH("NC",U15:U17)))</formula>
    </cfRule>
  </conditionalFormatting>
  <conditionalFormatting sqref="U9:U10">
    <cfRule type="containsText" dxfId="9020" priority="4168" stopIfTrue="1" operator="containsText" text="NS">
      <formula>NOT(ISERROR(SEARCH("NS",U9:U10)))</formula>
    </cfRule>
  </conditionalFormatting>
  <conditionalFormatting sqref="U9:U10">
    <cfRule type="containsText" dxfId="9019" priority="4169" stopIfTrue="1" operator="containsText" text="DW">
      <formula>NOT(ISERROR(SEARCH("DW",U9:U10)))</formula>
    </cfRule>
  </conditionalFormatting>
  <conditionalFormatting sqref="U9:U10">
    <cfRule type="containsText" dxfId="9018" priority="4170" stopIfTrue="1" operator="containsText" text="NC">
      <formula>NOT(ISERROR(SEARCH("NC",U9:U10)))</formula>
    </cfRule>
  </conditionalFormatting>
  <conditionalFormatting sqref="U11:U12">
    <cfRule type="containsText" dxfId="9017" priority="4171" stopIfTrue="1" operator="containsText" text="NS">
      <formula>NOT(ISERROR(SEARCH("NS",U11:U12)))</formula>
    </cfRule>
  </conditionalFormatting>
  <conditionalFormatting sqref="U11:U12">
    <cfRule type="containsText" dxfId="9016" priority="4172" stopIfTrue="1" operator="containsText" text="DW">
      <formula>NOT(ISERROR(SEARCH("DW",U11:U12)))</formula>
    </cfRule>
  </conditionalFormatting>
  <conditionalFormatting sqref="U11:U12">
    <cfRule type="containsText" dxfId="9015" priority="4173" stopIfTrue="1" operator="containsText" text="NC">
      <formula>NOT(ISERROR(SEARCH("NC",U11:U12)))</formula>
    </cfRule>
  </conditionalFormatting>
  <conditionalFormatting sqref="U13:U14">
    <cfRule type="containsText" dxfId="9014" priority="4174" stopIfTrue="1" operator="containsText" text="NS">
      <formula>NOT(ISERROR(SEARCH("NS",U13:U14)))</formula>
    </cfRule>
  </conditionalFormatting>
  <conditionalFormatting sqref="U13:U14">
    <cfRule type="containsText" dxfId="9013" priority="4175" stopIfTrue="1" operator="containsText" text="DW">
      <formula>NOT(ISERROR(SEARCH("DW",U13:U14)))</formula>
    </cfRule>
  </conditionalFormatting>
  <conditionalFormatting sqref="U13:U14">
    <cfRule type="containsText" dxfId="9012" priority="4176" stopIfTrue="1" operator="containsText" text="NC">
      <formula>NOT(ISERROR(SEARCH("NC",U13:U14)))</formula>
    </cfRule>
  </conditionalFormatting>
  <conditionalFormatting sqref="U28">
    <cfRule type="containsText" dxfId="9011" priority="4177" stopIfTrue="1" operator="containsText" text="NS">
      <formula>NOT(ISERROR(SEARCH("NS",U28)))</formula>
    </cfRule>
  </conditionalFormatting>
  <conditionalFormatting sqref="U28">
    <cfRule type="containsText" dxfId="9010" priority="4178" stopIfTrue="1" operator="containsText" text="DW">
      <formula>NOT(ISERROR(SEARCH("DW",U28)))</formula>
    </cfRule>
  </conditionalFormatting>
  <conditionalFormatting sqref="U28">
    <cfRule type="containsText" dxfId="9009" priority="4179" stopIfTrue="1" operator="containsText" text="NC">
      <formula>NOT(ISERROR(SEARCH("NC",U28)))</formula>
    </cfRule>
  </conditionalFormatting>
  <conditionalFormatting sqref="U22">
    <cfRule type="containsText" dxfId="9008" priority="4180" stopIfTrue="1" operator="containsText" text="NS">
      <formula>NOT(ISERROR(SEARCH("NS",U22)))</formula>
    </cfRule>
  </conditionalFormatting>
  <conditionalFormatting sqref="U22">
    <cfRule type="containsText" dxfId="9007" priority="4181" stopIfTrue="1" operator="containsText" text="DW">
      <formula>NOT(ISERROR(SEARCH("DW",U22)))</formula>
    </cfRule>
  </conditionalFormatting>
  <conditionalFormatting sqref="U22">
    <cfRule type="containsText" dxfId="9006" priority="4182" stopIfTrue="1" operator="containsText" text="NC">
      <formula>NOT(ISERROR(SEARCH("NC",U22)))</formula>
    </cfRule>
  </conditionalFormatting>
  <conditionalFormatting sqref="AG4:AG7">
    <cfRule type="containsText" dxfId="9005" priority="4183" stopIfTrue="1" operator="containsText" text="NS">
      <formula>NOT(ISERROR(SEARCH("NS",AG4:AG7)))</formula>
    </cfRule>
  </conditionalFormatting>
  <conditionalFormatting sqref="AG4:AG7">
    <cfRule type="containsText" dxfId="9004" priority="4184" stopIfTrue="1" operator="containsText" text="DW">
      <formula>NOT(ISERROR(SEARCH("DW",AG4:AG7)))</formula>
    </cfRule>
  </conditionalFormatting>
  <conditionalFormatting sqref="AG4:AG7">
    <cfRule type="containsText" dxfId="9003" priority="4185" stopIfTrue="1" operator="containsText" text="NC">
      <formula>NOT(ISERROR(SEARCH("NC",AG4:AG7)))</formula>
    </cfRule>
  </conditionalFormatting>
  <conditionalFormatting sqref="AG18:AG21">
    <cfRule type="containsText" dxfId="9002" priority="4186" stopIfTrue="1" operator="containsText" text="NS">
      <formula>NOT(ISERROR(SEARCH("NS",AG18:AG21)))</formula>
    </cfRule>
  </conditionalFormatting>
  <conditionalFormatting sqref="AG18:AG21">
    <cfRule type="containsText" dxfId="9001" priority="4187" stopIfTrue="1" operator="containsText" text="DW">
      <formula>NOT(ISERROR(SEARCH("DW",AG18:AG21)))</formula>
    </cfRule>
  </conditionalFormatting>
  <conditionalFormatting sqref="AG18:AG21">
    <cfRule type="containsText" dxfId="9000" priority="4188" stopIfTrue="1" operator="containsText" text="NC">
      <formula>NOT(ISERROR(SEARCH("NC",AG18:AG21)))</formula>
    </cfRule>
  </conditionalFormatting>
  <conditionalFormatting sqref="AG29:AG43">
    <cfRule type="containsText" dxfId="8999" priority="4189" stopIfTrue="1" operator="containsText" text="NS">
      <formula>NOT(ISERROR(SEARCH("NS",AG29:AG43)))</formula>
    </cfRule>
  </conditionalFormatting>
  <conditionalFormatting sqref="AG29:AG43">
    <cfRule type="containsText" dxfId="8998" priority="4190" stopIfTrue="1" operator="containsText" text="DW">
      <formula>NOT(ISERROR(SEARCH("DW",AG29:AG43)))</formula>
    </cfRule>
  </conditionalFormatting>
  <conditionalFormatting sqref="AG29:AG43">
    <cfRule type="containsText" dxfId="8997" priority="4191" stopIfTrue="1" operator="containsText" text="NC">
      <formula>NOT(ISERROR(SEARCH("NC",AG29:AG43)))</formula>
    </cfRule>
  </conditionalFormatting>
  <conditionalFormatting sqref="AG23:AG27">
    <cfRule type="containsText" dxfId="8996" priority="4192" stopIfTrue="1" operator="containsText" text="NS">
      <formula>NOT(ISERROR(SEARCH("NS",AG23:AG27)))</formula>
    </cfRule>
  </conditionalFormatting>
  <conditionalFormatting sqref="AG23:AG27">
    <cfRule type="containsText" dxfId="8995" priority="4193" stopIfTrue="1" operator="containsText" text="DW">
      <formula>NOT(ISERROR(SEARCH("DW",AG23:AG27)))</formula>
    </cfRule>
  </conditionalFormatting>
  <conditionalFormatting sqref="AG23:AG27">
    <cfRule type="containsText" dxfId="8994" priority="4194" stopIfTrue="1" operator="containsText" text="NC">
      <formula>NOT(ISERROR(SEARCH("NC",AG23:AG27)))</formula>
    </cfRule>
  </conditionalFormatting>
  <conditionalFormatting sqref="AG8">
    <cfRule type="containsText" dxfId="8993" priority="4195" stopIfTrue="1" operator="containsText" text="NS">
      <formula>NOT(ISERROR(SEARCH("NS",AG8)))</formula>
    </cfRule>
  </conditionalFormatting>
  <conditionalFormatting sqref="AG8">
    <cfRule type="containsText" dxfId="8992" priority="4196" stopIfTrue="1" operator="containsText" text="DW">
      <formula>NOT(ISERROR(SEARCH("DW",AG8)))</formula>
    </cfRule>
  </conditionalFormatting>
  <conditionalFormatting sqref="AG8">
    <cfRule type="containsText" dxfId="8991" priority="4197" stopIfTrue="1" operator="containsText" text="NC">
      <formula>NOT(ISERROR(SEARCH("NC",AG8)))</formula>
    </cfRule>
  </conditionalFormatting>
  <conditionalFormatting sqref="AG15:AG17">
    <cfRule type="containsText" dxfId="8990" priority="4198" stopIfTrue="1" operator="containsText" text="NS">
      <formula>NOT(ISERROR(SEARCH("NS",AG15:AG17)))</formula>
    </cfRule>
  </conditionalFormatting>
  <conditionalFormatting sqref="AG15:AG17">
    <cfRule type="containsText" dxfId="8989" priority="4199" stopIfTrue="1" operator="containsText" text="DW">
      <formula>NOT(ISERROR(SEARCH("DW",AG15:AG17)))</formula>
    </cfRule>
  </conditionalFormatting>
  <conditionalFormatting sqref="AG15:AG17">
    <cfRule type="containsText" dxfId="8988" priority="4200" stopIfTrue="1" operator="containsText" text="NC">
      <formula>NOT(ISERROR(SEARCH("NC",AG15:AG17)))</formula>
    </cfRule>
  </conditionalFormatting>
  <conditionalFormatting sqref="AG9:AG10">
    <cfRule type="containsText" dxfId="8987" priority="4201" stopIfTrue="1" operator="containsText" text="NS">
      <formula>NOT(ISERROR(SEARCH("NS",AG9:AG10)))</formula>
    </cfRule>
  </conditionalFormatting>
  <conditionalFormatting sqref="AG9:AG10">
    <cfRule type="containsText" dxfId="8986" priority="4202" stopIfTrue="1" operator="containsText" text="DW">
      <formula>NOT(ISERROR(SEARCH("DW",AG9:AG10)))</formula>
    </cfRule>
  </conditionalFormatting>
  <conditionalFormatting sqref="AG9:AG10">
    <cfRule type="containsText" dxfId="8985" priority="4203" stopIfTrue="1" operator="containsText" text="NC">
      <formula>NOT(ISERROR(SEARCH("NC",AG9:AG10)))</formula>
    </cfRule>
  </conditionalFormatting>
  <conditionalFormatting sqref="AG11:AG12">
    <cfRule type="containsText" dxfId="8984" priority="4204" stopIfTrue="1" operator="containsText" text="NS">
      <formula>NOT(ISERROR(SEARCH("NS",AG11:AG12)))</formula>
    </cfRule>
  </conditionalFormatting>
  <conditionalFormatting sqref="AG11:AG12">
    <cfRule type="containsText" dxfId="8983" priority="4205" stopIfTrue="1" operator="containsText" text="DW">
      <formula>NOT(ISERROR(SEARCH("DW",AG11:AG12)))</formula>
    </cfRule>
  </conditionalFormatting>
  <conditionalFormatting sqref="AG11:AG12">
    <cfRule type="containsText" dxfId="8982" priority="4206" stopIfTrue="1" operator="containsText" text="NC">
      <formula>NOT(ISERROR(SEARCH("NC",AG11:AG12)))</formula>
    </cfRule>
  </conditionalFormatting>
  <conditionalFormatting sqref="AG13:AG14">
    <cfRule type="containsText" dxfId="8981" priority="4207" stopIfTrue="1" operator="containsText" text="NS">
      <formula>NOT(ISERROR(SEARCH("NS",AG13:AG14)))</formula>
    </cfRule>
  </conditionalFormatting>
  <conditionalFormatting sqref="AG13:AG14">
    <cfRule type="containsText" dxfId="8980" priority="4208" stopIfTrue="1" operator="containsText" text="DW">
      <formula>NOT(ISERROR(SEARCH("DW",AG13:AG14)))</formula>
    </cfRule>
  </conditionalFormatting>
  <conditionalFormatting sqref="AG13:AG14">
    <cfRule type="containsText" dxfId="8979" priority="4209" stopIfTrue="1" operator="containsText" text="NC">
      <formula>NOT(ISERROR(SEARCH("NC",AG13:AG14)))</formula>
    </cfRule>
  </conditionalFormatting>
  <conditionalFormatting sqref="AG28">
    <cfRule type="containsText" dxfId="8978" priority="4210" stopIfTrue="1" operator="containsText" text="NS">
      <formula>NOT(ISERROR(SEARCH("NS",AG28)))</formula>
    </cfRule>
  </conditionalFormatting>
  <conditionalFormatting sqref="AG28">
    <cfRule type="containsText" dxfId="8977" priority="4211" stopIfTrue="1" operator="containsText" text="DW">
      <formula>NOT(ISERROR(SEARCH("DW",AG28)))</formula>
    </cfRule>
  </conditionalFormatting>
  <conditionalFormatting sqref="AG28">
    <cfRule type="containsText" dxfId="8976" priority="4212" stopIfTrue="1" operator="containsText" text="NC">
      <formula>NOT(ISERROR(SEARCH("NC",AG28)))</formula>
    </cfRule>
  </conditionalFormatting>
  <conditionalFormatting sqref="AG22">
    <cfRule type="containsText" dxfId="8975" priority="4213" stopIfTrue="1" operator="containsText" text="NS">
      <formula>NOT(ISERROR(SEARCH("NS",AG22)))</formula>
    </cfRule>
  </conditionalFormatting>
  <conditionalFormatting sqref="AG22">
    <cfRule type="containsText" dxfId="8974" priority="4214" stopIfTrue="1" operator="containsText" text="DW">
      <formula>NOT(ISERROR(SEARCH("DW",AG22)))</formula>
    </cfRule>
  </conditionalFormatting>
  <conditionalFormatting sqref="AG22">
    <cfRule type="containsText" dxfId="8973" priority="4215" stopIfTrue="1" operator="containsText" text="NC">
      <formula>NOT(ISERROR(SEARCH("NC",AG22)))</formula>
    </cfRule>
  </conditionalFormatting>
  <conditionalFormatting sqref="I4:I7">
    <cfRule type="containsText" dxfId="8972" priority="4216" stopIfTrue="1" operator="containsText" text="NS">
      <formula>NOT(ISERROR(SEARCH("NS",I4:I7)))</formula>
    </cfRule>
  </conditionalFormatting>
  <conditionalFormatting sqref="I4:I7">
    <cfRule type="containsText" dxfId="8971" priority="4217" stopIfTrue="1" operator="containsText" text="DW">
      <formula>NOT(ISERROR(SEARCH("DW",I4:I7)))</formula>
    </cfRule>
  </conditionalFormatting>
  <conditionalFormatting sqref="I4:I7">
    <cfRule type="containsText" dxfId="8970" priority="4218" stopIfTrue="1" operator="containsText" text="NC">
      <formula>NOT(ISERROR(SEARCH("NC",I4:I7)))</formula>
    </cfRule>
  </conditionalFormatting>
  <conditionalFormatting sqref="I18:I21">
    <cfRule type="containsText" dxfId="8969" priority="4219" stopIfTrue="1" operator="containsText" text="NS">
      <formula>NOT(ISERROR(SEARCH("NS",I18:I21)))</formula>
    </cfRule>
  </conditionalFormatting>
  <conditionalFormatting sqref="I18:I21">
    <cfRule type="containsText" dxfId="8968" priority="4220" stopIfTrue="1" operator="containsText" text="DW">
      <formula>NOT(ISERROR(SEARCH("DW",I18:I21)))</formula>
    </cfRule>
  </conditionalFormatting>
  <conditionalFormatting sqref="I18:I21">
    <cfRule type="containsText" dxfId="8967" priority="4221" stopIfTrue="1" operator="containsText" text="NC">
      <formula>NOT(ISERROR(SEARCH("NC",I18:I21)))</formula>
    </cfRule>
  </conditionalFormatting>
  <conditionalFormatting sqref="I29:I43">
    <cfRule type="containsText" dxfId="8966" priority="4222" stopIfTrue="1" operator="containsText" text="NS">
      <formula>NOT(ISERROR(SEARCH("NS",I29:I43)))</formula>
    </cfRule>
  </conditionalFormatting>
  <conditionalFormatting sqref="I29:I43">
    <cfRule type="containsText" dxfId="8965" priority="4223" stopIfTrue="1" operator="containsText" text="DW">
      <formula>NOT(ISERROR(SEARCH("DW",I29:I43)))</formula>
    </cfRule>
  </conditionalFormatting>
  <conditionalFormatting sqref="I29:I43">
    <cfRule type="containsText" dxfId="8964" priority="4224" stopIfTrue="1" operator="containsText" text="NC">
      <formula>NOT(ISERROR(SEARCH("NC",I29:I43)))</formula>
    </cfRule>
  </conditionalFormatting>
  <conditionalFormatting sqref="I23:I27">
    <cfRule type="containsText" dxfId="8963" priority="4225" stopIfTrue="1" operator="containsText" text="NS">
      <formula>NOT(ISERROR(SEARCH("NS",I23:I27)))</formula>
    </cfRule>
  </conditionalFormatting>
  <conditionalFormatting sqref="I23:I27">
    <cfRule type="containsText" dxfId="8962" priority="4226" stopIfTrue="1" operator="containsText" text="DW">
      <formula>NOT(ISERROR(SEARCH("DW",I23:I27)))</formula>
    </cfRule>
  </conditionalFormatting>
  <conditionalFormatting sqref="I23:I27">
    <cfRule type="containsText" dxfId="8961" priority="4227" stopIfTrue="1" operator="containsText" text="NC">
      <formula>NOT(ISERROR(SEARCH("NC",I23:I27)))</formula>
    </cfRule>
  </conditionalFormatting>
  <conditionalFormatting sqref="I8">
    <cfRule type="containsText" dxfId="8960" priority="4228" stopIfTrue="1" operator="containsText" text="NS">
      <formula>NOT(ISERROR(SEARCH("NS",I8)))</formula>
    </cfRule>
  </conditionalFormatting>
  <conditionalFormatting sqref="I8">
    <cfRule type="containsText" dxfId="8959" priority="4229" stopIfTrue="1" operator="containsText" text="DW">
      <formula>NOT(ISERROR(SEARCH("DW",I8)))</formula>
    </cfRule>
  </conditionalFormatting>
  <conditionalFormatting sqref="I8">
    <cfRule type="containsText" dxfId="8958" priority="4230" stopIfTrue="1" operator="containsText" text="NC">
      <formula>NOT(ISERROR(SEARCH("NC",I8)))</formula>
    </cfRule>
  </conditionalFormatting>
  <conditionalFormatting sqref="I15:I17">
    <cfRule type="containsText" dxfId="8957" priority="4231" stopIfTrue="1" operator="containsText" text="NS">
      <formula>NOT(ISERROR(SEARCH("NS",I15:I17)))</formula>
    </cfRule>
  </conditionalFormatting>
  <conditionalFormatting sqref="I15:I17">
    <cfRule type="containsText" dxfId="8956" priority="4232" stopIfTrue="1" operator="containsText" text="DW">
      <formula>NOT(ISERROR(SEARCH("DW",I15:I17)))</formula>
    </cfRule>
  </conditionalFormatting>
  <conditionalFormatting sqref="I15:I17">
    <cfRule type="containsText" dxfId="8955" priority="4233" stopIfTrue="1" operator="containsText" text="NC">
      <formula>NOT(ISERROR(SEARCH("NC",I15:I17)))</formula>
    </cfRule>
  </conditionalFormatting>
  <conditionalFormatting sqref="I9:I10">
    <cfRule type="containsText" dxfId="8954" priority="4234" stopIfTrue="1" operator="containsText" text="NS">
      <formula>NOT(ISERROR(SEARCH("NS",I9:I10)))</formula>
    </cfRule>
  </conditionalFormatting>
  <conditionalFormatting sqref="I9:I10">
    <cfRule type="containsText" dxfId="8953" priority="4235" stopIfTrue="1" operator="containsText" text="DW">
      <formula>NOT(ISERROR(SEARCH("DW",I9:I10)))</formula>
    </cfRule>
  </conditionalFormatting>
  <conditionalFormatting sqref="I9:I10">
    <cfRule type="containsText" dxfId="8952" priority="4236" stopIfTrue="1" operator="containsText" text="NC">
      <formula>NOT(ISERROR(SEARCH("NC",I9:I10)))</formula>
    </cfRule>
  </conditionalFormatting>
  <conditionalFormatting sqref="I11:I12">
    <cfRule type="containsText" dxfId="8951" priority="4237" stopIfTrue="1" operator="containsText" text="NS">
      <formula>NOT(ISERROR(SEARCH("NS",I11:I12)))</formula>
    </cfRule>
  </conditionalFormatting>
  <conditionalFormatting sqref="I11:I12">
    <cfRule type="containsText" dxfId="8950" priority="4238" stopIfTrue="1" operator="containsText" text="DW">
      <formula>NOT(ISERROR(SEARCH("DW",I11:I12)))</formula>
    </cfRule>
  </conditionalFormatting>
  <conditionalFormatting sqref="I11:I12">
    <cfRule type="containsText" dxfId="8949" priority="4239" stopIfTrue="1" operator="containsText" text="NC">
      <formula>NOT(ISERROR(SEARCH("NC",I11:I12)))</formula>
    </cfRule>
  </conditionalFormatting>
  <conditionalFormatting sqref="I13:I14">
    <cfRule type="containsText" dxfId="8948" priority="4240" stopIfTrue="1" operator="containsText" text="NS">
      <formula>NOT(ISERROR(SEARCH("NS",I13:I14)))</formula>
    </cfRule>
  </conditionalFormatting>
  <conditionalFormatting sqref="I13:I14">
    <cfRule type="containsText" dxfId="8947" priority="4241" stopIfTrue="1" operator="containsText" text="DW">
      <formula>NOT(ISERROR(SEARCH("DW",I13:I14)))</formula>
    </cfRule>
  </conditionalFormatting>
  <conditionalFormatting sqref="I13:I14">
    <cfRule type="containsText" dxfId="8946" priority="4242" stopIfTrue="1" operator="containsText" text="NC">
      <formula>NOT(ISERROR(SEARCH("NC",I13:I14)))</formula>
    </cfRule>
  </conditionalFormatting>
  <conditionalFormatting sqref="I28">
    <cfRule type="containsText" dxfId="8945" priority="4243" stopIfTrue="1" operator="containsText" text="NS">
      <formula>NOT(ISERROR(SEARCH("NS",I28)))</formula>
    </cfRule>
  </conditionalFormatting>
  <conditionalFormatting sqref="I28">
    <cfRule type="containsText" dxfId="8944" priority="4244" stopIfTrue="1" operator="containsText" text="DW">
      <formula>NOT(ISERROR(SEARCH("DW",I28)))</formula>
    </cfRule>
  </conditionalFormatting>
  <conditionalFormatting sqref="I28">
    <cfRule type="containsText" dxfId="8943" priority="4245" stopIfTrue="1" operator="containsText" text="NC">
      <formula>NOT(ISERROR(SEARCH("NC",I28)))</formula>
    </cfRule>
  </conditionalFormatting>
  <conditionalFormatting sqref="I22">
    <cfRule type="containsText" dxfId="8942" priority="4246" stopIfTrue="1" operator="containsText" text="NS">
      <formula>NOT(ISERROR(SEARCH("NS",I22)))</formula>
    </cfRule>
  </conditionalFormatting>
  <conditionalFormatting sqref="I22">
    <cfRule type="containsText" dxfId="8941" priority="4247" stopIfTrue="1" operator="containsText" text="DW">
      <formula>NOT(ISERROR(SEARCH("DW",I22)))</formula>
    </cfRule>
  </conditionalFormatting>
  <conditionalFormatting sqref="I22">
    <cfRule type="containsText" dxfId="8940" priority="4248" stopIfTrue="1" operator="containsText" text="NC">
      <formula>NOT(ISERROR(SEARCH("NC",I22)))</formula>
    </cfRule>
  </conditionalFormatting>
  <conditionalFormatting sqref="P4:P6">
    <cfRule type="containsText" dxfId="8939" priority="4249" stopIfTrue="1" operator="containsText" text="NS">
      <formula>NOT(ISERROR(SEARCH("NS",P4:P6)))</formula>
    </cfRule>
  </conditionalFormatting>
  <conditionalFormatting sqref="P4:P6">
    <cfRule type="containsText" dxfId="8938" priority="4250" stopIfTrue="1" operator="containsText" text="DW">
      <formula>NOT(ISERROR(SEARCH("DW",P4:P6)))</formula>
    </cfRule>
  </conditionalFormatting>
  <conditionalFormatting sqref="P4:P6">
    <cfRule type="containsText" dxfId="8937" priority="4251" stopIfTrue="1" operator="containsText" text="NC">
      <formula>NOT(ISERROR(SEARCH("NC",P4:P6)))</formula>
    </cfRule>
  </conditionalFormatting>
  <conditionalFormatting sqref="P28:P42">
    <cfRule type="containsText" dxfId="8936" priority="4252" stopIfTrue="1" operator="containsText" text="NS">
      <formula>NOT(ISERROR(SEARCH("NS",P28:P42)))</formula>
    </cfRule>
  </conditionalFormatting>
  <conditionalFormatting sqref="P28:P42">
    <cfRule type="containsText" dxfId="8935" priority="4253" stopIfTrue="1" operator="containsText" text="DW">
      <formula>NOT(ISERROR(SEARCH("DW",P28:P42)))</formula>
    </cfRule>
  </conditionalFormatting>
  <conditionalFormatting sqref="P28:P42">
    <cfRule type="containsText" dxfId="8934" priority="4254" stopIfTrue="1" operator="containsText" text="NC">
      <formula>NOT(ISERROR(SEARCH("NC",P28:P42)))</formula>
    </cfRule>
  </conditionalFormatting>
  <conditionalFormatting sqref="P17:P25">
    <cfRule type="containsText" dxfId="8933" priority="4255" stopIfTrue="1" operator="containsText" text="NS">
      <formula>NOT(ISERROR(SEARCH("NS",P17:P25)))</formula>
    </cfRule>
  </conditionalFormatting>
  <conditionalFormatting sqref="P17:P25">
    <cfRule type="containsText" dxfId="8932" priority="4256" stopIfTrue="1" operator="containsText" text="DW">
      <formula>NOT(ISERROR(SEARCH("DW",P17:P25)))</formula>
    </cfRule>
  </conditionalFormatting>
  <conditionalFormatting sqref="P17:P25">
    <cfRule type="containsText" dxfId="8931" priority="4257" stopIfTrue="1" operator="containsText" text="NC">
      <formula>NOT(ISERROR(SEARCH("NC",P17:P25)))</formula>
    </cfRule>
  </conditionalFormatting>
  <conditionalFormatting sqref="P26:P27">
    <cfRule type="containsText" dxfId="8930" priority="4258" stopIfTrue="1" operator="containsText" text="NS">
      <formula>NOT(ISERROR(SEARCH("NS",P26:P27)))</formula>
    </cfRule>
  </conditionalFormatting>
  <conditionalFormatting sqref="P26:P27">
    <cfRule type="containsText" dxfId="8929" priority="4259" stopIfTrue="1" operator="containsText" text="DW">
      <formula>NOT(ISERROR(SEARCH("DW",P26:P27)))</formula>
    </cfRule>
  </conditionalFormatting>
  <conditionalFormatting sqref="P26:P27">
    <cfRule type="containsText" dxfId="8928" priority="4260" stopIfTrue="1" operator="containsText" text="NC">
      <formula>NOT(ISERROR(SEARCH("NC",P26:P27)))</formula>
    </cfRule>
  </conditionalFormatting>
  <conditionalFormatting sqref="P7">
    <cfRule type="containsText" dxfId="8927" priority="4261" stopIfTrue="1" operator="containsText" text="NS">
      <formula>NOT(ISERROR(SEARCH("NS",P7)))</formula>
    </cfRule>
  </conditionalFormatting>
  <conditionalFormatting sqref="P7">
    <cfRule type="containsText" dxfId="8926" priority="4262" stopIfTrue="1" operator="containsText" text="DW">
      <formula>NOT(ISERROR(SEARCH("DW",P7)))</formula>
    </cfRule>
  </conditionalFormatting>
  <conditionalFormatting sqref="P7">
    <cfRule type="containsText" dxfId="8925" priority="4263" stopIfTrue="1" operator="containsText" text="NC">
      <formula>NOT(ISERROR(SEARCH("NC",P7)))</formula>
    </cfRule>
  </conditionalFormatting>
  <conditionalFormatting sqref="P12">
    <cfRule type="containsText" dxfId="8924" priority="4264" stopIfTrue="1" operator="containsText" text="NS">
      <formula>NOT(ISERROR(SEARCH("NS",P12)))</formula>
    </cfRule>
  </conditionalFormatting>
  <conditionalFormatting sqref="P12">
    <cfRule type="containsText" dxfId="8923" priority="4265" stopIfTrue="1" operator="containsText" text="DW">
      <formula>NOT(ISERROR(SEARCH("DW",P12)))</formula>
    </cfRule>
  </conditionalFormatting>
  <conditionalFormatting sqref="P12">
    <cfRule type="containsText" dxfId="8922" priority="4266" stopIfTrue="1" operator="containsText" text="NC">
      <formula>NOT(ISERROR(SEARCH("NC",P12)))</formula>
    </cfRule>
  </conditionalFormatting>
  <conditionalFormatting sqref="P15:P16">
    <cfRule type="containsText" dxfId="8921" priority="4267" stopIfTrue="1" operator="containsText" text="NS">
      <formula>NOT(ISERROR(SEARCH("NS",P15:P16)))</formula>
    </cfRule>
  </conditionalFormatting>
  <conditionalFormatting sqref="P15:P16">
    <cfRule type="containsText" dxfId="8920" priority="4268" stopIfTrue="1" operator="containsText" text="DW">
      <formula>NOT(ISERROR(SEARCH("DW",P15:P16)))</formula>
    </cfRule>
  </conditionalFormatting>
  <conditionalFormatting sqref="P15:P16">
    <cfRule type="containsText" dxfId="8919" priority="4269" stopIfTrue="1" operator="containsText" text="NC">
      <formula>NOT(ISERROR(SEARCH("NC",P15:P16)))</formula>
    </cfRule>
  </conditionalFormatting>
  <conditionalFormatting sqref="P10:P11">
    <cfRule type="containsText" dxfId="8918" priority="4270" stopIfTrue="1" operator="containsText" text="NS">
      <formula>NOT(ISERROR(SEARCH("NS",P10:P11)))</formula>
    </cfRule>
  </conditionalFormatting>
  <conditionalFormatting sqref="P10:P11">
    <cfRule type="containsText" dxfId="8917" priority="4271" stopIfTrue="1" operator="containsText" text="DW">
      <formula>NOT(ISERROR(SEARCH("DW",P10:P11)))</formula>
    </cfRule>
  </conditionalFormatting>
  <conditionalFormatting sqref="P10:P11">
    <cfRule type="containsText" dxfId="8916" priority="4272" stopIfTrue="1" operator="containsText" text="NC">
      <formula>NOT(ISERROR(SEARCH("NC",P10:P11)))</formula>
    </cfRule>
  </conditionalFormatting>
  <conditionalFormatting sqref="P8:P9">
    <cfRule type="containsText" dxfId="8915" priority="4273" stopIfTrue="1" operator="containsText" text="NS">
      <formula>NOT(ISERROR(SEARCH("NS",P8:P9)))</formula>
    </cfRule>
  </conditionalFormatting>
  <conditionalFormatting sqref="P8:P9">
    <cfRule type="containsText" dxfId="8914" priority="4274" stopIfTrue="1" operator="containsText" text="DW">
      <formula>NOT(ISERROR(SEARCH("DW",P8:P9)))</formula>
    </cfRule>
  </conditionalFormatting>
  <conditionalFormatting sqref="P8:P9">
    <cfRule type="containsText" dxfId="8913" priority="4275" stopIfTrue="1" operator="containsText" text="NC">
      <formula>NOT(ISERROR(SEARCH("NC",P8:P9)))</formula>
    </cfRule>
  </conditionalFormatting>
  <conditionalFormatting sqref="P13">
    <cfRule type="containsText" dxfId="8912" priority="4276" stopIfTrue="1" operator="containsText" text="NS">
      <formula>NOT(ISERROR(SEARCH("NS",P13)))</formula>
    </cfRule>
  </conditionalFormatting>
  <conditionalFormatting sqref="P13">
    <cfRule type="containsText" dxfId="8911" priority="4277" stopIfTrue="1" operator="containsText" text="DW">
      <formula>NOT(ISERROR(SEARCH("DW",P13)))</formula>
    </cfRule>
  </conditionalFormatting>
  <conditionalFormatting sqref="P13">
    <cfRule type="containsText" dxfId="8910" priority="4278" stopIfTrue="1" operator="containsText" text="NC">
      <formula>NOT(ISERROR(SEARCH("NC",P13)))</formula>
    </cfRule>
  </conditionalFormatting>
  <conditionalFormatting sqref="P14">
    <cfRule type="containsText" dxfId="8909" priority="4279" stopIfTrue="1" operator="containsText" text="NS">
      <formula>NOT(ISERROR(SEARCH("NS",P14)))</formula>
    </cfRule>
  </conditionalFormatting>
  <conditionalFormatting sqref="P14">
    <cfRule type="containsText" dxfId="8908" priority="4280" stopIfTrue="1" operator="containsText" text="DW">
      <formula>NOT(ISERROR(SEARCH("DW",P14)))</formula>
    </cfRule>
  </conditionalFormatting>
  <conditionalFormatting sqref="P14">
    <cfRule type="containsText" dxfId="8907" priority="4281" stopIfTrue="1" operator="containsText" text="NC">
      <formula>NOT(ISERROR(SEARCH("NC",P14)))</formula>
    </cfRule>
  </conditionalFormatting>
  <conditionalFormatting sqref="W4:W7">
    <cfRule type="containsText" dxfId="8906" priority="4282" stopIfTrue="1" operator="containsText" text="NS">
      <formula>NOT(ISERROR(SEARCH("NS",W4:W7)))</formula>
    </cfRule>
  </conditionalFormatting>
  <conditionalFormatting sqref="W4:W7">
    <cfRule type="containsText" dxfId="8905" priority="4283" stopIfTrue="1" operator="containsText" text="DW">
      <formula>NOT(ISERROR(SEARCH("DW",W4:W7)))</formula>
    </cfRule>
  </conditionalFormatting>
  <conditionalFormatting sqref="W4:W7">
    <cfRule type="containsText" dxfId="8904" priority="4284" stopIfTrue="1" operator="containsText" text="NC">
      <formula>NOT(ISERROR(SEARCH("NC",W4:W7)))</formula>
    </cfRule>
  </conditionalFormatting>
  <conditionalFormatting sqref="W18:W21">
    <cfRule type="containsText" dxfId="8903" priority="4285" stopIfTrue="1" operator="containsText" text="NS">
      <formula>NOT(ISERROR(SEARCH("NS",W18:W21)))</formula>
    </cfRule>
  </conditionalFormatting>
  <conditionalFormatting sqref="W18:W21">
    <cfRule type="containsText" dxfId="8902" priority="4286" stopIfTrue="1" operator="containsText" text="DW">
      <formula>NOT(ISERROR(SEARCH("DW",W18:W21)))</formula>
    </cfRule>
  </conditionalFormatting>
  <conditionalFormatting sqref="W18:W21">
    <cfRule type="containsText" dxfId="8901" priority="4287" stopIfTrue="1" operator="containsText" text="NC">
      <formula>NOT(ISERROR(SEARCH("NC",W18:W21)))</formula>
    </cfRule>
  </conditionalFormatting>
  <conditionalFormatting sqref="W29:W43">
    <cfRule type="containsText" dxfId="8900" priority="4288" stopIfTrue="1" operator="containsText" text="NS">
      <formula>NOT(ISERROR(SEARCH("NS",W29:W43)))</formula>
    </cfRule>
  </conditionalFormatting>
  <conditionalFormatting sqref="W29:W43">
    <cfRule type="containsText" dxfId="8899" priority="4289" stopIfTrue="1" operator="containsText" text="DW">
      <formula>NOT(ISERROR(SEARCH("DW",W29:W43)))</formula>
    </cfRule>
  </conditionalFormatting>
  <conditionalFormatting sqref="W29:W43">
    <cfRule type="containsText" dxfId="8898" priority="4290" stopIfTrue="1" operator="containsText" text="NC">
      <formula>NOT(ISERROR(SEARCH("NC",W29:W43)))</formula>
    </cfRule>
  </conditionalFormatting>
  <conditionalFormatting sqref="W23:W27">
    <cfRule type="containsText" dxfId="8897" priority="4291" stopIfTrue="1" operator="containsText" text="NS">
      <formula>NOT(ISERROR(SEARCH("NS",W23:W27)))</formula>
    </cfRule>
  </conditionalFormatting>
  <conditionalFormatting sqref="W23:W27">
    <cfRule type="containsText" dxfId="8896" priority="4292" stopIfTrue="1" operator="containsText" text="DW">
      <formula>NOT(ISERROR(SEARCH("DW",W23:W27)))</formula>
    </cfRule>
  </conditionalFormatting>
  <conditionalFormatting sqref="W23:W27">
    <cfRule type="containsText" dxfId="8895" priority="4293" stopIfTrue="1" operator="containsText" text="NC">
      <formula>NOT(ISERROR(SEARCH("NC",W23:W27)))</formula>
    </cfRule>
  </conditionalFormatting>
  <conditionalFormatting sqref="W8">
    <cfRule type="containsText" dxfId="8894" priority="4294" stopIfTrue="1" operator="containsText" text="NS">
      <formula>NOT(ISERROR(SEARCH("NS",W8)))</formula>
    </cfRule>
  </conditionalFormatting>
  <conditionalFormatting sqref="W8">
    <cfRule type="containsText" dxfId="8893" priority="4295" stopIfTrue="1" operator="containsText" text="DW">
      <formula>NOT(ISERROR(SEARCH("DW",W8)))</formula>
    </cfRule>
  </conditionalFormatting>
  <conditionalFormatting sqref="W8">
    <cfRule type="containsText" dxfId="8892" priority="4296" stopIfTrue="1" operator="containsText" text="NC">
      <formula>NOT(ISERROR(SEARCH("NC",W8)))</formula>
    </cfRule>
  </conditionalFormatting>
  <conditionalFormatting sqref="W15:W17">
    <cfRule type="containsText" dxfId="8891" priority="4297" stopIfTrue="1" operator="containsText" text="NS">
      <formula>NOT(ISERROR(SEARCH("NS",W15:W17)))</formula>
    </cfRule>
  </conditionalFormatting>
  <conditionalFormatting sqref="W15:W17">
    <cfRule type="containsText" dxfId="8890" priority="4298" stopIfTrue="1" operator="containsText" text="DW">
      <formula>NOT(ISERROR(SEARCH("DW",W15:W17)))</formula>
    </cfRule>
  </conditionalFormatting>
  <conditionalFormatting sqref="W15:W17">
    <cfRule type="containsText" dxfId="8889" priority="4299" stopIfTrue="1" operator="containsText" text="NC">
      <formula>NOT(ISERROR(SEARCH("NC",W15:W17)))</formula>
    </cfRule>
  </conditionalFormatting>
  <conditionalFormatting sqref="W9:W10">
    <cfRule type="containsText" dxfId="8888" priority="4300" stopIfTrue="1" operator="containsText" text="NS">
      <formula>NOT(ISERROR(SEARCH("NS",W9:W10)))</formula>
    </cfRule>
  </conditionalFormatting>
  <conditionalFormatting sqref="W9:W10">
    <cfRule type="containsText" dxfId="8887" priority="4301" stopIfTrue="1" operator="containsText" text="DW">
      <formula>NOT(ISERROR(SEARCH("DW",W9:W10)))</formula>
    </cfRule>
  </conditionalFormatting>
  <conditionalFormatting sqref="W9:W10">
    <cfRule type="containsText" dxfId="8886" priority="4302" stopIfTrue="1" operator="containsText" text="NC">
      <formula>NOT(ISERROR(SEARCH("NC",W9:W10)))</formula>
    </cfRule>
  </conditionalFormatting>
  <conditionalFormatting sqref="W11:W12">
    <cfRule type="containsText" dxfId="8885" priority="4303" stopIfTrue="1" operator="containsText" text="NS">
      <formula>NOT(ISERROR(SEARCH("NS",W11:W12)))</formula>
    </cfRule>
  </conditionalFormatting>
  <conditionalFormatting sqref="W11:W12">
    <cfRule type="containsText" dxfId="8884" priority="4304" stopIfTrue="1" operator="containsText" text="DW">
      <formula>NOT(ISERROR(SEARCH("DW",W11:W12)))</formula>
    </cfRule>
  </conditionalFormatting>
  <conditionalFormatting sqref="W11:W12">
    <cfRule type="containsText" dxfId="8883" priority="4305" stopIfTrue="1" operator="containsText" text="NC">
      <formula>NOT(ISERROR(SEARCH("NC",W11:W12)))</formula>
    </cfRule>
  </conditionalFormatting>
  <conditionalFormatting sqref="W13:W14">
    <cfRule type="containsText" dxfId="8882" priority="4306" stopIfTrue="1" operator="containsText" text="NS">
      <formula>NOT(ISERROR(SEARCH("NS",W13:W14)))</formula>
    </cfRule>
  </conditionalFormatting>
  <conditionalFormatting sqref="W13:W14">
    <cfRule type="containsText" dxfId="8881" priority="4307" stopIfTrue="1" operator="containsText" text="DW">
      <formula>NOT(ISERROR(SEARCH("DW",W13:W14)))</formula>
    </cfRule>
  </conditionalFormatting>
  <conditionalFormatting sqref="W13:W14">
    <cfRule type="containsText" dxfId="8880" priority="4308" stopIfTrue="1" operator="containsText" text="NC">
      <formula>NOT(ISERROR(SEARCH("NC",W13:W14)))</formula>
    </cfRule>
  </conditionalFormatting>
  <conditionalFormatting sqref="W28">
    <cfRule type="containsText" dxfId="8879" priority="4309" stopIfTrue="1" operator="containsText" text="NS">
      <formula>NOT(ISERROR(SEARCH("NS",W28)))</formula>
    </cfRule>
  </conditionalFormatting>
  <conditionalFormatting sqref="W28">
    <cfRule type="containsText" dxfId="8878" priority="4310" stopIfTrue="1" operator="containsText" text="DW">
      <formula>NOT(ISERROR(SEARCH("DW",W28)))</formula>
    </cfRule>
  </conditionalFormatting>
  <conditionalFormatting sqref="W28">
    <cfRule type="containsText" dxfId="8877" priority="4311" stopIfTrue="1" operator="containsText" text="NC">
      <formula>NOT(ISERROR(SEARCH("NC",W28)))</formula>
    </cfRule>
  </conditionalFormatting>
  <conditionalFormatting sqref="W22">
    <cfRule type="containsText" dxfId="8876" priority="4312" stopIfTrue="1" operator="containsText" text="NS">
      <formula>NOT(ISERROR(SEARCH("NS",W22)))</formula>
    </cfRule>
  </conditionalFormatting>
  <conditionalFormatting sqref="W22">
    <cfRule type="containsText" dxfId="8875" priority="4313" stopIfTrue="1" operator="containsText" text="DW">
      <formula>NOT(ISERROR(SEARCH("DW",W22)))</formula>
    </cfRule>
  </conditionalFormatting>
  <conditionalFormatting sqref="W22">
    <cfRule type="containsText" dxfId="8874" priority="4314" stopIfTrue="1" operator="containsText" text="NC">
      <formula>NOT(ISERROR(SEARCH("NC",W22)))</formula>
    </cfRule>
  </conditionalFormatting>
  <conditionalFormatting sqref="AA4:AA7">
    <cfRule type="containsText" dxfId="8873" priority="4315" stopIfTrue="1" operator="containsText" text="NS">
      <formula>NOT(ISERROR(SEARCH("NS",AA4:AA7)))</formula>
    </cfRule>
  </conditionalFormatting>
  <conditionalFormatting sqref="AA4:AA7">
    <cfRule type="containsText" dxfId="8872" priority="4316" stopIfTrue="1" operator="containsText" text="DW">
      <formula>NOT(ISERROR(SEARCH("DW",AA4:AA7)))</formula>
    </cfRule>
  </conditionalFormatting>
  <conditionalFormatting sqref="AA4:AA7">
    <cfRule type="containsText" dxfId="8871" priority="4317" stopIfTrue="1" operator="containsText" text="NC">
      <formula>NOT(ISERROR(SEARCH("NC",AA4:AA7)))</formula>
    </cfRule>
  </conditionalFormatting>
  <conditionalFormatting sqref="AA18:AA21">
    <cfRule type="containsText" dxfId="8870" priority="4318" stopIfTrue="1" operator="containsText" text="NS">
      <formula>NOT(ISERROR(SEARCH("NS",AA18:AA21)))</formula>
    </cfRule>
  </conditionalFormatting>
  <conditionalFormatting sqref="AA18:AA21">
    <cfRule type="containsText" dxfId="8869" priority="4319" stopIfTrue="1" operator="containsText" text="DW">
      <formula>NOT(ISERROR(SEARCH("DW",AA18:AA21)))</formula>
    </cfRule>
  </conditionalFormatting>
  <conditionalFormatting sqref="AA18:AA21">
    <cfRule type="containsText" dxfId="8868" priority="4320" stopIfTrue="1" operator="containsText" text="NC">
      <formula>NOT(ISERROR(SEARCH("NC",AA18:AA21)))</formula>
    </cfRule>
  </conditionalFormatting>
  <conditionalFormatting sqref="AA29:AA43">
    <cfRule type="containsText" dxfId="8867" priority="4321" stopIfTrue="1" operator="containsText" text="NS">
      <formula>NOT(ISERROR(SEARCH("NS",AA29:AA43)))</formula>
    </cfRule>
  </conditionalFormatting>
  <conditionalFormatting sqref="AA29:AA43">
    <cfRule type="containsText" dxfId="8866" priority="4322" stopIfTrue="1" operator="containsText" text="DW">
      <formula>NOT(ISERROR(SEARCH("DW",AA29:AA43)))</formula>
    </cfRule>
  </conditionalFormatting>
  <conditionalFormatting sqref="AA29:AA43">
    <cfRule type="containsText" dxfId="8865" priority="4323" stopIfTrue="1" operator="containsText" text="NC">
      <formula>NOT(ISERROR(SEARCH("NC",AA29:AA43)))</formula>
    </cfRule>
  </conditionalFormatting>
  <conditionalFormatting sqref="AA23:AA27">
    <cfRule type="containsText" dxfId="8864" priority="4324" stopIfTrue="1" operator="containsText" text="NS">
      <formula>NOT(ISERROR(SEARCH("NS",AA23:AA27)))</formula>
    </cfRule>
  </conditionalFormatting>
  <conditionalFormatting sqref="AA23:AA27">
    <cfRule type="containsText" dxfId="8863" priority="4325" stopIfTrue="1" operator="containsText" text="DW">
      <formula>NOT(ISERROR(SEARCH("DW",AA23:AA27)))</formula>
    </cfRule>
  </conditionalFormatting>
  <conditionalFormatting sqref="AA23:AA27">
    <cfRule type="containsText" dxfId="8862" priority="4326" stopIfTrue="1" operator="containsText" text="NC">
      <formula>NOT(ISERROR(SEARCH("NC",AA23:AA27)))</formula>
    </cfRule>
  </conditionalFormatting>
  <conditionalFormatting sqref="AA8">
    <cfRule type="containsText" dxfId="8861" priority="4327" stopIfTrue="1" operator="containsText" text="NS">
      <formula>NOT(ISERROR(SEARCH("NS",AA8)))</formula>
    </cfRule>
  </conditionalFormatting>
  <conditionalFormatting sqref="AA8">
    <cfRule type="containsText" dxfId="8860" priority="4328" stopIfTrue="1" operator="containsText" text="DW">
      <formula>NOT(ISERROR(SEARCH("DW",AA8)))</formula>
    </cfRule>
  </conditionalFormatting>
  <conditionalFormatting sqref="AA8">
    <cfRule type="containsText" dxfId="8859" priority="4329" stopIfTrue="1" operator="containsText" text="NC">
      <formula>NOT(ISERROR(SEARCH("NC",AA8)))</formula>
    </cfRule>
  </conditionalFormatting>
  <conditionalFormatting sqref="AA15:AA17">
    <cfRule type="containsText" dxfId="8858" priority="4330" stopIfTrue="1" operator="containsText" text="NS">
      <formula>NOT(ISERROR(SEARCH("NS",AA15:AA17)))</formula>
    </cfRule>
  </conditionalFormatting>
  <conditionalFormatting sqref="AA15:AA17">
    <cfRule type="containsText" dxfId="8857" priority="4331" stopIfTrue="1" operator="containsText" text="DW">
      <formula>NOT(ISERROR(SEARCH("DW",AA15:AA17)))</formula>
    </cfRule>
  </conditionalFormatting>
  <conditionalFormatting sqref="AA15:AA17">
    <cfRule type="containsText" dxfId="8856" priority="4332" stopIfTrue="1" operator="containsText" text="NC">
      <formula>NOT(ISERROR(SEARCH("NC",AA15:AA17)))</formula>
    </cfRule>
  </conditionalFormatting>
  <conditionalFormatting sqref="AA9:AA10">
    <cfRule type="containsText" dxfId="8855" priority="4333" stopIfTrue="1" operator="containsText" text="NS">
      <formula>NOT(ISERROR(SEARCH("NS",AA9:AA10)))</formula>
    </cfRule>
  </conditionalFormatting>
  <conditionalFormatting sqref="AA9:AA10">
    <cfRule type="containsText" dxfId="8854" priority="4334" stopIfTrue="1" operator="containsText" text="DW">
      <formula>NOT(ISERROR(SEARCH("DW",AA9:AA10)))</formula>
    </cfRule>
  </conditionalFormatting>
  <conditionalFormatting sqref="AA9:AA10">
    <cfRule type="containsText" dxfId="8853" priority="4335" stopIfTrue="1" operator="containsText" text="NC">
      <formula>NOT(ISERROR(SEARCH("NC",AA9:AA10)))</formula>
    </cfRule>
  </conditionalFormatting>
  <conditionalFormatting sqref="AA11:AA12">
    <cfRule type="containsText" dxfId="8852" priority="4336" stopIfTrue="1" operator="containsText" text="NS">
      <formula>NOT(ISERROR(SEARCH("NS",AA11:AA12)))</formula>
    </cfRule>
  </conditionalFormatting>
  <conditionalFormatting sqref="AA11:AA12">
    <cfRule type="containsText" dxfId="8851" priority="4337" stopIfTrue="1" operator="containsText" text="DW">
      <formula>NOT(ISERROR(SEARCH("DW",AA11:AA12)))</formula>
    </cfRule>
  </conditionalFormatting>
  <conditionalFormatting sqref="AA11:AA12">
    <cfRule type="containsText" dxfId="8850" priority="4338" stopIfTrue="1" operator="containsText" text="NC">
      <formula>NOT(ISERROR(SEARCH("NC",AA11:AA12)))</formula>
    </cfRule>
  </conditionalFormatting>
  <conditionalFormatting sqref="AA13:AA14">
    <cfRule type="containsText" dxfId="8849" priority="4339" stopIfTrue="1" operator="containsText" text="NS">
      <formula>NOT(ISERROR(SEARCH("NS",AA13:AA14)))</formula>
    </cfRule>
  </conditionalFormatting>
  <conditionalFormatting sqref="AA13:AA14">
    <cfRule type="containsText" dxfId="8848" priority="4340" stopIfTrue="1" operator="containsText" text="DW">
      <formula>NOT(ISERROR(SEARCH("DW",AA13:AA14)))</formula>
    </cfRule>
  </conditionalFormatting>
  <conditionalFormatting sqref="AA13:AA14">
    <cfRule type="containsText" dxfId="8847" priority="4341" stopIfTrue="1" operator="containsText" text="NC">
      <formula>NOT(ISERROR(SEARCH("NC",AA13:AA14)))</formula>
    </cfRule>
  </conditionalFormatting>
  <conditionalFormatting sqref="AA28">
    <cfRule type="containsText" dxfId="8846" priority="4342" stopIfTrue="1" operator="containsText" text="NS">
      <formula>NOT(ISERROR(SEARCH("NS",AA28)))</formula>
    </cfRule>
  </conditionalFormatting>
  <conditionalFormatting sqref="AA28">
    <cfRule type="containsText" dxfId="8845" priority="4343" stopIfTrue="1" operator="containsText" text="DW">
      <formula>NOT(ISERROR(SEARCH("DW",AA28)))</formula>
    </cfRule>
  </conditionalFormatting>
  <conditionalFormatting sqref="AA28">
    <cfRule type="containsText" dxfId="8844" priority="4344" stopIfTrue="1" operator="containsText" text="NC">
      <formula>NOT(ISERROR(SEARCH("NC",AA28)))</formula>
    </cfRule>
  </conditionalFormatting>
  <conditionalFormatting sqref="AA22">
    <cfRule type="containsText" dxfId="8843" priority="4345" stopIfTrue="1" operator="containsText" text="NS">
      <formula>NOT(ISERROR(SEARCH("NS",AA22)))</formula>
    </cfRule>
  </conditionalFormatting>
  <conditionalFormatting sqref="AA22">
    <cfRule type="containsText" dxfId="8842" priority="4346" stopIfTrue="1" operator="containsText" text="DW">
      <formula>NOT(ISERROR(SEARCH("DW",AA22)))</formula>
    </cfRule>
  </conditionalFormatting>
  <conditionalFormatting sqref="AA22">
    <cfRule type="containsText" dxfId="8841" priority="4347" stopIfTrue="1" operator="containsText" text="NC">
      <formula>NOT(ISERROR(SEARCH("NC",AA22)))</formula>
    </cfRule>
  </conditionalFormatting>
  <conditionalFormatting sqref="V4:V7">
    <cfRule type="containsText" dxfId="8840" priority="4348" stopIfTrue="1" operator="containsText" text="NS">
      <formula>NOT(ISERROR(SEARCH("NS",V4:V7)))</formula>
    </cfRule>
  </conditionalFormatting>
  <conditionalFormatting sqref="V4:V7">
    <cfRule type="containsText" dxfId="8839" priority="4349" stopIfTrue="1" operator="containsText" text="DW">
      <formula>NOT(ISERROR(SEARCH("DW",V4:V7)))</formula>
    </cfRule>
  </conditionalFormatting>
  <conditionalFormatting sqref="V4:V7">
    <cfRule type="containsText" dxfId="8838" priority="4350" stopIfTrue="1" operator="containsText" text="NC">
      <formula>NOT(ISERROR(SEARCH("NC",V4:V7)))</formula>
    </cfRule>
  </conditionalFormatting>
  <conditionalFormatting sqref="V18:V21">
    <cfRule type="containsText" dxfId="8837" priority="4351" stopIfTrue="1" operator="containsText" text="NS">
      <formula>NOT(ISERROR(SEARCH("NS",V18:V21)))</formula>
    </cfRule>
  </conditionalFormatting>
  <conditionalFormatting sqref="V18:V21">
    <cfRule type="containsText" dxfId="8836" priority="4352" stopIfTrue="1" operator="containsText" text="DW">
      <formula>NOT(ISERROR(SEARCH("DW",V18:V21)))</formula>
    </cfRule>
  </conditionalFormatting>
  <conditionalFormatting sqref="V18:V21">
    <cfRule type="containsText" dxfId="8835" priority="4353" stopIfTrue="1" operator="containsText" text="NC">
      <formula>NOT(ISERROR(SEARCH("NC",V18:V21)))</formula>
    </cfRule>
  </conditionalFormatting>
  <conditionalFormatting sqref="V29:V43">
    <cfRule type="containsText" dxfId="8834" priority="4354" stopIfTrue="1" operator="containsText" text="NS">
      <formula>NOT(ISERROR(SEARCH("NS",V29:V43)))</formula>
    </cfRule>
  </conditionalFormatting>
  <conditionalFormatting sqref="V29:V43">
    <cfRule type="containsText" dxfId="8833" priority="4355" stopIfTrue="1" operator="containsText" text="DW">
      <formula>NOT(ISERROR(SEARCH("DW",V29:V43)))</formula>
    </cfRule>
  </conditionalFormatting>
  <conditionalFormatting sqref="V29:V43">
    <cfRule type="containsText" dxfId="8832" priority="4356" stopIfTrue="1" operator="containsText" text="NC">
      <formula>NOT(ISERROR(SEARCH("NC",V29:V43)))</formula>
    </cfRule>
  </conditionalFormatting>
  <conditionalFormatting sqref="V23:V27">
    <cfRule type="containsText" dxfId="8831" priority="4357" stopIfTrue="1" operator="containsText" text="NS">
      <formula>NOT(ISERROR(SEARCH("NS",V23:V27)))</formula>
    </cfRule>
  </conditionalFormatting>
  <conditionalFormatting sqref="V23:V27">
    <cfRule type="containsText" dxfId="8830" priority="4358" stopIfTrue="1" operator="containsText" text="DW">
      <formula>NOT(ISERROR(SEARCH("DW",V23:V27)))</formula>
    </cfRule>
  </conditionalFormatting>
  <conditionalFormatting sqref="V23:V27">
    <cfRule type="containsText" dxfId="8829" priority="4359" stopIfTrue="1" operator="containsText" text="NC">
      <formula>NOT(ISERROR(SEARCH("NC",V23:V27)))</formula>
    </cfRule>
  </conditionalFormatting>
  <conditionalFormatting sqref="V8">
    <cfRule type="containsText" dxfId="8828" priority="4360" stopIfTrue="1" operator="containsText" text="NS">
      <formula>NOT(ISERROR(SEARCH("NS",V8)))</formula>
    </cfRule>
  </conditionalFormatting>
  <conditionalFormatting sqref="V8">
    <cfRule type="containsText" dxfId="8827" priority="4361" stopIfTrue="1" operator="containsText" text="DW">
      <formula>NOT(ISERROR(SEARCH("DW",V8)))</formula>
    </cfRule>
  </conditionalFormatting>
  <conditionalFormatting sqref="V8">
    <cfRule type="containsText" dxfId="8826" priority="4362" stopIfTrue="1" operator="containsText" text="NC">
      <formula>NOT(ISERROR(SEARCH("NC",V8)))</formula>
    </cfRule>
  </conditionalFormatting>
  <conditionalFormatting sqref="V15:V17">
    <cfRule type="containsText" dxfId="8825" priority="4363" stopIfTrue="1" operator="containsText" text="NS">
      <formula>NOT(ISERROR(SEARCH("NS",V15:V17)))</formula>
    </cfRule>
  </conditionalFormatting>
  <conditionalFormatting sqref="V15:V17">
    <cfRule type="containsText" dxfId="8824" priority="4364" stopIfTrue="1" operator="containsText" text="DW">
      <formula>NOT(ISERROR(SEARCH("DW",V15:V17)))</formula>
    </cfRule>
  </conditionalFormatting>
  <conditionalFormatting sqref="V15:V17">
    <cfRule type="containsText" dxfId="8823" priority="4365" stopIfTrue="1" operator="containsText" text="NC">
      <formula>NOT(ISERROR(SEARCH("NC",V15:V17)))</formula>
    </cfRule>
  </conditionalFormatting>
  <conditionalFormatting sqref="V9:V10">
    <cfRule type="containsText" dxfId="8822" priority="4366" stopIfTrue="1" operator="containsText" text="NS">
      <formula>NOT(ISERROR(SEARCH("NS",V9:V10)))</formula>
    </cfRule>
  </conditionalFormatting>
  <conditionalFormatting sqref="V9:V10">
    <cfRule type="containsText" dxfId="8821" priority="4367" stopIfTrue="1" operator="containsText" text="DW">
      <formula>NOT(ISERROR(SEARCH("DW",V9:V10)))</formula>
    </cfRule>
  </conditionalFormatting>
  <conditionalFormatting sqref="V9:V10">
    <cfRule type="containsText" dxfId="8820" priority="4368" stopIfTrue="1" operator="containsText" text="NC">
      <formula>NOT(ISERROR(SEARCH("NC",V9:V10)))</formula>
    </cfRule>
  </conditionalFormatting>
  <conditionalFormatting sqref="V11:V12">
    <cfRule type="containsText" dxfId="8819" priority="4369" stopIfTrue="1" operator="containsText" text="NS">
      <formula>NOT(ISERROR(SEARCH("NS",V11:V12)))</formula>
    </cfRule>
  </conditionalFormatting>
  <conditionalFormatting sqref="V11:V12">
    <cfRule type="containsText" dxfId="8818" priority="4370" stopIfTrue="1" operator="containsText" text="DW">
      <formula>NOT(ISERROR(SEARCH("DW",V11:V12)))</formula>
    </cfRule>
  </conditionalFormatting>
  <conditionalFormatting sqref="V11:V12">
    <cfRule type="containsText" dxfId="8817" priority="4371" stopIfTrue="1" operator="containsText" text="NC">
      <formula>NOT(ISERROR(SEARCH("NC",V11:V12)))</formula>
    </cfRule>
  </conditionalFormatting>
  <conditionalFormatting sqref="V13:V14">
    <cfRule type="containsText" dxfId="8816" priority="4372" stopIfTrue="1" operator="containsText" text="NS">
      <formula>NOT(ISERROR(SEARCH("NS",V13:V14)))</formula>
    </cfRule>
  </conditionalFormatting>
  <conditionalFormatting sqref="V13:V14">
    <cfRule type="containsText" dxfId="8815" priority="4373" stopIfTrue="1" operator="containsText" text="DW">
      <formula>NOT(ISERROR(SEARCH("DW",V13:V14)))</formula>
    </cfRule>
  </conditionalFormatting>
  <conditionalFormatting sqref="V13:V14">
    <cfRule type="containsText" dxfId="8814" priority="4374" stopIfTrue="1" operator="containsText" text="NC">
      <formula>NOT(ISERROR(SEARCH("NC",V13:V14)))</formula>
    </cfRule>
  </conditionalFormatting>
  <conditionalFormatting sqref="V28">
    <cfRule type="containsText" dxfId="8813" priority="4375" stopIfTrue="1" operator="containsText" text="NS">
      <formula>NOT(ISERROR(SEARCH("NS",V28)))</formula>
    </cfRule>
  </conditionalFormatting>
  <conditionalFormatting sqref="V28">
    <cfRule type="containsText" dxfId="8812" priority="4376" stopIfTrue="1" operator="containsText" text="DW">
      <formula>NOT(ISERROR(SEARCH("DW",V28)))</formula>
    </cfRule>
  </conditionalFormatting>
  <conditionalFormatting sqref="V28">
    <cfRule type="containsText" dxfId="8811" priority="4377" stopIfTrue="1" operator="containsText" text="NC">
      <formula>NOT(ISERROR(SEARCH("NC",V28)))</formula>
    </cfRule>
  </conditionalFormatting>
  <conditionalFormatting sqref="V22">
    <cfRule type="containsText" dxfId="8810" priority="4378" stopIfTrue="1" operator="containsText" text="NS">
      <formula>NOT(ISERROR(SEARCH("NS",V22)))</formula>
    </cfRule>
  </conditionalFormatting>
  <conditionalFormatting sqref="V22">
    <cfRule type="containsText" dxfId="8809" priority="4379" stopIfTrue="1" operator="containsText" text="DW">
      <formula>NOT(ISERROR(SEARCH("DW",V22)))</formula>
    </cfRule>
  </conditionalFormatting>
  <conditionalFormatting sqref="V22">
    <cfRule type="containsText" dxfId="8808" priority="4380" stopIfTrue="1" operator="containsText" text="NC">
      <formula>NOT(ISERROR(SEARCH("NC",V22)))</formula>
    </cfRule>
  </conditionalFormatting>
  <conditionalFormatting sqref="S4:S7">
    <cfRule type="containsText" dxfId="8807" priority="4381" stopIfTrue="1" operator="containsText" text="NS">
      <formula>NOT(ISERROR(SEARCH("NS",S4:S7)))</formula>
    </cfRule>
  </conditionalFormatting>
  <conditionalFormatting sqref="S4:S7">
    <cfRule type="containsText" dxfId="8806" priority="4382" stopIfTrue="1" operator="containsText" text="DW">
      <formula>NOT(ISERROR(SEARCH("DW",S4:S7)))</formula>
    </cfRule>
  </conditionalFormatting>
  <conditionalFormatting sqref="S4:S7">
    <cfRule type="containsText" dxfId="8805" priority="4383" stopIfTrue="1" operator="containsText" text="NC">
      <formula>NOT(ISERROR(SEARCH("NC",S4:S7)))</formula>
    </cfRule>
  </conditionalFormatting>
  <conditionalFormatting sqref="S18:S21">
    <cfRule type="containsText" dxfId="8804" priority="4384" stopIfTrue="1" operator="containsText" text="NS">
      <formula>NOT(ISERROR(SEARCH("NS",S18:S21)))</formula>
    </cfRule>
  </conditionalFormatting>
  <conditionalFormatting sqref="S18:S21">
    <cfRule type="containsText" dxfId="8803" priority="4385" stopIfTrue="1" operator="containsText" text="DW">
      <formula>NOT(ISERROR(SEARCH("DW",S18:S21)))</formula>
    </cfRule>
  </conditionalFormatting>
  <conditionalFormatting sqref="S18:S21">
    <cfRule type="containsText" dxfId="8802" priority="4386" stopIfTrue="1" operator="containsText" text="NC">
      <formula>NOT(ISERROR(SEARCH("NC",S18:S21)))</formula>
    </cfRule>
  </conditionalFormatting>
  <conditionalFormatting sqref="S29:S43">
    <cfRule type="containsText" dxfId="8801" priority="4387" stopIfTrue="1" operator="containsText" text="NS">
      <formula>NOT(ISERROR(SEARCH("NS",S29:S43)))</formula>
    </cfRule>
  </conditionalFormatting>
  <conditionalFormatting sqref="S29:S43">
    <cfRule type="containsText" dxfId="8800" priority="4388" stopIfTrue="1" operator="containsText" text="DW">
      <formula>NOT(ISERROR(SEARCH("DW",S29:S43)))</formula>
    </cfRule>
  </conditionalFormatting>
  <conditionalFormatting sqref="S29:S43">
    <cfRule type="containsText" dxfId="8799" priority="4389" stopIfTrue="1" operator="containsText" text="NC">
      <formula>NOT(ISERROR(SEARCH("NC",S29:S43)))</formula>
    </cfRule>
  </conditionalFormatting>
  <conditionalFormatting sqref="S23:S27">
    <cfRule type="containsText" dxfId="8798" priority="4390" stopIfTrue="1" operator="containsText" text="NS">
      <formula>NOT(ISERROR(SEARCH("NS",S23:S27)))</formula>
    </cfRule>
  </conditionalFormatting>
  <conditionalFormatting sqref="S23:S27">
    <cfRule type="containsText" dxfId="8797" priority="4391" stopIfTrue="1" operator="containsText" text="DW">
      <formula>NOT(ISERROR(SEARCH("DW",S23:S27)))</formula>
    </cfRule>
  </conditionalFormatting>
  <conditionalFormatting sqref="S23:S27">
    <cfRule type="containsText" dxfId="8796" priority="4392" stopIfTrue="1" operator="containsText" text="NC">
      <formula>NOT(ISERROR(SEARCH("NC",S23:S27)))</formula>
    </cfRule>
  </conditionalFormatting>
  <conditionalFormatting sqref="S8">
    <cfRule type="containsText" dxfId="8795" priority="4393" stopIfTrue="1" operator="containsText" text="NS">
      <formula>NOT(ISERROR(SEARCH("NS",S8)))</formula>
    </cfRule>
  </conditionalFormatting>
  <conditionalFormatting sqref="S8">
    <cfRule type="containsText" dxfId="8794" priority="4394" stopIfTrue="1" operator="containsText" text="DW">
      <formula>NOT(ISERROR(SEARCH("DW",S8)))</formula>
    </cfRule>
  </conditionalFormatting>
  <conditionalFormatting sqref="S8">
    <cfRule type="containsText" dxfId="8793" priority="4395" stopIfTrue="1" operator="containsText" text="NC">
      <formula>NOT(ISERROR(SEARCH("NC",S8)))</formula>
    </cfRule>
  </conditionalFormatting>
  <conditionalFormatting sqref="S15:S17">
    <cfRule type="containsText" dxfId="8792" priority="4396" stopIfTrue="1" operator="containsText" text="NS">
      <formula>NOT(ISERROR(SEARCH("NS",S15:S17)))</formula>
    </cfRule>
  </conditionalFormatting>
  <conditionalFormatting sqref="S15:S17">
    <cfRule type="containsText" dxfId="8791" priority="4397" stopIfTrue="1" operator="containsText" text="DW">
      <formula>NOT(ISERROR(SEARCH("DW",S15:S17)))</formula>
    </cfRule>
  </conditionalFormatting>
  <conditionalFormatting sqref="S15:S17">
    <cfRule type="containsText" dxfId="8790" priority="4398" stopIfTrue="1" operator="containsText" text="NC">
      <formula>NOT(ISERROR(SEARCH("NC",S15:S17)))</formula>
    </cfRule>
  </conditionalFormatting>
  <conditionalFormatting sqref="S9:S10">
    <cfRule type="containsText" dxfId="8789" priority="4399" stopIfTrue="1" operator="containsText" text="NS">
      <formula>NOT(ISERROR(SEARCH("NS",S9:S10)))</formula>
    </cfRule>
  </conditionalFormatting>
  <conditionalFormatting sqref="S9:S10">
    <cfRule type="containsText" dxfId="8788" priority="4400" stopIfTrue="1" operator="containsText" text="DW">
      <formula>NOT(ISERROR(SEARCH("DW",S9:S10)))</formula>
    </cfRule>
  </conditionalFormatting>
  <conditionalFormatting sqref="S9:S10">
    <cfRule type="containsText" dxfId="8787" priority="4401" stopIfTrue="1" operator="containsText" text="NC">
      <formula>NOT(ISERROR(SEARCH("NC",S9:S10)))</formula>
    </cfRule>
  </conditionalFormatting>
  <conditionalFormatting sqref="S11:S12">
    <cfRule type="containsText" dxfId="8786" priority="4402" stopIfTrue="1" operator="containsText" text="NS">
      <formula>NOT(ISERROR(SEARCH("NS",S11:S12)))</formula>
    </cfRule>
  </conditionalFormatting>
  <conditionalFormatting sqref="S11:S12">
    <cfRule type="containsText" dxfId="8785" priority="4403" stopIfTrue="1" operator="containsText" text="DW">
      <formula>NOT(ISERROR(SEARCH("DW",S11:S12)))</formula>
    </cfRule>
  </conditionalFormatting>
  <conditionalFormatting sqref="S11:S12">
    <cfRule type="containsText" dxfId="8784" priority="4404" stopIfTrue="1" operator="containsText" text="NC">
      <formula>NOT(ISERROR(SEARCH("NC",S11:S12)))</formula>
    </cfRule>
  </conditionalFormatting>
  <conditionalFormatting sqref="S13:S14">
    <cfRule type="containsText" dxfId="8783" priority="4405" stopIfTrue="1" operator="containsText" text="NS">
      <formula>NOT(ISERROR(SEARCH("NS",S13:S14)))</formula>
    </cfRule>
  </conditionalFormatting>
  <conditionalFormatting sqref="S13:S14">
    <cfRule type="containsText" dxfId="8782" priority="4406" stopIfTrue="1" operator="containsText" text="DW">
      <formula>NOT(ISERROR(SEARCH("DW",S13:S14)))</formula>
    </cfRule>
  </conditionalFormatting>
  <conditionalFormatting sqref="S13:S14">
    <cfRule type="containsText" dxfId="8781" priority="4407" stopIfTrue="1" operator="containsText" text="NC">
      <formula>NOT(ISERROR(SEARCH("NC",S13:S14)))</formula>
    </cfRule>
  </conditionalFormatting>
  <conditionalFormatting sqref="S28">
    <cfRule type="containsText" dxfId="8780" priority="4408" stopIfTrue="1" operator="containsText" text="NS">
      <formula>NOT(ISERROR(SEARCH("NS",S28)))</formula>
    </cfRule>
  </conditionalFormatting>
  <conditionalFormatting sqref="S28">
    <cfRule type="containsText" dxfId="8779" priority="4409" stopIfTrue="1" operator="containsText" text="DW">
      <formula>NOT(ISERROR(SEARCH("DW",S28)))</formula>
    </cfRule>
  </conditionalFormatting>
  <conditionalFormatting sqref="S28">
    <cfRule type="containsText" dxfId="8778" priority="4410" stopIfTrue="1" operator="containsText" text="NC">
      <formula>NOT(ISERROR(SEARCH("NC",S28)))</formula>
    </cfRule>
  </conditionalFormatting>
  <conditionalFormatting sqref="S22">
    <cfRule type="containsText" dxfId="8777" priority="4411" stopIfTrue="1" operator="containsText" text="NS">
      <formula>NOT(ISERROR(SEARCH("NS",S22)))</formula>
    </cfRule>
  </conditionalFormatting>
  <conditionalFormatting sqref="S22">
    <cfRule type="containsText" dxfId="8776" priority="4412" stopIfTrue="1" operator="containsText" text="DW">
      <formula>NOT(ISERROR(SEARCH("DW",S22)))</formula>
    </cfRule>
  </conditionalFormatting>
  <conditionalFormatting sqref="S22">
    <cfRule type="containsText" dxfId="8775" priority="4413" stopIfTrue="1" operator="containsText" text="NC">
      <formula>NOT(ISERROR(SEARCH("NC",S22)))</formula>
    </cfRule>
  </conditionalFormatting>
  <conditionalFormatting sqref="AS4:AS7">
    <cfRule type="containsText" dxfId="8774" priority="4414" stopIfTrue="1" operator="containsText" text="NS">
      <formula>NOT(ISERROR(SEARCH("NS",AS4:AS7)))</formula>
    </cfRule>
  </conditionalFormatting>
  <conditionalFormatting sqref="AS4:AS7">
    <cfRule type="containsText" dxfId="8773" priority="4415" stopIfTrue="1" operator="containsText" text="DW">
      <formula>NOT(ISERROR(SEARCH("DW",AS4:AS7)))</formula>
    </cfRule>
  </conditionalFormatting>
  <conditionalFormatting sqref="AS4:AS7">
    <cfRule type="containsText" dxfId="8772" priority="4416" stopIfTrue="1" operator="containsText" text="NC">
      <formula>NOT(ISERROR(SEARCH("NC",AS4:AS7)))</formula>
    </cfRule>
  </conditionalFormatting>
  <conditionalFormatting sqref="AS18:AS21">
    <cfRule type="containsText" dxfId="8771" priority="4417" stopIfTrue="1" operator="containsText" text="NS">
      <formula>NOT(ISERROR(SEARCH("NS",AS18:AS21)))</formula>
    </cfRule>
  </conditionalFormatting>
  <conditionalFormatting sqref="AS18:AS21">
    <cfRule type="containsText" dxfId="8770" priority="4418" stopIfTrue="1" operator="containsText" text="DW">
      <formula>NOT(ISERROR(SEARCH("DW",AS18:AS21)))</formula>
    </cfRule>
  </conditionalFormatting>
  <conditionalFormatting sqref="AS18:AS21">
    <cfRule type="containsText" dxfId="8769" priority="4419" stopIfTrue="1" operator="containsText" text="NC">
      <formula>NOT(ISERROR(SEARCH("NC",AS18:AS21)))</formula>
    </cfRule>
  </conditionalFormatting>
  <conditionalFormatting sqref="AS29:AS43">
    <cfRule type="containsText" dxfId="8768" priority="4420" stopIfTrue="1" operator="containsText" text="NS">
      <formula>NOT(ISERROR(SEARCH("NS",AS29:AS43)))</formula>
    </cfRule>
  </conditionalFormatting>
  <conditionalFormatting sqref="AS29:AS43">
    <cfRule type="containsText" dxfId="8767" priority="4421" stopIfTrue="1" operator="containsText" text="DW">
      <formula>NOT(ISERROR(SEARCH("DW",AS29:AS43)))</formula>
    </cfRule>
  </conditionalFormatting>
  <conditionalFormatting sqref="AS29:AS43">
    <cfRule type="containsText" dxfId="8766" priority="4422" stopIfTrue="1" operator="containsText" text="NC">
      <formula>NOT(ISERROR(SEARCH("NC",AS29:AS43)))</formula>
    </cfRule>
  </conditionalFormatting>
  <conditionalFormatting sqref="AS23:AS27">
    <cfRule type="containsText" dxfId="8765" priority="4423" stopIfTrue="1" operator="containsText" text="NS">
      <formula>NOT(ISERROR(SEARCH("NS",AS23:AS27)))</formula>
    </cfRule>
  </conditionalFormatting>
  <conditionalFormatting sqref="AS23:AS27">
    <cfRule type="containsText" dxfId="8764" priority="4424" stopIfTrue="1" operator="containsText" text="DW">
      <formula>NOT(ISERROR(SEARCH("DW",AS23:AS27)))</formula>
    </cfRule>
  </conditionalFormatting>
  <conditionalFormatting sqref="AS23:AS27">
    <cfRule type="containsText" dxfId="8763" priority="4425" stopIfTrue="1" operator="containsText" text="NC">
      <formula>NOT(ISERROR(SEARCH("NC",AS23:AS27)))</formula>
    </cfRule>
  </conditionalFormatting>
  <conditionalFormatting sqref="AS8">
    <cfRule type="containsText" dxfId="8762" priority="4426" stopIfTrue="1" operator="containsText" text="NS">
      <formula>NOT(ISERROR(SEARCH("NS",AS8)))</formula>
    </cfRule>
  </conditionalFormatting>
  <conditionalFormatting sqref="AS8">
    <cfRule type="containsText" dxfId="8761" priority="4427" stopIfTrue="1" operator="containsText" text="DW">
      <formula>NOT(ISERROR(SEARCH("DW",AS8)))</formula>
    </cfRule>
  </conditionalFormatting>
  <conditionalFormatting sqref="AS8">
    <cfRule type="containsText" dxfId="8760" priority="4428" stopIfTrue="1" operator="containsText" text="NC">
      <formula>NOT(ISERROR(SEARCH("NC",AS8)))</formula>
    </cfRule>
  </conditionalFormatting>
  <conditionalFormatting sqref="AS15:AS17">
    <cfRule type="containsText" dxfId="8759" priority="4429" stopIfTrue="1" operator="containsText" text="NS">
      <formula>NOT(ISERROR(SEARCH("NS",AS15:AS17)))</formula>
    </cfRule>
  </conditionalFormatting>
  <conditionalFormatting sqref="AS15:AS17">
    <cfRule type="containsText" dxfId="8758" priority="4430" stopIfTrue="1" operator="containsText" text="DW">
      <formula>NOT(ISERROR(SEARCH("DW",AS15:AS17)))</formula>
    </cfRule>
  </conditionalFormatting>
  <conditionalFormatting sqref="AS15:AS17">
    <cfRule type="containsText" dxfId="8757" priority="4431" stopIfTrue="1" operator="containsText" text="NC">
      <formula>NOT(ISERROR(SEARCH("NC",AS15:AS17)))</formula>
    </cfRule>
  </conditionalFormatting>
  <conditionalFormatting sqref="AS9:AS10">
    <cfRule type="containsText" dxfId="8756" priority="4432" stopIfTrue="1" operator="containsText" text="NS">
      <formula>NOT(ISERROR(SEARCH("NS",AS9:AS10)))</formula>
    </cfRule>
  </conditionalFormatting>
  <conditionalFormatting sqref="AS9:AS10">
    <cfRule type="containsText" dxfId="8755" priority="4433" stopIfTrue="1" operator="containsText" text="DW">
      <formula>NOT(ISERROR(SEARCH("DW",AS9:AS10)))</formula>
    </cfRule>
  </conditionalFormatting>
  <conditionalFormatting sqref="AS9:AS10">
    <cfRule type="containsText" dxfId="8754" priority="4434" stopIfTrue="1" operator="containsText" text="NC">
      <formula>NOT(ISERROR(SEARCH("NC",AS9:AS10)))</formula>
    </cfRule>
  </conditionalFormatting>
  <conditionalFormatting sqref="AS11:AS12">
    <cfRule type="containsText" dxfId="8753" priority="4435" stopIfTrue="1" operator="containsText" text="NS">
      <formula>NOT(ISERROR(SEARCH("NS",AS11:AS12)))</formula>
    </cfRule>
  </conditionalFormatting>
  <conditionalFormatting sqref="AS11:AS12">
    <cfRule type="containsText" dxfId="8752" priority="4436" stopIfTrue="1" operator="containsText" text="DW">
      <formula>NOT(ISERROR(SEARCH("DW",AS11:AS12)))</formula>
    </cfRule>
  </conditionalFormatting>
  <conditionalFormatting sqref="AS11:AS12">
    <cfRule type="containsText" dxfId="8751" priority="4437" stopIfTrue="1" operator="containsText" text="NC">
      <formula>NOT(ISERROR(SEARCH("NC",AS11:AS12)))</formula>
    </cfRule>
  </conditionalFormatting>
  <conditionalFormatting sqref="AS13:AS14">
    <cfRule type="containsText" dxfId="8750" priority="4438" stopIfTrue="1" operator="containsText" text="NS">
      <formula>NOT(ISERROR(SEARCH("NS",AS13:AS14)))</formula>
    </cfRule>
  </conditionalFormatting>
  <conditionalFormatting sqref="AS13:AS14">
    <cfRule type="containsText" dxfId="8749" priority="4439" stopIfTrue="1" operator="containsText" text="DW">
      <formula>NOT(ISERROR(SEARCH("DW",AS13:AS14)))</formula>
    </cfRule>
  </conditionalFormatting>
  <conditionalFormatting sqref="AS13:AS14">
    <cfRule type="containsText" dxfId="8748" priority="4440" stopIfTrue="1" operator="containsText" text="NC">
      <formula>NOT(ISERROR(SEARCH("NC",AS13:AS14)))</formula>
    </cfRule>
  </conditionalFormatting>
  <conditionalFormatting sqref="AS28">
    <cfRule type="containsText" dxfId="8747" priority="4441" stopIfTrue="1" operator="containsText" text="NS">
      <formula>NOT(ISERROR(SEARCH("NS",AS28)))</formula>
    </cfRule>
  </conditionalFormatting>
  <conditionalFormatting sqref="AS28">
    <cfRule type="containsText" dxfId="8746" priority="4442" stopIfTrue="1" operator="containsText" text="DW">
      <formula>NOT(ISERROR(SEARCH("DW",AS28)))</formula>
    </cfRule>
  </conditionalFormatting>
  <conditionalFormatting sqref="AS28">
    <cfRule type="containsText" dxfId="8745" priority="4443" stopIfTrue="1" operator="containsText" text="NC">
      <formula>NOT(ISERROR(SEARCH("NC",AS28)))</formula>
    </cfRule>
  </conditionalFormatting>
  <conditionalFormatting sqref="AS22">
    <cfRule type="containsText" dxfId="8744" priority="4444" stopIfTrue="1" operator="containsText" text="NS">
      <formula>NOT(ISERROR(SEARCH("NS",AS22)))</formula>
    </cfRule>
  </conditionalFormatting>
  <conditionalFormatting sqref="AS22">
    <cfRule type="containsText" dxfId="8743" priority="4445" stopIfTrue="1" operator="containsText" text="DW">
      <formula>NOT(ISERROR(SEARCH("DW",AS22)))</formula>
    </cfRule>
  </conditionalFormatting>
  <conditionalFormatting sqref="AS22">
    <cfRule type="containsText" dxfId="8742" priority="4446" stopIfTrue="1" operator="containsText" text="NC">
      <formula>NOT(ISERROR(SEARCH("NC",AS22)))</formula>
    </cfRule>
  </conditionalFormatting>
  <conditionalFormatting sqref="AI4:AI7">
    <cfRule type="containsText" dxfId="8741" priority="4447" stopIfTrue="1" operator="containsText" text="NS">
      <formula>NOT(ISERROR(SEARCH("NS",AI4:AI7)))</formula>
    </cfRule>
  </conditionalFormatting>
  <conditionalFormatting sqref="AI4:AI7">
    <cfRule type="containsText" dxfId="8740" priority="4448" stopIfTrue="1" operator="containsText" text="DW">
      <formula>NOT(ISERROR(SEARCH("DW",AI4:AI7)))</formula>
    </cfRule>
  </conditionalFormatting>
  <conditionalFormatting sqref="AI4:AI7">
    <cfRule type="containsText" dxfId="8739" priority="4449" stopIfTrue="1" operator="containsText" text="NC">
      <formula>NOT(ISERROR(SEARCH("NC",AI4:AI7)))</formula>
    </cfRule>
  </conditionalFormatting>
  <conditionalFormatting sqref="AI18:AI21">
    <cfRule type="containsText" dxfId="8738" priority="4450" stopIfTrue="1" operator="containsText" text="NS">
      <formula>NOT(ISERROR(SEARCH("NS",AI18:AI21)))</formula>
    </cfRule>
  </conditionalFormatting>
  <conditionalFormatting sqref="AI18:AI21">
    <cfRule type="containsText" dxfId="8737" priority="4451" stopIfTrue="1" operator="containsText" text="DW">
      <formula>NOT(ISERROR(SEARCH("DW",AI18:AI21)))</formula>
    </cfRule>
  </conditionalFormatting>
  <conditionalFormatting sqref="AI18:AI21">
    <cfRule type="containsText" dxfId="8736" priority="4452" stopIfTrue="1" operator="containsText" text="NC">
      <formula>NOT(ISERROR(SEARCH("NC",AI18:AI21)))</formula>
    </cfRule>
  </conditionalFormatting>
  <conditionalFormatting sqref="AI29:AI43">
    <cfRule type="containsText" dxfId="8735" priority="4453" stopIfTrue="1" operator="containsText" text="NS">
      <formula>NOT(ISERROR(SEARCH("NS",AI29:AI43)))</formula>
    </cfRule>
  </conditionalFormatting>
  <conditionalFormatting sqref="AI29:AI43">
    <cfRule type="containsText" dxfId="8734" priority="4454" stopIfTrue="1" operator="containsText" text="DW">
      <formula>NOT(ISERROR(SEARCH("DW",AI29:AI43)))</formula>
    </cfRule>
  </conditionalFormatting>
  <conditionalFormatting sqref="AI29:AI43">
    <cfRule type="containsText" dxfId="8733" priority="4455" stopIfTrue="1" operator="containsText" text="NC">
      <formula>NOT(ISERROR(SEARCH("NC",AI29:AI43)))</formula>
    </cfRule>
  </conditionalFormatting>
  <conditionalFormatting sqref="AI23:AI27">
    <cfRule type="containsText" dxfId="8732" priority="4456" stopIfTrue="1" operator="containsText" text="NS">
      <formula>NOT(ISERROR(SEARCH("NS",AI23:AI27)))</formula>
    </cfRule>
  </conditionalFormatting>
  <conditionalFormatting sqref="AI23:AI27">
    <cfRule type="containsText" dxfId="8731" priority="4457" stopIfTrue="1" operator="containsText" text="DW">
      <formula>NOT(ISERROR(SEARCH("DW",AI23:AI27)))</formula>
    </cfRule>
  </conditionalFormatting>
  <conditionalFormatting sqref="AI23:AI27">
    <cfRule type="containsText" dxfId="8730" priority="4458" stopIfTrue="1" operator="containsText" text="NC">
      <formula>NOT(ISERROR(SEARCH("NC",AI23:AI27)))</formula>
    </cfRule>
  </conditionalFormatting>
  <conditionalFormatting sqref="AI8">
    <cfRule type="containsText" dxfId="8729" priority="4459" stopIfTrue="1" operator="containsText" text="NS">
      <formula>NOT(ISERROR(SEARCH("NS",AI8)))</formula>
    </cfRule>
  </conditionalFormatting>
  <conditionalFormatting sqref="AI8">
    <cfRule type="containsText" dxfId="8728" priority="4460" stopIfTrue="1" operator="containsText" text="DW">
      <formula>NOT(ISERROR(SEARCH("DW",AI8)))</formula>
    </cfRule>
  </conditionalFormatting>
  <conditionalFormatting sqref="AI8">
    <cfRule type="containsText" dxfId="8727" priority="4461" stopIfTrue="1" operator="containsText" text="NC">
      <formula>NOT(ISERROR(SEARCH("NC",AI8)))</formula>
    </cfRule>
  </conditionalFormatting>
  <conditionalFormatting sqref="AI15:AI17">
    <cfRule type="containsText" dxfId="8726" priority="4462" stopIfTrue="1" operator="containsText" text="NS">
      <formula>NOT(ISERROR(SEARCH("NS",AI15:AI17)))</formula>
    </cfRule>
  </conditionalFormatting>
  <conditionalFormatting sqref="AI15:AI17">
    <cfRule type="containsText" dxfId="8725" priority="4463" stopIfTrue="1" operator="containsText" text="DW">
      <formula>NOT(ISERROR(SEARCH("DW",AI15:AI17)))</formula>
    </cfRule>
  </conditionalFormatting>
  <conditionalFormatting sqref="AI15:AI17">
    <cfRule type="containsText" dxfId="8724" priority="4464" stopIfTrue="1" operator="containsText" text="NC">
      <formula>NOT(ISERROR(SEARCH("NC",AI15:AI17)))</formula>
    </cfRule>
  </conditionalFormatting>
  <conditionalFormatting sqref="AI9:AI10">
    <cfRule type="containsText" dxfId="8723" priority="4465" stopIfTrue="1" operator="containsText" text="NS">
      <formula>NOT(ISERROR(SEARCH("NS",AI9:AI10)))</formula>
    </cfRule>
  </conditionalFormatting>
  <conditionalFormatting sqref="AI9:AI10">
    <cfRule type="containsText" dxfId="8722" priority="4466" stopIfTrue="1" operator="containsText" text="DW">
      <formula>NOT(ISERROR(SEARCH("DW",AI9:AI10)))</formula>
    </cfRule>
  </conditionalFormatting>
  <conditionalFormatting sqref="AI9:AI10">
    <cfRule type="containsText" dxfId="8721" priority="4467" stopIfTrue="1" operator="containsText" text="NC">
      <formula>NOT(ISERROR(SEARCH("NC",AI9:AI10)))</formula>
    </cfRule>
  </conditionalFormatting>
  <conditionalFormatting sqref="AI11:AI12">
    <cfRule type="containsText" dxfId="8720" priority="4468" stopIfTrue="1" operator="containsText" text="NS">
      <formula>NOT(ISERROR(SEARCH("NS",AI11:AI12)))</formula>
    </cfRule>
  </conditionalFormatting>
  <conditionalFormatting sqref="AI11:AI12">
    <cfRule type="containsText" dxfId="8719" priority="4469" stopIfTrue="1" operator="containsText" text="DW">
      <formula>NOT(ISERROR(SEARCH("DW",AI11:AI12)))</formula>
    </cfRule>
  </conditionalFormatting>
  <conditionalFormatting sqref="AI11:AI12">
    <cfRule type="containsText" dxfId="8718" priority="4470" stopIfTrue="1" operator="containsText" text="NC">
      <formula>NOT(ISERROR(SEARCH("NC",AI11:AI12)))</formula>
    </cfRule>
  </conditionalFormatting>
  <conditionalFormatting sqref="AI13:AI14">
    <cfRule type="containsText" dxfId="8717" priority="4471" stopIfTrue="1" operator="containsText" text="NS">
      <formula>NOT(ISERROR(SEARCH("NS",AI13:AI14)))</formula>
    </cfRule>
  </conditionalFormatting>
  <conditionalFormatting sqref="AI13:AI14">
    <cfRule type="containsText" dxfId="8716" priority="4472" stopIfTrue="1" operator="containsText" text="DW">
      <formula>NOT(ISERROR(SEARCH("DW",AI13:AI14)))</formula>
    </cfRule>
  </conditionalFormatting>
  <conditionalFormatting sqref="AI13:AI14">
    <cfRule type="containsText" dxfId="8715" priority="4473" stopIfTrue="1" operator="containsText" text="NC">
      <formula>NOT(ISERROR(SEARCH("NC",AI13:AI14)))</formula>
    </cfRule>
  </conditionalFormatting>
  <conditionalFormatting sqref="AI28">
    <cfRule type="containsText" dxfId="8714" priority="4474" stopIfTrue="1" operator="containsText" text="NS">
      <formula>NOT(ISERROR(SEARCH("NS",AI28)))</formula>
    </cfRule>
  </conditionalFormatting>
  <conditionalFormatting sqref="AI28">
    <cfRule type="containsText" dxfId="8713" priority="4475" stopIfTrue="1" operator="containsText" text="DW">
      <formula>NOT(ISERROR(SEARCH("DW",AI28)))</formula>
    </cfRule>
  </conditionalFormatting>
  <conditionalFormatting sqref="AI28">
    <cfRule type="containsText" dxfId="8712" priority="4476" stopIfTrue="1" operator="containsText" text="NC">
      <formula>NOT(ISERROR(SEARCH("NC",AI28)))</formula>
    </cfRule>
  </conditionalFormatting>
  <conditionalFormatting sqref="AI22">
    <cfRule type="containsText" dxfId="8711" priority="4477" stopIfTrue="1" operator="containsText" text="NS">
      <formula>NOT(ISERROR(SEARCH("NS",AI22)))</formula>
    </cfRule>
  </conditionalFormatting>
  <conditionalFormatting sqref="AI22">
    <cfRule type="containsText" dxfId="8710" priority="4478" stopIfTrue="1" operator="containsText" text="DW">
      <formula>NOT(ISERROR(SEARCH("DW",AI22)))</formula>
    </cfRule>
  </conditionalFormatting>
  <conditionalFormatting sqref="AI22">
    <cfRule type="containsText" dxfId="8709" priority="4479" stopIfTrue="1" operator="containsText" text="NC">
      <formula>NOT(ISERROR(SEARCH("NC",AI22)))</formula>
    </cfRule>
  </conditionalFormatting>
  <conditionalFormatting sqref="G4:G7">
    <cfRule type="containsText" dxfId="8708" priority="4480" stopIfTrue="1" operator="containsText" text="NS">
      <formula>NOT(ISERROR(SEARCH("NS",G4:G7)))</formula>
    </cfRule>
  </conditionalFormatting>
  <conditionalFormatting sqref="G4:G7">
    <cfRule type="containsText" dxfId="8707" priority="4481" stopIfTrue="1" operator="containsText" text="DW">
      <formula>NOT(ISERROR(SEARCH("DW",G4:G7)))</formula>
    </cfRule>
  </conditionalFormatting>
  <conditionalFormatting sqref="G4:G7">
    <cfRule type="containsText" dxfId="8706" priority="4482" stopIfTrue="1" operator="containsText" text="NC">
      <formula>NOT(ISERROR(SEARCH("NC",G4:G7)))</formula>
    </cfRule>
  </conditionalFormatting>
  <conditionalFormatting sqref="G18:G21">
    <cfRule type="containsText" dxfId="8705" priority="4483" stopIfTrue="1" operator="containsText" text="NS">
      <formula>NOT(ISERROR(SEARCH("NS",G18:G21)))</formula>
    </cfRule>
  </conditionalFormatting>
  <conditionalFormatting sqref="G18:G21">
    <cfRule type="containsText" dxfId="8704" priority="4484" stopIfTrue="1" operator="containsText" text="DW">
      <formula>NOT(ISERROR(SEARCH("DW",G18:G21)))</formula>
    </cfRule>
  </conditionalFormatting>
  <conditionalFormatting sqref="G18:G21">
    <cfRule type="containsText" dxfId="8703" priority="4485" stopIfTrue="1" operator="containsText" text="NC">
      <formula>NOT(ISERROR(SEARCH("NC",G18:G21)))</formula>
    </cfRule>
  </conditionalFormatting>
  <conditionalFormatting sqref="G29:G43">
    <cfRule type="containsText" dxfId="8702" priority="4486" stopIfTrue="1" operator="containsText" text="NS">
      <formula>NOT(ISERROR(SEARCH("NS",G29:G43)))</formula>
    </cfRule>
  </conditionalFormatting>
  <conditionalFormatting sqref="G29:G43">
    <cfRule type="containsText" dxfId="8701" priority="4487" stopIfTrue="1" operator="containsText" text="DW">
      <formula>NOT(ISERROR(SEARCH("DW",G29:G43)))</formula>
    </cfRule>
  </conditionalFormatting>
  <conditionalFormatting sqref="G29:G43">
    <cfRule type="containsText" dxfId="8700" priority="4488" stopIfTrue="1" operator="containsText" text="NC">
      <formula>NOT(ISERROR(SEARCH("NC",G29:G43)))</formula>
    </cfRule>
  </conditionalFormatting>
  <conditionalFormatting sqref="G23:G27">
    <cfRule type="containsText" dxfId="8699" priority="4489" stopIfTrue="1" operator="containsText" text="NS">
      <formula>NOT(ISERROR(SEARCH("NS",G23:G27)))</formula>
    </cfRule>
  </conditionalFormatting>
  <conditionalFormatting sqref="G23:G27">
    <cfRule type="containsText" dxfId="8698" priority="4490" stopIfTrue="1" operator="containsText" text="DW">
      <formula>NOT(ISERROR(SEARCH("DW",G23:G27)))</formula>
    </cfRule>
  </conditionalFormatting>
  <conditionalFormatting sqref="G23:G27">
    <cfRule type="containsText" dxfId="8697" priority="4491" stopIfTrue="1" operator="containsText" text="NC">
      <formula>NOT(ISERROR(SEARCH("NC",G23:G27)))</formula>
    </cfRule>
  </conditionalFormatting>
  <conditionalFormatting sqref="G8">
    <cfRule type="containsText" dxfId="8696" priority="4492" stopIfTrue="1" operator="containsText" text="NS">
      <formula>NOT(ISERROR(SEARCH("NS",G8)))</formula>
    </cfRule>
  </conditionalFormatting>
  <conditionalFormatting sqref="G8">
    <cfRule type="containsText" dxfId="8695" priority="4493" stopIfTrue="1" operator="containsText" text="DW">
      <formula>NOT(ISERROR(SEARCH("DW",G8)))</formula>
    </cfRule>
  </conditionalFormatting>
  <conditionalFormatting sqref="G8">
    <cfRule type="containsText" dxfId="8694" priority="4494" stopIfTrue="1" operator="containsText" text="NC">
      <formula>NOT(ISERROR(SEARCH("NC",G8)))</formula>
    </cfRule>
  </conditionalFormatting>
  <conditionalFormatting sqref="G15:G17">
    <cfRule type="containsText" dxfId="8693" priority="4495" stopIfTrue="1" operator="containsText" text="NS">
      <formula>NOT(ISERROR(SEARCH("NS",G15:G17)))</formula>
    </cfRule>
  </conditionalFormatting>
  <conditionalFormatting sqref="G15:G17">
    <cfRule type="containsText" dxfId="8692" priority="4496" stopIfTrue="1" operator="containsText" text="DW">
      <formula>NOT(ISERROR(SEARCH("DW",G15:G17)))</formula>
    </cfRule>
  </conditionalFormatting>
  <conditionalFormatting sqref="G15:G17">
    <cfRule type="containsText" dxfId="8691" priority="4497" stopIfTrue="1" operator="containsText" text="NC">
      <formula>NOT(ISERROR(SEARCH("NC",G15:G17)))</formula>
    </cfRule>
  </conditionalFormatting>
  <conditionalFormatting sqref="G9:G10">
    <cfRule type="containsText" dxfId="8690" priority="4498" stopIfTrue="1" operator="containsText" text="NS">
      <formula>NOT(ISERROR(SEARCH("NS",G9:G10)))</formula>
    </cfRule>
  </conditionalFormatting>
  <conditionalFormatting sqref="G9:G10">
    <cfRule type="containsText" dxfId="8689" priority="4499" stopIfTrue="1" operator="containsText" text="DW">
      <formula>NOT(ISERROR(SEARCH("DW",G9:G10)))</formula>
    </cfRule>
  </conditionalFormatting>
  <conditionalFormatting sqref="G9:G10">
    <cfRule type="containsText" dxfId="8688" priority="4500" stopIfTrue="1" operator="containsText" text="NC">
      <formula>NOT(ISERROR(SEARCH("NC",G9:G10)))</formula>
    </cfRule>
  </conditionalFormatting>
  <conditionalFormatting sqref="G11:G12">
    <cfRule type="containsText" dxfId="8687" priority="4501" stopIfTrue="1" operator="containsText" text="NS">
      <formula>NOT(ISERROR(SEARCH("NS",G11:G12)))</formula>
    </cfRule>
  </conditionalFormatting>
  <conditionalFormatting sqref="G11:G12">
    <cfRule type="containsText" dxfId="8686" priority="4502" stopIfTrue="1" operator="containsText" text="DW">
      <formula>NOT(ISERROR(SEARCH("DW",G11:G12)))</formula>
    </cfRule>
  </conditionalFormatting>
  <conditionalFormatting sqref="G11:G12">
    <cfRule type="containsText" dxfId="8685" priority="4503" stopIfTrue="1" operator="containsText" text="NC">
      <formula>NOT(ISERROR(SEARCH("NC",G11:G12)))</formula>
    </cfRule>
  </conditionalFormatting>
  <conditionalFormatting sqref="G13:G14">
    <cfRule type="containsText" dxfId="8684" priority="4504" stopIfTrue="1" operator="containsText" text="NS">
      <formula>NOT(ISERROR(SEARCH("NS",G13:G14)))</formula>
    </cfRule>
  </conditionalFormatting>
  <conditionalFormatting sqref="G13:G14">
    <cfRule type="containsText" dxfId="8683" priority="4505" stopIfTrue="1" operator="containsText" text="DW">
      <formula>NOT(ISERROR(SEARCH("DW",G13:G14)))</formula>
    </cfRule>
  </conditionalFormatting>
  <conditionalFormatting sqref="G13:G14">
    <cfRule type="containsText" dxfId="8682" priority="4506" stopIfTrue="1" operator="containsText" text="NC">
      <formula>NOT(ISERROR(SEARCH("NC",G13:G14)))</formula>
    </cfRule>
  </conditionalFormatting>
  <conditionalFormatting sqref="G28">
    <cfRule type="containsText" dxfId="8681" priority="4507" stopIfTrue="1" operator="containsText" text="NS">
      <formula>NOT(ISERROR(SEARCH("NS",G28)))</formula>
    </cfRule>
  </conditionalFormatting>
  <conditionalFormatting sqref="G28">
    <cfRule type="containsText" dxfId="8680" priority="4508" stopIfTrue="1" operator="containsText" text="DW">
      <formula>NOT(ISERROR(SEARCH("DW",G28)))</formula>
    </cfRule>
  </conditionalFormatting>
  <conditionalFormatting sqref="G28">
    <cfRule type="containsText" dxfId="8679" priority="4509" stopIfTrue="1" operator="containsText" text="NC">
      <formula>NOT(ISERROR(SEARCH("NC",G28)))</formula>
    </cfRule>
  </conditionalFormatting>
  <conditionalFormatting sqref="G22">
    <cfRule type="containsText" dxfId="8678" priority="4510" stopIfTrue="1" operator="containsText" text="NS">
      <formula>NOT(ISERROR(SEARCH("NS",G22)))</formula>
    </cfRule>
  </conditionalFormatting>
  <conditionalFormatting sqref="G22">
    <cfRule type="containsText" dxfId="8677" priority="4511" stopIfTrue="1" operator="containsText" text="DW">
      <formula>NOT(ISERROR(SEARCH("DW",G22)))</formula>
    </cfRule>
  </conditionalFormatting>
  <conditionalFormatting sqref="G22">
    <cfRule type="containsText" dxfId="8676" priority="4512" stopIfTrue="1" operator="containsText" text="NC">
      <formula>NOT(ISERROR(SEARCH("NC",G22)))</formula>
    </cfRule>
  </conditionalFormatting>
  <conditionalFormatting sqref="AM4:AM7">
    <cfRule type="containsText" dxfId="8675" priority="4513" stopIfTrue="1" operator="containsText" text="NS">
      <formula>NOT(ISERROR(SEARCH("NS",AM4:AM7)))</formula>
    </cfRule>
  </conditionalFormatting>
  <conditionalFormatting sqref="AM4:AM7">
    <cfRule type="containsText" dxfId="8674" priority="4514" stopIfTrue="1" operator="containsText" text="DW">
      <formula>NOT(ISERROR(SEARCH("DW",AM4:AM7)))</formula>
    </cfRule>
  </conditionalFormatting>
  <conditionalFormatting sqref="AM4:AM7">
    <cfRule type="containsText" dxfId="8673" priority="4515" stopIfTrue="1" operator="containsText" text="NC">
      <formula>NOT(ISERROR(SEARCH("NC",AM4:AM7)))</formula>
    </cfRule>
  </conditionalFormatting>
  <conditionalFormatting sqref="AM18:AM21">
    <cfRule type="containsText" dxfId="8672" priority="4516" stopIfTrue="1" operator="containsText" text="NS">
      <formula>NOT(ISERROR(SEARCH("NS",AM18:AM21)))</formula>
    </cfRule>
  </conditionalFormatting>
  <conditionalFormatting sqref="AM18:AM21">
    <cfRule type="containsText" dxfId="8671" priority="4517" stopIfTrue="1" operator="containsText" text="DW">
      <formula>NOT(ISERROR(SEARCH("DW",AM18:AM21)))</formula>
    </cfRule>
  </conditionalFormatting>
  <conditionalFormatting sqref="AM18:AM21">
    <cfRule type="containsText" dxfId="8670" priority="4518" stopIfTrue="1" operator="containsText" text="NC">
      <formula>NOT(ISERROR(SEARCH("NC",AM18:AM21)))</formula>
    </cfRule>
  </conditionalFormatting>
  <conditionalFormatting sqref="AM29:AM43">
    <cfRule type="containsText" dxfId="8669" priority="4519" stopIfTrue="1" operator="containsText" text="NS">
      <formula>NOT(ISERROR(SEARCH("NS",AM29:AM43)))</formula>
    </cfRule>
  </conditionalFormatting>
  <conditionalFormatting sqref="AM29:AM43">
    <cfRule type="containsText" dxfId="8668" priority="4520" stopIfTrue="1" operator="containsText" text="DW">
      <formula>NOT(ISERROR(SEARCH("DW",AM29:AM43)))</formula>
    </cfRule>
  </conditionalFormatting>
  <conditionalFormatting sqref="AM29:AM43">
    <cfRule type="containsText" dxfId="8667" priority="4521" stopIfTrue="1" operator="containsText" text="NC">
      <formula>NOT(ISERROR(SEARCH("NC",AM29:AM43)))</formula>
    </cfRule>
  </conditionalFormatting>
  <conditionalFormatting sqref="AM23:AM27">
    <cfRule type="containsText" dxfId="8666" priority="4522" stopIfTrue="1" operator="containsText" text="NS">
      <formula>NOT(ISERROR(SEARCH("NS",AM23:AM27)))</formula>
    </cfRule>
  </conditionalFormatting>
  <conditionalFormatting sqref="AM23:AM27">
    <cfRule type="containsText" dxfId="8665" priority="4523" stopIfTrue="1" operator="containsText" text="DW">
      <formula>NOT(ISERROR(SEARCH("DW",AM23:AM27)))</formula>
    </cfRule>
  </conditionalFormatting>
  <conditionalFormatting sqref="AM23:AM27">
    <cfRule type="containsText" dxfId="8664" priority="4524" stopIfTrue="1" operator="containsText" text="NC">
      <formula>NOT(ISERROR(SEARCH("NC",AM23:AM27)))</formula>
    </cfRule>
  </conditionalFormatting>
  <conditionalFormatting sqref="AM8">
    <cfRule type="containsText" dxfId="8663" priority="4525" stopIfTrue="1" operator="containsText" text="NS">
      <formula>NOT(ISERROR(SEARCH("NS",AM8)))</formula>
    </cfRule>
  </conditionalFormatting>
  <conditionalFormatting sqref="AM8">
    <cfRule type="containsText" dxfId="8662" priority="4526" stopIfTrue="1" operator="containsText" text="DW">
      <formula>NOT(ISERROR(SEARCH("DW",AM8)))</formula>
    </cfRule>
  </conditionalFormatting>
  <conditionalFormatting sqref="AM8">
    <cfRule type="containsText" dxfId="8661" priority="4527" stopIfTrue="1" operator="containsText" text="NC">
      <formula>NOT(ISERROR(SEARCH("NC",AM8)))</formula>
    </cfRule>
  </conditionalFormatting>
  <conditionalFormatting sqref="AM15:AM17">
    <cfRule type="containsText" dxfId="8660" priority="4528" stopIfTrue="1" operator="containsText" text="NS">
      <formula>NOT(ISERROR(SEARCH("NS",AM15:AM17)))</formula>
    </cfRule>
  </conditionalFormatting>
  <conditionalFormatting sqref="AM15:AM17">
    <cfRule type="containsText" dxfId="8659" priority="4529" stopIfTrue="1" operator="containsText" text="DW">
      <formula>NOT(ISERROR(SEARCH("DW",AM15:AM17)))</formula>
    </cfRule>
  </conditionalFormatting>
  <conditionalFormatting sqref="AM15:AM17">
    <cfRule type="containsText" dxfId="8658" priority="4530" stopIfTrue="1" operator="containsText" text="NC">
      <formula>NOT(ISERROR(SEARCH("NC",AM15:AM17)))</formula>
    </cfRule>
  </conditionalFormatting>
  <conditionalFormatting sqref="AM9:AM10">
    <cfRule type="containsText" dxfId="8657" priority="4531" stopIfTrue="1" operator="containsText" text="NS">
      <formula>NOT(ISERROR(SEARCH("NS",AM9:AM10)))</formula>
    </cfRule>
  </conditionalFormatting>
  <conditionalFormatting sqref="AM9:AM10">
    <cfRule type="containsText" dxfId="8656" priority="4532" stopIfTrue="1" operator="containsText" text="DW">
      <formula>NOT(ISERROR(SEARCH("DW",AM9:AM10)))</formula>
    </cfRule>
  </conditionalFormatting>
  <conditionalFormatting sqref="AM9:AM10">
    <cfRule type="containsText" dxfId="8655" priority="4533" stopIfTrue="1" operator="containsText" text="NC">
      <formula>NOT(ISERROR(SEARCH("NC",AM9:AM10)))</formula>
    </cfRule>
  </conditionalFormatting>
  <conditionalFormatting sqref="AM11:AM12">
    <cfRule type="containsText" dxfId="8654" priority="4534" stopIfTrue="1" operator="containsText" text="NS">
      <formula>NOT(ISERROR(SEARCH("NS",AM11:AM12)))</formula>
    </cfRule>
  </conditionalFormatting>
  <conditionalFormatting sqref="AM11:AM12">
    <cfRule type="containsText" dxfId="8653" priority="4535" stopIfTrue="1" operator="containsText" text="DW">
      <formula>NOT(ISERROR(SEARCH("DW",AM11:AM12)))</formula>
    </cfRule>
  </conditionalFormatting>
  <conditionalFormatting sqref="AM11:AM12">
    <cfRule type="containsText" dxfId="8652" priority="4536" stopIfTrue="1" operator="containsText" text="NC">
      <formula>NOT(ISERROR(SEARCH("NC",AM11:AM12)))</formula>
    </cfRule>
  </conditionalFormatting>
  <conditionalFormatting sqref="AM13:AM14">
    <cfRule type="containsText" dxfId="8651" priority="4537" stopIfTrue="1" operator="containsText" text="NS">
      <formula>NOT(ISERROR(SEARCH("NS",AM13:AM14)))</formula>
    </cfRule>
  </conditionalFormatting>
  <conditionalFormatting sqref="AM13:AM14">
    <cfRule type="containsText" dxfId="8650" priority="4538" stopIfTrue="1" operator="containsText" text="DW">
      <formula>NOT(ISERROR(SEARCH("DW",AM13:AM14)))</formula>
    </cfRule>
  </conditionalFormatting>
  <conditionalFormatting sqref="AM13:AM14">
    <cfRule type="containsText" dxfId="8649" priority="4539" stopIfTrue="1" operator="containsText" text="NC">
      <formula>NOT(ISERROR(SEARCH("NC",AM13:AM14)))</formula>
    </cfRule>
  </conditionalFormatting>
  <conditionalFormatting sqref="AM28">
    <cfRule type="containsText" dxfId="8648" priority="4540" stopIfTrue="1" operator="containsText" text="NS">
      <formula>NOT(ISERROR(SEARCH("NS",AM28)))</formula>
    </cfRule>
  </conditionalFormatting>
  <conditionalFormatting sqref="AM28">
    <cfRule type="containsText" dxfId="8647" priority="4541" stopIfTrue="1" operator="containsText" text="DW">
      <formula>NOT(ISERROR(SEARCH("DW",AM28)))</formula>
    </cfRule>
  </conditionalFormatting>
  <conditionalFormatting sqref="AM28">
    <cfRule type="containsText" dxfId="8646" priority="4542" stopIfTrue="1" operator="containsText" text="NC">
      <formula>NOT(ISERROR(SEARCH("NC",AM28)))</formula>
    </cfRule>
  </conditionalFormatting>
  <conditionalFormatting sqref="AM22">
    <cfRule type="containsText" dxfId="8645" priority="4543" stopIfTrue="1" operator="containsText" text="NS">
      <formula>NOT(ISERROR(SEARCH("NS",AM22)))</formula>
    </cfRule>
  </conditionalFormatting>
  <conditionalFormatting sqref="AM22">
    <cfRule type="containsText" dxfId="8644" priority="4544" stopIfTrue="1" operator="containsText" text="DW">
      <formula>NOT(ISERROR(SEARCH("DW",AM22)))</formula>
    </cfRule>
  </conditionalFormatting>
  <conditionalFormatting sqref="AM22">
    <cfRule type="containsText" dxfId="8643" priority="4545" stopIfTrue="1" operator="containsText" text="NC">
      <formula>NOT(ISERROR(SEARCH("NC",AM22)))</formula>
    </cfRule>
  </conditionalFormatting>
  <conditionalFormatting sqref="H4:H7">
    <cfRule type="containsText" dxfId="8642" priority="4546" stopIfTrue="1" operator="containsText" text="NS">
      <formula>NOT(ISERROR(SEARCH("NS",H4:H7)))</formula>
    </cfRule>
  </conditionalFormatting>
  <conditionalFormatting sqref="H4:H7">
    <cfRule type="containsText" dxfId="8641" priority="4547" stopIfTrue="1" operator="containsText" text="DW">
      <formula>NOT(ISERROR(SEARCH("DW",H4:H7)))</formula>
    </cfRule>
  </conditionalFormatting>
  <conditionalFormatting sqref="H4:H7">
    <cfRule type="containsText" dxfId="8640" priority="4548" stopIfTrue="1" operator="containsText" text="NC">
      <formula>NOT(ISERROR(SEARCH("NC",H4:H7)))</formula>
    </cfRule>
  </conditionalFormatting>
  <conditionalFormatting sqref="H18:H21">
    <cfRule type="containsText" dxfId="8639" priority="4549" stopIfTrue="1" operator="containsText" text="NS">
      <formula>NOT(ISERROR(SEARCH("NS",H18:H21)))</formula>
    </cfRule>
  </conditionalFormatting>
  <conditionalFormatting sqref="H18:H21">
    <cfRule type="containsText" dxfId="8638" priority="4550" stopIfTrue="1" operator="containsText" text="DW">
      <formula>NOT(ISERROR(SEARCH("DW",H18:H21)))</formula>
    </cfRule>
  </conditionalFormatting>
  <conditionalFormatting sqref="H18:H21">
    <cfRule type="containsText" dxfId="8637" priority="4551" stopIfTrue="1" operator="containsText" text="NC">
      <formula>NOT(ISERROR(SEARCH("NC",H18:H21)))</formula>
    </cfRule>
  </conditionalFormatting>
  <conditionalFormatting sqref="H29:H43">
    <cfRule type="containsText" dxfId="8636" priority="4552" stopIfTrue="1" operator="containsText" text="NS">
      <formula>NOT(ISERROR(SEARCH("NS",H29:H43)))</formula>
    </cfRule>
  </conditionalFormatting>
  <conditionalFormatting sqref="H29:H43">
    <cfRule type="containsText" dxfId="8635" priority="4553" stopIfTrue="1" operator="containsText" text="DW">
      <formula>NOT(ISERROR(SEARCH("DW",H29:H43)))</formula>
    </cfRule>
  </conditionalFormatting>
  <conditionalFormatting sqref="H29:H43">
    <cfRule type="containsText" dxfId="8634" priority="4554" stopIfTrue="1" operator="containsText" text="NC">
      <formula>NOT(ISERROR(SEARCH("NC",H29:H43)))</formula>
    </cfRule>
  </conditionalFormatting>
  <conditionalFormatting sqref="H23:H27">
    <cfRule type="containsText" dxfId="8633" priority="4555" stopIfTrue="1" operator="containsText" text="NS">
      <formula>NOT(ISERROR(SEARCH("NS",H23:H27)))</formula>
    </cfRule>
  </conditionalFormatting>
  <conditionalFormatting sqref="H23:H27">
    <cfRule type="containsText" dxfId="8632" priority="4556" stopIfTrue="1" operator="containsText" text="DW">
      <formula>NOT(ISERROR(SEARCH("DW",H23:H27)))</formula>
    </cfRule>
  </conditionalFormatting>
  <conditionalFormatting sqref="H23:H27">
    <cfRule type="containsText" dxfId="8631" priority="4557" stopIfTrue="1" operator="containsText" text="NC">
      <formula>NOT(ISERROR(SEARCH("NC",H23:H27)))</formula>
    </cfRule>
  </conditionalFormatting>
  <conditionalFormatting sqref="H8">
    <cfRule type="containsText" dxfId="8630" priority="4558" stopIfTrue="1" operator="containsText" text="NS">
      <formula>NOT(ISERROR(SEARCH("NS",H8)))</formula>
    </cfRule>
  </conditionalFormatting>
  <conditionalFormatting sqref="H8">
    <cfRule type="containsText" dxfId="8629" priority="4559" stopIfTrue="1" operator="containsText" text="DW">
      <formula>NOT(ISERROR(SEARCH("DW",H8)))</formula>
    </cfRule>
  </conditionalFormatting>
  <conditionalFormatting sqref="H8">
    <cfRule type="containsText" dxfId="8628" priority="4560" stopIfTrue="1" operator="containsText" text="NC">
      <formula>NOT(ISERROR(SEARCH("NC",H8)))</formula>
    </cfRule>
  </conditionalFormatting>
  <conditionalFormatting sqref="H15:H17">
    <cfRule type="containsText" dxfId="8627" priority="4561" stopIfTrue="1" operator="containsText" text="NS">
      <formula>NOT(ISERROR(SEARCH("NS",H15:H17)))</formula>
    </cfRule>
  </conditionalFormatting>
  <conditionalFormatting sqref="H15:H17">
    <cfRule type="containsText" dxfId="8626" priority="4562" stopIfTrue="1" operator="containsText" text="DW">
      <formula>NOT(ISERROR(SEARCH("DW",H15:H17)))</formula>
    </cfRule>
  </conditionalFormatting>
  <conditionalFormatting sqref="H15:H17">
    <cfRule type="containsText" dxfId="8625" priority="4563" stopIfTrue="1" operator="containsText" text="NC">
      <formula>NOT(ISERROR(SEARCH("NC",H15:H17)))</formula>
    </cfRule>
  </conditionalFormatting>
  <conditionalFormatting sqref="H9:H10">
    <cfRule type="containsText" dxfId="8624" priority="4564" stopIfTrue="1" operator="containsText" text="NS">
      <formula>NOT(ISERROR(SEARCH("NS",H9:H10)))</formula>
    </cfRule>
  </conditionalFormatting>
  <conditionalFormatting sqref="H9:H10">
    <cfRule type="containsText" dxfId="8623" priority="4565" stopIfTrue="1" operator="containsText" text="DW">
      <formula>NOT(ISERROR(SEARCH("DW",H9:H10)))</formula>
    </cfRule>
  </conditionalFormatting>
  <conditionalFormatting sqref="H9:H10">
    <cfRule type="containsText" dxfId="8622" priority="4566" stopIfTrue="1" operator="containsText" text="NC">
      <formula>NOT(ISERROR(SEARCH("NC",H9:H10)))</formula>
    </cfRule>
  </conditionalFormatting>
  <conditionalFormatting sqref="H11:H12">
    <cfRule type="containsText" dxfId="8621" priority="4567" stopIfTrue="1" operator="containsText" text="NS">
      <formula>NOT(ISERROR(SEARCH("NS",H11:H12)))</formula>
    </cfRule>
  </conditionalFormatting>
  <conditionalFormatting sqref="H11:H12">
    <cfRule type="containsText" dxfId="8620" priority="4568" stopIfTrue="1" operator="containsText" text="DW">
      <formula>NOT(ISERROR(SEARCH("DW",H11:H12)))</formula>
    </cfRule>
  </conditionalFormatting>
  <conditionalFormatting sqref="H11:H12">
    <cfRule type="containsText" dxfId="8619" priority="4569" stopIfTrue="1" operator="containsText" text="NC">
      <formula>NOT(ISERROR(SEARCH("NC",H11:H12)))</formula>
    </cfRule>
  </conditionalFormatting>
  <conditionalFormatting sqref="H13:H14">
    <cfRule type="containsText" dxfId="8618" priority="4570" stopIfTrue="1" operator="containsText" text="NS">
      <formula>NOT(ISERROR(SEARCH("NS",H13:H14)))</formula>
    </cfRule>
  </conditionalFormatting>
  <conditionalFormatting sqref="H13:H14">
    <cfRule type="containsText" dxfId="8617" priority="4571" stopIfTrue="1" operator="containsText" text="DW">
      <formula>NOT(ISERROR(SEARCH("DW",H13:H14)))</formula>
    </cfRule>
  </conditionalFormatting>
  <conditionalFormatting sqref="H13:H14">
    <cfRule type="containsText" dxfId="8616" priority="4572" stopIfTrue="1" operator="containsText" text="NC">
      <formula>NOT(ISERROR(SEARCH("NC",H13:H14)))</formula>
    </cfRule>
  </conditionalFormatting>
  <conditionalFormatting sqref="H28">
    <cfRule type="containsText" dxfId="8615" priority="4573" stopIfTrue="1" operator="containsText" text="NS">
      <formula>NOT(ISERROR(SEARCH("NS",H28)))</formula>
    </cfRule>
  </conditionalFormatting>
  <conditionalFormatting sqref="H28">
    <cfRule type="containsText" dxfId="8614" priority="4574" stopIfTrue="1" operator="containsText" text="DW">
      <formula>NOT(ISERROR(SEARCH("DW",H28)))</formula>
    </cfRule>
  </conditionalFormatting>
  <conditionalFormatting sqref="H28">
    <cfRule type="containsText" dxfId="8613" priority="4575" stopIfTrue="1" operator="containsText" text="NC">
      <formula>NOT(ISERROR(SEARCH("NC",H28)))</formula>
    </cfRule>
  </conditionalFormatting>
  <conditionalFormatting sqref="H22">
    <cfRule type="containsText" dxfId="8612" priority="4576" stopIfTrue="1" operator="containsText" text="NS">
      <formula>NOT(ISERROR(SEARCH("NS",H22)))</formula>
    </cfRule>
  </conditionalFormatting>
  <conditionalFormatting sqref="H22">
    <cfRule type="containsText" dxfId="8611" priority="4577" stopIfTrue="1" operator="containsText" text="DW">
      <formula>NOT(ISERROR(SEARCH("DW",H22)))</formula>
    </cfRule>
  </conditionalFormatting>
  <conditionalFormatting sqref="H22">
    <cfRule type="containsText" dxfId="8610" priority="4578" stopIfTrue="1" operator="containsText" text="NC">
      <formula>NOT(ISERROR(SEARCH("NC",H22)))</formula>
    </cfRule>
  </conditionalFormatting>
  <conditionalFormatting sqref="AW4:AW7">
    <cfRule type="containsText" dxfId="8609" priority="4579" stopIfTrue="1" operator="containsText" text="NS">
      <formula>NOT(ISERROR(SEARCH("NS",AW4:AW7)))</formula>
    </cfRule>
  </conditionalFormatting>
  <conditionalFormatting sqref="AW4:AW7">
    <cfRule type="containsText" dxfId="8608" priority="4580" stopIfTrue="1" operator="containsText" text="DW">
      <formula>NOT(ISERROR(SEARCH("DW",AW4:AW7)))</formula>
    </cfRule>
  </conditionalFormatting>
  <conditionalFormatting sqref="AW4:AW7">
    <cfRule type="containsText" dxfId="8607" priority="4581" stopIfTrue="1" operator="containsText" text="NC">
      <formula>NOT(ISERROR(SEARCH("NC",AW4:AW7)))</formula>
    </cfRule>
  </conditionalFormatting>
  <conditionalFormatting sqref="AW18:AW21">
    <cfRule type="containsText" dxfId="8606" priority="4582" stopIfTrue="1" operator="containsText" text="NS">
      <formula>NOT(ISERROR(SEARCH("NS",AW18:AW21)))</formula>
    </cfRule>
  </conditionalFormatting>
  <conditionalFormatting sqref="AW18:AW21">
    <cfRule type="containsText" dxfId="8605" priority="4583" stopIfTrue="1" operator="containsText" text="DW">
      <formula>NOT(ISERROR(SEARCH("DW",AW18:AW21)))</formula>
    </cfRule>
  </conditionalFormatting>
  <conditionalFormatting sqref="AW18:AW21">
    <cfRule type="containsText" dxfId="8604" priority="4584" stopIfTrue="1" operator="containsText" text="NC">
      <formula>NOT(ISERROR(SEARCH("NC",AW18:AW21)))</formula>
    </cfRule>
  </conditionalFormatting>
  <conditionalFormatting sqref="AW29:AW43">
    <cfRule type="containsText" dxfId="8603" priority="4585" stopIfTrue="1" operator="containsText" text="NS">
      <formula>NOT(ISERROR(SEARCH("NS",AW29:AW43)))</formula>
    </cfRule>
  </conditionalFormatting>
  <conditionalFormatting sqref="AW29:AW43">
    <cfRule type="containsText" dxfId="8602" priority="4586" stopIfTrue="1" operator="containsText" text="DW">
      <formula>NOT(ISERROR(SEARCH("DW",AW29:AW43)))</formula>
    </cfRule>
  </conditionalFormatting>
  <conditionalFormatting sqref="AW29:AW43">
    <cfRule type="containsText" dxfId="8601" priority="4587" stopIfTrue="1" operator="containsText" text="NC">
      <formula>NOT(ISERROR(SEARCH("NC",AW29:AW43)))</formula>
    </cfRule>
  </conditionalFormatting>
  <conditionalFormatting sqref="AW23:AW27">
    <cfRule type="containsText" dxfId="8600" priority="4588" stopIfTrue="1" operator="containsText" text="NS">
      <formula>NOT(ISERROR(SEARCH("NS",AW23:AW27)))</formula>
    </cfRule>
  </conditionalFormatting>
  <conditionalFormatting sqref="AW23:AW27">
    <cfRule type="containsText" dxfId="8599" priority="4589" stopIfTrue="1" operator="containsText" text="DW">
      <formula>NOT(ISERROR(SEARCH("DW",AW23:AW27)))</formula>
    </cfRule>
  </conditionalFormatting>
  <conditionalFormatting sqref="AW23:AW27">
    <cfRule type="containsText" dxfId="8598" priority="4590" stopIfTrue="1" operator="containsText" text="NC">
      <formula>NOT(ISERROR(SEARCH("NC",AW23:AW27)))</formula>
    </cfRule>
  </conditionalFormatting>
  <conditionalFormatting sqref="AW8">
    <cfRule type="containsText" dxfId="8597" priority="4591" stopIfTrue="1" operator="containsText" text="NS">
      <formula>NOT(ISERROR(SEARCH("NS",AW8)))</formula>
    </cfRule>
  </conditionalFormatting>
  <conditionalFormatting sqref="AW8">
    <cfRule type="containsText" dxfId="8596" priority="4592" stopIfTrue="1" operator="containsText" text="DW">
      <formula>NOT(ISERROR(SEARCH("DW",AW8)))</formula>
    </cfRule>
  </conditionalFormatting>
  <conditionalFormatting sqref="AW8">
    <cfRule type="containsText" dxfId="8595" priority="4593" stopIfTrue="1" operator="containsText" text="NC">
      <formula>NOT(ISERROR(SEARCH("NC",AW8)))</formula>
    </cfRule>
  </conditionalFormatting>
  <conditionalFormatting sqref="AW15:AW17">
    <cfRule type="containsText" dxfId="8594" priority="4594" stopIfTrue="1" operator="containsText" text="NS">
      <formula>NOT(ISERROR(SEARCH("NS",AW15:AW17)))</formula>
    </cfRule>
  </conditionalFormatting>
  <conditionalFormatting sqref="AW15:AW17">
    <cfRule type="containsText" dxfId="8593" priority="4595" stopIfTrue="1" operator="containsText" text="DW">
      <formula>NOT(ISERROR(SEARCH("DW",AW15:AW17)))</formula>
    </cfRule>
  </conditionalFormatting>
  <conditionalFormatting sqref="AW15:AW17">
    <cfRule type="containsText" dxfId="8592" priority="4596" stopIfTrue="1" operator="containsText" text="NC">
      <formula>NOT(ISERROR(SEARCH("NC",AW15:AW17)))</formula>
    </cfRule>
  </conditionalFormatting>
  <conditionalFormatting sqref="AW9:AW10">
    <cfRule type="containsText" dxfId="8591" priority="4597" stopIfTrue="1" operator="containsText" text="NS">
      <formula>NOT(ISERROR(SEARCH("NS",AW9:AW10)))</formula>
    </cfRule>
  </conditionalFormatting>
  <conditionalFormatting sqref="AW9:AW10">
    <cfRule type="containsText" dxfId="8590" priority="4598" stopIfTrue="1" operator="containsText" text="DW">
      <formula>NOT(ISERROR(SEARCH("DW",AW9:AW10)))</formula>
    </cfRule>
  </conditionalFormatting>
  <conditionalFormatting sqref="AW9:AW10">
    <cfRule type="containsText" dxfId="8589" priority="4599" stopIfTrue="1" operator="containsText" text="NC">
      <formula>NOT(ISERROR(SEARCH("NC",AW9:AW10)))</formula>
    </cfRule>
  </conditionalFormatting>
  <conditionalFormatting sqref="AW11:AW12">
    <cfRule type="containsText" dxfId="8588" priority="4600" stopIfTrue="1" operator="containsText" text="NS">
      <formula>NOT(ISERROR(SEARCH("NS",AW11:AW12)))</formula>
    </cfRule>
  </conditionalFormatting>
  <conditionalFormatting sqref="AW11:AW12">
    <cfRule type="containsText" dxfId="8587" priority="4601" stopIfTrue="1" operator="containsText" text="DW">
      <formula>NOT(ISERROR(SEARCH("DW",AW11:AW12)))</formula>
    </cfRule>
  </conditionalFormatting>
  <conditionalFormatting sqref="AW11:AW12">
    <cfRule type="containsText" dxfId="8586" priority="4602" stopIfTrue="1" operator="containsText" text="NC">
      <formula>NOT(ISERROR(SEARCH("NC",AW11:AW12)))</formula>
    </cfRule>
  </conditionalFormatting>
  <conditionalFormatting sqref="AW13:AW14">
    <cfRule type="containsText" dxfId="8585" priority="4603" stopIfTrue="1" operator="containsText" text="NS">
      <formula>NOT(ISERROR(SEARCH("NS",AW13:AW14)))</formula>
    </cfRule>
  </conditionalFormatting>
  <conditionalFormatting sqref="AW13:AW14">
    <cfRule type="containsText" dxfId="8584" priority="4604" stopIfTrue="1" operator="containsText" text="DW">
      <formula>NOT(ISERROR(SEARCH("DW",AW13:AW14)))</formula>
    </cfRule>
  </conditionalFormatting>
  <conditionalFormatting sqref="AW13:AW14">
    <cfRule type="containsText" dxfId="8583" priority="4605" stopIfTrue="1" operator="containsText" text="NC">
      <formula>NOT(ISERROR(SEARCH("NC",AW13:AW14)))</formula>
    </cfRule>
  </conditionalFormatting>
  <conditionalFormatting sqref="AW28">
    <cfRule type="containsText" dxfId="8582" priority="4606" stopIfTrue="1" operator="containsText" text="NS">
      <formula>NOT(ISERROR(SEARCH("NS",AW28)))</formula>
    </cfRule>
  </conditionalFormatting>
  <conditionalFormatting sqref="AW28">
    <cfRule type="containsText" dxfId="8581" priority="4607" stopIfTrue="1" operator="containsText" text="DW">
      <formula>NOT(ISERROR(SEARCH("DW",AW28)))</formula>
    </cfRule>
  </conditionalFormatting>
  <conditionalFormatting sqref="AW28">
    <cfRule type="containsText" dxfId="8580" priority="4608" stopIfTrue="1" operator="containsText" text="NC">
      <formula>NOT(ISERROR(SEARCH("NC",AW28)))</formula>
    </cfRule>
  </conditionalFormatting>
  <conditionalFormatting sqref="AW22">
    <cfRule type="containsText" dxfId="8579" priority="4609" stopIfTrue="1" operator="containsText" text="NS">
      <formula>NOT(ISERROR(SEARCH("NS",AW22)))</formula>
    </cfRule>
  </conditionalFormatting>
  <conditionalFormatting sqref="AW22">
    <cfRule type="containsText" dxfId="8578" priority="4610" stopIfTrue="1" operator="containsText" text="DW">
      <formula>NOT(ISERROR(SEARCH("DW",AW22)))</formula>
    </cfRule>
  </conditionalFormatting>
  <conditionalFormatting sqref="AW22">
    <cfRule type="containsText" dxfId="8577" priority="4611" stopIfTrue="1" operator="containsText" text="NC">
      <formula>NOT(ISERROR(SEARCH("NC",AW22)))</formula>
    </cfRule>
  </conditionalFormatting>
  <conditionalFormatting sqref="AD4:AD7">
    <cfRule type="containsText" dxfId="8576" priority="4612" stopIfTrue="1" operator="containsText" text="NS">
      <formula>NOT(ISERROR(SEARCH("NS",AD4:AD7)))</formula>
    </cfRule>
  </conditionalFormatting>
  <conditionalFormatting sqref="AD4:AD7">
    <cfRule type="containsText" dxfId="8575" priority="4613" stopIfTrue="1" operator="containsText" text="DW">
      <formula>NOT(ISERROR(SEARCH("DW",AD4:AD7)))</formula>
    </cfRule>
  </conditionalFormatting>
  <conditionalFormatting sqref="AD4:AD7">
    <cfRule type="containsText" dxfId="8574" priority="4614" stopIfTrue="1" operator="containsText" text="NC">
      <formula>NOT(ISERROR(SEARCH("NC",AD4:AD7)))</formula>
    </cfRule>
  </conditionalFormatting>
  <conditionalFormatting sqref="AD18:AD21">
    <cfRule type="containsText" dxfId="8573" priority="4615" stopIfTrue="1" operator="containsText" text="NS">
      <formula>NOT(ISERROR(SEARCH("NS",AD18:AD21)))</formula>
    </cfRule>
  </conditionalFormatting>
  <conditionalFormatting sqref="AD18:AD21">
    <cfRule type="containsText" dxfId="8572" priority="4616" stopIfTrue="1" operator="containsText" text="DW">
      <formula>NOT(ISERROR(SEARCH("DW",AD18:AD21)))</formula>
    </cfRule>
  </conditionalFormatting>
  <conditionalFormatting sqref="AD18:AD21">
    <cfRule type="containsText" dxfId="8571" priority="4617" stopIfTrue="1" operator="containsText" text="NC">
      <formula>NOT(ISERROR(SEARCH("NC",AD18:AD21)))</formula>
    </cfRule>
  </conditionalFormatting>
  <conditionalFormatting sqref="AD29:AD43">
    <cfRule type="containsText" dxfId="8570" priority="4618" stopIfTrue="1" operator="containsText" text="NS">
      <formula>NOT(ISERROR(SEARCH("NS",AD29:AD43)))</formula>
    </cfRule>
  </conditionalFormatting>
  <conditionalFormatting sqref="AD29:AD43">
    <cfRule type="containsText" dxfId="8569" priority="4619" stopIfTrue="1" operator="containsText" text="DW">
      <formula>NOT(ISERROR(SEARCH("DW",AD29:AD43)))</formula>
    </cfRule>
  </conditionalFormatting>
  <conditionalFormatting sqref="AD29:AD43">
    <cfRule type="containsText" dxfId="8568" priority="4620" stopIfTrue="1" operator="containsText" text="NC">
      <formula>NOT(ISERROR(SEARCH("NC",AD29:AD43)))</formula>
    </cfRule>
  </conditionalFormatting>
  <conditionalFormatting sqref="AD23:AD27">
    <cfRule type="containsText" dxfId="8567" priority="4621" stopIfTrue="1" operator="containsText" text="NS">
      <formula>NOT(ISERROR(SEARCH("NS",AD23:AD27)))</formula>
    </cfRule>
  </conditionalFormatting>
  <conditionalFormatting sqref="AD23:AD27">
    <cfRule type="containsText" dxfId="8566" priority="4622" stopIfTrue="1" operator="containsText" text="DW">
      <formula>NOT(ISERROR(SEARCH("DW",AD23:AD27)))</formula>
    </cfRule>
  </conditionalFormatting>
  <conditionalFormatting sqref="AD23:AD27">
    <cfRule type="containsText" dxfId="8565" priority="4623" stopIfTrue="1" operator="containsText" text="NC">
      <formula>NOT(ISERROR(SEARCH("NC",AD23:AD27)))</formula>
    </cfRule>
  </conditionalFormatting>
  <conditionalFormatting sqref="AD8">
    <cfRule type="containsText" dxfId="8564" priority="4624" stopIfTrue="1" operator="containsText" text="NS">
      <formula>NOT(ISERROR(SEARCH("NS",AD8)))</formula>
    </cfRule>
  </conditionalFormatting>
  <conditionalFormatting sqref="AD8">
    <cfRule type="containsText" dxfId="8563" priority="4625" stopIfTrue="1" operator="containsText" text="DW">
      <formula>NOT(ISERROR(SEARCH("DW",AD8)))</formula>
    </cfRule>
  </conditionalFormatting>
  <conditionalFormatting sqref="AD8">
    <cfRule type="containsText" dxfId="8562" priority="4626" stopIfTrue="1" operator="containsText" text="NC">
      <formula>NOT(ISERROR(SEARCH("NC",AD8)))</formula>
    </cfRule>
  </conditionalFormatting>
  <conditionalFormatting sqref="AD15:AD17">
    <cfRule type="containsText" dxfId="8561" priority="4627" stopIfTrue="1" operator="containsText" text="NS">
      <formula>NOT(ISERROR(SEARCH("NS",AD15:AD17)))</formula>
    </cfRule>
  </conditionalFormatting>
  <conditionalFormatting sqref="AD15:AD17">
    <cfRule type="containsText" dxfId="8560" priority="4628" stopIfTrue="1" operator="containsText" text="DW">
      <formula>NOT(ISERROR(SEARCH("DW",AD15:AD17)))</formula>
    </cfRule>
  </conditionalFormatting>
  <conditionalFormatting sqref="AD15:AD17">
    <cfRule type="containsText" dxfId="8559" priority="4629" stopIfTrue="1" operator="containsText" text="NC">
      <formula>NOT(ISERROR(SEARCH("NC",AD15:AD17)))</formula>
    </cfRule>
  </conditionalFormatting>
  <conditionalFormatting sqref="AD9:AD10">
    <cfRule type="containsText" dxfId="8558" priority="4630" stopIfTrue="1" operator="containsText" text="NS">
      <formula>NOT(ISERROR(SEARCH("NS",AD9:AD10)))</formula>
    </cfRule>
  </conditionalFormatting>
  <conditionalFormatting sqref="AD9:AD10">
    <cfRule type="containsText" dxfId="8557" priority="4631" stopIfTrue="1" operator="containsText" text="DW">
      <formula>NOT(ISERROR(SEARCH("DW",AD9:AD10)))</formula>
    </cfRule>
  </conditionalFormatting>
  <conditionalFormatting sqref="AD9:AD10">
    <cfRule type="containsText" dxfId="8556" priority="4632" stopIfTrue="1" operator="containsText" text="NC">
      <formula>NOT(ISERROR(SEARCH("NC",AD9:AD10)))</formula>
    </cfRule>
  </conditionalFormatting>
  <conditionalFormatting sqref="AD11:AD12">
    <cfRule type="containsText" dxfId="8555" priority="4633" stopIfTrue="1" operator="containsText" text="NS">
      <formula>NOT(ISERROR(SEARCH("NS",AD11:AD12)))</formula>
    </cfRule>
  </conditionalFormatting>
  <conditionalFormatting sqref="AD11:AD12">
    <cfRule type="containsText" dxfId="8554" priority="4634" stopIfTrue="1" operator="containsText" text="DW">
      <formula>NOT(ISERROR(SEARCH("DW",AD11:AD12)))</formula>
    </cfRule>
  </conditionalFormatting>
  <conditionalFormatting sqref="AD11:AD12">
    <cfRule type="containsText" dxfId="8553" priority="4635" stopIfTrue="1" operator="containsText" text="NC">
      <formula>NOT(ISERROR(SEARCH("NC",AD11:AD12)))</formula>
    </cfRule>
  </conditionalFormatting>
  <conditionalFormatting sqref="AD13:AD14">
    <cfRule type="containsText" dxfId="8552" priority="4636" stopIfTrue="1" operator="containsText" text="NS">
      <formula>NOT(ISERROR(SEARCH("NS",AD13:AD14)))</formula>
    </cfRule>
  </conditionalFormatting>
  <conditionalFormatting sqref="AD13:AD14">
    <cfRule type="containsText" dxfId="8551" priority="4637" stopIfTrue="1" operator="containsText" text="DW">
      <formula>NOT(ISERROR(SEARCH("DW",AD13:AD14)))</formula>
    </cfRule>
  </conditionalFormatting>
  <conditionalFormatting sqref="AD13:AD14">
    <cfRule type="containsText" dxfId="8550" priority="4638" stopIfTrue="1" operator="containsText" text="NC">
      <formula>NOT(ISERROR(SEARCH("NC",AD13:AD14)))</formula>
    </cfRule>
  </conditionalFormatting>
  <conditionalFormatting sqref="AD28">
    <cfRule type="containsText" dxfId="8549" priority="4639" stopIfTrue="1" operator="containsText" text="NS">
      <formula>NOT(ISERROR(SEARCH("NS",AD28)))</formula>
    </cfRule>
  </conditionalFormatting>
  <conditionalFormatting sqref="AD28">
    <cfRule type="containsText" dxfId="8548" priority="4640" stopIfTrue="1" operator="containsText" text="DW">
      <formula>NOT(ISERROR(SEARCH("DW",AD28)))</formula>
    </cfRule>
  </conditionalFormatting>
  <conditionalFormatting sqref="AD28">
    <cfRule type="containsText" dxfId="8547" priority="4641" stopIfTrue="1" operator="containsText" text="NC">
      <formula>NOT(ISERROR(SEARCH("NC",AD28)))</formula>
    </cfRule>
  </conditionalFormatting>
  <conditionalFormatting sqref="AD22">
    <cfRule type="containsText" dxfId="8546" priority="4642" stopIfTrue="1" operator="containsText" text="NS">
      <formula>NOT(ISERROR(SEARCH("NS",AD22)))</formula>
    </cfRule>
  </conditionalFormatting>
  <conditionalFormatting sqref="AD22">
    <cfRule type="containsText" dxfId="8545" priority="4643" stopIfTrue="1" operator="containsText" text="DW">
      <formula>NOT(ISERROR(SEARCH("DW",AD22)))</formula>
    </cfRule>
  </conditionalFormatting>
  <conditionalFormatting sqref="AD22">
    <cfRule type="containsText" dxfId="8544" priority="4644" stopIfTrue="1" operator="containsText" text="NC">
      <formula>NOT(ISERROR(SEARCH("NC",AD22)))</formula>
    </cfRule>
  </conditionalFormatting>
  <conditionalFormatting sqref="M4:M7">
    <cfRule type="containsText" dxfId="8543" priority="4645" stopIfTrue="1" operator="containsText" text="NS">
      <formula>NOT(ISERROR(SEARCH("NS",M4:M7)))</formula>
    </cfRule>
  </conditionalFormatting>
  <conditionalFormatting sqref="M4:M7">
    <cfRule type="containsText" dxfId="8542" priority="4646" stopIfTrue="1" operator="containsText" text="DW">
      <formula>NOT(ISERROR(SEARCH("DW",M4:M7)))</formula>
    </cfRule>
  </conditionalFormatting>
  <conditionalFormatting sqref="M4:M7">
    <cfRule type="containsText" dxfId="8541" priority="4647" stopIfTrue="1" operator="containsText" text="NC">
      <formula>NOT(ISERROR(SEARCH("NC",M4:M7)))</formula>
    </cfRule>
  </conditionalFormatting>
  <conditionalFormatting sqref="M18:M21">
    <cfRule type="containsText" dxfId="8540" priority="4648" stopIfTrue="1" operator="containsText" text="NS">
      <formula>NOT(ISERROR(SEARCH("NS",M18:M21)))</formula>
    </cfRule>
  </conditionalFormatting>
  <conditionalFormatting sqref="M18:M21">
    <cfRule type="containsText" dxfId="8539" priority="4649" stopIfTrue="1" operator="containsText" text="DW">
      <formula>NOT(ISERROR(SEARCH("DW",M18:M21)))</formula>
    </cfRule>
  </conditionalFormatting>
  <conditionalFormatting sqref="M18:M21">
    <cfRule type="containsText" dxfId="8538" priority="4650" stopIfTrue="1" operator="containsText" text="NC">
      <formula>NOT(ISERROR(SEARCH("NC",M18:M21)))</formula>
    </cfRule>
  </conditionalFormatting>
  <conditionalFormatting sqref="M29:M43">
    <cfRule type="containsText" dxfId="8537" priority="4651" stopIfTrue="1" operator="containsText" text="NS">
      <formula>NOT(ISERROR(SEARCH("NS",M29:M43)))</formula>
    </cfRule>
  </conditionalFormatting>
  <conditionalFormatting sqref="M29:M43">
    <cfRule type="containsText" dxfId="8536" priority="4652" stopIfTrue="1" operator="containsText" text="DW">
      <formula>NOT(ISERROR(SEARCH("DW",M29:M43)))</formula>
    </cfRule>
  </conditionalFormatting>
  <conditionalFormatting sqref="M29:M43">
    <cfRule type="containsText" dxfId="8535" priority="4653" stopIfTrue="1" operator="containsText" text="NC">
      <formula>NOT(ISERROR(SEARCH("NC",M29:M43)))</formula>
    </cfRule>
  </conditionalFormatting>
  <conditionalFormatting sqref="M23:M27">
    <cfRule type="containsText" dxfId="8534" priority="4654" stopIfTrue="1" operator="containsText" text="NS">
      <formula>NOT(ISERROR(SEARCH("NS",M23:M27)))</formula>
    </cfRule>
  </conditionalFormatting>
  <conditionalFormatting sqref="M23:M27">
    <cfRule type="containsText" dxfId="8533" priority="4655" stopIfTrue="1" operator="containsText" text="DW">
      <formula>NOT(ISERROR(SEARCH("DW",M23:M27)))</formula>
    </cfRule>
  </conditionalFormatting>
  <conditionalFormatting sqref="M23:M27">
    <cfRule type="containsText" dxfId="8532" priority="4656" stopIfTrue="1" operator="containsText" text="NC">
      <formula>NOT(ISERROR(SEARCH("NC",M23:M27)))</formula>
    </cfRule>
  </conditionalFormatting>
  <conditionalFormatting sqref="M8">
    <cfRule type="containsText" dxfId="8531" priority="4657" stopIfTrue="1" operator="containsText" text="NS">
      <formula>NOT(ISERROR(SEARCH("NS",M8)))</formula>
    </cfRule>
  </conditionalFormatting>
  <conditionalFormatting sqref="M8">
    <cfRule type="containsText" dxfId="8530" priority="4658" stopIfTrue="1" operator="containsText" text="DW">
      <formula>NOT(ISERROR(SEARCH("DW",M8)))</formula>
    </cfRule>
  </conditionalFormatting>
  <conditionalFormatting sqref="M8">
    <cfRule type="containsText" dxfId="8529" priority="4659" stopIfTrue="1" operator="containsText" text="NC">
      <formula>NOT(ISERROR(SEARCH("NC",M8)))</formula>
    </cfRule>
  </conditionalFormatting>
  <conditionalFormatting sqref="M15:M17">
    <cfRule type="containsText" dxfId="8528" priority="4660" stopIfTrue="1" operator="containsText" text="NS">
      <formula>NOT(ISERROR(SEARCH("NS",M15:M17)))</formula>
    </cfRule>
  </conditionalFormatting>
  <conditionalFormatting sqref="M15:M17">
    <cfRule type="containsText" dxfId="8527" priority="4661" stopIfTrue="1" operator="containsText" text="DW">
      <formula>NOT(ISERROR(SEARCH("DW",M15:M17)))</formula>
    </cfRule>
  </conditionalFormatting>
  <conditionalFormatting sqref="M15:M17">
    <cfRule type="containsText" dxfId="8526" priority="4662" stopIfTrue="1" operator="containsText" text="NC">
      <formula>NOT(ISERROR(SEARCH("NC",M15:M17)))</formula>
    </cfRule>
  </conditionalFormatting>
  <conditionalFormatting sqref="M9:M10">
    <cfRule type="containsText" dxfId="8525" priority="4663" stopIfTrue="1" operator="containsText" text="NS">
      <formula>NOT(ISERROR(SEARCH("NS",M9:M10)))</formula>
    </cfRule>
  </conditionalFormatting>
  <conditionalFormatting sqref="M9:M10">
    <cfRule type="containsText" dxfId="8524" priority="4664" stopIfTrue="1" operator="containsText" text="DW">
      <formula>NOT(ISERROR(SEARCH("DW",M9:M10)))</formula>
    </cfRule>
  </conditionalFormatting>
  <conditionalFormatting sqref="M9:M10">
    <cfRule type="containsText" dxfId="8523" priority="4665" stopIfTrue="1" operator="containsText" text="NC">
      <formula>NOT(ISERROR(SEARCH("NC",M9:M10)))</formula>
    </cfRule>
  </conditionalFormatting>
  <conditionalFormatting sqref="M11:M12">
    <cfRule type="containsText" dxfId="8522" priority="4666" stopIfTrue="1" operator="containsText" text="NS">
      <formula>NOT(ISERROR(SEARCH("NS",M11:M12)))</formula>
    </cfRule>
  </conditionalFormatting>
  <conditionalFormatting sqref="M11:M12">
    <cfRule type="containsText" dxfId="8521" priority="4667" stopIfTrue="1" operator="containsText" text="DW">
      <formula>NOT(ISERROR(SEARCH("DW",M11:M12)))</formula>
    </cfRule>
  </conditionalFormatting>
  <conditionalFormatting sqref="M11:M12">
    <cfRule type="containsText" dxfId="8520" priority="4668" stopIfTrue="1" operator="containsText" text="NC">
      <formula>NOT(ISERROR(SEARCH("NC",M11:M12)))</formula>
    </cfRule>
  </conditionalFormatting>
  <conditionalFormatting sqref="M13:M14">
    <cfRule type="containsText" dxfId="8519" priority="4669" stopIfTrue="1" operator="containsText" text="NS">
      <formula>NOT(ISERROR(SEARCH("NS",M13:M14)))</formula>
    </cfRule>
  </conditionalFormatting>
  <conditionalFormatting sqref="M13:M14">
    <cfRule type="containsText" dxfId="8518" priority="4670" stopIfTrue="1" operator="containsText" text="DW">
      <formula>NOT(ISERROR(SEARCH("DW",M13:M14)))</formula>
    </cfRule>
  </conditionalFormatting>
  <conditionalFormatting sqref="M13:M14">
    <cfRule type="containsText" dxfId="8517" priority="4671" stopIfTrue="1" operator="containsText" text="NC">
      <formula>NOT(ISERROR(SEARCH("NC",M13:M14)))</formula>
    </cfRule>
  </conditionalFormatting>
  <conditionalFormatting sqref="M28">
    <cfRule type="containsText" dxfId="8516" priority="4672" stopIfTrue="1" operator="containsText" text="NS">
      <formula>NOT(ISERROR(SEARCH("NS",M28)))</formula>
    </cfRule>
  </conditionalFormatting>
  <conditionalFormatting sqref="M28">
    <cfRule type="containsText" dxfId="8515" priority="4673" stopIfTrue="1" operator="containsText" text="DW">
      <formula>NOT(ISERROR(SEARCH("DW",M28)))</formula>
    </cfRule>
  </conditionalFormatting>
  <conditionalFormatting sqref="M28">
    <cfRule type="containsText" dxfId="8514" priority="4674" stopIfTrue="1" operator="containsText" text="NC">
      <formula>NOT(ISERROR(SEARCH("NC",M28)))</formula>
    </cfRule>
  </conditionalFormatting>
  <conditionalFormatting sqref="M22">
    <cfRule type="containsText" dxfId="8513" priority="4675" stopIfTrue="1" operator="containsText" text="NS">
      <formula>NOT(ISERROR(SEARCH("NS",M22)))</formula>
    </cfRule>
  </conditionalFormatting>
  <conditionalFormatting sqref="M22">
    <cfRule type="containsText" dxfId="8512" priority="4676" stopIfTrue="1" operator="containsText" text="DW">
      <formula>NOT(ISERROR(SEARCH("DW",M22)))</formula>
    </cfRule>
  </conditionalFormatting>
  <conditionalFormatting sqref="M22">
    <cfRule type="containsText" dxfId="8511" priority="4677" stopIfTrue="1" operator="containsText" text="NC">
      <formula>NOT(ISERROR(SEARCH("NC",M22)))</formula>
    </cfRule>
  </conditionalFormatting>
  <conditionalFormatting sqref="N4:N7">
    <cfRule type="containsText" dxfId="8510" priority="4678" stopIfTrue="1" operator="containsText" text="NS">
      <formula>NOT(ISERROR(SEARCH("NS",N4:N7)))</formula>
    </cfRule>
  </conditionalFormatting>
  <conditionalFormatting sqref="N4:N7">
    <cfRule type="containsText" dxfId="8509" priority="4679" stopIfTrue="1" operator="containsText" text="DW">
      <formula>NOT(ISERROR(SEARCH("DW",N4:N7)))</formula>
    </cfRule>
  </conditionalFormatting>
  <conditionalFormatting sqref="N4:N7">
    <cfRule type="containsText" dxfId="8508" priority="4680" stopIfTrue="1" operator="containsText" text="NC">
      <formula>NOT(ISERROR(SEARCH("NC",N4:N7)))</formula>
    </cfRule>
  </conditionalFormatting>
  <conditionalFormatting sqref="N18:N21">
    <cfRule type="containsText" dxfId="8507" priority="4681" stopIfTrue="1" operator="containsText" text="NS">
      <formula>NOT(ISERROR(SEARCH("NS",N18:N21)))</formula>
    </cfRule>
  </conditionalFormatting>
  <conditionalFormatting sqref="N18:N21">
    <cfRule type="containsText" dxfId="8506" priority="4682" stopIfTrue="1" operator="containsText" text="DW">
      <formula>NOT(ISERROR(SEARCH("DW",N18:N21)))</formula>
    </cfRule>
  </conditionalFormatting>
  <conditionalFormatting sqref="N18:N21">
    <cfRule type="containsText" dxfId="8505" priority="4683" stopIfTrue="1" operator="containsText" text="NC">
      <formula>NOT(ISERROR(SEARCH("NC",N18:N21)))</formula>
    </cfRule>
  </conditionalFormatting>
  <conditionalFormatting sqref="N29:N43">
    <cfRule type="containsText" dxfId="8504" priority="4684" stopIfTrue="1" operator="containsText" text="NS">
      <formula>NOT(ISERROR(SEARCH("NS",N29:N43)))</formula>
    </cfRule>
  </conditionalFormatting>
  <conditionalFormatting sqref="N29:N43">
    <cfRule type="containsText" dxfId="8503" priority="4685" stopIfTrue="1" operator="containsText" text="DW">
      <formula>NOT(ISERROR(SEARCH("DW",N29:N43)))</formula>
    </cfRule>
  </conditionalFormatting>
  <conditionalFormatting sqref="N29:N43">
    <cfRule type="containsText" dxfId="8502" priority="4686" stopIfTrue="1" operator="containsText" text="NC">
      <formula>NOT(ISERROR(SEARCH("NC",N29:N43)))</formula>
    </cfRule>
  </conditionalFormatting>
  <conditionalFormatting sqref="N23:N27">
    <cfRule type="containsText" dxfId="8501" priority="4687" stopIfTrue="1" operator="containsText" text="NS">
      <formula>NOT(ISERROR(SEARCH("NS",N23:N27)))</formula>
    </cfRule>
  </conditionalFormatting>
  <conditionalFormatting sqref="N23:N27">
    <cfRule type="containsText" dxfId="8500" priority="4688" stopIfTrue="1" operator="containsText" text="DW">
      <formula>NOT(ISERROR(SEARCH("DW",N23:N27)))</formula>
    </cfRule>
  </conditionalFormatting>
  <conditionalFormatting sqref="N23:N27">
    <cfRule type="containsText" dxfId="8499" priority="4689" stopIfTrue="1" operator="containsText" text="NC">
      <formula>NOT(ISERROR(SEARCH("NC",N23:N27)))</formula>
    </cfRule>
  </conditionalFormatting>
  <conditionalFormatting sqref="N8">
    <cfRule type="containsText" dxfId="8498" priority="4690" stopIfTrue="1" operator="containsText" text="NS">
      <formula>NOT(ISERROR(SEARCH("NS",N8)))</formula>
    </cfRule>
  </conditionalFormatting>
  <conditionalFormatting sqref="N8">
    <cfRule type="containsText" dxfId="8497" priority="4691" stopIfTrue="1" operator="containsText" text="DW">
      <formula>NOT(ISERROR(SEARCH("DW",N8)))</formula>
    </cfRule>
  </conditionalFormatting>
  <conditionalFormatting sqref="N8">
    <cfRule type="containsText" dxfId="8496" priority="4692" stopIfTrue="1" operator="containsText" text="NC">
      <formula>NOT(ISERROR(SEARCH("NC",N8)))</formula>
    </cfRule>
  </conditionalFormatting>
  <conditionalFormatting sqref="N15:N17">
    <cfRule type="containsText" dxfId="8495" priority="4693" stopIfTrue="1" operator="containsText" text="NS">
      <formula>NOT(ISERROR(SEARCH("NS",N15:N17)))</formula>
    </cfRule>
  </conditionalFormatting>
  <conditionalFormatting sqref="N15:N17">
    <cfRule type="containsText" dxfId="8494" priority="4694" stopIfTrue="1" operator="containsText" text="DW">
      <formula>NOT(ISERROR(SEARCH("DW",N15:N17)))</formula>
    </cfRule>
  </conditionalFormatting>
  <conditionalFormatting sqref="N15:N17">
    <cfRule type="containsText" dxfId="8493" priority="4695" stopIfTrue="1" operator="containsText" text="NC">
      <formula>NOT(ISERROR(SEARCH("NC",N15:N17)))</formula>
    </cfRule>
  </conditionalFormatting>
  <conditionalFormatting sqref="N9:N10">
    <cfRule type="containsText" dxfId="8492" priority="4696" stopIfTrue="1" operator="containsText" text="NS">
      <formula>NOT(ISERROR(SEARCH("NS",N9:N10)))</formula>
    </cfRule>
  </conditionalFormatting>
  <conditionalFormatting sqref="N9:N10">
    <cfRule type="containsText" dxfId="8491" priority="4697" stopIfTrue="1" operator="containsText" text="DW">
      <formula>NOT(ISERROR(SEARCH("DW",N9:N10)))</formula>
    </cfRule>
  </conditionalFormatting>
  <conditionalFormatting sqref="N9:N10">
    <cfRule type="containsText" dxfId="8490" priority="4698" stopIfTrue="1" operator="containsText" text="NC">
      <formula>NOT(ISERROR(SEARCH("NC",N9:N10)))</formula>
    </cfRule>
  </conditionalFormatting>
  <conditionalFormatting sqref="N11:N12">
    <cfRule type="containsText" dxfId="8489" priority="4699" stopIfTrue="1" operator="containsText" text="NS">
      <formula>NOT(ISERROR(SEARCH("NS",N11:N12)))</formula>
    </cfRule>
  </conditionalFormatting>
  <conditionalFormatting sqref="N11:N12">
    <cfRule type="containsText" dxfId="8488" priority="4700" stopIfTrue="1" operator="containsText" text="DW">
      <formula>NOT(ISERROR(SEARCH("DW",N11:N12)))</formula>
    </cfRule>
  </conditionalFormatting>
  <conditionalFormatting sqref="N11:N12">
    <cfRule type="containsText" dxfId="8487" priority="4701" stopIfTrue="1" operator="containsText" text="NC">
      <formula>NOT(ISERROR(SEARCH("NC",N11:N12)))</formula>
    </cfRule>
  </conditionalFormatting>
  <conditionalFormatting sqref="N13:N14">
    <cfRule type="containsText" dxfId="8486" priority="4702" stopIfTrue="1" operator="containsText" text="NS">
      <formula>NOT(ISERROR(SEARCH("NS",N13:N14)))</formula>
    </cfRule>
  </conditionalFormatting>
  <conditionalFormatting sqref="N13:N14">
    <cfRule type="containsText" dxfId="8485" priority="4703" stopIfTrue="1" operator="containsText" text="DW">
      <formula>NOT(ISERROR(SEARCH("DW",N13:N14)))</formula>
    </cfRule>
  </conditionalFormatting>
  <conditionalFormatting sqref="N13:N14">
    <cfRule type="containsText" dxfId="8484" priority="4704" stopIfTrue="1" operator="containsText" text="NC">
      <formula>NOT(ISERROR(SEARCH("NC",N13:N14)))</formula>
    </cfRule>
  </conditionalFormatting>
  <conditionalFormatting sqref="N28">
    <cfRule type="containsText" dxfId="8483" priority="4705" stopIfTrue="1" operator="containsText" text="NS">
      <formula>NOT(ISERROR(SEARCH("NS",N28)))</formula>
    </cfRule>
  </conditionalFormatting>
  <conditionalFormatting sqref="N28">
    <cfRule type="containsText" dxfId="8482" priority="4706" stopIfTrue="1" operator="containsText" text="DW">
      <formula>NOT(ISERROR(SEARCH("DW",N28)))</formula>
    </cfRule>
  </conditionalFormatting>
  <conditionalFormatting sqref="N28">
    <cfRule type="containsText" dxfId="8481" priority="4707" stopIfTrue="1" operator="containsText" text="NC">
      <formula>NOT(ISERROR(SEARCH("NC",N28)))</formula>
    </cfRule>
  </conditionalFormatting>
  <conditionalFormatting sqref="N22">
    <cfRule type="containsText" dxfId="8480" priority="4708" stopIfTrue="1" operator="containsText" text="NS">
      <formula>NOT(ISERROR(SEARCH("NS",N22)))</formula>
    </cfRule>
  </conditionalFormatting>
  <conditionalFormatting sqref="N22">
    <cfRule type="containsText" dxfId="8479" priority="4709" stopIfTrue="1" operator="containsText" text="DW">
      <formula>NOT(ISERROR(SEARCH("DW",N22)))</formula>
    </cfRule>
  </conditionalFormatting>
  <conditionalFormatting sqref="N22">
    <cfRule type="containsText" dxfId="8478" priority="4710" stopIfTrue="1" operator="containsText" text="NC">
      <formula>NOT(ISERROR(SEARCH("NC",N22)))</formula>
    </cfRule>
  </conditionalFormatting>
  <conditionalFormatting sqref="Y4:Y7">
    <cfRule type="containsText" dxfId="8477" priority="4711" stopIfTrue="1" operator="containsText" text="NS">
      <formula>NOT(ISERROR(SEARCH("NS",Y4:Y7)))</formula>
    </cfRule>
  </conditionalFormatting>
  <conditionalFormatting sqref="Y4:Y7">
    <cfRule type="containsText" dxfId="8476" priority="4712" stopIfTrue="1" operator="containsText" text="DW">
      <formula>NOT(ISERROR(SEARCH("DW",Y4:Y7)))</formula>
    </cfRule>
  </conditionalFormatting>
  <conditionalFormatting sqref="Y4:Y7">
    <cfRule type="containsText" dxfId="8475" priority="4713" stopIfTrue="1" operator="containsText" text="NC">
      <formula>NOT(ISERROR(SEARCH("NC",Y4:Y7)))</formula>
    </cfRule>
  </conditionalFormatting>
  <conditionalFormatting sqref="Y18:Y21">
    <cfRule type="containsText" dxfId="8474" priority="4714" stopIfTrue="1" operator="containsText" text="NS">
      <formula>NOT(ISERROR(SEARCH("NS",Y18:Y21)))</formula>
    </cfRule>
  </conditionalFormatting>
  <conditionalFormatting sqref="Y18:Y21">
    <cfRule type="containsText" dxfId="8473" priority="4715" stopIfTrue="1" operator="containsText" text="DW">
      <formula>NOT(ISERROR(SEARCH("DW",Y18:Y21)))</formula>
    </cfRule>
  </conditionalFormatting>
  <conditionalFormatting sqref="Y18:Y21">
    <cfRule type="containsText" dxfId="8472" priority="4716" stopIfTrue="1" operator="containsText" text="NC">
      <formula>NOT(ISERROR(SEARCH("NC",Y18:Y21)))</formula>
    </cfRule>
  </conditionalFormatting>
  <conditionalFormatting sqref="Y29:Y43">
    <cfRule type="containsText" dxfId="8471" priority="4717" stopIfTrue="1" operator="containsText" text="NS">
      <formula>NOT(ISERROR(SEARCH("NS",Y29:Y43)))</formula>
    </cfRule>
  </conditionalFormatting>
  <conditionalFormatting sqref="Y29:Y43">
    <cfRule type="containsText" dxfId="8470" priority="4718" stopIfTrue="1" operator="containsText" text="DW">
      <formula>NOT(ISERROR(SEARCH("DW",Y29:Y43)))</formula>
    </cfRule>
  </conditionalFormatting>
  <conditionalFormatting sqref="Y29:Y43">
    <cfRule type="containsText" dxfId="8469" priority="4719" stopIfTrue="1" operator="containsText" text="NC">
      <formula>NOT(ISERROR(SEARCH("NC",Y29:Y43)))</formula>
    </cfRule>
  </conditionalFormatting>
  <conditionalFormatting sqref="Y23:Y27">
    <cfRule type="containsText" dxfId="8468" priority="4720" stopIfTrue="1" operator="containsText" text="NS">
      <formula>NOT(ISERROR(SEARCH("NS",Y23:Y27)))</formula>
    </cfRule>
  </conditionalFormatting>
  <conditionalFormatting sqref="Y23:Y27">
    <cfRule type="containsText" dxfId="8467" priority="4721" stopIfTrue="1" operator="containsText" text="DW">
      <formula>NOT(ISERROR(SEARCH("DW",Y23:Y27)))</formula>
    </cfRule>
  </conditionalFormatting>
  <conditionalFormatting sqref="Y23:Y27">
    <cfRule type="containsText" dxfId="8466" priority="4722" stopIfTrue="1" operator="containsText" text="NC">
      <formula>NOT(ISERROR(SEARCH("NC",Y23:Y27)))</formula>
    </cfRule>
  </conditionalFormatting>
  <conditionalFormatting sqref="Y8">
    <cfRule type="containsText" dxfId="8465" priority="4723" stopIfTrue="1" operator="containsText" text="NS">
      <formula>NOT(ISERROR(SEARCH("NS",Y8)))</formula>
    </cfRule>
  </conditionalFormatting>
  <conditionalFormatting sqref="Y8">
    <cfRule type="containsText" dxfId="8464" priority="4724" stopIfTrue="1" operator="containsText" text="DW">
      <formula>NOT(ISERROR(SEARCH("DW",Y8)))</formula>
    </cfRule>
  </conditionalFormatting>
  <conditionalFormatting sqref="Y8">
    <cfRule type="containsText" dxfId="8463" priority="4725" stopIfTrue="1" operator="containsText" text="NC">
      <formula>NOT(ISERROR(SEARCH("NC",Y8)))</formula>
    </cfRule>
  </conditionalFormatting>
  <conditionalFormatting sqref="Y15:Y17">
    <cfRule type="containsText" dxfId="8462" priority="4726" stopIfTrue="1" operator="containsText" text="NS">
      <formula>NOT(ISERROR(SEARCH("NS",Y15:Y17)))</formula>
    </cfRule>
  </conditionalFormatting>
  <conditionalFormatting sqref="Y15:Y17">
    <cfRule type="containsText" dxfId="8461" priority="4727" stopIfTrue="1" operator="containsText" text="DW">
      <formula>NOT(ISERROR(SEARCH("DW",Y15:Y17)))</formula>
    </cfRule>
  </conditionalFormatting>
  <conditionalFormatting sqref="Y15:Y17">
    <cfRule type="containsText" dxfId="8460" priority="4728" stopIfTrue="1" operator="containsText" text="NC">
      <formula>NOT(ISERROR(SEARCH("NC",Y15:Y17)))</formula>
    </cfRule>
  </conditionalFormatting>
  <conditionalFormatting sqref="Y9:Y10">
    <cfRule type="containsText" dxfId="8459" priority="4729" stopIfTrue="1" operator="containsText" text="NS">
      <formula>NOT(ISERROR(SEARCH("NS",Y9:Y10)))</formula>
    </cfRule>
  </conditionalFormatting>
  <conditionalFormatting sqref="Y9:Y10">
    <cfRule type="containsText" dxfId="8458" priority="4730" stopIfTrue="1" operator="containsText" text="DW">
      <formula>NOT(ISERROR(SEARCH("DW",Y9:Y10)))</formula>
    </cfRule>
  </conditionalFormatting>
  <conditionalFormatting sqref="Y9:Y10">
    <cfRule type="containsText" dxfId="8457" priority="4731" stopIfTrue="1" operator="containsText" text="NC">
      <formula>NOT(ISERROR(SEARCH("NC",Y9:Y10)))</formula>
    </cfRule>
  </conditionalFormatting>
  <conditionalFormatting sqref="Y11:Y12">
    <cfRule type="containsText" dxfId="8456" priority="4732" stopIfTrue="1" operator="containsText" text="NS">
      <formula>NOT(ISERROR(SEARCH("NS",Y11:Y12)))</formula>
    </cfRule>
  </conditionalFormatting>
  <conditionalFormatting sqref="Y11:Y12">
    <cfRule type="containsText" dxfId="8455" priority="4733" stopIfTrue="1" operator="containsText" text="DW">
      <formula>NOT(ISERROR(SEARCH("DW",Y11:Y12)))</formula>
    </cfRule>
  </conditionalFormatting>
  <conditionalFormatting sqref="Y11:Y12">
    <cfRule type="containsText" dxfId="8454" priority="4734" stopIfTrue="1" operator="containsText" text="NC">
      <formula>NOT(ISERROR(SEARCH("NC",Y11:Y12)))</formula>
    </cfRule>
  </conditionalFormatting>
  <conditionalFormatting sqref="Y13:Y14">
    <cfRule type="containsText" dxfId="8453" priority="4735" stopIfTrue="1" operator="containsText" text="NS">
      <formula>NOT(ISERROR(SEARCH("NS",Y13:Y14)))</formula>
    </cfRule>
  </conditionalFormatting>
  <conditionalFormatting sqref="Y13:Y14">
    <cfRule type="containsText" dxfId="8452" priority="4736" stopIfTrue="1" operator="containsText" text="DW">
      <formula>NOT(ISERROR(SEARCH("DW",Y13:Y14)))</formula>
    </cfRule>
  </conditionalFormatting>
  <conditionalFormatting sqref="Y13:Y14">
    <cfRule type="containsText" dxfId="8451" priority="4737" stopIfTrue="1" operator="containsText" text="NC">
      <formula>NOT(ISERROR(SEARCH("NC",Y13:Y14)))</formula>
    </cfRule>
  </conditionalFormatting>
  <conditionalFormatting sqref="Y28">
    <cfRule type="containsText" dxfId="8450" priority="4738" stopIfTrue="1" operator="containsText" text="NS">
      <formula>NOT(ISERROR(SEARCH("NS",Y28)))</formula>
    </cfRule>
  </conditionalFormatting>
  <conditionalFormatting sqref="Y28">
    <cfRule type="containsText" dxfId="8449" priority="4739" stopIfTrue="1" operator="containsText" text="DW">
      <formula>NOT(ISERROR(SEARCH("DW",Y28)))</formula>
    </cfRule>
  </conditionalFormatting>
  <conditionalFormatting sqref="Y28">
    <cfRule type="containsText" dxfId="8448" priority="4740" stopIfTrue="1" operator="containsText" text="NC">
      <formula>NOT(ISERROR(SEARCH("NC",Y28)))</formula>
    </cfRule>
  </conditionalFormatting>
  <conditionalFormatting sqref="Y22">
    <cfRule type="containsText" dxfId="8447" priority="4741" stopIfTrue="1" operator="containsText" text="NS">
      <formula>NOT(ISERROR(SEARCH("NS",Y22)))</formula>
    </cfRule>
  </conditionalFormatting>
  <conditionalFormatting sqref="Y22">
    <cfRule type="containsText" dxfId="8446" priority="4742" stopIfTrue="1" operator="containsText" text="DW">
      <formula>NOT(ISERROR(SEARCH("DW",Y22)))</formula>
    </cfRule>
  </conditionalFormatting>
  <conditionalFormatting sqref="Y22">
    <cfRule type="containsText" dxfId="8445" priority="4743" stopIfTrue="1" operator="containsText" text="NC">
      <formula>NOT(ISERROR(SEARCH("NC",Y22)))</formula>
    </cfRule>
  </conditionalFormatting>
  <conditionalFormatting sqref="Z4:Z7">
    <cfRule type="containsText" dxfId="8444" priority="4744" stopIfTrue="1" operator="containsText" text="NS">
      <formula>NOT(ISERROR(SEARCH("NS",Z4:Z7)))</formula>
    </cfRule>
  </conditionalFormatting>
  <conditionalFormatting sqref="Z4:Z7">
    <cfRule type="containsText" dxfId="8443" priority="4745" stopIfTrue="1" operator="containsText" text="DW">
      <formula>NOT(ISERROR(SEARCH("DW",Z4:Z7)))</formula>
    </cfRule>
  </conditionalFormatting>
  <conditionalFormatting sqref="Z4:Z7">
    <cfRule type="containsText" dxfId="8442" priority="4746" stopIfTrue="1" operator="containsText" text="NC">
      <formula>NOT(ISERROR(SEARCH("NC",Z4:Z7)))</formula>
    </cfRule>
  </conditionalFormatting>
  <conditionalFormatting sqref="Z18:Z21">
    <cfRule type="containsText" dxfId="8441" priority="4747" stopIfTrue="1" operator="containsText" text="NS">
      <formula>NOT(ISERROR(SEARCH("NS",Z18:Z21)))</formula>
    </cfRule>
  </conditionalFormatting>
  <conditionalFormatting sqref="Z18:Z21">
    <cfRule type="containsText" dxfId="8440" priority="4748" stopIfTrue="1" operator="containsText" text="DW">
      <formula>NOT(ISERROR(SEARCH("DW",Z18:Z21)))</formula>
    </cfRule>
  </conditionalFormatting>
  <conditionalFormatting sqref="Z18:Z21">
    <cfRule type="containsText" dxfId="8439" priority="4749" stopIfTrue="1" operator="containsText" text="NC">
      <formula>NOT(ISERROR(SEARCH("NC",Z18:Z21)))</formula>
    </cfRule>
  </conditionalFormatting>
  <conditionalFormatting sqref="Z29:Z43">
    <cfRule type="containsText" dxfId="8438" priority="4750" stopIfTrue="1" operator="containsText" text="NS">
      <formula>NOT(ISERROR(SEARCH("NS",Z29:Z43)))</formula>
    </cfRule>
  </conditionalFormatting>
  <conditionalFormatting sqref="Z29:Z43">
    <cfRule type="containsText" dxfId="8437" priority="4751" stopIfTrue="1" operator="containsText" text="DW">
      <formula>NOT(ISERROR(SEARCH("DW",Z29:Z43)))</formula>
    </cfRule>
  </conditionalFormatting>
  <conditionalFormatting sqref="Z29:Z43">
    <cfRule type="containsText" dxfId="8436" priority="4752" stopIfTrue="1" operator="containsText" text="NC">
      <formula>NOT(ISERROR(SEARCH("NC",Z29:Z43)))</formula>
    </cfRule>
  </conditionalFormatting>
  <conditionalFormatting sqref="Z23:Z27">
    <cfRule type="containsText" dxfId="8435" priority="4753" stopIfTrue="1" operator="containsText" text="NS">
      <formula>NOT(ISERROR(SEARCH("NS",Z23:Z27)))</formula>
    </cfRule>
  </conditionalFormatting>
  <conditionalFormatting sqref="Z23:Z27">
    <cfRule type="containsText" dxfId="8434" priority="4754" stopIfTrue="1" operator="containsText" text="DW">
      <formula>NOT(ISERROR(SEARCH("DW",Z23:Z27)))</formula>
    </cfRule>
  </conditionalFormatting>
  <conditionalFormatting sqref="Z23:Z27">
    <cfRule type="containsText" dxfId="8433" priority="4755" stopIfTrue="1" operator="containsText" text="NC">
      <formula>NOT(ISERROR(SEARCH("NC",Z23:Z27)))</formula>
    </cfRule>
  </conditionalFormatting>
  <conditionalFormatting sqref="Z8">
    <cfRule type="containsText" dxfId="8432" priority="4756" stopIfTrue="1" operator="containsText" text="NS">
      <formula>NOT(ISERROR(SEARCH("NS",Z8)))</formula>
    </cfRule>
  </conditionalFormatting>
  <conditionalFormatting sqref="Z8">
    <cfRule type="containsText" dxfId="8431" priority="4757" stopIfTrue="1" operator="containsText" text="DW">
      <formula>NOT(ISERROR(SEARCH("DW",Z8)))</formula>
    </cfRule>
  </conditionalFormatting>
  <conditionalFormatting sqref="Z8">
    <cfRule type="containsText" dxfId="8430" priority="4758" stopIfTrue="1" operator="containsText" text="NC">
      <formula>NOT(ISERROR(SEARCH("NC",Z8)))</formula>
    </cfRule>
  </conditionalFormatting>
  <conditionalFormatting sqref="Z15:Z17">
    <cfRule type="containsText" dxfId="8429" priority="4759" stopIfTrue="1" operator="containsText" text="NS">
      <formula>NOT(ISERROR(SEARCH("NS",Z15:Z17)))</formula>
    </cfRule>
  </conditionalFormatting>
  <conditionalFormatting sqref="Z15:Z17">
    <cfRule type="containsText" dxfId="8428" priority="4760" stopIfTrue="1" operator="containsText" text="DW">
      <formula>NOT(ISERROR(SEARCH("DW",Z15:Z17)))</formula>
    </cfRule>
  </conditionalFormatting>
  <conditionalFormatting sqref="Z15:Z17">
    <cfRule type="containsText" dxfId="8427" priority="4761" stopIfTrue="1" operator="containsText" text="NC">
      <formula>NOT(ISERROR(SEARCH("NC",Z15:Z17)))</formula>
    </cfRule>
  </conditionalFormatting>
  <conditionalFormatting sqref="Z9:Z10">
    <cfRule type="containsText" dxfId="8426" priority="4762" stopIfTrue="1" operator="containsText" text="NS">
      <formula>NOT(ISERROR(SEARCH("NS",Z9:Z10)))</formula>
    </cfRule>
  </conditionalFormatting>
  <conditionalFormatting sqref="Z9:Z10">
    <cfRule type="containsText" dxfId="8425" priority="4763" stopIfTrue="1" operator="containsText" text="DW">
      <formula>NOT(ISERROR(SEARCH("DW",Z9:Z10)))</formula>
    </cfRule>
  </conditionalFormatting>
  <conditionalFormatting sqref="Z9:Z10">
    <cfRule type="containsText" dxfId="8424" priority="4764" stopIfTrue="1" operator="containsText" text="NC">
      <formula>NOT(ISERROR(SEARCH("NC",Z9:Z10)))</formula>
    </cfRule>
  </conditionalFormatting>
  <conditionalFormatting sqref="Z11:Z12">
    <cfRule type="containsText" dxfId="8423" priority="4765" stopIfTrue="1" operator="containsText" text="NS">
      <formula>NOT(ISERROR(SEARCH("NS",Z11:Z12)))</formula>
    </cfRule>
  </conditionalFormatting>
  <conditionalFormatting sqref="Z11:Z12">
    <cfRule type="containsText" dxfId="8422" priority="4766" stopIfTrue="1" operator="containsText" text="DW">
      <formula>NOT(ISERROR(SEARCH("DW",Z11:Z12)))</formula>
    </cfRule>
  </conditionalFormatting>
  <conditionalFormatting sqref="Z11:Z12">
    <cfRule type="containsText" dxfId="8421" priority="4767" stopIfTrue="1" operator="containsText" text="NC">
      <formula>NOT(ISERROR(SEARCH("NC",Z11:Z12)))</formula>
    </cfRule>
  </conditionalFormatting>
  <conditionalFormatting sqref="Z13:Z14">
    <cfRule type="containsText" dxfId="8420" priority="4768" stopIfTrue="1" operator="containsText" text="NS">
      <formula>NOT(ISERROR(SEARCH("NS",Z13:Z14)))</formula>
    </cfRule>
  </conditionalFormatting>
  <conditionalFormatting sqref="Z13:Z14">
    <cfRule type="containsText" dxfId="8419" priority="4769" stopIfTrue="1" operator="containsText" text="DW">
      <formula>NOT(ISERROR(SEARCH("DW",Z13:Z14)))</formula>
    </cfRule>
  </conditionalFormatting>
  <conditionalFormatting sqref="Z13:Z14">
    <cfRule type="containsText" dxfId="8418" priority="4770" stopIfTrue="1" operator="containsText" text="NC">
      <formula>NOT(ISERROR(SEARCH("NC",Z13:Z14)))</formula>
    </cfRule>
  </conditionalFormatting>
  <conditionalFormatting sqref="Z28">
    <cfRule type="containsText" dxfId="8417" priority="4771" stopIfTrue="1" operator="containsText" text="NS">
      <formula>NOT(ISERROR(SEARCH("NS",Z28)))</formula>
    </cfRule>
  </conditionalFormatting>
  <conditionalFormatting sqref="Z28">
    <cfRule type="containsText" dxfId="8416" priority="4772" stopIfTrue="1" operator="containsText" text="DW">
      <formula>NOT(ISERROR(SEARCH("DW",Z28)))</formula>
    </cfRule>
  </conditionalFormatting>
  <conditionalFormatting sqref="Z28">
    <cfRule type="containsText" dxfId="8415" priority="4773" stopIfTrue="1" operator="containsText" text="NC">
      <formula>NOT(ISERROR(SEARCH("NC",Z28)))</formula>
    </cfRule>
  </conditionalFormatting>
  <conditionalFormatting sqref="Z22">
    <cfRule type="containsText" dxfId="8414" priority="4774" stopIfTrue="1" operator="containsText" text="NS">
      <formula>NOT(ISERROR(SEARCH("NS",Z22)))</formula>
    </cfRule>
  </conditionalFormatting>
  <conditionalFormatting sqref="Z22">
    <cfRule type="containsText" dxfId="8413" priority="4775" stopIfTrue="1" operator="containsText" text="DW">
      <formula>NOT(ISERROR(SEARCH("DW",Z22)))</formula>
    </cfRule>
  </conditionalFormatting>
  <conditionalFormatting sqref="Z22">
    <cfRule type="containsText" dxfId="8412" priority="4776" stopIfTrue="1" operator="containsText" text="NC">
      <formula>NOT(ISERROR(SEARCH("NC",Z22)))</formula>
    </cfRule>
  </conditionalFormatting>
  <conditionalFormatting sqref="Q4:Q7">
    <cfRule type="containsText" dxfId="8411" priority="4777" stopIfTrue="1" operator="containsText" text="NS">
      <formula>NOT(ISERROR(SEARCH("NS",Q4:Q7)))</formula>
    </cfRule>
  </conditionalFormatting>
  <conditionalFormatting sqref="Q4:Q7">
    <cfRule type="containsText" dxfId="8410" priority="4778" stopIfTrue="1" operator="containsText" text="DW">
      <formula>NOT(ISERROR(SEARCH("DW",Q4:Q7)))</formula>
    </cfRule>
  </conditionalFormatting>
  <conditionalFormatting sqref="Q4:Q7">
    <cfRule type="containsText" dxfId="8409" priority="4779" stopIfTrue="1" operator="containsText" text="NC">
      <formula>NOT(ISERROR(SEARCH("NC",Q4:Q7)))</formula>
    </cfRule>
  </conditionalFormatting>
  <conditionalFormatting sqref="Q18:Q21">
    <cfRule type="containsText" dxfId="8408" priority="4780" stopIfTrue="1" operator="containsText" text="NS">
      <formula>NOT(ISERROR(SEARCH("NS",Q18:Q21)))</formula>
    </cfRule>
  </conditionalFormatting>
  <conditionalFormatting sqref="Q18:Q21">
    <cfRule type="containsText" dxfId="8407" priority="4781" stopIfTrue="1" operator="containsText" text="DW">
      <formula>NOT(ISERROR(SEARCH("DW",Q18:Q21)))</formula>
    </cfRule>
  </conditionalFormatting>
  <conditionalFormatting sqref="Q18:Q21">
    <cfRule type="containsText" dxfId="8406" priority="4782" stopIfTrue="1" operator="containsText" text="NC">
      <formula>NOT(ISERROR(SEARCH("NC",Q18:Q21)))</formula>
    </cfRule>
  </conditionalFormatting>
  <conditionalFormatting sqref="Q29:Q43">
    <cfRule type="containsText" dxfId="8405" priority="4783" stopIfTrue="1" operator="containsText" text="NS">
      <formula>NOT(ISERROR(SEARCH("NS",Q29:Q43)))</formula>
    </cfRule>
  </conditionalFormatting>
  <conditionalFormatting sqref="Q29:Q43">
    <cfRule type="containsText" dxfId="8404" priority="4784" stopIfTrue="1" operator="containsText" text="DW">
      <formula>NOT(ISERROR(SEARCH("DW",Q29:Q43)))</formula>
    </cfRule>
  </conditionalFormatting>
  <conditionalFormatting sqref="Q29:Q43">
    <cfRule type="containsText" dxfId="8403" priority="4785" stopIfTrue="1" operator="containsText" text="NC">
      <formula>NOT(ISERROR(SEARCH("NC",Q29:Q43)))</formula>
    </cfRule>
  </conditionalFormatting>
  <conditionalFormatting sqref="Q23:Q27">
    <cfRule type="containsText" dxfId="8402" priority="4786" stopIfTrue="1" operator="containsText" text="NS">
      <formula>NOT(ISERROR(SEARCH("NS",Q23:Q27)))</formula>
    </cfRule>
  </conditionalFormatting>
  <conditionalFormatting sqref="Q23:Q27">
    <cfRule type="containsText" dxfId="8401" priority="4787" stopIfTrue="1" operator="containsText" text="DW">
      <formula>NOT(ISERROR(SEARCH("DW",Q23:Q27)))</formula>
    </cfRule>
  </conditionalFormatting>
  <conditionalFormatting sqref="Q23:Q27">
    <cfRule type="containsText" dxfId="8400" priority="4788" stopIfTrue="1" operator="containsText" text="NC">
      <formula>NOT(ISERROR(SEARCH("NC",Q23:Q27)))</formula>
    </cfRule>
  </conditionalFormatting>
  <conditionalFormatting sqref="Q8">
    <cfRule type="containsText" dxfId="8399" priority="4789" stopIfTrue="1" operator="containsText" text="NS">
      <formula>NOT(ISERROR(SEARCH("NS",Q8)))</formula>
    </cfRule>
  </conditionalFormatting>
  <conditionalFormatting sqref="Q8">
    <cfRule type="containsText" dxfId="8398" priority="4790" stopIfTrue="1" operator="containsText" text="DW">
      <formula>NOT(ISERROR(SEARCH("DW",Q8)))</formula>
    </cfRule>
  </conditionalFormatting>
  <conditionalFormatting sqref="Q8">
    <cfRule type="containsText" dxfId="8397" priority="4791" stopIfTrue="1" operator="containsText" text="NC">
      <formula>NOT(ISERROR(SEARCH("NC",Q8)))</formula>
    </cfRule>
  </conditionalFormatting>
  <conditionalFormatting sqref="Q15:Q17">
    <cfRule type="containsText" dxfId="8396" priority="4792" stopIfTrue="1" operator="containsText" text="NS">
      <formula>NOT(ISERROR(SEARCH("NS",Q15:Q17)))</formula>
    </cfRule>
  </conditionalFormatting>
  <conditionalFormatting sqref="Q15:Q17">
    <cfRule type="containsText" dxfId="8395" priority="4793" stopIfTrue="1" operator="containsText" text="DW">
      <formula>NOT(ISERROR(SEARCH("DW",Q15:Q17)))</formula>
    </cfRule>
  </conditionalFormatting>
  <conditionalFormatting sqref="Q15:Q17">
    <cfRule type="containsText" dxfId="8394" priority="4794" stopIfTrue="1" operator="containsText" text="NC">
      <formula>NOT(ISERROR(SEARCH("NC",Q15:Q17)))</formula>
    </cfRule>
  </conditionalFormatting>
  <conditionalFormatting sqref="Q9:Q10">
    <cfRule type="containsText" dxfId="8393" priority="4795" stopIfTrue="1" operator="containsText" text="NS">
      <formula>NOT(ISERROR(SEARCH("NS",Q9:Q10)))</formula>
    </cfRule>
  </conditionalFormatting>
  <conditionalFormatting sqref="Q9:Q10">
    <cfRule type="containsText" dxfId="8392" priority="4796" stopIfTrue="1" operator="containsText" text="DW">
      <formula>NOT(ISERROR(SEARCH("DW",Q9:Q10)))</formula>
    </cfRule>
  </conditionalFormatting>
  <conditionalFormatting sqref="Q9:Q10">
    <cfRule type="containsText" dxfId="8391" priority="4797" stopIfTrue="1" operator="containsText" text="NC">
      <formula>NOT(ISERROR(SEARCH("NC",Q9:Q10)))</formula>
    </cfRule>
  </conditionalFormatting>
  <conditionalFormatting sqref="Q11:Q12">
    <cfRule type="containsText" dxfId="8390" priority="4798" stopIfTrue="1" operator="containsText" text="NS">
      <formula>NOT(ISERROR(SEARCH("NS",Q11:Q12)))</formula>
    </cfRule>
  </conditionalFormatting>
  <conditionalFormatting sqref="Q11:Q12">
    <cfRule type="containsText" dxfId="8389" priority="4799" stopIfTrue="1" operator="containsText" text="DW">
      <formula>NOT(ISERROR(SEARCH("DW",Q11:Q12)))</formula>
    </cfRule>
  </conditionalFormatting>
  <conditionalFormatting sqref="Q11:Q12">
    <cfRule type="containsText" dxfId="8388" priority="4800" stopIfTrue="1" operator="containsText" text="NC">
      <formula>NOT(ISERROR(SEARCH("NC",Q11:Q12)))</formula>
    </cfRule>
  </conditionalFormatting>
  <conditionalFormatting sqref="Q13:Q14">
    <cfRule type="containsText" dxfId="8387" priority="4801" stopIfTrue="1" operator="containsText" text="NS">
      <formula>NOT(ISERROR(SEARCH("NS",Q13:Q14)))</formula>
    </cfRule>
  </conditionalFormatting>
  <conditionalFormatting sqref="Q13:Q14">
    <cfRule type="containsText" dxfId="8386" priority="4802" stopIfTrue="1" operator="containsText" text="DW">
      <formula>NOT(ISERROR(SEARCH("DW",Q13:Q14)))</formula>
    </cfRule>
  </conditionalFormatting>
  <conditionalFormatting sqref="Q13:Q14">
    <cfRule type="containsText" dxfId="8385" priority="4803" stopIfTrue="1" operator="containsText" text="NC">
      <formula>NOT(ISERROR(SEARCH("NC",Q13:Q14)))</formula>
    </cfRule>
  </conditionalFormatting>
  <conditionalFormatting sqref="Q28">
    <cfRule type="containsText" dxfId="8384" priority="4804" stopIfTrue="1" operator="containsText" text="NS">
      <formula>NOT(ISERROR(SEARCH("NS",Q28)))</formula>
    </cfRule>
  </conditionalFormatting>
  <conditionalFormatting sqref="Q28">
    <cfRule type="containsText" dxfId="8383" priority="4805" stopIfTrue="1" operator="containsText" text="DW">
      <formula>NOT(ISERROR(SEARCH("DW",Q28)))</formula>
    </cfRule>
  </conditionalFormatting>
  <conditionalFormatting sqref="Q28">
    <cfRule type="containsText" dxfId="8382" priority="4806" stopIfTrue="1" operator="containsText" text="NC">
      <formula>NOT(ISERROR(SEARCH("NC",Q28)))</formula>
    </cfRule>
  </conditionalFormatting>
  <conditionalFormatting sqref="Q22">
    <cfRule type="containsText" dxfId="8381" priority="4807" stopIfTrue="1" operator="containsText" text="NS">
      <formula>NOT(ISERROR(SEARCH("NS",Q22)))</formula>
    </cfRule>
  </conditionalFormatting>
  <conditionalFormatting sqref="Q22">
    <cfRule type="containsText" dxfId="8380" priority="4808" stopIfTrue="1" operator="containsText" text="DW">
      <formula>NOT(ISERROR(SEARCH("DW",Q22)))</formula>
    </cfRule>
  </conditionalFormatting>
  <conditionalFormatting sqref="Q22">
    <cfRule type="containsText" dxfId="8379" priority="4809" stopIfTrue="1" operator="containsText" text="NC">
      <formula>NOT(ISERROR(SEARCH("NC",Q22)))</formula>
    </cfRule>
  </conditionalFormatting>
  <conditionalFormatting sqref="AY4:AY7">
    <cfRule type="containsText" dxfId="8378" priority="4810" stopIfTrue="1" operator="containsText" text="NS">
      <formula>NOT(ISERROR(SEARCH("NS",AY4:AY7)))</formula>
    </cfRule>
  </conditionalFormatting>
  <conditionalFormatting sqref="AY4:AY7">
    <cfRule type="containsText" dxfId="8377" priority="4811" stopIfTrue="1" operator="containsText" text="DW">
      <formula>NOT(ISERROR(SEARCH("DW",AY4:AY7)))</formula>
    </cfRule>
  </conditionalFormatting>
  <conditionalFormatting sqref="AY4:AY7">
    <cfRule type="containsText" dxfId="8376" priority="4812" stopIfTrue="1" operator="containsText" text="NC">
      <formula>NOT(ISERROR(SEARCH("NC",AY4:AY7)))</formula>
    </cfRule>
  </conditionalFormatting>
  <conditionalFormatting sqref="AY18:AY21">
    <cfRule type="containsText" dxfId="8375" priority="4813" stopIfTrue="1" operator="containsText" text="NS">
      <formula>NOT(ISERROR(SEARCH("NS",AY18:AY21)))</formula>
    </cfRule>
  </conditionalFormatting>
  <conditionalFormatting sqref="AY18:AY21">
    <cfRule type="containsText" dxfId="8374" priority="4814" stopIfTrue="1" operator="containsText" text="DW">
      <formula>NOT(ISERROR(SEARCH("DW",AY18:AY21)))</formula>
    </cfRule>
  </conditionalFormatting>
  <conditionalFormatting sqref="AY18:AY21">
    <cfRule type="containsText" dxfId="8373" priority="4815" stopIfTrue="1" operator="containsText" text="NC">
      <formula>NOT(ISERROR(SEARCH("NC",AY18:AY21)))</formula>
    </cfRule>
  </conditionalFormatting>
  <conditionalFormatting sqref="AY29:AY43">
    <cfRule type="containsText" dxfId="8372" priority="4816" stopIfTrue="1" operator="containsText" text="NS">
      <formula>NOT(ISERROR(SEARCH("NS",AY29:AY43)))</formula>
    </cfRule>
  </conditionalFormatting>
  <conditionalFormatting sqref="AY29:AY43">
    <cfRule type="containsText" dxfId="8371" priority="4817" stopIfTrue="1" operator="containsText" text="DW">
      <formula>NOT(ISERROR(SEARCH("DW",AY29:AY43)))</formula>
    </cfRule>
  </conditionalFormatting>
  <conditionalFormatting sqref="AY29:AY43">
    <cfRule type="containsText" dxfId="8370" priority="4818" stopIfTrue="1" operator="containsText" text="NC">
      <formula>NOT(ISERROR(SEARCH("NC",AY29:AY43)))</formula>
    </cfRule>
  </conditionalFormatting>
  <conditionalFormatting sqref="AY23:AY27">
    <cfRule type="containsText" dxfId="8369" priority="4819" stopIfTrue="1" operator="containsText" text="NS">
      <formula>NOT(ISERROR(SEARCH("NS",AY23:AY27)))</formula>
    </cfRule>
  </conditionalFormatting>
  <conditionalFormatting sqref="AY23:AY27">
    <cfRule type="containsText" dxfId="8368" priority="4820" stopIfTrue="1" operator="containsText" text="DW">
      <formula>NOT(ISERROR(SEARCH("DW",AY23:AY27)))</formula>
    </cfRule>
  </conditionalFormatting>
  <conditionalFormatting sqref="AY23:AY27">
    <cfRule type="containsText" dxfId="8367" priority="4821" stopIfTrue="1" operator="containsText" text="NC">
      <formula>NOT(ISERROR(SEARCH("NC",AY23:AY27)))</formula>
    </cfRule>
  </conditionalFormatting>
  <conditionalFormatting sqref="AY8">
    <cfRule type="containsText" dxfId="8366" priority="4822" stopIfTrue="1" operator="containsText" text="NS">
      <formula>NOT(ISERROR(SEARCH("NS",AY8)))</formula>
    </cfRule>
  </conditionalFormatting>
  <conditionalFormatting sqref="AY8">
    <cfRule type="containsText" dxfId="8365" priority="4823" stopIfTrue="1" operator="containsText" text="DW">
      <formula>NOT(ISERROR(SEARCH("DW",AY8)))</formula>
    </cfRule>
  </conditionalFormatting>
  <conditionalFormatting sqref="AY8">
    <cfRule type="containsText" dxfId="8364" priority="4824" stopIfTrue="1" operator="containsText" text="NC">
      <formula>NOT(ISERROR(SEARCH("NC",AY8)))</formula>
    </cfRule>
  </conditionalFormatting>
  <conditionalFormatting sqref="AY15:AY17">
    <cfRule type="containsText" dxfId="8363" priority="4825" stopIfTrue="1" operator="containsText" text="NS">
      <formula>NOT(ISERROR(SEARCH("NS",AY15:AY17)))</formula>
    </cfRule>
  </conditionalFormatting>
  <conditionalFormatting sqref="AY15:AY17">
    <cfRule type="containsText" dxfId="8362" priority="4826" stopIfTrue="1" operator="containsText" text="DW">
      <formula>NOT(ISERROR(SEARCH("DW",AY15:AY17)))</formula>
    </cfRule>
  </conditionalFormatting>
  <conditionalFormatting sqref="AY15:AY17">
    <cfRule type="containsText" dxfId="8361" priority="4827" stopIfTrue="1" operator="containsText" text="NC">
      <formula>NOT(ISERROR(SEARCH("NC",AY15:AY17)))</formula>
    </cfRule>
  </conditionalFormatting>
  <conditionalFormatting sqref="AY9:AY10">
    <cfRule type="containsText" dxfId="8360" priority="4828" stopIfTrue="1" operator="containsText" text="NS">
      <formula>NOT(ISERROR(SEARCH("NS",AY9:AY10)))</formula>
    </cfRule>
  </conditionalFormatting>
  <conditionalFormatting sqref="AY9:AY10">
    <cfRule type="containsText" dxfId="8359" priority="4829" stopIfTrue="1" operator="containsText" text="DW">
      <formula>NOT(ISERROR(SEARCH("DW",AY9:AY10)))</formula>
    </cfRule>
  </conditionalFormatting>
  <conditionalFormatting sqref="AY9:AY10">
    <cfRule type="containsText" dxfId="8358" priority="4830" stopIfTrue="1" operator="containsText" text="NC">
      <formula>NOT(ISERROR(SEARCH("NC",AY9:AY10)))</formula>
    </cfRule>
  </conditionalFormatting>
  <conditionalFormatting sqref="AY11:AY12">
    <cfRule type="containsText" dxfId="8357" priority="4831" stopIfTrue="1" operator="containsText" text="NS">
      <formula>NOT(ISERROR(SEARCH("NS",AY11:AY12)))</formula>
    </cfRule>
  </conditionalFormatting>
  <conditionalFormatting sqref="AY11:AY12">
    <cfRule type="containsText" dxfId="8356" priority="4832" stopIfTrue="1" operator="containsText" text="DW">
      <formula>NOT(ISERROR(SEARCH("DW",AY11:AY12)))</formula>
    </cfRule>
  </conditionalFormatting>
  <conditionalFormatting sqref="AY11:AY12">
    <cfRule type="containsText" dxfId="8355" priority="4833" stopIfTrue="1" operator="containsText" text="NC">
      <formula>NOT(ISERROR(SEARCH("NC",AY11:AY12)))</formula>
    </cfRule>
  </conditionalFormatting>
  <conditionalFormatting sqref="AY13:AY14">
    <cfRule type="containsText" dxfId="8354" priority="4834" stopIfTrue="1" operator="containsText" text="NS">
      <formula>NOT(ISERROR(SEARCH("NS",AY13:AY14)))</formula>
    </cfRule>
  </conditionalFormatting>
  <conditionalFormatting sqref="AY13:AY14">
    <cfRule type="containsText" dxfId="8353" priority="4835" stopIfTrue="1" operator="containsText" text="DW">
      <formula>NOT(ISERROR(SEARCH("DW",AY13:AY14)))</formula>
    </cfRule>
  </conditionalFormatting>
  <conditionalFormatting sqref="AY13:AY14">
    <cfRule type="containsText" dxfId="8352" priority="4836" stopIfTrue="1" operator="containsText" text="NC">
      <formula>NOT(ISERROR(SEARCH("NC",AY13:AY14)))</formula>
    </cfRule>
  </conditionalFormatting>
  <conditionalFormatting sqref="AY28">
    <cfRule type="containsText" dxfId="8351" priority="4837" stopIfTrue="1" operator="containsText" text="NS">
      <formula>NOT(ISERROR(SEARCH("NS",AY28)))</formula>
    </cfRule>
  </conditionalFormatting>
  <conditionalFormatting sqref="AY28">
    <cfRule type="containsText" dxfId="8350" priority="4838" stopIfTrue="1" operator="containsText" text="DW">
      <formula>NOT(ISERROR(SEARCH("DW",AY28)))</formula>
    </cfRule>
  </conditionalFormatting>
  <conditionalFormatting sqref="AY28">
    <cfRule type="containsText" dxfId="8349" priority="4839" stopIfTrue="1" operator="containsText" text="NC">
      <formula>NOT(ISERROR(SEARCH("NC",AY28)))</formula>
    </cfRule>
  </conditionalFormatting>
  <conditionalFormatting sqref="AY22">
    <cfRule type="containsText" dxfId="8348" priority="4840" stopIfTrue="1" operator="containsText" text="NS">
      <formula>NOT(ISERROR(SEARCH("NS",AY22)))</formula>
    </cfRule>
  </conditionalFormatting>
  <conditionalFormatting sqref="AY22">
    <cfRule type="containsText" dxfId="8347" priority="4841" stopIfTrue="1" operator="containsText" text="DW">
      <formula>NOT(ISERROR(SEARCH("DW",AY22)))</formula>
    </cfRule>
  </conditionalFormatting>
  <conditionalFormatting sqref="AY22">
    <cfRule type="containsText" dxfId="8346" priority="4842" stopIfTrue="1" operator="containsText" text="NC">
      <formula>NOT(ISERROR(SEARCH("NC",AY22)))</formula>
    </cfRule>
  </conditionalFormatting>
  <conditionalFormatting sqref="AX4:AX7">
    <cfRule type="containsText" dxfId="8345" priority="4843" stopIfTrue="1" operator="containsText" text="NS">
      <formula>NOT(ISERROR(SEARCH("NS",AX4:AX7)))</formula>
    </cfRule>
  </conditionalFormatting>
  <conditionalFormatting sqref="AX4:AX7">
    <cfRule type="containsText" dxfId="8344" priority="4844" stopIfTrue="1" operator="containsText" text="DW">
      <formula>NOT(ISERROR(SEARCH("DW",AX4:AX7)))</formula>
    </cfRule>
  </conditionalFormatting>
  <conditionalFormatting sqref="AX4:AX7">
    <cfRule type="containsText" dxfId="8343" priority="4845" stopIfTrue="1" operator="containsText" text="NC">
      <formula>NOT(ISERROR(SEARCH("NC",AX4:AX7)))</formula>
    </cfRule>
  </conditionalFormatting>
  <conditionalFormatting sqref="AX18:AX21">
    <cfRule type="containsText" dxfId="8342" priority="4846" stopIfTrue="1" operator="containsText" text="NS">
      <formula>NOT(ISERROR(SEARCH("NS",AX18:AX21)))</formula>
    </cfRule>
  </conditionalFormatting>
  <conditionalFormatting sqref="AX18:AX21">
    <cfRule type="containsText" dxfId="8341" priority="4847" stopIfTrue="1" operator="containsText" text="DW">
      <formula>NOT(ISERROR(SEARCH("DW",AX18:AX21)))</formula>
    </cfRule>
  </conditionalFormatting>
  <conditionalFormatting sqref="AX18:AX21">
    <cfRule type="containsText" dxfId="8340" priority="4848" stopIfTrue="1" operator="containsText" text="NC">
      <formula>NOT(ISERROR(SEARCH("NC",AX18:AX21)))</formula>
    </cfRule>
  </conditionalFormatting>
  <conditionalFormatting sqref="AX29:AX43">
    <cfRule type="containsText" dxfId="8339" priority="4849" stopIfTrue="1" operator="containsText" text="NS">
      <formula>NOT(ISERROR(SEARCH("NS",AX29:AX43)))</formula>
    </cfRule>
  </conditionalFormatting>
  <conditionalFormatting sqref="AX29:AX43">
    <cfRule type="containsText" dxfId="8338" priority="4850" stopIfTrue="1" operator="containsText" text="DW">
      <formula>NOT(ISERROR(SEARCH("DW",AX29:AX43)))</formula>
    </cfRule>
  </conditionalFormatting>
  <conditionalFormatting sqref="AX29:AX43">
    <cfRule type="containsText" dxfId="8337" priority="4851" stopIfTrue="1" operator="containsText" text="NC">
      <formula>NOT(ISERROR(SEARCH("NC",AX29:AX43)))</formula>
    </cfRule>
  </conditionalFormatting>
  <conditionalFormatting sqref="AX23:AX27">
    <cfRule type="containsText" dxfId="8336" priority="4852" stopIfTrue="1" operator="containsText" text="NS">
      <formula>NOT(ISERROR(SEARCH("NS",AX23:AX27)))</formula>
    </cfRule>
  </conditionalFormatting>
  <conditionalFormatting sqref="AX23:AX27">
    <cfRule type="containsText" dxfId="8335" priority="4853" stopIfTrue="1" operator="containsText" text="DW">
      <formula>NOT(ISERROR(SEARCH("DW",AX23:AX27)))</formula>
    </cfRule>
  </conditionalFormatting>
  <conditionalFormatting sqref="AX23:AX27">
    <cfRule type="containsText" dxfId="8334" priority="4854" stopIfTrue="1" operator="containsText" text="NC">
      <formula>NOT(ISERROR(SEARCH("NC",AX23:AX27)))</formula>
    </cfRule>
  </conditionalFormatting>
  <conditionalFormatting sqref="AX8">
    <cfRule type="containsText" dxfId="8333" priority="4855" stopIfTrue="1" operator="containsText" text="NS">
      <formula>NOT(ISERROR(SEARCH("NS",AX8)))</formula>
    </cfRule>
  </conditionalFormatting>
  <conditionalFormatting sqref="AX8">
    <cfRule type="containsText" dxfId="8332" priority="4856" stopIfTrue="1" operator="containsText" text="DW">
      <formula>NOT(ISERROR(SEARCH("DW",AX8)))</formula>
    </cfRule>
  </conditionalFormatting>
  <conditionalFormatting sqref="AX8">
    <cfRule type="containsText" dxfId="8331" priority="4857" stopIfTrue="1" operator="containsText" text="NC">
      <formula>NOT(ISERROR(SEARCH("NC",AX8)))</formula>
    </cfRule>
  </conditionalFormatting>
  <conditionalFormatting sqref="AX15:AX17">
    <cfRule type="containsText" dxfId="8330" priority="4858" stopIfTrue="1" operator="containsText" text="NS">
      <formula>NOT(ISERROR(SEARCH("NS",AX15:AX17)))</formula>
    </cfRule>
  </conditionalFormatting>
  <conditionalFormatting sqref="AX15:AX17">
    <cfRule type="containsText" dxfId="8329" priority="4859" stopIfTrue="1" operator="containsText" text="DW">
      <formula>NOT(ISERROR(SEARCH("DW",AX15:AX17)))</formula>
    </cfRule>
  </conditionalFormatting>
  <conditionalFormatting sqref="AX15:AX17">
    <cfRule type="containsText" dxfId="8328" priority="4860" stopIfTrue="1" operator="containsText" text="NC">
      <formula>NOT(ISERROR(SEARCH("NC",AX15:AX17)))</formula>
    </cfRule>
  </conditionalFormatting>
  <conditionalFormatting sqref="AX9:AX10">
    <cfRule type="containsText" dxfId="8327" priority="4861" stopIfTrue="1" operator="containsText" text="NS">
      <formula>NOT(ISERROR(SEARCH("NS",AX9:AX10)))</formula>
    </cfRule>
  </conditionalFormatting>
  <conditionalFormatting sqref="AX9:AX10">
    <cfRule type="containsText" dxfId="8326" priority="4862" stopIfTrue="1" operator="containsText" text="DW">
      <formula>NOT(ISERROR(SEARCH("DW",AX9:AX10)))</formula>
    </cfRule>
  </conditionalFormatting>
  <conditionalFormatting sqref="AX9:AX10">
    <cfRule type="containsText" dxfId="8325" priority="4863" stopIfTrue="1" operator="containsText" text="NC">
      <formula>NOT(ISERROR(SEARCH("NC",AX9:AX10)))</formula>
    </cfRule>
  </conditionalFormatting>
  <conditionalFormatting sqref="AX11:AX12">
    <cfRule type="containsText" dxfId="8324" priority="4864" stopIfTrue="1" operator="containsText" text="NS">
      <formula>NOT(ISERROR(SEARCH("NS",AX11:AX12)))</formula>
    </cfRule>
  </conditionalFormatting>
  <conditionalFormatting sqref="AX11:AX12">
    <cfRule type="containsText" dxfId="8323" priority="4865" stopIfTrue="1" operator="containsText" text="DW">
      <formula>NOT(ISERROR(SEARCH("DW",AX11:AX12)))</formula>
    </cfRule>
  </conditionalFormatting>
  <conditionalFormatting sqref="AX11:AX12">
    <cfRule type="containsText" dxfId="8322" priority="4866" stopIfTrue="1" operator="containsText" text="NC">
      <formula>NOT(ISERROR(SEARCH("NC",AX11:AX12)))</formula>
    </cfRule>
  </conditionalFormatting>
  <conditionalFormatting sqref="AX13:AX14">
    <cfRule type="containsText" dxfId="8321" priority="4867" stopIfTrue="1" operator="containsText" text="NS">
      <formula>NOT(ISERROR(SEARCH("NS",AX13:AX14)))</formula>
    </cfRule>
  </conditionalFormatting>
  <conditionalFormatting sqref="AX13:AX14">
    <cfRule type="containsText" dxfId="8320" priority="4868" stopIfTrue="1" operator="containsText" text="DW">
      <formula>NOT(ISERROR(SEARCH("DW",AX13:AX14)))</formula>
    </cfRule>
  </conditionalFormatting>
  <conditionalFormatting sqref="AX13:AX14">
    <cfRule type="containsText" dxfId="8319" priority="4869" stopIfTrue="1" operator="containsText" text="NC">
      <formula>NOT(ISERROR(SEARCH("NC",AX13:AX14)))</formula>
    </cfRule>
  </conditionalFormatting>
  <conditionalFormatting sqref="AX28">
    <cfRule type="containsText" dxfId="8318" priority="4870" stopIfTrue="1" operator="containsText" text="NS">
      <formula>NOT(ISERROR(SEARCH("NS",AX28)))</formula>
    </cfRule>
  </conditionalFormatting>
  <conditionalFormatting sqref="AX28">
    <cfRule type="containsText" dxfId="8317" priority="4871" stopIfTrue="1" operator="containsText" text="DW">
      <formula>NOT(ISERROR(SEARCH("DW",AX28)))</formula>
    </cfRule>
  </conditionalFormatting>
  <conditionalFormatting sqref="AX28">
    <cfRule type="containsText" dxfId="8316" priority="4872" stopIfTrue="1" operator="containsText" text="NC">
      <formula>NOT(ISERROR(SEARCH("NC",AX28)))</formula>
    </cfRule>
  </conditionalFormatting>
  <conditionalFormatting sqref="AX22">
    <cfRule type="containsText" dxfId="8315" priority="4873" stopIfTrue="1" operator="containsText" text="NS">
      <formula>NOT(ISERROR(SEARCH("NS",AX22)))</formula>
    </cfRule>
  </conditionalFormatting>
  <conditionalFormatting sqref="AX22">
    <cfRule type="containsText" dxfId="8314" priority="4874" stopIfTrue="1" operator="containsText" text="DW">
      <formula>NOT(ISERROR(SEARCH("DW",AX22)))</formula>
    </cfRule>
  </conditionalFormatting>
  <conditionalFormatting sqref="AX22">
    <cfRule type="containsText" dxfId="8313" priority="4875" stopIfTrue="1" operator="containsText" text="NC">
      <formula>NOT(ISERROR(SEARCH("NC",AX22)))</formula>
    </cfRule>
  </conditionalFormatting>
  <conditionalFormatting sqref="AQ4:AQ7">
    <cfRule type="containsText" dxfId="8312" priority="4876" stopIfTrue="1" operator="containsText" text="NS">
      <formula>NOT(ISERROR(SEARCH("NS",AQ4:AQ7)))</formula>
    </cfRule>
  </conditionalFormatting>
  <conditionalFormatting sqref="AQ4:AQ7">
    <cfRule type="containsText" dxfId="8311" priority="4877" stopIfTrue="1" operator="containsText" text="DW">
      <formula>NOT(ISERROR(SEARCH("DW",AQ4:AQ7)))</formula>
    </cfRule>
  </conditionalFormatting>
  <conditionalFormatting sqref="AQ4:AQ7">
    <cfRule type="containsText" dxfId="8310" priority="4878" stopIfTrue="1" operator="containsText" text="NC">
      <formula>NOT(ISERROR(SEARCH("NC",AQ4:AQ7)))</formula>
    </cfRule>
  </conditionalFormatting>
  <conditionalFormatting sqref="AQ18:AQ21">
    <cfRule type="containsText" dxfId="8309" priority="4879" stopIfTrue="1" operator="containsText" text="NS">
      <formula>NOT(ISERROR(SEARCH("NS",AQ18:AQ21)))</formula>
    </cfRule>
  </conditionalFormatting>
  <conditionalFormatting sqref="AQ18:AQ21">
    <cfRule type="containsText" dxfId="8308" priority="4880" stopIfTrue="1" operator="containsText" text="DW">
      <formula>NOT(ISERROR(SEARCH("DW",AQ18:AQ21)))</formula>
    </cfRule>
  </conditionalFormatting>
  <conditionalFormatting sqref="AQ18:AQ21">
    <cfRule type="containsText" dxfId="8307" priority="4881" stopIfTrue="1" operator="containsText" text="NC">
      <formula>NOT(ISERROR(SEARCH("NC",AQ18:AQ21)))</formula>
    </cfRule>
  </conditionalFormatting>
  <conditionalFormatting sqref="AQ23:AQ27">
    <cfRule type="containsText" dxfId="8306" priority="4882" stopIfTrue="1" operator="containsText" text="NS">
      <formula>NOT(ISERROR(SEARCH("NS",AQ23:AQ27)))</formula>
    </cfRule>
  </conditionalFormatting>
  <conditionalFormatting sqref="AQ23:AQ27">
    <cfRule type="containsText" dxfId="8305" priority="4883" stopIfTrue="1" operator="containsText" text="DW">
      <formula>NOT(ISERROR(SEARCH("DW",AQ23:AQ27)))</formula>
    </cfRule>
  </conditionalFormatting>
  <conditionalFormatting sqref="AQ23:AQ27">
    <cfRule type="containsText" dxfId="8304" priority="4884" stopIfTrue="1" operator="containsText" text="NC">
      <formula>NOT(ISERROR(SEARCH("NC",AQ23:AQ27)))</formula>
    </cfRule>
  </conditionalFormatting>
  <conditionalFormatting sqref="AQ29:AQ43">
    <cfRule type="containsText" dxfId="8303" priority="4885" stopIfTrue="1" operator="containsText" text="NS">
      <formula>NOT(ISERROR(SEARCH("NS",AQ29:AQ43)))</formula>
    </cfRule>
  </conditionalFormatting>
  <conditionalFormatting sqref="AQ29:AQ43">
    <cfRule type="containsText" dxfId="8302" priority="4886" stopIfTrue="1" operator="containsText" text="DW">
      <formula>NOT(ISERROR(SEARCH("DW",AQ29:AQ43)))</formula>
    </cfRule>
  </conditionalFormatting>
  <conditionalFormatting sqref="AQ29:AQ43">
    <cfRule type="containsText" dxfId="8301" priority="4887" stopIfTrue="1" operator="containsText" text="NC">
      <formula>NOT(ISERROR(SEARCH("NC",AQ29:AQ43)))</formula>
    </cfRule>
  </conditionalFormatting>
  <conditionalFormatting sqref="AQ8">
    <cfRule type="containsText" dxfId="8300" priority="4888" stopIfTrue="1" operator="containsText" text="NS">
      <formula>NOT(ISERROR(SEARCH("NS",AQ8)))</formula>
    </cfRule>
  </conditionalFormatting>
  <conditionalFormatting sqref="AQ8">
    <cfRule type="containsText" dxfId="8299" priority="4889" stopIfTrue="1" operator="containsText" text="DW">
      <formula>NOT(ISERROR(SEARCH("DW",AQ8)))</formula>
    </cfRule>
  </conditionalFormatting>
  <conditionalFormatting sqref="AQ8">
    <cfRule type="containsText" dxfId="8298" priority="4890" stopIfTrue="1" operator="containsText" text="NC">
      <formula>NOT(ISERROR(SEARCH("NC",AQ8)))</formula>
    </cfRule>
  </conditionalFormatting>
  <conditionalFormatting sqref="AQ15:AQ17">
    <cfRule type="containsText" dxfId="8297" priority="4891" stopIfTrue="1" operator="containsText" text="NS">
      <formula>NOT(ISERROR(SEARCH("NS",AQ15:AQ17)))</formula>
    </cfRule>
  </conditionalFormatting>
  <conditionalFormatting sqref="AQ15:AQ17">
    <cfRule type="containsText" dxfId="8296" priority="4892" stopIfTrue="1" operator="containsText" text="DW">
      <formula>NOT(ISERROR(SEARCH("DW",AQ15:AQ17)))</formula>
    </cfRule>
  </conditionalFormatting>
  <conditionalFormatting sqref="AQ15:AQ17">
    <cfRule type="containsText" dxfId="8295" priority="4893" stopIfTrue="1" operator="containsText" text="NC">
      <formula>NOT(ISERROR(SEARCH("NC",AQ15:AQ17)))</formula>
    </cfRule>
  </conditionalFormatting>
  <conditionalFormatting sqref="AQ9:AQ10">
    <cfRule type="containsText" dxfId="8294" priority="4894" stopIfTrue="1" operator="containsText" text="NS">
      <formula>NOT(ISERROR(SEARCH("NS",AQ9:AQ10)))</formula>
    </cfRule>
  </conditionalFormatting>
  <conditionalFormatting sqref="AQ9:AQ10">
    <cfRule type="containsText" dxfId="8293" priority="4895" stopIfTrue="1" operator="containsText" text="DW">
      <formula>NOT(ISERROR(SEARCH("DW",AQ9:AQ10)))</formula>
    </cfRule>
  </conditionalFormatting>
  <conditionalFormatting sqref="AQ9:AQ10">
    <cfRule type="containsText" dxfId="8292" priority="4896" stopIfTrue="1" operator="containsText" text="NC">
      <formula>NOT(ISERROR(SEARCH("NC",AQ9:AQ10)))</formula>
    </cfRule>
  </conditionalFormatting>
  <conditionalFormatting sqref="AQ11:AQ12">
    <cfRule type="containsText" dxfId="8291" priority="4897" stopIfTrue="1" operator="containsText" text="NS">
      <formula>NOT(ISERROR(SEARCH("NS",AQ11:AQ12)))</formula>
    </cfRule>
  </conditionalFormatting>
  <conditionalFormatting sqref="AQ11:AQ12">
    <cfRule type="containsText" dxfId="8290" priority="4898" stopIfTrue="1" operator="containsText" text="DW">
      <formula>NOT(ISERROR(SEARCH("DW",AQ11:AQ12)))</formula>
    </cfRule>
  </conditionalFormatting>
  <conditionalFormatting sqref="AQ11:AQ12">
    <cfRule type="containsText" dxfId="8289" priority="4899" stopIfTrue="1" operator="containsText" text="NC">
      <formula>NOT(ISERROR(SEARCH("NC",AQ11:AQ12)))</formula>
    </cfRule>
  </conditionalFormatting>
  <conditionalFormatting sqref="AQ13:AQ14">
    <cfRule type="containsText" dxfId="8288" priority="4900" stopIfTrue="1" operator="containsText" text="NS">
      <formula>NOT(ISERROR(SEARCH("NS",AQ13:AQ14)))</formula>
    </cfRule>
  </conditionalFormatting>
  <conditionalFormatting sqref="AQ13:AQ14">
    <cfRule type="containsText" dxfId="8287" priority="4901" stopIfTrue="1" operator="containsText" text="DW">
      <formula>NOT(ISERROR(SEARCH("DW",AQ13:AQ14)))</formula>
    </cfRule>
  </conditionalFormatting>
  <conditionalFormatting sqref="AQ13:AQ14">
    <cfRule type="containsText" dxfId="8286" priority="4902" stopIfTrue="1" operator="containsText" text="NC">
      <formula>NOT(ISERROR(SEARCH("NC",AQ13:AQ14)))</formula>
    </cfRule>
  </conditionalFormatting>
  <conditionalFormatting sqref="AQ28">
    <cfRule type="containsText" dxfId="8285" priority="4903" stopIfTrue="1" operator="containsText" text="NS">
      <formula>NOT(ISERROR(SEARCH("NS",AQ28)))</formula>
    </cfRule>
  </conditionalFormatting>
  <conditionalFormatting sqref="AQ28">
    <cfRule type="containsText" dxfId="8284" priority="4904" stopIfTrue="1" operator="containsText" text="DW">
      <formula>NOT(ISERROR(SEARCH("DW",AQ28)))</formula>
    </cfRule>
  </conditionalFormatting>
  <conditionalFormatting sqref="AQ28">
    <cfRule type="containsText" dxfId="8283" priority="4905" stopIfTrue="1" operator="containsText" text="NC">
      <formula>NOT(ISERROR(SEARCH("NC",AQ28)))</formula>
    </cfRule>
  </conditionalFormatting>
  <conditionalFormatting sqref="AQ22">
    <cfRule type="containsText" dxfId="8282" priority="4906" stopIfTrue="1" operator="containsText" text="NS">
      <formula>NOT(ISERROR(SEARCH("NS",AQ22)))</formula>
    </cfRule>
  </conditionalFormatting>
  <conditionalFormatting sqref="AQ22">
    <cfRule type="containsText" dxfId="8281" priority="4907" stopIfTrue="1" operator="containsText" text="DW">
      <formula>NOT(ISERROR(SEARCH("DW",AQ22)))</formula>
    </cfRule>
  </conditionalFormatting>
  <conditionalFormatting sqref="AQ22">
    <cfRule type="containsText" dxfId="8280" priority="4908" stopIfTrue="1" operator="containsText" text="NC">
      <formula>NOT(ISERROR(SEARCH("NC",AQ22)))</formula>
    </cfRule>
  </conditionalFormatting>
  <conditionalFormatting sqref="AR4:AR7">
    <cfRule type="containsText" dxfId="8279" priority="4909" stopIfTrue="1" operator="containsText" text="NS">
      <formula>NOT(ISERROR(SEARCH("NS",AR4:AR7)))</formula>
    </cfRule>
  </conditionalFormatting>
  <conditionalFormatting sqref="AR4:AR7">
    <cfRule type="containsText" dxfId="8278" priority="4910" stopIfTrue="1" operator="containsText" text="DW">
      <formula>NOT(ISERROR(SEARCH("DW",AR4:AR7)))</formula>
    </cfRule>
  </conditionalFormatting>
  <conditionalFormatting sqref="AR4:AR7">
    <cfRule type="containsText" dxfId="8277" priority="4911" stopIfTrue="1" operator="containsText" text="NC">
      <formula>NOT(ISERROR(SEARCH("NC",AR4:AR7)))</formula>
    </cfRule>
  </conditionalFormatting>
  <conditionalFormatting sqref="AR18:AR21">
    <cfRule type="containsText" dxfId="8276" priority="4912" stopIfTrue="1" operator="containsText" text="NS">
      <formula>NOT(ISERROR(SEARCH("NS",AR18:AR21)))</formula>
    </cfRule>
  </conditionalFormatting>
  <conditionalFormatting sqref="AR18:AR21">
    <cfRule type="containsText" dxfId="8275" priority="4913" stopIfTrue="1" operator="containsText" text="DW">
      <formula>NOT(ISERROR(SEARCH("DW",AR18:AR21)))</formula>
    </cfRule>
  </conditionalFormatting>
  <conditionalFormatting sqref="AR18:AR21">
    <cfRule type="containsText" dxfId="8274" priority="4914" stopIfTrue="1" operator="containsText" text="NC">
      <formula>NOT(ISERROR(SEARCH("NC",AR18:AR21)))</formula>
    </cfRule>
  </conditionalFormatting>
  <conditionalFormatting sqref="AR29:AR43">
    <cfRule type="containsText" dxfId="8273" priority="4915" stopIfTrue="1" operator="containsText" text="NS">
      <formula>NOT(ISERROR(SEARCH("NS",AR29:AR43)))</formula>
    </cfRule>
  </conditionalFormatting>
  <conditionalFormatting sqref="AR29:AR43">
    <cfRule type="containsText" dxfId="8272" priority="4916" stopIfTrue="1" operator="containsText" text="DW">
      <formula>NOT(ISERROR(SEARCH("DW",AR29:AR43)))</formula>
    </cfRule>
  </conditionalFormatting>
  <conditionalFormatting sqref="AR29:AR43">
    <cfRule type="containsText" dxfId="8271" priority="4917" stopIfTrue="1" operator="containsText" text="NC">
      <formula>NOT(ISERROR(SEARCH("NC",AR29:AR43)))</formula>
    </cfRule>
  </conditionalFormatting>
  <conditionalFormatting sqref="AR23:AR27">
    <cfRule type="containsText" dxfId="8270" priority="4918" stopIfTrue="1" operator="containsText" text="NS">
      <formula>NOT(ISERROR(SEARCH("NS",AR23:AR27)))</formula>
    </cfRule>
  </conditionalFormatting>
  <conditionalFormatting sqref="AR23:AR27">
    <cfRule type="containsText" dxfId="8269" priority="4919" stopIfTrue="1" operator="containsText" text="DW">
      <formula>NOT(ISERROR(SEARCH("DW",AR23:AR27)))</formula>
    </cfRule>
  </conditionalFormatting>
  <conditionalFormatting sqref="AR23:AR27">
    <cfRule type="containsText" dxfId="8268" priority="4920" stopIfTrue="1" operator="containsText" text="NC">
      <formula>NOT(ISERROR(SEARCH("NC",AR23:AR27)))</formula>
    </cfRule>
  </conditionalFormatting>
  <conditionalFormatting sqref="AR8">
    <cfRule type="containsText" dxfId="8267" priority="4921" stopIfTrue="1" operator="containsText" text="NS">
      <formula>NOT(ISERROR(SEARCH("NS",AR8)))</formula>
    </cfRule>
  </conditionalFormatting>
  <conditionalFormatting sqref="AR8">
    <cfRule type="containsText" dxfId="8266" priority="4922" stopIfTrue="1" operator="containsText" text="DW">
      <formula>NOT(ISERROR(SEARCH("DW",AR8)))</formula>
    </cfRule>
  </conditionalFormatting>
  <conditionalFormatting sqref="AR8">
    <cfRule type="containsText" dxfId="8265" priority="4923" stopIfTrue="1" operator="containsText" text="NC">
      <formula>NOT(ISERROR(SEARCH("NC",AR8)))</formula>
    </cfRule>
  </conditionalFormatting>
  <conditionalFormatting sqref="AR15:AR17">
    <cfRule type="containsText" dxfId="8264" priority="4924" stopIfTrue="1" operator="containsText" text="NS">
      <formula>NOT(ISERROR(SEARCH("NS",AR15:AR17)))</formula>
    </cfRule>
  </conditionalFormatting>
  <conditionalFormatting sqref="AR15:AR17">
    <cfRule type="containsText" dxfId="8263" priority="4925" stopIfTrue="1" operator="containsText" text="DW">
      <formula>NOT(ISERROR(SEARCH("DW",AR15:AR17)))</formula>
    </cfRule>
  </conditionalFormatting>
  <conditionalFormatting sqref="AR15:AR17">
    <cfRule type="containsText" dxfId="8262" priority="4926" stopIfTrue="1" operator="containsText" text="NC">
      <formula>NOT(ISERROR(SEARCH("NC",AR15:AR17)))</formula>
    </cfRule>
  </conditionalFormatting>
  <conditionalFormatting sqref="AR9:AR10">
    <cfRule type="containsText" dxfId="8261" priority="4927" stopIfTrue="1" operator="containsText" text="NS">
      <formula>NOT(ISERROR(SEARCH("NS",AR9:AR10)))</formula>
    </cfRule>
  </conditionalFormatting>
  <conditionalFormatting sqref="AR9:AR10">
    <cfRule type="containsText" dxfId="8260" priority="4928" stopIfTrue="1" operator="containsText" text="DW">
      <formula>NOT(ISERROR(SEARCH("DW",AR9:AR10)))</formula>
    </cfRule>
  </conditionalFormatting>
  <conditionalFormatting sqref="AR9:AR10">
    <cfRule type="containsText" dxfId="8259" priority="4929" stopIfTrue="1" operator="containsText" text="NC">
      <formula>NOT(ISERROR(SEARCH("NC",AR9:AR10)))</formula>
    </cfRule>
  </conditionalFormatting>
  <conditionalFormatting sqref="AR11:AR12">
    <cfRule type="containsText" dxfId="8258" priority="4930" stopIfTrue="1" operator="containsText" text="NS">
      <formula>NOT(ISERROR(SEARCH("NS",AR11:AR12)))</formula>
    </cfRule>
  </conditionalFormatting>
  <conditionalFormatting sqref="AR11:AR12">
    <cfRule type="containsText" dxfId="8257" priority="4931" stopIfTrue="1" operator="containsText" text="DW">
      <formula>NOT(ISERROR(SEARCH("DW",AR11:AR12)))</formula>
    </cfRule>
  </conditionalFormatting>
  <conditionalFormatting sqref="AR11:AR12">
    <cfRule type="containsText" dxfId="8256" priority="4932" stopIfTrue="1" operator="containsText" text="NC">
      <formula>NOT(ISERROR(SEARCH("NC",AR11:AR12)))</formula>
    </cfRule>
  </conditionalFormatting>
  <conditionalFormatting sqref="AR13:AR14">
    <cfRule type="containsText" dxfId="8255" priority="4933" stopIfTrue="1" operator="containsText" text="NS">
      <formula>NOT(ISERROR(SEARCH("NS",AR13:AR14)))</formula>
    </cfRule>
  </conditionalFormatting>
  <conditionalFormatting sqref="AR13:AR14">
    <cfRule type="containsText" dxfId="8254" priority="4934" stopIfTrue="1" operator="containsText" text="DW">
      <formula>NOT(ISERROR(SEARCH("DW",AR13:AR14)))</formula>
    </cfRule>
  </conditionalFormatting>
  <conditionalFormatting sqref="AR13:AR14">
    <cfRule type="containsText" dxfId="8253" priority="4935" stopIfTrue="1" operator="containsText" text="NC">
      <formula>NOT(ISERROR(SEARCH("NC",AR13:AR14)))</formula>
    </cfRule>
  </conditionalFormatting>
  <conditionalFormatting sqref="AR28">
    <cfRule type="containsText" dxfId="8252" priority="4936" stopIfTrue="1" operator="containsText" text="NS">
      <formula>NOT(ISERROR(SEARCH("NS",AR28)))</formula>
    </cfRule>
  </conditionalFormatting>
  <conditionalFormatting sqref="AR28">
    <cfRule type="containsText" dxfId="8251" priority="4937" stopIfTrue="1" operator="containsText" text="DW">
      <formula>NOT(ISERROR(SEARCH("DW",AR28)))</formula>
    </cfRule>
  </conditionalFormatting>
  <conditionalFormatting sqref="AR28">
    <cfRule type="containsText" dxfId="8250" priority="4938" stopIfTrue="1" operator="containsText" text="NC">
      <formula>NOT(ISERROR(SEARCH("NC",AR28)))</formula>
    </cfRule>
  </conditionalFormatting>
  <conditionalFormatting sqref="AR22">
    <cfRule type="containsText" dxfId="8249" priority="4939" stopIfTrue="1" operator="containsText" text="NS">
      <formula>NOT(ISERROR(SEARCH("NS",AR22)))</formula>
    </cfRule>
  </conditionalFormatting>
  <conditionalFormatting sqref="AR22">
    <cfRule type="containsText" dxfId="8248" priority="4940" stopIfTrue="1" operator="containsText" text="DW">
      <formula>NOT(ISERROR(SEARCH("DW",AR22)))</formula>
    </cfRule>
  </conditionalFormatting>
  <conditionalFormatting sqref="AR22">
    <cfRule type="containsText" dxfId="8247" priority="4941" stopIfTrue="1" operator="containsText" text="NC">
      <formula>NOT(ISERROR(SEARCH("NC",AR22)))</formula>
    </cfRule>
  </conditionalFormatting>
  <conditionalFormatting sqref="AZ50">
    <cfRule type="containsText" dxfId="8246" priority="4942" stopIfTrue="1" operator="containsText" text="NS">
      <formula>NOT(ISERROR(SEARCH("NS",AZ50)))</formula>
    </cfRule>
  </conditionalFormatting>
  <conditionalFormatting sqref="AZ50">
    <cfRule type="containsText" dxfId="8245" priority="4943" stopIfTrue="1" operator="containsText" text="DW">
      <formula>NOT(ISERROR(SEARCH("DW",AZ50)))</formula>
    </cfRule>
  </conditionalFormatting>
  <conditionalFormatting sqref="AZ50">
    <cfRule type="containsText" dxfId="8244" priority="4944" stopIfTrue="1" operator="containsText" text="NC">
      <formula>NOT(ISERROR(SEARCH("NC",AZ50)))</formula>
    </cfRule>
  </conditionalFormatting>
  <conditionalFormatting sqref="L102:L105">
    <cfRule type="containsText" dxfId="8243" priority="4945" stopIfTrue="1" operator="containsText" text="NS">
      <formula>NOT(ISERROR(SEARCH("NS",L102:L105)))</formula>
    </cfRule>
  </conditionalFormatting>
  <conditionalFormatting sqref="L102:L105">
    <cfRule type="containsText" dxfId="8242" priority="4946" stopIfTrue="1" operator="containsText" text="DW">
      <formula>NOT(ISERROR(SEARCH("DW",L102:L105)))</formula>
    </cfRule>
  </conditionalFormatting>
  <conditionalFormatting sqref="L102:L105">
    <cfRule type="containsText" dxfId="8241" priority="4947" stopIfTrue="1" operator="containsText" text="NC">
      <formula>NOT(ISERROR(SEARCH("NC",L102:L105)))</formula>
    </cfRule>
  </conditionalFormatting>
  <conditionalFormatting sqref="L128:L141">
    <cfRule type="containsText" dxfId="8240" priority="4948" stopIfTrue="1" operator="containsText" text="NS">
      <formula>NOT(ISERROR(SEARCH("NS",L128:L141)))</formula>
    </cfRule>
  </conditionalFormatting>
  <conditionalFormatting sqref="L128:L141">
    <cfRule type="containsText" dxfId="8239" priority="4949" stopIfTrue="1" operator="containsText" text="DW">
      <formula>NOT(ISERROR(SEARCH("DW",L128:L141)))</formula>
    </cfRule>
  </conditionalFormatting>
  <conditionalFormatting sqref="L128:L141">
    <cfRule type="containsText" dxfId="8238" priority="4950" stopIfTrue="1" operator="containsText" text="NC">
      <formula>NOT(ISERROR(SEARCH("NC",L128:L141)))</formula>
    </cfRule>
  </conditionalFormatting>
  <conditionalFormatting sqref="L116:L118">
    <cfRule type="containsText" dxfId="8237" priority="4951" stopIfTrue="1" operator="containsText" text="NS">
      <formula>NOT(ISERROR(SEARCH("NS",L116:L118)))</formula>
    </cfRule>
  </conditionalFormatting>
  <conditionalFormatting sqref="L116:L118">
    <cfRule type="containsText" dxfId="8236" priority="4952" stopIfTrue="1" operator="containsText" text="DW">
      <formula>NOT(ISERROR(SEARCH("DW",L116:L118)))</formula>
    </cfRule>
  </conditionalFormatting>
  <conditionalFormatting sqref="L116:L118">
    <cfRule type="containsText" dxfId="8235" priority="4953" stopIfTrue="1" operator="containsText" text="NC">
      <formula>NOT(ISERROR(SEARCH("NC",L116:L118)))</formula>
    </cfRule>
  </conditionalFormatting>
  <conditionalFormatting sqref="L121:L125">
    <cfRule type="containsText" dxfId="8234" priority="4954" stopIfTrue="1" operator="containsText" text="NS">
      <formula>NOT(ISERROR(SEARCH("NS",L121:L125)))</formula>
    </cfRule>
  </conditionalFormatting>
  <conditionalFormatting sqref="L121:L125">
    <cfRule type="containsText" dxfId="8233" priority="4955" stopIfTrue="1" operator="containsText" text="DW">
      <formula>NOT(ISERROR(SEARCH("DW",L121:L125)))</formula>
    </cfRule>
  </conditionalFormatting>
  <conditionalFormatting sqref="L121:L125">
    <cfRule type="containsText" dxfId="8232" priority="4956" stopIfTrue="1" operator="containsText" text="NC">
      <formula>NOT(ISERROR(SEARCH("NC",L121:L125)))</formula>
    </cfRule>
  </conditionalFormatting>
  <conditionalFormatting sqref="L126:L127">
    <cfRule type="containsText" dxfId="8231" priority="4957" stopIfTrue="1" operator="containsText" text="NS">
      <formula>NOT(ISERROR(SEARCH("NS",L126:L127)))</formula>
    </cfRule>
  </conditionalFormatting>
  <conditionalFormatting sqref="L126:L127">
    <cfRule type="containsText" dxfId="8230" priority="4958" stopIfTrue="1" operator="containsText" text="DW">
      <formula>NOT(ISERROR(SEARCH("DW",L126:L127)))</formula>
    </cfRule>
  </conditionalFormatting>
  <conditionalFormatting sqref="L126:L127">
    <cfRule type="containsText" dxfId="8229" priority="4959" stopIfTrue="1" operator="containsText" text="NC">
      <formula>NOT(ISERROR(SEARCH("NC",L126:L127)))</formula>
    </cfRule>
  </conditionalFormatting>
  <conditionalFormatting sqref="L106">
    <cfRule type="containsText" dxfId="8228" priority="4960" stopIfTrue="1" operator="containsText" text="NS">
      <formula>NOT(ISERROR(SEARCH("NS",L106)))</formula>
    </cfRule>
  </conditionalFormatting>
  <conditionalFormatting sqref="L106">
    <cfRule type="containsText" dxfId="8227" priority="4961" stopIfTrue="1" operator="containsText" text="DW">
      <formula>NOT(ISERROR(SEARCH("DW",L106)))</formula>
    </cfRule>
  </conditionalFormatting>
  <conditionalFormatting sqref="L106">
    <cfRule type="containsText" dxfId="8226" priority="4962" stopIfTrue="1" operator="containsText" text="NC">
      <formula>NOT(ISERROR(SEARCH("NC",L106)))</formula>
    </cfRule>
  </conditionalFormatting>
  <conditionalFormatting sqref="L113:L115">
    <cfRule type="containsText" dxfId="8225" priority="4963" stopIfTrue="1" operator="containsText" text="NS">
      <formula>NOT(ISERROR(SEARCH("NS",L113:L115)))</formula>
    </cfRule>
  </conditionalFormatting>
  <conditionalFormatting sqref="L113:L115">
    <cfRule type="containsText" dxfId="8224" priority="4964" stopIfTrue="1" operator="containsText" text="DW">
      <formula>NOT(ISERROR(SEARCH("DW",L113:L115)))</formula>
    </cfRule>
  </conditionalFormatting>
  <conditionalFormatting sqref="L113:L115">
    <cfRule type="containsText" dxfId="8223" priority="4965" stopIfTrue="1" operator="containsText" text="NC">
      <formula>NOT(ISERROR(SEARCH("NC",L113:L115)))</formula>
    </cfRule>
  </conditionalFormatting>
  <conditionalFormatting sqref="L109:L110">
    <cfRule type="containsText" dxfId="8222" priority="4966" stopIfTrue="1" operator="containsText" text="NS">
      <formula>NOT(ISERROR(SEARCH("NS",L109:L110)))</formula>
    </cfRule>
  </conditionalFormatting>
  <conditionalFormatting sqref="L109:L110">
    <cfRule type="containsText" dxfId="8221" priority="4967" stopIfTrue="1" operator="containsText" text="DW">
      <formula>NOT(ISERROR(SEARCH("DW",L109:L110)))</formula>
    </cfRule>
  </conditionalFormatting>
  <conditionalFormatting sqref="L109:L110">
    <cfRule type="containsText" dxfId="8220" priority="4968" stopIfTrue="1" operator="containsText" text="NC">
      <formula>NOT(ISERROR(SEARCH("NC",L109:L110)))</formula>
    </cfRule>
  </conditionalFormatting>
  <conditionalFormatting sqref="L107:L108">
    <cfRule type="containsText" dxfId="8219" priority="4969" stopIfTrue="1" operator="containsText" text="NS">
      <formula>NOT(ISERROR(SEARCH("NS",L107:L108)))</formula>
    </cfRule>
  </conditionalFormatting>
  <conditionalFormatting sqref="L107:L108">
    <cfRule type="containsText" dxfId="8218" priority="4970" stopIfTrue="1" operator="containsText" text="DW">
      <formula>NOT(ISERROR(SEARCH("DW",L107:L108)))</formula>
    </cfRule>
  </conditionalFormatting>
  <conditionalFormatting sqref="L107:L108">
    <cfRule type="containsText" dxfId="8217" priority="4971" stopIfTrue="1" operator="containsText" text="NC">
      <formula>NOT(ISERROR(SEARCH("NC",L107:L108)))</formula>
    </cfRule>
  </conditionalFormatting>
  <conditionalFormatting sqref="L111">
    <cfRule type="containsText" dxfId="8216" priority="4972" stopIfTrue="1" operator="containsText" text="NS">
      <formula>NOT(ISERROR(SEARCH("NS",L111)))</formula>
    </cfRule>
  </conditionalFormatting>
  <conditionalFormatting sqref="L111">
    <cfRule type="containsText" dxfId="8215" priority="4973" stopIfTrue="1" operator="containsText" text="DW">
      <formula>NOT(ISERROR(SEARCH("DW",L111)))</formula>
    </cfRule>
  </conditionalFormatting>
  <conditionalFormatting sqref="L111">
    <cfRule type="containsText" dxfId="8214" priority="4974" stopIfTrue="1" operator="containsText" text="NC">
      <formula>NOT(ISERROR(SEARCH("NC",L111)))</formula>
    </cfRule>
  </conditionalFormatting>
  <conditionalFormatting sqref="L112">
    <cfRule type="containsText" dxfId="8213" priority="4975" stopIfTrue="1" operator="containsText" text="NS">
      <formula>NOT(ISERROR(SEARCH("NS",L112)))</formula>
    </cfRule>
  </conditionalFormatting>
  <conditionalFormatting sqref="L112">
    <cfRule type="containsText" dxfId="8212" priority="4976" stopIfTrue="1" operator="containsText" text="DW">
      <formula>NOT(ISERROR(SEARCH("DW",L112)))</formula>
    </cfRule>
  </conditionalFormatting>
  <conditionalFormatting sqref="L112">
    <cfRule type="containsText" dxfId="8211" priority="4977" stopIfTrue="1" operator="containsText" text="NC">
      <formula>NOT(ISERROR(SEARCH("NC",L112)))</formula>
    </cfRule>
  </conditionalFormatting>
  <conditionalFormatting sqref="L119">
    <cfRule type="containsText" dxfId="8210" priority="4978" stopIfTrue="1" operator="containsText" text="NS">
      <formula>NOT(ISERROR(SEARCH("NS",L119)))</formula>
    </cfRule>
  </conditionalFormatting>
  <conditionalFormatting sqref="L119">
    <cfRule type="containsText" dxfId="8209" priority="4979" stopIfTrue="1" operator="containsText" text="DW">
      <formula>NOT(ISERROR(SEARCH("DW",L119)))</formula>
    </cfRule>
  </conditionalFormatting>
  <conditionalFormatting sqref="L119">
    <cfRule type="containsText" dxfId="8208" priority="4980" stopIfTrue="1" operator="containsText" text="NC">
      <formula>NOT(ISERROR(SEARCH("NC",L119)))</formula>
    </cfRule>
  </conditionalFormatting>
  <conditionalFormatting sqref="L120">
    <cfRule type="containsText" dxfId="8207" priority="4981" stopIfTrue="1" operator="containsText" text="NS">
      <formula>NOT(ISERROR(SEARCH("NS",L120)))</formula>
    </cfRule>
  </conditionalFormatting>
  <conditionalFormatting sqref="L120">
    <cfRule type="containsText" dxfId="8206" priority="4982" stopIfTrue="1" operator="containsText" text="DW">
      <formula>NOT(ISERROR(SEARCH("DW",L120)))</formula>
    </cfRule>
  </conditionalFormatting>
  <conditionalFormatting sqref="L120">
    <cfRule type="containsText" dxfId="8205" priority="4983" stopIfTrue="1" operator="containsText" text="NC">
      <formula>NOT(ISERROR(SEARCH("NC",L120)))</formula>
    </cfRule>
  </conditionalFormatting>
  <conditionalFormatting sqref="O102:O105">
    <cfRule type="containsText" dxfId="8204" priority="4984" stopIfTrue="1" operator="containsText" text="NS">
      <formula>NOT(ISERROR(SEARCH("NS",O102:O105)))</formula>
    </cfRule>
  </conditionalFormatting>
  <conditionalFormatting sqref="O102:O105">
    <cfRule type="containsText" dxfId="8203" priority="4985" stopIfTrue="1" operator="containsText" text="DW">
      <formula>NOT(ISERROR(SEARCH("DW",O102:O105)))</formula>
    </cfRule>
  </conditionalFormatting>
  <conditionalFormatting sqref="O102:O105">
    <cfRule type="containsText" dxfId="8202" priority="4986" stopIfTrue="1" operator="containsText" text="NC">
      <formula>NOT(ISERROR(SEARCH("NC",O102:O105)))</formula>
    </cfRule>
  </conditionalFormatting>
  <conditionalFormatting sqref="O128:O141">
    <cfRule type="containsText" dxfId="8201" priority="4987" stopIfTrue="1" operator="containsText" text="NS">
      <formula>NOT(ISERROR(SEARCH("NS",O128:O141)))</formula>
    </cfRule>
  </conditionalFormatting>
  <conditionalFormatting sqref="O128:O141">
    <cfRule type="containsText" dxfId="8200" priority="4988" stopIfTrue="1" operator="containsText" text="DW">
      <formula>NOT(ISERROR(SEARCH("DW",O128:O141)))</formula>
    </cfRule>
  </conditionalFormatting>
  <conditionalFormatting sqref="O128:O141">
    <cfRule type="containsText" dxfId="8199" priority="4989" stopIfTrue="1" operator="containsText" text="NC">
      <formula>NOT(ISERROR(SEARCH("NC",O128:O141)))</formula>
    </cfRule>
  </conditionalFormatting>
  <conditionalFormatting sqref="O116:O118">
    <cfRule type="containsText" dxfId="8198" priority="4990" stopIfTrue="1" operator="containsText" text="NS">
      <formula>NOT(ISERROR(SEARCH("NS",O116:O118)))</formula>
    </cfRule>
  </conditionalFormatting>
  <conditionalFormatting sqref="O116:O118">
    <cfRule type="containsText" dxfId="8197" priority="4991" stopIfTrue="1" operator="containsText" text="DW">
      <formula>NOT(ISERROR(SEARCH("DW",O116:O118)))</formula>
    </cfRule>
  </conditionalFormatting>
  <conditionalFormatting sqref="O116:O118">
    <cfRule type="containsText" dxfId="8196" priority="4992" stopIfTrue="1" operator="containsText" text="NC">
      <formula>NOT(ISERROR(SEARCH("NC",O116:O118)))</formula>
    </cfRule>
  </conditionalFormatting>
  <conditionalFormatting sqref="O121:O125">
    <cfRule type="containsText" dxfId="8195" priority="4993" stopIfTrue="1" operator="containsText" text="NS">
      <formula>NOT(ISERROR(SEARCH("NS",O121:O125)))</formula>
    </cfRule>
  </conditionalFormatting>
  <conditionalFormatting sqref="O121:O125">
    <cfRule type="containsText" dxfId="8194" priority="4994" stopIfTrue="1" operator="containsText" text="DW">
      <formula>NOT(ISERROR(SEARCH("DW",O121:O125)))</formula>
    </cfRule>
  </conditionalFormatting>
  <conditionalFormatting sqref="O121:O125">
    <cfRule type="containsText" dxfId="8193" priority="4995" stopIfTrue="1" operator="containsText" text="NC">
      <formula>NOT(ISERROR(SEARCH("NC",O121:O125)))</formula>
    </cfRule>
  </conditionalFormatting>
  <conditionalFormatting sqref="O126:O127">
    <cfRule type="containsText" dxfId="8192" priority="4996" stopIfTrue="1" operator="containsText" text="NS">
      <formula>NOT(ISERROR(SEARCH("NS",O126:O127)))</formula>
    </cfRule>
  </conditionalFormatting>
  <conditionalFormatting sqref="O126:O127">
    <cfRule type="containsText" dxfId="8191" priority="4997" stopIfTrue="1" operator="containsText" text="DW">
      <formula>NOT(ISERROR(SEARCH("DW",O126:O127)))</formula>
    </cfRule>
  </conditionalFormatting>
  <conditionalFormatting sqref="O126:O127">
    <cfRule type="containsText" dxfId="8190" priority="4998" stopIfTrue="1" operator="containsText" text="NC">
      <formula>NOT(ISERROR(SEARCH("NC",O126:O127)))</formula>
    </cfRule>
  </conditionalFormatting>
  <conditionalFormatting sqref="O106">
    <cfRule type="containsText" dxfId="8189" priority="4999" stopIfTrue="1" operator="containsText" text="NS">
      <formula>NOT(ISERROR(SEARCH("NS",O106)))</formula>
    </cfRule>
  </conditionalFormatting>
  <conditionalFormatting sqref="O106">
    <cfRule type="containsText" dxfId="8188" priority="5000" stopIfTrue="1" operator="containsText" text="DW">
      <formula>NOT(ISERROR(SEARCH("DW",O106)))</formula>
    </cfRule>
  </conditionalFormatting>
  <conditionalFormatting sqref="O106">
    <cfRule type="containsText" dxfId="8187" priority="5001" stopIfTrue="1" operator="containsText" text="NC">
      <formula>NOT(ISERROR(SEARCH("NC",O106)))</formula>
    </cfRule>
  </conditionalFormatting>
  <conditionalFormatting sqref="O113:O115">
    <cfRule type="containsText" dxfId="8186" priority="5002" stopIfTrue="1" operator="containsText" text="NS">
      <formula>NOT(ISERROR(SEARCH("NS",O113:O115)))</formula>
    </cfRule>
  </conditionalFormatting>
  <conditionalFormatting sqref="O113:O115">
    <cfRule type="containsText" dxfId="8185" priority="5003" stopIfTrue="1" operator="containsText" text="DW">
      <formula>NOT(ISERROR(SEARCH("DW",O113:O115)))</formula>
    </cfRule>
  </conditionalFormatting>
  <conditionalFormatting sqref="O113:O115">
    <cfRule type="containsText" dxfId="8184" priority="5004" stopIfTrue="1" operator="containsText" text="NC">
      <formula>NOT(ISERROR(SEARCH("NC",O113:O115)))</formula>
    </cfRule>
  </conditionalFormatting>
  <conditionalFormatting sqref="O109:O110">
    <cfRule type="containsText" dxfId="8183" priority="5005" stopIfTrue="1" operator="containsText" text="NS">
      <formula>NOT(ISERROR(SEARCH("NS",O109:O110)))</formula>
    </cfRule>
  </conditionalFormatting>
  <conditionalFormatting sqref="O109:O110">
    <cfRule type="containsText" dxfId="8182" priority="5006" stopIfTrue="1" operator="containsText" text="DW">
      <formula>NOT(ISERROR(SEARCH("DW",O109:O110)))</formula>
    </cfRule>
  </conditionalFormatting>
  <conditionalFormatting sqref="O109:O110">
    <cfRule type="containsText" dxfId="8181" priority="5007" stopIfTrue="1" operator="containsText" text="NC">
      <formula>NOT(ISERROR(SEARCH("NC",O109:O110)))</formula>
    </cfRule>
  </conditionalFormatting>
  <conditionalFormatting sqref="O107:O108">
    <cfRule type="containsText" dxfId="8180" priority="5008" stopIfTrue="1" operator="containsText" text="NS">
      <formula>NOT(ISERROR(SEARCH("NS",O107:O108)))</formula>
    </cfRule>
  </conditionalFormatting>
  <conditionalFormatting sqref="O107:O108">
    <cfRule type="containsText" dxfId="8179" priority="5009" stopIfTrue="1" operator="containsText" text="DW">
      <formula>NOT(ISERROR(SEARCH("DW",O107:O108)))</formula>
    </cfRule>
  </conditionalFormatting>
  <conditionalFormatting sqref="O107:O108">
    <cfRule type="containsText" dxfId="8178" priority="5010" stopIfTrue="1" operator="containsText" text="NC">
      <formula>NOT(ISERROR(SEARCH("NC",O107:O108)))</formula>
    </cfRule>
  </conditionalFormatting>
  <conditionalFormatting sqref="O111">
    <cfRule type="containsText" dxfId="8177" priority="5011" stopIfTrue="1" operator="containsText" text="NS">
      <formula>NOT(ISERROR(SEARCH("NS",O111)))</formula>
    </cfRule>
  </conditionalFormatting>
  <conditionalFormatting sqref="O111">
    <cfRule type="containsText" dxfId="8176" priority="5012" stopIfTrue="1" operator="containsText" text="DW">
      <formula>NOT(ISERROR(SEARCH("DW",O111)))</formula>
    </cfRule>
  </conditionalFormatting>
  <conditionalFormatting sqref="O111">
    <cfRule type="containsText" dxfId="8175" priority="5013" stopIfTrue="1" operator="containsText" text="NC">
      <formula>NOT(ISERROR(SEARCH("NC",O111)))</formula>
    </cfRule>
  </conditionalFormatting>
  <conditionalFormatting sqref="O112">
    <cfRule type="containsText" dxfId="8174" priority="5014" stopIfTrue="1" operator="containsText" text="NS">
      <formula>NOT(ISERROR(SEARCH("NS",O112)))</formula>
    </cfRule>
  </conditionalFormatting>
  <conditionalFormatting sqref="O112">
    <cfRule type="containsText" dxfId="8173" priority="5015" stopIfTrue="1" operator="containsText" text="DW">
      <formula>NOT(ISERROR(SEARCH("DW",O112)))</formula>
    </cfRule>
  </conditionalFormatting>
  <conditionalFormatting sqref="O112">
    <cfRule type="containsText" dxfId="8172" priority="5016" stopIfTrue="1" operator="containsText" text="NC">
      <formula>NOT(ISERROR(SEARCH("NC",O112)))</formula>
    </cfRule>
  </conditionalFormatting>
  <conditionalFormatting sqref="O119">
    <cfRule type="containsText" dxfId="8171" priority="5017" stopIfTrue="1" operator="containsText" text="NS">
      <formula>NOT(ISERROR(SEARCH("NS",O119)))</formula>
    </cfRule>
  </conditionalFormatting>
  <conditionalFormatting sqref="O119">
    <cfRule type="containsText" dxfId="8170" priority="5018" stopIfTrue="1" operator="containsText" text="DW">
      <formula>NOT(ISERROR(SEARCH("DW",O119)))</formula>
    </cfRule>
  </conditionalFormatting>
  <conditionalFormatting sqref="O119">
    <cfRule type="containsText" dxfId="8169" priority="5019" stopIfTrue="1" operator="containsText" text="NC">
      <formula>NOT(ISERROR(SEARCH("NC",O119)))</formula>
    </cfRule>
  </conditionalFormatting>
  <conditionalFormatting sqref="O120">
    <cfRule type="containsText" dxfId="8168" priority="5020" stopIfTrue="1" operator="containsText" text="NS">
      <formula>NOT(ISERROR(SEARCH("NS",O120)))</formula>
    </cfRule>
  </conditionalFormatting>
  <conditionalFormatting sqref="O120">
    <cfRule type="containsText" dxfId="8167" priority="5021" stopIfTrue="1" operator="containsText" text="DW">
      <formula>NOT(ISERROR(SEARCH("DW",O120)))</formula>
    </cfRule>
  </conditionalFormatting>
  <conditionalFormatting sqref="O120">
    <cfRule type="containsText" dxfId="8166" priority="5022" stopIfTrue="1" operator="containsText" text="NC">
      <formula>NOT(ISERROR(SEARCH("NC",O120)))</formula>
    </cfRule>
  </conditionalFormatting>
  <conditionalFormatting sqref="F102:F105">
    <cfRule type="containsText" dxfId="8165" priority="5023" stopIfTrue="1" operator="containsText" text="NS">
      <formula>NOT(ISERROR(SEARCH("NS",F102:F105)))</formula>
    </cfRule>
  </conditionalFormatting>
  <conditionalFormatting sqref="F102:F105">
    <cfRule type="containsText" dxfId="8164" priority="5024" stopIfTrue="1" operator="containsText" text="DW">
      <formula>NOT(ISERROR(SEARCH("DW",F102:F105)))</formula>
    </cfRule>
  </conditionalFormatting>
  <conditionalFormatting sqref="F102:F105">
    <cfRule type="containsText" dxfId="8163" priority="5025" stopIfTrue="1" operator="containsText" text="NC">
      <formula>NOT(ISERROR(SEARCH("NC",F102:F105)))</formula>
    </cfRule>
  </conditionalFormatting>
  <conditionalFormatting sqref="F128:F141">
    <cfRule type="containsText" dxfId="8162" priority="5026" stopIfTrue="1" operator="containsText" text="NS">
      <formula>NOT(ISERROR(SEARCH("NS",F128:F141)))</formula>
    </cfRule>
  </conditionalFormatting>
  <conditionalFormatting sqref="F128:F141">
    <cfRule type="containsText" dxfId="8161" priority="5027" stopIfTrue="1" operator="containsText" text="DW">
      <formula>NOT(ISERROR(SEARCH("DW",F128:F141)))</formula>
    </cfRule>
  </conditionalFormatting>
  <conditionalFormatting sqref="F128:F141">
    <cfRule type="containsText" dxfId="8160" priority="5028" stopIfTrue="1" operator="containsText" text="NC">
      <formula>NOT(ISERROR(SEARCH("NC",F128:F141)))</formula>
    </cfRule>
  </conditionalFormatting>
  <conditionalFormatting sqref="F116:F118">
    <cfRule type="containsText" dxfId="8159" priority="5029" stopIfTrue="1" operator="containsText" text="NS">
      <formula>NOT(ISERROR(SEARCH("NS",F116:F118)))</formula>
    </cfRule>
  </conditionalFormatting>
  <conditionalFormatting sqref="F116:F118">
    <cfRule type="containsText" dxfId="8158" priority="5030" stopIfTrue="1" operator="containsText" text="DW">
      <formula>NOT(ISERROR(SEARCH("DW",F116:F118)))</formula>
    </cfRule>
  </conditionalFormatting>
  <conditionalFormatting sqref="F116:F118">
    <cfRule type="containsText" dxfId="8157" priority="5031" stopIfTrue="1" operator="containsText" text="NC">
      <formula>NOT(ISERROR(SEARCH("NC",F116:F118)))</formula>
    </cfRule>
  </conditionalFormatting>
  <conditionalFormatting sqref="F121:F125">
    <cfRule type="containsText" dxfId="8156" priority="5032" stopIfTrue="1" operator="containsText" text="NS">
      <formula>NOT(ISERROR(SEARCH("NS",F121:F125)))</formula>
    </cfRule>
  </conditionalFormatting>
  <conditionalFormatting sqref="F121:F125">
    <cfRule type="containsText" dxfId="8155" priority="5033" stopIfTrue="1" operator="containsText" text="DW">
      <formula>NOT(ISERROR(SEARCH("DW",F121:F125)))</formula>
    </cfRule>
  </conditionalFormatting>
  <conditionalFormatting sqref="F121:F125">
    <cfRule type="containsText" dxfId="8154" priority="5034" stopIfTrue="1" operator="containsText" text="NC">
      <formula>NOT(ISERROR(SEARCH("NC",F121:F125)))</formula>
    </cfRule>
  </conditionalFormatting>
  <conditionalFormatting sqref="F126:F127">
    <cfRule type="containsText" dxfId="8153" priority="5035" stopIfTrue="1" operator="containsText" text="NS">
      <formula>NOT(ISERROR(SEARCH("NS",F126:F127)))</formula>
    </cfRule>
  </conditionalFormatting>
  <conditionalFormatting sqref="F126:F127">
    <cfRule type="containsText" dxfId="8152" priority="5036" stopIfTrue="1" operator="containsText" text="DW">
      <formula>NOT(ISERROR(SEARCH("DW",F126:F127)))</formula>
    </cfRule>
  </conditionalFormatting>
  <conditionalFormatting sqref="F126:F127">
    <cfRule type="containsText" dxfId="8151" priority="5037" stopIfTrue="1" operator="containsText" text="NC">
      <formula>NOT(ISERROR(SEARCH("NC",F126:F127)))</formula>
    </cfRule>
  </conditionalFormatting>
  <conditionalFormatting sqref="F106">
    <cfRule type="containsText" dxfId="8150" priority="5038" stopIfTrue="1" operator="containsText" text="NS">
      <formula>NOT(ISERROR(SEARCH("NS",F106)))</formula>
    </cfRule>
  </conditionalFormatting>
  <conditionalFormatting sqref="F106">
    <cfRule type="containsText" dxfId="8149" priority="5039" stopIfTrue="1" operator="containsText" text="DW">
      <formula>NOT(ISERROR(SEARCH("DW",F106)))</formula>
    </cfRule>
  </conditionalFormatting>
  <conditionalFormatting sqref="F106">
    <cfRule type="containsText" dxfId="8148" priority="5040" stopIfTrue="1" operator="containsText" text="NC">
      <formula>NOT(ISERROR(SEARCH("NC",F106)))</formula>
    </cfRule>
  </conditionalFormatting>
  <conditionalFormatting sqref="F113:F115">
    <cfRule type="containsText" dxfId="8147" priority="5041" stopIfTrue="1" operator="containsText" text="NS">
      <formula>NOT(ISERROR(SEARCH("NS",F113:F115)))</formula>
    </cfRule>
  </conditionalFormatting>
  <conditionalFormatting sqref="F113:F115">
    <cfRule type="containsText" dxfId="8146" priority="5042" stopIfTrue="1" operator="containsText" text="DW">
      <formula>NOT(ISERROR(SEARCH("DW",F113:F115)))</formula>
    </cfRule>
  </conditionalFormatting>
  <conditionalFormatting sqref="F113:F115">
    <cfRule type="containsText" dxfId="8145" priority="5043" stopIfTrue="1" operator="containsText" text="NC">
      <formula>NOT(ISERROR(SEARCH("NC",F113:F115)))</formula>
    </cfRule>
  </conditionalFormatting>
  <conditionalFormatting sqref="F109:F110">
    <cfRule type="containsText" dxfId="8144" priority="5044" stopIfTrue="1" operator="containsText" text="NS">
      <formula>NOT(ISERROR(SEARCH("NS",F109:F110)))</formula>
    </cfRule>
  </conditionalFormatting>
  <conditionalFormatting sqref="F109:F110">
    <cfRule type="containsText" dxfId="8143" priority="5045" stopIfTrue="1" operator="containsText" text="DW">
      <formula>NOT(ISERROR(SEARCH("DW",F109:F110)))</formula>
    </cfRule>
  </conditionalFormatting>
  <conditionalFormatting sqref="F109:F110">
    <cfRule type="containsText" dxfId="8142" priority="5046" stopIfTrue="1" operator="containsText" text="NC">
      <formula>NOT(ISERROR(SEARCH("NC",F109:F110)))</formula>
    </cfRule>
  </conditionalFormatting>
  <conditionalFormatting sqref="F107:F108">
    <cfRule type="containsText" dxfId="8141" priority="5047" stopIfTrue="1" operator="containsText" text="NS">
      <formula>NOT(ISERROR(SEARCH("NS",F107:F108)))</formula>
    </cfRule>
  </conditionalFormatting>
  <conditionalFormatting sqref="F107:F108">
    <cfRule type="containsText" dxfId="8140" priority="5048" stopIfTrue="1" operator="containsText" text="DW">
      <formula>NOT(ISERROR(SEARCH("DW",F107:F108)))</formula>
    </cfRule>
  </conditionalFormatting>
  <conditionalFormatting sqref="F107:F108">
    <cfRule type="containsText" dxfId="8139" priority="5049" stopIfTrue="1" operator="containsText" text="NC">
      <formula>NOT(ISERROR(SEARCH("NC",F107:F108)))</formula>
    </cfRule>
  </conditionalFormatting>
  <conditionalFormatting sqref="F111">
    <cfRule type="containsText" dxfId="8138" priority="5050" stopIfTrue="1" operator="containsText" text="NS">
      <formula>NOT(ISERROR(SEARCH("NS",F111)))</formula>
    </cfRule>
  </conditionalFormatting>
  <conditionalFormatting sqref="F111">
    <cfRule type="containsText" dxfId="8137" priority="5051" stopIfTrue="1" operator="containsText" text="DW">
      <formula>NOT(ISERROR(SEARCH("DW",F111)))</formula>
    </cfRule>
  </conditionalFormatting>
  <conditionalFormatting sqref="F111">
    <cfRule type="containsText" dxfId="8136" priority="5052" stopIfTrue="1" operator="containsText" text="NC">
      <formula>NOT(ISERROR(SEARCH("NC",F111)))</formula>
    </cfRule>
  </conditionalFormatting>
  <conditionalFormatting sqref="F112">
    <cfRule type="containsText" dxfId="8135" priority="5053" stopIfTrue="1" operator="containsText" text="NS">
      <formula>NOT(ISERROR(SEARCH("NS",F112)))</formula>
    </cfRule>
  </conditionalFormatting>
  <conditionalFormatting sqref="F112">
    <cfRule type="containsText" dxfId="8134" priority="5054" stopIfTrue="1" operator="containsText" text="DW">
      <formula>NOT(ISERROR(SEARCH("DW",F112)))</formula>
    </cfRule>
  </conditionalFormatting>
  <conditionalFormatting sqref="F112">
    <cfRule type="containsText" dxfId="8133" priority="5055" stopIfTrue="1" operator="containsText" text="NC">
      <formula>NOT(ISERROR(SEARCH("NC",F112)))</formula>
    </cfRule>
  </conditionalFormatting>
  <conditionalFormatting sqref="F119">
    <cfRule type="containsText" dxfId="8132" priority="5056" stopIfTrue="1" operator="containsText" text="NS">
      <formula>NOT(ISERROR(SEARCH("NS",F119)))</formula>
    </cfRule>
  </conditionalFormatting>
  <conditionalFormatting sqref="F119">
    <cfRule type="containsText" dxfId="8131" priority="5057" stopIfTrue="1" operator="containsText" text="DW">
      <formula>NOT(ISERROR(SEARCH("DW",F119)))</formula>
    </cfRule>
  </conditionalFormatting>
  <conditionalFormatting sqref="F119">
    <cfRule type="containsText" dxfId="8130" priority="5058" stopIfTrue="1" operator="containsText" text="NC">
      <formula>NOT(ISERROR(SEARCH("NC",F119)))</formula>
    </cfRule>
  </conditionalFormatting>
  <conditionalFormatting sqref="F120">
    <cfRule type="containsText" dxfId="8129" priority="5059" stopIfTrue="1" operator="containsText" text="NS">
      <formula>NOT(ISERROR(SEARCH("NS",F120)))</formula>
    </cfRule>
  </conditionalFormatting>
  <conditionalFormatting sqref="F120">
    <cfRule type="containsText" dxfId="8128" priority="5060" stopIfTrue="1" operator="containsText" text="DW">
      <formula>NOT(ISERROR(SEARCH("DW",F120)))</formula>
    </cfRule>
  </conditionalFormatting>
  <conditionalFormatting sqref="F120">
    <cfRule type="containsText" dxfId="8127" priority="5061" stopIfTrue="1" operator="containsText" text="NC">
      <formula>NOT(ISERROR(SEARCH("NC",F120)))</formula>
    </cfRule>
  </conditionalFormatting>
  <conditionalFormatting sqref="G102:G105">
    <cfRule type="containsText" dxfId="8126" priority="5062" stopIfTrue="1" operator="containsText" text="NS">
      <formula>NOT(ISERROR(SEARCH("NS",G102:G105)))</formula>
    </cfRule>
  </conditionalFormatting>
  <conditionalFormatting sqref="G102:G105">
    <cfRule type="containsText" dxfId="8125" priority="5063" stopIfTrue="1" operator="containsText" text="DW">
      <formula>NOT(ISERROR(SEARCH("DW",G102:G105)))</formula>
    </cfRule>
  </conditionalFormatting>
  <conditionalFormatting sqref="G102:G105">
    <cfRule type="containsText" dxfId="8124" priority="5064" stopIfTrue="1" operator="containsText" text="NC">
      <formula>NOT(ISERROR(SEARCH("NC",G102:G105)))</formula>
    </cfRule>
  </conditionalFormatting>
  <conditionalFormatting sqref="G128:G141">
    <cfRule type="containsText" dxfId="8123" priority="5065" stopIfTrue="1" operator="containsText" text="NS">
      <formula>NOT(ISERROR(SEARCH("NS",G128:G141)))</formula>
    </cfRule>
  </conditionalFormatting>
  <conditionalFormatting sqref="G128:G141">
    <cfRule type="containsText" dxfId="8122" priority="5066" stopIfTrue="1" operator="containsText" text="DW">
      <formula>NOT(ISERROR(SEARCH("DW",G128:G141)))</formula>
    </cfRule>
  </conditionalFormatting>
  <conditionalFormatting sqref="G128:G141">
    <cfRule type="containsText" dxfId="8121" priority="5067" stopIfTrue="1" operator="containsText" text="NC">
      <formula>NOT(ISERROR(SEARCH("NC",G128:G141)))</formula>
    </cfRule>
  </conditionalFormatting>
  <conditionalFormatting sqref="G116:G118">
    <cfRule type="containsText" dxfId="8120" priority="5068" stopIfTrue="1" operator="containsText" text="NS">
      <formula>NOT(ISERROR(SEARCH("NS",G116:G118)))</formula>
    </cfRule>
  </conditionalFormatting>
  <conditionalFormatting sqref="G116:G118">
    <cfRule type="containsText" dxfId="8119" priority="5069" stopIfTrue="1" operator="containsText" text="DW">
      <formula>NOT(ISERROR(SEARCH("DW",G116:G118)))</formula>
    </cfRule>
  </conditionalFormatting>
  <conditionalFormatting sqref="G116:G118">
    <cfRule type="containsText" dxfId="8118" priority="5070" stopIfTrue="1" operator="containsText" text="NC">
      <formula>NOT(ISERROR(SEARCH("NC",G116:G118)))</formula>
    </cfRule>
  </conditionalFormatting>
  <conditionalFormatting sqref="G121:G125">
    <cfRule type="containsText" dxfId="8117" priority="5071" stopIfTrue="1" operator="containsText" text="NS">
      <formula>NOT(ISERROR(SEARCH("NS",G121:G125)))</formula>
    </cfRule>
  </conditionalFormatting>
  <conditionalFormatting sqref="G121:G125">
    <cfRule type="containsText" dxfId="8116" priority="5072" stopIfTrue="1" operator="containsText" text="DW">
      <formula>NOT(ISERROR(SEARCH("DW",G121:G125)))</formula>
    </cfRule>
  </conditionalFormatting>
  <conditionalFormatting sqref="G121:G125">
    <cfRule type="containsText" dxfId="8115" priority="5073" stopIfTrue="1" operator="containsText" text="NC">
      <formula>NOT(ISERROR(SEARCH("NC",G121:G125)))</formula>
    </cfRule>
  </conditionalFormatting>
  <conditionalFormatting sqref="G126:G127">
    <cfRule type="containsText" dxfId="8114" priority="5074" stopIfTrue="1" operator="containsText" text="NS">
      <formula>NOT(ISERROR(SEARCH("NS",G126:G127)))</formula>
    </cfRule>
  </conditionalFormatting>
  <conditionalFormatting sqref="G126:G127">
    <cfRule type="containsText" dxfId="8113" priority="5075" stopIfTrue="1" operator="containsText" text="DW">
      <formula>NOT(ISERROR(SEARCH("DW",G126:G127)))</formula>
    </cfRule>
  </conditionalFormatting>
  <conditionalFormatting sqref="G126:G127">
    <cfRule type="containsText" dxfId="8112" priority="5076" stopIfTrue="1" operator="containsText" text="NC">
      <formula>NOT(ISERROR(SEARCH("NC",G126:G127)))</formula>
    </cfRule>
  </conditionalFormatting>
  <conditionalFormatting sqref="G106">
    <cfRule type="containsText" dxfId="8111" priority="5077" stopIfTrue="1" operator="containsText" text="NS">
      <formula>NOT(ISERROR(SEARCH("NS",G106)))</formula>
    </cfRule>
  </conditionalFormatting>
  <conditionalFormatting sqref="G106">
    <cfRule type="containsText" dxfId="8110" priority="5078" stopIfTrue="1" operator="containsText" text="DW">
      <formula>NOT(ISERROR(SEARCH("DW",G106)))</formula>
    </cfRule>
  </conditionalFormatting>
  <conditionalFormatting sqref="G106">
    <cfRule type="containsText" dxfId="8109" priority="5079" stopIfTrue="1" operator="containsText" text="NC">
      <formula>NOT(ISERROR(SEARCH("NC",G106)))</formula>
    </cfRule>
  </conditionalFormatting>
  <conditionalFormatting sqref="G113:G115">
    <cfRule type="containsText" dxfId="8108" priority="5080" stopIfTrue="1" operator="containsText" text="NS">
      <formula>NOT(ISERROR(SEARCH("NS",G113:G115)))</formula>
    </cfRule>
  </conditionalFormatting>
  <conditionalFormatting sqref="G113:G115">
    <cfRule type="containsText" dxfId="8107" priority="5081" stopIfTrue="1" operator="containsText" text="DW">
      <formula>NOT(ISERROR(SEARCH("DW",G113:G115)))</formula>
    </cfRule>
  </conditionalFormatting>
  <conditionalFormatting sqref="G113:G115">
    <cfRule type="containsText" dxfId="8106" priority="5082" stopIfTrue="1" operator="containsText" text="NC">
      <formula>NOT(ISERROR(SEARCH("NC",G113:G115)))</formula>
    </cfRule>
  </conditionalFormatting>
  <conditionalFormatting sqref="G109:G110">
    <cfRule type="containsText" dxfId="8105" priority="5083" stopIfTrue="1" operator="containsText" text="NS">
      <formula>NOT(ISERROR(SEARCH("NS",G109:G110)))</formula>
    </cfRule>
  </conditionalFormatting>
  <conditionalFormatting sqref="G109:G110">
    <cfRule type="containsText" dxfId="8104" priority="5084" stopIfTrue="1" operator="containsText" text="DW">
      <formula>NOT(ISERROR(SEARCH("DW",G109:G110)))</formula>
    </cfRule>
  </conditionalFormatting>
  <conditionalFormatting sqref="G109:G110">
    <cfRule type="containsText" dxfId="8103" priority="5085" stopIfTrue="1" operator="containsText" text="NC">
      <formula>NOT(ISERROR(SEARCH("NC",G109:G110)))</formula>
    </cfRule>
  </conditionalFormatting>
  <conditionalFormatting sqref="G107:G108">
    <cfRule type="containsText" dxfId="8102" priority="5086" stopIfTrue="1" operator="containsText" text="NS">
      <formula>NOT(ISERROR(SEARCH("NS",G107:G108)))</formula>
    </cfRule>
  </conditionalFormatting>
  <conditionalFormatting sqref="G107:G108">
    <cfRule type="containsText" dxfId="8101" priority="5087" stopIfTrue="1" operator="containsText" text="DW">
      <formula>NOT(ISERROR(SEARCH("DW",G107:G108)))</formula>
    </cfRule>
  </conditionalFormatting>
  <conditionalFormatting sqref="G107:G108">
    <cfRule type="containsText" dxfId="8100" priority="5088" stopIfTrue="1" operator="containsText" text="NC">
      <formula>NOT(ISERROR(SEARCH("NC",G107:G108)))</formula>
    </cfRule>
  </conditionalFormatting>
  <conditionalFormatting sqref="G111">
    <cfRule type="containsText" dxfId="8099" priority="5089" stopIfTrue="1" operator="containsText" text="NS">
      <formula>NOT(ISERROR(SEARCH("NS",G111)))</formula>
    </cfRule>
  </conditionalFormatting>
  <conditionalFormatting sqref="G111">
    <cfRule type="containsText" dxfId="8098" priority="5090" stopIfTrue="1" operator="containsText" text="DW">
      <formula>NOT(ISERROR(SEARCH("DW",G111)))</formula>
    </cfRule>
  </conditionalFormatting>
  <conditionalFormatting sqref="G111">
    <cfRule type="containsText" dxfId="8097" priority="5091" stopIfTrue="1" operator="containsText" text="NC">
      <formula>NOT(ISERROR(SEARCH("NC",G111)))</formula>
    </cfRule>
  </conditionalFormatting>
  <conditionalFormatting sqref="G112">
    <cfRule type="containsText" dxfId="8096" priority="5092" stopIfTrue="1" operator="containsText" text="NS">
      <formula>NOT(ISERROR(SEARCH("NS",G112)))</formula>
    </cfRule>
  </conditionalFormatting>
  <conditionalFormatting sqref="G112">
    <cfRule type="containsText" dxfId="8095" priority="5093" stopIfTrue="1" operator="containsText" text="DW">
      <formula>NOT(ISERROR(SEARCH("DW",G112)))</formula>
    </cfRule>
  </conditionalFormatting>
  <conditionalFormatting sqref="G112">
    <cfRule type="containsText" dxfId="8094" priority="5094" stopIfTrue="1" operator="containsText" text="NC">
      <formula>NOT(ISERROR(SEARCH("NC",G112)))</formula>
    </cfRule>
  </conditionalFormatting>
  <conditionalFormatting sqref="G119">
    <cfRule type="containsText" dxfId="8093" priority="5095" stopIfTrue="1" operator="containsText" text="NS">
      <formula>NOT(ISERROR(SEARCH("NS",G119)))</formula>
    </cfRule>
  </conditionalFormatting>
  <conditionalFormatting sqref="G119">
    <cfRule type="containsText" dxfId="8092" priority="5096" stopIfTrue="1" operator="containsText" text="DW">
      <formula>NOT(ISERROR(SEARCH("DW",G119)))</formula>
    </cfRule>
  </conditionalFormatting>
  <conditionalFormatting sqref="G119">
    <cfRule type="containsText" dxfId="8091" priority="5097" stopIfTrue="1" operator="containsText" text="NC">
      <formula>NOT(ISERROR(SEARCH("NC",G119)))</formula>
    </cfRule>
  </conditionalFormatting>
  <conditionalFormatting sqref="G120">
    <cfRule type="containsText" dxfId="8090" priority="5098" stopIfTrue="1" operator="containsText" text="NS">
      <formula>NOT(ISERROR(SEARCH("NS",G120)))</formula>
    </cfRule>
  </conditionalFormatting>
  <conditionalFormatting sqref="G120">
    <cfRule type="containsText" dxfId="8089" priority="5099" stopIfTrue="1" operator="containsText" text="DW">
      <formula>NOT(ISERROR(SEARCH("DW",G120)))</formula>
    </cfRule>
  </conditionalFormatting>
  <conditionalFormatting sqref="G120">
    <cfRule type="containsText" dxfId="8088" priority="5100" stopIfTrue="1" operator="containsText" text="NC">
      <formula>NOT(ISERROR(SEARCH("NC",G120)))</formula>
    </cfRule>
  </conditionalFormatting>
  <conditionalFormatting sqref="I102:I105">
    <cfRule type="containsText" dxfId="8087" priority="5101" stopIfTrue="1" operator="containsText" text="NS">
      <formula>NOT(ISERROR(SEARCH("NS",I102:I105)))</formula>
    </cfRule>
  </conditionalFormatting>
  <conditionalFormatting sqref="I102:I105">
    <cfRule type="containsText" dxfId="8086" priority="5102" stopIfTrue="1" operator="containsText" text="DW">
      <formula>NOT(ISERROR(SEARCH("DW",I102:I105)))</formula>
    </cfRule>
  </conditionalFormatting>
  <conditionalFormatting sqref="I102:I105">
    <cfRule type="containsText" dxfId="8085" priority="5103" stopIfTrue="1" operator="containsText" text="NC">
      <formula>NOT(ISERROR(SEARCH("NC",I102:I105)))</formula>
    </cfRule>
  </conditionalFormatting>
  <conditionalFormatting sqref="I128:I141">
    <cfRule type="containsText" dxfId="8084" priority="5104" stopIfTrue="1" operator="containsText" text="NS">
      <formula>NOT(ISERROR(SEARCH("NS",I128:I141)))</formula>
    </cfRule>
  </conditionalFormatting>
  <conditionalFormatting sqref="I128:I141">
    <cfRule type="containsText" dxfId="8083" priority="5105" stopIfTrue="1" operator="containsText" text="DW">
      <formula>NOT(ISERROR(SEARCH("DW",I128:I141)))</formula>
    </cfRule>
  </conditionalFormatting>
  <conditionalFormatting sqref="I128:I141">
    <cfRule type="containsText" dxfId="8082" priority="5106" stopIfTrue="1" operator="containsText" text="NC">
      <formula>NOT(ISERROR(SEARCH("NC",I128:I141)))</formula>
    </cfRule>
  </conditionalFormatting>
  <conditionalFormatting sqref="I116:I118">
    <cfRule type="containsText" dxfId="8081" priority="5107" stopIfTrue="1" operator="containsText" text="NS">
      <formula>NOT(ISERROR(SEARCH("NS",I116:I118)))</formula>
    </cfRule>
  </conditionalFormatting>
  <conditionalFormatting sqref="I116:I118">
    <cfRule type="containsText" dxfId="8080" priority="5108" stopIfTrue="1" operator="containsText" text="DW">
      <formula>NOT(ISERROR(SEARCH("DW",I116:I118)))</formula>
    </cfRule>
  </conditionalFormatting>
  <conditionalFormatting sqref="I116:I118">
    <cfRule type="containsText" dxfId="8079" priority="5109" stopIfTrue="1" operator="containsText" text="NC">
      <formula>NOT(ISERROR(SEARCH("NC",I116:I118)))</formula>
    </cfRule>
  </conditionalFormatting>
  <conditionalFormatting sqref="I121:I125">
    <cfRule type="containsText" dxfId="8078" priority="5110" stopIfTrue="1" operator="containsText" text="NS">
      <formula>NOT(ISERROR(SEARCH("NS",I121:I125)))</formula>
    </cfRule>
  </conditionalFormatting>
  <conditionalFormatting sqref="I121:I125">
    <cfRule type="containsText" dxfId="8077" priority="5111" stopIfTrue="1" operator="containsText" text="DW">
      <formula>NOT(ISERROR(SEARCH("DW",I121:I125)))</formula>
    </cfRule>
  </conditionalFormatting>
  <conditionalFormatting sqref="I121:I125">
    <cfRule type="containsText" dxfId="8076" priority="5112" stopIfTrue="1" operator="containsText" text="NC">
      <formula>NOT(ISERROR(SEARCH("NC",I121:I125)))</formula>
    </cfRule>
  </conditionalFormatting>
  <conditionalFormatting sqref="I126:I127">
    <cfRule type="containsText" dxfId="8075" priority="5113" stopIfTrue="1" operator="containsText" text="NS">
      <formula>NOT(ISERROR(SEARCH("NS",I126:I127)))</formula>
    </cfRule>
  </conditionalFormatting>
  <conditionalFormatting sqref="I126:I127">
    <cfRule type="containsText" dxfId="8074" priority="5114" stopIfTrue="1" operator="containsText" text="DW">
      <formula>NOT(ISERROR(SEARCH("DW",I126:I127)))</formula>
    </cfRule>
  </conditionalFormatting>
  <conditionalFormatting sqref="I126:I127">
    <cfRule type="containsText" dxfId="8073" priority="5115" stopIfTrue="1" operator="containsText" text="NC">
      <formula>NOT(ISERROR(SEARCH("NC",I126:I127)))</formula>
    </cfRule>
  </conditionalFormatting>
  <conditionalFormatting sqref="I106">
    <cfRule type="containsText" dxfId="8072" priority="5116" stopIfTrue="1" operator="containsText" text="NS">
      <formula>NOT(ISERROR(SEARCH("NS",I106)))</formula>
    </cfRule>
  </conditionalFormatting>
  <conditionalFormatting sqref="I106">
    <cfRule type="containsText" dxfId="8071" priority="5117" stopIfTrue="1" operator="containsText" text="DW">
      <formula>NOT(ISERROR(SEARCH("DW",I106)))</formula>
    </cfRule>
  </conditionalFormatting>
  <conditionalFormatting sqref="I106">
    <cfRule type="containsText" dxfId="8070" priority="5118" stopIfTrue="1" operator="containsText" text="NC">
      <formula>NOT(ISERROR(SEARCH("NC",I106)))</formula>
    </cfRule>
  </conditionalFormatting>
  <conditionalFormatting sqref="I113:I115">
    <cfRule type="containsText" dxfId="8069" priority="5119" stopIfTrue="1" operator="containsText" text="NS">
      <formula>NOT(ISERROR(SEARCH("NS",I113:I115)))</formula>
    </cfRule>
  </conditionalFormatting>
  <conditionalFormatting sqref="I113:I115">
    <cfRule type="containsText" dxfId="8068" priority="5120" stopIfTrue="1" operator="containsText" text="DW">
      <formula>NOT(ISERROR(SEARCH("DW",I113:I115)))</formula>
    </cfRule>
  </conditionalFormatting>
  <conditionalFormatting sqref="I113:I115">
    <cfRule type="containsText" dxfId="8067" priority="5121" stopIfTrue="1" operator="containsText" text="NC">
      <formula>NOT(ISERROR(SEARCH("NC",I113:I115)))</formula>
    </cfRule>
  </conditionalFormatting>
  <conditionalFormatting sqref="I109:I110">
    <cfRule type="containsText" dxfId="8066" priority="5122" stopIfTrue="1" operator="containsText" text="NS">
      <formula>NOT(ISERROR(SEARCH("NS",I109:I110)))</formula>
    </cfRule>
  </conditionalFormatting>
  <conditionalFormatting sqref="I109:I110">
    <cfRule type="containsText" dxfId="8065" priority="5123" stopIfTrue="1" operator="containsText" text="DW">
      <formula>NOT(ISERROR(SEARCH("DW",I109:I110)))</formula>
    </cfRule>
  </conditionalFormatting>
  <conditionalFormatting sqref="I109:I110">
    <cfRule type="containsText" dxfId="8064" priority="5124" stopIfTrue="1" operator="containsText" text="NC">
      <formula>NOT(ISERROR(SEARCH("NC",I109:I110)))</formula>
    </cfRule>
  </conditionalFormatting>
  <conditionalFormatting sqref="I107:I108">
    <cfRule type="containsText" dxfId="8063" priority="5125" stopIfTrue="1" operator="containsText" text="NS">
      <formula>NOT(ISERROR(SEARCH("NS",I107:I108)))</formula>
    </cfRule>
  </conditionalFormatting>
  <conditionalFormatting sqref="I107:I108">
    <cfRule type="containsText" dxfId="8062" priority="5126" stopIfTrue="1" operator="containsText" text="DW">
      <formula>NOT(ISERROR(SEARCH("DW",I107:I108)))</formula>
    </cfRule>
  </conditionalFormatting>
  <conditionalFormatting sqref="I107:I108">
    <cfRule type="containsText" dxfId="8061" priority="5127" stopIfTrue="1" operator="containsText" text="NC">
      <formula>NOT(ISERROR(SEARCH("NC",I107:I108)))</formula>
    </cfRule>
  </conditionalFormatting>
  <conditionalFormatting sqref="I111">
    <cfRule type="containsText" dxfId="8060" priority="5128" stopIfTrue="1" operator="containsText" text="NS">
      <formula>NOT(ISERROR(SEARCH("NS",I111)))</formula>
    </cfRule>
  </conditionalFormatting>
  <conditionalFormatting sqref="I111">
    <cfRule type="containsText" dxfId="8059" priority="5129" stopIfTrue="1" operator="containsText" text="DW">
      <formula>NOT(ISERROR(SEARCH("DW",I111)))</formula>
    </cfRule>
  </conditionalFormatting>
  <conditionalFormatting sqref="I111">
    <cfRule type="containsText" dxfId="8058" priority="5130" stopIfTrue="1" operator="containsText" text="NC">
      <formula>NOT(ISERROR(SEARCH("NC",I111)))</formula>
    </cfRule>
  </conditionalFormatting>
  <conditionalFormatting sqref="I112">
    <cfRule type="containsText" dxfId="8057" priority="5131" stopIfTrue="1" operator="containsText" text="NS">
      <formula>NOT(ISERROR(SEARCH("NS",I112)))</formula>
    </cfRule>
  </conditionalFormatting>
  <conditionalFormatting sqref="I112">
    <cfRule type="containsText" dxfId="8056" priority="5132" stopIfTrue="1" operator="containsText" text="DW">
      <formula>NOT(ISERROR(SEARCH("DW",I112)))</formula>
    </cfRule>
  </conditionalFormatting>
  <conditionalFormatting sqref="I112">
    <cfRule type="containsText" dxfId="8055" priority="5133" stopIfTrue="1" operator="containsText" text="NC">
      <formula>NOT(ISERROR(SEARCH("NC",I112)))</formula>
    </cfRule>
  </conditionalFormatting>
  <conditionalFormatting sqref="I119">
    <cfRule type="containsText" dxfId="8054" priority="5134" stopIfTrue="1" operator="containsText" text="NS">
      <formula>NOT(ISERROR(SEARCH("NS",I119)))</formula>
    </cfRule>
  </conditionalFormatting>
  <conditionalFormatting sqref="I119">
    <cfRule type="containsText" dxfId="8053" priority="5135" stopIfTrue="1" operator="containsText" text="DW">
      <formula>NOT(ISERROR(SEARCH("DW",I119)))</formula>
    </cfRule>
  </conditionalFormatting>
  <conditionalFormatting sqref="I119">
    <cfRule type="containsText" dxfId="8052" priority="5136" stopIfTrue="1" operator="containsText" text="NC">
      <formula>NOT(ISERROR(SEARCH("NC",I119)))</formula>
    </cfRule>
  </conditionalFormatting>
  <conditionalFormatting sqref="I120">
    <cfRule type="containsText" dxfId="8051" priority="5137" stopIfTrue="1" operator="containsText" text="NS">
      <formula>NOT(ISERROR(SEARCH("NS",I120)))</formula>
    </cfRule>
  </conditionalFormatting>
  <conditionalFormatting sqref="I120">
    <cfRule type="containsText" dxfId="8050" priority="5138" stopIfTrue="1" operator="containsText" text="DW">
      <formula>NOT(ISERROR(SEARCH("DW",I120)))</formula>
    </cfRule>
  </conditionalFormatting>
  <conditionalFormatting sqref="I120">
    <cfRule type="containsText" dxfId="8049" priority="5139" stopIfTrue="1" operator="containsText" text="NC">
      <formula>NOT(ISERROR(SEARCH("NC",I120)))</formula>
    </cfRule>
  </conditionalFormatting>
  <conditionalFormatting sqref="M102:M105">
    <cfRule type="containsText" dxfId="8048" priority="5140" stopIfTrue="1" operator="containsText" text="NS">
      <formula>NOT(ISERROR(SEARCH("NS",M102:M105)))</formula>
    </cfRule>
  </conditionalFormatting>
  <conditionalFormatting sqref="M102:M105">
    <cfRule type="containsText" dxfId="8047" priority="5141" stopIfTrue="1" operator="containsText" text="DW">
      <formula>NOT(ISERROR(SEARCH("DW",M102:M105)))</formula>
    </cfRule>
  </conditionalFormatting>
  <conditionalFormatting sqref="M102:M105">
    <cfRule type="containsText" dxfId="8046" priority="5142" stopIfTrue="1" operator="containsText" text="NC">
      <formula>NOT(ISERROR(SEARCH("NC",M102:M105)))</formula>
    </cfRule>
  </conditionalFormatting>
  <conditionalFormatting sqref="M128:M141">
    <cfRule type="containsText" dxfId="8045" priority="5143" stopIfTrue="1" operator="containsText" text="NS">
      <formula>NOT(ISERROR(SEARCH("NS",M128:M141)))</formula>
    </cfRule>
  </conditionalFormatting>
  <conditionalFormatting sqref="M128:M141">
    <cfRule type="containsText" dxfId="8044" priority="5144" stopIfTrue="1" operator="containsText" text="DW">
      <formula>NOT(ISERROR(SEARCH("DW",M128:M141)))</formula>
    </cfRule>
  </conditionalFormatting>
  <conditionalFormatting sqref="M128:M141">
    <cfRule type="containsText" dxfId="8043" priority="5145" stopIfTrue="1" operator="containsText" text="NC">
      <formula>NOT(ISERROR(SEARCH("NC",M128:M141)))</formula>
    </cfRule>
  </conditionalFormatting>
  <conditionalFormatting sqref="M116:M118">
    <cfRule type="containsText" dxfId="8042" priority="5146" stopIfTrue="1" operator="containsText" text="NS">
      <formula>NOT(ISERROR(SEARCH("NS",M116:M118)))</formula>
    </cfRule>
  </conditionalFormatting>
  <conditionalFormatting sqref="M116:M118">
    <cfRule type="containsText" dxfId="8041" priority="5147" stopIfTrue="1" operator="containsText" text="DW">
      <formula>NOT(ISERROR(SEARCH("DW",M116:M118)))</formula>
    </cfRule>
  </conditionalFormatting>
  <conditionalFormatting sqref="M116:M118">
    <cfRule type="containsText" dxfId="8040" priority="5148" stopIfTrue="1" operator="containsText" text="NC">
      <formula>NOT(ISERROR(SEARCH("NC",M116:M118)))</formula>
    </cfRule>
  </conditionalFormatting>
  <conditionalFormatting sqref="M121:M125">
    <cfRule type="containsText" dxfId="8039" priority="5149" stopIfTrue="1" operator="containsText" text="NS">
      <formula>NOT(ISERROR(SEARCH("NS",M121:M125)))</formula>
    </cfRule>
  </conditionalFormatting>
  <conditionalFormatting sqref="M121:M125">
    <cfRule type="containsText" dxfId="8038" priority="5150" stopIfTrue="1" operator="containsText" text="DW">
      <formula>NOT(ISERROR(SEARCH("DW",M121:M125)))</formula>
    </cfRule>
  </conditionalFormatting>
  <conditionalFormatting sqref="M121:M125">
    <cfRule type="containsText" dxfId="8037" priority="5151" stopIfTrue="1" operator="containsText" text="NC">
      <formula>NOT(ISERROR(SEARCH("NC",M121:M125)))</formula>
    </cfRule>
  </conditionalFormatting>
  <conditionalFormatting sqref="M126:M127">
    <cfRule type="containsText" dxfId="8036" priority="5152" stopIfTrue="1" operator="containsText" text="NS">
      <formula>NOT(ISERROR(SEARCH("NS",M126:M127)))</formula>
    </cfRule>
  </conditionalFormatting>
  <conditionalFormatting sqref="M126:M127">
    <cfRule type="containsText" dxfId="8035" priority="5153" stopIfTrue="1" operator="containsText" text="DW">
      <formula>NOT(ISERROR(SEARCH("DW",M126:M127)))</formula>
    </cfRule>
  </conditionalFormatting>
  <conditionalFormatting sqref="M126:M127">
    <cfRule type="containsText" dxfId="8034" priority="5154" stopIfTrue="1" operator="containsText" text="NC">
      <formula>NOT(ISERROR(SEARCH("NC",M126:M127)))</formula>
    </cfRule>
  </conditionalFormatting>
  <conditionalFormatting sqref="M106">
    <cfRule type="containsText" dxfId="8033" priority="5155" stopIfTrue="1" operator="containsText" text="NS">
      <formula>NOT(ISERROR(SEARCH("NS",M106)))</formula>
    </cfRule>
  </conditionalFormatting>
  <conditionalFormatting sqref="M106">
    <cfRule type="containsText" dxfId="8032" priority="5156" stopIfTrue="1" operator="containsText" text="DW">
      <formula>NOT(ISERROR(SEARCH("DW",M106)))</formula>
    </cfRule>
  </conditionalFormatting>
  <conditionalFormatting sqref="M106">
    <cfRule type="containsText" dxfId="8031" priority="5157" stopIfTrue="1" operator="containsText" text="NC">
      <formula>NOT(ISERROR(SEARCH("NC",M106)))</formula>
    </cfRule>
  </conditionalFormatting>
  <conditionalFormatting sqref="M113:M115">
    <cfRule type="containsText" dxfId="8030" priority="5158" stopIfTrue="1" operator="containsText" text="NS">
      <formula>NOT(ISERROR(SEARCH("NS",M113:M115)))</formula>
    </cfRule>
  </conditionalFormatting>
  <conditionalFormatting sqref="M113:M115">
    <cfRule type="containsText" dxfId="8029" priority="5159" stopIfTrue="1" operator="containsText" text="DW">
      <formula>NOT(ISERROR(SEARCH("DW",M113:M115)))</formula>
    </cfRule>
  </conditionalFormatting>
  <conditionalFormatting sqref="M113:M115">
    <cfRule type="containsText" dxfId="8028" priority="5160" stopIfTrue="1" operator="containsText" text="NC">
      <formula>NOT(ISERROR(SEARCH("NC",M113:M115)))</formula>
    </cfRule>
  </conditionalFormatting>
  <conditionalFormatting sqref="M109:M110">
    <cfRule type="containsText" dxfId="8027" priority="5161" stopIfTrue="1" operator="containsText" text="NS">
      <formula>NOT(ISERROR(SEARCH("NS",M109:M110)))</formula>
    </cfRule>
  </conditionalFormatting>
  <conditionalFormatting sqref="M109:M110">
    <cfRule type="containsText" dxfId="8026" priority="5162" stopIfTrue="1" operator="containsText" text="DW">
      <formula>NOT(ISERROR(SEARCH("DW",M109:M110)))</formula>
    </cfRule>
  </conditionalFormatting>
  <conditionalFormatting sqref="M109:M110">
    <cfRule type="containsText" dxfId="8025" priority="5163" stopIfTrue="1" operator="containsText" text="NC">
      <formula>NOT(ISERROR(SEARCH("NC",M109:M110)))</formula>
    </cfRule>
  </conditionalFormatting>
  <conditionalFormatting sqref="M107:M108">
    <cfRule type="containsText" dxfId="8024" priority="5164" stopIfTrue="1" operator="containsText" text="NS">
      <formula>NOT(ISERROR(SEARCH("NS",M107:M108)))</formula>
    </cfRule>
  </conditionalFormatting>
  <conditionalFormatting sqref="M107:M108">
    <cfRule type="containsText" dxfId="8023" priority="5165" stopIfTrue="1" operator="containsText" text="DW">
      <formula>NOT(ISERROR(SEARCH("DW",M107:M108)))</formula>
    </cfRule>
  </conditionalFormatting>
  <conditionalFormatting sqref="M107:M108">
    <cfRule type="containsText" dxfId="8022" priority="5166" stopIfTrue="1" operator="containsText" text="NC">
      <formula>NOT(ISERROR(SEARCH("NC",M107:M108)))</formula>
    </cfRule>
  </conditionalFormatting>
  <conditionalFormatting sqref="M111">
    <cfRule type="containsText" dxfId="8021" priority="5167" stopIfTrue="1" operator="containsText" text="NS">
      <formula>NOT(ISERROR(SEARCH("NS",M111)))</formula>
    </cfRule>
  </conditionalFormatting>
  <conditionalFormatting sqref="M111">
    <cfRule type="containsText" dxfId="8020" priority="5168" stopIfTrue="1" operator="containsText" text="DW">
      <formula>NOT(ISERROR(SEARCH("DW",M111)))</formula>
    </cfRule>
  </conditionalFormatting>
  <conditionalFormatting sqref="M111">
    <cfRule type="containsText" dxfId="8019" priority="5169" stopIfTrue="1" operator="containsText" text="NC">
      <formula>NOT(ISERROR(SEARCH("NC",M111)))</formula>
    </cfRule>
  </conditionalFormatting>
  <conditionalFormatting sqref="M112">
    <cfRule type="containsText" dxfId="8018" priority="5170" stopIfTrue="1" operator="containsText" text="NS">
      <formula>NOT(ISERROR(SEARCH("NS",M112)))</formula>
    </cfRule>
  </conditionalFormatting>
  <conditionalFormatting sqref="M112">
    <cfRule type="containsText" dxfId="8017" priority="5171" stopIfTrue="1" operator="containsText" text="DW">
      <formula>NOT(ISERROR(SEARCH("DW",M112)))</formula>
    </cfRule>
  </conditionalFormatting>
  <conditionalFormatting sqref="M112">
    <cfRule type="containsText" dxfId="8016" priority="5172" stopIfTrue="1" operator="containsText" text="NC">
      <formula>NOT(ISERROR(SEARCH("NC",M112)))</formula>
    </cfRule>
  </conditionalFormatting>
  <conditionalFormatting sqref="M119">
    <cfRule type="containsText" dxfId="8015" priority="5173" stopIfTrue="1" operator="containsText" text="NS">
      <formula>NOT(ISERROR(SEARCH("NS",M119)))</formula>
    </cfRule>
  </conditionalFormatting>
  <conditionalFormatting sqref="M119">
    <cfRule type="containsText" dxfId="8014" priority="5174" stopIfTrue="1" operator="containsText" text="DW">
      <formula>NOT(ISERROR(SEARCH("DW",M119)))</formula>
    </cfRule>
  </conditionalFormatting>
  <conditionalFormatting sqref="M119">
    <cfRule type="containsText" dxfId="8013" priority="5175" stopIfTrue="1" operator="containsText" text="NC">
      <formula>NOT(ISERROR(SEARCH("NC",M119)))</formula>
    </cfRule>
  </conditionalFormatting>
  <conditionalFormatting sqref="M120">
    <cfRule type="containsText" dxfId="8012" priority="5176" stopIfTrue="1" operator="containsText" text="NS">
      <formula>NOT(ISERROR(SEARCH("NS",M120)))</formula>
    </cfRule>
  </conditionalFormatting>
  <conditionalFormatting sqref="M120">
    <cfRule type="containsText" dxfId="8011" priority="5177" stopIfTrue="1" operator="containsText" text="DW">
      <formula>NOT(ISERROR(SEARCH("DW",M120)))</formula>
    </cfRule>
  </conditionalFormatting>
  <conditionalFormatting sqref="M120">
    <cfRule type="containsText" dxfId="8010" priority="5178" stopIfTrue="1" operator="containsText" text="NC">
      <formula>NOT(ISERROR(SEARCH("NC",M120)))</formula>
    </cfRule>
  </conditionalFormatting>
  <conditionalFormatting sqref="P102:P105">
    <cfRule type="containsText" dxfId="8009" priority="5179" stopIfTrue="1" operator="containsText" text="NS">
      <formula>NOT(ISERROR(SEARCH("NS",P102:P105)))</formula>
    </cfRule>
  </conditionalFormatting>
  <conditionalFormatting sqref="P102:P105">
    <cfRule type="containsText" dxfId="8008" priority="5180" stopIfTrue="1" operator="containsText" text="DW">
      <formula>NOT(ISERROR(SEARCH("DW",P102:P105)))</formula>
    </cfRule>
  </conditionalFormatting>
  <conditionalFormatting sqref="P102:P105">
    <cfRule type="containsText" dxfId="8007" priority="5181" stopIfTrue="1" operator="containsText" text="NC">
      <formula>NOT(ISERROR(SEARCH("NC",P102:P105)))</formula>
    </cfRule>
  </conditionalFormatting>
  <conditionalFormatting sqref="P128:P141">
    <cfRule type="containsText" dxfId="8006" priority="5182" stopIfTrue="1" operator="containsText" text="NS">
      <formula>NOT(ISERROR(SEARCH("NS",P128:P141)))</formula>
    </cfRule>
  </conditionalFormatting>
  <conditionalFormatting sqref="P128:P141">
    <cfRule type="containsText" dxfId="8005" priority="5183" stopIfTrue="1" operator="containsText" text="DW">
      <formula>NOT(ISERROR(SEARCH("DW",P128:P141)))</formula>
    </cfRule>
  </conditionalFormatting>
  <conditionalFormatting sqref="P128:P141">
    <cfRule type="containsText" dxfId="8004" priority="5184" stopIfTrue="1" operator="containsText" text="NC">
      <formula>NOT(ISERROR(SEARCH("NC",P128:P141)))</formula>
    </cfRule>
  </conditionalFormatting>
  <conditionalFormatting sqref="P116:P118">
    <cfRule type="containsText" dxfId="8003" priority="5185" stopIfTrue="1" operator="containsText" text="NS">
      <formula>NOT(ISERROR(SEARCH("NS",P116:P118)))</formula>
    </cfRule>
  </conditionalFormatting>
  <conditionalFormatting sqref="P116:P118">
    <cfRule type="containsText" dxfId="8002" priority="5186" stopIfTrue="1" operator="containsText" text="DW">
      <formula>NOT(ISERROR(SEARCH("DW",P116:P118)))</formula>
    </cfRule>
  </conditionalFormatting>
  <conditionalFormatting sqref="P116:P118">
    <cfRule type="containsText" dxfId="8001" priority="5187" stopIfTrue="1" operator="containsText" text="NC">
      <formula>NOT(ISERROR(SEARCH("NC",P116:P118)))</formula>
    </cfRule>
  </conditionalFormatting>
  <conditionalFormatting sqref="P121:P125">
    <cfRule type="containsText" dxfId="8000" priority="5188" stopIfTrue="1" operator="containsText" text="NS">
      <formula>NOT(ISERROR(SEARCH("NS",P121:P125)))</formula>
    </cfRule>
  </conditionalFormatting>
  <conditionalFormatting sqref="P121:P125">
    <cfRule type="containsText" dxfId="7999" priority="5189" stopIfTrue="1" operator="containsText" text="DW">
      <formula>NOT(ISERROR(SEARCH("DW",P121:P125)))</formula>
    </cfRule>
  </conditionalFormatting>
  <conditionalFormatting sqref="P121:P125">
    <cfRule type="containsText" dxfId="7998" priority="5190" stopIfTrue="1" operator="containsText" text="NC">
      <formula>NOT(ISERROR(SEARCH("NC",P121:P125)))</formula>
    </cfRule>
  </conditionalFormatting>
  <conditionalFormatting sqref="P126:P127">
    <cfRule type="containsText" dxfId="7997" priority="5191" stopIfTrue="1" operator="containsText" text="NS">
      <formula>NOT(ISERROR(SEARCH("NS",P126:P127)))</formula>
    </cfRule>
  </conditionalFormatting>
  <conditionalFormatting sqref="P126:P127">
    <cfRule type="containsText" dxfId="7996" priority="5192" stopIfTrue="1" operator="containsText" text="DW">
      <formula>NOT(ISERROR(SEARCH("DW",P126:P127)))</formula>
    </cfRule>
  </conditionalFormatting>
  <conditionalFormatting sqref="P126:P127">
    <cfRule type="containsText" dxfId="7995" priority="5193" stopIfTrue="1" operator="containsText" text="NC">
      <formula>NOT(ISERROR(SEARCH("NC",P126:P127)))</formula>
    </cfRule>
  </conditionalFormatting>
  <conditionalFormatting sqref="P106">
    <cfRule type="containsText" dxfId="7994" priority="5194" stopIfTrue="1" operator="containsText" text="NS">
      <formula>NOT(ISERROR(SEARCH("NS",P106)))</formula>
    </cfRule>
  </conditionalFormatting>
  <conditionalFormatting sqref="P106">
    <cfRule type="containsText" dxfId="7993" priority="5195" stopIfTrue="1" operator="containsText" text="DW">
      <formula>NOT(ISERROR(SEARCH("DW",P106)))</formula>
    </cfRule>
  </conditionalFormatting>
  <conditionalFormatting sqref="P106">
    <cfRule type="containsText" dxfId="7992" priority="5196" stopIfTrue="1" operator="containsText" text="NC">
      <formula>NOT(ISERROR(SEARCH("NC",P106)))</formula>
    </cfRule>
  </conditionalFormatting>
  <conditionalFormatting sqref="P113:P115">
    <cfRule type="containsText" dxfId="7991" priority="5197" stopIfTrue="1" operator="containsText" text="NS">
      <formula>NOT(ISERROR(SEARCH("NS",P113:P115)))</formula>
    </cfRule>
  </conditionalFormatting>
  <conditionalFormatting sqref="P113:P115">
    <cfRule type="containsText" dxfId="7990" priority="5198" stopIfTrue="1" operator="containsText" text="DW">
      <formula>NOT(ISERROR(SEARCH("DW",P113:P115)))</formula>
    </cfRule>
  </conditionalFormatting>
  <conditionalFormatting sqref="P113:P115">
    <cfRule type="containsText" dxfId="7989" priority="5199" stopIfTrue="1" operator="containsText" text="NC">
      <formula>NOT(ISERROR(SEARCH("NC",P113:P115)))</formula>
    </cfRule>
  </conditionalFormatting>
  <conditionalFormatting sqref="P109:P110">
    <cfRule type="containsText" dxfId="7988" priority="5200" stopIfTrue="1" operator="containsText" text="NS">
      <formula>NOT(ISERROR(SEARCH("NS",P109:P110)))</formula>
    </cfRule>
  </conditionalFormatting>
  <conditionalFormatting sqref="P109:P110">
    <cfRule type="containsText" dxfId="7987" priority="5201" stopIfTrue="1" operator="containsText" text="DW">
      <formula>NOT(ISERROR(SEARCH("DW",P109:P110)))</formula>
    </cfRule>
  </conditionalFormatting>
  <conditionalFormatting sqref="P109:P110">
    <cfRule type="containsText" dxfId="7986" priority="5202" stopIfTrue="1" operator="containsText" text="NC">
      <formula>NOT(ISERROR(SEARCH("NC",P109:P110)))</formula>
    </cfRule>
  </conditionalFormatting>
  <conditionalFormatting sqref="P107:P108">
    <cfRule type="containsText" dxfId="7985" priority="5203" stopIfTrue="1" operator="containsText" text="NS">
      <formula>NOT(ISERROR(SEARCH("NS",P107:P108)))</formula>
    </cfRule>
  </conditionalFormatting>
  <conditionalFormatting sqref="P107:P108">
    <cfRule type="containsText" dxfId="7984" priority="5204" stopIfTrue="1" operator="containsText" text="DW">
      <formula>NOT(ISERROR(SEARCH("DW",P107:P108)))</formula>
    </cfRule>
  </conditionalFormatting>
  <conditionalFormatting sqref="P107:P108">
    <cfRule type="containsText" dxfId="7983" priority="5205" stopIfTrue="1" operator="containsText" text="NC">
      <formula>NOT(ISERROR(SEARCH("NC",P107:P108)))</formula>
    </cfRule>
  </conditionalFormatting>
  <conditionalFormatting sqref="P111">
    <cfRule type="containsText" dxfId="7982" priority="5206" stopIfTrue="1" operator="containsText" text="NS">
      <formula>NOT(ISERROR(SEARCH("NS",P111)))</formula>
    </cfRule>
  </conditionalFormatting>
  <conditionalFormatting sqref="P111">
    <cfRule type="containsText" dxfId="7981" priority="5207" stopIfTrue="1" operator="containsText" text="DW">
      <formula>NOT(ISERROR(SEARCH("DW",P111)))</formula>
    </cfRule>
  </conditionalFormatting>
  <conditionalFormatting sqref="P111">
    <cfRule type="containsText" dxfId="7980" priority="5208" stopIfTrue="1" operator="containsText" text="NC">
      <formula>NOT(ISERROR(SEARCH("NC",P111)))</formula>
    </cfRule>
  </conditionalFormatting>
  <conditionalFormatting sqref="P112">
    <cfRule type="containsText" dxfId="7979" priority="5209" stopIfTrue="1" operator="containsText" text="NS">
      <formula>NOT(ISERROR(SEARCH("NS",P112)))</formula>
    </cfRule>
  </conditionalFormatting>
  <conditionalFormatting sqref="P112">
    <cfRule type="containsText" dxfId="7978" priority="5210" stopIfTrue="1" operator="containsText" text="DW">
      <formula>NOT(ISERROR(SEARCH("DW",P112)))</formula>
    </cfRule>
  </conditionalFormatting>
  <conditionalFormatting sqref="P112">
    <cfRule type="containsText" dxfId="7977" priority="5211" stopIfTrue="1" operator="containsText" text="NC">
      <formula>NOT(ISERROR(SEARCH("NC",P112)))</formula>
    </cfRule>
  </conditionalFormatting>
  <conditionalFormatting sqref="P119">
    <cfRule type="containsText" dxfId="7976" priority="5212" stopIfTrue="1" operator="containsText" text="NS">
      <formula>NOT(ISERROR(SEARCH("NS",P119)))</formula>
    </cfRule>
  </conditionalFormatting>
  <conditionalFormatting sqref="P119">
    <cfRule type="containsText" dxfId="7975" priority="5213" stopIfTrue="1" operator="containsText" text="DW">
      <formula>NOT(ISERROR(SEARCH("DW",P119)))</formula>
    </cfRule>
  </conditionalFormatting>
  <conditionalFormatting sqref="P119">
    <cfRule type="containsText" dxfId="7974" priority="5214" stopIfTrue="1" operator="containsText" text="NC">
      <formula>NOT(ISERROR(SEARCH("NC",P119)))</formula>
    </cfRule>
  </conditionalFormatting>
  <conditionalFormatting sqref="P120">
    <cfRule type="containsText" dxfId="7973" priority="5215" stopIfTrue="1" operator="containsText" text="NS">
      <formula>NOT(ISERROR(SEARCH("NS",P120)))</formula>
    </cfRule>
  </conditionalFormatting>
  <conditionalFormatting sqref="P120">
    <cfRule type="containsText" dxfId="7972" priority="5216" stopIfTrue="1" operator="containsText" text="DW">
      <formula>NOT(ISERROR(SEARCH("DW",P120)))</formula>
    </cfRule>
  </conditionalFormatting>
  <conditionalFormatting sqref="P120">
    <cfRule type="containsText" dxfId="7971" priority="5217" stopIfTrue="1" operator="containsText" text="NC">
      <formula>NOT(ISERROR(SEARCH("NC",P120)))</formula>
    </cfRule>
  </conditionalFormatting>
  <conditionalFormatting sqref="J102:J105">
    <cfRule type="containsText" dxfId="7970" priority="5218" stopIfTrue="1" operator="containsText" text="NS">
      <formula>NOT(ISERROR(SEARCH("NS",J102:J105)))</formula>
    </cfRule>
  </conditionalFormatting>
  <conditionalFormatting sqref="J102:J105">
    <cfRule type="containsText" dxfId="7969" priority="5219" stopIfTrue="1" operator="containsText" text="DW">
      <formula>NOT(ISERROR(SEARCH("DW",J102:J105)))</formula>
    </cfRule>
  </conditionalFormatting>
  <conditionalFormatting sqref="J102:J105">
    <cfRule type="containsText" dxfId="7968" priority="5220" stopIfTrue="1" operator="containsText" text="NC">
      <formula>NOT(ISERROR(SEARCH("NC",J102:J105)))</formula>
    </cfRule>
  </conditionalFormatting>
  <conditionalFormatting sqref="J128:J141">
    <cfRule type="containsText" dxfId="7967" priority="5221" stopIfTrue="1" operator="containsText" text="NS">
      <formula>NOT(ISERROR(SEARCH("NS",J128:J141)))</formula>
    </cfRule>
  </conditionalFormatting>
  <conditionalFormatting sqref="J128:J141">
    <cfRule type="containsText" dxfId="7966" priority="5222" stopIfTrue="1" operator="containsText" text="DW">
      <formula>NOT(ISERROR(SEARCH("DW",J128:J141)))</formula>
    </cfRule>
  </conditionalFormatting>
  <conditionalFormatting sqref="J128:J141">
    <cfRule type="containsText" dxfId="7965" priority="5223" stopIfTrue="1" operator="containsText" text="NC">
      <formula>NOT(ISERROR(SEARCH("NC",J128:J141)))</formula>
    </cfRule>
  </conditionalFormatting>
  <conditionalFormatting sqref="J116:J118">
    <cfRule type="containsText" dxfId="7964" priority="5224" stopIfTrue="1" operator="containsText" text="NS">
      <formula>NOT(ISERROR(SEARCH("NS",J116:J118)))</formula>
    </cfRule>
  </conditionalFormatting>
  <conditionalFormatting sqref="J116:J118">
    <cfRule type="containsText" dxfId="7963" priority="5225" stopIfTrue="1" operator="containsText" text="DW">
      <formula>NOT(ISERROR(SEARCH("DW",J116:J118)))</formula>
    </cfRule>
  </conditionalFormatting>
  <conditionalFormatting sqref="J116:J118">
    <cfRule type="containsText" dxfId="7962" priority="5226" stopIfTrue="1" operator="containsText" text="NC">
      <formula>NOT(ISERROR(SEARCH("NC",J116:J118)))</formula>
    </cfRule>
  </conditionalFormatting>
  <conditionalFormatting sqref="J121:J125">
    <cfRule type="containsText" dxfId="7961" priority="5227" stopIfTrue="1" operator="containsText" text="NS">
      <formula>NOT(ISERROR(SEARCH("NS",J121:J125)))</formula>
    </cfRule>
  </conditionalFormatting>
  <conditionalFormatting sqref="J121:J125">
    <cfRule type="containsText" dxfId="7960" priority="5228" stopIfTrue="1" operator="containsText" text="DW">
      <formula>NOT(ISERROR(SEARCH("DW",J121:J125)))</formula>
    </cfRule>
  </conditionalFormatting>
  <conditionalFormatting sqref="J121:J125">
    <cfRule type="containsText" dxfId="7959" priority="5229" stopIfTrue="1" operator="containsText" text="NC">
      <formula>NOT(ISERROR(SEARCH("NC",J121:J125)))</formula>
    </cfRule>
  </conditionalFormatting>
  <conditionalFormatting sqref="J126:J127">
    <cfRule type="containsText" dxfId="7958" priority="5230" stopIfTrue="1" operator="containsText" text="NS">
      <formula>NOT(ISERROR(SEARCH("NS",J126:J127)))</formula>
    </cfRule>
  </conditionalFormatting>
  <conditionalFormatting sqref="J126:J127">
    <cfRule type="containsText" dxfId="7957" priority="5231" stopIfTrue="1" operator="containsText" text="DW">
      <formula>NOT(ISERROR(SEARCH("DW",J126:J127)))</formula>
    </cfRule>
  </conditionalFormatting>
  <conditionalFormatting sqref="J126:J127">
    <cfRule type="containsText" dxfId="7956" priority="5232" stopIfTrue="1" operator="containsText" text="NC">
      <formula>NOT(ISERROR(SEARCH("NC",J126:J127)))</formula>
    </cfRule>
  </conditionalFormatting>
  <conditionalFormatting sqref="J106">
    <cfRule type="containsText" dxfId="7955" priority="5233" stopIfTrue="1" operator="containsText" text="NS">
      <formula>NOT(ISERROR(SEARCH("NS",J106)))</formula>
    </cfRule>
  </conditionalFormatting>
  <conditionalFormatting sqref="J106">
    <cfRule type="containsText" dxfId="7954" priority="5234" stopIfTrue="1" operator="containsText" text="DW">
      <formula>NOT(ISERROR(SEARCH("DW",J106)))</formula>
    </cfRule>
  </conditionalFormatting>
  <conditionalFormatting sqref="J106">
    <cfRule type="containsText" dxfId="7953" priority="5235" stopIfTrue="1" operator="containsText" text="NC">
      <formula>NOT(ISERROR(SEARCH("NC",J106)))</formula>
    </cfRule>
  </conditionalFormatting>
  <conditionalFormatting sqref="J113:J115">
    <cfRule type="containsText" dxfId="7952" priority="5236" stopIfTrue="1" operator="containsText" text="NS">
      <formula>NOT(ISERROR(SEARCH("NS",J113:J115)))</formula>
    </cfRule>
  </conditionalFormatting>
  <conditionalFormatting sqref="J113:J115">
    <cfRule type="containsText" dxfId="7951" priority="5237" stopIfTrue="1" operator="containsText" text="DW">
      <formula>NOT(ISERROR(SEARCH("DW",J113:J115)))</formula>
    </cfRule>
  </conditionalFormatting>
  <conditionalFormatting sqref="J113:J115">
    <cfRule type="containsText" dxfId="7950" priority="5238" stopIfTrue="1" operator="containsText" text="NC">
      <formula>NOT(ISERROR(SEARCH("NC",J113:J115)))</formula>
    </cfRule>
  </conditionalFormatting>
  <conditionalFormatting sqref="J109:J110">
    <cfRule type="containsText" dxfId="7949" priority="5239" stopIfTrue="1" operator="containsText" text="NS">
      <formula>NOT(ISERROR(SEARCH("NS",J109:J110)))</formula>
    </cfRule>
  </conditionalFormatting>
  <conditionalFormatting sqref="J109:J110">
    <cfRule type="containsText" dxfId="7948" priority="5240" stopIfTrue="1" operator="containsText" text="DW">
      <formula>NOT(ISERROR(SEARCH("DW",J109:J110)))</formula>
    </cfRule>
  </conditionalFormatting>
  <conditionalFormatting sqref="J109:J110">
    <cfRule type="containsText" dxfId="7947" priority="5241" stopIfTrue="1" operator="containsText" text="NC">
      <formula>NOT(ISERROR(SEARCH("NC",J109:J110)))</formula>
    </cfRule>
  </conditionalFormatting>
  <conditionalFormatting sqref="J107:J108">
    <cfRule type="containsText" dxfId="7946" priority="5242" stopIfTrue="1" operator="containsText" text="NS">
      <formula>NOT(ISERROR(SEARCH("NS",J107:J108)))</formula>
    </cfRule>
  </conditionalFormatting>
  <conditionalFormatting sqref="J107:J108">
    <cfRule type="containsText" dxfId="7945" priority="5243" stopIfTrue="1" operator="containsText" text="DW">
      <formula>NOT(ISERROR(SEARCH("DW",J107:J108)))</formula>
    </cfRule>
  </conditionalFormatting>
  <conditionalFormatting sqref="J107:J108">
    <cfRule type="containsText" dxfId="7944" priority="5244" stopIfTrue="1" operator="containsText" text="NC">
      <formula>NOT(ISERROR(SEARCH("NC",J107:J108)))</formula>
    </cfRule>
  </conditionalFormatting>
  <conditionalFormatting sqref="J111">
    <cfRule type="containsText" dxfId="7943" priority="5245" stopIfTrue="1" operator="containsText" text="NS">
      <formula>NOT(ISERROR(SEARCH("NS",J111)))</formula>
    </cfRule>
  </conditionalFormatting>
  <conditionalFormatting sqref="J111">
    <cfRule type="containsText" dxfId="7942" priority="5246" stopIfTrue="1" operator="containsText" text="DW">
      <formula>NOT(ISERROR(SEARCH("DW",J111)))</formula>
    </cfRule>
  </conditionalFormatting>
  <conditionalFormatting sqref="J111">
    <cfRule type="containsText" dxfId="7941" priority="5247" stopIfTrue="1" operator="containsText" text="NC">
      <formula>NOT(ISERROR(SEARCH("NC",J111)))</formula>
    </cfRule>
  </conditionalFormatting>
  <conditionalFormatting sqref="J112">
    <cfRule type="containsText" dxfId="7940" priority="5248" stopIfTrue="1" operator="containsText" text="NS">
      <formula>NOT(ISERROR(SEARCH("NS",J112)))</formula>
    </cfRule>
  </conditionalFormatting>
  <conditionalFormatting sqref="J112">
    <cfRule type="containsText" dxfId="7939" priority="5249" stopIfTrue="1" operator="containsText" text="DW">
      <formula>NOT(ISERROR(SEARCH("DW",J112)))</formula>
    </cfRule>
  </conditionalFormatting>
  <conditionalFormatting sqref="J112">
    <cfRule type="containsText" dxfId="7938" priority="5250" stopIfTrue="1" operator="containsText" text="NC">
      <formula>NOT(ISERROR(SEARCH("NC",J112)))</formula>
    </cfRule>
  </conditionalFormatting>
  <conditionalFormatting sqref="J119">
    <cfRule type="containsText" dxfId="7937" priority="5251" stopIfTrue="1" operator="containsText" text="NS">
      <formula>NOT(ISERROR(SEARCH("NS",J119)))</formula>
    </cfRule>
  </conditionalFormatting>
  <conditionalFormatting sqref="J119">
    <cfRule type="containsText" dxfId="7936" priority="5252" stopIfTrue="1" operator="containsText" text="DW">
      <formula>NOT(ISERROR(SEARCH("DW",J119)))</formula>
    </cfRule>
  </conditionalFormatting>
  <conditionalFormatting sqref="J119">
    <cfRule type="containsText" dxfId="7935" priority="5253" stopIfTrue="1" operator="containsText" text="NC">
      <formula>NOT(ISERROR(SEARCH("NC",J119)))</formula>
    </cfRule>
  </conditionalFormatting>
  <conditionalFormatting sqref="J120">
    <cfRule type="containsText" dxfId="7934" priority="5254" stopIfTrue="1" operator="containsText" text="NS">
      <formula>NOT(ISERROR(SEARCH("NS",J120)))</formula>
    </cfRule>
  </conditionalFormatting>
  <conditionalFormatting sqref="J120">
    <cfRule type="containsText" dxfId="7933" priority="5255" stopIfTrue="1" operator="containsText" text="DW">
      <formula>NOT(ISERROR(SEARCH("DW",J120)))</formula>
    </cfRule>
  </conditionalFormatting>
  <conditionalFormatting sqref="J120">
    <cfRule type="containsText" dxfId="7932" priority="5256" stopIfTrue="1" operator="containsText" text="NC">
      <formula>NOT(ISERROR(SEARCH("NC",J120)))</formula>
    </cfRule>
  </conditionalFormatting>
  <conditionalFormatting sqref="H102:H105">
    <cfRule type="containsText" dxfId="7931" priority="5257" stopIfTrue="1" operator="containsText" text="NS">
      <formula>NOT(ISERROR(SEARCH("NS",H102:H105)))</formula>
    </cfRule>
  </conditionalFormatting>
  <conditionalFormatting sqref="H102:H105">
    <cfRule type="containsText" dxfId="7930" priority="5258" stopIfTrue="1" operator="containsText" text="DW">
      <formula>NOT(ISERROR(SEARCH("DW",H102:H105)))</formula>
    </cfRule>
  </conditionalFormatting>
  <conditionalFormatting sqref="H102:H105">
    <cfRule type="containsText" dxfId="7929" priority="5259" stopIfTrue="1" operator="containsText" text="NC">
      <formula>NOT(ISERROR(SEARCH("NC",H102:H105)))</formula>
    </cfRule>
  </conditionalFormatting>
  <conditionalFormatting sqref="H128:H141">
    <cfRule type="containsText" dxfId="7928" priority="5260" stopIfTrue="1" operator="containsText" text="NS">
      <formula>NOT(ISERROR(SEARCH("NS",H128:H141)))</formula>
    </cfRule>
  </conditionalFormatting>
  <conditionalFormatting sqref="H128:H141">
    <cfRule type="containsText" dxfId="7927" priority="5261" stopIfTrue="1" operator="containsText" text="DW">
      <formula>NOT(ISERROR(SEARCH("DW",H128:H141)))</formula>
    </cfRule>
  </conditionalFormatting>
  <conditionalFormatting sqref="H128:H141">
    <cfRule type="containsText" dxfId="7926" priority="5262" stopIfTrue="1" operator="containsText" text="NC">
      <formula>NOT(ISERROR(SEARCH("NC",H128:H141)))</formula>
    </cfRule>
  </conditionalFormatting>
  <conditionalFormatting sqref="H116:H118">
    <cfRule type="containsText" dxfId="7925" priority="5263" stopIfTrue="1" operator="containsText" text="NS">
      <formula>NOT(ISERROR(SEARCH("NS",H116:H118)))</formula>
    </cfRule>
  </conditionalFormatting>
  <conditionalFormatting sqref="H116:H118">
    <cfRule type="containsText" dxfId="7924" priority="5264" stopIfTrue="1" operator="containsText" text="DW">
      <formula>NOT(ISERROR(SEARCH("DW",H116:H118)))</formula>
    </cfRule>
  </conditionalFormatting>
  <conditionalFormatting sqref="H116:H118">
    <cfRule type="containsText" dxfId="7923" priority="5265" stopIfTrue="1" operator="containsText" text="NC">
      <formula>NOT(ISERROR(SEARCH("NC",H116:H118)))</formula>
    </cfRule>
  </conditionalFormatting>
  <conditionalFormatting sqref="H121:H125">
    <cfRule type="containsText" dxfId="7922" priority="5266" stopIfTrue="1" operator="containsText" text="NS">
      <formula>NOT(ISERROR(SEARCH("NS",H121:H125)))</formula>
    </cfRule>
  </conditionalFormatting>
  <conditionalFormatting sqref="H121:H125">
    <cfRule type="containsText" dxfId="7921" priority="5267" stopIfTrue="1" operator="containsText" text="DW">
      <formula>NOT(ISERROR(SEARCH("DW",H121:H125)))</formula>
    </cfRule>
  </conditionalFormatting>
  <conditionalFormatting sqref="H121:H125">
    <cfRule type="containsText" dxfId="7920" priority="5268" stopIfTrue="1" operator="containsText" text="NC">
      <formula>NOT(ISERROR(SEARCH("NC",H121:H125)))</formula>
    </cfRule>
  </conditionalFormatting>
  <conditionalFormatting sqref="H126:H127">
    <cfRule type="containsText" dxfId="7919" priority="5269" stopIfTrue="1" operator="containsText" text="NS">
      <formula>NOT(ISERROR(SEARCH("NS",H126:H127)))</formula>
    </cfRule>
  </conditionalFormatting>
  <conditionalFormatting sqref="H126:H127">
    <cfRule type="containsText" dxfId="7918" priority="5270" stopIfTrue="1" operator="containsText" text="DW">
      <formula>NOT(ISERROR(SEARCH("DW",H126:H127)))</formula>
    </cfRule>
  </conditionalFormatting>
  <conditionalFormatting sqref="H126:H127">
    <cfRule type="containsText" dxfId="7917" priority="5271" stopIfTrue="1" operator="containsText" text="NC">
      <formula>NOT(ISERROR(SEARCH("NC",H126:H127)))</formula>
    </cfRule>
  </conditionalFormatting>
  <conditionalFormatting sqref="H106">
    <cfRule type="containsText" dxfId="7916" priority="5272" stopIfTrue="1" operator="containsText" text="NS">
      <formula>NOT(ISERROR(SEARCH("NS",H106)))</formula>
    </cfRule>
  </conditionalFormatting>
  <conditionalFormatting sqref="H106">
    <cfRule type="containsText" dxfId="7915" priority="5273" stopIfTrue="1" operator="containsText" text="DW">
      <formula>NOT(ISERROR(SEARCH("DW",H106)))</formula>
    </cfRule>
  </conditionalFormatting>
  <conditionalFormatting sqref="H106">
    <cfRule type="containsText" dxfId="7914" priority="5274" stopIfTrue="1" operator="containsText" text="NC">
      <formula>NOT(ISERROR(SEARCH("NC",H106)))</formula>
    </cfRule>
  </conditionalFormatting>
  <conditionalFormatting sqref="H113:H115">
    <cfRule type="containsText" dxfId="7913" priority="5275" stopIfTrue="1" operator="containsText" text="NS">
      <formula>NOT(ISERROR(SEARCH("NS",H113:H115)))</formula>
    </cfRule>
  </conditionalFormatting>
  <conditionalFormatting sqref="H113:H115">
    <cfRule type="containsText" dxfId="7912" priority="5276" stopIfTrue="1" operator="containsText" text="DW">
      <formula>NOT(ISERROR(SEARCH("DW",H113:H115)))</formula>
    </cfRule>
  </conditionalFormatting>
  <conditionalFormatting sqref="H113:H115">
    <cfRule type="containsText" dxfId="7911" priority="5277" stopIfTrue="1" operator="containsText" text="NC">
      <formula>NOT(ISERROR(SEARCH("NC",H113:H115)))</formula>
    </cfRule>
  </conditionalFormatting>
  <conditionalFormatting sqref="H109:H110">
    <cfRule type="containsText" dxfId="7910" priority="5278" stopIfTrue="1" operator="containsText" text="NS">
      <formula>NOT(ISERROR(SEARCH("NS",H109:H110)))</formula>
    </cfRule>
  </conditionalFormatting>
  <conditionalFormatting sqref="H109:H110">
    <cfRule type="containsText" dxfId="7909" priority="5279" stopIfTrue="1" operator="containsText" text="DW">
      <formula>NOT(ISERROR(SEARCH("DW",H109:H110)))</formula>
    </cfRule>
  </conditionalFormatting>
  <conditionalFormatting sqref="H109:H110">
    <cfRule type="containsText" dxfId="7908" priority="5280" stopIfTrue="1" operator="containsText" text="NC">
      <formula>NOT(ISERROR(SEARCH("NC",H109:H110)))</formula>
    </cfRule>
  </conditionalFormatting>
  <conditionalFormatting sqref="H107:H108">
    <cfRule type="containsText" dxfId="7907" priority="5281" stopIfTrue="1" operator="containsText" text="NS">
      <formula>NOT(ISERROR(SEARCH("NS",H107:H108)))</formula>
    </cfRule>
  </conditionalFormatting>
  <conditionalFormatting sqref="H107:H108">
    <cfRule type="containsText" dxfId="7906" priority="5282" stopIfTrue="1" operator="containsText" text="DW">
      <formula>NOT(ISERROR(SEARCH("DW",H107:H108)))</formula>
    </cfRule>
  </conditionalFormatting>
  <conditionalFormatting sqref="H107:H108">
    <cfRule type="containsText" dxfId="7905" priority="5283" stopIfTrue="1" operator="containsText" text="NC">
      <formula>NOT(ISERROR(SEARCH("NC",H107:H108)))</formula>
    </cfRule>
  </conditionalFormatting>
  <conditionalFormatting sqref="H111">
    <cfRule type="containsText" dxfId="7904" priority="5284" stopIfTrue="1" operator="containsText" text="NS">
      <formula>NOT(ISERROR(SEARCH("NS",H111)))</formula>
    </cfRule>
  </conditionalFormatting>
  <conditionalFormatting sqref="H111">
    <cfRule type="containsText" dxfId="7903" priority="5285" stopIfTrue="1" operator="containsText" text="DW">
      <formula>NOT(ISERROR(SEARCH("DW",H111)))</formula>
    </cfRule>
  </conditionalFormatting>
  <conditionalFormatting sqref="H111">
    <cfRule type="containsText" dxfId="7902" priority="5286" stopIfTrue="1" operator="containsText" text="NC">
      <formula>NOT(ISERROR(SEARCH("NC",H111)))</formula>
    </cfRule>
  </conditionalFormatting>
  <conditionalFormatting sqref="H112">
    <cfRule type="containsText" dxfId="7901" priority="5287" stopIfTrue="1" operator="containsText" text="NS">
      <formula>NOT(ISERROR(SEARCH("NS",H112)))</formula>
    </cfRule>
  </conditionalFormatting>
  <conditionalFormatting sqref="H112">
    <cfRule type="containsText" dxfId="7900" priority="5288" stopIfTrue="1" operator="containsText" text="DW">
      <formula>NOT(ISERROR(SEARCH("DW",H112)))</formula>
    </cfRule>
  </conditionalFormatting>
  <conditionalFormatting sqref="H112">
    <cfRule type="containsText" dxfId="7899" priority="5289" stopIfTrue="1" operator="containsText" text="NC">
      <formula>NOT(ISERROR(SEARCH("NC",H112)))</formula>
    </cfRule>
  </conditionalFormatting>
  <conditionalFormatting sqref="H119">
    <cfRule type="containsText" dxfId="7898" priority="5290" stopIfTrue="1" operator="containsText" text="NS">
      <formula>NOT(ISERROR(SEARCH("NS",H119)))</formula>
    </cfRule>
  </conditionalFormatting>
  <conditionalFormatting sqref="H119">
    <cfRule type="containsText" dxfId="7897" priority="5291" stopIfTrue="1" operator="containsText" text="DW">
      <formula>NOT(ISERROR(SEARCH("DW",H119)))</formula>
    </cfRule>
  </conditionalFormatting>
  <conditionalFormatting sqref="H119">
    <cfRule type="containsText" dxfId="7896" priority="5292" stopIfTrue="1" operator="containsText" text="NC">
      <formula>NOT(ISERROR(SEARCH("NC",H119)))</formula>
    </cfRule>
  </conditionalFormatting>
  <conditionalFormatting sqref="H120">
    <cfRule type="containsText" dxfId="7895" priority="5293" stopIfTrue="1" operator="containsText" text="NS">
      <formula>NOT(ISERROR(SEARCH("NS",H120)))</formula>
    </cfRule>
  </conditionalFormatting>
  <conditionalFormatting sqref="H120">
    <cfRule type="containsText" dxfId="7894" priority="5294" stopIfTrue="1" operator="containsText" text="DW">
      <formula>NOT(ISERROR(SEARCH("DW",H120)))</formula>
    </cfRule>
  </conditionalFormatting>
  <conditionalFormatting sqref="H120">
    <cfRule type="containsText" dxfId="7893" priority="5295" stopIfTrue="1" operator="containsText" text="NC">
      <formula>NOT(ISERROR(SEARCH("NC",H120)))</formula>
    </cfRule>
  </conditionalFormatting>
  <conditionalFormatting sqref="K102:K105">
    <cfRule type="containsText" dxfId="7892" priority="5296" stopIfTrue="1" operator="containsText" text="NS">
      <formula>NOT(ISERROR(SEARCH("NS",K102:K105)))</formula>
    </cfRule>
  </conditionalFormatting>
  <conditionalFormatting sqref="K102:K105">
    <cfRule type="containsText" dxfId="7891" priority="5297" stopIfTrue="1" operator="containsText" text="DW">
      <formula>NOT(ISERROR(SEARCH("DW",K102:K105)))</formula>
    </cfRule>
  </conditionalFormatting>
  <conditionalFormatting sqref="K102:K105">
    <cfRule type="containsText" dxfId="7890" priority="5298" stopIfTrue="1" operator="containsText" text="NC">
      <formula>NOT(ISERROR(SEARCH("NC",K102:K105)))</formula>
    </cfRule>
  </conditionalFormatting>
  <conditionalFormatting sqref="K128:K141">
    <cfRule type="containsText" dxfId="7889" priority="5299" stopIfTrue="1" operator="containsText" text="NS">
      <formula>NOT(ISERROR(SEARCH("NS",K128:K141)))</formula>
    </cfRule>
  </conditionalFormatting>
  <conditionalFormatting sqref="K128:K141">
    <cfRule type="containsText" dxfId="7888" priority="5300" stopIfTrue="1" operator="containsText" text="DW">
      <formula>NOT(ISERROR(SEARCH("DW",K128:K141)))</formula>
    </cfRule>
  </conditionalFormatting>
  <conditionalFormatting sqref="K128:K141">
    <cfRule type="containsText" dxfId="7887" priority="5301" stopIfTrue="1" operator="containsText" text="NC">
      <formula>NOT(ISERROR(SEARCH("NC",K128:K141)))</formula>
    </cfRule>
  </conditionalFormatting>
  <conditionalFormatting sqref="K116:K118">
    <cfRule type="containsText" dxfId="7886" priority="5302" stopIfTrue="1" operator="containsText" text="NS">
      <formula>NOT(ISERROR(SEARCH("NS",K116:K118)))</formula>
    </cfRule>
  </conditionalFormatting>
  <conditionalFormatting sqref="K116:K118">
    <cfRule type="containsText" dxfId="7885" priority="5303" stopIfTrue="1" operator="containsText" text="DW">
      <formula>NOT(ISERROR(SEARCH("DW",K116:K118)))</formula>
    </cfRule>
  </conditionalFormatting>
  <conditionalFormatting sqref="K116:K118">
    <cfRule type="containsText" dxfId="7884" priority="5304" stopIfTrue="1" operator="containsText" text="NC">
      <formula>NOT(ISERROR(SEARCH("NC",K116:K118)))</formula>
    </cfRule>
  </conditionalFormatting>
  <conditionalFormatting sqref="K121:K125">
    <cfRule type="containsText" dxfId="7883" priority="5305" stopIfTrue="1" operator="containsText" text="NS">
      <formula>NOT(ISERROR(SEARCH("NS",K121:K125)))</formula>
    </cfRule>
  </conditionalFormatting>
  <conditionalFormatting sqref="K121:K125">
    <cfRule type="containsText" dxfId="7882" priority="5306" stopIfTrue="1" operator="containsText" text="DW">
      <formula>NOT(ISERROR(SEARCH("DW",K121:K125)))</formula>
    </cfRule>
  </conditionalFormatting>
  <conditionalFormatting sqref="K121:K125">
    <cfRule type="containsText" dxfId="7881" priority="5307" stopIfTrue="1" operator="containsText" text="NC">
      <formula>NOT(ISERROR(SEARCH("NC",K121:K125)))</formula>
    </cfRule>
  </conditionalFormatting>
  <conditionalFormatting sqref="K126:K127">
    <cfRule type="containsText" dxfId="7880" priority="5308" stopIfTrue="1" operator="containsText" text="NS">
      <formula>NOT(ISERROR(SEARCH("NS",K126:K127)))</formula>
    </cfRule>
  </conditionalFormatting>
  <conditionalFormatting sqref="K126:K127">
    <cfRule type="containsText" dxfId="7879" priority="5309" stopIfTrue="1" operator="containsText" text="DW">
      <formula>NOT(ISERROR(SEARCH("DW",K126:K127)))</formula>
    </cfRule>
  </conditionalFormatting>
  <conditionalFormatting sqref="K126:K127">
    <cfRule type="containsText" dxfId="7878" priority="5310" stopIfTrue="1" operator="containsText" text="NC">
      <formula>NOT(ISERROR(SEARCH("NC",K126:K127)))</formula>
    </cfRule>
  </conditionalFormatting>
  <conditionalFormatting sqref="K106">
    <cfRule type="containsText" dxfId="7877" priority="5311" stopIfTrue="1" operator="containsText" text="NS">
      <formula>NOT(ISERROR(SEARCH("NS",K106)))</formula>
    </cfRule>
  </conditionalFormatting>
  <conditionalFormatting sqref="K106">
    <cfRule type="containsText" dxfId="7876" priority="5312" stopIfTrue="1" operator="containsText" text="DW">
      <formula>NOT(ISERROR(SEARCH("DW",K106)))</formula>
    </cfRule>
  </conditionalFormatting>
  <conditionalFormatting sqref="K106">
    <cfRule type="containsText" dxfId="7875" priority="5313" stopIfTrue="1" operator="containsText" text="NC">
      <formula>NOT(ISERROR(SEARCH("NC",K106)))</formula>
    </cfRule>
  </conditionalFormatting>
  <conditionalFormatting sqref="K113:K115">
    <cfRule type="containsText" dxfId="7874" priority="5314" stopIfTrue="1" operator="containsText" text="NS">
      <formula>NOT(ISERROR(SEARCH("NS",K113:K115)))</formula>
    </cfRule>
  </conditionalFormatting>
  <conditionalFormatting sqref="K113:K115">
    <cfRule type="containsText" dxfId="7873" priority="5315" stopIfTrue="1" operator="containsText" text="DW">
      <formula>NOT(ISERROR(SEARCH("DW",K113:K115)))</formula>
    </cfRule>
  </conditionalFormatting>
  <conditionalFormatting sqref="K113:K115">
    <cfRule type="containsText" dxfId="7872" priority="5316" stopIfTrue="1" operator="containsText" text="NC">
      <formula>NOT(ISERROR(SEARCH("NC",K113:K115)))</formula>
    </cfRule>
  </conditionalFormatting>
  <conditionalFormatting sqref="K109:K110">
    <cfRule type="containsText" dxfId="7871" priority="5317" stopIfTrue="1" operator="containsText" text="NS">
      <formula>NOT(ISERROR(SEARCH("NS",K109:K110)))</formula>
    </cfRule>
  </conditionalFormatting>
  <conditionalFormatting sqref="K109:K110">
    <cfRule type="containsText" dxfId="7870" priority="5318" stopIfTrue="1" operator="containsText" text="DW">
      <formula>NOT(ISERROR(SEARCH("DW",K109:K110)))</formula>
    </cfRule>
  </conditionalFormatting>
  <conditionalFormatting sqref="K109:K110">
    <cfRule type="containsText" dxfId="7869" priority="5319" stopIfTrue="1" operator="containsText" text="NC">
      <formula>NOT(ISERROR(SEARCH("NC",K109:K110)))</formula>
    </cfRule>
  </conditionalFormatting>
  <conditionalFormatting sqref="K107:K108">
    <cfRule type="containsText" dxfId="7868" priority="5320" stopIfTrue="1" operator="containsText" text="NS">
      <formula>NOT(ISERROR(SEARCH("NS",K107:K108)))</formula>
    </cfRule>
  </conditionalFormatting>
  <conditionalFormatting sqref="K107:K108">
    <cfRule type="containsText" dxfId="7867" priority="5321" stopIfTrue="1" operator="containsText" text="DW">
      <formula>NOT(ISERROR(SEARCH("DW",K107:K108)))</formula>
    </cfRule>
  </conditionalFormatting>
  <conditionalFormatting sqref="K107:K108">
    <cfRule type="containsText" dxfId="7866" priority="5322" stopIfTrue="1" operator="containsText" text="NC">
      <formula>NOT(ISERROR(SEARCH("NC",K107:K108)))</formula>
    </cfRule>
  </conditionalFormatting>
  <conditionalFormatting sqref="K111">
    <cfRule type="containsText" dxfId="7865" priority="5323" stopIfTrue="1" operator="containsText" text="NS">
      <formula>NOT(ISERROR(SEARCH("NS",K111)))</formula>
    </cfRule>
  </conditionalFormatting>
  <conditionalFormatting sqref="K111">
    <cfRule type="containsText" dxfId="7864" priority="5324" stopIfTrue="1" operator="containsText" text="DW">
      <formula>NOT(ISERROR(SEARCH("DW",K111)))</formula>
    </cfRule>
  </conditionalFormatting>
  <conditionalFormatting sqref="K111">
    <cfRule type="containsText" dxfId="7863" priority="5325" stopIfTrue="1" operator="containsText" text="NC">
      <formula>NOT(ISERROR(SEARCH("NC",K111)))</formula>
    </cfRule>
  </conditionalFormatting>
  <conditionalFormatting sqref="K112">
    <cfRule type="containsText" dxfId="7862" priority="5326" stopIfTrue="1" operator="containsText" text="NS">
      <formula>NOT(ISERROR(SEARCH("NS",K112)))</formula>
    </cfRule>
  </conditionalFormatting>
  <conditionalFormatting sqref="K112">
    <cfRule type="containsText" dxfId="7861" priority="5327" stopIfTrue="1" operator="containsText" text="DW">
      <formula>NOT(ISERROR(SEARCH("DW",K112)))</formula>
    </cfRule>
  </conditionalFormatting>
  <conditionalFormatting sqref="K112">
    <cfRule type="containsText" dxfId="7860" priority="5328" stopIfTrue="1" operator="containsText" text="NC">
      <formula>NOT(ISERROR(SEARCH("NC",K112)))</formula>
    </cfRule>
  </conditionalFormatting>
  <conditionalFormatting sqref="K119">
    <cfRule type="containsText" dxfId="7859" priority="5329" stopIfTrue="1" operator="containsText" text="NS">
      <formula>NOT(ISERROR(SEARCH("NS",K119)))</formula>
    </cfRule>
  </conditionalFormatting>
  <conditionalFormatting sqref="K119">
    <cfRule type="containsText" dxfId="7858" priority="5330" stopIfTrue="1" operator="containsText" text="DW">
      <formula>NOT(ISERROR(SEARCH("DW",K119)))</formula>
    </cfRule>
  </conditionalFormatting>
  <conditionalFormatting sqref="K119">
    <cfRule type="containsText" dxfId="7857" priority="5331" stopIfTrue="1" operator="containsText" text="NC">
      <formula>NOT(ISERROR(SEARCH("NC",K119)))</formula>
    </cfRule>
  </conditionalFormatting>
  <conditionalFormatting sqref="K120">
    <cfRule type="containsText" dxfId="7856" priority="5332" stopIfTrue="1" operator="containsText" text="NS">
      <formula>NOT(ISERROR(SEARCH("NS",K120)))</formula>
    </cfRule>
  </conditionalFormatting>
  <conditionalFormatting sqref="K120">
    <cfRule type="containsText" dxfId="7855" priority="5333" stopIfTrue="1" operator="containsText" text="DW">
      <formula>NOT(ISERROR(SEARCH("DW",K120)))</formula>
    </cfRule>
  </conditionalFormatting>
  <conditionalFormatting sqref="K120">
    <cfRule type="containsText" dxfId="7854" priority="5334" stopIfTrue="1" operator="containsText" text="NC">
      <formula>NOT(ISERROR(SEARCH("NC",K120)))</formula>
    </cfRule>
  </conditionalFormatting>
  <conditionalFormatting sqref="N102:N105">
    <cfRule type="containsText" dxfId="7853" priority="5335" stopIfTrue="1" operator="containsText" text="NS">
      <formula>NOT(ISERROR(SEARCH("NS",N102:N105)))</formula>
    </cfRule>
  </conditionalFormatting>
  <conditionalFormatting sqref="N102:N105">
    <cfRule type="containsText" dxfId="7852" priority="5336" stopIfTrue="1" operator="containsText" text="DW">
      <formula>NOT(ISERROR(SEARCH("DW",N102:N105)))</formula>
    </cfRule>
  </conditionalFormatting>
  <conditionalFormatting sqref="N102:N105">
    <cfRule type="containsText" dxfId="7851" priority="5337" stopIfTrue="1" operator="containsText" text="NC">
      <formula>NOT(ISERROR(SEARCH("NC",N102:N105)))</formula>
    </cfRule>
  </conditionalFormatting>
  <conditionalFormatting sqref="N128:N141">
    <cfRule type="containsText" dxfId="7850" priority="5338" stopIfTrue="1" operator="containsText" text="NS">
      <formula>NOT(ISERROR(SEARCH("NS",N128:N141)))</formula>
    </cfRule>
  </conditionalFormatting>
  <conditionalFormatting sqref="N128:N141">
    <cfRule type="containsText" dxfId="7849" priority="5339" stopIfTrue="1" operator="containsText" text="DW">
      <formula>NOT(ISERROR(SEARCH("DW",N128:N141)))</formula>
    </cfRule>
  </conditionalFormatting>
  <conditionalFormatting sqref="N128:N141">
    <cfRule type="containsText" dxfId="7848" priority="5340" stopIfTrue="1" operator="containsText" text="NC">
      <formula>NOT(ISERROR(SEARCH("NC",N128:N141)))</formula>
    </cfRule>
  </conditionalFormatting>
  <conditionalFormatting sqref="N116:N118">
    <cfRule type="containsText" dxfId="7847" priority="5341" stopIfTrue="1" operator="containsText" text="NS">
      <formula>NOT(ISERROR(SEARCH("NS",N116:N118)))</formula>
    </cfRule>
  </conditionalFormatting>
  <conditionalFormatting sqref="N116:N118">
    <cfRule type="containsText" dxfId="7846" priority="5342" stopIfTrue="1" operator="containsText" text="DW">
      <formula>NOT(ISERROR(SEARCH("DW",N116:N118)))</formula>
    </cfRule>
  </conditionalFormatting>
  <conditionalFormatting sqref="N116:N118">
    <cfRule type="containsText" dxfId="7845" priority="5343" stopIfTrue="1" operator="containsText" text="NC">
      <formula>NOT(ISERROR(SEARCH("NC",N116:N118)))</formula>
    </cfRule>
  </conditionalFormatting>
  <conditionalFormatting sqref="N121:N125">
    <cfRule type="containsText" dxfId="7844" priority="5344" stopIfTrue="1" operator="containsText" text="NS">
      <formula>NOT(ISERROR(SEARCH("NS",N121:N125)))</formula>
    </cfRule>
  </conditionalFormatting>
  <conditionalFormatting sqref="N121:N125">
    <cfRule type="containsText" dxfId="7843" priority="5345" stopIfTrue="1" operator="containsText" text="DW">
      <formula>NOT(ISERROR(SEARCH("DW",N121:N125)))</formula>
    </cfRule>
  </conditionalFormatting>
  <conditionalFormatting sqref="N121:N125">
    <cfRule type="containsText" dxfId="7842" priority="5346" stopIfTrue="1" operator="containsText" text="NC">
      <formula>NOT(ISERROR(SEARCH("NC",N121:N125)))</formula>
    </cfRule>
  </conditionalFormatting>
  <conditionalFormatting sqref="N126:N127">
    <cfRule type="containsText" dxfId="7841" priority="5347" stopIfTrue="1" operator="containsText" text="NS">
      <formula>NOT(ISERROR(SEARCH("NS",N126:N127)))</formula>
    </cfRule>
  </conditionalFormatting>
  <conditionalFormatting sqref="N126:N127">
    <cfRule type="containsText" dxfId="7840" priority="5348" stopIfTrue="1" operator="containsText" text="DW">
      <formula>NOT(ISERROR(SEARCH("DW",N126:N127)))</formula>
    </cfRule>
  </conditionalFormatting>
  <conditionalFormatting sqref="N126:N127">
    <cfRule type="containsText" dxfId="7839" priority="5349" stopIfTrue="1" operator="containsText" text="NC">
      <formula>NOT(ISERROR(SEARCH("NC",N126:N127)))</formula>
    </cfRule>
  </conditionalFormatting>
  <conditionalFormatting sqref="N106">
    <cfRule type="containsText" dxfId="7838" priority="5350" stopIfTrue="1" operator="containsText" text="NS">
      <formula>NOT(ISERROR(SEARCH("NS",N106)))</formula>
    </cfRule>
  </conditionalFormatting>
  <conditionalFormatting sqref="N106">
    <cfRule type="containsText" dxfId="7837" priority="5351" stopIfTrue="1" operator="containsText" text="DW">
      <formula>NOT(ISERROR(SEARCH("DW",N106)))</formula>
    </cfRule>
  </conditionalFormatting>
  <conditionalFormatting sqref="N106">
    <cfRule type="containsText" dxfId="7836" priority="5352" stopIfTrue="1" operator="containsText" text="NC">
      <formula>NOT(ISERROR(SEARCH("NC",N106)))</formula>
    </cfRule>
  </conditionalFormatting>
  <conditionalFormatting sqref="N113:N115">
    <cfRule type="containsText" dxfId="7835" priority="5353" stopIfTrue="1" operator="containsText" text="NS">
      <formula>NOT(ISERROR(SEARCH("NS",N113:N115)))</formula>
    </cfRule>
  </conditionalFormatting>
  <conditionalFormatting sqref="N113:N115">
    <cfRule type="containsText" dxfId="7834" priority="5354" stopIfTrue="1" operator="containsText" text="DW">
      <formula>NOT(ISERROR(SEARCH("DW",N113:N115)))</formula>
    </cfRule>
  </conditionalFormatting>
  <conditionalFormatting sqref="N113:N115">
    <cfRule type="containsText" dxfId="7833" priority="5355" stopIfTrue="1" operator="containsText" text="NC">
      <formula>NOT(ISERROR(SEARCH("NC",N113:N115)))</formula>
    </cfRule>
  </conditionalFormatting>
  <conditionalFormatting sqref="N109:N110">
    <cfRule type="containsText" dxfId="7832" priority="5356" stopIfTrue="1" operator="containsText" text="NS">
      <formula>NOT(ISERROR(SEARCH("NS",N109:N110)))</formula>
    </cfRule>
  </conditionalFormatting>
  <conditionalFormatting sqref="N109:N110">
    <cfRule type="containsText" dxfId="7831" priority="5357" stopIfTrue="1" operator="containsText" text="DW">
      <formula>NOT(ISERROR(SEARCH("DW",N109:N110)))</formula>
    </cfRule>
  </conditionalFormatting>
  <conditionalFormatting sqref="N109:N110">
    <cfRule type="containsText" dxfId="7830" priority="5358" stopIfTrue="1" operator="containsText" text="NC">
      <formula>NOT(ISERROR(SEARCH("NC",N109:N110)))</formula>
    </cfRule>
  </conditionalFormatting>
  <conditionalFormatting sqref="N107:N108">
    <cfRule type="containsText" dxfId="7829" priority="5359" stopIfTrue="1" operator="containsText" text="NS">
      <formula>NOT(ISERROR(SEARCH("NS",N107:N108)))</formula>
    </cfRule>
  </conditionalFormatting>
  <conditionalFormatting sqref="N107:N108">
    <cfRule type="containsText" dxfId="7828" priority="5360" stopIfTrue="1" operator="containsText" text="DW">
      <formula>NOT(ISERROR(SEARCH("DW",N107:N108)))</formula>
    </cfRule>
  </conditionalFormatting>
  <conditionalFormatting sqref="N107:N108">
    <cfRule type="containsText" dxfId="7827" priority="5361" stopIfTrue="1" operator="containsText" text="NC">
      <formula>NOT(ISERROR(SEARCH("NC",N107:N108)))</formula>
    </cfRule>
  </conditionalFormatting>
  <conditionalFormatting sqref="N111">
    <cfRule type="containsText" dxfId="7826" priority="5362" stopIfTrue="1" operator="containsText" text="NS">
      <formula>NOT(ISERROR(SEARCH("NS",N111)))</formula>
    </cfRule>
  </conditionalFormatting>
  <conditionalFormatting sqref="N111">
    <cfRule type="containsText" dxfId="7825" priority="5363" stopIfTrue="1" operator="containsText" text="DW">
      <formula>NOT(ISERROR(SEARCH("DW",N111)))</formula>
    </cfRule>
  </conditionalFormatting>
  <conditionalFormatting sqref="N111">
    <cfRule type="containsText" dxfId="7824" priority="5364" stopIfTrue="1" operator="containsText" text="NC">
      <formula>NOT(ISERROR(SEARCH("NC",N111)))</formula>
    </cfRule>
  </conditionalFormatting>
  <conditionalFormatting sqref="N112">
    <cfRule type="containsText" dxfId="7823" priority="5365" stopIfTrue="1" operator="containsText" text="NS">
      <formula>NOT(ISERROR(SEARCH("NS",N112)))</formula>
    </cfRule>
  </conditionalFormatting>
  <conditionalFormatting sqref="N112">
    <cfRule type="containsText" dxfId="7822" priority="5366" stopIfTrue="1" operator="containsText" text="DW">
      <formula>NOT(ISERROR(SEARCH("DW",N112)))</formula>
    </cfRule>
  </conditionalFormatting>
  <conditionalFormatting sqref="N112">
    <cfRule type="containsText" dxfId="7821" priority="5367" stopIfTrue="1" operator="containsText" text="NC">
      <formula>NOT(ISERROR(SEARCH("NC",N112)))</formula>
    </cfRule>
  </conditionalFormatting>
  <conditionalFormatting sqref="N119">
    <cfRule type="containsText" dxfId="7820" priority="5368" stopIfTrue="1" operator="containsText" text="NS">
      <formula>NOT(ISERROR(SEARCH("NS",N119)))</formula>
    </cfRule>
  </conditionalFormatting>
  <conditionalFormatting sqref="N119">
    <cfRule type="containsText" dxfId="7819" priority="5369" stopIfTrue="1" operator="containsText" text="DW">
      <formula>NOT(ISERROR(SEARCH("DW",N119)))</formula>
    </cfRule>
  </conditionalFormatting>
  <conditionalFormatting sqref="N119">
    <cfRule type="containsText" dxfId="7818" priority="5370" stopIfTrue="1" operator="containsText" text="NC">
      <formula>NOT(ISERROR(SEARCH("NC",N119)))</formula>
    </cfRule>
  </conditionalFormatting>
  <conditionalFormatting sqref="N120">
    <cfRule type="containsText" dxfId="7817" priority="5371" stopIfTrue="1" operator="containsText" text="NS">
      <formula>NOT(ISERROR(SEARCH("NS",N120)))</formula>
    </cfRule>
  </conditionalFormatting>
  <conditionalFormatting sqref="N120">
    <cfRule type="containsText" dxfId="7816" priority="5372" stopIfTrue="1" operator="containsText" text="DW">
      <formula>NOT(ISERROR(SEARCH("DW",N120)))</formula>
    </cfRule>
  </conditionalFormatting>
  <conditionalFormatting sqref="N120">
    <cfRule type="containsText" dxfId="7815" priority="5373" stopIfTrue="1" operator="containsText" text="NC">
      <formula>NOT(ISERROR(SEARCH("NC",N120)))</formula>
    </cfRule>
  </conditionalFormatting>
  <conditionalFormatting sqref="T102:T105">
    <cfRule type="containsText" dxfId="7814" priority="5374" stopIfTrue="1" operator="containsText" text="NS">
      <formula>NOT(ISERROR(SEARCH("NS",T102:T105)))</formula>
    </cfRule>
  </conditionalFormatting>
  <conditionalFormatting sqref="T102:T105">
    <cfRule type="containsText" dxfId="7813" priority="5375" stopIfTrue="1" operator="containsText" text="DW">
      <formula>NOT(ISERROR(SEARCH("DW",T102:T105)))</formula>
    </cfRule>
  </conditionalFormatting>
  <conditionalFormatting sqref="T102:T105">
    <cfRule type="containsText" dxfId="7812" priority="5376" stopIfTrue="1" operator="containsText" text="NC">
      <formula>NOT(ISERROR(SEARCH("NC",T102:T105)))</formula>
    </cfRule>
  </conditionalFormatting>
  <conditionalFormatting sqref="T128:T141">
    <cfRule type="containsText" dxfId="7811" priority="5377" stopIfTrue="1" operator="containsText" text="NS">
      <formula>NOT(ISERROR(SEARCH("NS",T128:T141)))</formula>
    </cfRule>
  </conditionalFormatting>
  <conditionalFormatting sqref="T128:T141">
    <cfRule type="containsText" dxfId="7810" priority="5378" stopIfTrue="1" operator="containsText" text="DW">
      <formula>NOT(ISERROR(SEARCH("DW",T128:T141)))</formula>
    </cfRule>
  </conditionalFormatting>
  <conditionalFormatting sqref="T128:T141">
    <cfRule type="containsText" dxfId="7809" priority="5379" stopIfTrue="1" operator="containsText" text="NC">
      <formula>NOT(ISERROR(SEARCH("NC",T128:T141)))</formula>
    </cfRule>
  </conditionalFormatting>
  <conditionalFormatting sqref="T116:T118">
    <cfRule type="containsText" dxfId="7808" priority="5380" stopIfTrue="1" operator="containsText" text="NS">
      <formula>NOT(ISERROR(SEARCH("NS",T116:T118)))</formula>
    </cfRule>
  </conditionalFormatting>
  <conditionalFormatting sqref="T116:T118">
    <cfRule type="containsText" dxfId="7807" priority="5381" stopIfTrue="1" operator="containsText" text="DW">
      <formula>NOT(ISERROR(SEARCH("DW",T116:T118)))</formula>
    </cfRule>
  </conditionalFormatting>
  <conditionalFormatting sqref="T116:T118">
    <cfRule type="containsText" dxfId="7806" priority="5382" stopIfTrue="1" operator="containsText" text="NC">
      <formula>NOT(ISERROR(SEARCH("NC",T116:T118)))</formula>
    </cfRule>
  </conditionalFormatting>
  <conditionalFormatting sqref="T121:T125">
    <cfRule type="containsText" dxfId="7805" priority="5383" stopIfTrue="1" operator="containsText" text="NS">
      <formula>NOT(ISERROR(SEARCH("NS",T121:T125)))</formula>
    </cfRule>
  </conditionalFormatting>
  <conditionalFormatting sqref="T121:T125">
    <cfRule type="containsText" dxfId="7804" priority="5384" stopIfTrue="1" operator="containsText" text="DW">
      <formula>NOT(ISERROR(SEARCH("DW",T121:T125)))</formula>
    </cfRule>
  </conditionalFormatting>
  <conditionalFormatting sqref="T121:T125">
    <cfRule type="containsText" dxfId="7803" priority="5385" stopIfTrue="1" operator="containsText" text="NC">
      <formula>NOT(ISERROR(SEARCH("NC",T121:T125)))</formula>
    </cfRule>
  </conditionalFormatting>
  <conditionalFormatting sqref="T126:T127">
    <cfRule type="containsText" dxfId="7802" priority="5386" stopIfTrue="1" operator="containsText" text="NS">
      <formula>NOT(ISERROR(SEARCH("NS",T126:T127)))</formula>
    </cfRule>
  </conditionalFormatting>
  <conditionalFormatting sqref="T126:T127">
    <cfRule type="containsText" dxfId="7801" priority="5387" stopIfTrue="1" operator="containsText" text="DW">
      <formula>NOT(ISERROR(SEARCH("DW",T126:T127)))</formula>
    </cfRule>
  </conditionalFormatting>
  <conditionalFormatting sqref="T126:T127">
    <cfRule type="containsText" dxfId="7800" priority="5388" stopIfTrue="1" operator="containsText" text="NC">
      <formula>NOT(ISERROR(SEARCH("NC",T126:T127)))</formula>
    </cfRule>
  </conditionalFormatting>
  <conditionalFormatting sqref="T106">
    <cfRule type="containsText" dxfId="7799" priority="5389" stopIfTrue="1" operator="containsText" text="NS">
      <formula>NOT(ISERROR(SEARCH("NS",T106)))</formula>
    </cfRule>
  </conditionalFormatting>
  <conditionalFormatting sqref="T106">
    <cfRule type="containsText" dxfId="7798" priority="5390" stopIfTrue="1" operator="containsText" text="DW">
      <formula>NOT(ISERROR(SEARCH("DW",T106)))</formula>
    </cfRule>
  </conditionalFormatting>
  <conditionalFormatting sqref="T106">
    <cfRule type="containsText" dxfId="7797" priority="5391" stopIfTrue="1" operator="containsText" text="NC">
      <formula>NOT(ISERROR(SEARCH("NC",T106)))</formula>
    </cfRule>
  </conditionalFormatting>
  <conditionalFormatting sqref="T113:T115">
    <cfRule type="containsText" dxfId="7796" priority="5392" stopIfTrue="1" operator="containsText" text="NS">
      <formula>NOT(ISERROR(SEARCH("NS",T113:T115)))</formula>
    </cfRule>
  </conditionalFormatting>
  <conditionalFormatting sqref="T113:T115">
    <cfRule type="containsText" dxfId="7795" priority="5393" stopIfTrue="1" operator="containsText" text="DW">
      <formula>NOT(ISERROR(SEARCH("DW",T113:T115)))</formula>
    </cfRule>
  </conditionalFormatting>
  <conditionalFormatting sqref="T113:T115">
    <cfRule type="containsText" dxfId="7794" priority="5394" stopIfTrue="1" operator="containsText" text="NC">
      <formula>NOT(ISERROR(SEARCH("NC",T113:T115)))</formula>
    </cfRule>
  </conditionalFormatting>
  <conditionalFormatting sqref="T109:T110">
    <cfRule type="containsText" dxfId="7793" priority="5395" stopIfTrue="1" operator="containsText" text="NS">
      <formula>NOT(ISERROR(SEARCH("NS",T109:T110)))</formula>
    </cfRule>
  </conditionalFormatting>
  <conditionalFormatting sqref="T109:T110">
    <cfRule type="containsText" dxfId="7792" priority="5396" stopIfTrue="1" operator="containsText" text="DW">
      <formula>NOT(ISERROR(SEARCH("DW",T109:T110)))</formula>
    </cfRule>
  </conditionalFormatting>
  <conditionalFormatting sqref="T109:T110">
    <cfRule type="containsText" dxfId="7791" priority="5397" stopIfTrue="1" operator="containsText" text="NC">
      <formula>NOT(ISERROR(SEARCH("NC",T109:T110)))</formula>
    </cfRule>
  </conditionalFormatting>
  <conditionalFormatting sqref="T107:T108">
    <cfRule type="containsText" dxfId="7790" priority="5398" stopIfTrue="1" operator="containsText" text="NS">
      <formula>NOT(ISERROR(SEARCH("NS",T107:T108)))</formula>
    </cfRule>
  </conditionalFormatting>
  <conditionalFormatting sqref="T107:T108">
    <cfRule type="containsText" dxfId="7789" priority="5399" stopIfTrue="1" operator="containsText" text="DW">
      <formula>NOT(ISERROR(SEARCH("DW",T107:T108)))</formula>
    </cfRule>
  </conditionalFormatting>
  <conditionalFormatting sqref="T107:T108">
    <cfRule type="containsText" dxfId="7788" priority="5400" stopIfTrue="1" operator="containsText" text="NC">
      <formula>NOT(ISERROR(SEARCH("NC",T107:T108)))</formula>
    </cfRule>
  </conditionalFormatting>
  <conditionalFormatting sqref="T111">
    <cfRule type="containsText" dxfId="7787" priority="5401" stopIfTrue="1" operator="containsText" text="NS">
      <formula>NOT(ISERROR(SEARCH("NS",T111)))</formula>
    </cfRule>
  </conditionalFormatting>
  <conditionalFormatting sqref="T111">
    <cfRule type="containsText" dxfId="7786" priority="5402" stopIfTrue="1" operator="containsText" text="DW">
      <formula>NOT(ISERROR(SEARCH("DW",T111)))</formula>
    </cfRule>
  </conditionalFormatting>
  <conditionalFormatting sqref="T111">
    <cfRule type="containsText" dxfId="7785" priority="5403" stopIfTrue="1" operator="containsText" text="NC">
      <formula>NOT(ISERROR(SEARCH("NC",T111)))</formula>
    </cfRule>
  </conditionalFormatting>
  <conditionalFormatting sqref="T112">
    <cfRule type="containsText" dxfId="7784" priority="5404" stopIfTrue="1" operator="containsText" text="NS">
      <formula>NOT(ISERROR(SEARCH("NS",T112)))</formula>
    </cfRule>
  </conditionalFormatting>
  <conditionalFormatting sqref="T112">
    <cfRule type="containsText" dxfId="7783" priority="5405" stopIfTrue="1" operator="containsText" text="DW">
      <formula>NOT(ISERROR(SEARCH("DW",T112)))</formula>
    </cfRule>
  </conditionalFormatting>
  <conditionalFormatting sqref="T112">
    <cfRule type="containsText" dxfId="7782" priority="5406" stopIfTrue="1" operator="containsText" text="NC">
      <formula>NOT(ISERROR(SEARCH("NC",T112)))</formula>
    </cfRule>
  </conditionalFormatting>
  <conditionalFormatting sqref="T119">
    <cfRule type="containsText" dxfId="7781" priority="5407" stopIfTrue="1" operator="containsText" text="NS">
      <formula>NOT(ISERROR(SEARCH("NS",T119)))</formula>
    </cfRule>
  </conditionalFormatting>
  <conditionalFormatting sqref="T119">
    <cfRule type="containsText" dxfId="7780" priority="5408" stopIfTrue="1" operator="containsText" text="DW">
      <formula>NOT(ISERROR(SEARCH("DW",T119)))</formula>
    </cfRule>
  </conditionalFormatting>
  <conditionalFormatting sqref="T119">
    <cfRule type="containsText" dxfId="7779" priority="5409" stopIfTrue="1" operator="containsText" text="NC">
      <formula>NOT(ISERROR(SEARCH("NC",T119)))</formula>
    </cfRule>
  </conditionalFormatting>
  <conditionalFormatting sqref="T120">
    <cfRule type="containsText" dxfId="7778" priority="5410" stopIfTrue="1" operator="containsText" text="NS">
      <formula>NOT(ISERROR(SEARCH("NS",T120)))</formula>
    </cfRule>
  </conditionalFormatting>
  <conditionalFormatting sqref="T120">
    <cfRule type="containsText" dxfId="7777" priority="5411" stopIfTrue="1" operator="containsText" text="DW">
      <formula>NOT(ISERROR(SEARCH("DW",T120)))</formula>
    </cfRule>
  </conditionalFormatting>
  <conditionalFormatting sqref="T120">
    <cfRule type="containsText" dxfId="7776" priority="5412" stopIfTrue="1" operator="containsText" text="NC">
      <formula>NOT(ISERROR(SEARCH("NC",T120)))</formula>
    </cfRule>
  </conditionalFormatting>
  <conditionalFormatting sqref="R102:R105">
    <cfRule type="containsText" dxfId="7775" priority="5413" stopIfTrue="1" operator="containsText" text="NS">
      <formula>NOT(ISERROR(SEARCH("NS",R102:R105)))</formula>
    </cfRule>
  </conditionalFormatting>
  <conditionalFormatting sqref="R102:R105">
    <cfRule type="containsText" dxfId="7774" priority="5414" stopIfTrue="1" operator="containsText" text="DW">
      <formula>NOT(ISERROR(SEARCH("DW",R102:R105)))</formula>
    </cfRule>
  </conditionalFormatting>
  <conditionalFormatting sqref="R102:R105">
    <cfRule type="containsText" dxfId="7773" priority="5415" stopIfTrue="1" operator="containsText" text="NC">
      <formula>NOT(ISERROR(SEARCH("NC",R102:R105)))</formula>
    </cfRule>
  </conditionalFormatting>
  <conditionalFormatting sqref="R128:R141">
    <cfRule type="containsText" dxfId="7772" priority="5416" stopIfTrue="1" operator="containsText" text="NS">
      <formula>NOT(ISERROR(SEARCH("NS",R128:R141)))</formula>
    </cfRule>
  </conditionalFormatting>
  <conditionalFormatting sqref="R128:R141">
    <cfRule type="containsText" dxfId="7771" priority="5417" stopIfTrue="1" operator="containsText" text="DW">
      <formula>NOT(ISERROR(SEARCH("DW",R128:R141)))</formula>
    </cfRule>
  </conditionalFormatting>
  <conditionalFormatting sqref="R128:R141">
    <cfRule type="containsText" dxfId="7770" priority="5418" stopIfTrue="1" operator="containsText" text="NC">
      <formula>NOT(ISERROR(SEARCH("NC",R128:R141)))</formula>
    </cfRule>
  </conditionalFormatting>
  <conditionalFormatting sqref="R116:R118">
    <cfRule type="containsText" dxfId="7769" priority="5419" stopIfTrue="1" operator="containsText" text="NS">
      <formula>NOT(ISERROR(SEARCH("NS",R116:R118)))</formula>
    </cfRule>
  </conditionalFormatting>
  <conditionalFormatting sqref="R116:R118">
    <cfRule type="containsText" dxfId="7768" priority="5420" stopIfTrue="1" operator="containsText" text="DW">
      <formula>NOT(ISERROR(SEARCH("DW",R116:R118)))</formula>
    </cfRule>
  </conditionalFormatting>
  <conditionalFormatting sqref="R116:R118">
    <cfRule type="containsText" dxfId="7767" priority="5421" stopIfTrue="1" operator="containsText" text="NC">
      <formula>NOT(ISERROR(SEARCH("NC",R116:R118)))</formula>
    </cfRule>
  </conditionalFormatting>
  <conditionalFormatting sqref="R121:R125">
    <cfRule type="containsText" dxfId="7766" priority="5422" stopIfTrue="1" operator="containsText" text="NS">
      <formula>NOT(ISERROR(SEARCH("NS",R121:R125)))</formula>
    </cfRule>
  </conditionalFormatting>
  <conditionalFormatting sqref="R121:R125">
    <cfRule type="containsText" dxfId="7765" priority="5423" stopIfTrue="1" operator="containsText" text="DW">
      <formula>NOT(ISERROR(SEARCH("DW",R121:R125)))</formula>
    </cfRule>
  </conditionalFormatting>
  <conditionalFormatting sqref="R121:R125">
    <cfRule type="containsText" dxfId="7764" priority="5424" stopIfTrue="1" operator="containsText" text="NC">
      <formula>NOT(ISERROR(SEARCH("NC",R121:R125)))</formula>
    </cfRule>
  </conditionalFormatting>
  <conditionalFormatting sqref="R126:R127">
    <cfRule type="containsText" dxfId="7763" priority="5425" stopIfTrue="1" operator="containsText" text="NS">
      <formula>NOT(ISERROR(SEARCH("NS",R126:R127)))</formula>
    </cfRule>
  </conditionalFormatting>
  <conditionalFormatting sqref="R126:R127">
    <cfRule type="containsText" dxfId="7762" priority="5426" stopIfTrue="1" operator="containsText" text="DW">
      <formula>NOT(ISERROR(SEARCH("DW",R126:R127)))</formula>
    </cfRule>
  </conditionalFormatting>
  <conditionalFormatting sqref="R126:R127">
    <cfRule type="containsText" dxfId="7761" priority="5427" stopIfTrue="1" operator="containsText" text="NC">
      <formula>NOT(ISERROR(SEARCH("NC",R126:R127)))</formula>
    </cfRule>
  </conditionalFormatting>
  <conditionalFormatting sqref="R106">
    <cfRule type="containsText" dxfId="7760" priority="5428" stopIfTrue="1" operator="containsText" text="NS">
      <formula>NOT(ISERROR(SEARCH("NS",R106)))</formula>
    </cfRule>
  </conditionalFormatting>
  <conditionalFormatting sqref="R106">
    <cfRule type="containsText" dxfId="7759" priority="5429" stopIfTrue="1" operator="containsText" text="DW">
      <formula>NOT(ISERROR(SEARCH("DW",R106)))</formula>
    </cfRule>
  </conditionalFormatting>
  <conditionalFormatting sqref="R106">
    <cfRule type="containsText" dxfId="7758" priority="5430" stopIfTrue="1" operator="containsText" text="NC">
      <formula>NOT(ISERROR(SEARCH("NC",R106)))</formula>
    </cfRule>
  </conditionalFormatting>
  <conditionalFormatting sqref="R113:R115">
    <cfRule type="containsText" dxfId="7757" priority="5431" stopIfTrue="1" operator="containsText" text="NS">
      <formula>NOT(ISERROR(SEARCH("NS",R113:R115)))</formula>
    </cfRule>
  </conditionalFormatting>
  <conditionalFormatting sqref="R113:R115">
    <cfRule type="containsText" dxfId="7756" priority="5432" stopIfTrue="1" operator="containsText" text="DW">
      <formula>NOT(ISERROR(SEARCH("DW",R113:R115)))</formula>
    </cfRule>
  </conditionalFormatting>
  <conditionalFormatting sqref="R113:R115">
    <cfRule type="containsText" dxfId="7755" priority="5433" stopIfTrue="1" operator="containsText" text="NC">
      <formula>NOT(ISERROR(SEARCH("NC",R113:R115)))</formula>
    </cfRule>
  </conditionalFormatting>
  <conditionalFormatting sqref="R109:R110">
    <cfRule type="containsText" dxfId="7754" priority="5434" stopIfTrue="1" operator="containsText" text="NS">
      <formula>NOT(ISERROR(SEARCH("NS",R109:R110)))</formula>
    </cfRule>
  </conditionalFormatting>
  <conditionalFormatting sqref="R109:R110">
    <cfRule type="containsText" dxfId="7753" priority="5435" stopIfTrue="1" operator="containsText" text="DW">
      <formula>NOT(ISERROR(SEARCH("DW",R109:R110)))</formula>
    </cfRule>
  </conditionalFormatting>
  <conditionalFormatting sqref="R109:R110">
    <cfRule type="containsText" dxfId="7752" priority="5436" stopIfTrue="1" operator="containsText" text="NC">
      <formula>NOT(ISERROR(SEARCH("NC",R109:R110)))</formula>
    </cfRule>
  </conditionalFormatting>
  <conditionalFormatting sqref="R107:R108">
    <cfRule type="containsText" dxfId="7751" priority="5437" stopIfTrue="1" operator="containsText" text="NS">
      <formula>NOT(ISERROR(SEARCH("NS",R107:R108)))</formula>
    </cfRule>
  </conditionalFormatting>
  <conditionalFormatting sqref="R107:R108">
    <cfRule type="containsText" dxfId="7750" priority="5438" stopIfTrue="1" operator="containsText" text="DW">
      <formula>NOT(ISERROR(SEARCH("DW",R107:R108)))</formula>
    </cfRule>
  </conditionalFormatting>
  <conditionalFormatting sqref="R107:R108">
    <cfRule type="containsText" dxfId="7749" priority="5439" stopIfTrue="1" operator="containsText" text="NC">
      <formula>NOT(ISERROR(SEARCH("NC",R107:R108)))</formula>
    </cfRule>
  </conditionalFormatting>
  <conditionalFormatting sqref="R111">
    <cfRule type="containsText" dxfId="7748" priority="5440" stopIfTrue="1" operator="containsText" text="NS">
      <formula>NOT(ISERROR(SEARCH("NS",R111)))</formula>
    </cfRule>
  </conditionalFormatting>
  <conditionalFormatting sqref="R111">
    <cfRule type="containsText" dxfId="7747" priority="5441" stopIfTrue="1" operator="containsText" text="DW">
      <formula>NOT(ISERROR(SEARCH("DW",R111)))</formula>
    </cfRule>
  </conditionalFormatting>
  <conditionalFormatting sqref="R111">
    <cfRule type="containsText" dxfId="7746" priority="5442" stopIfTrue="1" operator="containsText" text="NC">
      <formula>NOT(ISERROR(SEARCH("NC",R111)))</formula>
    </cfRule>
  </conditionalFormatting>
  <conditionalFormatting sqref="R112">
    <cfRule type="containsText" dxfId="7745" priority="5443" stopIfTrue="1" operator="containsText" text="NS">
      <formula>NOT(ISERROR(SEARCH("NS",R112)))</formula>
    </cfRule>
  </conditionalFormatting>
  <conditionalFormatting sqref="R112">
    <cfRule type="containsText" dxfId="7744" priority="5444" stopIfTrue="1" operator="containsText" text="DW">
      <formula>NOT(ISERROR(SEARCH("DW",R112)))</formula>
    </cfRule>
  </conditionalFormatting>
  <conditionalFormatting sqref="R112">
    <cfRule type="containsText" dxfId="7743" priority="5445" stopIfTrue="1" operator="containsText" text="NC">
      <formula>NOT(ISERROR(SEARCH("NC",R112)))</formula>
    </cfRule>
  </conditionalFormatting>
  <conditionalFormatting sqref="R119">
    <cfRule type="containsText" dxfId="7742" priority="5446" stopIfTrue="1" operator="containsText" text="NS">
      <formula>NOT(ISERROR(SEARCH("NS",R119)))</formula>
    </cfRule>
  </conditionalFormatting>
  <conditionalFormatting sqref="R119">
    <cfRule type="containsText" dxfId="7741" priority="5447" stopIfTrue="1" operator="containsText" text="DW">
      <formula>NOT(ISERROR(SEARCH("DW",R119)))</formula>
    </cfRule>
  </conditionalFormatting>
  <conditionalFormatting sqref="R119">
    <cfRule type="containsText" dxfId="7740" priority="5448" stopIfTrue="1" operator="containsText" text="NC">
      <formula>NOT(ISERROR(SEARCH("NC",R119)))</formula>
    </cfRule>
  </conditionalFormatting>
  <conditionalFormatting sqref="R120">
    <cfRule type="containsText" dxfId="7739" priority="5449" stopIfTrue="1" operator="containsText" text="NS">
      <formula>NOT(ISERROR(SEARCH("NS",R120)))</formula>
    </cfRule>
  </conditionalFormatting>
  <conditionalFormatting sqref="R120">
    <cfRule type="containsText" dxfId="7738" priority="5450" stopIfTrue="1" operator="containsText" text="DW">
      <formula>NOT(ISERROR(SEARCH("DW",R120)))</formula>
    </cfRule>
  </conditionalFormatting>
  <conditionalFormatting sqref="R120">
    <cfRule type="containsText" dxfId="7737" priority="5451" stopIfTrue="1" operator="containsText" text="NC">
      <formula>NOT(ISERROR(SEARCH("NC",R120)))</formula>
    </cfRule>
  </conditionalFormatting>
  <conditionalFormatting sqref="S102:S105">
    <cfRule type="containsText" dxfId="7736" priority="5452" stopIfTrue="1" operator="containsText" text="NS">
      <formula>NOT(ISERROR(SEARCH("NS",S102:S105)))</formula>
    </cfRule>
  </conditionalFormatting>
  <conditionalFormatting sqref="S102:S105">
    <cfRule type="containsText" dxfId="7735" priority="5453" stopIfTrue="1" operator="containsText" text="DW">
      <formula>NOT(ISERROR(SEARCH("DW",S102:S105)))</formula>
    </cfRule>
  </conditionalFormatting>
  <conditionalFormatting sqref="S102:S105">
    <cfRule type="containsText" dxfId="7734" priority="5454" stopIfTrue="1" operator="containsText" text="NC">
      <formula>NOT(ISERROR(SEARCH("NC",S102:S105)))</formula>
    </cfRule>
  </conditionalFormatting>
  <conditionalFormatting sqref="S128:S141">
    <cfRule type="containsText" dxfId="7733" priority="5455" stopIfTrue="1" operator="containsText" text="NS">
      <formula>NOT(ISERROR(SEARCH("NS",S128:S141)))</formula>
    </cfRule>
  </conditionalFormatting>
  <conditionalFormatting sqref="S128:S141">
    <cfRule type="containsText" dxfId="7732" priority="5456" stopIfTrue="1" operator="containsText" text="DW">
      <formula>NOT(ISERROR(SEARCH("DW",S128:S141)))</formula>
    </cfRule>
  </conditionalFormatting>
  <conditionalFormatting sqref="S128:S141">
    <cfRule type="containsText" dxfId="7731" priority="5457" stopIfTrue="1" operator="containsText" text="NC">
      <formula>NOT(ISERROR(SEARCH("NC",S128:S141)))</formula>
    </cfRule>
  </conditionalFormatting>
  <conditionalFormatting sqref="S116:S118">
    <cfRule type="containsText" dxfId="7730" priority="5458" stopIfTrue="1" operator="containsText" text="NS">
      <formula>NOT(ISERROR(SEARCH("NS",S116:S118)))</formula>
    </cfRule>
  </conditionalFormatting>
  <conditionalFormatting sqref="S116:S118">
    <cfRule type="containsText" dxfId="7729" priority="5459" stopIfTrue="1" operator="containsText" text="DW">
      <formula>NOT(ISERROR(SEARCH("DW",S116:S118)))</formula>
    </cfRule>
  </conditionalFormatting>
  <conditionalFormatting sqref="S116:S118">
    <cfRule type="containsText" dxfId="7728" priority="5460" stopIfTrue="1" operator="containsText" text="NC">
      <formula>NOT(ISERROR(SEARCH("NC",S116:S118)))</formula>
    </cfRule>
  </conditionalFormatting>
  <conditionalFormatting sqref="S121:S125">
    <cfRule type="containsText" dxfId="7727" priority="5461" stopIfTrue="1" operator="containsText" text="NS">
      <formula>NOT(ISERROR(SEARCH("NS",S121:S125)))</formula>
    </cfRule>
  </conditionalFormatting>
  <conditionalFormatting sqref="S121:S125">
    <cfRule type="containsText" dxfId="7726" priority="5462" stopIfTrue="1" operator="containsText" text="DW">
      <formula>NOT(ISERROR(SEARCH("DW",S121:S125)))</formula>
    </cfRule>
  </conditionalFormatting>
  <conditionalFormatting sqref="S121:S125">
    <cfRule type="containsText" dxfId="7725" priority="5463" stopIfTrue="1" operator="containsText" text="NC">
      <formula>NOT(ISERROR(SEARCH("NC",S121:S125)))</formula>
    </cfRule>
  </conditionalFormatting>
  <conditionalFormatting sqref="S126:S127">
    <cfRule type="containsText" dxfId="7724" priority="5464" stopIfTrue="1" operator="containsText" text="NS">
      <formula>NOT(ISERROR(SEARCH("NS",S126:S127)))</formula>
    </cfRule>
  </conditionalFormatting>
  <conditionalFormatting sqref="S126:S127">
    <cfRule type="containsText" dxfId="7723" priority="5465" stopIfTrue="1" operator="containsText" text="DW">
      <formula>NOT(ISERROR(SEARCH("DW",S126:S127)))</formula>
    </cfRule>
  </conditionalFormatting>
  <conditionalFormatting sqref="S126:S127">
    <cfRule type="containsText" dxfId="7722" priority="5466" stopIfTrue="1" operator="containsText" text="NC">
      <formula>NOT(ISERROR(SEARCH("NC",S126:S127)))</formula>
    </cfRule>
  </conditionalFormatting>
  <conditionalFormatting sqref="S106">
    <cfRule type="containsText" dxfId="7721" priority="5467" stopIfTrue="1" operator="containsText" text="NS">
      <formula>NOT(ISERROR(SEARCH("NS",S106)))</formula>
    </cfRule>
  </conditionalFormatting>
  <conditionalFormatting sqref="S106">
    <cfRule type="containsText" dxfId="7720" priority="5468" stopIfTrue="1" operator="containsText" text="DW">
      <formula>NOT(ISERROR(SEARCH("DW",S106)))</formula>
    </cfRule>
  </conditionalFormatting>
  <conditionalFormatting sqref="S106">
    <cfRule type="containsText" dxfId="7719" priority="5469" stopIfTrue="1" operator="containsText" text="NC">
      <formula>NOT(ISERROR(SEARCH("NC",S106)))</formula>
    </cfRule>
  </conditionalFormatting>
  <conditionalFormatting sqref="S113:S115">
    <cfRule type="containsText" dxfId="7718" priority="5470" stopIfTrue="1" operator="containsText" text="NS">
      <formula>NOT(ISERROR(SEARCH("NS",S113:S115)))</formula>
    </cfRule>
  </conditionalFormatting>
  <conditionalFormatting sqref="S113:S115">
    <cfRule type="containsText" dxfId="7717" priority="5471" stopIfTrue="1" operator="containsText" text="DW">
      <formula>NOT(ISERROR(SEARCH("DW",S113:S115)))</formula>
    </cfRule>
  </conditionalFormatting>
  <conditionalFormatting sqref="S113:S115">
    <cfRule type="containsText" dxfId="7716" priority="5472" stopIfTrue="1" operator="containsText" text="NC">
      <formula>NOT(ISERROR(SEARCH("NC",S113:S115)))</formula>
    </cfRule>
  </conditionalFormatting>
  <conditionalFormatting sqref="S109:S110">
    <cfRule type="containsText" dxfId="7715" priority="5473" stopIfTrue="1" operator="containsText" text="NS">
      <formula>NOT(ISERROR(SEARCH("NS",S109:S110)))</formula>
    </cfRule>
  </conditionalFormatting>
  <conditionalFormatting sqref="S109:S110">
    <cfRule type="containsText" dxfId="7714" priority="5474" stopIfTrue="1" operator="containsText" text="DW">
      <formula>NOT(ISERROR(SEARCH("DW",S109:S110)))</formula>
    </cfRule>
  </conditionalFormatting>
  <conditionalFormatting sqref="S109:S110">
    <cfRule type="containsText" dxfId="7713" priority="5475" stopIfTrue="1" operator="containsText" text="NC">
      <formula>NOT(ISERROR(SEARCH("NC",S109:S110)))</formula>
    </cfRule>
  </conditionalFormatting>
  <conditionalFormatting sqref="S107:S108">
    <cfRule type="containsText" dxfId="7712" priority="5476" stopIfTrue="1" operator="containsText" text="NS">
      <formula>NOT(ISERROR(SEARCH("NS",S107:S108)))</formula>
    </cfRule>
  </conditionalFormatting>
  <conditionalFormatting sqref="S107:S108">
    <cfRule type="containsText" dxfId="7711" priority="5477" stopIfTrue="1" operator="containsText" text="DW">
      <formula>NOT(ISERROR(SEARCH("DW",S107:S108)))</formula>
    </cfRule>
  </conditionalFormatting>
  <conditionalFormatting sqref="S107:S108">
    <cfRule type="containsText" dxfId="7710" priority="5478" stopIfTrue="1" operator="containsText" text="NC">
      <formula>NOT(ISERROR(SEARCH("NC",S107:S108)))</formula>
    </cfRule>
  </conditionalFormatting>
  <conditionalFormatting sqref="S111">
    <cfRule type="containsText" dxfId="7709" priority="5479" stopIfTrue="1" operator="containsText" text="NS">
      <formula>NOT(ISERROR(SEARCH("NS",S111)))</formula>
    </cfRule>
  </conditionalFormatting>
  <conditionalFormatting sqref="S111">
    <cfRule type="containsText" dxfId="7708" priority="5480" stopIfTrue="1" operator="containsText" text="DW">
      <formula>NOT(ISERROR(SEARCH("DW",S111)))</formula>
    </cfRule>
  </conditionalFormatting>
  <conditionalFormatting sqref="S111">
    <cfRule type="containsText" dxfId="7707" priority="5481" stopIfTrue="1" operator="containsText" text="NC">
      <formula>NOT(ISERROR(SEARCH("NC",S111)))</formula>
    </cfRule>
  </conditionalFormatting>
  <conditionalFormatting sqref="S112">
    <cfRule type="containsText" dxfId="7706" priority="5482" stopIfTrue="1" operator="containsText" text="NS">
      <formula>NOT(ISERROR(SEARCH("NS",S112)))</formula>
    </cfRule>
  </conditionalFormatting>
  <conditionalFormatting sqref="S112">
    <cfRule type="containsText" dxfId="7705" priority="5483" stopIfTrue="1" operator="containsText" text="DW">
      <formula>NOT(ISERROR(SEARCH("DW",S112)))</formula>
    </cfRule>
  </conditionalFormatting>
  <conditionalFormatting sqref="S112">
    <cfRule type="containsText" dxfId="7704" priority="5484" stopIfTrue="1" operator="containsText" text="NC">
      <formula>NOT(ISERROR(SEARCH("NC",S112)))</formula>
    </cfRule>
  </conditionalFormatting>
  <conditionalFormatting sqref="S119">
    <cfRule type="containsText" dxfId="7703" priority="5485" stopIfTrue="1" operator="containsText" text="NS">
      <formula>NOT(ISERROR(SEARCH("NS",S119)))</formula>
    </cfRule>
  </conditionalFormatting>
  <conditionalFormatting sqref="S119">
    <cfRule type="containsText" dxfId="7702" priority="5486" stopIfTrue="1" operator="containsText" text="DW">
      <formula>NOT(ISERROR(SEARCH("DW",S119)))</formula>
    </cfRule>
  </conditionalFormatting>
  <conditionalFormatting sqref="S119">
    <cfRule type="containsText" dxfId="7701" priority="5487" stopIfTrue="1" operator="containsText" text="NC">
      <formula>NOT(ISERROR(SEARCH("NC",S119)))</formula>
    </cfRule>
  </conditionalFormatting>
  <conditionalFormatting sqref="S120">
    <cfRule type="containsText" dxfId="7700" priority="5488" stopIfTrue="1" operator="containsText" text="NS">
      <formula>NOT(ISERROR(SEARCH("NS",S120)))</formula>
    </cfRule>
  </conditionalFormatting>
  <conditionalFormatting sqref="S120">
    <cfRule type="containsText" dxfId="7699" priority="5489" stopIfTrue="1" operator="containsText" text="DW">
      <formula>NOT(ISERROR(SEARCH("DW",S120)))</formula>
    </cfRule>
  </conditionalFormatting>
  <conditionalFormatting sqref="S120">
    <cfRule type="containsText" dxfId="7698" priority="5490" stopIfTrue="1" operator="containsText" text="NC">
      <formula>NOT(ISERROR(SEARCH("NC",S120)))</formula>
    </cfRule>
  </conditionalFormatting>
  <conditionalFormatting sqref="U102:U105">
    <cfRule type="containsText" dxfId="7697" priority="5491" stopIfTrue="1" operator="containsText" text="NS">
      <formula>NOT(ISERROR(SEARCH("NS",U102:U105)))</formula>
    </cfRule>
  </conditionalFormatting>
  <conditionalFormatting sqref="U102:U105">
    <cfRule type="containsText" dxfId="7696" priority="5492" stopIfTrue="1" operator="containsText" text="DW">
      <formula>NOT(ISERROR(SEARCH("DW",U102:U105)))</formula>
    </cfRule>
  </conditionalFormatting>
  <conditionalFormatting sqref="U102:U105">
    <cfRule type="containsText" dxfId="7695" priority="5493" stopIfTrue="1" operator="containsText" text="NC">
      <formula>NOT(ISERROR(SEARCH("NC",U102:U105)))</formula>
    </cfRule>
  </conditionalFormatting>
  <conditionalFormatting sqref="U128:U141">
    <cfRule type="containsText" dxfId="7694" priority="5494" stopIfTrue="1" operator="containsText" text="NS">
      <formula>NOT(ISERROR(SEARCH("NS",U128:U141)))</formula>
    </cfRule>
  </conditionalFormatting>
  <conditionalFormatting sqref="U128:U141">
    <cfRule type="containsText" dxfId="7693" priority="5495" stopIfTrue="1" operator="containsText" text="DW">
      <formula>NOT(ISERROR(SEARCH("DW",U128:U141)))</formula>
    </cfRule>
  </conditionalFormatting>
  <conditionalFormatting sqref="U128:U141">
    <cfRule type="containsText" dxfId="7692" priority="5496" stopIfTrue="1" operator="containsText" text="NC">
      <formula>NOT(ISERROR(SEARCH("NC",U128:U141)))</formula>
    </cfRule>
  </conditionalFormatting>
  <conditionalFormatting sqref="U116:U118">
    <cfRule type="containsText" dxfId="7691" priority="5497" stopIfTrue="1" operator="containsText" text="NS">
      <formula>NOT(ISERROR(SEARCH("NS",U116:U118)))</formula>
    </cfRule>
  </conditionalFormatting>
  <conditionalFormatting sqref="U116:U118">
    <cfRule type="containsText" dxfId="7690" priority="5498" stopIfTrue="1" operator="containsText" text="DW">
      <formula>NOT(ISERROR(SEARCH("DW",U116:U118)))</formula>
    </cfRule>
  </conditionalFormatting>
  <conditionalFormatting sqref="U116:U118">
    <cfRule type="containsText" dxfId="7689" priority="5499" stopIfTrue="1" operator="containsText" text="NC">
      <formula>NOT(ISERROR(SEARCH("NC",U116:U118)))</formula>
    </cfRule>
  </conditionalFormatting>
  <conditionalFormatting sqref="U121:U125">
    <cfRule type="containsText" dxfId="7688" priority="5500" stopIfTrue="1" operator="containsText" text="NS">
      <formula>NOT(ISERROR(SEARCH("NS",U121:U125)))</formula>
    </cfRule>
  </conditionalFormatting>
  <conditionalFormatting sqref="U121:U125">
    <cfRule type="containsText" dxfId="7687" priority="5501" stopIfTrue="1" operator="containsText" text="DW">
      <formula>NOT(ISERROR(SEARCH("DW",U121:U125)))</formula>
    </cfRule>
  </conditionalFormatting>
  <conditionalFormatting sqref="U121:U125">
    <cfRule type="containsText" dxfId="7686" priority="5502" stopIfTrue="1" operator="containsText" text="NC">
      <formula>NOT(ISERROR(SEARCH("NC",U121:U125)))</formula>
    </cfRule>
  </conditionalFormatting>
  <conditionalFormatting sqref="U126:U127">
    <cfRule type="containsText" dxfId="7685" priority="5503" stopIfTrue="1" operator="containsText" text="NS">
      <formula>NOT(ISERROR(SEARCH("NS",U126:U127)))</formula>
    </cfRule>
  </conditionalFormatting>
  <conditionalFormatting sqref="U126:U127">
    <cfRule type="containsText" dxfId="7684" priority="5504" stopIfTrue="1" operator="containsText" text="DW">
      <formula>NOT(ISERROR(SEARCH("DW",U126:U127)))</formula>
    </cfRule>
  </conditionalFormatting>
  <conditionalFormatting sqref="U126:U127">
    <cfRule type="containsText" dxfId="7683" priority="5505" stopIfTrue="1" operator="containsText" text="NC">
      <formula>NOT(ISERROR(SEARCH("NC",U126:U127)))</formula>
    </cfRule>
  </conditionalFormatting>
  <conditionalFormatting sqref="U106">
    <cfRule type="containsText" dxfId="7682" priority="5506" stopIfTrue="1" operator="containsText" text="NS">
      <formula>NOT(ISERROR(SEARCH("NS",U106)))</formula>
    </cfRule>
  </conditionalFormatting>
  <conditionalFormatting sqref="U106">
    <cfRule type="containsText" dxfId="7681" priority="5507" stopIfTrue="1" operator="containsText" text="DW">
      <formula>NOT(ISERROR(SEARCH("DW",U106)))</formula>
    </cfRule>
  </conditionalFormatting>
  <conditionalFormatting sqref="U106">
    <cfRule type="containsText" dxfId="7680" priority="5508" stopIfTrue="1" operator="containsText" text="NC">
      <formula>NOT(ISERROR(SEARCH("NC",U106)))</formula>
    </cfRule>
  </conditionalFormatting>
  <conditionalFormatting sqref="U113:U115">
    <cfRule type="containsText" dxfId="7679" priority="5509" stopIfTrue="1" operator="containsText" text="NS">
      <formula>NOT(ISERROR(SEARCH("NS",U113:U115)))</formula>
    </cfRule>
  </conditionalFormatting>
  <conditionalFormatting sqref="U113:U115">
    <cfRule type="containsText" dxfId="7678" priority="5510" stopIfTrue="1" operator="containsText" text="DW">
      <formula>NOT(ISERROR(SEARCH("DW",U113:U115)))</formula>
    </cfRule>
  </conditionalFormatting>
  <conditionalFormatting sqref="U113:U115">
    <cfRule type="containsText" dxfId="7677" priority="5511" stopIfTrue="1" operator="containsText" text="NC">
      <formula>NOT(ISERROR(SEARCH("NC",U113:U115)))</formula>
    </cfRule>
  </conditionalFormatting>
  <conditionalFormatting sqref="U109:U110">
    <cfRule type="containsText" dxfId="7676" priority="5512" stopIfTrue="1" operator="containsText" text="NS">
      <formula>NOT(ISERROR(SEARCH("NS",U109:U110)))</formula>
    </cfRule>
  </conditionalFormatting>
  <conditionalFormatting sqref="U109:U110">
    <cfRule type="containsText" dxfId="7675" priority="5513" stopIfTrue="1" operator="containsText" text="DW">
      <formula>NOT(ISERROR(SEARCH("DW",U109:U110)))</formula>
    </cfRule>
  </conditionalFormatting>
  <conditionalFormatting sqref="U109:U110">
    <cfRule type="containsText" dxfId="7674" priority="5514" stopIfTrue="1" operator="containsText" text="NC">
      <formula>NOT(ISERROR(SEARCH("NC",U109:U110)))</formula>
    </cfRule>
  </conditionalFormatting>
  <conditionalFormatting sqref="U107:U108">
    <cfRule type="containsText" dxfId="7673" priority="5515" stopIfTrue="1" operator="containsText" text="NS">
      <formula>NOT(ISERROR(SEARCH("NS",U107:U108)))</formula>
    </cfRule>
  </conditionalFormatting>
  <conditionalFormatting sqref="U107:U108">
    <cfRule type="containsText" dxfId="7672" priority="5516" stopIfTrue="1" operator="containsText" text="DW">
      <formula>NOT(ISERROR(SEARCH("DW",U107:U108)))</formula>
    </cfRule>
  </conditionalFormatting>
  <conditionalFormatting sqref="U107:U108">
    <cfRule type="containsText" dxfId="7671" priority="5517" stopIfTrue="1" operator="containsText" text="NC">
      <formula>NOT(ISERROR(SEARCH("NC",U107:U108)))</formula>
    </cfRule>
  </conditionalFormatting>
  <conditionalFormatting sqref="U111">
    <cfRule type="containsText" dxfId="7670" priority="5518" stopIfTrue="1" operator="containsText" text="NS">
      <formula>NOT(ISERROR(SEARCH("NS",U111)))</formula>
    </cfRule>
  </conditionalFormatting>
  <conditionalFormatting sqref="U111">
    <cfRule type="containsText" dxfId="7669" priority="5519" stopIfTrue="1" operator="containsText" text="DW">
      <formula>NOT(ISERROR(SEARCH("DW",U111)))</formula>
    </cfRule>
  </conditionalFormatting>
  <conditionalFormatting sqref="U111">
    <cfRule type="containsText" dxfId="7668" priority="5520" stopIfTrue="1" operator="containsText" text="NC">
      <formula>NOT(ISERROR(SEARCH("NC",U111)))</formula>
    </cfRule>
  </conditionalFormatting>
  <conditionalFormatting sqref="U112">
    <cfRule type="containsText" dxfId="7667" priority="5521" stopIfTrue="1" operator="containsText" text="NS">
      <formula>NOT(ISERROR(SEARCH("NS",U112)))</formula>
    </cfRule>
  </conditionalFormatting>
  <conditionalFormatting sqref="U112">
    <cfRule type="containsText" dxfId="7666" priority="5522" stopIfTrue="1" operator="containsText" text="DW">
      <formula>NOT(ISERROR(SEARCH("DW",U112)))</formula>
    </cfRule>
  </conditionalFormatting>
  <conditionalFormatting sqref="U112">
    <cfRule type="containsText" dxfId="7665" priority="5523" stopIfTrue="1" operator="containsText" text="NC">
      <formula>NOT(ISERROR(SEARCH("NC",U112)))</formula>
    </cfRule>
  </conditionalFormatting>
  <conditionalFormatting sqref="U119">
    <cfRule type="containsText" dxfId="7664" priority="5524" stopIfTrue="1" operator="containsText" text="NS">
      <formula>NOT(ISERROR(SEARCH("NS",U119)))</formula>
    </cfRule>
  </conditionalFormatting>
  <conditionalFormatting sqref="U119">
    <cfRule type="containsText" dxfId="7663" priority="5525" stopIfTrue="1" operator="containsText" text="DW">
      <formula>NOT(ISERROR(SEARCH("DW",U119)))</formula>
    </cfRule>
  </conditionalFormatting>
  <conditionalFormatting sqref="U119">
    <cfRule type="containsText" dxfId="7662" priority="5526" stopIfTrue="1" operator="containsText" text="NC">
      <formula>NOT(ISERROR(SEARCH("NC",U119)))</formula>
    </cfRule>
  </conditionalFormatting>
  <conditionalFormatting sqref="U120">
    <cfRule type="containsText" dxfId="7661" priority="5527" stopIfTrue="1" operator="containsText" text="NS">
      <formula>NOT(ISERROR(SEARCH("NS",U120)))</formula>
    </cfRule>
  </conditionalFormatting>
  <conditionalFormatting sqref="U120">
    <cfRule type="containsText" dxfId="7660" priority="5528" stopIfTrue="1" operator="containsText" text="DW">
      <formula>NOT(ISERROR(SEARCH("DW",U120)))</formula>
    </cfRule>
  </conditionalFormatting>
  <conditionalFormatting sqref="U120">
    <cfRule type="containsText" dxfId="7659" priority="5529" stopIfTrue="1" operator="containsText" text="NC">
      <formula>NOT(ISERROR(SEARCH("NC",U120)))</formula>
    </cfRule>
  </conditionalFormatting>
  <conditionalFormatting sqref="V102:V105">
    <cfRule type="containsText" dxfId="7658" priority="5530" stopIfTrue="1" operator="containsText" text="NS">
      <formula>NOT(ISERROR(SEARCH("NS",V102:V105)))</formula>
    </cfRule>
  </conditionalFormatting>
  <conditionalFormatting sqref="V102:V105">
    <cfRule type="containsText" dxfId="7657" priority="5531" stopIfTrue="1" operator="containsText" text="DW">
      <formula>NOT(ISERROR(SEARCH("DW",V102:V105)))</formula>
    </cfRule>
  </conditionalFormatting>
  <conditionalFormatting sqref="V102:V105">
    <cfRule type="containsText" dxfId="7656" priority="5532" stopIfTrue="1" operator="containsText" text="NC">
      <formula>NOT(ISERROR(SEARCH("NC",V102:V105)))</formula>
    </cfRule>
  </conditionalFormatting>
  <conditionalFormatting sqref="V128:V141">
    <cfRule type="containsText" dxfId="7655" priority="5533" stopIfTrue="1" operator="containsText" text="NS">
      <formula>NOT(ISERROR(SEARCH("NS",V128:V141)))</formula>
    </cfRule>
  </conditionalFormatting>
  <conditionalFormatting sqref="V128:V141">
    <cfRule type="containsText" dxfId="7654" priority="5534" stopIfTrue="1" operator="containsText" text="DW">
      <formula>NOT(ISERROR(SEARCH("DW",V128:V141)))</formula>
    </cfRule>
  </conditionalFormatting>
  <conditionalFormatting sqref="V128:V141">
    <cfRule type="containsText" dxfId="7653" priority="5535" stopIfTrue="1" operator="containsText" text="NC">
      <formula>NOT(ISERROR(SEARCH("NC",V128:V141)))</formula>
    </cfRule>
  </conditionalFormatting>
  <conditionalFormatting sqref="V116:V118">
    <cfRule type="containsText" dxfId="7652" priority="5536" stopIfTrue="1" operator="containsText" text="NS">
      <formula>NOT(ISERROR(SEARCH("NS",V116:V118)))</formula>
    </cfRule>
  </conditionalFormatting>
  <conditionalFormatting sqref="V116:V118">
    <cfRule type="containsText" dxfId="7651" priority="5537" stopIfTrue="1" operator="containsText" text="DW">
      <formula>NOT(ISERROR(SEARCH("DW",V116:V118)))</formula>
    </cfRule>
  </conditionalFormatting>
  <conditionalFormatting sqref="V116:V118">
    <cfRule type="containsText" dxfId="7650" priority="5538" stopIfTrue="1" operator="containsText" text="NC">
      <formula>NOT(ISERROR(SEARCH("NC",V116:V118)))</formula>
    </cfRule>
  </conditionalFormatting>
  <conditionalFormatting sqref="V121:V125">
    <cfRule type="containsText" dxfId="7649" priority="5539" stopIfTrue="1" operator="containsText" text="NS">
      <formula>NOT(ISERROR(SEARCH("NS",V121:V125)))</formula>
    </cfRule>
  </conditionalFormatting>
  <conditionalFormatting sqref="V121:V125">
    <cfRule type="containsText" dxfId="7648" priority="5540" stopIfTrue="1" operator="containsText" text="DW">
      <formula>NOT(ISERROR(SEARCH("DW",V121:V125)))</formula>
    </cfRule>
  </conditionalFormatting>
  <conditionalFormatting sqref="V121:V125">
    <cfRule type="containsText" dxfId="7647" priority="5541" stopIfTrue="1" operator="containsText" text="NC">
      <formula>NOT(ISERROR(SEARCH("NC",V121:V125)))</formula>
    </cfRule>
  </conditionalFormatting>
  <conditionalFormatting sqref="V126:V127">
    <cfRule type="containsText" dxfId="7646" priority="5542" stopIfTrue="1" operator="containsText" text="NS">
      <formula>NOT(ISERROR(SEARCH("NS",V126:V127)))</formula>
    </cfRule>
  </conditionalFormatting>
  <conditionalFormatting sqref="V126:V127">
    <cfRule type="containsText" dxfId="7645" priority="5543" stopIfTrue="1" operator="containsText" text="DW">
      <formula>NOT(ISERROR(SEARCH("DW",V126:V127)))</formula>
    </cfRule>
  </conditionalFormatting>
  <conditionalFormatting sqref="V126:V127">
    <cfRule type="containsText" dxfId="7644" priority="5544" stopIfTrue="1" operator="containsText" text="NC">
      <formula>NOT(ISERROR(SEARCH("NC",V126:V127)))</formula>
    </cfRule>
  </conditionalFormatting>
  <conditionalFormatting sqref="V106">
    <cfRule type="containsText" dxfId="7643" priority="5545" stopIfTrue="1" operator="containsText" text="NS">
      <formula>NOT(ISERROR(SEARCH("NS",V106)))</formula>
    </cfRule>
  </conditionalFormatting>
  <conditionalFormatting sqref="V106">
    <cfRule type="containsText" dxfId="7642" priority="5546" stopIfTrue="1" operator="containsText" text="DW">
      <formula>NOT(ISERROR(SEARCH("DW",V106)))</formula>
    </cfRule>
  </conditionalFormatting>
  <conditionalFormatting sqref="V106">
    <cfRule type="containsText" dxfId="7641" priority="5547" stopIfTrue="1" operator="containsText" text="NC">
      <formula>NOT(ISERROR(SEARCH("NC",V106)))</formula>
    </cfRule>
  </conditionalFormatting>
  <conditionalFormatting sqref="V113:V115">
    <cfRule type="containsText" dxfId="7640" priority="5548" stopIfTrue="1" operator="containsText" text="NS">
      <formula>NOT(ISERROR(SEARCH("NS",V113:V115)))</formula>
    </cfRule>
  </conditionalFormatting>
  <conditionalFormatting sqref="V113:V115">
    <cfRule type="containsText" dxfId="7639" priority="5549" stopIfTrue="1" operator="containsText" text="DW">
      <formula>NOT(ISERROR(SEARCH("DW",V113:V115)))</formula>
    </cfRule>
  </conditionalFormatting>
  <conditionalFormatting sqref="V113:V115">
    <cfRule type="containsText" dxfId="7638" priority="5550" stopIfTrue="1" operator="containsText" text="NC">
      <formula>NOT(ISERROR(SEARCH("NC",V113:V115)))</formula>
    </cfRule>
  </conditionalFormatting>
  <conditionalFormatting sqref="V109:V110">
    <cfRule type="containsText" dxfId="7637" priority="5551" stopIfTrue="1" operator="containsText" text="NS">
      <formula>NOT(ISERROR(SEARCH("NS",V109:V110)))</formula>
    </cfRule>
  </conditionalFormatting>
  <conditionalFormatting sqref="V109:V110">
    <cfRule type="containsText" dxfId="7636" priority="5552" stopIfTrue="1" operator="containsText" text="DW">
      <formula>NOT(ISERROR(SEARCH("DW",V109:V110)))</formula>
    </cfRule>
  </conditionalFormatting>
  <conditionalFormatting sqref="V109:V110">
    <cfRule type="containsText" dxfId="7635" priority="5553" stopIfTrue="1" operator="containsText" text="NC">
      <formula>NOT(ISERROR(SEARCH("NC",V109:V110)))</formula>
    </cfRule>
  </conditionalFormatting>
  <conditionalFormatting sqref="V107:V108">
    <cfRule type="containsText" dxfId="7634" priority="5554" stopIfTrue="1" operator="containsText" text="NS">
      <formula>NOT(ISERROR(SEARCH("NS",V107:V108)))</formula>
    </cfRule>
  </conditionalFormatting>
  <conditionalFormatting sqref="V107:V108">
    <cfRule type="containsText" dxfId="7633" priority="5555" stopIfTrue="1" operator="containsText" text="DW">
      <formula>NOT(ISERROR(SEARCH("DW",V107:V108)))</formula>
    </cfRule>
  </conditionalFormatting>
  <conditionalFormatting sqref="V107:V108">
    <cfRule type="containsText" dxfId="7632" priority="5556" stopIfTrue="1" operator="containsText" text="NC">
      <formula>NOT(ISERROR(SEARCH("NC",V107:V108)))</formula>
    </cfRule>
  </conditionalFormatting>
  <conditionalFormatting sqref="V111">
    <cfRule type="containsText" dxfId="7631" priority="5557" stopIfTrue="1" operator="containsText" text="NS">
      <formula>NOT(ISERROR(SEARCH("NS",V111)))</formula>
    </cfRule>
  </conditionalFormatting>
  <conditionalFormatting sqref="V111">
    <cfRule type="containsText" dxfId="7630" priority="5558" stopIfTrue="1" operator="containsText" text="DW">
      <formula>NOT(ISERROR(SEARCH("DW",V111)))</formula>
    </cfRule>
  </conditionalFormatting>
  <conditionalFormatting sqref="V111">
    <cfRule type="containsText" dxfId="7629" priority="5559" stopIfTrue="1" operator="containsText" text="NC">
      <formula>NOT(ISERROR(SEARCH("NC",V111)))</formula>
    </cfRule>
  </conditionalFormatting>
  <conditionalFormatting sqref="V112">
    <cfRule type="containsText" dxfId="7628" priority="5560" stopIfTrue="1" operator="containsText" text="NS">
      <formula>NOT(ISERROR(SEARCH("NS",V112)))</formula>
    </cfRule>
  </conditionalFormatting>
  <conditionalFormatting sqref="V112">
    <cfRule type="containsText" dxfId="7627" priority="5561" stopIfTrue="1" operator="containsText" text="DW">
      <formula>NOT(ISERROR(SEARCH("DW",V112)))</formula>
    </cfRule>
  </conditionalFormatting>
  <conditionalFormatting sqref="V112">
    <cfRule type="containsText" dxfId="7626" priority="5562" stopIfTrue="1" operator="containsText" text="NC">
      <formula>NOT(ISERROR(SEARCH("NC",V112)))</formula>
    </cfRule>
  </conditionalFormatting>
  <conditionalFormatting sqref="V119">
    <cfRule type="containsText" dxfId="7625" priority="5563" stopIfTrue="1" operator="containsText" text="NS">
      <formula>NOT(ISERROR(SEARCH("NS",V119)))</formula>
    </cfRule>
  </conditionalFormatting>
  <conditionalFormatting sqref="V119">
    <cfRule type="containsText" dxfId="7624" priority="5564" stopIfTrue="1" operator="containsText" text="DW">
      <formula>NOT(ISERROR(SEARCH("DW",V119)))</formula>
    </cfRule>
  </conditionalFormatting>
  <conditionalFormatting sqref="V119">
    <cfRule type="containsText" dxfId="7623" priority="5565" stopIfTrue="1" operator="containsText" text="NC">
      <formula>NOT(ISERROR(SEARCH("NC",V119)))</formula>
    </cfRule>
  </conditionalFormatting>
  <conditionalFormatting sqref="V120">
    <cfRule type="containsText" dxfId="7622" priority="5566" stopIfTrue="1" operator="containsText" text="NS">
      <formula>NOT(ISERROR(SEARCH("NS",V120)))</formula>
    </cfRule>
  </conditionalFormatting>
  <conditionalFormatting sqref="V120">
    <cfRule type="containsText" dxfId="7621" priority="5567" stopIfTrue="1" operator="containsText" text="DW">
      <formula>NOT(ISERROR(SEARCH("DW",V120)))</formula>
    </cfRule>
  </conditionalFormatting>
  <conditionalFormatting sqref="V120">
    <cfRule type="containsText" dxfId="7620" priority="5568" stopIfTrue="1" operator="containsText" text="NC">
      <formula>NOT(ISERROR(SEARCH("NC",V120)))</formula>
    </cfRule>
  </conditionalFormatting>
  <conditionalFormatting sqref="W102:W105">
    <cfRule type="containsText" dxfId="7619" priority="5569" stopIfTrue="1" operator="containsText" text="NS">
      <formula>NOT(ISERROR(SEARCH("NS",W102:W105)))</formula>
    </cfRule>
  </conditionalFormatting>
  <conditionalFormatting sqref="W102:W105">
    <cfRule type="containsText" dxfId="7618" priority="5570" stopIfTrue="1" operator="containsText" text="DW">
      <formula>NOT(ISERROR(SEARCH("DW",W102:W105)))</formula>
    </cfRule>
  </conditionalFormatting>
  <conditionalFormatting sqref="W102:W105">
    <cfRule type="containsText" dxfId="7617" priority="5571" stopIfTrue="1" operator="containsText" text="NC">
      <formula>NOT(ISERROR(SEARCH("NC",W102:W105)))</formula>
    </cfRule>
  </conditionalFormatting>
  <conditionalFormatting sqref="W128:W141">
    <cfRule type="containsText" dxfId="7616" priority="5572" stopIfTrue="1" operator="containsText" text="NS">
      <formula>NOT(ISERROR(SEARCH("NS",W128:W141)))</formula>
    </cfRule>
  </conditionalFormatting>
  <conditionalFormatting sqref="W128:W141">
    <cfRule type="containsText" dxfId="7615" priority="5573" stopIfTrue="1" operator="containsText" text="DW">
      <formula>NOT(ISERROR(SEARCH("DW",W128:W141)))</formula>
    </cfRule>
  </conditionalFormatting>
  <conditionalFormatting sqref="W128:W141">
    <cfRule type="containsText" dxfId="7614" priority="5574" stopIfTrue="1" operator="containsText" text="NC">
      <formula>NOT(ISERROR(SEARCH("NC",W128:W141)))</formula>
    </cfRule>
  </conditionalFormatting>
  <conditionalFormatting sqref="W116:W118">
    <cfRule type="containsText" dxfId="7613" priority="5575" stopIfTrue="1" operator="containsText" text="NS">
      <formula>NOT(ISERROR(SEARCH("NS",W116:W118)))</formula>
    </cfRule>
  </conditionalFormatting>
  <conditionalFormatting sqref="W116:W118">
    <cfRule type="containsText" dxfId="7612" priority="5576" stopIfTrue="1" operator="containsText" text="DW">
      <formula>NOT(ISERROR(SEARCH("DW",W116:W118)))</formula>
    </cfRule>
  </conditionalFormatting>
  <conditionalFormatting sqref="W116:W118">
    <cfRule type="containsText" dxfId="7611" priority="5577" stopIfTrue="1" operator="containsText" text="NC">
      <formula>NOT(ISERROR(SEARCH("NC",W116:W118)))</formula>
    </cfRule>
  </conditionalFormatting>
  <conditionalFormatting sqref="W121:W125">
    <cfRule type="containsText" dxfId="7610" priority="5578" stopIfTrue="1" operator="containsText" text="NS">
      <formula>NOT(ISERROR(SEARCH("NS",W121:W125)))</formula>
    </cfRule>
  </conditionalFormatting>
  <conditionalFormatting sqref="W121:W125">
    <cfRule type="containsText" dxfId="7609" priority="5579" stopIfTrue="1" operator="containsText" text="DW">
      <formula>NOT(ISERROR(SEARCH("DW",W121:W125)))</formula>
    </cfRule>
  </conditionalFormatting>
  <conditionalFormatting sqref="W121:W125">
    <cfRule type="containsText" dxfId="7608" priority="5580" stopIfTrue="1" operator="containsText" text="NC">
      <formula>NOT(ISERROR(SEARCH("NC",W121:W125)))</formula>
    </cfRule>
  </conditionalFormatting>
  <conditionalFormatting sqref="W126:W127">
    <cfRule type="containsText" dxfId="7607" priority="5581" stopIfTrue="1" operator="containsText" text="NS">
      <formula>NOT(ISERROR(SEARCH("NS",W126:W127)))</formula>
    </cfRule>
  </conditionalFormatting>
  <conditionalFormatting sqref="W126:W127">
    <cfRule type="containsText" dxfId="7606" priority="5582" stopIfTrue="1" operator="containsText" text="DW">
      <formula>NOT(ISERROR(SEARCH("DW",W126:W127)))</formula>
    </cfRule>
  </conditionalFormatting>
  <conditionalFormatting sqref="W126:W127">
    <cfRule type="containsText" dxfId="7605" priority="5583" stopIfTrue="1" operator="containsText" text="NC">
      <formula>NOT(ISERROR(SEARCH("NC",W126:W127)))</formula>
    </cfRule>
  </conditionalFormatting>
  <conditionalFormatting sqref="W106">
    <cfRule type="containsText" dxfId="7604" priority="5584" stopIfTrue="1" operator="containsText" text="NS">
      <formula>NOT(ISERROR(SEARCH("NS",W106)))</formula>
    </cfRule>
  </conditionalFormatting>
  <conditionalFormatting sqref="W106">
    <cfRule type="containsText" dxfId="7603" priority="5585" stopIfTrue="1" operator="containsText" text="DW">
      <formula>NOT(ISERROR(SEARCH("DW",W106)))</formula>
    </cfRule>
  </conditionalFormatting>
  <conditionalFormatting sqref="W106">
    <cfRule type="containsText" dxfId="7602" priority="5586" stopIfTrue="1" operator="containsText" text="NC">
      <formula>NOT(ISERROR(SEARCH("NC",W106)))</formula>
    </cfRule>
  </conditionalFormatting>
  <conditionalFormatting sqref="W113:W115">
    <cfRule type="containsText" dxfId="7601" priority="5587" stopIfTrue="1" operator="containsText" text="NS">
      <formula>NOT(ISERROR(SEARCH("NS",W113:W115)))</formula>
    </cfRule>
  </conditionalFormatting>
  <conditionalFormatting sqref="W113:W115">
    <cfRule type="containsText" dxfId="7600" priority="5588" stopIfTrue="1" operator="containsText" text="DW">
      <formula>NOT(ISERROR(SEARCH("DW",W113:W115)))</formula>
    </cfRule>
  </conditionalFormatting>
  <conditionalFormatting sqref="W113:W115">
    <cfRule type="containsText" dxfId="7599" priority="5589" stopIfTrue="1" operator="containsText" text="NC">
      <formula>NOT(ISERROR(SEARCH("NC",W113:W115)))</formula>
    </cfRule>
  </conditionalFormatting>
  <conditionalFormatting sqref="W109:W110">
    <cfRule type="containsText" dxfId="7598" priority="5590" stopIfTrue="1" operator="containsText" text="NS">
      <formula>NOT(ISERROR(SEARCH("NS",W109:W110)))</formula>
    </cfRule>
  </conditionalFormatting>
  <conditionalFormatting sqref="W109:W110">
    <cfRule type="containsText" dxfId="7597" priority="5591" stopIfTrue="1" operator="containsText" text="DW">
      <formula>NOT(ISERROR(SEARCH("DW",W109:W110)))</formula>
    </cfRule>
  </conditionalFormatting>
  <conditionalFormatting sqref="W109:W110">
    <cfRule type="containsText" dxfId="7596" priority="5592" stopIfTrue="1" operator="containsText" text="NC">
      <formula>NOT(ISERROR(SEARCH("NC",W109:W110)))</formula>
    </cfRule>
  </conditionalFormatting>
  <conditionalFormatting sqref="W107:W108">
    <cfRule type="containsText" dxfId="7595" priority="5593" stopIfTrue="1" operator="containsText" text="NS">
      <formula>NOT(ISERROR(SEARCH("NS",W107:W108)))</formula>
    </cfRule>
  </conditionalFormatting>
  <conditionalFormatting sqref="W107:W108">
    <cfRule type="containsText" dxfId="7594" priority="5594" stopIfTrue="1" operator="containsText" text="DW">
      <formula>NOT(ISERROR(SEARCH("DW",W107:W108)))</formula>
    </cfRule>
  </conditionalFormatting>
  <conditionalFormatting sqref="W107:W108">
    <cfRule type="containsText" dxfId="7593" priority="5595" stopIfTrue="1" operator="containsText" text="NC">
      <formula>NOT(ISERROR(SEARCH("NC",W107:W108)))</formula>
    </cfRule>
  </conditionalFormatting>
  <conditionalFormatting sqref="W111">
    <cfRule type="containsText" dxfId="7592" priority="5596" stopIfTrue="1" operator="containsText" text="NS">
      <formula>NOT(ISERROR(SEARCH("NS",W111)))</formula>
    </cfRule>
  </conditionalFormatting>
  <conditionalFormatting sqref="W111">
    <cfRule type="containsText" dxfId="7591" priority="5597" stopIfTrue="1" operator="containsText" text="DW">
      <formula>NOT(ISERROR(SEARCH("DW",W111)))</formula>
    </cfRule>
  </conditionalFormatting>
  <conditionalFormatting sqref="W111">
    <cfRule type="containsText" dxfId="7590" priority="5598" stopIfTrue="1" operator="containsText" text="NC">
      <formula>NOT(ISERROR(SEARCH("NC",W111)))</formula>
    </cfRule>
  </conditionalFormatting>
  <conditionalFormatting sqref="W112">
    <cfRule type="containsText" dxfId="7589" priority="5599" stopIfTrue="1" operator="containsText" text="NS">
      <formula>NOT(ISERROR(SEARCH("NS",W112)))</formula>
    </cfRule>
  </conditionalFormatting>
  <conditionalFormatting sqref="W112">
    <cfRule type="containsText" dxfId="7588" priority="5600" stopIfTrue="1" operator="containsText" text="DW">
      <formula>NOT(ISERROR(SEARCH("DW",W112)))</formula>
    </cfRule>
  </conditionalFormatting>
  <conditionalFormatting sqref="W112">
    <cfRule type="containsText" dxfId="7587" priority="5601" stopIfTrue="1" operator="containsText" text="NC">
      <formula>NOT(ISERROR(SEARCH("NC",W112)))</formula>
    </cfRule>
  </conditionalFormatting>
  <conditionalFormatting sqref="W119">
    <cfRule type="containsText" dxfId="7586" priority="5602" stopIfTrue="1" operator="containsText" text="NS">
      <formula>NOT(ISERROR(SEARCH("NS",W119)))</formula>
    </cfRule>
  </conditionalFormatting>
  <conditionalFormatting sqref="W119">
    <cfRule type="containsText" dxfId="7585" priority="5603" stopIfTrue="1" operator="containsText" text="DW">
      <formula>NOT(ISERROR(SEARCH("DW",W119)))</formula>
    </cfRule>
  </conditionalFormatting>
  <conditionalFormatting sqref="W119">
    <cfRule type="containsText" dxfId="7584" priority="5604" stopIfTrue="1" operator="containsText" text="NC">
      <formula>NOT(ISERROR(SEARCH("NC",W119)))</formula>
    </cfRule>
  </conditionalFormatting>
  <conditionalFormatting sqref="W120">
    <cfRule type="containsText" dxfId="7583" priority="5605" stopIfTrue="1" operator="containsText" text="NS">
      <formula>NOT(ISERROR(SEARCH("NS",W120)))</formula>
    </cfRule>
  </conditionalFormatting>
  <conditionalFormatting sqref="W120">
    <cfRule type="containsText" dxfId="7582" priority="5606" stopIfTrue="1" operator="containsText" text="DW">
      <formula>NOT(ISERROR(SEARCH("DW",W120)))</formula>
    </cfRule>
  </conditionalFormatting>
  <conditionalFormatting sqref="W120">
    <cfRule type="containsText" dxfId="7581" priority="5607" stopIfTrue="1" operator="containsText" text="NC">
      <formula>NOT(ISERROR(SEARCH("NC",W120)))</formula>
    </cfRule>
  </conditionalFormatting>
  <conditionalFormatting sqref="X102:X105">
    <cfRule type="containsText" dxfId="7580" priority="5608" stopIfTrue="1" operator="containsText" text="NS">
      <formula>NOT(ISERROR(SEARCH("NS",X102:X105)))</formula>
    </cfRule>
  </conditionalFormatting>
  <conditionalFormatting sqref="X102:X105">
    <cfRule type="containsText" dxfId="7579" priority="5609" stopIfTrue="1" operator="containsText" text="DW">
      <formula>NOT(ISERROR(SEARCH("DW",X102:X105)))</formula>
    </cfRule>
  </conditionalFormatting>
  <conditionalFormatting sqref="X102:X105">
    <cfRule type="containsText" dxfId="7578" priority="5610" stopIfTrue="1" operator="containsText" text="NC">
      <formula>NOT(ISERROR(SEARCH("NC",X102:X105)))</formula>
    </cfRule>
  </conditionalFormatting>
  <conditionalFormatting sqref="X128:X141">
    <cfRule type="containsText" dxfId="7577" priority="5611" stopIfTrue="1" operator="containsText" text="NS">
      <formula>NOT(ISERROR(SEARCH("NS",X128:X141)))</formula>
    </cfRule>
  </conditionalFormatting>
  <conditionalFormatting sqref="X128:X141">
    <cfRule type="containsText" dxfId="7576" priority="5612" stopIfTrue="1" operator="containsText" text="DW">
      <formula>NOT(ISERROR(SEARCH("DW",X128:X141)))</formula>
    </cfRule>
  </conditionalFormatting>
  <conditionalFormatting sqref="X128:X141">
    <cfRule type="containsText" dxfId="7575" priority="5613" stopIfTrue="1" operator="containsText" text="NC">
      <formula>NOT(ISERROR(SEARCH("NC",X128:X141)))</formula>
    </cfRule>
  </conditionalFormatting>
  <conditionalFormatting sqref="X116:X118">
    <cfRule type="containsText" dxfId="7574" priority="5614" stopIfTrue="1" operator="containsText" text="NS">
      <formula>NOT(ISERROR(SEARCH("NS",X116:X118)))</formula>
    </cfRule>
  </conditionalFormatting>
  <conditionalFormatting sqref="X116:X118">
    <cfRule type="containsText" dxfId="7573" priority="5615" stopIfTrue="1" operator="containsText" text="DW">
      <formula>NOT(ISERROR(SEARCH("DW",X116:X118)))</formula>
    </cfRule>
  </conditionalFormatting>
  <conditionalFormatting sqref="X116:X118">
    <cfRule type="containsText" dxfId="7572" priority="5616" stopIfTrue="1" operator="containsText" text="NC">
      <formula>NOT(ISERROR(SEARCH("NC",X116:X118)))</formula>
    </cfRule>
  </conditionalFormatting>
  <conditionalFormatting sqref="X121:X125">
    <cfRule type="containsText" dxfId="7571" priority="5617" stopIfTrue="1" operator="containsText" text="NS">
      <formula>NOT(ISERROR(SEARCH("NS",X121:X125)))</formula>
    </cfRule>
  </conditionalFormatting>
  <conditionalFormatting sqref="X121:X125">
    <cfRule type="containsText" dxfId="7570" priority="5618" stopIfTrue="1" operator="containsText" text="DW">
      <formula>NOT(ISERROR(SEARCH("DW",X121:X125)))</formula>
    </cfRule>
  </conditionalFormatting>
  <conditionalFormatting sqref="X121:X125">
    <cfRule type="containsText" dxfId="7569" priority="5619" stopIfTrue="1" operator="containsText" text="NC">
      <formula>NOT(ISERROR(SEARCH("NC",X121:X125)))</formula>
    </cfRule>
  </conditionalFormatting>
  <conditionalFormatting sqref="X126:X127">
    <cfRule type="containsText" dxfId="7568" priority="5620" stopIfTrue="1" operator="containsText" text="NS">
      <formula>NOT(ISERROR(SEARCH("NS",X126:X127)))</formula>
    </cfRule>
  </conditionalFormatting>
  <conditionalFormatting sqref="X126:X127">
    <cfRule type="containsText" dxfId="7567" priority="5621" stopIfTrue="1" operator="containsText" text="DW">
      <formula>NOT(ISERROR(SEARCH("DW",X126:X127)))</formula>
    </cfRule>
  </conditionalFormatting>
  <conditionalFormatting sqref="X126:X127">
    <cfRule type="containsText" dxfId="7566" priority="5622" stopIfTrue="1" operator="containsText" text="NC">
      <formula>NOT(ISERROR(SEARCH("NC",X126:X127)))</formula>
    </cfRule>
  </conditionalFormatting>
  <conditionalFormatting sqref="X106">
    <cfRule type="containsText" dxfId="7565" priority="5623" stopIfTrue="1" operator="containsText" text="NS">
      <formula>NOT(ISERROR(SEARCH("NS",X106)))</formula>
    </cfRule>
  </conditionalFormatting>
  <conditionalFormatting sqref="X106">
    <cfRule type="containsText" dxfId="7564" priority="5624" stopIfTrue="1" operator="containsText" text="DW">
      <formula>NOT(ISERROR(SEARCH("DW",X106)))</formula>
    </cfRule>
  </conditionalFormatting>
  <conditionalFormatting sqref="X106">
    <cfRule type="containsText" dxfId="7563" priority="5625" stopIfTrue="1" operator="containsText" text="NC">
      <formula>NOT(ISERROR(SEARCH("NC",X106)))</formula>
    </cfRule>
  </conditionalFormatting>
  <conditionalFormatting sqref="X113:X115">
    <cfRule type="containsText" dxfId="7562" priority="5626" stopIfTrue="1" operator="containsText" text="NS">
      <formula>NOT(ISERROR(SEARCH("NS",X113:X115)))</formula>
    </cfRule>
  </conditionalFormatting>
  <conditionalFormatting sqref="X113:X115">
    <cfRule type="containsText" dxfId="7561" priority="5627" stopIfTrue="1" operator="containsText" text="DW">
      <formula>NOT(ISERROR(SEARCH("DW",X113:X115)))</formula>
    </cfRule>
  </conditionalFormatting>
  <conditionalFormatting sqref="X113:X115">
    <cfRule type="containsText" dxfId="7560" priority="5628" stopIfTrue="1" operator="containsText" text="NC">
      <formula>NOT(ISERROR(SEARCH("NC",X113:X115)))</formula>
    </cfRule>
  </conditionalFormatting>
  <conditionalFormatting sqref="X109:X110">
    <cfRule type="containsText" dxfId="7559" priority="5629" stopIfTrue="1" operator="containsText" text="NS">
      <formula>NOT(ISERROR(SEARCH("NS",X109:X110)))</formula>
    </cfRule>
  </conditionalFormatting>
  <conditionalFormatting sqref="X109:X110">
    <cfRule type="containsText" dxfId="7558" priority="5630" stopIfTrue="1" operator="containsText" text="DW">
      <formula>NOT(ISERROR(SEARCH("DW",X109:X110)))</formula>
    </cfRule>
  </conditionalFormatting>
  <conditionalFormatting sqref="X109:X110">
    <cfRule type="containsText" dxfId="7557" priority="5631" stopIfTrue="1" operator="containsText" text="NC">
      <formula>NOT(ISERROR(SEARCH("NC",X109:X110)))</formula>
    </cfRule>
  </conditionalFormatting>
  <conditionalFormatting sqref="X107:X108">
    <cfRule type="containsText" dxfId="7556" priority="5632" stopIfTrue="1" operator="containsText" text="NS">
      <formula>NOT(ISERROR(SEARCH("NS",X107:X108)))</formula>
    </cfRule>
  </conditionalFormatting>
  <conditionalFormatting sqref="X107:X108">
    <cfRule type="containsText" dxfId="7555" priority="5633" stopIfTrue="1" operator="containsText" text="DW">
      <formula>NOT(ISERROR(SEARCH("DW",X107:X108)))</formula>
    </cfRule>
  </conditionalFormatting>
  <conditionalFormatting sqref="X107:X108">
    <cfRule type="containsText" dxfId="7554" priority="5634" stopIfTrue="1" operator="containsText" text="NC">
      <formula>NOT(ISERROR(SEARCH("NC",X107:X108)))</formula>
    </cfRule>
  </conditionalFormatting>
  <conditionalFormatting sqref="X111">
    <cfRule type="containsText" dxfId="7553" priority="5635" stopIfTrue="1" operator="containsText" text="NS">
      <formula>NOT(ISERROR(SEARCH("NS",X111)))</formula>
    </cfRule>
  </conditionalFormatting>
  <conditionalFormatting sqref="X111">
    <cfRule type="containsText" dxfId="7552" priority="5636" stopIfTrue="1" operator="containsText" text="DW">
      <formula>NOT(ISERROR(SEARCH("DW",X111)))</formula>
    </cfRule>
  </conditionalFormatting>
  <conditionalFormatting sqref="X111">
    <cfRule type="containsText" dxfId="7551" priority="5637" stopIfTrue="1" operator="containsText" text="NC">
      <formula>NOT(ISERROR(SEARCH("NC",X111)))</formula>
    </cfRule>
  </conditionalFormatting>
  <conditionalFormatting sqref="X112">
    <cfRule type="containsText" dxfId="7550" priority="5638" stopIfTrue="1" operator="containsText" text="NS">
      <formula>NOT(ISERROR(SEARCH("NS",X112)))</formula>
    </cfRule>
  </conditionalFormatting>
  <conditionalFormatting sqref="X112">
    <cfRule type="containsText" dxfId="7549" priority="5639" stopIfTrue="1" operator="containsText" text="DW">
      <formula>NOT(ISERROR(SEARCH("DW",X112)))</formula>
    </cfRule>
  </conditionalFormatting>
  <conditionalFormatting sqref="X112">
    <cfRule type="containsText" dxfId="7548" priority="5640" stopIfTrue="1" operator="containsText" text="NC">
      <formula>NOT(ISERROR(SEARCH("NC",X112)))</formula>
    </cfRule>
  </conditionalFormatting>
  <conditionalFormatting sqref="X119">
    <cfRule type="containsText" dxfId="7547" priority="5641" stopIfTrue="1" operator="containsText" text="NS">
      <formula>NOT(ISERROR(SEARCH("NS",X119)))</formula>
    </cfRule>
  </conditionalFormatting>
  <conditionalFormatting sqref="X119">
    <cfRule type="containsText" dxfId="7546" priority="5642" stopIfTrue="1" operator="containsText" text="DW">
      <formula>NOT(ISERROR(SEARCH("DW",X119)))</formula>
    </cfRule>
  </conditionalFormatting>
  <conditionalFormatting sqref="X119">
    <cfRule type="containsText" dxfId="7545" priority="5643" stopIfTrue="1" operator="containsText" text="NC">
      <formula>NOT(ISERROR(SEARCH("NC",X119)))</formula>
    </cfRule>
  </conditionalFormatting>
  <conditionalFormatting sqref="X120">
    <cfRule type="containsText" dxfId="7544" priority="5644" stopIfTrue="1" operator="containsText" text="NS">
      <formula>NOT(ISERROR(SEARCH("NS",X120)))</formula>
    </cfRule>
  </conditionalFormatting>
  <conditionalFormatting sqref="X120">
    <cfRule type="containsText" dxfId="7543" priority="5645" stopIfTrue="1" operator="containsText" text="DW">
      <formula>NOT(ISERROR(SEARCH("DW",X120)))</formula>
    </cfRule>
  </conditionalFormatting>
  <conditionalFormatting sqref="X120">
    <cfRule type="containsText" dxfId="7542" priority="5646" stopIfTrue="1" operator="containsText" text="NC">
      <formula>NOT(ISERROR(SEARCH("NC",X120)))</formula>
    </cfRule>
  </conditionalFormatting>
  <conditionalFormatting sqref="Y102:Y105">
    <cfRule type="containsText" dxfId="7541" priority="5647" stopIfTrue="1" operator="containsText" text="NS">
      <formula>NOT(ISERROR(SEARCH("NS",Y102:Y105)))</formula>
    </cfRule>
  </conditionalFormatting>
  <conditionalFormatting sqref="Y102:Y105">
    <cfRule type="containsText" dxfId="7540" priority="5648" stopIfTrue="1" operator="containsText" text="DW">
      <formula>NOT(ISERROR(SEARCH("DW",Y102:Y105)))</formula>
    </cfRule>
  </conditionalFormatting>
  <conditionalFormatting sqref="Y102:Y105">
    <cfRule type="containsText" dxfId="7539" priority="5649" stopIfTrue="1" operator="containsText" text="NC">
      <formula>NOT(ISERROR(SEARCH("NC",Y102:Y105)))</formula>
    </cfRule>
  </conditionalFormatting>
  <conditionalFormatting sqref="Y128:Y141">
    <cfRule type="containsText" dxfId="7538" priority="5650" stopIfTrue="1" operator="containsText" text="NS">
      <formula>NOT(ISERROR(SEARCH("NS",Y128:Y141)))</formula>
    </cfRule>
  </conditionalFormatting>
  <conditionalFormatting sqref="Y128:Y141">
    <cfRule type="containsText" dxfId="7537" priority="5651" stopIfTrue="1" operator="containsText" text="DW">
      <formula>NOT(ISERROR(SEARCH("DW",Y128:Y141)))</formula>
    </cfRule>
  </conditionalFormatting>
  <conditionalFormatting sqref="Y128:Y141">
    <cfRule type="containsText" dxfId="7536" priority="5652" stopIfTrue="1" operator="containsText" text="NC">
      <formula>NOT(ISERROR(SEARCH("NC",Y128:Y141)))</formula>
    </cfRule>
  </conditionalFormatting>
  <conditionalFormatting sqref="Y116:Y118">
    <cfRule type="containsText" dxfId="7535" priority="5653" stopIfTrue="1" operator="containsText" text="NS">
      <formula>NOT(ISERROR(SEARCH("NS",Y116:Y118)))</formula>
    </cfRule>
  </conditionalFormatting>
  <conditionalFormatting sqref="Y116:Y118">
    <cfRule type="containsText" dxfId="7534" priority="5654" stopIfTrue="1" operator="containsText" text="DW">
      <formula>NOT(ISERROR(SEARCH("DW",Y116:Y118)))</formula>
    </cfRule>
  </conditionalFormatting>
  <conditionalFormatting sqref="Y116:Y118">
    <cfRule type="containsText" dxfId="7533" priority="5655" stopIfTrue="1" operator="containsText" text="NC">
      <formula>NOT(ISERROR(SEARCH("NC",Y116:Y118)))</formula>
    </cfRule>
  </conditionalFormatting>
  <conditionalFormatting sqref="Y121:Y125">
    <cfRule type="containsText" dxfId="7532" priority="5656" stopIfTrue="1" operator="containsText" text="NS">
      <formula>NOT(ISERROR(SEARCH("NS",Y121:Y125)))</formula>
    </cfRule>
  </conditionalFormatting>
  <conditionalFormatting sqref="Y121:Y125">
    <cfRule type="containsText" dxfId="7531" priority="5657" stopIfTrue="1" operator="containsText" text="DW">
      <formula>NOT(ISERROR(SEARCH("DW",Y121:Y125)))</formula>
    </cfRule>
  </conditionalFormatting>
  <conditionalFormatting sqref="Y121:Y125">
    <cfRule type="containsText" dxfId="7530" priority="5658" stopIfTrue="1" operator="containsText" text="NC">
      <formula>NOT(ISERROR(SEARCH("NC",Y121:Y125)))</formula>
    </cfRule>
  </conditionalFormatting>
  <conditionalFormatting sqref="Y126:Y127">
    <cfRule type="containsText" dxfId="7529" priority="5659" stopIfTrue="1" operator="containsText" text="NS">
      <formula>NOT(ISERROR(SEARCH("NS",Y126:Y127)))</formula>
    </cfRule>
  </conditionalFormatting>
  <conditionalFormatting sqref="Y126:Y127">
    <cfRule type="containsText" dxfId="7528" priority="5660" stopIfTrue="1" operator="containsText" text="DW">
      <formula>NOT(ISERROR(SEARCH("DW",Y126:Y127)))</formula>
    </cfRule>
  </conditionalFormatting>
  <conditionalFormatting sqref="Y126:Y127">
    <cfRule type="containsText" dxfId="7527" priority="5661" stopIfTrue="1" operator="containsText" text="NC">
      <formula>NOT(ISERROR(SEARCH("NC",Y126:Y127)))</formula>
    </cfRule>
  </conditionalFormatting>
  <conditionalFormatting sqref="Y106">
    <cfRule type="containsText" dxfId="7526" priority="5662" stopIfTrue="1" operator="containsText" text="NS">
      <formula>NOT(ISERROR(SEARCH("NS",Y106)))</formula>
    </cfRule>
  </conditionalFormatting>
  <conditionalFormatting sqref="Y106">
    <cfRule type="containsText" dxfId="7525" priority="5663" stopIfTrue="1" operator="containsText" text="DW">
      <formula>NOT(ISERROR(SEARCH("DW",Y106)))</formula>
    </cfRule>
  </conditionalFormatting>
  <conditionalFormatting sqref="Y106">
    <cfRule type="containsText" dxfId="7524" priority="5664" stopIfTrue="1" operator="containsText" text="NC">
      <formula>NOT(ISERROR(SEARCH("NC",Y106)))</formula>
    </cfRule>
  </conditionalFormatting>
  <conditionalFormatting sqref="Y113:Y115">
    <cfRule type="containsText" dxfId="7523" priority="5665" stopIfTrue="1" operator="containsText" text="NS">
      <formula>NOT(ISERROR(SEARCH("NS",Y113:Y115)))</formula>
    </cfRule>
  </conditionalFormatting>
  <conditionalFormatting sqref="Y113:Y115">
    <cfRule type="containsText" dxfId="7522" priority="5666" stopIfTrue="1" operator="containsText" text="DW">
      <formula>NOT(ISERROR(SEARCH("DW",Y113:Y115)))</formula>
    </cfRule>
  </conditionalFormatting>
  <conditionalFormatting sqref="Y113:Y115">
    <cfRule type="containsText" dxfId="7521" priority="5667" stopIfTrue="1" operator="containsText" text="NC">
      <formula>NOT(ISERROR(SEARCH("NC",Y113:Y115)))</formula>
    </cfRule>
  </conditionalFormatting>
  <conditionalFormatting sqref="Y109:Y110">
    <cfRule type="containsText" dxfId="7520" priority="5668" stopIfTrue="1" operator="containsText" text="NS">
      <formula>NOT(ISERROR(SEARCH("NS",Y109:Y110)))</formula>
    </cfRule>
  </conditionalFormatting>
  <conditionalFormatting sqref="Y109:Y110">
    <cfRule type="containsText" dxfId="7519" priority="5669" stopIfTrue="1" operator="containsText" text="DW">
      <formula>NOT(ISERROR(SEARCH("DW",Y109:Y110)))</formula>
    </cfRule>
  </conditionalFormatting>
  <conditionalFormatting sqref="Y109:Y110">
    <cfRule type="containsText" dxfId="7518" priority="5670" stopIfTrue="1" operator="containsText" text="NC">
      <formula>NOT(ISERROR(SEARCH("NC",Y109:Y110)))</formula>
    </cfRule>
  </conditionalFormatting>
  <conditionalFormatting sqref="Y107:Y108">
    <cfRule type="containsText" dxfId="7517" priority="5671" stopIfTrue="1" operator="containsText" text="NS">
      <formula>NOT(ISERROR(SEARCH("NS",Y107:Y108)))</formula>
    </cfRule>
  </conditionalFormatting>
  <conditionalFormatting sqref="Y107:Y108">
    <cfRule type="containsText" dxfId="7516" priority="5672" stopIfTrue="1" operator="containsText" text="DW">
      <formula>NOT(ISERROR(SEARCH("DW",Y107:Y108)))</formula>
    </cfRule>
  </conditionalFormatting>
  <conditionalFormatting sqref="Y107:Y108">
    <cfRule type="containsText" dxfId="7515" priority="5673" stopIfTrue="1" operator="containsText" text="NC">
      <formula>NOT(ISERROR(SEARCH("NC",Y107:Y108)))</formula>
    </cfRule>
  </conditionalFormatting>
  <conditionalFormatting sqref="Y111">
    <cfRule type="containsText" dxfId="7514" priority="5674" stopIfTrue="1" operator="containsText" text="NS">
      <formula>NOT(ISERROR(SEARCH("NS",Y111)))</formula>
    </cfRule>
  </conditionalFormatting>
  <conditionalFormatting sqref="Y111">
    <cfRule type="containsText" dxfId="7513" priority="5675" stopIfTrue="1" operator="containsText" text="DW">
      <formula>NOT(ISERROR(SEARCH("DW",Y111)))</formula>
    </cfRule>
  </conditionalFormatting>
  <conditionalFormatting sqref="Y111">
    <cfRule type="containsText" dxfId="7512" priority="5676" stopIfTrue="1" operator="containsText" text="NC">
      <formula>NOT(ISERROR(SEARCH("NC",Y111)))</formula>
    </cfRule>
  </conditionalFormatting>
  <conditionalFormatting sqref="Y112">
    <cfRule type="containsText" dxfId="7511" priority="5677" stopIfTrue="1" operator="containsText" text="NS">
      <formula>NOT(ISERROR(SEARCH("NS",Y112)))</formula>
    </cfRule>
  </conditionalFormatting>
  <conditionalFormatting sqref="Y112">
    <cfRule type="containsText" dxfId="7510" priority="5678" stopIfTrue="1" operator="containsText" text="DW">
      <formula>NOT(ISERROR(SEARCH("DW",Y112)))</formula>
    </cfRule>
  </conditionalFormatting>
  <conditionalFormatting sqref="Y112">
    <cfRule type="containsText" dxfId="7509" priority="5679" stopIfTrue="1" operator="containsText" text="NC">
      <formula>NOT(ISERROR(SEARCH("NC",Y112)))</formula>
    </cfRule>
  </conditionalFormatting>
  <conditionalFormatting sqref="Y119">
    <cfRule type="containsText" dxfId="7508" priority="5680" stopIfTrue="1" operator="containsText" text="NS">
      <formula>NOT(ISERROR(SEARCH("NS",Y119)))</formula>
    </cfRule>
  </conditionalFormatting>
  <conditionalFormatting sqref="Y119">
    <cfRule type="containsText" dxfId="7507" priority="5681" stopIfTrue="1" operator="containsText" text="DW">
      <formula>NOT(ISERROR(SEARCH("DW",Y119)))</formula>
    </cfRule>
  </conditionalFormatting>
  <conditionalFormatting sqref="Y119">
    <cfRule type="containsText" dxfId="7506" priority="5682" stopIfTrue="1" operator="containsText" text="NC">
      <formula>NOT(ISERROR(SEARCH("NC",Y119)))</formula>
    </cfRule>
  </conditionalFormatting>
  <conditionalFormatting sqref="Y120">
    <cfRule type="containsText" dxfId="7505" priority="5683" stopIfTrue="1" operator="containsText" text="NS">
      <formula>NOT(ISERROR(SEARCH("NS",Y120)))</formula>
    </cfRule>
  </conditionalFormatting>
  <conditionalFormatting sqref="Y120">
    <cfRule type="containsText" dxfId="7504" priority="5684" stopIfTrue="1" operator="containsText" text="DW">
      <formula>NOT(ISERROR(SEARCH("DW",Y120)))</formula>
    </cfRule>
  </conditionalFormatting>
  <conditionalFormatting sqref="Y120">
    <cfRule type="containsText" dxfId="7503" priority="5685" stopIfTrue="1" operator="containsText" text="NC">
      <formula>NOT(ISERROR(SEARCH("NC",Y120)))</formula>
    </cfRule>
  </conditionalFormatting>
  <conditionalFormatting sqref="Z102:Z105">
    <cfRule type="containsText" dxfId="7502" priority="5686" stopIfTrue="1" operator="containsText" text="NS">
      <formula>NOT(ISERROR(SEARCH("NS",Z102:Z105)))</formula>
    </cfRule>
  </conditionalFormatting>
  <conditionalFormatting sqref="Z102:Z105">
    <cfRule type="containsText" dxfId="7501" priority="5687" stopIfTrue="1" operator="containsText" text="DW">
      <formula>NOT(ISERROR(SEARCH("DW",Z102:Z105)))</formula>
    </cfRule>
  </conditionalFormatting>
  <conditionalFormatting sqref="Z102:Z105">
    <cfRule type="containsText" dxfId="7500" priority="5688" stopIfTrue="1" operator="containsText" text="NC">
      <formula>NOT(ISERROR(SEARCH("NC",Z102:Z105)))</formula>
    </cfRule>
  </conditionalFormatting>
  <conditionalFormatting sqref="Z128:Z141">
    <cfRule type="containsText" dxfId="7499" priority="5689" stopIfTrue="1" operator="containsText" text="NS">
      <formula>NOT(ISERROR(SEARCH("NS",Z128:Z141)))</formula>
    </cfRule>
  </conditionalFormatting>
  <conditionalFormatting sqref="Z128:Z141">
    <cfRule type="containsText" dxfId="7498" priority="5690" stopIfTrue="1" operator="containsText" text="DW">
      <formula>NOT(ISERROR(SEARCH("DW",Z128:Z141)))</formula>
    </cfRule>
  </conditionalFormatting>
  <conditionalFormatting sqref="Z128:Z141">
    <cfRule type="containsText" dxfId="7497" priority="5691" stopIfTrue="1" operator="containsText" text="NC">
      <formula>NOT(ISERROR(SEARCH("NC",Z128:Z141)))</formula>
    </cfRule>
  </conditionalFormatting>
  <conditionalFormatting sqref="Z116:Z118">
    <cfRule type="containsText" dxfId="7496" priority="5692" stopIfTrue="1" operator="containsText" text="NS">
      <formula>NOT(ISERROR(SEARCH("NS",Z116:Z118)))</formula>
    </cfRule>
  </conditionalFormatting>
  <conditionalFormatting sqref="Z116:Z118">
    <cfRule type="containsText" dxfId="7495" priority="5693" stopIfTrue="1" operator="containsText" text="DW">
      <formula>NOT(ISERROR(SEARCH("DW",Z116:Z118)))</formula>
    </cfRule>
  </conditionalFormatting>
  <conditionalFormatting sqref="Z116:Z118">
    <cfRule type="containsText" dxfId="7494" priority="5694" stopIfTrue="1" operator="containsText" text="NC">
      <formula>NOT(ISERROR(SEARCH("NC",Z116:Z118)))</formula>
    </cfRule>
  </conditionalFormatting>
  <conditionalFormatting sqref="Z121:Z125">
    <cfRule type="containsText" dxfId="7493" priority="5695" stopIfTrue="1" operator="containsText" text="NS">
      <formula>NOT(ISERROR(SEARCH("NS",Z121:Z125)))</formula>
    </cfRule>
  </conditionalFormatting>
  <conditionalFormatting sqref="Z121:Z125">
    <cfRule type="containsText" dxfId="7492" priority="5696" stopIfTrue="1" operator="containsText" text="DW">
      <formula>NOT(ISERROR(SEARCH("DW",Z121:Z125)))</formula>
    </cfRule>
  </conditionalFormatting>
  <conditionalFormatting sqref="Z121:Z125">
    <cfRule type="containsText" dxfId="7491" priority="5697" stopIfTrue="1" operator="containsText" text="NC">
      <formula>NOT(ISERROR(SEARCH("NC",Z121:Z125)))</formula>
    </cfRule>
  </conditionalFormatting>
  <conditionalFormatting sqref="Z126:Z127">
    <cfRule type="containsText" dxfId="7490" priority="5698" stopIfTrue="1" operator="containsText" text="NS">
      <formula>NOT(ISERROR(SEARCH("NS",Z126:Z127)))</formula>
    </cfRule>
  </conditionalFormatting>
  <conditionalFormatting sqref="Z126:Z127">
    <cfRule type="containsText" dxfId="7489" priority="5699" stopIfTrue="1" operator="containsText" text="DW">
      <formula>NOT(ISERROR(SEARCH("DW",Z126:Z127)))</formula>
    </cfRule>
  </conditionalFormatting>
  <conditionalFormatting sqref="Z126:Z127">
    <cfRule type="containsText" dxfId="7488" priority="5700" stopIfTrue="1" operator="containsText" text="NC">
      <formula>NOT(ISERROR(SEARCH("NC",Z126:Z127)))</formula>
    </cfRule>
  </conditionalFormatting>
  <conditionalFormatting sqref="Z106">
    <cfRule type="containsText" dxfId="7487" priority="5701" stopIfTrue="1" operator="containsText" text="NS">
      <formula>NOT(ISERROR(SEARCH("NS",Z106)))</formula>
    </cfRule>
  </conditionalFormatting>
  <conditionalFormatting sqref="Z106">
    <cfRule type="containsText" dxfId="7486" priority="5702" stopIfTrue="1" operator="containsText" text="DW">
      <formula>NOT(ISERROR(SEARCH("DW",Z106)))</formula>
    </cfRule>
  </conditionalFormatting>
  <conditionalFormatting sqref="Z106">
    <cfRule type="containsText" dxfId="7485" priority="5703" stopIfTrue="1" operator="containsText" text="NC">
      <formula>NOT(ISERROR(SEARCH("NC",Z106)))</formula>
    </cfRule>
  </conditionalFormatting>
  <conditionalFormatting sqref="Z113:Z115">
    <cfRule type="containsText" dxfId="7484" priority="5704" stopIfTrue="1" operator="containsText" text="NS">
      <formula>NOT(ISERROR(SEARCH("NS",Z113:Z115)))</formula>
    </cfRule>
  </conditionalFormatting>
  <conditionalFormatting sqref="Z113:Z115">
    <cfRule type="containsText" dxfId="7483" priority="5705" stopIfTrue="1" operator="containsText" text="DW">
      <formula>NOT(ISERROR(SEARCH("DW",Z113:Z115)))</formula>
    </cfRule>
  </conditionalFormatting>
  <conditionalFormatting sqref="Z113:Z115">
    <cfRule type="containsText" dxfId="7482" priority="5706" stopIfTrue="1" operator="containsText" text="NC">
      <formula>NOT(ISERROR(SEARCH("NC",Z113:Z115)))</formula>
    </cfRule>
  </conditionalFormatting>
  <conditionalFormatting sqref="Z109:Z110">
    <cfRule type="containsText" dxfId="7481" priority="5707" stopIfTrue="1" operator="containsText" text="NS">
      <formula>NOT(ISERROR(SEARCH("NS",Z109:Z110)))</formula>
    </cfRule>
  </conditionalFormatting>
  <conditionalFormatting sqref="Z109:Z110">
    <cfRule type="containsText" dxfId="7480" priority="5708" stopIfTrue="1" operator="containsText" text="DW">
      <formula>NOT(ISERROR(SEARCH("DW",Z109:Z110)))</formula>
    </cfRule>
  </conditionalFormatting>
  <conditionalFormatting sqref="Z109:Z110">
    <cfRule type="containsText" dxfId="7479" priority="5709" stopIfTrue="1" operator="containsText" text="NC">
      <formula>NOT(ISERROR(SEARCH("NC",Z109:Z110)))</formula>
    </cfRule>
  </conditionalFormatting>
  <conditionalFormatting sqref="Z107:Z108">
    <cfRule type="containsText" dxfId="7478" priority="5710" stopIfTrue="1" operator="containsText" text="NS">
      <formula>NOT(ISERROR(SEARCH("NS",Z107:Z108)))</formula>
    </cfRule>
  </conditionalFormatting>
  <conditionalFormatting sqref="Z107:Z108">
    <cfRule type="containsText" dxfId="7477" priority="5711" stopIfTrue="1" operator="containsText" text="DW">
      <formula>NOT(ISERROR(SEARCH("DW",Z107:Z108)))</formula>
    </cfRule>
  </conditionalFormatting>
  <conditionalFormatting sqref="Z107:Z108">
    <cfRule type="containsText" dxfId="7476" priority="5712" stopIfTrue="1" operator="containsText" text="NC">
      <formula>NOT(ISERROR(SEARCH("NC",Z107:Z108)))</formula>
    </cfRule>
  </conditionalFormatting>
  <conditionalFormatting sqref="Z111">
    <cfRule type="containsText" dxfId="7475" priority="5713" stopIfTrue="1" operator="containsText" text="NS">
      <formula>NOT(ISERROR(SEARCH("NS",Z111)))</formula>
    </cfRule>
  </conditionalFormatting>
  <conditionalFormatting sqref="Z111">
    <cfRule type="containsText" dxfId="7474" priority="5714" stopIfTrue="1" operator="containsText" text="DW">
      <formula>NOT(ISERROR(SEARCH("DW",Z111)))</formula>
    </cfRule>
  </conditionalFormatting>
  <conditionalFormatting sqref="Z111">
    <cfRule type="containsText" dxfId="7473" priority="5715" stopIfTrue="1" operator="containsText" text="NC">
      <formula>NOT(ISERROR(SEARCH("NC",Z111)))</formula>
    </cfRule>
  </conditionalFormatting>
  <conditionalFormatting sqref="Z112">
    <cfRule type="containsText" dxfId="7472" priority="5716" stopIfTrue="1" operator="containsText" text="NS">
      <formula>NOT(ISERROR(SEARCH("NS",Z112)))</formula>
    </cfRule>
  </conditionalFormatting>
  <conditionalFormatting sqref="Z112">
    <cfRule type="containsText" dxfId="7471" priority="5717" stopIfTrue="1" operator="containsText" text="DW">
      <formula>NOT(ISERROR(SEARCH("DW",Z112)))</formula>
    </cfRule>
  </conditionalFormatting>
  <conditionalFormatting sqref="Z112">
    <cfRule type="containsText" dxfId="7470" priority="5718" stopIfTrue="1" operator="containsText" text="NC">
      <formula>NOT(ISERROR(SEARCH("NC",Z112)))</formula>
    </cfRule>
  </conditionalFormatting>
  <conditionalFormatting sqref="Z119">
    <cfRule type="containsText" dxfId="7469" priority="5719" stopIfTrue="1" operator="containsText" text="NS">
      <formula>NOT(ISERROR(SEARCH("NS",Z119)))</formula>
    </cfRule>
  </conditionalFormatting>
  <conditionalFormatting sqref="Z119">
    <cfRule type="containsText" dxfId="7468" priority="5720" stopIfTrue="1" operator="containsText" text="DW">
      <formula>NOT(ISERROR(SEARCH("DW",Z119)))</formula>
    </cfRule>
  </conditionalFormatting>
  <conditionalFormatting sqref="Z119">
    <cfRule type="containsText" dxfId="7467" priority="5721" stopIfTrue="1" operator="containsText" text="NC">
      <formula>NOT(ISERROR(SEARCH("NC",Z119)))</formula>
    </cfRule>
  </conditionalFormatting>
  <conditionalFormatting sqref="Z120">
    <cfRule type="containsText" dxfId="7466" priority="5722" stopIfTrue="1" operator="containsText" text="NS">
      <formula>NOT(ISERROR(SEARCH("NS",Z120)))</formula>
    </cfRule>
  </conditionalFormatting>
  <conditionalFormatting sqref="Z120">
    <cfRule type="containsText" dxfId="7465" priority="5723" stopIfTrue="1" operator="containsText" text="DW">
      <formula>NOT(ISERROR(SEARCH("DW",Z120)))</formula>
    </cfRule>
  </conditionalFormatting>
  <conditionalFormatting sqref="Z120">
    <cfRule type="containsText" dxfId="7464" priority="5724" stopIfTrue="1" operator="containsText" text="NC">
      <formula>NOT(ISERROR(SEARCH("NC",Z120)))</formula>
    </cfRule>
  </conditionalFormatting>
  <conditionalFormatting sqref="AB102:AB105">
    <cfRule type="containsText" dxfId="7463" priority="5725" stopIfTrue="1" operator="containsText" text="NS">
      <formula>NOT(ISERROR(SEARCH("NS",AB102:AB105)))</formula>
    </cfRule>
  </conditionalFormatting>
  <conditionalFormatting sqref="AB102:AB105">
    <cfRule type="containsText" dxfId="7462" priority="5726" stopIfTrue="1" operator="containsText" text="DW">
      <formula>NOT(ISERROR(SEARCH("DW",AB102:AB105)))</formula>
    </cfRule>
  </conditionalFormatting>
  <conditionalFormatting sqref="AB102:AB105">
    <cfRule type="containsText" dxfId="7461" priority="5727" stopIfTrue="1" operator="containsText" text="NC">
      <formula>NOT(ISERROR(SEARCH("NC",AB102:AB105)))</formula>
    </cfRule>
  </conditionalFormatting>
  <conditionalFormatting sqref="AB128:AB141">
    <cfRule type="containsText" dxfId="7460" priority="5728" stopIfTrue="1" operator="containsText" text="NS">
      <formula>NOT(ISERROR(SEARCH("NS",AB128:AB141)))</formula>
    </cfRule>
  </conditionalFormatting>
  <conditionalFormatting sqref="AB128:AB141">
    <cfRule type="containsText" dxfId="7459" priority="5729" stopIfTrue="1" operator="containsText" text="DW">
      <formula>NOT(ISERROR(SEARCH("DW",AB128:AB141)))</formula>
    </cfRule>
  </conditionalFormatting>
  <conditionalFormatting sqref="AB128:AB141">
    <cfRule type="containsText" dxfId="7458" priority="5730" stopIfTrue="1" operator="containsText" text="NC">
      <formula>NOT(ISERROR(SEARCH("NC",AB128:AB141)))</formula>
    </cfRule>
  </conditionalFormatting>
  <conditionalFormatting sqref="AB116:AB118">
    <cfRule type="containsText" dxfId="7457" priority="5731" stopIfTrue="1" operator="containsText" text="NS">
      <formula>NOT(ISERROR(SEARCH("NS",AB116:AB118)))</formula>
    </cfRule>
  </conditionalFormatting>
  <conditionalFormatting sqref="AB116:AB118">
    <cfRule type="containsText" dxfId="7456" priority="5732" stopIfTrue="1" operator="containsText" text="DW">
      <formula>NOT(ISERROR(SEARCH("DW",AB116:AB118)))</formula>
    </cfRule>
  </conditionalFormatting>
  <conditionalFormatting sqref="AB116:AB118">
    <cfRule type="containsText" dxfId="7455" priority="5733" stopIfTrue="1" operator="containsText" text="NC">
      <formula>NOT(ISERROR(SEARCH("NC",AB116:AB118)))</formula>
    </cfRule>
  </conditionalFormatting>
  <conditionalFormatting sqref="AB121:AB125">
    <cfRule type="containsText" dxfId="7454" priority="5734" stopIfTrue="1" operator="containsText" text="NS">
      <formula>NOT(ISERROR(SEARCH("NS",AB121:AB125)))</formula>
    </cfRule>
  </conditionalFormatting>
  <conditionalFormatting sqref="AB121:AB125">
    <cfRule type="containsText" dxfId="7453" priority="5735" stopIfTrue="1" operator="containsText" text="DW">
      <formula>NOT(ISERROR(SEARCH("DW",AB121:AB125)))</formula>
    </cfRule>
  </conditionalFormatting>
  <conditionalFormatting sqref="AB121:AB125">
    <cfRule type="containsText" dxfId="7452" priority="5736" stopIfTrue="1" operator="containsText" text="NC">
      <formula>NOT(ISERROR(SEARCH("NC",AB121:AB125)))</formula>
    </cfRule>
  </conditionalFormatting>
  <conditionalFormatting sqref="AB126:AB127">
    <cfRule type="containsText" dxfId="7451" priority="5737" stopIfTrue="1" operator="containsText" text="NS">
      <formula>NOT(ISERROR(SEARCH("NS",AB126:AB127)))</formula>
    </cfRule>
  </conditionalFormatting>
  <conditionalFormatting sqref="AB126:AB127">
    <cfRule type="containsText" dxfId="7450" priority="5738" stopIfTrue="1" operator="containsText" text="DW">
      <formula>NOT(ISERROR(SEARCH("DW",AB126:AB127)))</formula>
    </cfRule>
  </conditionalFormatting>
  <conditionalFormatting sqref="AB126:AB127">
    <cfRule type="containsText" dxfId="7449" priority="5739" stopIfTrue="1" operator="containsText" text="NC">
      <formula>NOT(ISERROR(SEARCH("NC",AB126:AB127)))</formula>
    </cfRule>
  </conditionalFormatting>
  <conditionalFormatting sqref="AB106">
    <cfRule type="containsText" dxfId="7448" priority="5740" stopIfTrue="1" operator="containsText" text="NS">
      <formula>NOT(ISERROR(SEARCH("NS",AB106)))</formula>
    </cfRule>
  </conditionalFormatting>
  <conditionalFormatting sqref="AB106">
    <cfRule type="containsText" dxfId="7447" priority="5741" stopIfTrue="1" operator="containsText" text="DW">
      <formula>NOT(ISERROR(SEARCH("DW",AB106)))</formula>
    </cfRule>
  </conditionalFormatting>
  <conditionalFormatting sqref="AB106">
    <cfRule type="containsText" dxfId="7446" priority="5742" stopIfTrue="1" operator="containsText" text="NC">
      <formula>NOT(ISERROR(SEARCH("NC",AB106)))</formula>
    </cfRule>
  </conditionalFormatting>
  <conditionalFormatting sqref="AB113:AB115">
    <cfRule type="containsText" dxfId="7445" priority="5743" stopIfTrue="1" operator="containsText" text="NS">
      <formula>NOT(ISERROR(SEARCH("NS",AB113:AB115)))</formula>
    </cfRule>
  </conditionalFormatting>
  <conditionalFormatting sqref="AB113:AB115">
    <cfRule type="containsText" dxfId="7444" priority="5744" stopIfTrue="1" operator="containsText" text="DW">
      <formula>NOT(ISERROR(SEARCH("DW",AB113:AB115)))</formula>
    </cfRule>
  </conditionalFormatting>
  <conditionalFormatting sqref="AB113:AB115">
    <cfRule type="containsText" dxfId="7443" priority="5745" stopIfTrue="1" operator="containsText" text="NC">
      <formula>NOT(ISERROR(SEARCH("NC",AB113:AB115)))</formula>
    </cfRule>
  </conditionalFormatting>
  <conditionalFormatting sqref="AB109:AB110">
    <cfRule type="containsText" dxfId="7442" priority="5746" stopIfTrue="1" operator="containsText" text="NS">
      <formula>NOT(ISERROR(SEARCH("NS",AB109:AB110)))</formula>
    </cfRule>
  </conditionalFormatting>
  <conditionalFormatting sqref="AB109:AB110">
    <cfRule type="containsText" dxfId="7441" priority="5747" stopIfTrue="1" operator="containsText" text="DW">
      <formula>NOT(ISERROR(SEARCH("DW",AB109:AB110)))</formula>
    </cfRule>
  </conditionalFormatting>
  <conditionalFormatting sqref="AB109:AB110">
    <cfRule type="containsText" dxfId="7440" priority="5748" stopIfTrue="1" operator="containsText" text="NC">
      <formula>NOT(ISERROR(SEARCH("NC",AB109:AB110)))</formula>
    </cfRule>
  </conditionalFormatting>
  <conditionalFormatting sqref="AB107:AB108">
    <cfRule type="containsText" dxfId="7439" priority="5749" stopIfTrue="1" operator="containsText" text="NS">
      <formula>NOT(ISERROR(SEARCH("NS",AB107:AB108)))</formula>
    </cfRule>
  </conditionalFormatting>
  <conditionalFormatting sqref="AB107:AB108">
    <cfRule type="containsText" dxfId="7438" priority="5750" stopIfTrue="1" operator="containsText" text="DW">
      <formula>NOT(ISERROR(SEARCH("DW",AB107:AB108)))</formula>
    </cfRule>
  </conditionalFormatting>
  <conditionalFormatting sqref="AB107:AB108">
    <cfRule type="containsText" dxfId="7437" priority="5751" stopIfTrue="1" operator="containsText" text="NC">
      <formula>NOT(ISERROR(SEARCH("NC",AB107:AB108)))</formula>
    </cfRule>
  </conditionalFormatting>
  <conditionalFormatting sqref="AB111">
    <cfRule type="containsText" dxfId="7436" priority="5752" stopIfTrue="1" operator="containsText" text="NS">
      <formula>NOT(ISERROR(SEARCH("NS",AB111)))</formula>
    </cfRule>
  </conditionalFormatting>
  <conditionalFormatting sqref="AB111">
    <cfRule type="containsText" dxfId="7435" priority="5753" stopIfTrue="1" operator="containsText" text="DW">
      <formula>NOT(ISERROR(SEARCH("DW",AB111)))</formula>
    </cfRule>
  </conditionalFormatting>
  <conditionalFormatting sqref="AB111">
    <cfRule type="containsText" dxfId="7434" priority="5754" stopIfTrue="1" operator="containsText" text="NC">
      <formula>NOT(ISERROR(SEARCH("NC",AB111)))</formula>
    </cfRule>
  </conditionalFormatting>
  <conditionalFormatting sqref="AB112">
    <cfRule type="containsText" dxfId="7433" priority="5755" stopIfTrue="1" operator="containsText" text="NS">
      <formula>NOT(ISERROR(SEARCH("NS",AB112)))</formula>
    </cfRule>
  </conditionalFormatting>
  <conditionalFormatting sqref="AB112">
    <cfRule type="containsText" dxfId="7432" priority="5756" stopIfTrue="1" operator="containsText" text="DW">
      <formula>NOT(ISERROR(SEARCH("DW",AB112)))</formula>
    </cfRule>
  </conditionalFormatting>
  <conditionalFormatting sqref="AB112">
    <cfRule type="containsText" dxfId="7431" priority="5757" stopIfTrue="1" operator="containsText" text="NC">
      <formula>NOT(ISERROR(SEARCH("NC",AB112)))</formula>
    </cfRule>
  </conditionalFormatting>
  <conditionalFormatting sqref="AB119">
    <cfRule type="containsText" dxfId="7430" priority="5758" stopIfTrue="1" operator="containsText" text="NS">
      <formula>NOT(ISERROR(SEARCH("NS",AB119)))</formula>
    </cfRule>
  </conditionalFormatting>
  <conditionalFormatting sqref="AB119">
    <cfRule type="containsText" dxfId="7429" priority="5759" stopIfTrue="1" operator="containsText" text="DW">
      <formula>NOT(ISERROR(SEARCH("DW",AB119)))</formula>
    </cfRule>
  </conditionalFormatting>
  <conditionalFormatting sqref="AB119">
    <cfRule type="containsText" dxfId="7428" priority="5760" stopIfTrue="1" operator="containsText" text="NC">
      <formula>NOT(ISERROR(SEARCH("NC",AB119)))</formula>
    </cfRule>
  </conditionalFormatting>
  <conditionalFormatting sqref="AB120">
    <cfRule type="containsText" dxfId="7427" priority="5761" stopIfTrue="1" operator="containsText" text="NS">
      <formula>NOT(ISERROR(SEARCH("NS",AB120)))</formula>
    </cfRule>
  </conditionalFormatting>
  <conditionalFormatting sqref="AB120">
    <cfRule type="containsText" dxfId="7426" priority="5762" stopIfTrue="1" operator="containsText" text="DW">
      <formula>NOT(ISERROR(SEARCH("DW",AB120)))</formula>
    </cfRule>
  </conditionalFormatting>
  <conditionalFormatting sqref="AB120">
    <cfRule type="containsText" dxfId="7425" priority="5763" stopIfTrue="1" operator="containsText" text="NC">
      <formula>NOT(ISERROR(SEARCH("NC",AB120)))</formula>
    </cfRule>
  </conditionalFormatting>
  <conditionalFormatting sqref="AC102:AC105">
    <cfRule type="containsText" dxfId="7424" priority="5764" stopIfTrue="1" operator="containsText" text="NS">
      <formula>NOT(ISERROR(SEARCH("NS",AC102:AC105)))</formula>
    </cfRule>
  </conditionalFormatting>
  <conditionalFormatting sqref="AC102:AC105">
    <cfRule type="containsText" dxfId="7423" priority="5765" stopIfTrue="1" operator="containsText" text="DW">
      <formula>NOT(ISERROR(SEARCH("DW",AC102:AC105)))</formula>
    </cfRule>
  </conditionalFormatting>
  <conditionalFormatting sqref="AC102:AC105">
    <cfRule type="containsText" dxfId="7422" priority="5766" stopIfTrue="1" operator="containsText" text="NC">
      <formula>NOT(ISERROR(SEARCH("NC",AC102:AC105)))</formula>
    </cfRule>
  </conditionalFormatting>
  <conditionalFormatting sqref="AC128:AC141">
    <cfRule type="containsText" dxfId="7421" priority="5767" stopIfTrue="1" operator="containsText" text="NS">
      <formula>NOT(ISERROR(SEARCH("NS",AC128:AC141)))</formula>
    </cfRule>
  </conditionalFormatting>
  <conditionalFormatting sqref="AC128:AC141">
    <cfRule type="containsText" dxfId="7420" priority="5768" stopIfTrue="1" operator="containsText" text="DW">
      <formula>NOT(ISERROR(SEARCH("DW",AC128:AC141)))</formula>
    </cfRule>
  </conditionalFormatting>
  <conditionalFormatting sqref="AC128:AC141">
    <cfRule type="containsText" dxfId="7419" priority="5769" stopIfTrue="1" operator="containsText" text="NC">
      <formula>NOT(ISERROR(SEARCH("NC",AC128:AC141)))</formula>
    </cfRule>
  </conditionalFormatting>
  <conditionalFormatting sqref="AC116:AC118">
    <cfRule type="containsText" dxfId="7418" priority="5770" stopIfTrue="1" operator="containsText" text="NS">
      <formula>NOT(ISERROR(SEARCH("NS",AC116:AC118)))</formula>
    </cfRule>
  </conditionalFormatting>
  <conditionalFormatting sqref="AC116:AC118">
    <cfRule type="containsText" dxfId="7417" priority="5771" stopIfTrue="1" operator="containsText" text="DW">
      <formula>NOT(ISERROR(SEARCH("DW",AC116:AC118)))</formula>
    </cfRule>
  </conditionalFormatting>
  <conditionalFormatting sqref="AC116:AC118">
    <cfRule type="containsText" dxfId="7416" priority="5772" stopIfTrue="1" operator="containsText" text="NC">
      <formula>NOT(ISERROR(SEARCH("NC",AC116:AC118)))</formula>
    </cfRule>
  </conditionalFormatting>
  <conditionalFormatting sqref="AC121:AC125">
    <cfRule type="containsText" dxfId="7415" priority="5773" stopIfTrue="1" operator="containsText" text="NS">
      <formula>NOT(ISERROR(SEARCH("NS",AC121:AC125)))</formula>
    </cfRule>
  </conditionalFormatting>
  <conditionalFormatting sqref="AC121:AC125">
    <cfRule type="containsText" dxfId="7414" priority="5774" stopIfTrue="1" operator="containsText" text="DW">
      <formula>NOT(ISERROR(SEARCH("DW",AC121:AC125)))</formula>
    </cfRule>
  </conditionalFormatting>
  <conditionalFormatting sqref="AC121:AC125">
    <cfRule type="containsText" dxfId="7413" priority="5775" stopIfTrue="1" operator="containsText" text="NC">
      <formula>NOT(ISERROR(SEARCH("NC",AC121:AC125)))</formula>
    </cfRule>
  </conditionalFormatting>
  <conditionalFormatting sqref="AC126:AC127">
    <cfRule type="containsText" dxfId="7412" priority="5776" stopIfTrue="1" operator="containsText" text="NS">
      <formula>NOT(ISERROR(SEARCH("NS",AC126:AC127)))</formula>
    </cfRule>
  </conditionalFormatting>
  <conditionalFormatting sqref="AC126:AC127">
    <cfRule type="containsText" dxfId="7411" priority="5777" stopIfTrue="1" operator="containsText" text="DW">
      <formula>NOT(ISERROR(SEARCH("DW",AC126:AC127)))</formula>
    </cfRule>
  </conditionalFormatting>
  <conditionalFormatting sqref="AC126:AC127">
    <cfRule type="containsText" dxfId="7410" priority="5778" stopIfTrue="1" operator="containsText" text="NC">
      <formula>NOT(ISERROR(SEARCH("NC",AC126:AC127)))</formula>
    </cfRule>
  </conditionalFormatting>
  <conditionalFormatting sqref="AC106">
    <cfRule type="containsText" dxfId="7409" priority="5779" stopIfTrue="1" operator="containsText" text="NS">
      <formula>NOT(ISERROR(SEARCH("NS",AC106)))</formula>
    </cfRule>
  </conditionalFormatting>
  <conditionalFormatting sqref="AC106">
    <cfRule type="containsText" dxfId="7408" priority="5780" stopIfTrue="1" operator="containsText" text="DW">
      <formula>NOT(ISERROR(SEARCH("DW",AC106)))</formula>
    </cfRule>
  </conditionalFormatting>
  <conditionalFormatting sqref="AC106">
    <cfRule type="containsText" dxfId="7407" priority="5781" stopIfTrue="1" operator="containsText" text="NC">
      <formula>NOT(ISERROR(SEARCH("NC",AC106)))</formula>
    </cfRule>
  </conditionalFormatting>
  <conditionalFormatting sqref="AC113:AC115">
    <cfRule type="containsText" dxfId="7406" priority="5782" stopIfTrue="1" operator="containsText" text="NS">
      <formula>NOT(ISERROR(SEARCH("NS",AC113:AC115)))</formula>
    </cfRule>
  </conditionalFormatting>
  <conditionalFormatting sqref="AC113:AC115">
    <cfRule type="containsText" dxfId="7405" priority="5783" stopIfTrue="1" operator="containsText" text="DW">
      <formula>NOT(ISERROR(SEARCH("DW",AC113:AC115)))</formula>
    </cfRule>
  </conditionalFormatting>
  <conditionalFormatting sqref="AC113:AC115">
    <cfRule type="containsText" dxfId="7404" priority="5784" stopIfTrue="1" operator="containsText" text="NC">
      <formula>NOT(ISERROR(SEARCH("NC",AC113:AC115)))</formula>
    </cfRule>
  </conditionalFormatting>
  <conditionalFormatting sqref="AC109:AC110">
    <cfRule type="containsText" dxfId="7403" priority="5785" stopIfTrue="1" operator="containsText" text="NS">
      <formula>NOT(ISERROR(SEARCH("NS",AC109:AC110)))</formula>
    </cfRule>
  </conditionalFormatting>
  <conditionalFormatting sqref="AC109:AC110">
    <cfRule type="containsText" dxfId="7402" priority="5786" stopIfTrue="1" operator="containsText" text="DW">
      <formula>NOT(ISERROR(SEARCH("DW",AC109:AC110)))</formula>
    </cfRule>
  </conditionalFormatting>
  <conditionalFormatting sqref="AC109:AC110">
    <cfRule type="containsText" dxfId="7401" priority="5787" stopIfTrue="1" operator="containsText" text="NC">
      <formula>NOT(ISERROR(SEARCH("NC",AC109:AC110)))</formula>
    </cfRule>
  </conditionalFormatting>
  <conditionalFormatting sqref="AC107:AC108">
    <cfRule type="containsText" dxfId="7400" priority="5788" stopIfTrue="1" operator="containsText" text="NS">
      <formula>NOT(ISERROR(SEARCH("NS",AC107:AC108)))</formula>
    </cfRule>
  </conditionalFormatting>
  <conditionalFormatting sqref="AC107:AC108">
    <cfRule type="containsText" dxfId="7399" priority="5789" stopIfTrue="1" operator="containsText" text="DW">
      <formula>NOT(ISERROR(SEARCH("DW",AC107:AC108)))</formula>
    </cfRule>
  </conditionalFormatting>
  <conditionalFormatting sqref="AC107:AC108">
    <cfRule type="containsText" dxfId="7398" priority="5790" stopIfTrue="1" operator="containsText" text="NC">
      <formula>NOT(ISERROR(SEARCH("NC",AC107:AC108)))</formula>
    </cfRule>
  </conditionalFormatting>
  <conditionalFormatting sqref="AC111">
    <cfRule type="containsText" dxfId="7397" priority="5791" stopIfTrue="1" operator="containsText" text="NS">
      <formula>NOT(ISERROR(SEARCH("NS",AC111)))</formula>
    </cfRule>
  </conditionalFormatting>
  <conditionalFormatting sqref="AC111">
    <cfRule type="containsText" dxfId="7396" priority="5792" stopIfTrue="1" operator="containsText" text="DW">
      <formula>NOT(ISERROR(SEARCH("DW",AC111)))</formula>
    </cfRule>
  </conditionalFormatting>
  <conditionalFormatting sqref="AC111">
    <cfRule type="containsText" dxfId="7395" priority="5793" stopIfTrue="1" operator="containsText" text="NC">
      <formula>NOT(ISERROR(SEARCH("NC",AC111)))</formula>
    </cfRule>
  </conditionalFormatting>
  <conditionalFormatting sqref="AC112">
    <cfRule type="containsText" dxfId="7394" priority="5794" stopIfTrue="1" operator="containsText" text="NS">
      <formula>NOT(ISERROR(SEARCH("NS",AC112)))</formula>
    </cfRule>
  </conditionalFormatting>
  <conditionalFormatting sqref="AC112">
    <cfRule type="containsText" dxfId="7393" priority="5795" stopIfTrue="1" operator="containsText" text="DW">
      <formula>NOT(ISERROR(SEARCH("DW",AC112)))</formula>
    </cfRule>
  </conditionalFormatting>
  <conditionalFormatting sqref="AC112">
    <cfRule type="containsText" dxfId="7392" priority="5796" stopIfTrue="1" operator="containsText" text="NC">
      <formula>NOT(ISERROR(SEARCH("NC",AC112)))</formula>
    </cfRule>
  </conditionalFormatting>
  <conditionalFormatting sqref="AC119">
    <cfRule type="containsText" dxfId="7391" priority="5797" stopIfTrue="1" operator="containsText" text="NS">
      <formula>NOT(ISERROR(SEARCH("NS",AC119)))</formula>
    </cfRule>
  </conditionalFormatting>
  <conditionalFormatting sqref="AC119">
    <cfRule type="containsText" dxfId="7390" priority="5798" stopIfTrue="1" operator="containsText" text="DW">
      <formula>NOT(ISERROR(SEARCH("DW",AC119)))</formula>
    </cfRule>
  </conditionalFormatting>
  <conditionalFormatting sqref="AC119">
    <cfRule type="containsText" dxfId="7389" priority="5799" stopIfTrue="1" operator="containsText" text="NC">
      <formula>NOT(ISERROR(SEARCH("NC",AC119)))</formula>
    </cfRule>
  </conditionalFormatting>
  <conditionalFormatting sqref="AC120">
    <cfRule type="containsText" dxfId="7388" priority="5800" stopIfTrue="1" operator="containsText" text="NS">
      <formula>NOT(ISERROR(SEARCH("NS",AC120)))</formula>
    </cfRule>
  </conditionalFormatting>
  <conditionalFormatting sqref="AC120">
    <cfRule type="containsText" dxfId="7387" priority="5801" stopIfTrue="1" operator="containsText" text="DW">
      <formula>NOT(ISERROR(SEARCH("DW",AC120)))</formula>
    </cfRule>
  </conditionalFormatting>
  <conditionalFormatting sqref="AC120">
    <cfRule type="containsText" dxfId="7386" priority="5802" stopIfTrue="1" operator="containsText" text="NC">
      <formula>NOT(ISERROR(SEARCH("NC",AC120)))</formula>
    </cfRule>
  </conditionalFormatting>
  <conditionalFormatting sqref="AA102:AA105">
    <cfRule type="containsText" dxfId="7385" priority="5803" stopIfTrue="1" operator="containsText" text="NS">
      <formula>NOT(ISERROR(SEARCH("NS",AA102:AA105)))</formula>
    </cfRule>
  </conditionalFormatting>
  <conditionalFormatting sqref="AA102:AA105">
    <cfRule type="containsText" dxfId="7384" priority="5804" stopIfTrue="1" operator="containsText" text="DW">
      <formula>NOT(ISERROR(SEARCH("DW",AA102:AA105)))</formula>
    </cfRule>
  </conditionalFormatting>
  <conditionalFormatting sqref="AA102:AA105">
    <cfRule type="containsText" dxfId="7383" priority="5805" stopIfTrue="1" operator="containsText" text="NC">
      <formula>NOT(ISERROR(SEARCH("NC",AA102:AA105)))</formula>
    </cfRule>
  </conditionalFormatting>
  <conditionalFormatting sqref="AA128:AA141">
    <cfRule type="containsText" dxfId="7382" priority="5806" stopIfTrue="1" operator="containsText" text="NS">
      <formula>NOT(ISERROR(SEARCH("NS",AA128:AA141)))</formula>
    </cfRule>
  </conditionalFormatting>
  <conditionalFormatting sqref="AA128:AA141">
    <cfRule type="containsText" dxfId="7381" priority="5807" stopIfTrue="1" operator="containsText" text="DW">
      <formula>NOT(ISERROR(SEARCH("DW",AA128:AA141)))</formula>
    </cfRule>
  </conditionalFormatting>
  <conditionalFormatting sqref="AA128:AA141">
    <cfRule type="containsText" dxfId="7380" priority="5808" stopIfTrue="1" operator="containsText" text="NC">
      <formula>NOT(ISERROR(SEARCH("NC",AA128:AA141)))</formula>
    </cfRule>
  </conditionalFormatting>
  <conditionalFormatting sqref="AA116:AA118">
    <cfRule type="containsText" dxfId="7379" priority="5809" stopIfTrue="1" operator="containsText" text="NS">
      <formula>NOT(ISERROR(SEARCH("NS",AA116:AA118)))</formula>
    </cfRule>
  </conditionalFormatting>
  <conditionalFormatting sqref="AA116:AA118">
    <cfRule type="containsText" dxfId="7378" priority="5810" stopIfTrue="1" operator="containsText" text="DW">
      <formula>NOT(ISERROR(SEARCH("DW",AA116:AA118)))</formula>
    </cfRule>
  </conditionalFormatting>
  <conditionalFormatting sqref="AA116:AA118">
    <cfRule type="containsText" dxfId="7377" priority="5811" stopIfTrue="1" operator="containsText" text="NC">
      <formula>NOT(ISERROR(SEARCH("NC",AA116:AA118)))</formula>
    </cfRule>
  </conditionalFormatting>
  <conditionalFormatting sqref="AA121:AA125">
    <cfRule type="containsText" dxfId="7376" priority="5812" stopIfTrue="1" operator="containsText" text="NS">
      <formula>NOT(ISERROR(SEARCH("NS",AA121:AA125)))</formula>
    </cfRule>
  </conditionalFormatting>
  <conditionalFormatting sqref="AA121:AA125">
    <cfRule type="containsText" dxfId="7375" priority="5813" stopIfTrue="1" operator="containsText" text="DW">
      <formula>NOT(ISERROR(SEARCH("DW",AA121:AA125)))</formula>
    </cfRule>
  </conditionalFormatting>
  <conditionalFormatting sqref="AA121:AA125">
    <cfRule type="containsText" dxfId="7374" priority="5814" stopIfTrue="1" operator="containsText" text="NC">
      <formula>NOT(ISERROR(SEARCH("NC",AA121:AA125)))</formula>
    </cfRule>
  </conditionalFormatting>
  <conditionalFormatting sqref="AA126:AA127">
    <cfRule type="containsText" dxfId="7373" priority="5815" stopIfTrue="1" operator="containsText" text="NS">
      <formula>NOT(ISERROR(SEARCH("NS",AA126:AA127)))</formula>
    </cfRule>
  </conditionalFormatting>
  <conditionalFormatting sqref="AA126:AA127">
    <cfRule type="containsText" dxfId="7372" priority="5816" stopIfTrue="1" operator="containsText" text="DW">
      <formula>NOT(ISERROR(SEARCH("DW",AA126:AA127)))</formula>
    </cfRule>
  </conditionalFormatting>
  <conditionalFormatting sqref="AA126:AA127">
    <cfRule type="containsText" dxfId="7371" priority="5817" stopIfTrue="1" operator="containsText" text="NC">
      <formula>NOT(ISERROR(SEARCH("NC",AA126:AA127)))</formula>
    </cfRule>
  </conditionalFormatting>
  <conditionalFormatting sqref="AA106">
    <cfRule type="containsText" dxfId="7370" priority="5818" stopIfTrue="1" operator="containsText" text="NS">
      <formula>NOT(ISERROR(SEARCH("NS",AA106)))</formula>
    </cfRule>
  </conditionalFormatting>
  <conditionalFormatting sqref="AA106">
    <cfRule type="containsText" dxfId="7369" priority="5819" stopIfTrue="1" operator="containsText" text="DW">
      <formula>NOT(ISERROR(SEARCH("DW",AA106)))</formula>
    </cfRule>
  </conditionalFormatting>
  <conditionalFormatting sqref="AA106">
    <cfRule type="containsText" dxfId="7368" priority="5820" stopIfTrue="1" operator="containsText" text="NC">
      <formula>NOT(ISERROR(SEARCH("NC",AA106)))</formula>
    </cfRule>
  </conditionalFormatting>
  <conditionalFormatting sqref="AA113:AA115">
    <cfRule type="containsText" dxfId="7367" priority="5821" stopIfTrue="1" operator="containsText" text="NS">
      <formula>NOT(ISERROR(SEARCH("NS",AA113:AA115)))</formula>
    </cfRule>
  </conditionalFormatting>
  <conditionalFormatting sqref="AA113:AA115">
    <cfRule type="containsText" dxfId="7366" priority="5822" stopIfTrue="1" operator="containsText" text="DW">
      <formula>NOT(ISERROR(SEARCH("DW",AA113:AA115)))</formula>
    </cfRule>
  </conditionalFormatting>
  <conditionalFormatting sqref="AA113:AA115">
    <cfRule type="containsText" dxfId="7365" priority="5823" stopIfTrue="1" operator="containsText" text="NC">
      <formula>NOT(ISERROR(SEARCH("NC",AA113:AA115)))</formula>
    </cfRule>
  </conditionalFormatting>
  <conditionalFormatting sqref="AA109:AA110">
    <cfRule type="containsText" dxfId="7364" priority="5824" stopIfTrue="1" operator="containsText" text="NS">
      <formula>NOT(ISERROR(SEARCH("NS",AA109:AA110)))</formula>
    </cfRule>
  </conditionalFormatting>
  <conditionalFormatting sqref="AA109:AA110">
    <cfRule type="containsText" dxfId="7363" priority="5825" stopIfTrue="1" operator="containsText" text="DW">
      <formula>NOT(ISERROR(SEARCH("DW",AA109:AA110)))</formula>
    </cfRule>
  </conditionalFormatting>
  <conditionalFormatting sqref="AA109:AA110">
    <cfRule type="containsText" dxfId="7362" priority="5826" stopIfTrue="1" operator="containsText" text="NC">
      <formula>NOT(ISERROR(SEARCH("NC",AA109:AA110)))</formula>
    </cfRule>
  </conditionalFormatting>
  <conditionalFormatting sqref="AA107:AA108">
    <cfRule type="containsText" dxfId="7361" priority="5827" stopIfTrue="1" operator="containsText" text="NS">
      <formula>NOT(ISERROR(SEARCH("NS",AA107:AA108)))</formula>
    </cfRule>
  </conditionalFormatting>
  <conditionalFormatting sqref="AA107:AA108">
    <cfRule type="containsText" dxfId="7360" priority="5828" stopIfTrue="1" operator="containsText" text="DW">
      <formula>NOT(ISERROR(SEARCH("DW",AA107:AA108)))</formula>
    </cfRule>
  </conditionalFormatting>
  <conditionalFormatting sqref="AA107:AA108">
    <cfRule type="containsText" dxfId="7359" priority="5829" stopIfTrue="1" operator="containsText" text="NC">
      <formula>NOT(ISERROR(SEARCH("NC",AA107:AA108)))</formula>
    </cfRule>
  </conditionalFormatting>
  <conditionalFormatting sqref="AA111">
    <cfRule type="containsText" dxfId="7358" priority="5830" stopIfTrue="1" operator="containsText" text="NS">
      <formula>NOT(ISERROR(SEARCH("NS",AA111)))</formula>
    </cfRule>
  </conditionalFormatting>
  <conditionalFormatting sqref="AA111">
    <cfRule type="containsText" dxfId="7357" priority="5831" stopIfTrue="1" operator="containsText" text="DW">
      <formula>NOT(ISERROR(SEARCH("DW",AA111)))</formula>
    </cfRule>
  </conditionalFormatting>
  <conditionalFormatting sqref="AA111">
    <cfRule type="containsText" dxfId="7356" priority="5832" stopIfTrue="1" operator="containsText" text="NC">
      <formula>NOT(ISERROR(SEARCH("NC",AA111)))</formula>
    </cfRule>
  </conditionalFormatting>
  <conditionalFormatting sqref="AA112">
    <cfRule type="containsText" dxfId="7355" priority="5833" stopIfTrue="1" operator="containsText" text="NS">
      <formula>NOT(ISERROR(SEARCH("NS",AA112)))</formula>
    </cfRule>
  </conditionalFormatting>
  <conditionalFormatting sqref="AA112">
    <cfRule type="containsText" dxfId="7354" priority="5834" stopIfTrue="1" operator="containsText" text="DW">
      <formula>NOT(ISERROR(SEARCH("DW",AA112)))</formula>
    </cfRule>
  </conditionalFormatting>
  <conditionalFormatting sqref="AA112">
    <cfRule type="containsText" dxfId="7353" priority="5835" stopIfTrue="1" operator="containsText" text="NC">
      <formula>NOT(ISERROR(SEARCH("NC",AA112)))</formula>
    </cfRule>
  </conditionalFormatting>
  <conditionalFormatting sqref="AA119">
    <cfRule type="containsText" dxfId="7352" priority="5836" stopIfTrue="1" operator="containsText" text="NS">
      <formula>NOT(ISERROR(SEARCH("NS",AA119)))</formula>
    </cfRule>
  </conditionalFormatting>
  <conditionalFormatting sqref="AA119">
    <cfRule type="containsText" dxfId="7351" priority="5837" stopIfTrue="1" operator="containsText" text="DW">
      <formula>NOT(ISERROR(SEARCH("DW",AA119)))</formula>
    </cfRule>
  </conditionalFormatting>
  <conditionalFormatting sqref="AA119">
    <cfRule type="containsText" dxfId="7350" priority="5838" stopIfTrue="1" operator="containsText" text="NC">
      <formula>NOT(ISERROR(SEARCH("NC",AA119)))</formula>
    </cfRule>
  </conditionalFormatting>
  <conditionalFormatting sqref="AA120">
    <cfRule type="containsText" dxfId="7349" priority="5839" stopIfTrue="1" operator="containsText" text="NS">
      <formula>NOT(ISERROR(SEARCH("NS",AA120)))</formula>
    </cfRule>
  </conditionalFormatting>
  <conditionalFormatting sqref="AA120">
    <cfRule type="containsText" dxfId="7348" priority="5840" stopIfTrue="1" operator="containsText" text="DW">
      <formula>NOT(ISERROR(SEARCH("DW",AA120)))</formula>
    </cfRule>
  </conditionalFormatting>
  <conditionalFormatting sqref="AA120">
    <cfRule type="containsText" dxfId="7347" priority="5841" stopIfTrue="1" operator="containsText" text="NC">
      <formula>NOT(ISERROR(SEARCH("NC",AA120)))</formula>
    </cfRule>
  </conditionalFormatting>
  <conditionalFormatting sqref="AH102:AH105">
    <cfRule type="containsText" dxfId="7346" priority="5842" stopIfTrue="1" operator="containsText" text="NS">
      <formula>NOT(ISERROR(SEARCH("NS",AH102:AH105)))</formula>
    </cfRule>
  </conditionalFormatting>
  <conditionalFormatting sqref="AH102:AH105">
    <cfRule type="containsText" dxfId="7345" priority="5843" stopIfTrue="1" operator="containsText" text="DW">
      <formula>NOT(ISERROR(SEARCH("DW",AH102:AH105)))</formula>
    </cfRule>
  </conditionalFormatting>
  <conditionalFormatting sqref="AH102:AH105">
    <cfRule type="containsText" dxfId="7344" priority="5844" stopIfTrue="1" operator="containsText" text="NC">
      <formula>NOT(ISERROR(SEARCH("NC",AH102:AH105)))</formula>
    </cfRule>
  </conditionalFormatting>
  <conditionalFormatting sqref="AH128:AH140">
    <cfRule type="containsText" dxfId="7343" priority="5845" stopIfTrue="1" operator="containsText" text="NS">
      <formula>NOT(ISERROR(SEARCH("NS",AH128:AH140)))</formula>
    </cfRule>
  </conditionalFormatting>
  <conditionalFormatting sqref="AH128:AH140">
    <cfRule type="containsText" dxfId="7342" priority="5846" stopIfTrue="1" operator="containsText" text="DW">
      <formula>NOT(ISERROR(SEARCH("DW",AH128:AH140)))</formula>
    </cfRule>
  </conditionalFormatting>
  <conditionalFormatting sqref="AH128:AH140">
    <cfRule type="containsText" dxfId="7341" priority="5847" stopIfTrue="1" operator="containsText" text="NC">
      <formula>NOT(ISERROR(SEARCH("NC",AH128:AH140)))</formula>
    </cfRule>
  </conditionalFormatting>
  <conditionalFormatting sqref="AH116:AH118">
    <cfRule type="containsText" dxfId="7340" priority="5848" stopIfTrue="1" operator="containsText" text="NS">
      <formula>NOT(ISERROR(SEARCH("NS",AH116:AH118)))</formula>
    </cfRule>
  </conditionalFormatting>
  <conditionalFormatting sqref="AH116:AH118">
    <cfRule type="containsText" dxfId="7339" priority="5849" stopIfTrue="1" operator="containsText" text="DW">
      <formula>NOT(ISERROR(SEARCH("DW",AH116:AH118)))</formula>
    </cfRule>
  </conditionalFormatting>
  <conditionalFormatting sqref="AH116:AH118">
    <cfRule type="containsText" dxfId="7338" priority="5850" stopIfTrue="1" operator="containsText" text="NC">
      <formula>NOT(ISERROR(SEARCH("NC",AH116:AH118)))</formula>
    </cfRule>
  </conditionalFormatting>
  <conditionalFormatting sqref="AH121:AH125">
    <cfRule type="containsText" dxfId="7337" priority="5851" stopIfTrue="1" operator="containsText" text="NS">
      <formula>NOT(ISERROR(SEARCH("NS",AH121:AH125)))</formula>
    </cfRule>
  </conditionalFormatting>
  <conditionalFormatting sqref="AH121:AH125">
    <cfRule type="containsText" dxfId="7336" priority="5852" stopIfTrue="1" operator="containsText" text="DW">
      <formula>NOT(ISERROR(SEARCH("DW",AH121:AH125)))</formula>
    </cfRule>
  </conditionalFormatting>
  <conditionalFormatting sqref="AH121:AH125">
    <cfRule type="containsText" dxfId="7335" priority="5853" stopIfTrue="1" operator="containsText" text="NC">
      <formula>NOT(ISERROR(SEARCH("NC",AH121:AH125)))</formula>
    </cfRule>
  </conditionalFormatting>
  <conditionalFormatting sqref="AH126:AH127">
    <cfRule type="containsText" dxfId="7334" priority="5854" stopIfTrue="1" operator="containsText" text="NS">
      <formula>NOT(ISERROR(SEARCH("NS",AH126:AH127)))</formula>
    </cfRule>
  </conditionalFormatting>
  <conditionalFormatting sqref="AH126:AH127">
    <cfRule type="containsText" dxfId="7333" priority="5855" stopIfTrue="1" operator="containsText" text="DW">
      <formula>NOT(ISERROR(SEARCH("DW",AH126:AH127)))</formula>
    </cfRule>
  </conditionalFormatting>
  <conditionalFormatting sqref="AH126:AH127">
    <cfRule type="containsText" dxfId="7332" priority="5856" stopIfTrue="1" operator="containsText" text="NC">
      <formula>NOT(ISERROR(SEARCH("NC",AH126:AH127)))</formula>
    </cfRule>
  </conditionalFormatting>
  <conditionalFormatting sqref="AH106">
    <cfRule type="containsText" dxfId="7331" priority="5857" stopIfTrue="1" operator="containsText" text="NS">
      <formula>NOT(ISERROR(SEARCH("NS",AH106)))</formula>
    </cfRule>
  </conditionalFormatting>
  <conditionalFormatting sqref="AH106">
    <cfRule type="containsText" dxfId="7330" priority="5858" stopIfTrue="1" operator="containsText" text="DW">
      <formula>NOT(ISERROR(SEARCH("DW",AH106)))</formula>
    </cfRule>
  </conditionalFormatting>
  <conditionalFormatting sqref="AH106">
    <cfRule type="containsText" dxfId="7329" priority="5859" stopIfTrue="1" operator="containsText" text="NC">
      <formula>NOT(ISERROR(SEARCH("NC",AH106)))</formula>
    </cfRule>
  </conditionalFormatting>
  <conditionalFormatting sqref="AH113:AH115">
    <cfRule type="containsText" dxfId="7328" priority="5860" stopIfTrue="1" operator="containsText" text="NS">
      <formula>NOT(ISERROR(SEARCH("NS",AH113:AH115)))</formula>
    </cfRule>
  </conditionalFormatting>
  <conditionalFormatting sqref="AH113:AH115">
    <cfRule type="containsText" dxfId="7327" priority="5861" stopIfTrue="1" operator="containsText" text="DW">
      <formula>NOT(ISERROR(SEARCH("DW",AH113:AH115)))</formula>
    </cfRule>
  </conditionalFormatting>
  <conditionalFormatting sqref="AH113:AH115">
    <cfRule type="containsText" dxfId="7326" priority="5862" stopIfTrue="1" operator="containsText" text="NC">
      <formula>NOT(ISERROR(SEARCH("NC",AH113:AH115)))</formula>
    </cfRule>
  </conditionalFormatting>
  <conditionalFormatting sqref="AH109:AH110">
    <cfRule type="containsText" dxfId="7325" priority="5863" stopIfTrue="1" operator="containsText" text="NS">
      <formula>NOT(ISERROR(SEARCH("NS",AH109:AH110)))</formula>
    </cfRule>
  </conditionalFormatting>
  <conditionalFormatting sqref="AH109:AH110">
    <cfRule type="containsText" dxfId="7324" priority="5864" stopIfTrue="1" operator="containsText" text="DW">
      <formula>NOT(ISERROR(SEARCH("DW",AH109:AH110)))</formula>
    </cfRule>
  </conditionalFormatting>
  <conditionalFormatting sqref="AH109:AH110">
    <cfRule type="containsText" dxfId="7323" priority="5865" stopIfTrue="1" operator="containsText" text="NC">
      <formula>NOT(ISERROR(SEARCH("NC",AH109:AH110)))</formula>
    </cfRule>
  </conditionalFormatting>
  <conditionalFormatting sqref="AH107:AH108">
    <cfRule type="containsText" dxfId="7322" priority="5866" stopIfTrue="1" operator="containsText" text="NS">
      <formula>NOT(ISERROR(SEARCH("NS",AH107:AH108)))</formula>
    </cfRule>
  </conditionalFormatting>
  <conditionalFormatting sqref="AH107:AH108">
    <cfRule type="containsText" dxfId="7321" priority="5867" stopIfTrue="1" operator="containsText" text="DW">
      <formula>NOT(ISERROR(SEARCH("DW",AH107:AH108)))</formula>
    </cfRule>
  </conditionalFormatting>
  <conditionalFormatting sqref="AH107:AH108">
    <cfRule type="containsText" dxfId="7320" priority="5868" stopIfTrue="1" operator="containsText" text="NC">
      <formula>NOT(ISERROR(SEARCH("NC",AH107:AH108)))</formula>
    </cfRule>
  </conditionalFormatting>
  <conditionalFormatting sqref="AH111">
    <cfRule type="containsText" dxfId="7319" priority="5869" stopIfTrue="1" operator="containsText" text="NS">
      <formula>NOT(ISERROR(SEARCH("NS",AH111)))</formula>
    </cfRule>
  </conditionalFormatting>
  <conditionalFormatting sqref="AH111">
    <cfRule type="containsText" dxfId="7318" priority="5870" stopIfTrue="1" operator="containsText" text="DW">
      <formula>NOT(ISERROR(SEARCH("DW",AH111)))</formula>
    </cfRule>
  </conditionalFormatting>
  <conditionalFormatting sqref="AH111">
    <cfRule type="containsText" dxfId="7317" priority="5871" stopIfTrue="1" operator="containsText" text="NC">
      <formula>NOT(ISERROR(SEARCH("NC",AH111)))</formula>
    </cfRule>
  </conditionalFormatting>
  <conditionalFormatting sqref="AH112">
    <cfRule type="containsText" dxfId="7316" priority="5872" stopIfTrue="1" operator="containsText" text="NS">
      <formula>NOT(ISERROR(SEARCH("NS",AH112)))</formula>
    </cfRule>
  </conditionalFormatting>
  <conditionalFormatting sqref="AH112">
    <cfRule type="containsText" dxfId="7315" priority="5873" stopIfTrue="1" operator="containsText" text="DW">
      <formula>NOT(ISERROR(SEARCH("DW",AH112)))</formula>
    </cfRule>
  </conditionalFormatting>
  <conditionalFormatting sqref="AH112">
    <cfRule type="containsText" dxfId="7314" priority="5874" stopIfTrue="1" operator="containsText" text="NC">
      <formula>NOT(ISERROR(SEARCH("NC",AH112)))</formula>
    </cfRule>
  </conditionalFormatting>
  <conditionalFormatting sqref="AH119">
    <cfRule type="containsText" dxfId="7313" priority="5875" stopIfTrue="1" operator="containsText" text="NS">
      <formula>NOT(ISERROR(SEARCH("NS",AH119)))</formula>
    </cfRule>
  </conditionalFormatting>
  <conditionalFormatting sqref="AH119">
    <cfRule type="containsText" dxfId="7312" priority="5876" stopIfTrue="1" operator="containsText" text="DW">
      <formula>NOT(ISERROR(SEARCH("DW",AH119)))</formula>
    </cfRule>
  </conditionalFormatting>
  <conditionalFormatting sqref="AH119">
    <cfRule type="containsText" dxfId="7311" priority="5877" stopIfTrue="1" operator="containsText" text="NC">
      <formula>NOT(ISERROR(SEARCH("NC",AH119)))</formula>
    </cfRule>
  </conditionalFormatting>
  <conditionalFormatting sqref="AH120">
    <cfRule type="containsText" dxfId="7310" priority="5878" stopIfTrue="1" operator="containsText" text="NS">
      <formula>NOT(ISERROR(SEARCH("NS",AH120)))</formula>
    </cfRule>
  </conditionalFormatting>
  <conditionalFormatting sqref="AH120">
    <cfRule type="containsText" dxfId="7309" priority="5879" stopIfTrue="1" operator="containsText" text="DW">
      <formula>NOT(ISERROR(SEARCH("DW",AH120)))</formula>
    </cfRule>
  </conditionalFormatting>
  <conditionalFormatting sqref="AH120">
    <cfRule type="containsText" dxfId="7308" priority="5880" stopIfTrue="1" operator="containsText" text="NC">
      <formula>NOT(ISERROR(SEARCH("NC",AH120)))</formula>
    </cfRule>
  </conditionalFormatting>
  <conditionalFormatting sqref="AF102:AF105">
    <cfRule type="containsText" dxfId="7307" priority="5881" stopIfTrue="1" operator="containsText" text="NS">
      <formula>NOT(ISERROR(SEARCH("NS",AF102:AF105)))</formula>
    </cfRule>
  </conditionalFormatting>
  <conditionalFormatting sqref="AF102:AF105">
    <cfRule type="containsText" dxfId="7306" priority="5882" stopIfTrue="1" operator="containsText" text="DW">
      <formula>NOT(ISERROR(SEARCH("DW",AF102:AF105)))</formula>
    </cfRule>
  </conditionalFormatting>
  <conditionalFormatting sqref="AF102:AF105">
    <cfRule type="containsText" dxfId="7305" priority="5883" stopIfTrue="1" operator="containsText" text="NC">
      <formula>NOT(ISERROR(SEARCH("NC",AF102:AF105)))</formula>
    </cfRule>
  </conditionalFormatting>
  <conditionalFormatting sqref="AF128:AF140">
    <cfRule type="containsText" dxfId="7304" priority="5884" stopIfTrue="1" operator="containsText" text="NS">
      <formula>NOT(ISERROR(SEARCH("NS",AF128:AF140)))</formula>
    </cfRule>
  </conditionalFormatting>
  <conditionalFormatting sqref="AF128:AF140">
    <cfRule type="containsText" dxfId="7303" priority="5885" stopIfTrue="1" operator="containsText" text="DW">
      <formula>NOT(ISERROR(SEARCH("DW",AF128:AF140)))</formula>
    </cfRule>
  </conditionalFormatting>
  <conditionalFormatting sqref="AF128:AF140">
    <cfRule type="containsText" dxfId="7302" priority="5886" stopIfTrue="1" operator="containsText" text="NC">
      <formula>NOT(ISERROR(SEARCH("NC",AF128:AF140)))</formula>
    </cfRule>
  </conditionalFormatting>
  <conditionalFormatting sqref="AF116:AF118">
    <cfRule type="containsText" dxfId="7301" priority="5887" stopIfTrue="1" operator="containsText" text="NS">
      <formula>NOT(ISERROR(SEARCH("NS",AF116:AF118)))</formula>
    </cfRule>
  </conditionalFormatting>
  <conditionalFormatting sqref="AF116:AF118">
    <cfRule type="containsText" dxfId="7300" priority="5888" stopIfTrue="1" operator="containsText" text="DW">
      <formula>NOT(ISERROR(SEARCH("DW",AF116:AF118)))</formula>
    </cfRule>
  </conditionalFormatting>
  <conditionalFormatting sqref="AF116:AF118">
    <cfRule type="containsText" dxfId="7299" priority="5889" stopIfTrue="1" operator="containsText" text="NC">
      <formula>NOT(ISERROR(SEARCH("NC",AF116:AF118)))</formula>
    </cfRule>
  </conditionalFormatting>
  <conditionalFormatting sqref="AF121:AF125">
    <cfRule type="containsText" dxfId="7298" priority="5890" stopIfTrue="1" operator="containsText" text="NS">
      <formula>NOT(ISERROR(SEARCH("NS",AF121:AF125)))</formula>
    </cfRule>
  </conditionalFormatting>
  <conditionalFormatting sqref="AF121:AF125">
    <cfRule type="containsText" dxfId="7297" priority="5891" stopIfTrue="1" operator="containsText" text="DW">
      <formula>NOT(ISERROR(SEARCH("DW",AF121:AF125)))</formula>
    </cfRule>
  </conditionalFormatting>
  <conditionalFormatting sqref="AF121:AF125">
    <cfRule type="containsText" dxfId="7296" priority="5892" stopIfTrue="1" operator="containsText" text="NC">
      <formula>NOT(ISERROR(SEARCH("NC",AF121:AF125)))</formula>
    </cfRule>
  </conditionalFormatting>
  <conditionalFormatting sqref="AF126:AF127">
    <cfRule type="containsText" dxfId="7295" priority="5893" stopIfTrue="1" operator="containsText" text="NS">
      <formula>NOT(ISERROR(SEARCH("NS",AF126:AF127)))</formula>
    </cfRule>
  </conditionalFormatting>
  <conditionalFormatting sqref="AF126:AF127">
    <cfRule type="containsText" dxfId="7294" priority="5894" stopIfTrue="1" operator="containsText" text="DW">
      <formula>NOT(ISERROR(SEARCH("DW",AF126:AF127)))</formula>
    </cfRule>
  </conditionalFormatting>
  <conditionalFormatting sqref="AF126:AF127">
    <cfRule type="containsText" dxfId="7293" priority="5895" stopIfTrue="1" operator="containsText" text="NC">
      <formula>NOT(ISERROR(SEARCH("NC",AF126:AF127)))</formula>
    </cfRule>
  </conditionalFormatting>
  <conditionalFormatting sqref="AF106">
    <cfRule type="containsText" dxfId="7292" priority="5896" stopIfTrue="1" operator="containsText" text="NS">
      <formula>NOT(ISERROR(SEARCH("NS",AF106)))</formula>
    </cfRule>
  </conditionalFormatting>
  <conditionalFormatting sqref="AF106">
    <cfRule type="containsText" dxfId="7291" priority="5897" stopIfTrue="1" operator="containsText" text="DW">
      <formula>NOT(ISERROR(SEARCH("DW",AF106)))</formula>
    </cfRule>
  </conditionalFormatting>
  <conditionalFormatting sqref="AF106">
    <cfRule type="containsText" dxfId="7290" priority="5898" stopIfTrue="1" operator="containsText" text="NC">
      <formula>NOT(ISERROR(SEARCH("NC",AF106)))</formula>
    </cfRule>
  </conditionalFormatting>
  <conditionalFormatting sqref="AF113:AF115">
    <cfRule type="containsText" dxfId="7289" priority="5899" stopIfTrue="1" operator="containsText" text="NS">
      <formula>NOT(ISERROR(SEARCH("NS",AF113:AF115)))</formula>
    </cfRule>
  </conditionalFormatting>
  <conditionalFormatting sqref="AF113:AF115">
    <cfRule type="containsText" dxfId="7288" priority="5900" stopIfTrue="1" operator="containsText" text="DW">
      <formula>NOT(ISERROR(SEARCH("DW",AF113:AF115)))</formula>
    </cfRule>
  </conditionalFormatting>
  <conditionalFormatting sqref="AF113:AF115">
    <cfRule type="containsText" dxfId="7287" priority="5901" stopIfTrue="1" operator="containsText" text="NC">
      <formula>NOT(ISERROR(SEARCH("NC",AF113:AF115)))</formula>
    </cfRule>
  </conditionalFormatting>
  <conditionalFormatting sqref="AF109:AF110">
    <cfRule type="containsText" dxfId="7286" priority="5902" stopIfTrue="1" operator="containsText" text="NS">
      <formula>NOT(ISERROR(SEARCH("NS",AF109:AF110)))</formula>
    </cfRule>
  </conditionalFormatting>
  <conditionalFormatting sqref="AF109:AF110">
    <cfRule type="containsText" dxfId="7285" priority="5903" stopIfTrue="1" operator="containsText" text="DW">
      <formula>NOT(ISERROR(SEARCH("DW",AF109:AF110)))</formula>
    </cfRule>
  </conditionalFormatting>
  <conditionalFormatting sqref="AF109:AF110">
    <cfRule type="containsText" dxfId="7284" priority="5904" stopIfTrue="1" operator="containsText" text="NC">
      <formula>NOT(ISERROR(SEARCH("NC",AF109:AF110)))</formula>
    </cfRule>
  </conditionalFormatting>
  <conditionalFormatting sqref="AF107:AF108">
    <cfRule type="containsText" dxfId="7283" priority="5905" stopIfTrue="1" operator="containsText" text="NS">
      <formula>NOT(ISERROR(SEARCH("NS",AF107:AF108)))</formula>
    </cfRule>
  </conditionalFormatting>
  <conditionalFormatting sqref="AF107:AF108">
    <cfRule type="containsText" dxfId="7282" priority="5906" stopIfTrue="1" operator="containsText" text="DW">
      <formula>NOT(ISERROR(SEARCH("DW",AF107:AF108)))</formula>
    </cfRule>
  </conditionalFormatting>
  <conditionalFormatting sqref="AF107:AF108">
    <cfRule type="containsText" dxfId="7281" priority="5907" stopIfTrue="1" operator="containsText" text="NC">
      <formula>NOT(ISERROR(SEARCH("NC",AF107:AF108)))</formula>
    </cfRule>
  </conditionalFormatting>
  <conditionalFormatting sqref="AF111">
    <cfRule type="containsText" dxfId="7280" priority="5908" stopIfTrue="1" operator="containsText" text="NS">
      <formula>NOT(ISERROR(SEARCH("NS",AF111)))</formula>
    </cfRule>
  </conditionalFormatting>
  <conditionalFormatting sqref="AF111">
    <cfRule type="containsText" dxfId="7279" priority="5909" stopIfTrue="1" operator="containsText" text="DW">
      <formula>NOT(ISERROR(SEARCH("DW",AF111)))</formula>
    </cfRule>
  </conditionalFormatting>
  <conditionalFormatting sqref="AF111">
    <cfRule type="containsText" dxfId="7278" priority="5910" stopIfTrue="1" operator="containsText" text="NC">
      <formula>NOT(ISERROR(SEARCH("NC",AF111)))</formula>
    </cfRule>
  </conditionalFormatting>
  <conditionalFormatting sqref="AF112">
    <cfRule type="containsText" dxfId="7277" priority="5911" stopIfTrue="1" operator="containsText" text="NS">
      <formula>NOT(ISERROR(SEARCH("NS",AF112)))</formula>
    </cfRule>
  </conditionalFormatting>
  <conditionalFormatting sqref="AF112">
    <cfRule type="containsText" dxfId="7276" priority="5912" stopIfTrue="1" operator="containsText" text="DW">
      <formula>NOT(ISERROR(SEARCH("DW",AF112)))</formula>
    </cfRule>
  </conditionalFormatting>
  <conditionalFormatting sqref="AF112">
    <cfRule type="containsText" dxfId="7275" priority="5913" stopIfTrue="1" operator="containsText" text="NC">
      <formula>NOT(ISERROR(SEARCH("NC",AF112)))</formula>
    </cfRule>
  </conditionalFormatting>
  <conditionalFormatting sqref="AF119">
    <cfRule type="containsText" dxfId="7274" priority="5914" stopIfTrue="1" operator="containsText" text="NS">
      <formula>NOT(ISERROR(SEARCH("NS",AF119)))</formula>
    </cfRule>
  </conditionalFormatting>
  <conditionalFormatting sqref="AF119">
    <cfRule type="containsText" dxfId="7273" priority="5915" stopIfTrue="1" operator="containsText" text="DW">
      <formula>NOT(ISERROR(SEARCH("DW",AF119)))</formula>
    </cfRule>
  </conditionalFormatting>
  <conditionalFormatting sqref="AF119">
    <cfRule type="containsText" dxfId="7272" priority="5916" stopIfTrue="1" operator="containsText" text="NC">
      <formula>NOT(ISERROR(SEARCH("NC",AF119)))</formula>
    </cfRule>
  </conditionalFormatting>
  <conditionalFormatting sqref="AF120">
    <cfRule type="containsText" dxfId="7271" priority="5917" stopIfTrue="1" operator="containsText" text="NS">
      <formula>NOT(ISERROR(SEARCH("NS",AF120)))</formula>
    </cfRule>
  </conditionalFormatting>
  <conditionalFormatting sqref="AF120">
    <cfRule type="containsText" dxfId="7270" priority="5918" stopIfTrue="1" operator="containsText" text="DW">
      <formula>NOT(ISERROR(SEARCH("DW",AF120)))</formula>
    </cfRule>
  </conditionalFormatting>
  <conditionalFormatting sqref="AF120">
    <cfRule type="containsText" dxfId="7269" priority="5919" stopIfTrue="1" operator="containsText" text="NC">
      <formula>NOT(ISERROR(SEARCH("NC",AF120)))</formula>
    </cfRule>
  </conditionalFormatting>
  <conditionalFormatting sqref="AG102:AG105">
    <cfRule type="containsText" dxfId="7268" priority="5920" stopIfTrue="1" operator="containsText" text="NS">
      <formula>NOT(ISERROR(SEARCH("NS",AG102:AG105)))</formula>
    </cfRule>
  </conditionalFormatting>
  <conditionalFormatting sqref="AG102:AG105">
    <cfRule type="containsText" dxfId="7267" priority="5921" stopIfTrue="1" operator="containsText" text="DW">
      <formula>NOT(ISERROR(SEARCH("DW",AG102:AG105)))</formula>
    </cfRule>
  </conditionalFormatting>
  <conditionalFormatting sqref="AG102:AG105">
    <cfRule type="containsText" dxfId="7266" priority="5922" stopIfTrue="1" operator="containsText" text="NC">
      <formula>NOT(ISERROR(SEARCH("NC",AG102:AG105)))</formula>
    </cfRule>
  </conditionalFormatting>
  <conditionalFormatting sqref="AG128:AG140">
    <cfRule type="containsText" dxfId="7265" priority="5923" stopIfTrue="1" operator="containsText" text="NS">
      <formula>NOT(ISERROR(SEARCH("NS",AG128:AG140)))</formula>
    </cfRule>
  </conditionalFormatting>
  <conditionalFormatting sqref="AG128:AG140">
    <cfRule type="containsText" dxfId="7264" priority="5924" stopIfTrue="1" operator="containsText" text="DW">
      <formula>NOT(ISERROR(SEARCH("DW",AG128:AG140)))</formula>
    </cfRule>
  </conditionalFormatting>
  <conditionalFormatting sqref="AG128:AG140">
    <cfRule type="containsText" dxfId="7263" priority="5925" stopIfTrue="1" operator="containsText" text="NC">
      <formula>NOT(ISERROR(SEARCH("NC",AG128:AG140)))</formula>
    </cfRule>
  </conditionalFormatting>
  <conditionalFormatting sqref="AG116:AG118">
    <cfRule type="containsText" dxfId="7262" priority="5926" stopIfTrue="1" operator="containsText" text="NS">
      <formula>NOT(ISERROR(SEARCH("NS",AG116:AG118)))</formula>
    </cfRule>
  </conditionalFormatting>
  <conditionalFormatting sqref="AG116:AG118">
    <cfRule type="containsText" dxfId="7261" priority="5927" stopIfTrue="1" operator="containsText" text="DW">
      <formula>NOT(ISERROR(SEARCH("DW",AG116:AG118)))</formula>
    </cfRule>
  </conditionalFormatting>
  <conditionalFormatting sqref="AG116:AG118">
    <cfRule type="containsText" dxfId="7260" priority="5928" stopIfTrue="1" operator="containsText" text="NC">
      <formula>NOT(ISERROR(SEARCH("NC",AG116:AG118)))</formula>
    </cfRule>
  </conditionalFormatting>
  <conditionalFormatting sqref="AG121:AG125">
    <cfRule type="containsText" dxfId="7259" priority="5929" stopIfTrue="1" operator="containsText" text="NS">
      <formula>NOT(ISERROR(SEARCH("NS",AG121:AG125)))</formula>
    </cfRule>
  </conditionalFormatting>
  <conditionalFormatting sqref="AG121:AG125">
    <cfRule type="containsText" dxfId="7258" priority="5930" stopIfTrue="1" operator="containsText" text="DW">
      <formula>NOT(ISERROR(SEARCH("DW",AG121:AG125)))</formula>
    </cfRule>
  </conditionalFormatting>
  <conditionalFormatting sqref="AG121:AG125">
    <cfRule type="containsText" dxfId="7257" priority="5931" stopIfTrue="1" operator="containsText" text="NC">
      <formula>NOT(ISERROR(SEARCH("NC",AG121:AG125)))</formula>
    </cfRule>
  </conditionalFormatting>
  <conditionalFormatting sqref="AG126:AG127">
    <cfRule type="containsText" dxfId="7256" priority="5932" stopIfTrue="1" operator="containsText" text="NS">
      <formula>NOT(ISERROR(SEARCH("NS",AG126:AG127)))</formula>
    </cfRule>
  </conditionalFormatting>
  <conditionalFormatting sqref="AG126:AG127">
    <cfRule type="containsText" dxfId="7255" priority="5933" stopIfTrue="1" operator="containsText" text="DW">
      <formula>NOT(ISERROR(SEARCH("DW",AG126:AG127)))</formula>
    </cfRule>
  </conditionalFormatting>
  <conditionalFormatting sqref="AG126:AG127">
    <cfRule type="containsText" dxfId="7254" priority="5934" stopIfTrue="1" operator="containsText" text="NC">
      <formula>NOT(ISERROR(SEARCH("NC",AG126:AG127)))</formula>
    </cfRule>
  </conditionalFormatting>
  <conditionalFormatting sqref="AG106">
    <cfRule type="containsText" dxfId="7253" priority="5935" stopIfTrue="1" operator="containsText" text="NS">
      <formula>NOT(ISERROR(SEARCH("NS",AG106)))</formula>
    </cfRule>
  </conditionalFormatting>
  <conditionalFormatting sqref="AG106">
    <cfRule type="containsText" dxfId="7252" priority="5936" stopIfTrue="1" operator="containsText" text="DW">
      <formula>NOT(ISERROR(SEARCH("DW",AG106)))</formula>
    </cfRule>
  </conditionalFormatting>
  <conditionalFormatting sqref="AG106">
    <cfRule type="containsText" dxfId="7251" priority="5937" stopIfTrue="1" operator="containsText" text="NC">
      <formula>NOT(ISERROR(SEARCH("NC",AG106)))</formula>
    </cfRule>
  </conditionalFormatting>
  <conditionalFormatting sqref="AG113:AG115">
    <cfRule type="containsText" dxfId="7250" priority="5938" stopIfTrue="1" operator="containsText" text="NS">
      <formula>NOT(ISERROR(SEARCH("NS",AG113:AG115)))</formula>
    </cfRule>
  </conditionalFormatting>
  <conditionalFormatting sqref="AG113:AG115">
    <cfRule type="containsText" dxfId="7249" priority="5939" stopIfTrue="1" operator="containsText" text="DW">
      <formula>NOT(ISERROR(SEARCH("DW",AG113:AG115)))</formula>
    </cfRule>
  </conditionalFormatting>
  <conditionalFormatting sqref="AG113:AG115">
    <cfRule type="containsText" dxfId="7248" priority="5940" stopIfTrue="1" operator="containsText" text="NC">
      <formula>NOT(ISERROR(SEARCH("NC",AG113:AG115)))</formula>
    </cfRule>
  </conditionalFormatting>
  <conditionalFormatting sqref="AG109:AG110">
    <cfRule type="containsText" dxfId="7247" priority="5941" stopIfTrue="1" operator="containsText" text="NS">
      <formula>NOT(ISERROR(SEARCH("NS",AG109:AG110)))</formula>
    </cfRule>
  </conditionalFormatting>
  <conditionalFormatting sqref="AG109:AG110">
    <cfRule type="containsText" dxfId="7246" priority="5942" stopIfTrue="1" operator="containsText" text="DW">
      <formula>NOT(ISERROR(SEARCH("DW",AG109:AG110)))</formula>
    </cfRule>
  </conditionalFormatting>
  <conditionalFormatting sqref="AG109:AG110">
    <cfRule type="containsText" dxfId="7245" priority="5943" stopIfTrue="1" operator="containsText" text="NC">
      <formula>NOT(ISERROR(SEARCH("NC",AG109:AG110)))</formula>
    </cfRule>
  </conditionalFormatting>
  <conditionalFormatting sqref="AG107:AG108">
    <cfRule type="containsText" dxfId="7244" priority="5944" stopIfTrue="1" operator="containsText" text="NS">
      <formula>NOT(ISERROR(SEARCH("NS",AG107:AG108)))</formula>
    </cfRule>
  </conditionalFormatting>
  <conditionalFormatting sqref="AG107:AG108">
    <cfRule type="containsText" dxfId="7243" priority="5945" stopIfTrue="1" operator="containsText" text="DW">
      <formula>NOT(ISERROR(SEARCH("DW",AG107:AG108)))</formula>
    </cfRule>
  </conditionalFormatting>
  <conditionalFormatting sqref="AG107:AG108">
    <cfRule type="containsText" dxfId="7242" priority="5946" stopIfTrue="1" operator="containsText" text="NC">
      <formula>NOT(ISERROR(SEARCH("NC",AG107:AG108)))</formula>
    </cfRule>
  </conditionalFormatting>
  <conditionalFormatting sqref="AG111">
    <cfRule type="containsText" dxfId="7241" priority="5947" stopIfTrue="1" operator="containsText" text="NS">
      <formula>NOT(ISERROR(SEARCH("NS",AG111)))</formula>
    </cfRule>
  </conditionalFormatting>
  <conditionalFormatting sqref="AG111">
    <cfRule type="containsText" dxfId="7240" priority="5948" stopIfTrue="1" operator="containsText" text="DW">
      <formula>NOT(ISERROR(SEARCH("DW",AG111)))</formula>
    </cfRule>
  </conditionalFormatting>
  <conditionalFormatting sqref="AG111">
    <cfRule type="containsText" dxfId="7239" priority="5949" stopIfTrue="1" operator="containsText" text="NC">
      <formula>NOT(ISERROR(SEARCH("NC",AG111)))</formula>
    </cfRule>
  </conditionalFormatting>
  <conditionalFormatting sqref="AG112">
    <cfRule type="containsText" dxfId="7238" priority="5950" stopIfTrue="1" operator="containsText" text="NS">
      <formula>NOT(ISERROR(SEARCH("NS",AG112)))</formula>
    </cfRule>
  </conditionalFormatting>
  <conditionalFormatting sqref="AG112">
    <cfRule type="containsText" dxfId="7237" priority="5951" stopIfTrue="1" operator="containsText" text="DW">
      <formula>NOT(ISERROR(SEARCH("DW",AG112)))</formula>
    </cfRule>
  </conditionalFormatting>
  <conditionalFormatting sqref="AG112">
    <cfRule type="containsText" dxfId="7236" priority="5952" stopIfTrue="1" operator="containsText" text="NC">
      <formula>NOT(ISERROR(SEARCH("NC",AG112)))</formula>
    </cfRule>
  </conditionalFormatting>
  <conditionalFormatting sqref="AG119">
    <cfRule type="containsText" dxfId="7235" priority="5953" stopIfTrue="1" operator="containsText" text="NS">
      <formula>NOT(ISERROR(SEARCH("NS",AG119)))</formula>
    </cfRule>
  </conditionalFormatting>
  <conditionalFormatting sqref="AG119">
    <cfRule type="containsText" dxfId="7234" priority="5954" stopIfTrue="1" operator="containsText" text="DW">
      <formula>NOT(ISERROR(SEARCH("DW",AG119)))</formula>
    </cfRule>
  </conditionalFormatting>
  <conditionalFormatting sqref="AG119">
    <cfRule type="containsText" dxfId="7233" priority="5955" stopIfTrue="1" operator="containsText" text="NC">
      <formula>NOT(ISERROR(SEARCH("NC",AG119)))</formula>
    </cfRule>
  </conditionalFormatting>
  <conditionalFormatting sqref="AG120">
    <cfRule type="containsText" dxfId="7232" priority="5956" stopIfTrue="1" operator="containsText" text="NS">
      <formula>NOT(ISERROR(SEARCH("NS",AG120)))</formula>
    </cfRule>
  </conditionalFormatting>
  <conditionalFormatting sqref="AG120">
    <cfRule type="containsText" dxfId="7231" priority="5957" stopIfTrue="1" operator="containsText" text="DW">
      <formula>NOT(ISERROR(SEARCH("DW",AG120)))</formula>
    </cfRule>
  </conditionalFormatting>
  <conditionalFormatting sqref="AG120">
    <cfRule type="containsText" dxfId="7230" priority="5958" stopIfTrue="1" operator="containsText" text="NC">
      <formula>NOT(ISERROR(SEARCH("NC",AG120)))</formula>
    </cfRule>
  </conditionalFormatting>
  <conditionalFormatting sqref="AE102:AE105">
    <cfRule type="containsText" dxfId="7229" priority="5959" stopIfTrue="1" operator="containsText" text="NS">
      <formula>NOT(ISERROR(SEARCH("NS",AE102:AE105)))</formula>
    </cfRule>
  </conditionalFormatting>
  <conditionalFormatting sqref="AE102:AE105">
    <cfRule type="containsText" dxfId="7228" priority="5960" stopIfTrue="1" operator="containsText" text="DW">
      <formula>NOT(ISERROR(SEARCH("DW",AE102:AE105)))</formula>
    </cfRule>
  </conditionalFormatting>
  <conditionalFormatting sqref="AE102:AE105">
    <cfRule type="containsText" dxfId="7227" priority="5961" stopIfTrue="1" operator="containsText" text="NC">
      <formula>NOT(ISERROR(SEARCH("NC",AE102:AE105)))</formula>
    </cfRule>
  </conditionalFormatting>
  <conditionalFormatting sqref="AE128:AE140">
    <cfRule type="containsText" dxfId="7226" priority="5962" stopIfTrue="1" operator="containsText" text="NS">
      <formula>NOT(ISERROR(SEARCH("NS",AE128:AE140)))</formula>
    </cfRule>
  </conditionalFormatting>
  <conditionalFormatting sqref="AE128:AE140">
    <cfRule type="containsText" dxfId="7225" priority="5963" stopIfTrue="1" operator="containsText" text="DW">
      <formula>NOT(ISERROR(SEARCH("DW",AE128:AE140)))</formula>
    </cfRule>
  </conditionalFormatting>
  <conditionalFormatting sqref="AE128:AE140">
    <cfRule type="containsText" dxfId="7224" priority="5964" stopIfTrue="1" operator="containsText" text="NC">
      <formula>NOT(ISERROR(SEARCH("NC",AE128:AE140)))</formula>
    </cfRule>
  </conditionalFormatting>
  <conditionalFormatting sqref="AE116:AE118">
    <cfRule type="containsText" dxfId="7223" priority="5965" stopIfTrue="1" operator="containsText" text="NS">
      <formula>NOT(ISERROR(SEARCH("NS",AE116:AE118)))</formula>
    </cfRule>
  </conditionalFormatting>
  <conditionalFormatting sqref="AE116:AE118">
    <cfRule type="containsText" dxfId="7222" priority="5966" stopIfTrue="1" operator="containsText" text="DW">
      <formula>NOT(ISERROR(SEARCH("DW",AE116:AE118)))</formula>
    </cfRule>
  </conditionalFormatting>
  <conditionalFormatting sqref="AE116:AE118">
    <cfRule type="containsText" dxfId="7221" priority="5967" stopIfTrue="1" operator="containsText" text="NC">
      <formula>NOT(ISERROR(SEARCH("NC",AE116:AE118)))</formula>
    </cfRule>
  </conditionalFormatting>
  <conditionalFormatting sqref="AE121:AE125">
    <cfRule type="containsText" dxfId="7220" priority="5968" stopIfTrue="1" operator="containsText" text="NS">
      <formula>NOT(ISERROR(SEARCH("NS",AE121:AE125)))</formula>
    </cfRule>
  </conditionalFormatting>
  <conditionalFormatting sqref="AE121:AE125">
    <cfRule type="containsText" dxfId="7219" priority="5969" stopIfTrue="1" operator="containsText" text="DW">
      <formula>NOT(ISERROR(SEARCH("DW",AE121:AE125)))</formula>
    </cfRule>
  </conditionalFormatting>
  <conditionalFormatting sqref="AE121:AE125">
    <cfRule type="containsText" dxfId="7218" priority="5970" stopIfTrue="1" operator="containsText" text="NC">
      <formula>NOT(ISERROR(SEARCH("NC",AE121:AE125)))</formula>
    </cfRule>
  </conditionalFormatting>
  <conditionalFormatting sqref="AE126:AE127">
    <cfRule type="containsText" dxfId="7217" priority="5971" stopIfTrue="1" operator="containsText" text="NS">
      <formula>NOT(ISERROR(SEARCH("NS",AE126:AE127)))</formula>
    </cfRule>
  </conditionalFormatting>
  <conditionalFormatting sqref="AE126:AE127">
    <cfRule type="containsText" dxfId="7216" priority="5972" stopIfTrue="1" operator="containsText" text="DW">
      <formula>NOT(ISERROR(SEARCH("DW",AE126:AE127)))</formula>
    </cfRule>
  </conditionalFormatting>
  <conditionalFormatting sqref="AE126:AE127">
    <cfRule type="containsText" dxfId="7215" priority="5973" stopIfTrue="1" operator="containsText" text="NC">
      <formula>NOT(ISERROR(SEARCH("NC",AE126:AE127)))</formula>
    </cfRule>
  </conditionalFormatting>
  <conditionalFormatting sqref="AE106">
    <cfRule type="containsText" dxfId="7214" priority="5974" stopIfTrue="1" operator="containsText" text="NS">
      <formula>NOT(ISERROR(SEARCH("NS",AE106)))</formula>
    </cfRule>
  </conditionalFormatting>
  <conditionalFormatting sqref="AE106">
    <cfRule type="containsText" dxfId="7213" priority="5975" stopIfTrue="1" operator="containsText" text="DW">
      <formula>NOT(ISERROR(SEARCH("DW",AE106)))</formula>
    </cfRule>
  </conditionalFormatting>
  <conditionalFormatting sqref="AE106">
    <cfRule type="containsText" dxfId="7212" priority="5976" stopIfTrue="1" operator="containsText" text="NC">
      <formula>NOT(ISERROR(SEARCH("NC",AE106)))</formula>
    </cfRule>
  </conditionalFormatting>
  <conditionalFormatting sqref="AE113:AE115">
    <cfRule type="containsText" dxfId="7211" priority="5977" stopIfTrue="1" operator="containsText" text="NS">
      <formula>NOT(ISERROR(SEARCH("NS",AE113:AE115)))</formula>
    </cfRule>
  </conditionalFormatting>
  <conditionalFormatting sqref="AE113:AE115">
    <cfRule type="containsText" dxfId="7210" priority="5978" stopIfTrue="1" operator="containsText" text="DW">
      <formula>NOT(ISERROR(SEARCH("DW",AE113:AE115)))</formula>
    </cfRule>
  </conditionalFormatting>
  <conditionalFormatting sqref="AE113:AE115">
    <cfRule type="containsText" dxfId="7209" priority="5979" stopIfTrue="1" operator="containsText" text="NC">
      <formula>NOT(ISERROR(SEARCH("NC",AE113:AE115)))</formula>
    </cfRule>
  </conditionalFormatting>
  <conditionalFormatting sqref="AE109:AE110">
    <cfRule type="containsText" dxfId="7208" priority="5980" stopIfTrue="1" operator="containsText" text="NS">
      <formula>NOT(ISERROR(SEARCH("NS",AE109:AE110)))</formula>
    </cfRule>
  </conditionalFormatting>
  <conditionalFormatting sqref="AE109:AE110">
    <cfRule type="containsText" dxfId="7207" priority="5981" stopIfTrue="1" operator="containsText" text="DW">
      <formula>NOT(ISERROR(SEARCH("DW",AE109:AE110)))</formula>
    </cfRule>
  </conditionalFormatting>
  <conditionalFormatting sqref="AE109:AE110">
    <cfRule type="containsText" dxfId="7206" priority="5982" stopIfTrue="1" operator="containsText" text="NC">
      <formula>NOT(ISERROR(SEARCH("NC",AE109:AE110)))</formula>
    </cfRule>
  </conditionalFormatting>
  <conditionalFormatting sqref="AE107:AE108">
    <cfRule type="containsText" dxfId="7205" priority="5983" stopIfTrue="1" operator="containsText" text="NS">
      <formula>NOT(ISERROR(SEARCH("NS",AE107:AE108)))</formula>
    </cfRule>
  </conditionalFormatting>
  <conditionalFormatting sqref="AE107:AE108">
    <cfRule type="containsText" dxfId="7204" priority="5984" stopIfTrue="1" operator="containsText" text="DW">
      <formula>NOT(ISERROR(SEARCH("DW",AE107:AE108)))</formula>
    </cfRule>
  </conditionalFormatting>
  <conditionalFormatting sqref="AE107:AE108">
    <cfRule type="containsText" dxfId="7203" priority="5985" stopIfTrue="1" operator="containsText" text="NC">
      <formula>NOT(ISERROR(SEARCH("NC",AE107:AE108)))</formula>
    </cfRule>
  </conditionalFormatting>
  <conditionalFormatting sqref="AE111">
    <cfRule type="containsText" dxfId="7202" priority="5986" stopIfTrue="1" operator="containsText" text="NS">
      <formula>NOT(ISERROR(SEARCH("NS",AE111)))</formula>
    </cfRule>
  </conditionalFormatting>
  <conditionalFormatting sqref="AE111">
    <cfRule type="containsText" dxfId="7201" priority="5987" stopIfTrue="1" operator="containsText" text="DW">
      <formula>NOT(ISERROR(SEARCH("DW",AE111)))</formula>
    </cfRule>
  </conditionalFormatting>
  <conditionalFormatting sqref="AE111">
    <cfRule type="containsText" dxfId="7200" priority="5988" stopIfTrue="1" operator="containsText" text="NC">
      <formula>NOT(ISERROR(SEARCH("NC",AE111)))</formula>
    </cfRule>
  </conditionalFormatting>
  <conditionalFormatting sqref="AE112">
    <cfRule type="containsText" dxfId="7199" priority="5989" stopIfTrue="1" operator="containsText" text="NS">
      <formula>NOT(ISERROR(SEARCH("NS",AE112)))</formula>
    </cfRule>
  </conditionalFormatting>
  <conditionalFormatting sqref="AE112">
    <cfRule type="containsText" dxfId="7198" priority="5990" stopIfTrue="1" operator="containsText" text="DW">
      <formula>NOT(ISERROR(SEARCH("DW",AE112)))</formula>
    </cfRule>
  </conditionalFormatting>
  <conditionalFormatting sqref="AE112">
    <cfRule type="containsText" dxfId="7197" priority="5991" stopIfTrue="1" operator="containsText" text="NC">
      <formula>NOT(ISERROR(SEARCH("NC",AE112)))</formula>
    </cfRule>
  </conditionalFormatting>
  <conditionalFormatting sqref="AE119">
    <cfRule type="containsText" dxfId="7196" priority="5992" stopIfTrue="1" operator="containsText" text="NS">
      <formula>NOT(ISERROR(SEARCH("NS",AE119)))</formula>
    </cfRule>
  </conditionalFormatting>
  <conditionalFormatting sqref="AE119">
    <cfRule type="containsText" dxfId="7195" priority="5993" stopIfTrue="1" operator="containsText" text="DW">
      <formula>NOT(ISERROR(SEARCH("DW",AE119)))</formula>
    </cfRule>
  </conditionalFormatting>
  <conditionalFormatting sqref="AE119">
    <cfRule type="containsText" dxfId="7194" priority="5994" stopIfTrue="1" operator="containsText" text="NC">
      <formula>NOT(ISERROR(SEARCH("NC",AE119)))</formula>
    </cfRule>
  </conditionalFormatting>
  <conditionalFormatting sqref="AE120">
    <cfRule type="containsText" dxfId="7193" priority="5995" stopIfTrue="1" operator="containsText" text="NS">
      <formula>NOT(ISERROR(SEARCH("NS",AE120)))</formula>
    </cfRule>
  </conditionalFormatting>
  <conditionalFormatting sqref="AE120">
    <cfRule type="containsText" dxfId="7192" priority="5996" stopIfTrue="1" operator="containsText" text="DW">
      <formula>NOT(ISERROR(SEARCH("DW",AE120)))</formula>
    </cfRule>
  </conditionalFormatting>
  <conditionalFormatting sqref="AE120">
    <cfRule type="containsText" dxfId="7191" priority="5997" stopIfTrue="1" operator="containsText" text="NC">
      <formula>NOT(ISERROR(SEARCH("NC",AE120)))</formula>
    </cfRule>
  </conditionalFormatting>
  <conditionalFormatting sqref="AN102:AN105">
    <cfRule type="containsText" dxfId="7190" priority="5998" stopIfTrue="1" operator="containsText" text="NS">
      <formula>NOT(ISERROR(SEARCH("NS",AN102:AN105)))</formula>
    </cfRule>
  </conditionalFormatting>
  <conditionalFormatting sqref="AN102:AN105">
    <cfRule type="containsText" dxfId="7189" priority="5999" stopIfTrue="1" operator="containsText" text="DW">
      <formula>NOT(ISERROR(SEARCH("DW",AN102:AN105)))</formula>
    </cfRule>
  </conditionalFormatting>
  <conditionalFormatting sqref="AN102:AN105">
    <cfRule type="containsText" dxfId="7188" priority="6000" stopIfTrue="1" operator="containsText" text="NC">
      <formula>NOT(ISERROR(SEARCH("NC",AN102:AN105)))</formula>
    </cfRule>
  </conditionalFormatting>
  <conditionalFormatting sqref="AN128:AN141">
    <cfRule type="containsText" dxfId="7187" priority="6001" stopIfTrue="1" operator="containsText" text="NS">
      <formula>NOT(ISERROR(SEARCH("NS",AN128:AN141)))</formula>
    </cfRule>
  </conditionalFormatting>
  <conditionalFormatting sqref="AN128:AN141">
    <cfRule type="containsText" dxfId="7186" priority="6002" stopIfTrue="1" operator="containsText" text="DW">
      <formula>NOT(ISERROR(SEARCH("DW",AN128:AN141)))</formula>
    </cfRule>
  </conditionalFormatting>
  <conditionalFormatting sqref="AN128:AN141">
    <cfRule type="containsText" dxfId="7185" priority="6003" stopIfTrue="1" operator="containsText" text="NC">
      <formula>NOT(ISERROR(SEARCH("NC",AN128:AN141)))</formula>
    </cfRule>
  </conditionalFormatting>
  <conditionalFormatting sqref="AN116:AN118">
    <cfRule type="containsText" dxfId="7184" priority="6004" stopIfTrue="1" operator="containsText" text="NS">
      <formula>NOT(ISERROR(SEARCH("NS",AN116:AN118)))</formula>
    </cfRule>
  </conditionalFormatting>
  <conditionalFormatting sqref="AN116:AN118">
    <cfRule type="containsText" dxfId="7183" priority="6005" stopIfTrue="1" operator="containsText" text="DW">
      <formula>NOT(ISERROR(SEARCH("DW",AN116:AN118)))</formula>
    </cfRule>
  </conditionalFormatting>
  <conditionalFormatting sqref="AN116:AN118">
    <cfRule type="containsText" dxfId="7182" priority="6006" stopIfTrue="1" operator="containsText" text="NC">
      <formula>NOT(ISERROR(SEARCH("NC",AN116:AN118)))</formula>
    </cfRule>
  </conditionalFormatting>
  <conditionalFormatting sqref="AN121:AN125">
    <cfRule type="containsText" dxfId="7181" priority="6007" stopIfTrue="1" operator="containsText" text="NS">
      <formula>NOT(ISERROR(SEARCH("NS",AN121:AN125)))</formula>
    </cfRule>
  </conditionalFormatting>
  <conditionalFormatting sqref="AN121:AN125">
    <cfRule type="containsText" dxfId="7180" priority="6008" stopIfTrue="1" operator="containsText" text="DW">
      <formula>NOT(ISERROR(SEARCH("DW",AN121:AN125)))</formula>
    </cfRule>
  </conditionalFormatting>
  <conditionalFormatting sqref="AN121:AN125">
    <cfRule type="containsText" dxfId="7179" priority="6009" stopIfTrue="1" operator="containsText" text="NC">
      <formula>NOT(ISERROR(SEARCH("NC",AN121:AN125)))</formula>
    </cfRule>
  </conditionalFormatting>
  <conditionalFormatting sqref="AN126:AN127">
    <cfRule type="containsText" dxfId="7178" priority="6010" stopIfTrue="1" operator="containsText" text="NS">
      <formula>NOT(ISERROR(SEARCH("NS",AN126:AN127)))</formula>
    </cfRule>
  </conditionalFormatting>
  <conditionalFormatting sqref="AN126:AN127">
    <cfRule type="containsText" dxfId="7177" priority="6011" stopIfTrue="1" operator="containsText" text="DW">
      <formula>NOT(ISERROR(SEARCH("DW",AN126:AN127)))</formula>
    </cfRule>
  </conditionalFormatting>
  <conditionalFormatting sqref="AN126:AN127">
    <cfRule type="containsText" dxfId="7176" priority="6012" stopIfTrue="1" operator="containsText" text="NC">
      <formula>NOT(ISERROR(SEARCH("NC",AN126:AN127)))</formula>
    </cfRule>
  </conditionalFormatting>
  <conditionalFormatting sqref="AN106">
    <cfRule type="containsText" dxfId="7175" priority="6013" stopIfTrue="1" operator="containsText" text="NS">
      <formula>NOT(ISERROR(SEARCH("NS",AN106)))</formula>
    </cfRule>
  </conditionalFormatting>
  <conditionalFormatting sqref="AN106">
    <cfRule type="containsText" dxfId="7174" priority="6014" stopIfTrue="1" operator="containsText" text="DW">
      <formula>NOT(ISERROR(SEARCH("DW",AN106)))</formula>
    </cfRule>
  </conditionalFormatting>
  <conditionalFormatting sqref="AN106">
    <cfRule type="containsText" dxfId="7173" priority="6015" stopIfTrue="1" operator="containsText" text="NC">
      <formula>NOT(ISERROR(SEARCH("NC",AN106)))</formula>
    </cfRule>
  </conditionalFormatting>
  <conditionalFormatting sqref="AN113:AN115">
    <cfRule type="containsText" dxfId="7172" priority="6016" stopIfTrue="1" operator="containsText" text="NS">
      <formula>NOT(ISERROR(SEARCH("NS",AN113:AN115)))</formula>
    </cfRule>
  </conditionalFormatting>
  <conditionalFormatting sqref="AN113:AN115">
    <cfRule type="containsText" dxfId="7171" priority="6017" stopIfTrue="1" operator="containsText" text="DW">
      <formula>NOT(ISERROR(SEARCH("DW",AN113:AN115)))</formula>
    </cfRule>
  </conditionalFormatting>
  <conditionalFormatting sqref="AN113:AN115">
    <cfRule type="containsText" dxfId="7170" priority="6018" stopIfTrue="1" operator="containsText" text="NC">
      <formula>NOT(ISERROR(SEARCH("NC",AN113:AN115)))</formula>
    </cfRule>
  </conditionalFormatting>
  <conditionalFormatting sqref="AN109:AN110">
    <cfRule type="containsText" dxfId="7169" priority="6019" stopIfTrue="1" operator="containsText" text="NS">
      <formula>NOT(ISERROR(SEARCH("NS",AN109:AN110)))</formula>
    </cfRule>
  </conditionalFormatting>
  <conditionalFormatting sqref="AN109:AN110">
    <cfRule type="containsText" dxfId="7168" priority="6020" stopIfTrue="1" operator="containsText" text="DW">
      <formula>NOT(ISERROR(SEARCH("DW",AN109:AN110)))</formula>
    </cfRule>
  </conditionalFormatting>
  <conditionalFormatting sqref="AN109:AN110">
    <cfRule type="containsText" dxfId="7167" priority="6021" stopIfTrue="1" operator="containsText" text="NC">
      <formula>NOT(ISERROR(SEARCH("NC",AN109:AN110)))</formula>
    </cfRule>
  </conditionalFormatting>
  <conditionalFormatting sqref="AN107:AN108">
    <cfRule type="containsText" dxfId="7166" priority="6022" stopIfTrue="1" operator="containsText" text="NS">
      <formula>NOT(ISERROR(SEARCH("NS",AN107:AN108)))</formula>
    </cfRule>
  </conditionalFormatting>
  <conditionalFormatting sqref="AN107:AN108">
    <cfRule type="containsText" dxfId="7165" priority="6023" stopIfTrue="1" operator="containsText" text="DW">
      <formula>NOT(ISERROR(SEARCH("DW",AN107:AN108)))</formula>
    </cfRule>
  </conditionalFormatting>
  <conditionalFormatting sqref="AN107:AN108">
    <cfRule type="containsText" dxfId="7164" priority="6024" stopIfTrue="1" operator="containsText" text="NC">
      <formula>NOT(ISERROR(SEARCH("NC",AN107:AN108)))</formula>
    </cfRule>
  </conditionalFormatting>
  <conditionalFormatting sqref="AN111">
    <cfRule type="containsText" dxfId="7163" priority="6025" stopIfTrue="1" operator="containsText" text="NS">
      <formula>NOT(ISERROR(SEARCH("NS",AN111)))</formula>
    </cfRule>
  </conditionalFormatting>
  <conditionalFormatting sqref="AN111">
    <cfRule type="containsText" dxfId="7162" priority="6026" stopIfTrue="1" operator="containsText" text="DW">
      <formula>NOT(ISERROR(SEARCH("DW",AN111)))</formula>
    </cfRule>
  </conditionalFormatting>
  <conditionalFormatting sqref="AN111">
    <cfRule type="containsText" dxfId="7161" priority="6027" stopIfTrue="1" operator="containsText" text="NC">
      <formula>NOT(ISERROR(SEARCH("NC",AN111)))</formula>
    </cfRule>
  </conditionalFormatting>
  <conditionalFormatting sqref="AN112">
    <cfRule type="containsText" dxfId="7160" priority="6028" stopIfTrue="1" operator="containsText" text="NS">
      <formula>NOT(ISERROR(SEARCH("NS",AN112)))</formula>
    </cfRule>
  </conditionalFormatting>
  <conditionalFormatting sqref="AN112">
    <cfRule type="containsText" dxfId="7159" priority="6029" stopIfTrue="1" operator="containsText" text="DW">
      <formula>NOT(ISERROR(SEARCH("DW",AN112)))</formula>
    </cfRule>
  </conditionalFormatting>
  <conditionalFormatting sqref="AN112">
    <cfRule type="containsText" dxfId="7158" priority="6030" stopIfTrue="1" operator="containsText" text="NC">
      <formula>NOT(ISERROR(SEARCH("NC",AN112)))</formula>
    </cfRule>
  </conditionalFormatting>
  <conditionalFormatting sqref="AN119">
    <cfRule type="containsText" dxfId="7157" priority="6031" stopIfTrue="1" operator="containsText" text="NS">
      <formula>NOT(ISERROR(SEARCH("NS",AN119)))</formula>
    </cfRule>
  </conditionalFormatting>
  <conditionalFormatting sqref="AN119">
    <cfRule type="containsText" dxfId="7156" priority="6032" stopIfTrue="1" operator="containsText" text="DW">
      <formula>NOT(ISERROR(SEARCH("DW",AN119)))</formula>
    </cfRule>
  </conditionalFormatting>
  <conditionalFormatting sqref="AN119">
    <cfRule type="containsText" dxfId="7155" priority="6033" stopIfTrue="1" operator="containsText" text="NC">
      <formula>NOT(ISERROR(SEARCH("NC",AN119)))</formula>
    </cfRule>
  </conditionalFormatting>
  <conditionalFormatting sqref="AN120">
    <cfRule type="containsText" dxfId="7154" priority="6034" stopIfTrue="1" operator="containsText" text="NS">
      <formula>NOT(ISERROR(SEARCH("NS",AN120)))</formula>
    </cfRule>
  </conditionalFormatting>
  <conditionalFormatting sqref="AN120">
    <cfRule type="containsText" dxfId="7153" priority="6035" stopIfTrue="1" operator="containsText" text="DW">
      <formula>NOT(ISERROR(SEARCH("DW",AN120)))</formula>
    </cfRule>
  </conditionalFormatting>
  <conditionalFormatting sqref="AN120">
    <cfRule type="containsText" dxfId="7152" priority="6036" stopIfTrue="1" operator="containsText" text="NC">
      <formula>NOT(ISERROR(SEARCH("NC",AN120)))</formula>
    </cfRule>
  </conditionalFormatting>
  <conditionalFormatting sqref="AL102:AL105">
    <cfRule type="containsText" dxfId="7151" priority="6037" stopIfTrue="1" operator="containsText" text="NS">
      <formula>NOT(ISERROR(SEARCH("NS",AL102:AL105)))</formula>
    </cfRule>
  </conditionalFormatting>
  <conditionalFormatting sqref="AL102:AL105">
    <cfRule type="containsText" dxfId="7150" priority="6038" stopIfTrue="1" operator="containsText" text="DW">
      <formula>NOT(ISERROR(SEARCH("DW",AL102:AL105)))</formula>
    </cfRule>
  </conditionalFormatting>
  <conditionalFormatting sqref="AL102:AL105">
    <cfRule type="containsText" dxfId="7149" priority="6039" stopIfTrue="1" operator="containsText" text="NC">
      <formula>NOT(ISERROR(SEARCH("NC",AL102:AL105)))</formula>
    </cfRule>
  </conditionalFormatting>
  <conditionalFormatting sqref="AL128:AL141">
    <cfRule type="containsText" dxfId="7148" priority="6040" stopIfTrue="1" operator="containsText" text="NS">
      <formula>NOT(ISERROR(SEARCH("NS",AL128:AL141)))</formula>
    </cfRule>
  </conditionalFormatting>
  <conditionalFormatting sqref="AL128:AL141">
    <cfRule type="containsText" dxfId="7147" priority="6041" stopIfTrue="1" operator="containsText" text="DW">
      <formula>NOT(ISERROR(SEARCH("DW",AL128:AL141)))</formula>
    </cfRule>
  </conditionalFormatting>
  <conditionalFormatting sqref="AL128:AL141">
    <cfRule type="containsText" dxfId="7146" priority="6042" stopIfTrue="1" operator="containsText" text="NC">
      <formula>NOT(ISERROR(SEARCH("NC",AL128:AL141)))</formula>
    </cfRule>
  </conditionalFormatting>
  <conditionalFormatting sqref="AL116:AL118">
    <cfRule type="containsText" dxfId="7145" priority="6043" stopIfTrue="1" operator="containsText" text="NS">
      <formula>NOT(ISERROR(SEARCH("NS",AL116:AL118)))</formula>
    </cfRule>
  </conditionalFormatting>
  <conditionalFormatting sqref="AL116:AL118">
    <cfRule type="containsText" dxfId="7144" priority="6044" stopIfTrue="1" operator="containsText" text="DW">
      <formula>NOT(ISERROR(SEARCH("DW",AL116:AL118)))</formula>
    </cfRule>
  </conditionalFormatting>
  <conditionalFormatting sqref="AL116:AL118">
    <cfRule type="containsText" dxfId="7143" priority="6045" stopIfTrue="1" operator="containsText" text="NC">
      <formula>NOT(ISERROR(SEARCH("NC",AL116:AL118)))</formula>
    </cfRule>
  </conditionalFormatting>
  <conditionalFormatting sqref="AL121:AL125">
    <cfRule type="containsText" dxfId="7142" priority="6046" stopIfTrue="1" operator="containsText" text="NS">
      <formula>NOT(ISERROR(SEARCH("NS",AL121:AL125)))</formula>
    </cfRule>
  </conditionalFormatting>
  <conditionalFormatting sqref="AL121:AL125">
    <cfRule type="containsText" dxfId="7141" priority="6047" stopIfTrue="1" operator="containsText" text="DW">
      <formula>NOT(ISERROR(SEARCH("DW",AL121:AL125)))</formula>
    </cfRule>
  </conditionalFormatting>
  <conditionalFormatting sqref="AL121:AL125">
    <cfRule type="containsText" dxfId="7140" priority="6048" stopIfTrue="1" operator="containsText" text="NC">
      <formula>NOT(ISERROR(SEARCH("NC",AL121:AL125)))</formula>
    </cfRule>
  </conditionalFormatting>
  <conditionalFormatting sqref="AL126:AL127">
    <cfRule type="containsText" dxfId="7139" priority="6049" stopIfTrue="1" operator="containsText" text="NS">
      <formula>NOT(ISERROR(SEARCH("NS",AL126:AL127)))</formula>
    </cfRule>
  </conditionalFormatting>
  <conditionalFormatting sqref="AL126:AL127">
    <cfRule type="containsText" dxfId="7138" priority="6050" stopIfTrue="1" operator="containsText" text="DW">
      <formula>NOT(ISERROR(SEARCH("DW",AL126:AL127)))</formula>
    </cfRule>
  </conditionalFormatting>
  <conditionalFormatting sqref="AL126:AL127">
    <cfRule type="containsText" dxfId="7137" priority="6051" stopIfTrue="1" operator="containsText" text="NC">
      <formula>NOT(ISERROR(SEARCH("NC",AL126:AL127)))</formula>
    </cfRule>
  </conditionalFormatting>
  <conditionalFormatting sqref="AL106">
    <cfRule type="containsText" dxfId="7136" priority="6052" stopIfTrue="1" operator="containsText" text="NS">
      <formula>NOT(ISERROR(SEARCH("NS",AL106)))</formula>
    </cfRule>
  </conditionalFormatting>
  <conditionalFormatting sqref="AL106">
    <cfRule type="containsText" dxfId="7135" priority="6053" stopIfTrue="1" operator="containsText" text="DW">
      <formula>NOT(ISERROR(SEARCH("DW",AL106)))</formula>
    </cfRule>
  </conditionalFormatting>
  <conditionalFormatting sqref="AL106">
    <cfRule type="containsText" dxfId="7134" priority="6054" stopIfTrue="1" operator="containsText" text="NC">
      <formula>NOT(ISERROR(SEARCH("NC",AL106)))</formula>
    </cfRule>
  </conditionalFormatting>
  <conditionalFormatting sqref="AL113:AL115">
    <cfRule type="containsText" dxfId="7133" priority="6055" stopIfTrue="1" operator="containsText" text="NS">
      <formula>NOT(ISERROR(SEARCH("NS",AL113:AL115)))</formula>
    </cfRule>
  </conditionalFormatting>
  <conditionalFormatting sqref="AL113:AL115">
    <cfRule type="containsText" dxfId="7132" priority="6056" stopIfTrue="1" operator="containsText" text="DW">
      <formula>NOT(ISERROR(SEARCH("DW",AL113:AL115)))</formula>
    </cfRule>
  </conditionalFormatting>
  <conditionalFormatting sqref="AL113:AL115">
    <cfRule type="containsText" dxfId="7131" priority="6057" stopIfTrue="1" operator="containsText" text="NC">
      <formula>NOT(ISERROR(SEARCH("NC",AL113:AL115)))</formula>
    </cfRule>
  </conditionalFormatting>
  <conditionalFormatting sqref="AL109:AL110">
    <cfRule type="containsText" dxfId="7130" priority="6058" stopIfTrue="1" operator="containsText" text="NS">
      <formula>NOT(ISERROR(SEARCH("NS",AL109:AL110)))</formula>
    </cfRule>
  </conditionalFormatting>
  <conditionalFormatting sqref="AL109:AL110">
    <cfRule type="containsText" dxfId="7129" priority="6059" stopIfTrue="1" operator="containsText" text="DW">
      <formula>NOT(ISERROR(SEARCH("DW",AL109:AL110)))</formula>
    </cfRule>
  </conditionalFormatting>
  <conditionalFormatting sqref="AL109:AL110">
    <cfRule type="containsText" dxfId="7128" priority="6060" stopIfTrue="1" operator="containsText" text="NC">
      <formula>NOT(ISERROR(SEARCH("NC",AL109:AL110)))</formula>
    </cfRule>
  </conditionalFormatting>
  <conditionalFormatting sqref="AL107:AL108">
    <cfRule type="containsText" dxfId="7127" priority="6061" stopIfTrue="1" operator="containsText" text="NS">
      <formula>NOT(ISERROR(SEARCH("NS",AL107:AL108)))</formula>
    </cfRule>
  </conditionalFormatting>
  <conditionalFormatting sqref="AL107:AL108">
    <cfRule type="containsText" dxfId="7126" priority="6062" stopIfTrue="1" operator="containsText" text="DW">
      <formula>NOT(ISERROR(SEARCH("DW",AL107:AL108)))</formula>
    </cfRule>
  </conditionalFormatting>
  <conditionalFormatting sqref="AL107:AL108">
    <cfRule type="containsText" dxfId="7125" priority="6063" stopIfTrue="1" operator="containsText" text="NC">
      <formula>NOT(ISERROR(SEARCH("NC",AL107:AL108)))</formula>
    </cfRule>
  </conditionalFormatting>
  <conditionalFormatting sqref="AL111">
    <cfRule type="containsText" dxfId="7124" priority="6064" stopIfTrue="1" operator="containsText" text="NS">
      <formula>NOT(ISERROR(SEARCH("NS",AL111)))</formula>
    </cfRule>
  </conditionalFormatting>
  <conditionalFormatting sqref="AL111">
    <cfRule type="containsText" dxfId="7123" priority="6065" stopIfTrue="1" operator="containsText" text="DW">
      <formula>NOT(ISERROR(SEARCH("DW",AL111)))</formula>
    </cfRule>
  </conditionalFormatting>
  <conditionalFormatting sqref="AL111">
    <cfRule type="containsText" dxfId="7122" priority="6066" stopIfTrue="1" operator="containsText" text="NC">
      <formula>NOT(ISERROR(SEARCH("NC",AL111)))</formula>
    </cfRule>
  </conditionalFormatting>
  <conditionalFormatting sqref="AL112">
    <cfRule type="containsText" dxfId="7121" priority="6067" stopIfTrue="1" operator="containsText" text="NS">
      <formula>NOT(ISERROR(SEARCH("NS",AL112)))</formula>
    </cfRule>
  </conditionalFormatting>
  <conditionalFormatting sqref="AL112">
    <cfRule type="containsText" dxfId="7120" priority="6068" stopIfTrue="1" operator="containsText" text="DW">
      <formula>NOT(ISERROR(SEARCH("DW",AL112)))</formula>
    </cfRule>
  </conditionalFormatting>
  <conditionalFormatting sqref="AL112">
    <cfRule type="containsText" dxfId="7119" priority="6069" stopIfTrue="1" operator="containsText" text="NC">
      <formula>NOT(ISERROR(SEARCH("NC",AL112)))</formula>
    </cfRule>
  </conditionalFormatting>
  <conditionalFormatting sqref="AL119">
    <cfRule type="containsText" dxfId="7118" priority="6070" stopIfTrue="1" operator="containsText" text="NS">
      <formula>NOT(ISERROR(SEARCH("NS",AL119)))</formula>
    </cfRule>
  </conditionalFormatting>
  <conditionalFormatting sqref="AL119">
    <cfRule type="containsText" dxfId="7117" priority="6071" stopIfTrue="1" operator="containsText" text="DW">
      <formula>NOT(ISERROR(SEARCH("DW",AL119)))</formula>
    </cfRule>
  </conditionalFormatting>
  <conditionalFormatting sqref="AL119">
    <cfRule type="containsText" dxfId="7116" priority="6072" stopIfTrue="1" operator="containsText" text="NC">
      <formula>NOT(ISERROR(SEARCH("NC",AL119)))</formula>
    </cfRule>
  </conditionalFormatting>
  <conditionalFormatting sqref="AL120">
    <cfRule type="containsText" dxfId="7115" priority="6073" stopIfTrue="1" operator="containsText" text="NS">
      <formula>NOT(ISERROR(SEARCH("NS",AL120)))</formula>
    </cfRule>
  </conditionalFormatting>
  <conditionalFormatting sqref="AL120">
    <cfRule type="containsText" dxfId="7114" priority="6074" stopIfTrue="1" operator="containsText" text="DW">
      <formula>NOT(ISERROR(SEARCH("DW",AL120)))</formula>
    </cfRule>
  </conditionalFormatting>
  <conditionalFormatting sqref="AL120">
    <cfRule type="containsText" dxfId="7113" priority="6075" stopIfTrue="1" operator="containsText" text="NC">
      <formula>NOT(ISERROR(SEARCH("NC",AL120)))</formula>
    </cfRule>
  </conditionalFormatting>
  <conditionalFormatting sqref="AK102:AK105">
    <cfRule type="containsText" dxfId="7112" priority="6076" stopIfTrue="1" operator="containsText" text="NS">
      <formula>NOT(ISERROR(SEARCH("NS",AK102:AK105)))</formula>
    </cfRule>
  </conditionalFormatting>
  <conditionalFormatting sqref="AK102:AK105">
    <cfRule type="containsText" dxfId="7111" priority="6077" stopIfTrue="1" operator="containsText" text="DW">
      <formula>NOT(ISERROR(SEARCH("DW",AK102:AK105)))</formula>
    </cfRule>
  </conditionalFormatting>
  <conditionalFormatting sqref="AK102:AK105">
    <cfRule type="containsText" dxfId="7110" priority="6078" stopIfTrue="1" operator="containsText" text="NC">
      <formula>NOT(ISERROR(SEARCH("NC",AK102:AK105)))</formula>
    </cfRule>
  </conditionalFormatting>
  <conditionalFormatting sqref="AK128:AK141">
    <cfRule type="containsText" dxfId="7109" priority="6079" stopIfTrue="1" operator="containsText" text="NS">
      <formula>NOT(ISERROR(SEARCH("NS",AK128:AK141)))</formula>
    </cfRule>
  </conditionalFormatting>
  <conditionalFormatting sqref="AK128:AK141">
    <cfRule type="containsText" dxfId="7108" priority="6080" stopIfTrue="1" operator="containsText" text="DW">
      <formula>NOT(ISERROR(SEARCH("DW",AK128:AK141)))</formula>
    </cfRule>
  </conditionalFormatting>
  <conditionalFormatting sqref="AK128:AK141">
    <cfRule type="containsText" dxfId="7107" priority="6081" stopIfTrue="1" operator="containsText" text="NC">
      <formula>NOT(ISERROR(SEARCH("NC",AK128:AK141)))</formula>
    </cfRule>
  </conditionalFormatting>
  <conditionalFormatting sqref="AK116:AK118">
    <cfRule type="containsText" dxfId="7106" priority="6082" stopIfTrue="1" operator="containsText" text="NS">
      <formula>NOT(ISERROR(SEARCH("NS",AK116:AK118)))</formula>
    </cfRule>
  </conditionalFormatting>
  <conditionalFormatting sqref="AK116:AK118">
    <cfRule type="containsText" dxfId="7105" priority="6083" stopIfTrue="1" operator="containsText" text="DW">
      <formula>NOT(ISERROR(SEARCH("DW",AK116:AK118)))</formula>
    </cfRule>
  </conditionalFormatting>
  <conditionalFormatting sqref="AK116:AK118">
    <cfRule type="containsText" dxfId="7104" priority="6084" stopIfTrue="1" operator="containsText" text="NC">
      <formula>NOT(ISERROR(SEARCH("NC",AK116:AK118)))</formula>
    </cfRule>
  </conditionalFormatting>
  <conditionalFormatting sqref="AK121:AK125">
    <cfRule type="containsText" dxfId="7103" priority="6085" stopIfTrue="1" operator="containsText" text="NS">
      <formula>NOT(ISERROR(SEARCH("NS",AK121:AK125)))</formula>
    </cfRule>
  </conditionalFormatting>
  <conditionalFormatting sqref="AK121:AK125">
    <cfRule type="containsText" dxfId="7102" priority="6086" stopIfTrue="1" operator="containsText" text="DW">
      <formula>NOT(ISERROR(SEARCH("DW",AK121:AK125)))</formula>
    </cfRule>
  </conditionalFormatting>
  <conditionalFormatting sqref="AK121:AK125">
    <cfRule type="containsText" dxfId="7101" priority="6087" stopIfTrue="1" operator="containsText" text="NC">
      <formula>NOT(ISERROR(SEARCH("NC",AK121:AK125)))</formula>
    </cfRule>
  </conditionalFormatting>
  <conditionalFormatting sqref="AK126:AK127">
    <cfRule type="containsText" dxfId="7100" priority="6088" stopIfTrue="1" operator="containsText" text="NS">
      <formula>NOT(ISERROR(SEARCH("NS",AK126:AK127)))</formula>
    </cfRule>
  </conditionalFormatting>
  <conditionalFormatting sqref="AK126:AK127">
    <cfRule type="containsText" dxfId="7099" priority="6089" stopIfTrue="1" operator="containsText" text="DW">
      <formula>NOT(ISERROR(SEARCH("DW",AK126:AK127)))</formula>
    </cfRule>
  </conditionalFormatting>
  <conditionalFormatting sqref="AK126:AK127">
    <cfRule type="containsText" dxfId="7098" priority="6090" stopIfTrue="1" operator="containsText" text="NC">
      <formula>NOT(ISERROR(SEARCH("NC",AK126:AK127)))</formula>
    </cfRule>
  </conditionalFormatting>
  <conditionalFormatting sqref="AK106">
    <cfRule type="containsText" dxfId="7097" priority="6091" stopIfTrue="1" operator="containsText" text="NS">
      <formula>NOT(ISERROR(SEARCH("NS",AK106)))</formula>
    </cfRule>
  </conditionalFormatting>
  <conditionalFormatting sqref="AK106">
    <cfRule type="containsText" dxfId="7096" priority="6092" stopIfTrue="1" operator="containsText" text="DW">
      <formula>NOT(ISERROR(SEARCH("DW",AK106)))</formula>
    </cfRule>
  </conditionalFormatting>
  <conditionalFormatting sqref="AK106">
    <cfRule type="containsText" dxfId="7095" priority="6093" stopIfTrue="1" operator="containsText" text="NC">
      <formula>NOT(ISERROR(SEARCH("NC",AK106)))</formula>
    </cfRule>
  </conditionalFormatting>
  <conditionalFormatting sqref="AK113:AK115">
    <cfRule type="containsText" dxfId="7094" priority="6094" stopIfTrue="1" operator="containsText" text="NS">
      <formula>NOT(ISERROR(SEARCH("NS",AK113:AK115)))</formula>
    </cfRule>
  </conditionalFormatting>
  <conditionalFormatting sqref="AK113:AK115">
    <cfRule type="containsText" dxfId="7093" priority="6095" stopIfTrue="1" operator="containsText" text="DW">
      <formula>NOT(ISERROR(SEARCH("DW",AK113:AK115)))</formula>
    </cfRule>
  </conditionalFormatting>
  <conditionalFormatting sqref="AK113:AK115">
    <cfRule type="containsText" dxfId="7092" priority="6096" stopIfTrue="1" operator="containsText" text="NC">
      <formula>NOT(ISERROR(SEARCH("NC",AK113:AK115)))</formula>
    </cfRule>
  </conditionalFormatting>
  <conditionalFormatting sqref="AK109:AK110">
    <cfRule type="containsText" dxfId="7091" priority="6097" stopIfTrue="1" operator="containsText" text="NS">
      <formula>NOT(ISERROR(SEARCH("NS",AK109:AK110)))</formula>
    </cfRule>
  </conditionalFormatting>
  <conditionalFormatting sqref="AK109:AK110">
    <cfRule type="containsText" dxfId="7090" priority="6098" stopIfTrue="1" operator="containsText" text="DW">
      <formula>NOT(ISERROR(SEARCH("DW",AK109:AK110)))</formula>
    </cfRule>
  </conditionalFormatting>
  <conditionalFormatting sqref="AK109:AK110">
    <cfRule type="containsText" dxfId="7089" priority="6099" stopIfTrue="1" operator="containsText" text="NC">
      <formula>NOT(ISERROR(SEARCH("NC",AK109:AK110)))</formula>
    </cfRule>
  </conditionalFormatting>
  <conditionalFormatting sqref="AK107:AK108">
    <cfRule type="containsText" dxfId="7088" priority="6100" stopIfTrue="1" operator="containsText" text="NS">
      <formula>NOT(ISERROR(SEARCH("NS",AK107:AK108)))</formula>
    </cfRule>
  </conditionalFormatting>
  <conditionalFormatting sqref="AK107:AK108">
    <cfRule type="containsText" dxfId="7087" priority="6101" stopIfTrue="1" operator="containsText" text="DW">
      <formula>NOT(ISERROR(SEARCH("DW",AK107:AK108)))</formula>
    </cfRule>
  </conditionalFormatting>
  <conditionalFormatting sqref="AK107:AK108">
    <cfRule type="containsText" dxfId="7086" priority="6102" stopIfTrue="1" operator="containsText" text="NC">
      <formula>NOT(ISERROR(SEARCH("NC",AK107:AK108)))</formula>
    </cfRule>
  </conditionalFormatting>
  <conditionalFormatting sqref="AK111">
    <cfRule type="containsText" dxfId="7085" priority="6103" stopIfTrue="1" operator="containsText" text="NS">
      <formula>NOT(ISERROR(SEARCH("NS",AK111)))</formula>
    </cfRule>
  </conditionalFormatting>
  <conditionalFormatting sqref="AK111">
    <cfRule type="containsText" dxfId="7084" priority="6104" stopIfTrue="1" operator="containsText" text="DW">
      <formula>NOT(ISERROR(SEARCH("DW",AK111)))</formula>
    </cfRule>
  </conditionalFormatting>
  <conditionalFormatting sqref="AK111">
    <cfRule type="containsText" dxfId="7083" priority="6105" stopIfTrue="1" operator="containsText" text="NC">
      <formula>NOT(ISERROR(SEARCH("NC",AK111)))</formula>
    </cfRule>
  </conditionalFormatting>
  <conditionalFormatting sqref="AK112">
    <cfRule type="containsText" dxfId="7082" priority="6106" stopIfTrue="1" operator="containsText" text="NS">
      <formula>NOT(ISERROR(SEARCH("NS",AK112)))</formula>
    </cfRule>
  </conditionalFormatting>
  <conditionalFormatting sqref="AK112">
    <cfRule type="containsText" dxfId="7081" priority="6107" stopIfTrue="1" operator="containsText" text="DW">
      <formula>NOT(ISERROR(SEARCH("DW",AK112)))</formula>
    </cfRule>
  </conditionalFormatting>
  <conditionalFormatting sqref="AK112">
    <cfRule type="containsText" dxfId="7080" priority="6108" stopIfTrue="1" operator="containsText" text="NC">
      <formula>NOT(ISERROR(SEARCH("NC",AK112)))</formula>
    </cfRule>
  </conditionalFormatting>
  <conditionalFormatting sqref="AK119">
    <cfRule type="containsText" dxfId="7079" priority="6109" stopIfTrue="1" operator="containsText" text="NS">
      <formula>NOT(ISERROR(SEARCH("NS",AK119)))</formula>
    </cfRule>
  </conditionalFormatting>
  <conditionalFormatting sqref="AK119">
    <cfRule type="containsText" dxfId="7078" priority="6110" stopIfTrue="1" operator="containsText" text="DW">
      <formula>NOT(ISERROR(SEARCH("DW",AK119)))</formula>
    </cfRule>
  </conditionalFormatting>
  <conditionalFormatting sqref="AK119">
    <cfRule type="containsText" dxfId="7077" priority="6111" stopIfTrue="1" operator="containsText" text="NC">
      <formula>NOT(ISERROR(SEARCH("NC",AK119)))</formula>
    </cfRule>
  </conditionalFormatting>
  <conditionalFormatting sqref="AK120">
    <cfRule type="containsText" dxfId="7076" priority="6112" stopIfTrue="1" operator="containsText" text="NS">
      <formula>NOT(ISERROR(SEARCH("NS",AK120)))</formula>
    </cfRule>
  </conditionalFormatting>
  <conditionalFormatting sqref="AK120">
    <cfRule type="containsText" dxfId="7075" priority="6113" stopIfTrue="1" operator="containsText" text="DW">
      <formula>NOT(ISERROR(SEARCH("DW",AK120)))</formula>
    </cfRule>
  </conditionalFormatting>
  <conditionalFormatting sqref="AK120">
    <cfRule type="containsText" dxfId="7074" priority="6114" stopIfTrue="1" operator="containsText" text="NC">
      <formula>NOT(ISERROR(SEARCH("NC",AK120)))</formula>
    </cfRule>
  </conditionalFormatting>
  <conditionalFormatting sqref="AJ102:AJ105">
    <cfRule type="containsText" dxfId="7073" priority="6115" stopIfTrue="1" operator="containsText" text="NS">
      <formula>NOT(ISERROR(SEARCH("NS",AJ102:AJ105)))</formula>
    </cfRule>
  </conditionalFormatting>
  <conditionalFormatting sqref="AJ102:AJ105">
    <cfRule type="containsText" dxfId="7072" priority="6116" stopIfTrue="1" operator="containsText" text="DW">
      <formula>NOT(ISERROR(SEARCH("DW",AJ102:AJ105)))</formula>
    </cfRule>
  </conditionalFormatting>
  <conditionalFormatting sqref="AJ102:AJ105">
    <cfRule type="containsText" dxfId="7071" priority="6117" stopIfTrue="1" operator="containsText" text="NC">
      <formula>NOT(ISERROR(SEARCH("NC",AJ102:AJ105)))</formula>
    </cfRule>
  </conditionalFormatting>
  <conditionalFormatting sqref="AJ128:AJ141">
    <cfRule type="containsText" dxfId="7070" priority="6118" stopIfTrue="1" operator="containsText" text="NS">
      <formula>NOT(ISERROR(SEARCH("NS",AJ128:AJ141)))</formula>
    </cfRule>
  </conditionalFormatting>
  <conditionalFormatting sqref="AJ128:AJ141">
    <cfRule type="containsText" dxfId="7069" priority="6119" stopIfTrue="1" operator="containsText" text="DW">
      <formula>NOT(ISERROR(SEARCH("DW",AJ128:AJ141)))</formula>
    </cfRule>
  </conditionalFormatting>
  <conditionalFormatting sqref="AJ128:AJ141">
    <cfRule type="containsText" dxfId="7068" priority="6120" stopIfTrue="1" operator="containsText" text="NC">
      <formula>NOT(ISERROR(SEARCH("NC",AJ128:AJ141)))</formula>
    </cfRule>
  </conditionalFormatting>
  <conditionalFormatting sqref="AJ116:AJ118">
    <cfRule type="containsText" dxfId="7067" priority="6121" stopIfTrue="1" operator="containsText" text="NS">
      <formula>NOT(ISERROR(SEARCH("NS",AJ116:AJ118)))</formula>
    </cfRule>
  </conditionalFormatting>
  <conditionalFormatting sqref="AJ116:AJ118">
    <cfRule type="containsText" dxfId="7066" priority="6122" stopIfTrue="1" operator="containsText" text="DW">
      <formula>NOT(ISERROR(SEARCH("DW",AJ116:AJ118)))</formula>
    </cfRule>
  </conditionalFormatting>
  <conditionalFormatting sqref="AJ116:AJ118">
    <cfRule type="containsText" dxfId="7065" priority="6123" stopIfTrue="1" operator="containsText" text="NC">
      <formula>NOT(ISERROR(SEARCH("NC",AJ116:AJ118)))</formula>
    </cfRule>
  </conditionalFormatting>
  <conditionalFormatting sqref="AJ121:AJ125">
    <cfRule type="containsText" dxfId="7064" priority="6124" stopIfTrue="1" operator="containsText" text="NS">
      <formula>NOT(ISERROR(SEARCH("NS",AJ121:AJ125)))</formula>
    </cfRule>
  </conditionalFormatting>
  <conditionalFormatting sqref="AJ121:AJ125">
    <cfRule type="containsText" dxfId="7063" priority="6125" stopIfTrue="1" operator="containsText" text="DW">
      <formula>NOT(ISERROR(SEARCH("DW",AJ121:AJ125)))</formula>
    </cfRule>
  </conditionalFormatting>
  <conditionalFormatting sqref="AJ121:AJ125">
    <cfRule type="containsText" dxfId="7062" priority="6126" stopIfTrue="1" operator="containsText" text="NC">
      <formula>NOT(ISERROR(SEARCH("NC",AJ121:AJ125)))</formula>
    </cfRule>
  </conditionalFormatting>
  <conditionalFormatting sqref="AJ126:AJ127">
    <cfRule type="containsText" dxfId="7061" priority="6127" stopIfTrue="1" operator="containsText" text="NS">
      <formula>NOT(ISERROR(SEARCH("NS",AJ126:AJ127)))</formula>
    </cfRule>
  </conditionalFormatting>
  <conditionalFormatting sqref="AJ126:AJ127">
    <cfRule type="containsText" dxfId="7060" priority="6128" stopIfTrue="1" operator="containsText" text="DW">
      <formula>NOT(ISERROR(SEARCH("DW",AJ126:AJ127)))</formula>
    </cfRule>
  </conditionalFormatting>
  <conditionalFormatting sqref="AJ126:AJ127">
    <cfRule type="containsText" dxfId="7059" priority="6129" stopIfTrue="1" operator="containsText" text="NC">
      <formula>NOT(ISERROR(SEARCH("NC",AJ126:AJ127)))</formula>
    </cfRule>
  </conditionalFormatting>
  <conditionalFormatting sqref="AJ106">
    <cfRule type="containsText" dxfId="7058" priority="6130" stopIfTrue="1" operator="containsText" text="NS">
      <formula>NOT(ISERROR(SEARCH("NS",AJ106)))</formula>
    </cfRule>
  </conditionalFormatting>
  <conditionalFormatting sqref="AJ106">
    <cfRule type="containsText" dxfId="7057" priority="6131" stopIfTrue="1" operator="containsText" text="DW">
      <formula>NOT(ISERROR(SEARCH("DW",AJ106)))</formula>
    </cfRule>
  </conditionalFormatting>
  <conditionalFormatting sqref="AJ106">
    <cfRule type="containsText" dxfId="7056" priority="6132" stopIfTrue="1" operator="containsText" text="NC">
      <formula>NOT(ISERROR(SEARCH("NC",AJ106)))</formula>
    </cfRule>
  </conditionalFormatting>
  <conditionalFormatting sqref="AJ113:AJ115">
    <cfRule type="containsText" dxfId="7055" priority="6133" stopIfTrue="1" operator="containsText" text="NS">
      <formula>NOT(ISERROR(SEARCH("NS",AJ113:AJ115)))</formula>
    </cfRule>
  </conditionalFormatting>
  <conditionalFormatting sqref="AJ113:AJ115">
    <cfRule type="containsText" dxfId="7054" priority="6134" stopIfTrue="1" operator="containsText" text="DW">
      <formula>NOT(ISERROR(SEARCH("DW",AJ113:AJ115)))</formula>
    </cfRule>
  </conditionalFormatting>
  <conditionalFormatting sqref="AJ113:AJ115">
    <cfRule type="containsText" dxfId="7053" priority="6135" stopIfTrue="1" operator="containsText" text="NC">
      <formula>NOT(ISERROR(SEARCH("NC",AJ113:AJ115)))</formula>
    </cfRule>
  </conditionalFormatting>
  <conditionalFormatting sqref="AJ109:AJ110">
    <cfRule type="containsText" dxfId="7052" priority="6136" stopIfTrue="1" operator="containsText" text="NS">
      <formula>NOT(ISERROR(SEARCH("NS",AJ109:AJ110)))</formula>
    </cfRule>
  </conditionalFormatting>
  <conditionalFormatting sqref="AJ109:AJ110">
    <cfRule type="containsText" dxfId="7051" priority="6137" stopIfTrue="1" operator="containsText" text="DW">
      <formula>NOT(ISERROR(SEARCH("DW",AJ109:AJ110)))</formula>
    </cfRule>
  </conditionalFormatting>
  <conditionalFormatting sqref="AJ109:AJ110">
    <cfRule type="containsText" dxfId="7050" priority="6138" stopIfTrue="1" operator="containsText" text="NC">
      <formula>NOT(ISERROR(SEARCH("NC",AJ109:AJ110)))</formula>
    </cfRule>
  </conditionalFormatting>
  <conditionalFormatting sqref="AJ107:AJ108">
    <cfRule type="containsText" dxfId="7049" priority="6139" stopIfTrue="1" operator="containsText" text="NS">
      <formula>NOT(ISERROR(SEARCH("NS",AJ107:AJ108)))</formula>
    </cfRule>
  </conditionalFormatting>
  <conditionalFormatting sqref="AJ107:AJ108">
    <cfRule type="containsText" dxfId="7048" priority="6140" stopIfTrue="1" operator="containsText" text="DW">
      <formula>NOT(ISERROR(SEARCH("DW",AJ107:AJ108)))</formula>
    </cfRule>
  </conditionalFormatting>
  <conditionalFormatting sqref="AJ107:AJ108">
    <cfRule type="containsText" dxfId="7047" priority="6141" stopIfTrue="1" operator="containsText" text="NC">
      <formula>NOT(ISERROR(SEARCH("NC",AJ107:AJ108)))</formula>
    </cfRule>
  </conditionalFormatting>
  <conditionalFormatting sqref="AJ111">
    <cfRule type="containsText" dxfId="7046" priority="6142" stopIfTrue="1" operator="containsText" text="NS">
      <formula>NOT(ISERROR(SEARCH("NS",AJ111)))</formula>
    </cfRule>
  </conditionalFormatting>
  <conditionalFormatting sqref="AJ111">
    <cfRule type="containsText" dxfId="7045" priority="6143" stopIfTrue="1" operator="containsText" text="DW">
      <formula>NOT(ISERROR(SEARCH("DW",AJ111)))</formula>
    </cfRule>
  </conditionalFormatting>
  <conditionalFormatting sqref="AJ111">
    <cfRule type="containsText" dxfId="7044" priority="6144" stopIfTrue="1" operator="containsText" text="NC">
      <formula>NOT(ISERROR(SEARCH("NC",AJ111)))</formula>
    </cfRule>
  </conditionalFormatting>
  <conditionalFormatting sqref="AJ112">
    <cfRule type="containsText" dxfId="7043" priority="6145" stopIfTrue="1" operator="containsText" text="NS">
      <formula>NOT(ISERROR(SEARCH("NS",AJ112)))</formula>
    </cfRule>
  </conditionalFormatting>
  <conditionalFormatting sqref="AJ112">
    <cfRule type="containsText" dxfId="7042" priority="6146" stopIfTrue="1" operator="containsText" text="DW">
      <formula>NOT(ISERROR(SEARCH("DW",AJ112)))</formula>
    </cfRule>
  </conditionalFormatting>
  <conditionalFormatting sqref="AJ112">
    <cfRule type="containsText" dxfId="7041" priority="6147" stopIfTrue="1" operator="containsText" text="NC">
      <formula>NOT(ISERROR(SEARCH("NC",AJ112)))</formula>
    </cfRule>
  </conditionalFormatting>
  <conditionalFormatting sqref="AJ119">
    <cfRule type="containsText" dxfId="7040" priority="6148" stopIfTrue="1" operator="containsText" text="NS">
      <formula>NOT(ISERROR(SEARCH("NS",AJ119)))</formula>
    </cfRule>
  </conditionalFormatting>
  <conditionalFormatting sqref="AJ119">
    <cfRule type="containsText" dxfId="7039" priority="6149" stopIfTrue="1" operator="containsText" text="DW">
      <formula>NOT(ISERROR(SEARCH("DW",AJ119)))</formula>
    </cfRule>
  </conditionalFormatting>
  <conditionalFormatting sqref="AJ119">
    <cfRule type="containsText" dxfId="7038" priority="6150" stopIfTrue="1" operator="containsText" text="NC">
      <formula>NOT(ISERROR(SEARCH("NC",AJ119)))</formula>
    </cfRule>
  </conditionalFormatting>
  <conditionalFormatting sqref="AJ120">
    <cfRule type="containsText" dxfId="7037" priority="6151" stopIfTrue="1" operator="containsText" text="NS">
      <formula>NOT(ISERROR(SEARCH("NS",AJ120)))</formula>
    </cfRule>
  </conditionalFormatting>
  <conditionalFormatting sqref="AJ120">
    <cfRule type="containsText" dxfId="7036" priority="6152" stopIfTrue="1" operator="containsText" text="DW">
      <formula>NOT(ISERROR(SEARCH("DW",AJ120)))</formula>
    </cfRule>
  </conditionalFormatting>
  <conditionalFormatting sqref="AJ120">
    <cfRule type="containsText" dxfId="7035" priority="6153" stopIfTrue="1" operator="containsText" text="NC">
      <formula>NOT(ISERROR(SEARCH("NC",AJ120)))</formula>
    </cfRule>
  </conditionalFormatting>
  <conditionalFormatting sqref="AO102:AO105">
    <cfRule type="containsText" dxfId="7034" priority="6154" stopIfTrue="1" operator="containsText" text="NS">
      <formula>NOT(ISERROR(SEARCH("NS",AO102:AO105)))</formula>
    </cfRule>
  </conditionalFormatting>
  <conditionalFormatting sqref="AO102:AO105">
    <cfRule type="containsText" dxfId="7033" priority="6155" stopIfTrue="1" operator="containsText" text="DW">
      <formula>NOT(ISERROR(SEARCH("DW",AO102:AO105)))</formula>
    </cfRule>
  </conditionalFormatting>
  <conditionalFormatting sqref="AO102:AO105">
    <cfRule type="containsText" dxfId="7032" priority="6156" stopIfTrue="1" operator="containsText" text="NC">
      <formula>NOT(ISERROR(SEARCH("NC",AO102:AO105)))</formula>
    </cfRule>
  </conditionalFormatting>
  <conditionalFormatting sqref="AO128:AO141">
    <cfRule type="containsText" dxfId="7031" priority="6157" stopIfTrue="1" operator="containsText" text="NS">
      <formula>NOT(ISERROR(SEARCH("NS",AO128:AO141)))</formula>
    </cfRule>
  </conditionalFormatting>
  <conditionalFormatting sqref="AO128:AO141">
    <cfRule type="containsText" dxfId="7030" priority="6158" stopIfTrue="1" operator="containsText" text="DW">
      <formula>NOT(ISERROR(SEARCH("DW",AO128:AO141)))</formula>
    </cfRule>
  </conditionalFormatting>
  <conditionalFormatting sqref="AO128:AO141">
    <cfRule type="containsText" dxfId="7029" priority="6159" stopIfTrue="1" operator="containsText" text="NC">
      <formula>NOT(ISERROR(SEARCH("NC",AO128:AO141)))</formula>
    </cfRule>
  </conditionalFormatting>
  <conditionalFormatting sqref="AO116:AO118">
    <cfRule type="containsText" dxfId="7028" priority="6160" stopIfTrue="1" operator="containsText" text="NS">
      <formula>NOT(ISERROR(SEARCH("NS",AO116:AO118)))</formula>
    </cfRule>
  </conditionalFormatting>
  <conditionalFormatting sqref="AO116:AO118">
    <cfRule type="containsText" dxfId="7027" priority="6161" stopIfTrue="1" operator="containsText" text="DW">
      <formula>NOT(ISERROR(SEARCH("DW",AO116:AO118)))</formula>
    </cfRule>
  </conditionalFormatting>
  <conditionalFormatting sqref="AO116:AO118">
    <cfRule type="containsText" dxfId="7026" priority="6162" stopIfTrue="1" operator="containsText" text="NC">
      <formula>NOT(ISERROR(SEARCH("NC",AO116:AO118)))</formula>
    </cfRule>
  </conditionalFormatting>
  <conditionalFormatting sqref="AO121:AO125">
    <cfRule type="containsText" dxfId="7025" priority="6163" stopIfTrue="1" operator="containsText" text="NS">
      <formula>NOT(ISERROR(SEARCH("NS",AO121:AO125)))</formula>
    </cfRule>
  </conditionalFormatting>
  <conditionalFormatting sqref="AO121:AO125">
    <cfRule type="containsText" dxfId="7024" priority="6164" stopIfTrue="1" operator="containsText" text="DW">
      <formula>NOT(ISERROR(SEARCH("DW",AO121:AO125)))</formula>
    </cfRule>
  </conditionalFormatting>
  <conditionalFormatting sqref="AO121:AO125">
    <cfRule type="containsText" dxfId="7023" priority="6165" stopIfTrue="1" operator="containsText" text="NC">
      <formula>NOT(ISERROR(SEARCH("NC",AO121:AO125)))</formula>
    </cfRule>
  </conditionalFormatting>
  <conditionalFormatting sqref="AO126:AO127">
    <cfRule type="containsText" dxfId="7022" priority="6166" stopIfTrue="1" operator="containsText" text="NS">
      <formula>NOT(ISERROR(SEARCH("NS",AO126:AO127)))</formula>
    </cfRule>
  </conditionalFormatting>
  <conditionalFormatting sqref="AO126:AO127">
    <cfRule type="containsText" dxfId="7021" priority="6167" stopIfTrue="1" operator="containsText" text="DW">
      <formula>NOT(ISERROR(SEARCH("DW",AO126:AO127)))</formula>
    </cfRule>
  </conditionalFormatting>
  <conditionalFormatting sqref="AO126:AO127">
    <cfRule type="containsText" dxfId="7020" priority="6168" stopIfTrue="1" operator="containsText" text="NC">
      <formula>NOT(ISERROR(SEARCH("NC",AO126:AO127)))</formula>
    </cfRule>
  </conditionalFormatting>
  <conditionalFormatting sqref="AO106">
    <cfRule type="containsText" dxfId="7019" priority="6169" stopIfTrue="1" operator="containsText" text="NS">
      <formula>NOT(ISERROR(SEARCH("NS",AO106)))</formula>
    </cfRule>
  </conditionalFormatting>
  <conditionalFormatting sqref="AO106">
    <cfRule type="containsText" dxfId="7018" priority="6170" stopIfTrue="1" operator="containsText" text="DW">
      <formula>NOT(ISERROR(SEARCH("DW",AO106)))</formula>
    </cfRule>
  </conditionalFormatting>
  <conditionalFormatting sqref="AO106">
    <cfRule type="containsText" dxfId="7017" priority="6171" stopIfTrue="1" operator="containsText" text="NC">
      <formula>NOT(ISERROR(SEARCH("NC",AO106)))</formula>
    </cfRule>
  </conditionalFormatting>
  <conditionalFormatting sqref="AO113:AO115">
    <cfRule type="containsText" dxfId="7016" priority="6172" stopIfTrue="1" operator="containsText" text="NS">
      <formula>NOT(ISERROR(SEARCH("NS",AO113:AO115)))</formula>
    </cfRule>
  </conditionalFormatting>
  <conditionalFormatting sqref="AO113:AO115">
    <cfRule type="containsText" dxfId="7015" priority="6173" stopIfTrue="1" operator="containsText" text="DW">
      <formula>NOT(ISERROR(SEARCH("DW",AO113:AO115)))</formula>
    </cfRule>
  </conditionalFormatting>
  <conditionalFormatting sqref="AO113:AO115">
    <cfRule type="containsText" dxfId="7014" priority="6174" stopIfTrue="1" operator="containsText" text="NC">
      <formula>NOT(ISERROR(SEARCH("NC",AO113:AO115)))</formula>
    </cfRule>
  </conditionalFormatting>
  <conditionalFormatting sqref="AO109:AO110">
    <cfRule type="containsText" dxfId="7013" priority="6175" stopIfTrue="1" operator="containsText" text="NS">
      <formula>NOT(ISERROR(SEARCH("NS",AO109:AO110)))</formula>
    </cfRule>
  </conditionalFormatting>
  <conditionalFormatting sqref="AO109:AO110">
    <cfRule type="containsText" dxfId="7012" priority="6176" stopIfTrue="1" operator="containsText" text="DW">
      <formula>NOT(ISERROR(SEARCH("DW",AO109:AO110)))</formula>
    </cfRule>
  </conditionalFormatting>
  <conditionalFormatting sqref="AO109:AO110">
    <cfRule type="containsText" dxfId="7011" priority="6177" stopIfTrue="1" operator="containsText" text="NC">
      <formula>NOT(ISERROR(SEARCH("NC",AO109:AO110)))</formula>
    </cfRule>
  </conditionalFormatting>
  <conditionalFormatting sqref="AO107:AO108">
    <cfRule type="containsText" dxfId="7010" priority="6178" stopIfTrue="1" operator="containsText" text="NS">
      <formula>NOT(ISERROR(SEARCH("NS",AO107:AO108)))</formula>
    </cfRule>
  </conditionalFormatting>
  <conditionalFormatting sqref="AO107:AO108">
    <cfRule type="containsText" dxfId="7009" priority="6179" stopIfTrue="1" operator="containsText" text="DW">
      <formula>NOT(ISERROR(SEARCH("DW",AO107:AO108)))</formula>
    </cfRule>
  </conditionalFormatting>
  <conditionalFormatting sqref="AO107:AO108">
    <cfRule type="containsText" dxfId="7008" priority="6180" stopIfTrue="1" operator="containsText" text="NC">
      <formula>NOT(ISERROR(SEARCH("NC",AO107:AO108)))</formula>
    </cfRule>
  </conditionalFormatting>
  <conditionalFormatting sqref="AO111">
    <cfRule type="containsText" dxfId="7007" priority="6181" stopIfTrue="1" operator="containsText" text="NS">
      <formula>NOT(ISERROR(SEARCH("NS",AO111)))</formula>
    </cfRule>
  </conditionalFormatting>
  <conditionalFormatting sqref="AO111">
    <cfRule type="containsText" dxfId="7006" priority="6182" stopIfTrue="1" operator="containsText" text="DW">
      <formula>NOT(ISERROR(SEARCH("DW",AO111)))</formula>
    </cfRule>
  </conditionalFormatting>
  <conditionalFormatting sqref="AO111">
    <cfRule type="containsText" dxfId="7005" priority="6183" stopIfTrue="1" operator="containsText" text="NC">
      <formula>NOT(ISERROR(SEARCH("NC",AO111)))</formula>
    </cfRule>
  </conditionalFormatting>
  <conditionalFormatting sqref="AO112">
    <cfRule type="containsText" dxfId="7004" priority="6184" stopIfTrue="1" operator="containsText" text="NS">
      <formula>NOT(ISERROR(SEARCH("NS",AO112)))</formula>
    </cfRule>
  </conditionalFormatting>
  <conditionalFormatting sqref="AO112">
    <cfRule type="containsText" dxfId="7003" priority="6185" stopIfTrue="1" operator="containsText" text="DW">
      <formula>NOT(ISERROR(SEARCH("DW",AO112)))</formula>
    </cfRule>
  </conditionalFormatting>
  <conditionalFormatting sqref="AO112">
    <cfRule type="containsText" dxfId="7002" priority="6186" stopIfTrue="1" operator="containsText" text="NC">
      <formula>NOT(ISERROR(SEARCH("NC",AO112)))</formula>
    </cfRule>
  </conditionalFormatting>
  <conditionalFormatting sqref="AO119">
    <cfRule type="containsText" dxfId="7001" priority="6187" stopIfTrue="1" operator="containsText" text="NS">
      <formula>NOT(ISERROR(SEARCH("NS",AO119)))</formula>
    </cfRule>
  </conditionalFormatting>
  <conditionalFormatting sqref="AO119">
    <cfRule type="containsText" dxfId="7000" priority="6188" stopIfTrue="1" operator="containsText" text="DW">
      <formula>NOT(ISERROR(SEARCH("DW",AO119)))</formula>
    </cfRule>
  </conditionalFormatting>
  <conditionalFormatting sqref="AO119">
    <cfRule type="containsText" dxfId="6999" priority="6189" stopIfTrue="1" operator="containsText" text="NC">
      <formula>NOT(ISERROR(SEARCH("NC",AO119)))</formula>
    </cfRule>
  </conditionalFormatting>
  <conditionalFormatting sqref="AO120">
    <cfRule type="containsText" dxfId="6998" priority="6190" stopIfTrue="1" operator="containsText" text="NS">
      <formula>NOT(ISERROR(SEARCH("NS",AO120)))</formula>
    </cfRule>
  </conditionalFormatting>
  <conditionalFormatting sqref="AO120">
    <cfRule type="containsText" dxfId="6997" priority="6191" stopIfTrue="1" operator="containsText" text="DW">
      <formula>NOT(ISERROR(SEARCH("DW",AO120)))</formula>
    </cfRule>
  </conditionalFormatting>
  <conditionalFormatting sqref="AO120">
    <cfRule type="containsText" dxfId="6996" priority="6192" stopIfTrue="1" operator="containsText" text="NC">
      <formula>NOT(ISERROR(SEARCH("NC",AO120)))</formula>
    </cfRule>
  </conditionalFormatting>
  <conditionalFormatting sqref="AR102:AR105">
    <cfRule type="containsText" dxfId="6995" priority="6193" stopIfTrue="1" operator="containsText" text="NS">
      <formula>NOT(ISERROR(SEARCH("NS",AR102:AR105)))</formula>
    </cfRule>
  </conditionalFormatting>
  <conditionalFormatting sqref="AR102:AR105">
    <cfRule type="containsText" dxfId="6994" priority="6194" stopIfTrue="1" operator="containsText" text="DW">
      <formula>NOT(ISERROR(SEARCH("DW",AR102:AR105)))</formula>
    </cfRule>
  </conditionalFormatting>
  <conditionalFormatting sqref="AR102:AR105">
    <cfRule type="containsText" dxfId="6993" priority="6195" stopIfTrue="1" operator="containsText" text="NC">
      <formula>NOT(ISERROR(SEARCH("NC",AR102:AR105)))</formula>
    </cfRule>
  </conditionalFormatting>
  <conditionalFormatting sqref="AR128:AR141">
    <cfRule type="containsText" dxfId="6992" priority="6196" stopIfTrue="1" operator="containsText" text="NS">
      <formula>NOT(ISERROR(SEARCH("NS",AR128:AR141)))</formula>
    </cfRule>
  </conditionalFormatting>
  <conditionalFormatting sqref="AR128:AR141">
    <cfRule type="containsText" dxfId="6991" priority="6197" stopIfTrue="1" operator="containsText" text="DW">
      <formula>NOT(ISERROR(SEARCH("DW",AR128:AR141)))</formula>
    </cfRule>
  </conditionalFormatting>
  <conditionalFormatting sqref="AR128:AR141">
    <cfRule type="containsText" dxfId="6990" priority="6198" stopIfTrue="1" operator="containsText" text="NC">
      <formula>NOT(ISERROR(SEARCH("NC",AR128:AR141)))</formula>
    </cfRule>
  </conditionalFormatting>
  <conditionalFormatting sqref="AR116:AR118">
    <cfRule type="containsText" dxfId="6989" priority="6199" stopIfTrue="1" operator="containsText" text="NS">
      <formula>NOT(ISERROR(SEARCH("NS",AR116:AR118)))</formula>
    </cfRule>
  </conditionalFormatting>
  <conditionalFormatting sqref="AR116:AR118">
    <cfRule type="containsText" dxfId="6988" priority="6200" stopIfTrue="1" operator="containsText" text="DW">
      <formula>NOT(ISERROR(SEARCH("DW",AR116:AR118)))</formula>
    </cfRule>
  </conditionalFormatting>
  <conditionalFormatting sqref="AR116:AR118">
    <cfRule type="containsText" dxfId="6987" priority="6201" stopIfTrue="1" operator="containsText" text="NC">
      <formula>NOT(ISERROR(SEARCH("NC",AR116:AR118)))</formula>
    </cfRule>
  </conditionalFormatting>
  <conditionalFormatting sqref="AR121:AR125">
    <cfRule type="containsText" dxfId="6986" priority="6202" stopIfTrue="1" operator="containsText" text="NS">
      <formula>NOT(ISERROR(SEARCH("NS",AR121:AR125)))</formula>
    </cfRule>
  </conditionalFormatting>
  <conditionalFormatting sqref="AR121:AR125">
    <cfRule type="containsText" dxfId="6985" priority="6203" stopIfTrue="1" operator="containsText" text="DW">
      <formula>NOT(ISERROR(SEARCH("DW",AR121:AR125)))</formula>
    </cfRule>
  </conditionalFormatting>
  <conditionalFormatting sqref="AR121:AR125">
    <cfRule type="containsText" dxfId="6984" priority="6204" stopIfTrue="1" operator="containsText" text="NC">
      <formula>NOT(ISERROR(SEARCH("NC",AR121:AR125)))</formula>
    </cfRule>
  </conditionalFormatting>
  <conditionalFormatting sqref="AR126:AR127">
    <cfRule type="containsText" dxfId="6983" priority="6205" stopIfTrue="1" operator="containsText" text="NS">
      <formula>NOT(ISERROR(SEARCH("NS",AR126:AR127)))</formula>
    </cfRule>
  </conditionalFormatting>
  <conditionalFormatting sqref="AR126:AR127">
    <cfRule type="containsText" dxfId="6982" priority="6206" stopIfTrue="1" operator="containsText" text="DW">
      <formula>NOT(ISERROR(SEARCH("DW",AR126:AR127)))</formula>
    </cfRule>
  </conditionalFormatting>
  <conditionalFormatting sqref="AR126:AR127">
    <cfRule type="containsText" dxfId="6981" priority="6207" stopIfTrue="1" operator="containsText" text="NC">
      <formula>NOT(ISERROR(SEARCH("NC",AR126:AR127)))</formula>
    </cfRule>
  </conditionalFormatting>
  <conditionalFormatting sqref="AR106">
    <cfRule type="containsText" dxfId="6980" priority="6208" stopIfTrue="1" operator="containsText" text="NS">
      <formula>NOT(ISERROR(SEARCH("NS",AR106)))</formula>
    </cfRule>
  </conditionalFormatting>
  <conditionalFormatting sqref="AR106">
    <cfRule type="containsText" dxfId="6979" priority="6209" stopIfTrue="1" operator="containsText" text="DW">
      <formula>NOT(ISERROR(SEARCH("DW",AR106)))</formula>
    </cfRule>
  </conditionalFormatting>
  <conditionalFormatting sqref="AR106">
    <cfRule type="containsText" dxfId="6978" priority="6210" stopIfTrue="1" operator="containsText" text="NC">
      <formula>NOT(ISERROR(SEARCH("NC",AR106)))</formula>
    </cfRule>
  </conditionalFormatting>
  <conditionalFormatting sqref="AR113:AR115">
    <cfRule type="containsText" dxfId="6977" priority="6211" stopIfTrue="1" operator="containsText" text="NS">
      <formula>NOT(ISERROR(SEARCH("NS",AR113:AR115)))</formula>
    </cfRule>
  </conditionalFormatting>
  <conditionalFormatting sqref="AR113:AR115">
    <cfRule type="containsText" dxfId="6976" priority="6212" stopIfTrue="1" operator="containsText" text="DW">
      <formula>NOT(ISERROR(SEARCH("DW",AR113:AR115)))</formula>
    </cfRule>
  </conditionalFormatting>
  <conditionalFormatting sqref="AR113:AR115">
    <cfRule type="containsText" dxfId="6975" priority="6213" stopIfTrue="1" operator="containsText" text="NC">
      <formula>NOT(ISERROR(SEARCH("NC",AR113:AR115)))</formula>
    </cfRule>
  </conditionalFormatting>
  <conditionalFormatting sqref="AR109:AR110">
    <cfRule type="containsText" dxfId="6974" priority="6214" stopIfTrue="1" operator="containsText" text="NS">
      <formula>NOT(ISERROR(SEARCH("NS",AR109:AR110)))</formula>
    </cfRule>
  </conditionalFormatting>
  <conditionalFormatting sqref="AR109:AR110">
    <cfRule type="containsText" dxfId="6973" priority="6215" stopIfTrue="1" operator="containsText" text="DW">
      <formula>NOT(ISERROR(SEARCH("DW",AR109:AR110)))</formula>
    </cfRule>
  </conditionalFormatting>
  <conditionalFormatting sqref="AR109:AR110">
    <cfRule type="containsText" dxfId="6972" priority="6216" stopIfTrue="1" operator="containsText" text="NC">
      <formula>NOT(ISERROR(SEARCH("NC",AR109:AR110)))</formula>
    </cfRule>
  </conditionalFormatting>
  <conditionalFormatting sqref="AR107:AR108">
    <cfRule type="containsText" dxfId="6971" priority="6217" stopIfTrue="1" operator="containsText" text="NS">
      <formula>NOT(ISERROR(SEARCH("NS",AR107:AR108)))</formula>
    </cfRule>
  </conditionalFormatting>
  <conditionalFormatting sqref="AR107:AR108">
    <cfRule type="containsText" dxfId="6970" priority="6218" stopIfTrue="1" operator="containsText" text="DW">
      <formula>NOT(ISERROR(SEARCH("DW",AR107:AR108)))</formula>
    </cfRule>
  </conditionalFormatting>
  <conditionalFormatting sqref="AR107:AR108">
    <cfRule type="containsText" dxfId="6969" priority="6219" stopIfTrue="1" operator="containsText" text="NC">
      <formula>NOT(ISERROR(SEARCH("NC",AR107:AR108)))</formula>
    </cfRule>
  </conditionalFormatting>
  <conditionalFormatting sqref="AR111">
    <cfRule type="containsText" dxfId="6968" priority="6220" stopIfTrue="1" operator="containsText" text="NS">
      <formula>NOT(ISERROR(SEARCH("NS",AR111)))</formula>
    </cfRule>
  </conditionalFormatting>
  <conditionalFormatting sqref="AR111">
    <cfRule type="containsText" dxfId="6967" priority="6221" stopIfTrue="1" operator="containsText" text="DW">
      <formula>NOT(ISERROR(SEARCH("DW",AR111)))</formula>
    </cfRule>
  </conditionalFormatting>
  <conditionalFormatting sqref="AR111">
    <cfRule type="containsText" dxfId="6966" priority="6222" stopIfTrue="1" operator="containsText" text="NC">
      <formula>NOT(ISERROR(SEARCH("NC",AR111)))</formula>
    </cfRule>
  </conditionalFormatting>
  <conditionalFormatting sqref="AR112">
    <cfRule type="containsText" dxfId="6965" priority="6223" stopIfTrue="1" operator="containsText" text="NS">
      <formula>NOT(ISERROR(SEARCH("NS",AR112)))</formula>
    </cfRule>
  </conditionalFormatting>
  <conditionalFormatting sqref="AR112">
    <cfRule type="containsText" dxfId="6964" priority="6224" stopIfTrue="1" operator="containsText" text="DW">
      <formula>NOT(ISERROR(SEARCH("DW",AR112)))</formula>
    </cfRule>
  </conditionalFormatting>
  <conditionalFormatting sqref="AR112">
    <cfRule type="containsText" dxfId="6963" priority="6225" stopIfTrue="1" operator="containsText" text="NC">
      <formula>NOT(ISERROR(SEARCH("NC",AR112)))</formula>
    </cfRule>
  </conditionalFormatting>
  <conditionalFormatting sqref="AR119">
    <cfRule type="containsText" dxfId="6962" priority="6226" stopIfTrue="1" operator="containsText" text="NS">
      <formula>NOT(ISERROR(SEARCH("NS",AR119)))</formula>
    </cfRule>
  </conditionalFormatting>
  <conditionalFormatting sqref="AR119">
    <cfRule type="containsText" dxfId="6961" priority="6227" stopIfTrue="1" operator="containsText" text="DW">
      <formula>NOT(ISERROR(SEARCH("DW",AR119)))</formula>
    </cfRule>
  </conditionalFormatting>
  <conditionalFormatting sqref="AR119">
    <cfRule type="containsText" dxfId="6960" priority="6228" stopIfTrue="1" operator="containsText" text="NC">
      <formula>NOT(ISERROR(SEARCH("NC",AR119)))</formula>
    </cfRule>
  </conditionalFormatting>
  <conditionalFormatting sqref="AR120">
    <cfRule type="containsText" dxfId="6959" priority="6229" stopIfTrue="1" operator="containsText" text="NS">
      <formula>NOT(ISERROR(SEARCH("NS",AR120)))</formula>
    </cfRule>
  </conditionalFormatting>
  <conditionalFormatting sqref="AR120">
    <cfRule type="containsText" dxfId="6958" priority="6230" stopIfTrue="1" operator="containsText" text="DW">
      <formula>NOT(ISERROR(SEARCH("DW",AR120)))</formula>
    </cfRule>
  </conditionalFormatting>
  <conditionalFormatting sqref="AR120">
    <cfRule type="containsText" dxfId="6957" priority="6231" stopIfTrue="1" operator="containsText" text="NC">
      <formula>NOT(ISERROR(SEARCH("NC",AR120)))</formula>
    </cfRule>
  </conditionalFormatting>
  <conditionalFormatting sqref="AM102:AM105">
    <cfRule type="containsText" dxfId="6956" priority="6232" stopIfTrue="1" operator="containsText" text="NS">
      <formula>NOT(ISERROR(SEARCH("NS",AM102:AM105)))</formula>
    </cfRule>
  </conditionalFormatting>
  <conditionalFormatting sqref="AM102:AM105">
    <cfRule type="containsText" dxfId="6955" priority="6233" stopIfTrue="1" operator="containsText" text="DW">
      <formula>NOT(ISERROR(SEARCH("DW",AM102:AM105)))</formula>
    </cfRule>
  </conditionalFormatting>
  <conditionalFormatting sqref="AM102:AM105">
    <cfRule type="containsText" dxfId="6954" priority="6234" stopIfTrue="1" operator="containsText" text="NC">
      <formula>NOT(ISERROR(SEARCH("NC",AM102:AM105)))</formula>
    </cfRule>
  </conditionalFormatting>
  <conditionalFormatting sqref="AM128:AM141">
    <cfRule type="containsText" dxfId="6953" priority="6235" stopIfTrue="1" operator="containsText" text="NS">
      <formula>NOT(ISERROR(SEARCH("NS",AM128:AM141)))</formula>
    </cfRule>
  </conditionalFormatting>
  <conditionalFormatting sqref="AM128:AM141">
    <cfRule type="containsText" dxfId="6952" priority="6236" stopIfTrue="1" operator="containsText" text="DW">
      <formula>NOT(ISERROR(SEARCH("DW",AM128:AM141)))</formula>
    </cfRule>
  </conditionalFormatting>
  <conditionalFormatting sqref="AM128:AM141">
    <cfRule type="containsText" dxfId="6951" priority="6237" stopIfTrue="1" operator="containsText" text="NC">
      <formula>NOT(ISERROR(SEARCH("NC",AM128:AM141)))</formula>
    </cfRule>
  </conditionalFormatting>
  <conditionalFormatting sqref="AM116:AM118">
    <cfRule type="containsText" dxfId="6950" priority="6238" stopIfTrue="1" operator="containsText" text="NS">
      <formula>NOT(ISERROR(SEARCH("NS",AM116:AM118)))</formula>
    </cfRule>
  </conditionalFormatting>
  <conditionalFormatting sqref="AM116:AM118">
    <cfRule type="containsText" dxfId="6949" priority="6239" stopIfTrue="1" operator="containsText" text="DW">
      <formula>NOT(ISERROR(SEARCH("DW",AM116:AM118)))</formula>
    </cfRule>
  </conditionalFormatting>
  <conditionalFormatting sqref="AM116:AM118">
    <cfRule type="containsText" dxfId="6948" priority="6240" stopIfTrue="1" operator="containsText" text="NC">
      <formula>NOT(ISERROR(SEARCH("NC",AM116:AM118)))</formula>
    </cfRule>
  </conditionalFormatting>
  <conditionalFormatting sqref="AM121:AM125">
    <cfRule type="containsText" dxfId="6947" priority="6241" stopIfTrue="1" operator="containsText" text="NS">
      <formula>NOT(ISERROR(SEARCH("NS",AM121:AM125)))</formula>
    </cfRule>
  </conditionalFormatting>
  <conditionalFormatting sqref="AM121:AM125">
    <cfRule type="containsText" dxfId="6946" priority="6242" stopIfTrue="1" operator="containsText" text="DW">
      <formula>NOT(ISERROR(SEARCH("DW",AM121:AM125)))</formula>
    </cfRule>
  </conditionalFormatting>
  <conditionalFormatting sqref="AM121:AM125">
    <cfRule type="containsText" dxfId="6945" priority="6243" stopIfTrue="1" operator="containsText" text="NC">
      <formula>NOT(ISERROR(SEARCH("NC",AM121:AM125)))</formula>
    </cfRule>
  </conditionalFormatting>
  <conditionalFormatting sqref="AM126:AM127">
    <cfRule type="containsText" dxfId="6944" priority="6244" stopIfTrue="1" operator="containsText" text="NS">
      <formula>NOT(ISERROR(SEARCH("NS",AM126:AM127)))</formula>
    </cfRule>
  </conditionalFormatting>
  <conditionalFormatting sqref="AM126:AM127">
    <cfRule type="containsText" dxfId="6943" priority="6245" stopIfTrue="1" operator="containsText" text="DW">
      <formula>NOT(ISERROR(SEARCH("DW",AM126:AM127)))</formula>
    </cfRule>
  </conditionalFormatting>
  <conditionalFormatting sqref="AM126:AM127">
    <cfRule type="containsText" dxfId="6942" priority="6246" stopIfTrue="1" operator="containsText" text="NC">
      <formula>NOT(ISERROR(SEARCH("NC",AM126:AM127)))</formula>
    </cfRule>
  </conditionalFormatting>
  <conditionalFormatting sqref="AM106">
    <cfRule type="containsText" dxfId="6941" priority="6247" stopIfTrue="1" operator="containsText" text="NS">
      <formula>NOT(ISERROR(SEARCH("NS",AM106)))</formula>
    </cfRule>
  </conditionalFormatting>
  <conditionalFormatting sqref="AM106">
    <cfRule type="containsText" dxfId="6940" priority="6248" stopIfTrue="1" operator="containsText" text="DW">
      <formula>NOT(ISERROR(SEARCH("DW",AM106)))</formula>
    </cfRule>
  </conditionalFormatting>
  <conditionalFormatting sqref="AM106">
    <cfRule type="containsText" dxfId="6939" priority="6249" stopIfTrue="1" operator="containsText" text="NC">
      <formula>NOT(ISERROR(SEARCH("NC",AM106)))</formula>
    </cfRule>
  </conditionalFormatting>
  <conditionalFormatting sqref="AM113:AM115">
    <cfRule type="containsText" dxfId="6938" priority="6250" stopIfTrue="1" operator="containsText" text="NS">
      <formula>NOT(ISERROR(SEARCH("NS",AM113:AM115)))</formula>
    </cfRule>
  </conditionalFormatting>
  <conditionalFormatting sqref="AM113:AM115">
    <cfRule type="containsText" dxfId="6937" priority="6251" stopIfTrue="1" operator="containsText" text="DW">
      <formula>NOT(ISERROR(SEARCH("DW",AM113:AM115)))</formula>
    </cfRule>
  </conditionalFormatting>
  <conditionalFormatting sqref="AM113:AM115">
    <cfRule type="containsText" dxfId="6936" priority="6252" stopIfTrue="1" operator="containsText" text="NC">
      <formula>NOT(ISERROR(SEARCH("NC",AM113:AM115)))</formula>
    </cfRule>
  </conditionalFormatting>
  <conditionalFormatting sqref="AM109:AM110">
    <cfRule type="containsText" dxfId="6935" priority="6253" stopIfTrue="1" operator="containsText" text="NS">
      <formula>NOT(ISERROR(SEARCH("NS",AM109:AM110)))</formula>
    </cfRule>
  </conditionalFormatting>
  <conditionalFormatting sqref="AM109:AM110">
    <cfRule type="containsText" dxfId="6934" priority="6254" stopIfTrue="1" operator="containsText" text="DW">
      <formula>NOT(ISERROR(SEARCH("DW",AM109:AM110)))</formula>
    </cfRule>
  </conditionalFormatting>
  <conditionalFormatting sqref="AM109:AM110">
    <cfRule type="containsText" dxfId="6933" priority="6255" stopIfTrue="1" operator="containsText" text="NC">
      <formula>NOT(ISERROR(SEARCH("NC",AM109:AM110)))</formula>
    </cfRule>
  </conditionalFormatting>
  <conditionalFormatting sqref="AM107:AM108">
    <cfRule type="containsText" dxfId="6932" priority="6256" stopIfTrue="1" operator="containsText" text="NS">
      <formula>NOT(ISERROR(SEARCH("NS",AM107:AM108)))</formula>
    </cfRule>
  </conditionalFormatting>
  <conditionalFormatting sqref="AM107:AM108">
    <cfRule type="containsText" dxfId="6931" priority="6257" stopIfTrue="1" operator="containsText" text="DW">
      <formula>NOT(ISERROR(SEARCH("DW",AM107:AM108)))</formula>
    </cfRule>
  </conditionalFormatting>
  <conditionalFormatting sqref="AM107:AM108">
    <cfRule type="containsText" dxfId="6930" priority="6258" stopIfTrue="1" operator="containsText" text="NC">
      <formula>NOT(ISERROR(SEARCH("NC",AM107:AM108)))</formula>
    </cfRule>
  </conditionalFormatting>
  <conditionalFormatting sqref="AM111">
    <cfRule type="containsText" dxfId="6929" priority="6259" stopIfTrue="1" operator="containsText" text="NS">
      <formula>NOT(ISERROR(SEARCH("NS",AM111)))</formula>
    </cfRule>
  </conditionalFormatting>
  <conditionalFormatting sqref="AM111">
    <cfRule type="containsText" dxfId="6928" priority="6260" stopIfTrue="1" operator="containsText" text="DW">
      <formula>NOT(ISERROR(SEARCH("DW",AM111)))</formula>
    </cfRule>
  </conditionalFormatting>
  <conditionalFormatting sqref="AM111">
    <cfRule type="containsText" dxfId="6927" priority="6261" stopIfTrue="1" operator="containsText" text="NC">
      <formula>NOT(ISERROR(SEARCH("NC",AM111)))</formula>
    </cfRule>
  </conditionalFormatting>
  <conditionalFormatting sqref="AM112">
    <cfRule type="containsText" dxfId="6926" priority="6262" stopIfTrue="1" operator="containsText" text="NS">
      <formula>NOT(ISERROR(SEARCH("NS",AM112)))</formula>
    </cfRule>
  </conditionalFormatting>
  <conditionalFormatting sqref="AM112">
    <cfRule type="containsText" dxfId="6925" priority="6263" stopIfTrue="1" operator="containsText" text="DW">
      <formula>NOT(ISERROR(SEARCH("DW",AM112)))</formula>
    </cfRule>
  </conditionalFormatting>
  <conditionalFormatting sqref="AM112">
    <cfRule type="containsText" dxfId="6924" priority="6264" stopIfTrue="1" operator="containsText" text="NC">
      <formula>NOT(ISERROR(SEARCH("NC",AM112)))</formula>
    </cfRule>
  </conditionalFormatting>
  <conditionalFormatting sqref="AM119">
    <cfRule type="containsText" dxfId="6923" priority="6265" stopIfTrue="1" operator="containsText" text="NS">
      <formula>NOT(ISERROR(SEARCH("NS",AM119)))</formula>
    </cfRule>
  </conditionalFormatting>
  <conditionalFormatting sqref="AM119">
    <cfRule type="containsText" dxfId="6922" priority="6266" stopIfTrue="1" operator="containsText" text="DW">
      <formula>NOT(ISERROR(SEARCH("DW",AM119)))</formula>
    </cfRule>
  </conditionalFormatting>
  <conditionalFormatting sqref="AM119">
    <cfRule type="containsText" dxfId="6921" priority="6267" stopIfTrue="1" operator="containsText" text="NC">
      <formula>NOT(ISERROR(SEARCH("NC",AM119)))</formula>
    </cfRule>
  </conditionalFormatting>
  <conditionalFormatting sqref="AM120">
    <cfRule type="containsText" dxfId="6920" priority="6268" stopIfTrue="1" operator="containsText" text="NS">
      <formula>NOT(ISERROR(SEARCH("NS",AM120)))</formula>
    </cfRule>
  </conditionalFormatting>
  <conditionalFormatting sqref="AM120">
    <cfRule type="containsText" dxfId="6919" priority="6269" stopIfTrue="1" operator="containsText" text="DW">
      <formula>NOT(ISERROR(SEARCH("DW",AM120)))</formula>
    </cfRule>
  </conditionalFormatting>
  <conditionalFormatting sqref="AM120">
    <cfRule type="containsText" dxfId="6918" priority="6270" stopIfTrue="1" operator="containsText" text="NC">
      <formula>NOT(ISERROR(SEARCH("NC",AM120)))</formula>
    </cfRule>
  </conditionalFormatting>
  <conditionalFormatting sqref="AS102:AS105">
    <cfRule type="containsText" dxfId="6917" priority="6271" stopIfTrue="1" operator="containsText" text="NS">
      <formula>NOT(ISERROR(SEARCH("NS",AS102:AS105)))</formula>
    </cfRule>
  </conditionalFormatting>
  <conditionalFormatting sqref="AS102:AS105">
    <cfRule type="containsText" dxfId="6916" priority="6272" stopIfTrue="1" operator="containsText" text="DW">
      <formula>NOT(ISERROR(SEARCH("DW",AS102:AS105)))</formula>
    </cfRule>
  </conditionalFormatting>
  <conditionalFormatting sqref="AS102:AS105">
    <cfRule type="containsText" dxfId="6915" priority="6273" stopIfTrue="1" operator="containsText" text="NC">
      <formula>NOT(ISERROR(SEARCH("NC",AS102:AS105)))</formula>
    </cfRule>
  </conditionalFormatting>
  <conditionalFormatting sqref="AS128:AS141">
    <cfRule type="containsText" dxfId="6914" priority="6274" stopIfTrue="1" operator="containsText" text="NS">
      <formula>NOT(ISERROR(SEARCH("NS",AS128:AS141)))</formula>
    </cfRule>
  </conditionalFormatting>
  <conditionalFormatting sqref="AS128:AS141">
    <cfRule type="containsText" dxfId="6913" priority="6275" stopIfTrue="1" operator="containsText" text="DW">
      <formula>NOT(ISERROR(SEARCH("DW",AS128:AS141)))</formula>
    </cfRule>
  </conditionalFormatting>
  <conditionalFormatting sqref="AS128:AS141">
    <cfRule type="containsText" dxfId="6912" priority="6276" stopIfTrue="1" operator="containsText" text="NC">
      <formula>NOT(ISERROR(SEARCH("NC",AS128:AS141)))</formula>
    </cfRule>
  </conditionalFormatting>
  <conditionalFormatting sqref="AS116:AS118">
    <cfRule type="containsText" dxfId="6911" priority="6277" stopIfTrue="1" operator="containsText" text="NS">
      <formula>NOT(ISERROR(SEARCH("NS",AS116:AS118)))</formula>
    </cfRule>
  </conditionalFormatting>
  <conditionalFormatting sqref="AS116:AS118">
    <cfRule type="containsText" dxfId="6910" priority="6278" stopIfTrue="1" operator="containsText" text="DW">
      <formula>NOT(ISERROR(SEARCH("DW",AS116:AS118)))</formula>
    </cfRule>
  </conditionalFormatting>
  <conditionalFormatting sqref="AS116:AS118">
    <cfRule type="containsText" dxfId="6909" priority="6279" stopIfTrue="1" operator="containsText" text="NC">
      <formula>NOT(ISERROR(SEARCH("NC",AS116:AS118)))</formula>
    </cfRule>
  </conditionalFormatting>
  <conditionalFormatting sqref="AS121:AS125">
    <cfRule type="containsText" dxfId="6908" priority="6280" stopIfTrue="1" operator="containsText" text="NS">
      <formula>NOT(ISERROR(SEARCH("NS",AS121:AS125)))</formula>
    </cfRule>
  </conditionalFormatting>
  <conditionalFormatting sqref="AS121:AS125">
    <cfRule type="containsText" dxfId="6907" priority="6281" stopIfTrue="1" operator="containsText" text="DW">
      <formula>NOT(ISERROR(SEARCH("DW",AS121:AS125)))</formula>
    </cfRule>
  </conditionalFormatting>
  <conditionalFormatting sqref="AS121:AS125">
    <cfRule type="containsText" dxfId="6906" priority="6282" stopIfTrue="1" operator="containsText" text="NC">
      <formula>NOT(ISERROR(SEARCH("NC",AS121:AS125)))</formula>
    </cfRule>
  </conditionalFormatting>
  <conditionalFormatting sqref="AS126:AS127">
    <cfRule type="containsText" dxfId="6905" priority="6283" stopIfTrue="1" operator="containsText" text="NS">
      <formula>NOT(ISERROR(SEARCH("NS",AS126:AS127)))</formula>
    </cfRule>
  </conditionalFormatting>
  <conditionalFormatting sqref="AS126:AS127">
    <cfRule type="containsText" dxfId="6904" priority="6284" stopIfTrue="1" operator="containsText" text="DW">
      <formula>NOT(ISERROR(SEARCH("DW",AS126:AS127)))</formula>
    </cfRule>
  </conditionalFormatting>
  <conditionalFormatting sqref="AS126:AS127">
    <cfRule type="containsText" dxfId="6903" priority="6285" stopIfTrue="1" operator="containsText" text="NC">
      <formula>NOT(ISERROR(SEARCH("NC",AS126:AS127)))</formula>
    </cfRule>
  </conditionalFormatting>
  <conditionalFormatting sqref="AS106">
    <cfRule type="containsText" dxfId="6902" priority="6286" stopIfTrue="1" operator="containsText" text="NS">
      <formula>NOT(ISERROR(SEARCH("NS",AS106)))</formula>
    </cfRule>
  </conditionalFormatting>
  <conditionalFormatting sqref="AS106">
    <cfRule type="containsText" dxfId="6901" priority="6287" stopIfTrue="1" operator="containsText" text="DW">
      <formula>NOT(ISERROR(SEARCH("DW",AS106)))</formula>
    </cfRule>
  </conditionalFormatting>
  <conditionalFormatting sqref="AS106">
    <cfRule type="containsText" dxfId="6900" priority="6288" stopIfTrue="1" operator="containsText" text="NC">
      <formula>NOT(ISERROR(SEARCH("NC",AS106)))</formula>
    </cfRule>
  </conditionalFormatting>
  <conditionalFormatting sqref="AS113:AS115">
    <cfRule type="containsText" dxfId="6899" priority="6289" stopIfTrue="1" operator="containsText" text="NS">
      <formula>NOT(ISERROR(SEARCH("NS",AS113:AS115)))</formula>
    </cfRule>
  </conditionalFormatting>
  <conditionalFormatting sqref="AS113:AS115">
    <cfRule type="containsText" dxfId="6898" priority="6290" stopIfTrue="1" operator="containsText" text="DW">
      <formula>NOT(ISERROR(SEARCH("DW",AS113:AS115)))</formula>
    </cfRule>
  </conditionalFormatting>
  <conditionalFormatting sqref="AS113:AS115">
    <cfRule type="containsText" dxfId="6897" priority="6291" stopIfTrue="1" operator="containsText" text="NC">
      <formula>NOT(ISERROR(SEARCH("NC",AS113:AS115)))</formula>
    </cfRule>
  </conditionalFormatting>
  <conditionalFormatting sqref="AS109:AS110">
    <cfRule type="containsText" dxfId="6896" priority="6292" stopIfTrue="1" operator="containsText" text="NS">
      <formula>NOT(ISERROR(SEARCH("NS",AS109:AS110)))</formula>
    </cfRule>
  </conditionalFormatting>
  <conditionalFormatting sqref="AS109:AS110">
    <cfRule type="containsText" dxfId="6895" priority="6293" stopIfTrue="1" operator="containsText" text="DW">
      <formula>NOT(ISERROR(SEARCH("DW",AS109:AS110)))</formula>
    </cfRule>
  </conditionalFormatting>
  <conditionalFormatting sqref="AS109:AS110">
    <cfRule type="containsText" dxfId="6894" priority="6294" stopIfTrue="1" operator="containsText" text="NC">
      <formula>NOT(ISERROR(SEARCH("NC",AS109:AS110)))</formula>
    </cfRule>
  </conditionalFormatting>
  <conditionalFormatting sqref="AS107:AS108">
    <cfRule type="containsText" dxfId="6893" priority="6295" stopIfTrue="1" operator="containsText" text="NS">
      <formula>NOT(ISERROR(SEARCH("NS",AS107:AS108)))</formula>
    </cfRule>
  </conditionalFormatting>
  <conditionalFormatting sqref="AS107:AS108">
    <cfRule type="containsText" dxfId="6892" priority="6296" stopIfTrue="1" operator="containsText" text="DW">
      <formula>NOT(ISERROR(SEARCH("DW",AS107:AS108)))</formula>
    </cfRule>
  </conditionalFormatting>
  <conditionalFormatting sqref="AS107:AS108">
    <cfRule type="containsText" dxfId="6891" priority="6297" stopIfTrue="1" operator="containsText" text="NC">
      <formula>NOT(ISERROR(SEARCH("NC",AS107:AS108)))</formula>
    </cfRule>
  </conditionalFormatting>
  <conditionalFormatting sqref="AS111">
    <cfRule type="containsText" dxfId="6890" priority="6298" stopIfTrue="1" operator="containsText" text="NS">
      <formula>NOT(ISERROR(SEARCH("NS",AS111)))</formula>
    </cfRule>
  </conditionalFormatting>
  <conditionalFormatting sqref="AS111">
    <cfRule type="containsText" dxfId="6889" priority="6299" stopIfTrue="1" operator="containsText" text="DW">
      <formula>NOT(ISERROR(SEARCH("DW",AS111)))</formula>
    </cfRule>
  </conditionalFormatting>
  <conditionalFormatting sqref="AS111">
    <cfRule type="containsText" dxfId="6888" priority="6300" stopIfTrue="1" operator="containsText" text="NC">
      <formula>NOT(ISERROR(SEARCH("NC",AS111)))</formula>
    </cfRule>
  </conditionalFormatting>
  <conditionalFormatting sqref="AS112">
    <cfRule type="containsText" dxfId="6887" priority="6301" stopIfTrue="1" operator="containsText" text="NS">
      <formula>NOT(ISERROR(SEARCH("NS",AS112)))</formula>
    </cfRule>
  </conditionalFormatting>
  <conditionalFormatting sqref="AS112">
    <cfRule type="containsText" dxfId="6886" priority="6302" stopIfTrue="1" operator="containsText" text="DW">
      <formula>NOT(ISERROR(SEARCH("DW",AS112)))</formula>
    </cfRule>
  </conditionalFormatting>
  <conditionalFormatting sqref="AS112">
    <cfRule type="containsText" dxfId="6885" priority="6303" stopIfTrue="1" operator="containsText" text="NC">
      <formula>NOT(ISERROR(SEARCH("NC",AS112)))</formula>
    </cfRule>
  </conditionalFormatting>
  <conditionalFormatting sqref="AS119">
    <cfRule type="containsText" dxfId="6884" priority="6304" stopIfTrue="1" operator="containsText" text="NS">
      <formula>NOT(ISERROR(SEARCH("NS",AS119)))</formula>
    </cfRule>
  </conditionalFormatting>
  <conditionalFormatting sqref="AS119">
    <cfRule type="containsText" dxfId="6883" priority="6305" stopIfTrue="1" operator="containsText" text="DW">
      <formula>NOT(ISERROR(SEARCH("DW",AS119)))</formula>
    </cfRule>
  </conditionalFormatting>
  <conditionalFormatting sqref="AS119">
    <cfRule type="containsText" dxfId="6882" priority="6306" stopIfTrue="1" operator="containsText" text="NC">
      <formula>NOT(ISERROR(SEARCH("NC",AS119)))</formula>
    </cfRule>
  </conditionalFormatting>
  <conditionalFormatting sqref="AS120">
    <cfRule type="containsText" dxfId="6881" priority="6307" stopIfTrue="1" operator="containsText" text="NS">
      <formula>NOT(ISERROR(SEARCH("NS",AS120)))</formula>
    </cfRule>
  </conditionalFormatting>
  <conditionalFormatting sqref="AS120">
    <cfRule type="containsText" dxfId="6880" priority="6308" stopIfTrue="1" operator="containsText" text="DW">
      <formula>NOT(ISERROR(SEARCH("DW",AS120)))</formula>
    </cfRule>
  </conditionalFormatting>
  <conditionalFormatting sqref="AS120">
    <cfRule type="containsText" dxfId="6879" priority="6309" stopIfTrue="1" operator="containsText" text="NC">
      <formula>NOT(ISERROR(SEARCH("NC",AS120)))</formula>
    </cfRule>
  </conditionalFormatting>
  <conditionalFormatting sqref="AP102:AP105">
    <cfRule type="containsText" dxfId="6878" priority="6310" stopIfTrue="1" operator="containsText" text="NS">
      <formula>NOT(ISERROR(SEARCH("NS",AP102:AP105)))</formula>
    </cfRule>
  </conditionalFormatting>
  <conditionalFormatting sqref="AP102:AP105">
    <cfRule type="containsText" dxfId="6877" priority="6311" stopIfTrue="1" operator="containsText" text="DW">
      <formula>NOT(ISERROR(SEARCH("DW",AP102:AP105)))</formula>
    </cfRule>
  </conditionalFormatting>
  <conditionalFormatting sqref="AP102:AP105">
    <cfRule type="containsText" dxfId="6876" priority="6312" stopIfTrue="1" operator="containsText" text="NC">
      <formula>NOT(ISERROR(SEARCH("NC",AP102:AP105)))</formula>
    </cfRule>
  </conditionalFormatting>
  <conditionalFormatting sqref="AP128:AP141">
    <cfRule type="containsText" dxfId="6875" priority="6313" stopIfTrue="1" operator="containsText" text="NS">
      <formula>NOT(ISERROR(SEARCH("NS",AP128:AP141)))</formula>
    </cfRule>
  </conditionalFormatting>
  <conditionalFormatting sqref="AP128:AP141">
    <cfRule type="containsText" dxfId="6874" priority="6314" stopIfTrue="1" operator="containsText" text="DW">
      <formula>NOT(ISERROR(SEARCH("DW",AP128:AP141)))</formula>
    </cfRule>
  </conditionalFormatting>
  <conditionalFormatting sqref="AP128:AP141">
    <cfRule type="containsText" dxfId="6873" priority="6315" stopIfTrue="1" operator="containsText" text="NC">
      <formula>NOT(ISERROR(SEARCH("NC",AP128:AP141)))</formula>
    </cfRule>
  </conditionalFormatting>
  <conditionalFormatting sqref="AP116:AP118">
    <cfRule type="containsText" dxfId="6872" priority="6316" stopIfTrue="1" operator="containsText" text="NS">
      <formula>NOT(ISERROR(SEARCH("NS",AP116:AP118)))</formula>
    </cfRule>
  </conditionalFormatting>
  <conditionalFormatting sqref="AP116:AP118">
    <cfRule type="containsText" dxfId="6871" priority="6317" stopIfTrue="1" operator="containsText" text="DW">
      <formula>NOT(ISERROR(SEARCH("DW",AP116:AP118)))</formula>
    </cfRule>
  </conditionalFormatting>
  <conditionalFormatting sqref="AP116:AP118">
    <cfRule type="containsText" dxfId="6870" priority="6318" stopIfTrue="1" operator="containsText" text="NC">
      <formula>NOT(ISERROR(SEARCH("NC",AP116:AP118)))</formula>
    </cfRule>
  </conditionalFormatting>
  <conditionalFormatting sqref="AP121:AP125">
    <cfRule type="containsText" dxfId="6869" priority="6319" stopIfTrue="1" operator="containsText" text="NS">
      <formula>NOT(ISERROR(SEARCH("NS",AP121:AP125)))</formula>
    </cfRule>
  </conditionalFormatting>
  <conditionalFormatting sqref="AP121:AP125">
    <cfRule type="containsText" dxfId="6868" priority="6320" stopIfTrue="1" operator="containsText" text="DW">
      <formula>NOT(ISERROR(SEARCH("DW",AP121:AP125)))</formula>
    </cfRule>
  </conditionalFormatting>
  <conditionalFormatting sqref="AP121:AP125">
    <cfRule type="containsText" dxfId="6867" priority="6321" stopIfTrue="1" operator="containsText" text="NC">
      <formula>NOT(ISERROR(SEARCH("NC",AP121:AP125)))</formula>
    </cfRule>
  </conditionalFormatting>
  <conditionalFormatting sqref="AP126:AP127">
    <cfRule type="containsText" dxfId="6866" priority="6322" stopIfTrue="1" operator="containsText" text="NS">
      <formula>NOT(ISERROR(SEARCH("NS",AP126:AP127)))</formula>
    </cfRule>
  </conditionalFormatting>
  <conditionalFormatting sqref="AP126:AP127">
    <cfRule type="containsText" dxfId="6865" priority="6323" stopIfTrue="1" operator="containsText" text="DW">
      <formula>NOT(ISERROR(SEARCH("DW",AP126:AP127)))</formula>
    </cfRule>
  </conditionalFormatting>
  <conditionalFormatting sqref="AP126:AP127">
    <cfRule type="containsText" dxfId="6864" priority="6324" stopIfTrue="1" operator="containsText" text="NC">
      <formula>NOT(ISERROR(SEARCH("NC",AP126:AP127)))</formula>
    </cfRule>
  </conditionalFormatting>
  <conditionalFormatting sqref="AP106">
    <cfRule type="containsText" dxfId="6863" priority="6325" stopIfTrue="1" operator="containsText" text="NS">
      <formula>NOT(ISERROR(SEARCH("NS",AP106)))</formula>
    </cfRule>
  </conditionalFormatting>
  <conditionalFormatting sqref="AP106">
    <cfRule type="containsText" dxfId="6862" priority="6326" stopIfTrue="1" operator="containsText" text="DW">
      <formula>NOT(ISERROR(SEARCH("DW",AP106)))</formula>
    </cfRule>
  </conditionalFormatting>
  <conditionalFormatting sqref="AP106">
    <cfRule type="containsText" dxfId="6861" priority="6327" stopIfTrue="1" operator="containsText" text="NC">
      <formula>NOT(ISERROR(SEARCH("NC",AP106)))</formula>
    </cfRule>
  </conditionalFormatting>
  <conditionalFormatting sqref="AP113:AP115">
    <cfRule type="containsText" dxfId="6860" priority="6328" stopIfTrue="1" operator="containsText" text="NS">
      <formula>NOT(ISERROR(SEARCH("NS",AP113:AP115)))</formula>
    </cfRule>
  </conditionalFormatting>
  <conditionalFormatting sqref="AP113:AP115">
    <cfRule type="containsText" dxfId="6859" priority="6329" stopIfTrue="1" operator="containsText" text="DW">
      <formula>NOT(ISERROR(SEARCH("DW",AP113:AP115)))</formula>
    </cfRule>
  </conditionalFormatting>
  <conditionalFormatting sqref="AP113:AP115">
    <cfRule type="containsText" dxfId="6858" priority="6330" stopIfTrue="1" operator="containsText" text="NC">
      <formula>NOT(ISERROR(SEARCH("NC",AP113:AP115)))</formula>
    </cfRule>
  </conditionalFormatting>
  <conditionalFormatting sqref="AP109:AP110">
    <cfRule type="containsText" dxfId="6857" priority="6331" stopIfTrue="1" operator="containsText" text="NS">
      <formula>NOT(ISERROR(SEARCH("NS",AP109:AP110)))</formula>
    </cfRule>
  </conditionalFormatting>
  <conditionalFormatting sqref="AP109:AP110">
    <cfRule type="containsText" dxfId="6856" priority="6332" stopIfTrue="1" operator="containsText" text="DW">
      <formula>NOT(ISERROR(SEARCH("DW",AP109:AP110)))</formula>
    </cfRule>
  </conditionalFormatting>
  <conditionalFormatting sqref="AP109:AP110">
    <cfRule type="containsText" dxfId="6855" priority="6333" stopIfTrue="1" operator="containsText" text="NC">
      <formula>NOT(ISERROR(SEARCH("NC",AP109:AP110)))</formula>
    </cfRule>
  </conditionalFormatting>
  <conditionalFormatting sqref="AP107:AP108">
    <cfRule type="containsText" dxfId="6854" priority="6334" stopIfTrue="1" operator="containsText" text="NS">
      <formula>NOT(ISERROR(SEARCH("NS",AP107:AP108)))</formula>
    </cfRule>
  </conditionalFormatting>
  <conditionalFormatting sqref="AP107:AP108">
    <cfRule type="containsText" dxfId="6853" priority="6335" stopIfTrue="1" operator="containsText" text="DW">
      <formula>NOT(ISERROR(SEARCH("DW",AP107:AP108)))</formula>
    </cfRule>
  </conditionalFormatting>
  <conditionalFormatting sqref="AP107:AP108">
    <cfRule type="containsText" dxfId="6852" priority="6336" stopIfTrue="1" operator="containsText" text="NC">
      <formula>NOT(ISERROR(SEARCH("NC",AP107:AP108)))</formula>
    </cfRule>
  </conditionalFormatting>
  <conditionalFormatting sqref="AP111">
    <cfRule type="containsText" dxfId="6851" priority="6337" stopIfTrue="1" operator="containsText" text="NS">
      <formula>NOT(ISERROR(SEARCH("NS",AP111)))</formula>
    </cfRule>
  </conditionalFormatting>
  <conditionalFormatting sqref="AP111">
    <cfRule type="containsText" dxfId="6850" priority="6338" stopIfTrue="1" operator="containsText" text="DW">
      <formula>NOT(ISERROR(SEARCH("DW",AP111)))</formula>
    </cfRule>
  </conditionalFormatting>
  <conditionalFormatting sqref="AP111">
    <cfRule type="containsText" dxfId="6849" priority="6339" stopIfTrue="1" operator="containsText" text="NC">
      <formula>NOT(ISERROR(SEARCH("NC",AP111)))</formula>
    </cfRule>
  </conditionalFormatting>
  <conditionalFormatting sqref="AP112">
    <cfRule type="containsText" dxfId="6848" priority="6340" stopIfTrue="1" operator="containsText" text="NS">
      <formula>NOT(ISERROR(SEARCH("NS",AP112)))</formula>
    </cfRule>
  </conditionalFormatting>
  <conditionalFormatting sqref="AP112">
    <cfRule type="containsText" dxfId="6847" priority="6341" stopIfTrue="1" operator="containsText" text="DW">
      <formula>NOT(ISERROR(SEARCH("DW",AP112)))</formula>
    </cfRule>
  </conditionalFormatting>
  <conditionalFormatting sqref="AP112">
    <cfRule type="containsText" dxfId="6846" priority="6342" stopIfTrue="1" operator="containsText" text="NC">
      <formula>NOT(ISERROR(SEARCH("NC",AP112)))</formula>
    </cfRule>
  </conditionalFormatting>
  <conditionalFormatting sqref="AP119">
    <cfRule type="containsText" dxfId="6845" priority="6343" stopIfTrue="1" operator="containsText" text="NS">
      <formula>NOT(ISERROR(SEARCH("NS",AP119)))</formula>
    </cfRule>
  </conditionalFormatting>
  <conditionalFormatting sqref="AP119">
    <cfRule type="containsText" dxfId="6844" priority="6344" stopIfTrue="1" operator="containsText" text="DW">
      <formula>NOT(ISERROR(SEARCH("DW",AP119)))</formula>
    </cfRule>
  </conditionalFormatting>
  <conditionalFormatting sqref="AP119">
    <cfRule type="containsText" dxfId="6843" priority="6345" stopIfTrue="1" operator="containsText" text="NC">
      <formula>NOT(ISERROR(SEARCH("NC",AP119)))</formula>
    </cfRule>
  </conditionalFormatting>
  <conditionalFormatting sqref="AP120">
    <cfRule type="containsText" dxfId="6842" priority="6346" stopIfTrue="1" operator="containsText" text="NS">
      <formula>NOT(ISERROR(SEARCH("NS",AP120)))</formula>
    </cfRule>
  </conditionalFormatting>
  <conditionalFormatting sqref="AP120">
    <cfRule type="containsText" dxfId="6841" priority="6347" stopIfTrue="1" operator="containsText" text="DW">
      <formula>NOT(ISERROR(SEARCH("DW",AP120)))</formula>
    </cfRule>
  </conditionalFormatting>
  <conditionalFormatting sqref="AP120">
    <cfRule type="containsText" dxfId="6840" priority="6348" stopIfTrue="1" operator="containsText" text="NC">
      <formula>NOT(ISERROR(SEARCH("NC",AP120)))</formula>
    </cfRule>
  </conditionalFormatting>
  <conditionalFormatting sqref="AX102:AX103">
    <cfRule type="containsText" dxfId="6839" priority="6349" stopIfTrue="1" operator="containsText" text="NS">
      <formula>NOT(ISERROR(SEARCH("NS",AX102:AX103)))</formula>
    </cfRule>
  </conditionalFormatting>
  <conditionalFormatting sqref="AX102:AX103">
    <cfRule type="containsText" dxfId="6838" priority="6350" stopIfTrue="1" operator="containsText" text="DW">
      <formula>NOT(ISERROR(SEARCH("DW",AX102:AX103)))</formula>
    </cfRule>
  </conditionalFormatting>
  <conditionalFormatting sqref="AX102:AX103">
    <cfRule type="containsText" dxfId="6837" priority="6351" stopIfTrue="1" operator="containsText" text="NC">
      <formula>NOT(ISERROR(SEARCH("NC",AX102:AX103)))</formula>
    </cfRule>
  </conditionalFormatting>
  <conditionalFormatting sqref="AX128:AX139">
    <cfRule type="containsText" dxfId="6836" priority="6352" stopIfTrue="1" operator="containsText" text="NS">
      <formula>NOT(ISERROR(SEARCH("NS",AX128:AX139)))</formula>
    </cfRule>
  </conditionalFormatting>
  <conditionalFormatting sqref="AX128:AX139">
    <cfRule type="containsText" dxfId="6835" priority="6353" stopIfTrue="1" operator="containsText" text="DW">
      <formula>NOT(ISERROR(SEARCH("DW",AX128:AX139)))</formula>
    </cfRule>
  </conditionalFormatting>
  <conditionalFormatting sqref="AX128:AX139">
    <cfRule type="containsText" dxfId="6834" priority="6354" stopIfTrue="1" operator="containsText" text="NC">
      <formula>NOT(ISERROR(SEARCH("NC",AX128:AX139)))</formula>
    </cfRule>
  </conditionalFormatting>
  <conditionalFormatting sqref="AX116:AX118">
    <cfRule type="containsText" dxfId="6833" priority="6355" stopIfTrue="1" operator="containsText" text="NS">
      <formula>NOT(ISERROR(SEARCH("NS",AX116:AX118)))</formula>
    </cfRule>
  </conditionalFormatting>
  <conditionalFormatting sqref="AX116:AX118">
    <cfRule type="containsText" dxfId="6832" priority="6356" stopIfTrue="1" operator="containsText" text="DW">
      <formula>NOT(ISERROR(SEARCH("DW",AX116:AX118)))</formula>
    </cfRule>
  </conditionalFormatting>
  <conditionalFormatting sqref="AX116:AX118">
    <cfRule type="containsText" dxfId="6831" priority="6357" stopIfTrue="1" operator="containsText" text="NC">
      <formula>NOT(ISERROR(SEARCH("NC",AX116:AX118)))</formula>
    </cfRule>
  </conditionalFormatting>
  <conditionalFormatting sqref="AX121:AX125">
    <cfRule type="containsText" dxfId="6830" priority="6358" stopIfTrue="1" operator="containsText" text="NS">
      <formula>NOT(ISERROR(SEARCH("NS",AX121:AX125)))</formula>
    </cfRule>
  </conditionalFormatting>
  <conditionalFormatting sqref="AX121:AX125">
    <cfRule type="containsText" dxfId="6829" priority="6359" stopIfTrue="1" operator="containsText" text="DW">
      <formula>NOT(ISERROR(SEARCH("DW",AX121:AX125)))</formula>
    </cfRule>
  </conditionalFormatting>
  <conditionalFormatting sqref="AX121:AX125">
    <cfRule type="containsText" dxfId="6828" priority="6360" stopIfTrue="1" operator="containsText" text="NC">
      <formula>NOT(ISERROR(SEARCH("NC",AX121:AX125)))</formula>
    </cfRule>
  </conditionalFormatting>
  <conditionalFormatting sqref="AX126:AX127">
    <cfRule type="containsText" dxfId="6827" priority="6361" stopIfTrue="1" operator="containsText" text="NS">
      <formula>NOT(ISERROR(SEARCH("NS",AX126:AX127)))</formula>
    </cfRule>
  </conditionalFormatting>
  <conditionalFormatting sqref="AX126:AX127">
    <cfRule type="containsText" dxfId="6826" priority="6362" stopIfTrue="1" operator="containsText" text="DW">
      <formula>NOT(ISERROR(SEARCH("DW",AX126:AX127)))</formula>
    </cfRule>
  </conditionalFormatting>
  <conditionalFormatting sqref="AX126:AX127">
    <cfRule type="containsText" dxfId="6825" priority="6363" stopIfTrue="1" operator="containsText" text="NC">
      <formula>NOT(ISERROR(SEARCH("NC",AX126:AX127)))</formula>
    </cfRule>
  </conditionalFormatting>
  <conditionalFormatting sqref="AX113:AX115">
    <cfRule type="containsText" dxfId="6824" priority="6364" stopIfTrue="1" operator="containsText" text="NS">
      <formula>NOT(ISERROR(SEARCH("NS",AX113:AX115)))</formula>
    </cfRule>
  </conditionalFormatting>
  <conditionalFormatting sqref="AX113:AX115">
    <cfRule type="containsText" dxfId="6823" priority="6365" stopIfTrue="1" operator="containsText" text="DW">
      <formula>NOT(ISERROR(SEARCH("DW",AX113:AX115)))</formula>
    </cfRule>
  </conditionalFormatting>
  <conditionalFormatting sqref="AX113:AX115">
    <cfRule type="containsText" dxfId="6822" priority="6366" stopIfTrue="1" operator="containsText" text="NC">
      <formula>NOT(ISERROR(SEARCH("NC",AX113:AX115)))</formula>
    </cfRule>
  </conditionalFormatting>
  <conditionalFormatting sqref="AX109:AX110">
    <cfRule type="containsText" dxfId="6821" priority="6367" stopIfTrue="1" operator="containsText" text="NS">
      <formula>NOT(ISERROR(SEARCH("NS",AX109:AX110)))</formula>
    </cfRule>
  </conditionalFormatting>
  <conditionalFormatting sqref="AX109:AX110">
    <cfRule type="containsText" dxfId="6820" priority="6368" stopIfTrue="1" operator="containsText" text="DW">
      <formula>NOT(ISERROR(SEARCH("DW",AX109:AX110)))</formula>
    </cfRule>
  </conditionalFormatting>
  <conditionalFormatting sqref="AX109:AX110">
    <cfRule type="containsText" dxfId="6819" priority="6369" stopIfTrue="1" operator="containsText" text="NC">
      <formula>NOT(ISERROR(SEARCH("NC",AX109:AX110)))</formula>
    </cfRule>
  </conditionalFormatting>
  <conditionalFormatting sqref="AX107:AX108">
    <cfRule type="containsText" dxfId="6818" priority="6370" stopIfTrue="1" operator="containsText" text="NS">
      <formula>NOT(ISERROR(SEARCH("NS",AX107:AX108)))</formula>
    </cfRule>
  </conditionalFormatting>
  <conditionalFormatting sqref="AX107:AX108">
    <cfRule type="containsText" dxfId="6817" priority="6371" stopIfTrue="1" operator="containsText" text="DW">
      <formula>NOT(ISERROR(SEARCH("DW",AX107:AX108)))</formula>
    </cfRule>
  </conditionalFormatting>
  <conditionalFormatting sqref="AX107:AX108">
    <cfRule type="containsText" dxfId="6816" priority="6372" stopIfTrue="1" operator="containsText" text="NC">
      <formula>NOT(ISERROR(SEARCH("NC",AX107:AX108)))</formula>
    </cfRule>
  </conditionalFormatting>
  <conditionalFormatting sqref="AX111">
    <cfRule type="containsText" dxfId="6815" priority="6373" stopIfTrue="1" operator="containsText" text="NS">
      <formula>NOT(ISERROR(SEARCH("NS",AX111)))</formula>
    </cfRule>
  </conditionalFormatting>
  <conditionalFormatting sqref="AX111">
    <cfRule type="containsText" dxfId="6814" priority="6374" stopIfTrue="1" operator="containsText" text="DW">
      <formula>NOT(ISERROR(SEARCH("DW",AX111)))</formula>
    </cfRule>
  </conditionalFormatting>
  <conditionalFormatting sqref="AX111">
    <cfRule type="containsText" dxfId="6813" priority="6375" stopIfTrue="1" operator="containsText" text="NC">
      <formula>NOT(ISERROR(SEARCH("NC",AX111)))</formula>
    </cfRule>
  </conditionalFormatting>
  <conditionalFormatting sqref="AX112">
    <cfRule type="containsText" dxfId="6812" priority="6376" stopIfTrue="1" operator="containsText" text="NS">
      <formula>NOT(ISERROR(SEARCH("NS",AX112)))</formula>
    </cfRule>
  </conditionalFormatting>
  <conditionalFormatting sqref="AX112">
    <cfRule type="containsText" dxfId="6811" priority="6377" stopIfTrue="1" operator="containsText" text="DW">
      <formula>NOT(ISERROR(SEARCH("DW",AX112)))</formula>
    </cfRule>
  </conditionalFormatting>
  <conditionalFormatting sqref="AX112">
    <cfRule type="containsText" dxfId="6810" priority="6378" stopIfTrue="1" operator="containsText" text="NC">
      <formula>NOT(ISERROR(SEARCH("NC",AX112)))</formula>
    </cfRule>
  </conditionalFormatting>
  <conditionalFormatting sqref="AX119">
    <cfRule type="containsText" dxfId="6809" priority="6379" stopIfTrue="1" operator="containsText" text="NS">
      <formula>NOT(ISERROR(SEARCH("NS",AX119)))</formula>
    </cfRule>
  </conditionalFormatting>
  <conditionalFormatting sqref="AX119">
    <cfRule type="containsText" dxfId="6808" priority="6380" stopIfTrue="1" operator="containsText" text="DW">
      <formula>NOT(ISERROR(SEARCH("DW",AX119)))</formula>
    </cfRule>
  </conditionalFormatting>
  <conditionalFormatting sqref="AX119">
    <cfRule type="containsText" dxfId="6807" priority="6381" stopIfTrue="1" operator="containsText" text="NC">
      <formula>NOT(ISERROR(SEARCH("NC",AX119)))</formula>
    </cfRule>
  </conditionalFormatting>
  <conditionalFormatting sqref="AX120">
    <cfRule type="containsText" dxfId="6806" priority="6382" stopIfTrue="1" operator="containsText" text="NS">
      <formula>NOT(ISERROR(SEARCH("NS",AX120)))</formula>
    </cfRule>
  </conditionalFormatting>
  <conditionalFormatting sqref="AX120">
    <cfRule type="containsText" dxfId="6805" priority="6383" stopIfTrue="1" operator="containsText" text="DW">
      <formula>NOT(ISERROR(SEARCH("DW",AX120)))</formula>
    </cfRule>
  </conditionalFormatting>
  <conditionalFormatting sqref="AX120">
    <cfRule type="containsText" dxfId="6804" priority="6384" stopIfTrue="1" operator="containsText" text="NC">
      <formula>NOT(ISERROR(SEARCH("NC",AX120)))</formula>
    </cfRule>
  </conditionalFormatting>
  <conditionalFormatting sqref="AX104:AX105">
    <cfRule type="containsText" dxfId="6803" priority="6385" stopIfTrue="1" operator="containsText" text="NS">
      <formula>NOT(ISERROR(SEARCH("NS",AX104:AX105)))</formula>
    </cfRule>
  </conditionalFormatting>
  <conditionalFormatting sqref="AX104:AX105">
    <cfRule type="containsText" dxfId="6802" priority="6386" stopIfTrue="1" operator="containsText" text="DW">
      <formula>NOT(ISERROR(SEARCH("DW",AX104:AX105)))</formula>
    </cfRule>
  </conditionalFormatting>
  <conditionalFormatting sqref="AX104:AX105">
    <cfRule type="containsText" dxfId="6801" priority="6387" stopIfTrue="1" operator="containsText" text="NC">
      <formula>NOT(ISERROR(SEARCH("NC",AX104:AX105)))</formula>
    </cfRule>
  </conditionalFormatting>
  <conditionalFormatting sqref="AX106">
    <cfRule type="containsText" dxfId="6800" priority="6388" stopIfTrue="1" operator="containsText" text="NS">
      <formula>NOT(ISERROR(SEARCH("NS",AX106)))</formula>
    </cfRule>
  </conditionalFormatting>
  <conditionalFormatting sqref="AX106">
    <cfRule type="containsText" dxfId="6799" priority="6389" stopIfTrue="1" operator="containsText" text="DW">
      <formula>NOT(ISERROR(SEARCH("DW",AX106)))</formula>
    </cfRule>
  </conditionalFormatting>
  <conditionalFormatting sqref="AX106">
    <cfRule type="containsText" dxfId="6798" priority="6390" stopIfTrue="1" operator="containsText" text="NC">
      <formula>NOT(ISERROR(SEARCH("NC",AX106)))</formula>
    </cfRule>
  </conditionalFormatting>
  <conditionalFormatting sqref="AY102:AY105">
    <cfRule type="containsText" dxfId="6797" priority="6391" stopIfTrue="1" operator="containsText" text="NS">
      <formula>NOT(ISERROR(SEARCH("NS",AY102:AY105)))</formula>
    </cfRule>
  </conditionalFormatting>
  <conditionalFormatting sqref="AY102:AY105">
    <cfRule type="containsText" dxfId="6796" priority="6392" stopIfTrue="1" operator="containsText" text="DW">
      <formula>NOT(ISERROR(SEARCH("DW",AY102:AY105)))</formula>
    </cfRule>
  </conditionalFormatting>
  <conditionalFormatting sqref="AY102:AY105">
    <cfRule type="containsText" dxfId="6795" priority="6393" stopIfTrue="1" operator="containsText" text="NC">
      <formula>NOT(ISERROR(SEARCH("NC",AY102:AY105)))</formula>
    </cfRule>
  </conditionalFormatting>
  <conditionalFormatting sqref="AY128:AY140">
    <cfRule type="containsText" dxfId="6794" priority="6394" stopIfTrue="1" operator="containsText" text="NS">
      <formula>NOT(ISERROR(SEARCH("NS",AY128:AY140)))</formula>
    </cfRule>
  </conditionalFormatting>
  <conditionalFormatting sqref="AY128:AY140">
    <cfRule type="containsText" dxfId="6793" priority="6395" stopIfTrue="1" operator="containsText" text="DW">
      <formula>NOT(ISERROR(SEARCH("DW",AY128:AY140)))</formula>
    </cfRule>
  </conditionalFormatting>
  <conditionalFormatting sqref="AY128:AY140">
    <cfRule type="containsText" dxfId="6792" priority="6396" stopIfTrue="1" operator="containsText" text="NC">
      <formula>NOT(ISERROR(SEARCH("NC",AY128:AY140)))</formula>
    </cfRule>
  </conditionalFormatting>
  <conditionalFormatting sqref="AY116:AY118">
    <cfRule type="containsText" dxfId="6791" priority="6397" stopIfTrue="1" operator="containsText" text="NS">
      <formula>NOT(ISERROR(SEARCH("NS",AY116:AY118)))</formula>
    </cfRule>
  </conditionalFormatting>
  <conditionalFormatting sqref="AY116:AY118">
    <cfRule type="containsText" dxfId="6790" priority="6398" stopIfTrue="1" operator="containsText" text="DW">
      <formula>NOT(ISERROR(SEARCH("DW",AY116:AY118)))</formula>
    </cfRule>
  </conditionalFormatting>
  <conditionalFormatting sqref="AY116:AY118">
    <cfRule type="containsText" dxfId="6789" priority="6399" stopIfTrue="1" operator="containsText" text="NC">
      <formula>NOT(ISERROR(SEARCH("NC",AY116:AY118)))</formula>
    </cfRule>
  </conditionalFormatting>
  <conditionalFormatting sqref="AY121:AY125">
    <cfRule type="containsText" dxfId="6788" priority="6400" stopIfTrue="1" operator="containsText" text="NS">
      <formula>NOT(ISERROR(SEARCH("NS",AY121:AY125)))</formula>
    </cfRule>
  </conditionalFormatting>
  <conditionalFormatting sqref="AY121:AY125">
    <cfRule type="containsText" dxfId="6787" priority="6401" stopIfTrue="1" operator="containsText" text="DW">
      <formula>NOT(ISERROR(SEARCH("DW",AY121:AY125)))</formula>
    </cfRule>
  </conditionalFormatting>
  <conditionalFormatting sqref="AY121:AY125">
    <cfRule type="containsText" dxfId="6786" priority="6402" stopIfTrue="1" operator="containsText" text="NC">
      <formula>NOT(ISERROR(SEARCH("NC",AY121:AY125)))</formula>
    </cfRule>
  </conditionalFormatting>
  <conditionalFormatting sqref="AY126:AY127">
    <cfRule type="containsText" dxfId="6785" priority="6403" stopIfTrue="1" operator="containsText" text="NS">
      <formula>NOT(ISERROR(SEARCH("NS",AY126:AY127)))</formula>
    </cfRule>
  </conditionalFormatting>
  <conditionalFormatting sqref="AY126:AY127">
    <cfRule type="containsText" dxfId="6784" priority="6404" stopIfTrue="1" operator="containsText" text="DW">
      <formula>NOT(ISERROR(SEARCH("DW",AY126:AY127)))</formula>
    </cfRule>
  </conditionalFormatting>
  <conditionalFormatting sqref="AY126:AY127">
    <cfRule type="containsText" dxfId="6783" priority="6405" stopIfTrue="1" operator="containsText" text="NC">
      <formula>NOT(ISERROR(SEARCH("NC",AY126:AY127)))</formula>
    </cfRule>
  </conditionalFormatting>
  <conditionalFormatting sqref="AY106">
    <cfRule type="containsText" dxfId="6782" priority="6406" stopIfTrue="1" operator="containsText" text="NS">
      <formula>NOT(ISERROR(SEARCH("NS",AY106)))</formula>
    </cfRule>
  </conditionalFormatting>
  <conditionalFormatting sqref="AY106">
    <cfRule type="containsText" dxfId="6781" priority="6407" stopIfTrue="1" operator="containsText" text="DW">
      <formula>NOT(ISERROR(SEARCH("DW",AY106)))</formula>
    </cfRule>
  </conditionalFormatting>
  <conditionalFormatting sqref="AY106">
    <cfRule type="containsText" dxfId="6780" priority="6408" stopIfTrue="1" operator="containsText" text="NC">
      <formula>NOT(ISERROR(SEARCH("NC",AY106)))</formula>
    </cfRule>
  </conditionalFormatting>
  <conditionalFormatting sqref="AY113:AY115">
    <cfRule type="containsText" dxfId="6779" priority="6409" stopIfTrue="1" operator="containsText" text="NS">
      <formula>NOT(ISERROR(SEARCH("NS",AY113:AY115)))</formula>
    </cfRule>
  </conditionalFormatting>
  <conditionalFormatting sqref="AY113:AY115">
    <cfRule type="containsText" dxfId="6778" priority="6410" stopIfTrue="1" operator="containsText" text="DW">
      <formula>NOT(ISERROR(SEARCH("DW",AY113:AY115)))</formula>
    </cfRule>
  </conditionalFormatting>
  <conditionalFormatting sqref="AY113:AY115">
    <cfRule type="containsText" dxfId="6777" priority="6411" stopIfTrue="1" operator="containsText" text="NC">
      <formula>NOT(ISERROR(SEARCH("NC",AY113:AY115)))</formula>
    </cfRule>
  </conditionalFormatting>
  <conditionalFormatting sqref="AY109:AY110">
    <cfRule type="containsText" dxfId="6776" priority="6412" stopIfTrue="1" operator="containsText" text="NS">
      <formula>NOT(ISERROR(SEARCH("NS",AY109:AY110)))</formula>
    </cfRule>
  </conditionalFormatting>
  <conditionalFormatting sqref="AY109:AY110">
    <cfRule type="containsText" dxfId="6775" priority="6413" stopIfTrue="1" operator="containsText" text="DW">
      <formula>NOT(ISERROR(SEARCH("DW",AY109:AY110)))</formula>
    </cfRule>
  </conditionalFormatting>
  <conditionalFormatting sqref="AY109:AY110">
    <cfRule type="containsText" dxfId="6774" priority="6414" stopIfTrue="1" operator="containsText" text="NC">
      <formula>NOT(ISERROR(SEARCH("NC",AY109:AY110)))</formula>
    </cfRule>
  </conditionalFormatting>
  <conditionalFormatting sqref="AY107:AY108">
    <cfRule type="containsText" dxfId="6773" priority="6415" stopIfTrue="1" operator="containsText" text="NS">
      <formula>NOT(ISERROR(SEARCH("NS",AY107:AY108)))</formula>
    </cfRule>
  </conditionalFormatting>
  <conditionalFormatting sqref="AY107:AY108">
    <cfRule type="containsText" dxfId="6772" priority="6416" stopIfTrue="1" operator="containsText" text="DW">
      <formula>NOT(ISERROR(SEARCH("DW",AY107:AY108)))</formula>
    </cfRule>
  </conditionalFormatting>
  <conditionalFormatting sqref="AY107:AY108">
    <cfRule type="containsText" dxfId="6771" priority="6417" stopIfTrue="1" operator="containsText" text="NC">
      <formula>NOT(ISERROR(SEARCH("NC",AY107:AY108)))</formula>
    </cfRule>
  </conditionalFormatting>
  <conditionalFormatting sqref="AY111">
    <cfRule type="containsText" dxfId="6770" priority="6418" stopIfTrue="1" operator="containsText" text="NS">
      <formula>NOT(ISERROR(SEARCH("NS",AY111)))</formula>
    </cfRule>
  </conditionalFormatting>
  <conditionalFormatting sqref="AY111">
    <cfRule type="containsText" dxfId="6769" priority="6419" stopIfTrue="1" operator="containsText" text="DW">
      <formula>NOT(ISERROR(SEARCH("DW",AY111)))</formula>
    </cfRule>
  </conditionalFormatting>
  <conditionalFormatting sqref="AY111">
    <cfRule type="containsText" dxfId="6768" priority="6420" stopIfTrue="1" operator="containsText" text="NC">
      <formula>NOT(ISERROR(SEARCH("NC",AY111)))</formula>
    </cfRule>
  </conditionalFormatting>
  <conditionalFormatting sqref="AY112">
    <cfRule type="containsText" dxfId="6767" priority="6421" stopIfTrue="1" operator="containsText" text="NS">
      <formula>NOT(ISERROR(SEARCH("NS",AY112)))</formula>
    </cfRule>
  </conditionalFormatting>
  <conditionalFormatting sqref="AY112">
    <cfRule type="containsText" dxfId="6766" priority="6422" stopIfTrue="1" operator="containsText" text="DW">
      <formula>NOT(ISERROR(SEARCH("DW",AY112)))</formula>
    </cfRule>
  </conditionalFormatting>
  <conditionalFormatting sqref="AY112">
    <cfRule type="containsText" dxfId="6765" priority="6423" stopIfTrue="1" operator="containsText" text="NC">
      <formula>NOT(ISERROR(SEARCH("NC",AY112)))</formula>
    </cfRule>
  </conditionalFormatting>
  <conditionalFormatting sqref="AY119">
    <cfRule type="containsText" dxfId="6764" priority="6424" stopIfTrue="1" operator="containsText" text="NS">
      <formula>NOT(ISERROR(SEARCH("NS",AY119)))</formula>
    </cfRule>
  </conditionalFormatting>
  <conditionalFormatting sqref="AY119">
    <cfRule type="containsText" dxfId="6763" priority="6425" stopIfTrue="1" operator="containsText" text="DW">
      <formula>NOT(ISERROR(SEARCH("DW",AY119)))</formula>
    </cfRule>
  </conditionalFormatting>
  <conditionalFormatting sqref="AY119">
    <cfRule type="containsText" dxfId="6762" priority="6426" stopIfTrue="1" operator="containsText" text="NC">
      <formula>NOT(ISERROR(SEARCH("NC",AY119)))</formula>
    </cfRule>
  </conditionalFormatting>
  <conditionalFormatting sqref="AY120">
    <cfRule type="containsText" dxfId="6761" priority="6427" stopIfTrue="1" operator="containsText" text="NS">
      <formula>NOT(ISERROR(SEARCH("NS",AY120)))</formula>
    </cfRule>
  </conditionalFormatting>
  <conditionalFormatting sqref="AY120">
    <cfRule type="containsText" dxfId="6760" priority="6428" stopIfTrue="1" operator="containsText" text="DW">
      <formula>NOT(ISERROR(SEARCH("DW",AY120)))</formula>
    </cfRule>
  </conditionalFormatting>
  <conditionalFormatting sqref="AY120">
    <cfRule type="containsText" dxfId="6759" priority="6429" stopIfTrue="1" operator="containsText" text="NC">
      <formula>NOT(ISERROR(SEARCH("NC",AY120)))</formula>
    </cfRule>
  </conditionalFormatting>
  <conditionalFormatting sqref="AZ102:AZ105">
    <cfRule type="containsText" dxfId="6758" priority="6430" stopIfTrue="1" operator="containsText" text="NS">
      <formula>NOT(ISERROR(SEARCH("NS",AZ102:AZ105)))</formula>
    </cfRule>
  </conditionalFormatting>
  <conditionalFormatting sqref="AZ102:AZ105">
    <cfRule type="containsText" dxfId="6757" priority="6431" stopIfTrue="1" operator="containsText" text="DW">
      <formula>NOT(ISERROR(SEARCH("DW",AZ102:AZ105)))</formula>
    </cfRule>
  </conditionalFormatting>
  <conditionalFormatting sqref="AZ102:AZ105">
    <cfRule type="containsText" dxfId="6756" priority="6432" stopIfTrue="1" operator="containsText" text="NC">
      <formula>NOT(ISERROR(SEARCH("NC",AZ102:AZ105)))</formula>
    </cfRule>
  </conditionalFormatting>
  <conditionalFormatting sqref="AZ128:AZ141">
    <cfRule type="containsText" dxfId="6755" priority="6433" stopIfTrue="1" operator="containsText" text="NS">
      <formula>NOT(ISERROR(SEARCH("NS",AZ128:AZ141)))</formula>
    </cfRule>
  </conditionalFormatting>
  <conditionalFormatting sqref="AZ128:AZ141">
    <cfRule type="containsText" dxfId="6754" priority="6434" stopIfTrue="1" operator="containsText" text="DW">
      <formula>NOT(ISERROR(SEARCH("DW",AZ128:AZ141)))</formula>
    </cfRule>
  </conditionalFormatting>
  <conditionalFormatting sqref="AZ128:AZ141">
    <cfRule type="containsText" dxfId="6753" priority="6435" stopIfTrue="1" operator="containsText" text="NC">
      <formula>NOT(ISERROR(SEARCH("NC",AZ128:AZ141)))</formula>
    </cfRule>
  </conditionalFormatting>
  <conditionalFormatting sqref="AZ116:AZ118">
    <cfRule type="containsText" dxfId="6752" priority="6436" stopIfTrue="1" operator="containsText" text="NS">
      <formula>NOT(ISERROR(SEARCH("NS",AZ116:AZ118)))</formula>
    </cfRule>
  </conditionalFormatting>
  <conditionalFormatting sqref="AZ116:AZ118">
    <cfRule type="containsText" dxfId="6751" priority="6437" stopIfTrue="1" operator="containsText" text="DW">
      <formula>NOT(ISERROR(SEARCH("DW",AZ116:AZ118)))</formula>
    </cfRule>
  </conditionalFormatting>
  <conditionalFormatting sqref="AZ116:AZ118">
    <cfRule type="containsText" dxfId="6750" priority="6438" stopIfTrue="1" operator="containsText" text="NC">
      <formula>NOT(ISERROR(SEARCH("NC",AZ116:AZ118)))</formula>
    </cfRule>
  </conditionalFormatting>
  <conditionalFormatting sqref="AZ121:AZ125">
    <cfRule type="containsText" dxfId="6749" priority="6439" stopIfTrue="1" operator="containsText" text="NS">
      <formula>NOT(ISERROR(SEARCH("NS",AZ121:AZ125)))</formula>
    </cfRule>
  </conditionalFormatting>
  <conditionalFormatting sqref="AZ121:AZ125">
    <cfRule type="containsText" dxfId="6748" priority="6440" stopIfTrue="1" operator="containsText" text="DW">
      <formula>NOT(ISERROR(SEARCH("DW",AZ121:AZ125)))</formula>
    </cfRule>
  </conditionalFormatting>
  <conditionalFormatting sqref="AZ121:AZ125">
    <cfRule type="containsText" dxfId="6747" priority="6441" stopIfTrue="1" operator="containsText" text="NC">
      <formula>NOT(ISERROR(SEARCH("NC",AZ121:AZ125)))</formula>
    </cfRule>
  </conditionalFormatting>
  <conditionalFormatting sqref="AZ126:AZ127">
    <cfRule type="containsText" dxfId="6746" priority="6442" stopIfTrue="1" operator="containsText" text="NS">
      <formula>NOT(ISERROR(SEARCH("NS",AZ126:AZ127)))</formula>
    </cfRule>
  </conditionalFormatting>
  <conditionalFormatting sqref="AZ126:AZ127">
    <cfRule type="containsText" dxfId="6745" priority="6443" stopIfTrue="1" operator="containsText" text="DW">
      <formula>NOT(ISERROR(SEARCH("DW",AZ126:AZ127)))</formula>
    </cfRule>
  </conditionalFormatting>
  <conditionalFormatting sqref="AZ126:AZ127">
    <cfRule type="containsText" dxfId="6744" priority="6444" stopIfTrue="1" operator="containsText" text="NC">
      <formula>NOT(ISERROR(SEARCH("NC",AZ126:AZ127)))</formula>
    </cfRule>
  </conditionalFormatting>
  <conditionalFormatting sqref="AZ106">
    <cfRule type="containsText" dxfId="6743" priority="6445" stopIfTrue="1" operator="containsText" text="NS">
      <formula>NOT(ISERROR(SEARCH("NS",AZ106)))</formula>
    </cfRule>
  </conditionalFormatting>
  <conditionalFormatting sqref="AZ106">
    <cfRule type="containsText" dxfId="6742" priority="6446" stopIfTrue="1" operator="containsText" text="DW">
      <formula>NOT(ISERROR(SEARCH("DW",AZ106)))</formula>
    </cfRule>
  </conditionalFormatting>
  <conditionalFormatting sqref="AZ106">
    <cfRule type="containsText" dxfId="6741" priority="6447" stopIfTrue="1" operator="containsText" text="NC">
      <formula>NOT(ISERROR(SEARCH("NC",AZ106)))</formula>
    </cfRule>
  </conditionalFormatting>
  <conditionalFormatting sqref="AZ113:AZ115">
    <cfRule type="containsText" dxfId="6740" priority="6448" stopIfTrue="1" operator="containsText" text="NS">
      <formula>NOT(ISERROR(SEARCH("NS",AZ113:AZ115)))</formula>
    </cfRule>
  </conditionalFormatting>
  <conditionalFormatting sqref="AZ113:AZ115">
    <cfRule type="containsText" dxfId="6739" priority="6449" stopIfTrue="1" operator="containsText" text="DW">
      <formula>NOT(ISERROR(SEARCH("DW",AZ113:AZ115)))</formula>
    </cfRule>
  </conditionalFormatting>
  <conditionalFormatting sqref="AZ113:AZ115">
    <cfRule type="containsText" dxfId="6738" priority="6450" stopIfTrue="1" operator="containsText" text="NC">
      <formula>NOT(ISERROR(SEARCH("NC",AZ113:AZ115)))</formula>
    </cfRule>
  </conditionalFormatting>
  <conditionalFormatting sqref="AZ109:AZ110">
    <cfRule type="containsText" dxfId="6737" priority="6451" stopIfTrue="1" operator="containsText" text="NS">
      <formula>NOT(ISERROR(SEARCH("NS",AZ109:AZ110)))</formula>
    </cfRule>
  </conditionalFormatting>
  <conditionalFormatting sqref="AZ109:AZ110">
    <cfRule type="containsText" dxfId="6736" priority="6452" stopIfTrue="1" operator="containsText" text="DW">
      <formula>NOT(ISERROR(SEARCH("DW",AZ109:AZ110)))</formula>
    </cfRule>
  </conditionalFormatting>
  <conditionalFormatting sqref="AZ109:AZ110">
    <cfRule type="containsText" dxfId="6735" priority="6453" stopIfTrue="1" operator="containsText" text="NC">
      <formula>NOT(ISERROR(SEARCH("NC",AZ109:AZ110)))</formula>
    </cfRule>
  </conditionalFormatting>
  <conditionalFormatting sqref="AZ107:AZ108">
    <cfRule type="containsText" dxfId="6734" priority="6454" stopIfTrue="1" operator="containsText" text="NS">
      <formula>NOT(ISERROR(SEARCH("NS",AZ107:AZ108)))</formula>
    </cfRule>
  </conditionalFormatting>
  <conditionalFormatting sqref="AZ107:AZ108">
    <cfRule type="containsText" dxfId="6733" priority="6455" stopIfTrue="1" operator="containsText" text="DW">
      <formula>NOT(ISERROR(SEARCH("DW",AZ107:AZ108)))</formula>
    </cfRule>
  </conditionalFormatting>
  <conditionalFormatting sqref="AZ107:AZ108">
    <cfRule type="containsText" dxfId="6732" priority="6456" stopIfTrue="1" operator="containsText" text="NC">
      <formula>NOT(ISERROR(SEARCH("NC",AZ107:AZ108)))</formula>
    </cfRule>
  </conditionalFormatting>
  <conditionalFormatting sqref="AZ111">
    <cfRule type="containsText" dxfId="6731" priority="6457" stopIfTrue="1" operator="containsText" text="NS">
      <formula>NOT(ISERROR(SEARCH("NS",AZ111)))</formula>
    </cfRule>
  </conditionalFormatting>
  <conditionalFormatting sqref="AZ111">
    <cfRule type="containsText" dxfId="6730" priority="6458" stopIfTrue="1" operator="containsText" text="DW">
      <formula>NOT(ISERROR(SEARCH("DW",AZ111)))</formula>
    </cfRule>
  </conditionalFormatting>
  <conditionalFormatting sqref="AZ111">
    <cfRule type="containsText" dxfId="6729" priority="6459" stopIfTrue="1" operator="containsText" text="NC">
      <formula>NOT(ISERROR(SEARCH("NC",AZ111)))</formula>
    </cfRule>
  </conditionalFormatting>
  <conditionalFormatting sqref="AZ112">
    <cfRule type="containsText" dxfId="6728" priority="6460" stopIfTrue="1" operator="containsText" text="NS">
      <formula>NOT(ISERROR(SEARCH("NS",AZ112)))</formula>
    </cfRule>
  </conditionalFormatting>
  <conditionalFormatting sqref="AZ112">
    <cfRule type="containsText" dxfId="6727" priority="6461" stopIfTrue="1" operator="containsText" text="DW">
      <formula>NOT(ISERROR(SEARCH("DW",AZ112)))</formula>
    </cfRule>
  </conditionalFormatting>
  <conditionalFormatting sqref="AZ112">
    <cfRule type="containsText" dxfId="6726" priority="6462" stopIfTrue="1" operator="containsText" text="NC">
      <formula>NOT(ISERROR(SEARCH("NC",AZ112)))</formula>
    </cfRule>
  </conditionalFormatting>
  <conditionalFormatting sqref="AZ119">
    <cfRule type="containsText" dxfId="6725" priority="6463" stopIfTrue="1" operator="containsText" text="NS">
      <formula>NOT(ISERROR(SEARCH("NS",AZ119)))</formula>
    </cfRule>
  </conditionalFormatting>
  <conditionalFormatting sqref="AZ119">
    <cfRule type="containsText" dxfId="6724" priority="6464" stopIfTrue="1" operator="containsText" text="DW">
      <formula>NOT(ISERROR(SEARCH("DW",AZ119)))</formula>
    </cfRule>
  </conditionalFormatting>
  <conditionalFormatting sqref="AZ119">
    <cfRule type="containsText" dxfId="6723" priority="6465" stopIfTrue="1" operator="containsText" text="NC">
      <formula>NOT(ISERROR(SEARCH("NC",AZ119)))</formula>
    </cfRule>
  </conditionalFormatting>
  <conditionalFormatting sqref="AZ120">
    <cfRule type="containsText" dxfId="6722" priority="6466" stopIfTrue="1" operator="containsText" text="NS">
      <formula>NOT(ISERROR(SEARCH("NS",AZ120)))</formula>
    </cfRule>
  </conditionalFormatting>
  <conditionalFormatting sqref="AZ120">
    <cfRule type="containsText" dxfId="6721" priority="6467" stopIfTrue="1" operator="containsText" text="DW">
      <formula>NOT(ISERROR(SEARCH("DW",AZ120)))</formula>
    </cfRule>
  </conditionalFormatting>
  <conditionalFormatting sqref="AZ120">
    <cfRule type="containsText" dxfId="6720" priority="6468" stopIfTrue="1" operator="containsText" text="NC">
      <formula>NOT(ISERROR(SEARCH("NC",AZ120)))</formula>
    </cfRule>
  </conditionalFormatting>
  <conditionalFormatting sqref="Q102:Q105">
    <cfRule type="containsText" dxfId="6719" priority="6469" stopIfTrue="1" operator="containsText" text="NS">
      <formula>NOT(ISERROR(SEARCH("NS",Q102:Q105)))</formula>
    </cfRule>
  </conditionalFormatting>
  <conditionalFormatting sqref="Q102:Q105">
    <cfRule type="containsText" dxfId="6718" priority="6470" stopIfTrue="1" operator="containsText" text="DW">
      <formula>NOT(ISERROR(SEARCH("DW",Q102:Q105)))</formula>
    </cfRule>
  </conditionalFormatting>
  <conditionalFormatting sqref="Q102:Q105">
    <cfRule type="containsText" dxfId="6717" priority="6471" stopIfTrue="1" operator="containsText" text="NC">
      <formula>NOT(ISERROR(SEARCH("NC",Q102:Q105)))</formula>
    </cfRule>
  </conditionalFormatting>
  <conditionalFormatting sqref="Q128:Q141">
    <cfRule type="containsText" dxfId="6716" priority="6472" stopIfTrue="1" operator="containsText" text="NS">
      <formula>NOT(ISERROR(SEARCH("NS",Q128:Q141)))</formula>
    </cfRule>
  </conditionalFormatting>
  <conditionalFormatting sqref="Q128:Q141">
    <cfRule type="containsText" dxfId="6715" priority="6473" stopIfTrue="1" operator="containsText" text="DW">
      <formula>NOT(ISERROR(SEARCH("DW",Q128:Q141)))</formula>
    </cfRule>
  </conditionalFormatting>
  <conditionalFormatting sqref="Q128:Q141">
    <cfRule type="containsText" dxfId="6714" priority="6474" stopIfTrue="1" operator="containsText" text="NC">
      <formula>NOT(ISERROR(SEARCH("NC",Q128:Q141)))</formula>
    </cfRule>
  </conditionalFormatting>
  <conditionalFormatting sqref="Q116:Q118">
    <cfRule type="containsText" dxfId="6713" priority="6475" stopIfTrue="1" operator="containsText" text="NS">
      <formula>NOT(ISERROR(SEARCH("NS",Q116:Q118)))</formula>
    </cfRule>
  </conditionalFormatting>
  <conditionalFormatting sqref="Q116:Q118">
    <cfRule type="containsText" dxfId="6712" priority="6476" stopIfTrue="1" operator="containsText" text="DW">
      <formula>NOT(ISERROR(SEARCH("DW",Q116:Q118)))</formula>
    </cfRule>
  </conditionalFormatting>
  <conditionalFormatting sqref="Q116:Q118">
    <cfRule type="containsText" dxfId="6711" priority="6477" stopIfTrue="1" operator="containsText" text="NC">
      <formula>NOT(ISERROR(SEARCH("NC",Q116:Q118)))</formula>
    </cfRule>
  </conditionalFormatting>
  <conditionalFormatting sqref="Q121:Q125">
    <cfRule type="containsText" dxfId="6710" priority="6478" stopIfTrue="1" operator="containsText" text="NS">
      <formula>NOT(ISERROR(SEARCH("NS",Q121:Q125)))</formula>
    </cfRule>
  </conditionalFormatting>
  <conditionalFormatting sqref="Q121:Q125">
    <cfRule type="containsText" dxfId="6709" priority="6479" stopIfTrue="1" operator="containsText" text="DW">
      <formula>NOT(ISERROR(SEARCH("DW",Q121:Q125)))</formula>
    </cfRule>
  </conditionalFormatting>
  <conditionalFormatting sqref="Q121:Q125">
    <cfRule type="containsText" dxfId="6708" priority="6480" stopIfTrue="1" operator="containsText" text="NC">
      <formula>NOT(ISERROR(SEARCH("NC",Q121:Q125)))</formula>
    </cfRule>
  </conditionalFormatting>
  <conditionalFormatting sqref="Q126:Q127">
    <cfRule type="containsText" dxfId="6707" priority="6481" stopIfTrue="1" operator="containsText" text="NS">
      <formula>NOT(ISERROR(SEARCH("NS",Q126:Q127)))</formula>
    </cfRule>
  </conditionalFormatting>
  <conditionalFormatting sqref="Q126:Q127">
    <cfRule type="containsText" dxfId="6706" priority="6482" stopIfTrue="1" operator="containsText" text="DW">
      <formula>NOT(ISERROR(SEARCH("DW",Q126:Q127)))</formula>
    </cfRule>
  </conditionalFormatting>
  <conditionalFormatting sqref="Q126:Q127">
    <cfRule type="containsText" dxfId="6705" priority="6483" stopIfTrue="1" operator="containsText" text="NC">
      <formula>NOT(ISERROR(SEARCH("NC",Q126:Q127)))</formula>
    </cfRule>
  </conditionalFormatting>
  <conditionalFormatting sqref="Q106">
    <cfRule type="containsText" dxfId="6704" priority="6484" stopIfTrue="1" operator="containsText" text="NS">
      <formula>NOT(ISERROR(SEARCH("NS",Q106)))</formula>
    </cfRule>
  </conditionalFormatting>
  <conditionalFormatting sqref="Q106">
    <cfRule type="containsText" dxfId="6703" priority="6485" stopIfTrue="1" operator="containsText" text="DW">
      <formula>NOT(ISERROR(SEARCH("DW",Q106)))</formula>
    </cfRule>
  </conditionalFormatting>
  <conditionalFormatting sqref="Q106">
    <cfRule type="containsText" dxfId="6702" priority="6486" stopIfTrue="1" operator="containsText" text="NC">
      <formula>NOT(ISERROR(SEARCH("NC",Q106)))</formula>
    </cfRule>
  </conditionalFormatting>
  <conditionalFormatting sqref="Q113:Q115">
    <cfRule type="containsText" dxfId="6701" priority="6487" stopIfTrue="1" operator="containsText" text="NS">
      <formula>NOT(ISERROR(SEARCH("NS",Q113:Q115)))</formula>
    </cfRule>
  </conditionalFormatting>
  <conditionalFormatting sqref="Q113:Q115">
    <cfRule type="containsText" dxfId="6700" priority="6488" stopIfTrue="1" operator="containsText" text="DW">
      <formula>NOT(ISERROR(SEARCH("DW",Q113:Q115)))</formula>
    </cfRule>
  </conditionalFormatting>
  <conditionalFormatting sqref="Q113:Q115">
    <cfRule type="containsText" dxfId="6699" priority="6489" stopIfTrue="1" operator="containsText" text="NC">
      <formula>NOT(ISERROR(SEARCH("NC",Q113:Q115)))</formula>
    </cfRule>
  </conditionalFormatting>
  <conditionalFormatting sqref="Q109:Q110">
    <cfRule type="containsText" dxfId="6698" priority="6490" stopIfTrue="1" operator="containsText" text="NS">
      <formula>NOT(ISERROR(SEARCH("NS",Q109:Q110)))</formula>
    </cfRule>
  </conditionalFormatting>
  <conditionalFormatting sqref="Q109:Q110">
    <cfRule type="containsText" dxfId="6697" priority="6491" stopIfTrue="1" operator="containsText" text="DW">
      <formula>NOT(ISERROR(SEARCH("DW",Q109:Q110)))</formula>
    </cfRule>
  </conditionalFormatting>
  <conditionalFormatting sqref="Q109:Q110">
    <cfRule type="containsText" dxfId="6696" priority="6492" stopIfTrue="1" operator="containsText" text="NC">
      <formula>NOT(ISERROR(SEARCH("NC",Q109:Q110)))</formula>
    </cfRule>
  </conditionalFormatting>
  <conditionalFormatting sqref="Q107:Q108">
    <cfRule type="containsText" dxfId="6695" priority="6493" stopIfTrue="1" operator="containsText" text="NS">
      <formula>NOT(ISERROR(SEARCH("NS",Q107:Q108)))</formula>
    </cfRule>
  </conditionalFormatting>
  <conditionalFormatting sqref="Q107:Q108">
    <cfRule type="containsText" dxfId="6694" priority="6494" stopIfTrue="1" operator="containsText" text="DW">
      <formula>NOT(ISERROR(SEARCH("DW",Q107:Q108)))</formula>
    </cfRule>
  </conditionalFormatting>
  <conditionalFormatting sqref="Q107:Q108">
    <cfRule type="containsText" dxfId="6693" priority="6495" stopIfTrue="1" operator="containsText" text="NC">
      <formula>NOT(ISERROR(SEARCH("NC",Q107:Q108)))</formula>
    </cfRule>
  </conditionalFormatting>
  <conditionalFormatting sqref="Q111">
    <cfRule type="containsText" dxfId="6692" priority="6496" stopIfTrue="1" operator="containsText" text="NS">
      <formula>NOT(ISERROR(SEARCH("NS",Q111)))</formula>
    </cfRule>
  </conditionalFormatting>
  <conditionalFormatting sqref="Q111">
    <cfRule type="containsText" dxfId="6691" priority="6497" stopIfTrue="1" operator="containsText" text="DW">
      <formula>NOT(ISERROR(SEARCH("DW",Q111)))</formula>
    </cfRule>
  </conditionalFormatting>
  <conditionalFormatting sqref="Q111">
    <cfRule type="containsText" dxfId="6690" priority="6498" stopIfTrue="1" operator="containsText" text="NC">
      <formula>NOT(ISERROR(SEARCH("NC",Q111)))</formula>
    </cfRule>
  </conditionalFormatting>
  <conditionalFormatting sqref="Q112">
    <cfRule type="containsText" dxfId="6689" priority="6499" stopIfTrue="1" operator="containsText" text="NS">
      <formula>NOT(ISERROR(SEARCH("NS",Q112)))</formula>
    </cfRule>
  </conditionalFormatting>
  <conditionalFormatting sqref="Q112">
    <cfRule type="containsText" dxfId="6688" priority="6500" stopIfTrue="1" operator="containsText" text="DW">
      <formula>NOT(ISERROR(SEARCH("DW",Q112)))</formula>
    </cfRule>
  </conditionalFormatting>
  <conditionalFormatting sqref="Q112">
    <cfRule type="containsText" dxfId="6687" priority="6501" stopIfTrue="1" operator="containsText" text="NC">
      <formula>NOT(ISERROR(SEARCH("NC",Q112)))</formula>
    </cfRule>
  </conditionalFormatting>
  <conditionalFormatting sqref="Q119">
    <cfRule type="containsText" dxfId="6686" priority="6502" stopIfTrue="1" operator="containsText" text="NS">
      <formula>NOT(ISERROR(SEARCH("NS",Q119)))</formula>
    </cfRule>
  </conditionalFormatting>
  <conditionalFormatting sqref="Q119">
    <cfRule type="containsText" dxfId="6685" priority="6503" stopIfTrue="1" operator="containsText" text="DW">
      <formula>NOT(ISERROR(SEARCH("DW",Q119)))</formula>
    </cfRule>
  </conditionalFormatting>
  <conditionalFormatting sqref="Q119">
    <cfRule type="containsText" dxfId="6684" priority="6504" stopIfTrue="1" operator="containsText" text="NC">
      <formula>NOT(ISERROR(SEARCH("NC",Q119)))</formula>
    </cfRule>
  </conditionalFormatting>
  <conditionalFormatting sqref="Q120">
    <cfRule type="containsText" dxfId="6683" priority="6505" stopIfTrue="1" operator="containsText" text="NS">
      <formula>NOT(ISERROR(SEARCH("NS",Q120)))</formula>
    </cfRule>
  </conditionalFormatting>
  <conditionalFormatting sqref="Q120">
    <cfRule type="containsText" dxfId="6682" priority="6506" stopIfTrue="1" operator="containsText" text="DW">
      <formula>NOT(ISERROR(SEARCH("DW",Q120)))</formula>
    </cfRule>
  </conditionalFormatting>
  <conditionalFormatting sqref="Q120">
    <cfRule type="containsText" dxfId="6681" priority="6507" stopIfTrue="1" operator="containsText" text="NC">
      <formula>NOT(ISERROR(SEARCH("NC",Q120)))</formula>
    </cfRule>
  </conditionalFormatting>
  <conditionalFormatting sqref="AD102:AD105">
    <cfRule type="containsText" dxfId="6680" priority="6508" stopIfTrue="1" operator="containsText" text="NS">
      <formula>NOT(ISERROR(SEARCH("NS",AD102:AD105)))</formula>
    </cfRule>
  </conditionalFormatting>
  <conditionalFormatting sqref="AD102:AD105">
    <cfRule type="containsText" dxfId="6679" priority="6509" stopIfTrue="1" operator="containsText" text="DW">
      <formula>NOT(ISERROR(SEARCH("DW",AD102:AD105)))</formula>
    </cfRule>
  </conditionalFormatting>
  <conditionalFormatting sqref="AD102:AD105">
    <cfRule type="containsText" dxfId="6678" priority="6510" stopIfTrue="1" operator="containsText" text="NC">
      <formula>NOT(ISERROR(SEARCH("NC",AD102:AD105)))</formula>
    </cfRule>
  </conditionalFormatting>
  <conditionalFormatting sqref="AD128:AD141">
    <cfRule type="containsText" dxfId="6677" priority="6511" stopIfTrue="1" operator="containsText" text="NS">
      <formula>NOT(ISERROR(SEARCH("NS",AD128:AD141)))</formula>
    </cfRule>
  </conditionalFormatting>
  <conditionalFormatting sqref="AD128:AD141">
    <cfRule type="containsText" dxfId="6676" priority="6512" stopIfTrue="1" operator="containsText" text="DW">
      <formula>NOT(ISERROR(SEARCH("DW",AD128:AD141)))</formula>
    </cfRule>
  </conditionalFormatting>
  <conditionalFormatting sqref="AD128:AD141">
    <cfRule type="containsText" dxfId="6675" priority="6513" stopIfTrue="1" operator="containsText" text="NC">
      <formula>NOT(ISERROR(SEARCH("NC",AD128:AD141)))</formula>
    </cfRule>
  </conditionalFormatting>
  <conditionalFormatting sqref="AD116:AD118">
    <cfRule type="containsText" dxfId="6674" priority="6514" stopIfTrue="1" operator="containsText" text="NS">
      <formula>NOT(ISERROR(SEARCH("NS",AD116:AD118)))</formula>
    </cfRule>
  </conditionalFormatting>
  <conditionalFormatting sqref="AD116:AD118">
    <cfRule type="containsText" dxfId="6673" priority="6515" stopIfTrue="1" operator="containsText" text="DW">
      <formula>NOT(ISERROR(SEARCH("DW",AD116:AD118)))</formula>
    </cfRule>
  </conditionalFormatting>
  <conditionalFormatting sqref="AD116:AD118">
    <cfRule type="containsText" dxfId="6672" priority="6516" stopIfTrue="1" operator="containsText" text="NC">
      <formula>NOT(ISERROR(SEARCH("NC",AD116:AD118)))</formula>
    </cfRule>
  </conditionalFormatting>
  <conditionalFormatting sqref="AD121:AD125">
    <cfRule type="containsText" dxfId="6671" priority="6517" stopIfTrue="1" operator="containsText" text="NS">
      <formula>NOT(ISERROR(SEARCH("NS",AD121:AD125)))</formula>
    </cfRule>
  </conditionalFormatting>
  <conditionalFormatting sqref="AD121:AD125">
    <cfRule type="containsText" dxfId="6670" priority="6518" stopIfTrue="1" operator="containsText" text="DW">
      <formula>NOT(ISERROR(SEARCH("DW",AD121:AD125)))</formula>
    </cfRule>
  </conditionalFormatting>
  <conditionalFormatting sqref="AD121:AD125">
    <cfRule type="containsText" dxfId="6669" priority="6519" stopIfTrue="1" operator="containsText" text="NC">
      <formula>NOT(ISERROR(SEARCH("NC",AD121:AD125)))</formula>
    </cfRule>
  </conditionalFormatting>
  <conditionalFormatting sqref="AD126:AD127">
    <cfRule type="containsText" dxfId="6668" priority="6520" stopIfTrue="1" operator="containsText" text="NS">
      <formula>NOT(ISERROR(SEARCH("NS",AD126:AD127)))</formula>
    </cfRule>
  </conditionalFormatting>
  <conditionalFormatting sqref="AD126:AD127">
    <cfRule type="containsText" dxfId="6667" priority="6521" stopIfTrue="1" operator="containsText" text="DW">
      <formula>NOT(ISERROR(SEARCH("DW",AD126:AD127)))</formula>
    </cfRule>
  </conditionalFormatting>
  <conditionalFormatting sqref="AD126:AD127">
    <cfRule type="containsText" dxfId="6666" priority="6522" stopIfTrue="1" operator="containsText" text="NC">
      <formula>NOT(ISERROR(SEARCH("NC",AD126:AD127)))</formula>
    </cfRule>
  </conditionalFormatting>
  <conditionalFormatting sqref="AD106">
    <cfRule type="containsText" dxfId="6665" priority="6523" stopIfTrue="1" operator="containsText" text="NS">
      <formula>NOT(ISERROR(SEARCH("NS",AD106)))</formula>
    </cfRule>
  </conditionalFormatting>
  <conditionalFormatting sqref="AD106">
    <cfRule type="containsText" dxfId="6664" priority="6524" stopIfTrue="1" operator="containsText" text="DW">
      <formula>NOT(ISERROR(SEARCH("DW",AD106)))</formula>
    </cfRule>
  </conditionalFormatting>
  <conditionalFormatting sqref="AD106">
    <cfRule type="containsText" dxfId="6663" priority="6525" stopIfTrue="1" operator="containsText" text="NC">
      <formula>NOT(ISERROR(SEARCH("NC",AD106)))</formula>
    </cfRule>
  </conditionalFormatting>
  <conditionalFormatting sqref="AD113:AD115">
    <cfRule type="containsText" dxfId="6662" priority="6526" stopIfTrue="1" operator="containsText" text="NS">
      <formula>NOT(ISERROR(SEARCH("NS",AD113:AD115)))</formula>
    </cfRule>
  </conditionalFormatting>
  <conditionalFormatting sqref="AD113:AD115">
    <cfRule type="containsText" dxfId="6661" priority="6527" stopIfTrue="1" operator="containsText" text="DW">
      <formula>NOT(ISERROR(SEARCH("DW",AD113:AD115)))</formula>
    </cfRule>
  </conditionalFormatting>
  <conditionalFormatting sqref="AD113:AD115">
    <cfRule type="containsText" dxfId="6660" priority="6528" stopIfTrue="1" operator="containsText" text="NC">
      <formula>NOT(ISERROR(SEARCH("NC",AD113:AD115)))</formula>
    </cfRule>
  </conditionalFormatting>
  <conditionalFormatting sqref="AD109:AD110">
    <cfRule type="containsText" dxfId="6659" priority="6529" stopIfTrue="1" operator="containsText" text="NS">
      <formula>NOT(ISERROR(SEARCH("NS",AD109:AD110)))</formula>
    </cfRule>
  </conditionalFormatting>
  <conditionalFormatting sqref="AD109:AD110">
    <cfRule type="containsText" dxfId="6658" priority="6530" stopIfTrue="1" operator="containsText" text="DW">
      <formula>NOT(ISERROR(SEARCH("DW",AD109:AD110)))</formula>
    </cfRule>
  </conditionalFormatting>
  <conditionalFormatting sqref="AD109:AD110">
    <cfRule type="containsText" dxfId="6657" priority="6531" stopIfTrue="1" operator="containsText" text="NC">
      <formula>NOT(ISERROR(SEARCH("NC",AD109:AD110)))</formula>
    </cfRule>
  </conditionalFormatting>
  <conditionalFormatting sqref="AD107:AD108">
    <cfRule type="containsText" dxfId="6656" priority="6532" stopIfTrue="1" operator="containsText" text="NS">
      <formula>NOT(ISERROR(SEARCH("NS",AD107:AD108)))</formula>
    </cfRule>
  </conditionalFormatting>
  <conditionalFormatting sqref="AD107:AD108">
    <cfRule type="containsText" dxfId="6655" priority="6533" stopIfTrue="1" operator="containsText" text="DW">
      <formula>NOT(ISERROR(SEARCH("DW",AD107:AD108)))</formula>
    </cfRule>
  </conditionalFormatting>
  <conditionalFormatting sqref="AD107:AD108">
    <cfRule type="containsText" dxfId="6654" priority="6534" stopIfTrue="1" operator="containsText" text="NC">
      <formula>NOT(ISERROR(SEARCH("NC",AD107:AD108)))</formula>
    </cfRule>
  </conditionalFormatting>
  <conditionalFormatting sqref="AD111">
    <cfRule type="containsText" dxfId="6653" priority="6535" stopIfTrue="1" operator="containsText" text="NS">
      <formula>NOT(ISERROR(SEARCH("NS",AD111)))</formula>
    </cfRule>
  </conditionalFormatting>
  <conditionalFormatting sqref="AD111">
    <cfRule type="containsText" dxfId="6652" priority="6536" stopIfTrue="1" operator="containsText" text="DW">
      <formula>NOT(ISERROR(SEARCH("DW",AD111)))</formula>
    </cfRule>
  </conditionalFormatting>
  <conditionalFormatting sqref="AD111">
    <cfRule type="containsText" dxfId="6651" priority="6537" stopIfTrue="1" operator="containsText" text="NC">
      <formula>NOT(ISERROR(SEARCH("NC",AD111)))</formula>
    </cfRule>
  </conditionalFormatting>
  <conditionalFormatting sqref="AD112">
    <cfRule type="containsText" dxfId="6650" priority="6538" stopIfTrue="1" operator="containsText" text="NS">
      <formula>NOT(ISERROR(SEARCH("NS",AD112)))</formula>
    </cfRule>
  </conditionalFormatting>
  <conditionalFormatting sqref="AD112">
    <cfRule type="containsText" dxfId="6649" priority="6539" stopIfTrue="1" operator="containsText" text="DW">
      <formula>NOT(ISERROR(SEARCH("DW",AD112)))</formula>
    </cfRule>
  </conditionalFormatting>
  <conditionalFormatting sqref="AD112">
    <cfRule type="containsText" dxfId="6648" priority="6540" stopIfTrue="1" operator="containsText" text="NC">
      <formula>NOT(ISERROR(SEARCH("NC",AD112)))</formula>
    </cfRule>
  </conditionalFormatting>
  <conditionalFormatting sqref="AD119">
    <cfRule type="containsText" dxfId="6647" priority="6541" stopIfTrue="1" operator="containsText" text="NS">
      <formula>NOT(ISERROR(SEARCH("NS",AD119)))</formula>
    </cfRule>
  </conditionalFormatting>
  <conditionalFormatting sqref="AD119">
    <cfRule type="containsText" dxfId="6646" priority="6542" stopIfTrue="1" operator="containsText" text="DW">
      <formula>NOT(ISERROR(SEARCH("DW",AD119)))</formula>
    </cfRule>
  </conditionalFormatting>
  <conditionalFormatting sqref="AD119">
    <cfRule type="containsText" dxfId="6645" priority="6543" stopIfTrue="1" operator="containsText" text="NC">
      <formula>NOT(ISERROR(SEARCH("NC",AD119)))</formula>
    </cfRule>
  </conditionalFormatting>
  <conditionalFormatting sqref="AD120">
    <cfRule type="containsText" dxfId="6644" priority="6544" stopIfTrue="1" operator="containsText" text="NS">
      <formula>NOT(ISERROR(SEARCH("NS",AD120)))</formula>
    </cfRule>
  </conditionalFormatting>
  <conditionalFormatting sqref="AD120">
    <cfRule type="containsText" dxfId="6643" priority="6545" stopIfTrue="1" operator="containsText" text="DW">
      <formula>NOT(ISERROR(SEARCH("DW",AD120)))</formula>
    </cfRule>
  </conditionalFormatting>
  <conditionalFormatting sqref="AD120">
    <cfRule type="containsText" dxfId="6642" priority="6546" stopIfTrue="1" operator="containsText" text="NC">
      <formula>NOT(ISERROR(SEARCH("NC",AD120)))</formula>
    </cfRule>
  </conditionalFormatting>
  <conditionalFormatting sqref="AI102:AI105">
    <cfRule type="containsText" dxfId="6641" priority="6547" stopIfTrue="1" operator="containsText" text="NS">
      <formula>NOT(ISERROR(SEARCH("NS",AI102:AI105)))</formula>
    </cfRule>
  </conditionalFormatting>
  <conditionalFormatting sqref="AI102:AI105">
    <cfRule type="containsText" dxfId="6640" priority="6548" stopIfTrue="1" operator="containsText" text="DW">
      <formula>NOT(ISERROR(SEARCH("DW",AI102:AI105)))</formula>
    </cfRule>
  </conditionalFormatting>
  <conditionalFormatting sqref="AI102:AI105">
    <cfRule type="containsText" dxfId="6639" priority="6549" stopIfTrue="1" operator="containsText" text="NC">
      <formula>NOT(ISERROR(SEARCH("NC",AI102:AI105)))</formula>
    </cfRule>
  </conditionalFormatting>
  <conditionalFormatting sqref="AI128:AI141">
    <cfRule type="containsText" dxfId="6638" priority="6550" stopIfTrue="1" operator="containsText" text="NS">
      <formula>NOT(ISERROR(SEARCH("NS",AI128:AI141)))</formula>
    </cfRule>
  </conditionalFormatting>
  <conditionalFormatting sqref="AI128:AI141">
    <cfRule type="containsText" dxfId="6637" priority="6551" stopIfTrue="1" operator="containsText" text="DW">
      <formula>NOT(ISERROR(SEARCH("DW",AI128:AI141)))</formula>
    </cfRule>
  </conditionalFormatting>
  <conditionalFormatting sqref="AI128:AI141">
    <cfRule type="containsText" dxfId="6636" priority="6552" stopIfTrue="1" operator="containsText" text="NC">
      <formula>NOT(ISERROR(SEARCH("NC",AI128:AI141)))</formula>
    </cfRule>
  </conditionalFormatting>
  <conditionalFormatting sqref="AI116:AI118">
    <cfRule type="containsText" dxfId="6635" priority="6553" stopIfTrue="1" operator="containsText" text="NS">
      <formula>NOT(ISERROR(SEARCH("NS",AI116:AI118)))</formula>
    </cfRule>
  </conditionalFormatting>
  <conditionalFormatting sqref="AI116:AI118">
    <cfRule type="containsText" dxfId="6634" priority="6554" stopIfTrue="1" operator="containsText" text="DW">
      <formula>NOT(ISERROR(SEARCH("DW",AI116:AI118)))</formula>
    </cfRule>
  </conditionalFormatting>
  <conditionalFormatting sqref="AI116:AI118">
    <cfRule type="containsText" dxfId="6633" priority="6555" stopIfTrue="1" operator="containsText" text="NC">
      <formula>NOT(ISERROR(SEARCH("NC",AI116:AI118)))</formula>
    </cfRule>
  </conditionalFormatting>
  <conditionalFormatting sqref="AI121:AI125">
    <cfRule type="containsText" dxfId="6632" priority="6556" stopIfTrue="1" operator="containsText" text="NS">
      <formula>NOT(ISERROR(SEARCH("NS",AI121:AI125)))</formula>
    </cfRule>
  </conditionalFormatting>
  <conditionalFormatting sqref="AI121:AI125">
    <cfRule type="containsText" dxfId="6631" priority="6557" stopIfTrue="1" operator="containsText" text="DW">
      <formula>NOT(ISERROR(SEARCH("DW",AI121:AI125)))</formula>
    </cfRule>
  </conditionalFormatting>
  <conditionalFormatting sqref="AI121:AI125">
    <cfRule type="containsText" dxfId="6630" priority="6558" stopIfTrue="1" operator="containsText" text="NC">
      <formula>NOT(ISERROR(SEARCH("NC",AI121:AI125)))</formula>
    </cfRule>
  </conditionalFormatting>
  <conditionalFormatting sqref="AI126:AI127">
    <cfRule type="containsText" dxfId="6629" priority="6559" stopIfTrue="1" operator="containsText" text="NS">
      <formula>NOT(ISERROR(SEARCH("NS",AI126:AI127)))</formula>
    </cfRule>
  </conditionalFormatting>
  <conditionalFormatting sqref="AI126:AI127">
    <cfRule type="containsText" dxfId="6628" priority="6560" stopIfTrue="1" operator="containsText" text="DW">
      <formula>NOT(ISERROR(SEARCH("DW",AI126:AI127)))</formula>
    </cfRule>
  </conditionalFormatting>
  <conditionalFormatting sqref="AI126:AI127">
    <cfRule type="containsText" dxfId="6627" priority="6561" stopIfTrue="1" operator="containsText" text="NC">
      <formula>NOT(ISERROR(SEARCH("NC",AI126:AI127)))</formula>
    </cfRule>
  </conditionalFormatting>
  <conditionalFormatting sqref="AI106">
    <cfRule type="containsText" dxfId="6626" priority="6562" stopIfTrue="1" operator="containsText" text="NS">
      <formula>NOT(ISERROR(SEARCH("NS",AI106)))</formula>
    </cfRule>
  </conditionalFormatting>
  <conditionalFormatting sqref="AI106">
    <cfRule type="containsText" dxfId="6625" priority="6563" stopIfTrue="1" operator="containsText" text="DW">
      <formula>NOT(ISERROR(SEARCH("DW",AI106)))</formula>
    </cfRule>
  </conditionalFormatting>
  <conditionalFormatting sqref="AI106">
    <cfRule type="containsText" dxfId="6624" priority="6564" stopIfTrue="1" operator="containsText" text="NC">
      <formula>NOT(ISERROR(SEARCH("NC",AI106)))</formula>
    </cfRule>
  </conditionalFormatting>
  <conditionalFormatting sqref="AI113:AI115">
    <cfRule type="containsText" dxfId="6623" priority="6565" stopIfTrue="1" operator="containsText" text="NS">
      <formula>NOT(ISERROR(SEARCH("NS",AI113:AI115)))</formula>
    </cfRule>
  </conditionalFormatting>
  <conditionalFormatting sqref="AI113:AI115">
    <cfRule type="containsText" dxfId="6622" priority="6566" stopIfTrue="1" operator="containsText" text="DW">
      <formula>NOT(ISERROR(SEARCH("DW",AI113:AI115)))</formula>
    </cfRule>
  </conditionalFormatting>
  <conditionalFormatting sqref="AI113:AI115">
    <cfRule type="containsText" dxfId="6621" priority="6567" stopIfTrue="1" operator="containsText" text="NC">
      <formula>NOT(ISERROR(SEARCH("NC",AI113:AI115)))</formula>
    </cfRule>
  </conditionalFormatting>
  <conditionalFormatting sqref="AI109:AI110">
    <cfRule type="containsText" dxfId="6620" priority="6568" stopIfTrue="1" operator="containsText" text="NS">
      <formula>NOT(ISERROR(SEARCH("NS",AI109:AI110)))</formula>
    </cfRule>
  </conditionalFormatting>
  <conditionalFormatting sqref="AI109:AI110">
    <cfRule type="containsText" dxfId="6619" priority="6569" stopIfTrue="1" operator="containsText" text="DW">
      <formula>NOT(ISERROR(SEARCH("DW",AI109:AI110)))</formula>
    </cfRule>
  </conditionalFormatting>
  <conditionalFormatting sqref="AI109:AI110">
    <cfRule type="containsText" dxfId="6618" priority="6570" stopIfTrue="1" operator="containsText" text="NC">
      <formula>NOT(ISERROR(SEARCH("NC",AI109:AI110)))</formula>
    </cfRule>
  </conditionalFormatting>
  <conditionalFormatting sqref="AI107:AI108">
    <cfRule type="containsText" dxfId="6617" priority="6571" stopIfTrue="1" operator="containsText" text="NS">
      <formula>NOT(ISERROR(SEARCH("NS",AI107:AI108)))</formula>
    </cfRule>
  </conditionalFormatting>
  <conditionalFormatting sqref="AI107:AI108">
    <cfRule type="containsText" dxfId="6616" priority="6572" stopIfTrue="1" operator="containsText" text="DW">
      <formula>NOT(ISERROR(SEARCH("DW",AI107:AI108)))</formula>
    </cfRule>
  </conditionalFormatting>
  <conditionalFormatting sqref="AI107:AI108">
    <cfRule type="containsText" dxfId="6615" priority="6573" stopIfTrue="1" operator="containsText" text="NC">
      <formula>NOT(ISERROR(SEARCH("NC",AI107:AI108)))</formula>
    </cfRule>
  </conditionalFormatting>
  <conditionalFormatting sqref="AI111">
    <cfRule type="containsText" dxfId="6614" priority="6574" stopIfTrue="1" operator="containsText" text="NS">
      <formula>NOT(ISERROR(SEARCH("NS",AI111)))</formula>
    </cfRule>
  </conditionalFormatting>
  <conditionalFormatting sqref="AI111">
    <cfRule type="containsText" dxfId="6613" priority="6575" stopIfTrue="1" operator="containsText" text="DW">
      <formula>NOT(ISERROR(SEARCH("DW",AI111)))</formula>
    </cfRule>
  </conditionalFormatting>
  <conditionalFormatting sqref="AI111">
    <cfRule type="containsText" dxfId="6612" priority="6576" stopIfTrue="1" operator="containsText" text="NC">
      <formula>NOT(ISERROR(SEARCH("NC",AI111)))</formula>
    </cfRule>
  </conditionalFormatting>
  <conditionalFormatting sqref="AI112">
    <cfRule type="containsText" dxfId="6611" priority="6577" stopIfTrue="1" operator="containsText" text="NS">
      <formula>NOT(ISERROR(SEARCH("NS",AI112)))</formula>
    </cfRule>
  </conditionalFormatting>
  <conditionalFormatting sqref="AI112">
    <cfRule type="containsText" dxfId="6610" priority="6578" stopIfTrue="1" operator="containsText" text="DW">
      <formula>NOT(ISERROR(SEARCH("DW",AI112)))</formula>
    </cfRule>
  </conditionalFormatting>
  <conditionalFormatting sqref="AI112">
    <cfRule type="containsText" dxfId="6609" priority="6579" stopIfTrue="1" operator="containsText" text="NC">
      <formula>NOT(ISERROR(SEARCH("NC",AI112)))</formula>
    </cfRule>
  </conditionalFormatting>
  <conditionalFormatting sqref="AI119">
    <cfRule type="containsText" dxfId="6608" priority="6580" stopIfTrue="1" operator="containsText" text="NS">
      <formula>NOT(ISERROR(SEARCH("NS",AI119)))</formula>
    </cfRule>
  </conditionalFormatting>
  <conditionalFormatting sqref="AI119">
    <cfRule type="containsText" dxfId="6607" priority="6581" stopIfTrue="1" operator="containsText" text="DW">
      <formula>NOT(ISERROR(SEARCH("DW",AI119)))</formula>
    </cfRule>
  </conditionalFormatting>
  <conditionalFormatting sqref="AI119">
    <cfRule type="containsText" dxfId="6606" priority="6582" stopIfTrue="1" operator="containsText" text="NC">
      <formula>NOT(ISERROR(SEARCH("NC",AI119)))</formula>
    </cfRule>
  </conditionalFormatting>
  <conditionalFormatting sqref="AI120">
    <cfRule type="containsText" dxfId="6605" priority="6583" stopIfTrue="1" operator="containsText" text="NS">
      <formula>NOT(ISERROR(SEARCH("NS",AI120)))</formula>
    </cfRule>
  </conditionalFormatting>
  <conditionalFormatting sqref="AI120">
    <cfRule type="containsText" dxfId="6604" priority="6584" stopIfTrue="1" operator="containsText" text="DW">
      <formula>NOT(ISERROR(SEARCH("DW",AI120)))</formula>
    </cfRule>
  </conditionalFormatting>
  <conditionalFormatting sqref="AI120">
    <cfRule type="containsText" dxfId="6603" priority="6585" stopIfTrue="1" operator="containsText" text="NC">
      <formula>NOT(ISERROR(SEARCH("NC",AI120)))</formula>
    </cfRule>
  </conditionalFormatting>
  <conditionalFormatting sqref="AU102:AU105">
    <cfRule type="containsText" dxfId="6602" priority="6586" stopIfTrue="1" operator="containsText" text="NS">
      <formula>NOT(ISERROR(SEARCH("NS",AU102:AU105)))</formula>
    </cfRule>
  </conditionalFormatting>
  <conditionalFormatting sqref="AU102:AU105">
    <cfRule type="containsText" dxfId="6601" priority="6587" stopIfTrue="1" operator="containsText" text="DW">
      <formula>NOT(ISERROR(SEARCH("DW",AU102:AU105)))</formula>
    </cfRule>
  </conditionalFormatting>
  <conditionalFormatting sqref="AU102:AU105">
    <cfRule type="containsText" dxfId="6600" priority="6588" stopIfTrue="1" operator="containsText" text="NC">
      <formula>NOT(ISERROR(SEARCH("NC",AU102:AU105)))</formula>
    </cfRule>
  </conditionalFormatting>
  <conditionalFormatting sqref="AU128:AU141">
    <cfRule type="containsText" dxfId="6599" priority="6589" stopIfTrue="1" operator="containsText" text="NS">
      <formula>NOT(ISERROR(SEARCH("NS",AU128:AU141)))</formula>
    </cfRule>
  </conditionalFormatting>
  <conditionalFormatting sqref="AU128:AU141">
    <cfRule type="containsText" dxfId="6598" priority="6590" stopIfTrue="1" operator="containsText" text="DW">
      <formula>NOT(ISERROR(SEARCH("DW",AU128:AU141)))</formula>
    </cfRule>
  </conditionalFormatting>
  <conditionalFormatting sqref="AU128:AU141">
    <cfRule type="containsText" dxfId="6597" priority="6591" stopIfTrue="1" operator="containsText" text="NC">
      <formula>NOT(ISERROR(SEARCH("NC",AU128:AU141)))</formula>
    </cfRule>
  </conditionalFormatting>
  <conditionalFormatting sqref="AU116:AU118">
    <cfRule type="containsText" dxfId="6596" priority="6592" stopIfTrue="1" operator="containsText" text="NS">
      <formula>NOT(ISERROR(SEARCH("NS",AU116:AU118)))</formula>
    </cfRule>
  </conditionalFormatting>
  <conditionalFormatting sqref="AU116:AU118">
    <cfRule type="containsText" dxfId="6595" priority="6593" stopIfTrue="1" operator="containsText" text="DW">
      <formula>NOT(ISERROR(SEARCH("DW",AU116:AU118)))</formula>
    </cfRule>
  </conditionalFormatting>
  <conditionalFormatting sqref="AU116:AU118">
    <cfRule type="containsText" dxfId="6594" priority="6594" stopIfTrue="1" operator="containsText" text="NC">
      <formula>NOT(ISERROR(SEARCH("NC",AU116:AU118)))</formula>
    </cfRule>
  </conditionalFormatting>
  <conditionalFormatting sqref="AU121:AU125">
    <cfRule type="containsText" dxfId="6593" priority="6595" stopIfTrue="1" operator="containsText" text="NS">
      <formula>NOT(ISERROR(SEARCH("NS",AU121:AU125)))</formula>
    </cfRule>
  </conditionalFormatting>
  <conditionalFormatting sqref="AU121:AU125">
    <cfRule type="containsText" dxfId="6592" priority="6596" stopIfTrue="1" operator="containsText" text="DW">
      <formula>NOT(ISERROR(SEARCH("DW",AU121:AU125)))</formula>
    </cfRule>
  </conditionalFormatting>
  <conditionalFormatting sqref="AU121:AU125">
    <cfRule type="containsText" dxfId="6591" priority="6597" stopIfTrue="1" operator="containsText" text="NC">
      <formula>NOT(ISERROR(SEARCH("NC",AU121:AU125)))</formula>
    </cfRule>
  </conditionalFormatting>
  <conditionalFormatting sqref="AU126:AU127">
    <cfRule type="containsText" dxfId="6590" priority="6598" stopIfTrue="1" operator="containsText" text="NS">
      <formula>NOT(ISERROR(SEARCH("NS",AU126:AU127)))</formula>
    </cfRule>
  </conditionalFormatting>
  <conditionalFormatting sqref="AU126:AU127">
    <cfRule type="containsText" dxfId="6589" priority="6599" stopIfTrue="1" operator="containsText" text="DW">
      <formula>NOT(ISERROR(SEARCH("DW",AU126:AU127)))</formula>
    </cfRule>
  </conditionalFormatting>
  <conditionalFormatting sqref="AU126:AU127">
    <cfRule type="containsText" dxfId="6588" priority="6600" stopIfTrue="1" operator="containsText" text="NC">
      <formula>NOT(ISERROR(SEARCH("NC",AU126:AU127)))</formula>
    </cfRule>
  </conditionalFormatting>
  <conditionalFormatting sqref="AU106">
    <cfRule type="containsText" dxfId="6587" priority="6601" stopIfTrue="1" operator="containsText" text="NS">
      <formula>NOT(ISERROR(SEARCH("NS",AU106)))</formula>
    </cfRule>
  </conditionalFormatting>
  <conditionalFormatting sqref="AU106">
    <cfRule type="containsText" dxfId="6586" priority="6602" stopIfTrue="1" operator="containsText" text="DW">
      <formula>NOT(ISERROR(SEARCH("DW",AU106)))</formula>
    </cfRule>
  </conditionalFormatting>
  <conditionalFormatting sqref="AU106">
    <cfRule type="containsText" dxfId="6585" priority="6603" stopIfTrue="1" operator="containsText" text="NC">
      <formula>NOT(ISERROR(SEARCH("NC",AU106)))</formula>
    </cfRule>
  </conditionalFormatting>
  <conditionalFormatting sqref="AU113:AU115">
    <cfRule type="containsText" dxfId="6584" priority="6604" stopIfTrue="1" operator="containsText" text="NS">
      <formula>NOT(ISERROR(SEARCH("NS",AU113:AU115)))</formula>
    </cfRule>
  </conditionalFormatting>
  <conditionalFormatting sqref="AU113:AU115">
    <cfRule type="containsText" dxfId="6583" priority="6605" stopIfTrue="1" operator="containsText" text="DW">
      <formula>NOT(ISERROR(SEARCH("DW",AU113:AU115)))</formula>
    </cfRule>
  </conditionalFormatting>
  <conditionalFormatting sqref="AU113:AU115">
    <cfRule type="containsText" dxfId="6582" priority="6606" stopIfTrue="1" operator="containsText" text="NC">
      <formula>NOT(ISERROR(SEARCH("NC",AU113:AU115)))</formula>
    </cfRule>
  </conditionalFormatting>
  <conditionalFormatting sqref="AU109:AU110">
    <cfRule type="containsText" dxfId="6581" priority="6607" stopIfTrue="1" operator="containsText" text="NS">
      <formula>NOT(ISERROR(SEARCH("NS",AU109:AU110)))</formula>
    </cfRule>
  </conditionalFormatting>
  <conditionalFormatting sqref="AU109:AU110">
    <cfRule type="containsText" dxfId="6580" priority="6608" stopIfTrue="1" operator="containsText" text="DW">
      <formula>NOT(ISERROR(SEARCH("DW",AU109:AU110)))</formula>
    </cfRule>
  </conditionalFormatting>
  <conditionalFormatting sqref="AU109:AU110">
    <cfRule type="containsText" dxfId="6579" priority="6609" stopIfTrue="1" operator="containsText" text="NC">
      <formula>NOT(ISERROR(SEARCH("NC",AU109:AU110)))</formula>
    </cfRule>
  </conditionalFormatting>
  <conditionalFormatting sqref="AU107:AU108">
    <cfRule type="containsText" dxfId="6578" priority="6610" stopIfTrue="1" operator="containsText" text="NS">
      <formula>NOT(ISERROR(SEARCH("NS",AU107:AU108)))</formula>
    </cfRule>
  </conditionalFormatting>
  <conditionalFormatting sqref="AU107:AU108">
    <cfRule type="containsText" dxfId="6577" priority="6611" stopIfTrue="1" operator="containsText" text="DW">
      <formula>NOT(ISERROR(SEARCH("DW",AU107:AU108)))</formula>
    </cfRule>
  </conditionalFormatting>
  <conditionalFormatting sqref="AU107:AU108">
    <cfRule type="containsText" dxfId="6576" priority="6612" stopIfTrue="1" operator="containsText" text="NC">
      <formula>NOT(ISERROR(SEARCH("NC",AU107:AU108)))</formula>
    </cfRule>
  </conditionalFormatting>
  <conditionalFormatting sqref="AU111">
    <cfRule type="containsText" dxfId="6575" priority="6613" stopIfTrue="1" operator="containsText" text="NS">
      <formula>NOT(ISERROR(SEARCH("NS",AU111)))</formula>
    </cfRule>
  </conditionalFormatting>
  <conditionalFormatting sqref="AU111">
    <cfRule type="containsText" dxfId="6574" priority="6614" stopIfTrue="1" operator="containsText" text="DW">
      <formula>NOT(ISERROR(SEARCH("DW",AU111)))</formula>
    </cfRule>
  </conditionalFormatting>
  <conditionalFormatting sqref="AU111">
    <cfRule type="containsText" dxfId="6573" priority="6615" stopIfTrue="1" operator="containsText" text="NC">
      <formula>NOT(ISERROR(SEARCH("NC",AU111)))</formula>
    </cfRule>
  </conditionalFormatting>
  <conditionalFormatting sqref="AU112">
    <cfRule type="containsText" dxfId="6572" priority="6616" stopIfTrue="1" operator="containsText" text="NS">
      <formula>NOT(ISERROR(SEARCH("NS",AU112)))</formula>
    </cfRule>
  </conditionalFormatting>
  <conditionalFormatting sqref="AU112">
    <cfRule type="containsText" dxfId="6571" priority="6617" stopIfTrue="1" operator="containsText" text="DW">
      <formula>NOT(ISERROR(SEARCH("DW",AU112)))</formula>
    </cfRule>
  </conditionalFormatting>
  <conditionalFormatting sqref="AU112">
    <cfRule type="containsText" dxfId="6570" priority="6618" stopIfTrue="1" operator="containsText" text="NC">
      <formula>NOT(ISERROR(SEARCH("NC",AU112)))</formula>
    </cfRule>
  </conditionalFormatting>
  <conditionalFormatting sqref="AU119">
    <cfRule type="containsText" dxfId="6569" priority="6619" stopIfTrue="1" operator="containsText" text="NS">
      <formula>NOT(ISERROR(SEARCH("NS",AU119)))</formula>
    </cfRule>
  </conditionalFormatting>
  <conditionalFormatting sqref="AU119">
    <cfRule type="containsText" dxfId="6568" priority="6620" stopIfTrue="1" operator="containsText" text="DW">
      <formula>NOT(ISERROR(SEARCH("DW",AU119)))</formula>
    </cfRule>
  </conditionalFormatting>
  <conditionalFormatting sqref="AU119">
    <cfRule type="containsText" dxfId="6567" priority="6621" stopIfTrue="1" operator="containsText" text="NC">
      <formula>NOT(ISERROR(SEARCH("NC",AU119)))</formula>
    </cfRule>
  </conditionalFormatting>
  <conditionalFormatting sqref="AU120">
    <cfRule type="containsText" dxfId="6566" priority="6622" stopIfTrue="1" operator="containsText" text="NS">
      <formula>NOT(ISERROR(SEARCH("NS",AU120)))</formula>
    </cfRule>
  </conditionalFormatting>
  <conditionalFormatting sqref="AU120">
    <cfRule type="containsText" dxfId="6565" priority="6623" stopIfTrue="1" operator="containsText" text="DW">
      <formula>NOT(ISERROR(SEARCH("DW",AU120)))</formula>
    </cfRule>
  </conditionalFormatting>
  <conditionalFormatting sqref="AU120">
    <cfRule type="containsText" dxfId="6564" priority="6624" stopIfTrue="1" operator="containsText" text="NC">
      <formula>NOT(ISERROR(SEARCH("NC",AU120)))</formula>
    </cfRule>
  </conditionalFormatting>
  <conditionalFormatting sqref="F75:H90">
    <cfRule type="containsText" dxfId="6563" priority="6625" stopIfTrue="1" operator="containsText" text="NS">
      <formula>NOT(ISERROR(SEARCH("NS",F75:H90)))</formula>
    </cfRule>
  </conditionalFormatting>
  <conditionalFormatting sqref="F75:H90">
    <cfRule type="containsText" dxfId="6562" priority="6626" stopIfTrue="1" operator="containsText" text="DW">
      <formula>NOT(ISERROR(SEARCH("DW",F75:H90)))</formula>
    </cfRule>
  </conditionalFormatting>
  <conditionalFormatting sqref="F75:H90">
    <cfRule type="containsText" dxfId="6561" priority="6627" stopIfTrue="1" operator="containsText" text="NC">
      <formula>NOT(ISERROR(SEARCH("NC",F75:H90)))</formula>
    </cfRule>
  </conditionalFormatting>
  <conditionalFormatting sqref="F51:H64">
    <cfRule type="containsText" dxfId="6560" priority="6628" stopIfTrue="1" operator="containsText" text="NS">
      <formula>NOT(ISERROR(SEARCH("NS",F51:H64)))</formula>
    </cfRule>
  </conditionalFormatting>
  <conditionalFormatting sqref="F51:H64">
    <cfRule type="containsText" dxfId="6559" priority="6629" stopIfTrue="1" operator="containsText" text="DW">
      <formula>NOT(ISERROR(SEARCH("DW",F51:H64)))</formula>
    </cfRule>
  </conditionalFormatting>
  <conditionalFormatting sqref="F51:H64">
    <cfRule type="containsText" dxfId="6558" priority="6630" stopIfTrue="1" operator="containsText" text="NC">
      <formula>NOT(ISERROR(SEARCH("NC",F51:H64)))</formula>
    </cfRule>
  </conditionalFormatting>
  <conditionalFormatting sqref="J51:V64">
    <cfRule type="containsText" dxfId="6557" priority="6631" stopIfTrue="1" operator="containsText" text="NS">
      <formula>NOT(ISERROR(SEARCH("NS",J51:V64)))</formula>
    </cfRule>
  </conditionalFormatting>
  <conditionalFormatting sqref="J51:V64">
    <cfRule type="containsText" dxfId="6556" priority="6632" stopIfTrue="1" operator="containsText" text="DW">
      <formula>NOT(ISERROR(SEARCH("DW",J51:V64)))</formula>
    </cfRule>
  </conditionalFormatting>
  <conditionalFormatting sqref="J51:V64">
    <cfRule type="containsText" dxfId="6555" priority="6633" stopIfTrue="1" operator="containsText" text="NC">
      <formula>NOT(ISERROR(SEARCH("NC",J51:V64)))</formula>
    </cfRule>
  </conditionalFormatting>
  <conditionalFormatting sqref="J75:V90">
    <cfRule type="containsText" dxfId="6554" priority="6634" stopIfTrue="1" operator="containsText" text="NS">
      <formula>NOT(ISERROR(SEARCH("NS",J75:V90)))</formula>
    </cfRule>
  </conditionalFormatting>
  <conditionalFormatting sqref="J75:V90">
    <cfRule type="containsText" dxfId="6553" priority="6635" stopIfTrue="1" operator="containsText" text="DW">
      <formula>NOT(ISERROR(SEARCH("DW",J75:V90)))</formula>
    </cfRule>
  </conditionalFormatting>
  <conditionalFormatting sqref="J75:V90">
    <cfRule type="containsText" dxfId="6552" priority="6636" stopIfTrue="1" operator="containsText" text="NC">
      <formula>NOT(ISERROR(SEARCH("NC",J75:V90)))</formula>
    </cfRule>
  </conditionalFormatting>
  <conditionalFormatting sqref="F65:V74">
    <cfRule type="containsText" dxfId="6551" priority="6637" stopIfTrue="1" operator="containsText" text="NS">
      <formula>NOT(ISERROR(SEARCH("NS",F65:V74)))</formula>
    </cfRule>
  </conditionalFormatting>
  <conditionalFormatting sqref="F65:V74">
    <cfRule type="containsText" dxfId="6550" priority="6638" stopIfTrue="1" operator="containsText" text="DW">
      <formula>NOT(ISERROR(SEARCH("DW",F65:V74)))</formula>
    </cfRule>
  </conditionalFormatting>
  <conditionalFormatting sqref="F65:V74">
    <cfRule type="containsText" dxfId="6549" priority="6639" stopIfTrue="1" operator="containsText" text="NC">
      <formula>NOT(ISERROR(SEARCH("NC",F65:V74)))</formula>
    </cfRule>
  </conditionalFormatting>
  <conditionalFormatting sqref="X51:AE90">
    <cfRule type="containsText" dxfId="6548" priority="6640" stopIfTrue="1" operator="containsText" text="NS">
      <formula>NOT(ISERROR(SEARCH("NS",X51:AE90)))</formula>
    </cfRule>
  </conditionalFormatting>
  <conditionalFormatting sqref="X51:AE90">
    <cfRule type="containsText" dxfId="6547" priority="6641" stopIfTrue="1" operator="containsText" text="DW">
      <formula>NOT(ISERROR(SEARCH("DW",X51:AE90)))</formula>
    </cfRule>
  </conditionalFormatting>
  <conditionalFormatting sqref="X51:AE90">
    <cfRule type="containsText" dxfId="6546" priority="6642" stopIfTrue="1" operator="containsText" text="NC">
      <formula>NOT(ISERROR(SEARCH("NC",X51:AE90)))</formula>
    </cfRule>
  </conditionalFormatting>
  <conditionalFormatting sqref="AG51:AO90">
    <cfRule type="containsText" dxfId="6545" priority="6643" stopIfTrue="1" operator="containsText" text="NS">
      <formula>NOT(ISERROR(SEARCH("NS",AG51:AO90)))</formula>
    </cfRule>
  </conditionalFormatting>
  <conditionalFormatting sqref="AG51:AO90">
    <cfRule type="containsText" dxfId="6544" priority="6644" stopIfTrue="1" operator="containsText" text="DW">
      <formula>NOT(ISERROR(SEARCH("DW",AG51:AO90)))</formula>
    </cfRule>
  </conditionalFormatting>
  <conditionalFormatting sqref="AG51:AO90">
    <cfRule type="containsText" dxfId="6543" priority="6645" stopIfTrue="1" operator="containsText" text="NC">
      <formula>NOT(ISERROR(SEARCH("NC",AG51:AO90)))</formula>
    </cfRule>
  </conditionalFormatting>
  <conditionalFormatting sqref="AQ51:BC90">
    <cfRule type="containsText" dxfId="6542" priority="6646" stopIfTrue="1" operator="containsText" text="NS">
      <formula>NOT(ISERROR(SEARCH("NS",AQ51:BC90)))</formula>
    </cfRule>
  </conditionalFormatting>
  <conditionalFormatting sqref="AQ51:BC90">
    <cfRule type="containsText" dxfId="6541" priority="6647" stopIfTrue="1" operator="containsText" text="DW">
      <formula>NOT(ISERROR(SEARCH("DW",AQ51:BC90)))</formula>
    </cfRule>
  </conditionalFormatting>
  <conditionalFormatting sqref="AQ51:BC90">
    <cfRule type="containsText" dxfId="6540" priority="6648" stopIfTrue="1" operator="containsText" text="NC">
      <formula>NOT(ISERROR(SEARCH("NC",AQ51:BC90)))</formula>
    </cfRule>
  </conditionalFormatting>
  <conditionalFormatting sqref="I51:I54">
    <cfRule type="containsText" dxfId="6539" priority="6649" stopIfTrue="1" operator="containsText" text="NS">
      <formula>NOT(ISERROR(SEARCH("NS",I51:I54)))</formula>
    </cfRule>
  </conditionalFormatting>
  <conditionalFormatting sqref="I51:I54">
    <cfRule type="containsText" dxfId="6538" priority="6650" stopIfTrue="1" operator="containsText" text="DW">
      <formula>NOT(ISERROR(SEARCH("DW",I51:I54)))</formula>
    </cfRule>
  </conditionalFormatting>
  <conditionalFormatting sqref="I51:I54">
    <cfRule type="containsText" dxfId="6537" priority="6651" stopIfTrue="1" operator="containsText" text="NC">
      <formula>NOT(ISERROR(SEARCH("NC",I51:I54)))</formula>
    </cfRule>
  </conditionalFormatting>
  <conditionalFormatting sqref="I77:I90">
    <cfRule type="containsText" dxfId="6536" priority="6652" stopIfTrue="1" operator="containsText" text="NS">
      <formula>NOT(ISERROR(SEARCH("NS",I77:I90)))</formula>
    </cfRule>
  </conditionalFormatting>
  <conditionalFormatting sqref="I77:I90">
    <cfRule type="containsText" dxfId="6535" priority="6653" stopIfTrue="1" operator="containsText" text="DW">
      <formula>NOT(ISERROR(SEARCH("DW",I77:I90)))</formula>
    </cfRule>
  </conditionalFormatting>
  <conditionalFormatting sqref="I77:I90">
    <cfRule type="containsText" dxfId="6534" priority="6654" stopIfTrue="1" operator="containsText" text="NC">
      <formula>NOT(ISERROR(SEARCH("NC",I77:I90)))</formula>
    </cfRule>
  </conditionalFormatting>
  <conditionalFormatting sqref="I75:I76">
    <cfRule type="containsText" dxfId="6533" priority="6655" stopIfTrue="1" operator="containsText" text="NS">
      <formula>NOT(ISERROR(SEARCH("NS",I75:I76)))</formula>
    </cfRule>
  </conditionalFormatting>
  <conditionalFormatting sqref="I75:I76">
    <cfRule type="containsText" dxfId="6532" priority="6656" stopIfTrue="1" operator="containsText" text="DW">
      <formula>NOT(ISERROR(SEARCH("DW",I75:I76)))</formula>
    </cfRule>
  </conditionalFormatting>
  <conditionalFormatting sqref="I75:I76">
    <cfRule type="containsText" dxfId="6531" priority="6657" stopIfTrue="1" operator="containsText" text="NC">
      <formula>NOT(ISERROR(SEARCH("NC",I75:I76)))</formula>
    </cfRule>
  </conditionalFormatting>
  <conditionalFormatting sqref="I55">
    <cfRule type="containsText" dxfId="6530" priority="6658" stopIfTrue="1" operator="containsText" text="NS">
      <formula>NOT(ISERROR(SEARCH("NS",I55)))</formula>
    </cfRule>
  </conditionalFormatting>
  <conditionalFormatting sqref="I55">
    <cfRule type="containsText" dxfId="6529" priority="6659" stopIfTrue="1" operator="containsText" text="DW">
      <formula>NOT(ISERROR(SEARCH("DW",I55)))</formula>
    </cfRule>
  </conditionalFormatting>
  <conditionalFormatting sqref="I55">
    <cfRule type="containsText" dxfId="6528" priority="6660" stopIfTrue="1" operator="containsText" text="NC">
      <formula>NOT(ISERROR(SEARCH("NC",I55)))</formula>
    </cfRule>
  </conditionalFormatting>
  <conditionalFormatting sqref="I62:I64">
    <cfRule type="containsText" dxfId="6527" priority="6661" stopIfTrue="1" operator="containsText" text="NS">
      <formula>NOT(ISERROR(SEARCH("NS",I62:I64)))</formula>
    </cfRule>
  </conditionalFormatting>
  <conditionalFormatting sqref="I62:I64">
    <cfRule type="containsText" dxfId="6526" priority="6662" stopIfTrue="1" operator="containsText" text="DW">
      <formula>NOT(ISERROR(SEARCH("DW",I62:I64)))</formula>
    </cfRule>
  </conditionalFormatting>
  <conditionalFormatting sqref="I62:I64">
    <cfRule type="containsText" dxfId="6525" priority="6663" stopIfTrue="1" operator="containsText" text="NC">
      <formula>NOT(ISERROR(SEARCH("NC",I62:I64)))</formula>
    </cfRule>
  </conditionalFormatting>
  <conditionalFormatting sqref="I58:I59">
    <cfRule type="containsText" dxfId="6524" priority="6664" stopIfTrue="1" operator="containsText" text="NS">
      <formula>NOT(ISERROR(SEARCH("NS",I58:I59)))</formula>
    </cfRule>
  </conditionalFormatting>
  <conditionalFormatting sqref="I58:I59">
    <cfRule type="containsText" dxfId="6523" priority="6665" stopIfTrue="1" operator="containsText" text="DW">
      <formula>NOT(ISERROR(SEARCH("DW",I58:I59)))</formula>
    </cfRule>
  </conditionalFormatting>
  <conditionalFormatting sqref="I58:I59">
    <cfRule type="containsText" dxfId="6522" priority="6666" stopIfTrue="1" operator="containsText" text="NC">
      <formula>NOT(ISERROR(SEARCH("NC",I58:I59)))</formula>
    </cfRule>
  </conditionalFormatting>
  <conditionalFormatting sqref="I56:I57">
    <cfRule type="containsText" dxfId="6521" priority="6667" stopIfTrue="1" operator="containsText" text="NS">
      <formula>NOT(ISERROR(SEARCH("NS",I56:I57)))</formula>
    </cfRule>
  </conditionalFormatting>
  <conditionalFormatting sqref="I56:I57">
    <cfRule type="containsText" dxfId="6520" priority="6668" stopIfTrue="1" operator="containsText" text="DW">
      <formula>NOT(ISERROR(SEARCH("DW",I56:I57)))</formula>
    </cfRule>
  </conditionalFormatting>
  <conditionalFormatting sqref="I56:I57">
    <cfRule type="containsText" dxfId="6519" priority="6669" stopIfTrue="1" operator="containsText" text="NC">
      <formula>NOT(ISERROR(SEARCH("NC",I56:I57)))</formula>
    </cfRule>
  </conditionalFormatting>
  <conditionalFormatting sqref="I60">
    <cfRule type="containsText" dxfId="6518" priority="6670" stopIfTrue="1" operator="containsText" text="NS">
      <formula>NOT(ISERROR(SEARCH("NS",I60)))</formula>
    </cfRule>
  </conditionalFormatting>
  <conditionalFormatting sqref="I60">
    <cfRule type="containsText" dxfId="6517" priority="6671" stopIfTrue="1" operator="containsText" text="DW">
      <formula>NOT(ISERROR(SEARCH("DW",I60)))</formula>
    </cfRule>
  </conditionalFormatting>
  <conditionalFormatting sqref="I60">
    <cfRule type="containsText" dxfId="6516" priority="6672" stopIfTrue="1" operator="containsText" text="NC">
      <formula>NOT(ISERROR(SEARCH("NC",I60)))</formula>
    </cfRule>
  </conditionalFormatting>
  <conditionalFormatting sqref="I61">
    <cfRule type="containsText" dxfId="6515" priority="6673" stopIfTrue="1" operator="containsText" text="NS">
      <formula>NOT(ISERROR(SEARCH("NS",I61)))</formula>
    </cfRule>
  </conditionalFormatting>
  <conditionalFormatting sqref="I61">
    <cfRule type="containsText" dxfId="6514" priority="6674" stopIfTrue="1" operator="containsText" text="DW">
      <formula>NOT(ISERROR(SEARCH("DW",I61)))</formula>
    </cfRule>
  </conditionalFormatting>
  <conditionalFormatting sqref="I61">
    <cfRule type="containsText" dxfId="6513" priority="6675" stopIfTrue="1" operator="containsText" text="NC">
      <formula>NOT(ISERROR(SEARCH("NC",I61)))</formula>
    </cfRule>
  </conditionalFormatting>
  <conditionalFormatting sqref="W51:W54">
    <cfRule type="containsText" dxfId="6512" priority="6676" stopIfTrue="1" operator="containsText" text="NS">
      <formula>NOT(ISERROR(SEARCH("NS",W51:W54)))</formula>
    </cfRule>
  </conditionalFormatting>
  <conditionalFormatting sqref="W51:W54">
    <cfRule type="containsText" dxfId="6511" priority="6677" stopIfTrue="1" operator="containsText" text="DW">
      <formula>NOT(ISERROR(SEARCH("DW",W51:W54)))</formula>
    </cfRule>
  </conditionalFormatting>
  <conditionalFormatting sqref="W51:W54">
    <cfRule type="containsText" dxfId="6510" priority="6678" stopIfTrue="1" operator="containsText" text="NC">
      <formula>NOT(ISERROR(SEARCH("NC",W51:W54)))</formula>
    </cfRule>
  </conditionalFormatting>
  <conditionalFormatting sqref="W77:W90">
    <cfRule type="containsText" dxfId="6509" priority="6679" stopIfTrue="1" operator="containsText" text="NS">
      <formula>NOT(ISERROR(SEARCH("NS",W77:W90)))</formula>
    </cfRule>
  </conditionalFormatting>
  <conditionalFormatting sqref="W77:W90">
    <cfRule type="containsText" dxfId="6508" priority="6680" stopIfTrue="1" operator="containsText" text="DW">
      <formula>NOT(ISERROR(SEARCH("DW",W77:W90)))</formula>
    </cfRule>
  </conditionalFormatting>
  <conditionalFormatting sqref="W77:W90">
    <cfRule type="containsText" dxfId="6507" priority="6681" stopIfTrue="1" operator="containsText" text="NC">
      <formula>NOT(ISERROR(SEARCH("NC",W77:W90)))</formula>
    </cfRule>
  </conditionalFormatting>
  <conditionalFormatting sqref="W65:W73">
    <cfRule type="containsText" dxfId="6506" priority="6682" stopIfTrue="1" operator="containsText" text="NS">
      <formula>NOT(ISERROR(SEARCH("NS",W65:W73)))</formula>
    </cfRule>
  </conditionalFormatting>
  <conditionalFormatting sqref="W65:W73">
    <cfRule type="containsText" dxfId="6505" priority="6683" stopIfTrue="1" operator="containsText" text="DW">
      <formula>NOT(ISERROR(SEARCH("DW",W65:W73)))</formula>
    </cfRule>
  </conditionalFormatting>
  <conditionalFormatting sqref="W65:W73">
    <cfRule type="containsText" dxfId="6504" priority="6684" stopIfTrue="1" operator="containsText" text="NC">
      <formula>NOT(ISERROR(SEARCH("NC",W65:W73)))</formula>
    </cfRule>
  </conditionalFormatting>
  <conditionalFormatting sqref="W75:W76">
    <cfRule type="containsText" dxfId="6503" priority="6685" stopIfTrue="1" operator="containsText" text="NS">
      <formula>NOT(ISERROR(SEARCH("NS",W75:W76)))</formula>
    </cfRule>
  </conditionalFormatting>
  <conditionalFormatting sqref="W75:W76">
    <cfRule type="containsText" dxfId="6502" priority="6686" stopIfTrue="1" operator="containsText" text="DW">
      <formula>NOT(ISERROR(SEARCH("DW",W75:W76)))</formula>
    </cfRule>
  </conditionalFormatting>
  <conditionalFormatting sqref="W75:W76">
    <cfRule type="containsText" dxfId="6501" priority="6687" stopIfTrue="1" operator="containsText" text="NC">
      <formula>NOT(ISERROR(SEARCH("NC",W75:W76)))</formula>
    </cfRule>
  </conditionalFormatting>
  <conditionalFormatting sqref="W55">
    <cfRule type="containsText" dxfId="6500" priority="6688" stopIfTrue="1" operator="containsText" text="NS">
      <formula>NOT(ISERROR(SEARCH("NS",W55)))</formula>
    </cfRule>
  </conditionalFormatting>
  <conditionalFormatting sqref="W55">
    <cfRule type="containsText" dxfId="6499" priority="6689" stopIfTrue="1" operator="containsText" text="DW">
      <formula>NOT(ISERROR(SEARCH("DW",W55)))</formula>
    </cfRule>
  </conditionalFormatting>
  <conditionalFormatting sqref="W55">
    <cfRule type="containsText" dxfId="6498" priority="6690" stopIfTrue="1" operator="containsText" text="NC">
      <formula>NOT(ISERROR(SEARCH("NC",W55)))</formula>
    </cfRule>
  </conditionalFormatting>
  <conditionalFormatting sqref="W62:W64">
    <cfRule type="containsText" dxfId="6497" priority="6691" stopIfTrue="1" operator="containsText" text="NS">
      <formula>NOT(ISERROR(SEARCH("NS",W62:W64)))</formula>
    </cfRule>
  </conditionalFormatting>
  <conditionalFormatting sqref="W62:W64">
    <cfRule type="containsText" dxfId="6496" priority="6692" stopIfTrue="1" operator="containsText" text="DW">
      <formula>NOT(ISERROR(SEARCH("DW",W62:W64)))</formula>
    </cfRule>
  </conditionalFormatting>
  <conditionalFormatting sqref="W62:W64">
    <cfRule type="containsText" dxfId="6495" priority="6693" stopIfTrue="1" operator="containsText" text="NC">
      <formula>NOT(ISERROR(SEARCH("NC",W62:W64)))</formula>
    </cfRule>
  </conditionalFormatting>
  <conditionalFormatting sqref="W58:W59">
    <cfRule type="containsText" dxfId="6494" priority="6694" stopIfTrue="1" operator="containsText" text="NS">
      <formula>NOT(ISERROR(SEARCH("NS",W58:W59)))</formula>
    </cfRule>
  </conditionalFormatting>
  <conditionalFormatting sqref="W58:W59">
    <cfRule type="containsText" dxfId="6493" priority="6695" stopIfTrue="1" operator="containsText" text="DW">
      <formula>NOT(ISERROR(SEARCH("DW",W58:W59)))</formula>
    </cfRule>
  </conditionalFormatting>
  <conditionalFormatting sqref="W58:W59">
    <cfRule type="containsText" dxfId="6492" priority="6696" stopIfTrue="1" operator="containsText" text="NC">
      <formula>NOT(ISERROR(SEARCH("NC",W58:W59)))</formula>
    </cfRule>
  </conditionalFormatting>
  <conditionalFormatting sqref="W56:W57">
    <cfRule type="containsText" dxfId="6491" priority="6697" stopIfTrue="1" operator="containsText" text="NS">
      <formula>NOT(ISERROR(SEARCH("NS",W56:W57)))</formula>
    </cfRule>
  </conditionalFormatting>
  <conditionalFormatting sqref="W56:W57">
    <cfRule type="containsText" dxfId="6490" priority="6698" stopIfTrue="1" operator="containsText" text="DW">
      <formula>NOT(ISERROR(SEARCH("DW",W56:W57)))</formula>
    </cfRule>
  </conditionalFormatting>
  <conditionalFormatting sqref="W56:W57">
    <cfRule type="containsText" dxfId="6489" priority="6699" stopIfTrue="1" operator="containsText" text="NC">
      <formula>NOT(ISERROR(SEARCH("NC",W56:W57)))</formula>
    </cfRule>
  </conditionalFormatting>
  <conditionalFormatting sqref="W60">
    <cfRule type="containsText" dxfId="6488" priority="6700" stopIfTrue="1" operator="containsText" text="NS">
      <formula>NOT(ISERROR(SEARCH("NS",W60)))</formula>
    </cfRule>
  </conditionalFormatting>
  <conditionalFormatting sqref="W60">
    <cfRule type="containsText" dxfId="6487" priority="6701" stopIfTrue="1" operator="containsText" text="DW">
      <formula>NOT(ISERROR(SEARCH("DW",W60)))</formula>
    </cfRule>
  </conditionalFormatting>
  <conditionalFormatting sqref="W60">
    <cfRule type="containsText" dxfId="6486" priority="6702" stopIfTrue="1" operator="containsText" text="NC">
      <formula>NOT(ISERROR(SEARCH("NC",W60)))</formula>
    </cfRule>
  </conditionalFormatting>
  <conditionalFormatting sqref="W61">
    <cfRule type="containsText" dxfId="6485" priority="6703" stopIfTrue="1" operator="containsText" text="NS">
      <formula>NOT(ISERROR(SEARCH("NS",W61)))</formula>
    </cfRule>
  </conditionalFormatting>
  <conditionalFormatting sqref="W61">
    <cfRule type="containsText" dxfId="6484" priority="6704" stopIfTrue="1" operator="containsText" text="DW">
      <formula>NOT(ISERROR(SEARCH("DW",W61)))</formula>
    </cfRule>
  </conditionalFormatting>
  <conditionalFormatting sqref="W61">
    <cfRule type="containsText" dxfId="6483" priority="6705" stopIfTrue="1" operator="containsText" text="NC">
      <formula>NOT(ISERROR(SEARCH("NC",W61)))</formula>
    </cfRule>
  </conditionalFormatting>
  <conditionalFormatting sqref="W74">
    <cfRule type="containsText" dxfId="6482" priority="6706" stopIfTrue="1" operator="containsText" text="NS">
      <formula>NOT(ISERROR(SEARCH("NS",W74)))</formula>
    </cfRule>
  </conditionalFormatting>
  <conditionalFormatting sqref="W74">
    <cfRule type="containsText" dxfId="6481" priority="6707" stopIfTrue="1" operator="containsText" text="DW">
      <formula>NOT(ISERROR(SEARCH("DW",W74)))</formula>
    </cfRule>
  </conditionalFormatting>
  <conditionalFormatting sqref="W74">
    <cfRule type="containsText" dxfId="6480" priority="6708" stopIfTrue="1" operator="containsText" text="NC">
      <formula>NOT(ISERROR(SEARCH("NC",W74)))</formula>
    </cfRule>
  </conditionalFormatting>
  <conditionalFormatting sqref="AF51:AF54">
    <cfRule type="containsText" dxfId="6479" priority="6709" stopIfTrue="1" operator="containsText" text="NS">
      <formula>NOT(ISERROR(SEARCH("NS",AF51:AF54)))</formula>
    </cfRule>
  </conditionalFormatting>
  <conditionalFormatting sqref="AF51:AF54">
    <cfRule type="containsText" dxfId="6478" priority="6710" stopIfTrue="1" operator="containsText" text="DW">
      <formula>NOT(ISERROR(SEARCH("DW",AF51:AF54)))</formula>
    </cfRule>
  </conditionalFormatting>
  <conditionalFormatting sqref="AF51:AF54">
    <cfRule type="containsText" dxfId="6477" priority="6711" stopIfTrue="1" operator="containsText" text="NC">
      <formula>NOT(ISERROR(SEARCH("NC",AF51:AF54)))</formula>
    </cfRule>
  </conditionalFormatting>
  <conditionalFormatting sqref="AF77:AF90">
    <cfRule type="containsText" dxfId="6476" priority="6712" stopIfTrue="1" operator="containsText" text="NS">
      <formula>NOT(ISERROR(SEARCH("NS",AF77:AF90)))</formula>
    </cfRule>
  </conditionalFormatting>
  <conditionalFormatting sqref="AF77:AF90">
    <cfRule type="containsText" dxfId="6475" priority="6713" stopIfTrue="1" operator="containsText" text="DW">
      <formula>NOT(ISERROR(SEARCH("DW",AF77:AF90)))</formula>
    </cfRule>
  </conditionalFormatting>
  <conditionalFormatting sqref="AF77:AF90">
    <cfRule type="containsText" dxfId="6474" priority="6714" stopIfTrue="1" operator="containsText" text="NC">
      <formula>NOT(ISERROR(SEARCH("NC",AF77:AF90)))</formula>
    </cfRule>
  </conditionalFormatting>
  <conditionalFormatting sqref="AF65:AF73">
    <cfRule type="containsText" dxfId="6473" priority="6715" stopIfTrue="1" operator="containsText" text="NS">
      <formula>NOT(ISERROR(SEARCH("NS",AF65:AF73)))</formula>
    </cfRule>
  </conditionalFormatting>
  <conditionalFormatting sqref="AF65:AF73">
    <cfRule type="containsText" dxfId="6472" priority="6716" stopIfTrue="1" operator="containsText" text="DW">
      <formula>NOT(ISERROR(SEARCH("DW",AF65:AF73)))</formula>
    </cfRule>
  </conditionalFormatting>
  <conditionalFormatting sqref="AF65:AF73">
    <cfRule type="containsText" dxfId="6471" priority="6717" stopIfTrue="1" operator="containsText" text="NC">
      <formula>NOT(ISERROR(SEARCH("NC",AF65:AF73)))</formula>
    </cfRule>
  </conditionalFormatting>
  <conditionalFormatting sqref="AF75:AF76">
    <cfRule type="containsText" dxfId="6470" priority="6718" stopIfTrue="1" operator="containsText" text="NS">
      <formula>NOT(ISERROR(SEARCH("NS",AF75:AF76)))</formula>
    </cfRule>
  </conditionalFormatting>
  <conditionalFormatting sqref="AF75:AF76">
    <cfRule type="containsText" dxfId="6469" priority="6719" stopIfTrue="1" operator="containsText" text="DW">
      <formula>NOT(ISERROR(SEARCH("DW",AF75:AF76)))</formula>
    </cfRule>
  </conditionalFormatting>
  <conditionalFormatting sqref="AF75:AF76">
    <cfRule type="containsText" dxfId="6468" priority="6720" stopIfTrue="1" operator="containsText" text="NC">
      <formula>NOT(ISERROR(SEARCH("NC",AF75:AF76)))</formula>
    </cfRule>
  </conditionalFormatting>
  <conditionalFormatting sqref="AF55">
    <cfRule type="containsText" dxfId="6467" priority="6721" stopIfTrue="1" operator="containsText" text="NS">
      <formula>NOT(ISERROR(SEARCH("NS",AF55)))</formula>
    </cfRule>
  </conditionalFormatting>
  <conditionalFormatting sqref="AF55">
    <cfRule type="containsText" dxfId="6466" priority="6722" stopIfTrue="1" operator="containsText" text="DW">
      <formula>NOT(ISERROR(SEARCH("DW",AF55)))</formula>
    </cfRule>
  </conditionalFormatting>
  <conditionalFormatting sqref="AF55">
    <cfRule type="containsText" dxfId="6465" priority="6723" stopIfTrue="1" operator="containsText" text="NC">
      <formula>NOT(ISERROR(SEARCH("NC",AF55)))</formula>
    </cfRule>
  </conditionalFormatting>
  <conditionalFormatting sqref="AF62:AF64">
    <cfRule type="containsText" dxfId="6464" priority="6724" stopIfTrue="1" operator="containsText" text="NS">
      <formula>NOT(ISERROR(SEARCH("NS",AF62:AF64)))</formula>
    </cfRule>
  </conditionalFormatting>
  <conditionalFormatting sqref="AF62:AF64">
    <cfRule type="containsText" dxfId="6463" priority="6725" stopIfTrue="1" operator="containsText" text="DW">
      <formula>NOT(ISERROR(SEARCH("DW",AF62:AF64)))</formula>
    </cfRule>
  </conditionalFormatting>
  <conditionalFormatting sqref="AF62:AF64">
    <cfRule type="containsText" dxfId="6462" priority="6726" stopIfTrue="1" operator="containsText" text="NC">
      <formula>NOT(ISERROR(SEARCH("NC",AF62:AF64)))</formula>
    </cfRule>
  </conditionalFormatting>
  <conditionalFormatting sqref="AF58:AF59">
    <cfRule type="containsText" dxfId="6461" priority="6727" stopIfTrue="1" operator="containsText" text="NS">
      <formula>NOT(ISERROR(SEARCH("NS",AF58:AF59)))</formula>
    </cfRule>
  </conditionalFormatting>
  <conditionalFormatting sqref="AF58:AF59">
    <cfRule type="containsText" dxfId="6460" priority="6728" stopIfTrue="1" operator="containsText" text="DW">
      <formula>NOT(ISERROR(SEARCH("DW",AF58:AF59)))</formula>
    </cfRule>
  </conditionalFormatting>
  <conditionalFormatting sqref="AF58:AF59">
    <cfRule type="containsText" dxfId="6459" priority="6729" stopIfTrue="1" operator="containsText" text="NC">
      <formula>NOT(ISERROR(SEARCH("NC",AF58:AF59)))</formula>
    </cfRule>
  </conditionalFormatting>
  <conditionalFormatting sqref="AF56:AF57">
    <cfRule type="containsText" dxfId="6458" priority="6730" stopIfTrue="1" operator="containsText" text="NS">
      <formula>NOT(ISERROR(SEARCH("NS",AF56:AF57)))</formula>
    </cfRule>
  </conditionalFormatting>
  <conditionalFormatting sqref="AF56:AF57">
    <cfRule type="containsText" dxfId="6457" priority="6731" stopIfTrue="1" operator="containsText" text="DW">
      <formula>NOT(ISERROR(SEARCH("DW",AF56:AF57)))</formula>
    </cfRule>
  </conditionalFormatting>
  <conditionalFormatting sqref="AF56:AF57">
    <cfRule type="containsText" dxfId="6456" priority="6732" stopIfTrue="1" operator="containsText" text="NC">
      <formula>NOT(ISERROR(SEARCH("NC",AF56:AF57)))</formula>
    </cfRule>
  </conditionalFormatting>
  <conditionalFormatting sqref="AF60">
    <cfRule type="containsText" dxfId="6455" priority="6733" stopIfTrue="1" operator="containsText" text="NS">
      <formula>NOT(ISERROR(SEARCH("NS",AF60)))</formula>
    </cfRule>
  </conditionalFormatting>
  <conditionalFormatting sqref="AF60">
    <cfRule type="containsText" dxfId="6454" priority="6734" stopIfTrue="1" operator="containsText" text="DW">
      <formula>NOT(ISERROR(SEARCH("DW",AF60)))</formula>
    </cfRule>
  </conditionalFormatting>
  <conditionalFormatting sqref="AF60">
    <cfRule type="containsText" dxfId="6453" priority="6735" stopIfTrue="1" operator="containsText" text="NC">
      <formula>NOT(ISERROR(SEARCH("NC",AF60)))</formula>
    </cfRule>
  </conditionalFormatting>
  <conditionalFormatting sqref="AF61">
    <cfRule type="containsText" dxfId="6452" priority="6736" stopIfTrue="1" operator="containsText" text="NS">
      <formula>NOT(ISERROR(SEARCH("NS",AF61)))</formula>
    </cfRule>
  </conditionalFormatting>
  <conditionalFormatting sqref="AF61">
    <cfRule type="containsText" dxfId="6451" priority="6737" stopIfTrue="1" operator="containsText" text="DW">
      <formula>NOT(ISERROR(SEARCH("DW",AF61)))</formula>
    </cfRule>
  </conditionalFormatting>
  <conditionalFormatting sqref="AF61">
    <cfRule type="containsText" dxfId="6450" priority="6738" stopIfTrue="1" operator="containsText" text="NC">
      <formula>NOT(ISERROR(SEARCH("NC",AF61)))</formula>
    </cfRule>
  </conditionalFormatting>
  <conditionalFormatting sqref="AF74">
    <cfRule type="containsText" dxfId="6449" priority="6739" stopIfTrue="1" operator="containsText" text="NS">
      <formula>NOT(ISERROR(SEARCH("NS",AF74)))</formula>
    </cfRule>
  </conditionalFormatting>
  <conditionalFormatting sqref="AF74">
    <cfRule type="containsText" dxfId="6448" priority="6740" stopIfTrue="1" operator="containsText" text="DW">
      <formula>NOT(ISERROR(SEARCH("DW",AF74)))</formula>
    </cfRule>
  </conditionalFormatting>
  <conditionalFormatting sqref="AF74">
    <cfRule type="containsText" dxfId="6447" priority="6741" stopIfTrue="1" operator="containsText" text="NC">
      <formula>NOT(ISERROR(SEARCH("NC",AF74)))</formula>
    </cfRule>
  </conditionalFormatting>
  <conditionalFormatting sqref="AP51:AP54">
    <cfRule type="containsText" dxfId="6446" priority="6742" stopIfTrue="1" operator="containsText" text="NS">
      <formula>NOT(ISERROR(SEARCH("NS",AP51:AP54)))</formula>
    </cfRule>
  </conditionalFormatting>
  <conditionalFormatting sqref="AP51:AP54">
    <cfRule type="containsText" dxfId="6445" priority="6743" stopIfTrue="1" operator="containsText" text="DW">
      <formula>NOT(ISERROR(SEARCH("DW",AP51:AP54)))</formula>
    </cfRule>
  </conditionalFormatting>
  <conditionalFormatting sqref="AP51:AP54">
    <cfRule type="containsText" dxfId="6444" priority="6744" stopIfTrue="1" operator="containsText" text="NC">
      <formula>NOT(ISERROR(SEARCH("NC",AP51:AP54)))</formula>
    </cfRule>
  </conditionalFormatting>
  <conditionalFormatting sqref="AP65:AP68">
    <cfRule type="containsText" dxfId="6443" priority="6745" stopIfTrue="1" operator="containsText" text="NS">
      <formula>NOT(ISERROR(SEARCH("NS",AP65:AP68)))</formula>
    </cfRule>
  </conditionalFormatting>
  <conditionalFormatting sqref="AP65:AP68">
    <cfRule type="containsText" dxfId="6442" priority="6746" stopIfTrue="1" operator="containsText" text="DW">
      <formula>NOT(ISERROR(SEARCH("DW",AP65:AP68)))</formula>
    </cfRule>
  </conditionalFormatting>
  <conditionalFormatting sqref="AP65:AP68">
    <cfRule type="containsText" dxfId="6441" priority="6747" stopIfTrue="1" operator="containsText" text="NC">
      <formula>NOT(ISERROR(SEARCH("NC",AP65:AP68)))</formula>
    </cfRule>
  </conditionalFormatting>
  <conditionalFormatting sqref="AP76:AP90">
    <cfRule type="containsText" dxfId="6440" priority="6748" stopIfTrue="1" operator="containsText" text="NS">
      <formula>NOT(ISERROR(SEARCH("NS",AP76:AP90)))</formula>
    </cfRule>
  </conditionalFormatting>
  <conditionalFormatting sqref="AP76:AP90">
    <cfRule type="containsText" dxfId="6439" priority="6749" stopIfTrue="1" operator="containsText" text="DW">
      <formula>NOT(ISERROR(SEARCH("DW",AP76:AP90)))</formula>
    </cfRule>
  </conditionalFormatting>
  <conditionalFormatting sqref="AP76:AP90">
    <cfRule type="containsText" dxfId="6438" priority="6750" stopIfTrue="1" operator="containsText" text="NC">
      <formula>NOT(ISERROR(SEARCH("NC",AP76:AP90)))</formula>
    </cfRule>
  </conditionalFormatting>
  <conditionalFormatting sqref="AP70:AP74">
    <cfRule type="containsText" dxfId="6437" priority="6751" stopIfTrue="1" operator="containsText" text="NS">
      <formula>NOT(ISERROR(SEARCH("NS",AP70:AP74)))</formula>
    </cfRule>
  </conditionalFormatting>
  <conditionalFormatting sqref="AP70:AP74">
    <cfRule type="containsText" dxfId="6436" priority="6752" stopIfTrue="1" operator="containsText" text="DW">
      <formula>NOT(ISERROR(SEARCH("DW",AP70:AP74)))</formula>
    </cfRule>
  </conditionalFormatting>
  <conditionalFormatting sqref="AP70:AP74">
    <cfRule type="containsText" dxfId="6435" priority="6753" stopIfTrue="1" operator="containsText" text="NC">
      <formula>NOT(ISERROR(SEARCH("NC",AP70:AP74)))</formula>
    </cfRule>
  </conditionalFormatting>
  <conditionalFormatting sqref="AP55">
    <cfRule type="containsText" dxfId="6434" priority="6754" stopIfTrue="1" operator="containsText" text="NS">
      <formula>NOT(ISERROR(SEARCH("NS",AP55)))</formula>
    </cfRule>
  </conditionalFormatting>
  <conditionalFormatting sqref="AP55">
    <cfRule type="containsText" dxfId="6433" priority="6755" stopIfTrue="1" operator="containsText" text="DW">
      <formula>NOT(ISERROR(SEARCH("DW",AP55)))</formula>
    </cfRule>
  </conditionalFormatting>
  <conditionalFormatting sqref="AP55">
    <cfRule type="containsText" dxfId="6432" priority="6756" stopIfTrue="1" operator="containsText" text="NC">
      <formula>NOT(ISERROR(SEARCH("NC",AP55)))</formula>
    </cfRule>
  </conditionalFormatting>
  <conditionalFormatting sqref="AP62:AP64">
    <cfRule type="containsText" dxfId="6431" priority="6757" stopIfTrue="1" operator="containsText" text="NS">
      <formula>NOT(ISERROR(SEARCH("NS",AP62:AP64)))</formula>
    </cfRule>
  </conditionalFormatting>
  <conditionalFormatting sqref="AP62:AP64">
    <cfRule type="containsText" dxfId="6430" priority="6758" stopIfTrue="1" operator="containsText" text="DW">
      <formula>NOT(ISERROR(SEARCH("DW",AP62:AP64)))</formula>
    </cfRule>
  </conditionalFormatting>
  <conditionalFormatting sqref="AP62:AP64">
    <cfRule type="containsText" dxfId="6429" priority="6759" stopIfTrue="1" operator="containsText" text="NC">
      <formula>NOT(ISERROR(SEARCH("NC",AP62:AP64)))</formula>
    </cfRule>
  </conditionalFormatting>
  <conditionalFormatting sqref="AP56:AP57">
    <cfRule type="containsText" dxfId="6428" priority="6760" stopIfTrue="1" operator="containsText" text="NS">
      <formula>NOT(ISERROR(SEARCH("NS",AP56:AP57)))</formula>
    </cfRule>
  </conditionalFormatting>
  <conditionalFormatting sqref="AP56:AP57">
    <cfRule type="containsText" dxfId="6427" priority="6761" stopIfTrue="1" operator="containsText" text="DW">
      <formula>NOT(ISERROR(SEARCH("DW",AP56:AP57)))</formula>
    </cfRule>
  </conditionalFormatting>
  <conditionalFormatting sqref="AP56:AP57">
    <cfRule type="containsText" dxfId="6426" priority="6762" stopIfTrue="1" operator="containsText" text="NC">
      <formula>NOT(ISERROR(SEARCH("NC",AP56:AP57)))</formula>
    </cfRule>
  </conditionalFormatting>
  <conditionalFormatting sqref="AP58:AP59">
    <cfRule type="containsText" dxfId="6425" priority="6763" stopIfTrue="1" operator="containsText" text="NS">
      <formula>NOT(ISERROR(SEARCH("NS",AP58:AP59)))</formula>
    </cfRule>
  </conditionalFormatting>
  <conditionalFormatting sqref="AP58:AP59">
    <cfRule type="containsText" dxfId="6424" priority="6764" stopIfTrue="1" operator="containsText" text="DW">
      <formula>NOT(ISERROR(SEARCH("DW",AP58:AP59)))</formula>
    </cfRule>
  </conditionalFormatting>
  <conditionalFormatting sqref="AP58:AP59">
    <cfRule type="containsText" dxfId="6423" priority="6765" stopIfTrue="1" operator="containsText" text="NC">
      <formula>NOT(ISERROR(SEARCH("NC",AP58:AP59)))</formula>
    </cfRule>
  </conditionalFormatting>
  <conditionalFormatting sqref="AP60:AP61">
    <cfRule type="containsText" dxfId="6422" priority="6766" stopIfTrue="1" operator="containsText" text="NS">
      <formula>NOT(ISERROR(SEARCH("NS",AP60:AP61)))</formula>
    </cfRule>
  </conditionalFormatting>
  <conditionalFormatting sqref="AP60:AP61">
    <cfRule type="containsText" dxfId="6421" priority="6767" stopIfTrue="1" operator="containsText" text="DW">
      <formula>NOT(ISERROR(SEARCH("DW",AP60:AP61)))</formula>
    </cfRule>
  </conditionalFormatting>
  <conditionalFormatting sqref="AP60:AP61">
    <cfRule type="containsText" dxfId="6420" priority="6768" stopIfTrue="1" operator="containsText" text="NC">
      <formula>NOT(ISERROR(SEARCH("NC",AP60:AP61)))</formula>
    </cfRule>
  </conditionalFormatting>
  <conditionalFormatting sqref="AP75">
    <cfRule type="containsText" dxfId="6419" priority="6769" stopIfTrue="1" operator="containsText" text="NS">
      <formula>NOT(ISERROR(SEARCH("NS",AP75)))</formula>
    </cfRule>
  </conditionalFormatting>
  <conditionalFormatting sqref="AP75">
    <cfRule type="containsText" dxfId="6418" priority="6770" stopIfTrue="1" operator="containsText" text="DW">
      <formula>NOT(ISERROR(SEARCH("DW",AP75)))</formula>
    </cfRule>
  </conditionalFormatting>
  <conditionalFormatting sqref="AP75">
    <cfRule type="containsText" dxfId="6417" priority="6771" stopIfTrue="1" operator="containsText" text="NC">
      <formula>NOT(ISERROR(SEARCH("NC",AP75)))</formula>
    </cfRule>
  </conditionalFormatting>
  <conditionalFormatting sqref="AP69">
    <cfRule type="containsText" dxfId="6416" priority="6772" stopIfTrue="1" operator="containsText" text="NS">
      <formula>NOT(ISERROR(SEARCH("NS",AP69)))</formula>
    </cfRule>
  </conditionalFormatting>
  <conditionalFormatting sqref="AP69">
    <cfRule type="containsText" dxfId="6415" priority="6773" stopIfTrue="1" operator="containsText" text="DW">
      <formula>NOT(ISERROR(SEARCH("DW",AP69)))</formula>
    </cfRule>
  </conditionalFormatting>
  <conditionalFormatting sqref="AP69">
    <cfRule type="containsText" dxfId="6414" priority="6774" stopIfTrue="1" operator="containsText" text="NC">
      <formula>NOT(ISERROR(SEARCH("NC",AP69)))</formula>
    </cfRule>
  </conditionalFormatting>
  <conditionalFormatting sqref="AT102:AT105">
    <cfRule type="containsText" dxfId="6413" priority="6775" stopIfTrue="1" operator="containsText" text="NS">
      <formula>NOT(ISERROR(SEARCH("NS",AT102:AT105)))</formula>
    </cfRule>
  </conditionalFormatting>
  <conditionalFormatting sqref="AT102:AT105">
    <cfRule type="containsText" dxfId="6412" priority="6776" stopIfTrue="1" operator="containsText" text="DW">
      <formula>NOT(ISERROR(SEARCH("DW",AT102:AT105)))</formula>
    </cfRule>
  </conditionalFormatting>
  <conditionalFormatting sqref="AT102:AT105">
    <cfRule type="containsText" dxfId="6411" priority="6777" stopIfTrue="1" operator="containsText" text="NC">
      <formula>NOT(ISERROR(SEARCH("NC",AT102:AT105)))</formula>
    </cfRule>
  </conditionalFormatting>
  <conditionalFormatting sqref="AT128:AT141">
    <cfRule type="containsText" dxfId="6410" priority="6778" stopIfTrue="1" operator="containsText" text="NS">
      <formula>NOT(ISERROR(SEARCH("NS",AT128:AT141)))</formula>
    </cfRule>
  </conditionalFormatting>
  <conditionalFormatting sqref="AT128:AT141">
    <cfRule type="containsText" dxfId="6409" priority="6779" stopIfTrue="1" operator="containsText" text="DW">
      <formula>NOT(ISERROR(SEARCH("DW",AT128:AT141)))</formula>
    </cfRule>
  </conditionalFormatting>
  <conditionalFormatting sqref="AT128:AT141">
    <cfRule type="containsText" dxfId="6408" priority="6780" stopIfTrue="1" operator="containsText" text="NC">
      <formula>NOT(ISERROR(SEARCH("NC",AT128:AT141)))</formula>
    </cfRule>
  </conditionalFormatting>
  <conditionalFormatting sqref="AT116:AT118">
    <cfRule type="containsText" dxfId="6407" priority="6781" stopIfTrue="1" operator="containsText" text="NS">
      <formula>NOT(ISERROR(SEARCH("NS",AT116:AT118)))</formula>
    </cfRule>
  </conditionalFormatting>
  <conditionalFormatting sqref="AT116:AT118">
    <cfRule type="containsText" dxfId="6406" priority="6782" stopIfTrue="1" operator="containsText" text="DW">
      <formula>NOT(ISERROR(SEARCH("DW",AT116:AT118)))</formula>
    </cfRule>
  </conditionalFormatting>
  <conditionalFormatting sqref="AT116:AT118">
    <cfRule type="containsText" dxfId="6405" priority="6783" stopIfTrue="1" operator="containsText" text="NC">
      <formula>NOT(ISERROR(SEARCH("NC",AT116:AT118)))</formula>
    </cfRule>
  </conditionalFormatting>
  <conditionalFormatting sqref="AT121:AT125">
    <cfRule type="containsText" dxfId="6404" priority="6784" stopIfTrue="1" operator="containsText" text="NS">
      <formula>NOT(ISERROR(SEARCH("NS",AT121:AT125)))</formula>
    </cfRule>
  </conditionalFormatting>
  <conditionalFormatting sqref="AT121:AT125">
    <cfRule type="containsText" dxfId="6403" priority="6785" stopIfTrue="1" operator="containsText" text="DW">
      <formula>NOT(ISERROR(SEARCH("DW",AT121:AT125)))</formula>
    </cfRule>
  </conditionalFormatting>
  <conditionalFormatting sqref="AT121:AT125">
    <cfRule type="containsText" dxfId="6402" priority="6786" stopIfTrue="1" operator="containsText" text="NC">
      <formula>NOT(ISERROR(SEARCH("NC",AT121:AT125)))</formula>
    </cfRule>
  </conditionalFormatting>
  <conditionalFormatting sqref="AT126:AT127">
    <cfRule type="containsText" dxfId="6401" priority="6787" stopIfTrue="1" operator="containsText" text="NS">
      <formula>NOT(ISERROR(SEARCH("NS",AT126:AT127)))</formula>
    </cfRule>
  </conditionalFormatting>
  <conditionalFormatting sqref="AT126:AT127">
    <cfRule type="containsText" dxfId="6400" priority="6788" stopIfTrue="1" operator="containsText" text="DW">
      <formula>NOT(ISERROR(SEARCH("DW",AT126:AT127)))</formula>
    </cfRule>
  </conditionalFormatting>
  <conditionalFormatting sqref="AT126:AT127">
    <cfRule type="containsText" dxfId="6399" priority="6789" stopIfTrue="1" operator="containsText" text="NC">
      <formula>NOT(ISERROR(SEARCH("NC",AT126:AT127)))</formula>
    </cfRule>
  </conditionalFormatting>
  <conditionalFormatting sqref="AT106">
    <cfRule type="containsText" dxfId="6398" priority="6790" stopIfTrue="1" operator="containsText" text="NS">
      <formula>NOT(ISERROR(SEARCH("NS",AT106)))</formula>
    </cfRule>
  </conditionalFormatting>
  <conditionalFormatting sqref="AT106">
    <cfRule type="containsText" dxfId="6397" priority="6791" stopIfTrue="1" operator="containsText" text="DW">
      <formula>NOT(ISERROR(SEARCH("DW",AT106)))</formula>
    </cfRule>
  </conditionalFormatting>
  <conditionalFormatting sqref="AT106">
    <cfRule type="containsText" dxfId="6396" priority="6792" stopIfTrue="1" operator="containsText" text="NC">
      <formula>NOT(ISERROR(SEARCH("NC",AT106)))</formula>
    </cfRule>
  </conditionalFormatting>
  <conditionalFormatting sqref="AT113:AT115">
    <cfRule type="containsText" dxfId="6395" priority="6793" stopIfTrue="1" operator="containsText" text="NS">
      <formula>NOT(ISERROR(SEARCH("NS",AT113:AT115)))</formula>
    </cfRule>
  </conditionalFormatting>
  <conditionalFormatting sqref="AT113:AT115">
    <cfRule type="containsText" dxfId="6394" priority="6794" stopIfTrue="1" operator="containsText" text="DW">
      <formula>NOT(ISERROR(SEARCH("DW",AT113:AT115)))</formula>
    </cfRule>
  </conditionalFormatting>
  <conditionalFormatting sqref="AT113:AT115">
    <cfRule type="containsText" dxfId="6393" priority="6795" stopIfTrue="1" operator="containsText" text="NC">
      <formula>NOT(ISERROR(SEARCH("NC",AT113:AT115)))</formula>
    </cfRule>
  </conditionalFormatting>
  <conditionalFormatting sqref="AT109:AT110">
    <cfRule type="containsText" dxfId="6392" priority="6796" stopIfTrue="1" operator="containsText" text="NS">
      <formula>NOT(ISERROR(SEARCH("NS",AT109:AT110)))</formula>
    </cfRule>
  </conditionalFormatting>
  <conditionalFormatting sqref="AT109:AT110">
    <cfRule type="containsText" dxfId="6391" priority="6797" stopIfTrue="1" operator="containsText" text="DW">
      <formula>NOT(ISERROR(SEARCH("DW",AT109:AT110)))</formula>
    </cfRule>
  </conditionalFormatting>
  <conditionalFormatting sqref="AT109:AT110">
    <cfRule type="containsText" dxfId="6390" priority="6798" stopIfTrue="1" operator="containsText" text="NC">
      <formula>NOT(ISERROR(SEARCH("NC",AT109:AT110)))</formula>
    </cfRule>
  </conditionalFormatting>
  <conditionalFormatting sqref="AT107:AT108">
    <cfRule type="containsText" dxfId="6389" priority="6799" stopIfTrue="1" operator="containsText" text="NS">
      <formula>NOT(ISERROR(SEARCH("NS",AT107:AT108)))</formula>
    </cfRule>
  </conditionalFormatting>
  <conditionalFormatting sqref="AT107:AT108">
    <cfRule type="containsText" dxfId="6388" priority="6800" stopIfTrue="1" operator="containsText" text="DW">
      <formula>NOT(ISERROR(SEARCH("DW",AT107:AT108)))</formula>
    </cfRule>
  </conditionalFormatting>
  <conditionalFormatting sqref="AT107:AT108">
    <cfRule type="containsText" dxfId="6387" priority="6801" stopIfTrue="1" operator="containsText" text="NC">
      <formula>NOT(ISERROR(SEARCH("NC",AT107:AT108)))</formula>
    </cfRule>
  </conditionalFormatting>
  <conditionalFormatting sqref="AT111">
    <cfRule type="containsText" dxfId="6386" priority="6802" stopIfTrue="1" operator="containsText" text="NS">
      <formula>NOT(ISERROR(SEARCH("NS",AT111)))</formula>
    </cfRule>
  </conditionalFormatting>
  <conditionalFormatting sqref="AT111">
    <cfRule type="containsText" dxfId="6385" priority="6803" stopIfTrue="1" operator="containsText" text="DW">
      <formula>NOT(ISERROR(SEARCH("DW",AT111)))</formula>
    </cfRule>
  </conditionalFormatting>
  <conditionalFormatting sqref="AT111">
    <cfRule type="containsText" dxfId="6384" priority="6804" stopIfTrue="1" operator="containsText" text="NC">
      <formula>NOT(ISERROR(SEARCH("NC",AT111)))</formula>
    </cfRule>
  </conditionalFormatting>
  <conditionalFormatting sqref="AT112">
    <cfRule type="containsText" dxfId="6383" priority="6805" stopIfTrue="1" operator="containsText" text="NS">
      <formula>NOT(ISERROR(SEARCH("NS",AT112)))</formula>
    </cfRule>
  </conditionalFormatting>
  <conditionalFormatting sqref="AT112">
    <cfRule type="containsText" dxfId="6382" priority="6806" stopIfTrue="1" operator="containsText" text="DW">
      <formula>NOT(ISERROR(SEARCH("DW",AT112)))</formula>
    </cfRule>
  </conditionalFormatting>
  <conditionalFormatting sqref="AT112">
    <cfRule type="containsText" dxfId="6381" priority="6807" stopIfTrue="1" operator="containsText" text="NC">
      <formula>NOT(ISERROR(SEARCH("NC",AT112)))</formula>
    </cfRule>
  </conditionalFormatting>
  <conditionalFormatting sqref="AT119">
    <cfRule type="containsText" dxfId="6380" priority="6808" stopIfTrue="1" operator="containsText" text="NS">
      <formula>NOT(ISERROR(SEARCH("NS",AT119)))</formula>
    </cfRule>
  </conditionalFormatting>
  <conditionalFormatting sqref="AT119">
    <cfRule type="containsText" dxfId="6379" priority="6809" stopIfTrue="1" operator="containsText" text="DW">
      <formula>NOT(ISERROR(SEARCH("DW",AT119)))</formula>
    </cfRule>
  </conditionalFormatting>
  <conditionalFormatting sqref="AT119">
    <cfRule type="containsText" dxfId="6378" priority="6810" stopIfTrue="1" operator="containsText" text="NC">
      <formula>NOT(ISERROR(SEARCH("NC",AT119)))</formula>
    </cfRule>
  </conditionalFormatting>
  <conditionalFormatting sqref="AT120">
    <cfRule type="containsText" dxfId="6377" priority="6811" stopIfTrue="1" operator="containsText" text="NS">
      <formula>NOT(ISERROR(SEARCH("NS",AT120)))</formula>
    </cfRule>
  </conditionalFormatting>
  <conditionalFormatting sqref="AT120">
    <cfRule type="containsText" dxfId="6376" priority="6812" stopIfTrue="1" operator="containsText" text="DW">
      <formula>NOT(ISERROR(SEARCH("DW",AT120)))</formula>
    </cfRule>
  </conditionalFormatting>
  <conditionalFormatting sqref="AT120">
    <cfRule type="containsText" dxfId="6375" priority="6813" stopIfTrue="1" operator="containsText" text="NC">
      <formula>NOT(ISERROR(SEARCH("NC",AT120)))</formula>
    </cfRule>
  </conditionalFormatting>
  <conditionalFormatting sqref="AW102:AW105">
    <cfRule type="containsText" dxfId="6374" priority="6814" stopIfTrue="1" operator="containsText" text="NS">
      <formula>NOT(ISERROR(SEARCH("NS",AW102:AW105)))</formula>
    </cfRule>
  </conditionalFormatting>
  <conditionalFormatting sqref="AW102:AW105">
    <cfRule type="containsText" dxfId="6373" priority="6815" stopIfTrue="1" operator="containsText" text="DW">
      <formula>NOT(ISERROR(SEARCH("DW",AW102:AW105)))</formula>
    </cfRule>
  </conditionalFormatting>
  <conditionalFormatting sqref="AW102:AW105">
    <cfRule type="containsText" dxfId="6372" priority="6816" stopIfTrue="1" operator="containsText" text="NC">
      <formula>NOT(ISERROR(SEARCH("NC",AW102:AW105)))</formula>
    </cfRule>
  </conditionalFormatting>
  <conditionalFormatting sqref="AW128:AW141">
    <cfRule type="containsText" dxfId="6371" priority="6817" stopIfTrue="1" operator="containsText" text="NS">
      <formula>NOT(ISERROR(SEARCH("NS",AW128:AW141)))</formula>
    </cfRule>
  </conditionalFormatting>
  <conditionalFormatting sqref="AW128:AW141">
    <cfRule type="containsText" dxfId="6370" priority="6818" stopIfTrue="1" operator="containsText" text="DW">
      <formula>NOT(ISERROR(SEARCH("DW",AW128:AW141)))</formula>
    </cfRule>
  </conditionalFormatting>
  <conditionalFormatting sqref="AW128:AW141">
    <cfRule type="containsText" dxfId="6369" priority="6819" stopIfTrue="1" operator="containsText" text="NC">
      <formula>NOT(ISERROR(SEARCH("NC",AW128:AW141)))</formula>
    </cfRule>
  </conditionalFormatting>
  <conditionalFormatting sqref="AW116:AW118">
    <cfRule type="containsText" dxfId="6368" priority="6820" stopIfTrue="1" operator="containsText" text="NS">
      <formula>NOT(ISERROR(SEARCH("NS",AW116:AW118)))</formula>
    </cfRule>
  </conditionalFormatting>
  <conditionalFormatting sqref="AW116:AW118">
    <cfRule type="containsText" dxfId="6367" priority="6821" stopIfTrue="1" operator="containsText" text="DW">
      <formula>NOT(ISERROR(SEARCH("DW",AW116:AW118)))</formula>
    </cfRule>
  </conditionalFormatting>
  <conditionalFormatting sqref="AW116:AW118">
    <cfRule type="containsText" dxfId="6366" priority="6822" stopIfTrue="1" operator="containsText" text="NC">
      <formula>NOT(ISERROR(SEARCH("NC",AW116:AW118)))</formula>
    </cfRule>
  </conditionalFormatting>
  <conditionalFormatting sqref="AW121:AW125">
    <cfRule type="containsText" dxfId="6365" priority="6823" stopIfTrue="1" operator="containsText" text="NS">
      <formula>NOT(ISERROR(SEARCH("NS",AW121:AW125)))</formula>
    </cfRule>
  </conditionalFormatting>
  <conditionalFormatting sqref="AW121:AW125">
    <cfRule type="containsText" dxfId="6364" priority="6824" stopIfTrue="1" operator="containsText" text="DW">
      <formula>NOT(ISERROR(SEARCH("DW",AW121:AW125)))</formula>
    </cfRule>
  </conditionalFormatting>
  <conditionalFormatting sqref="AW121:AW125">
    <cfRule type="containsText" dxfId="6363" priority="6825" stopIfTrue="1" operator="containsText" text="NC">
      <formula>NOT(ISERROR(SEARCH("NC",AW121:AW125)))</formula>
    </cfRule>
  </conditionalFormatting>
  <conditionalFormatting sqref="AW126:AW127">
    <cfRule type="containsText" dxfId="6362" priority="6826" stopIfTrue="1" operator="containsText" text="NS">
      <formula>NOT(ISERROR(SEARCH("NS",AW126:AW127)))</formula>
    </cfRule>
  </conditionalFormatting>
  <conditionalFormatting sqref="AW126:AW127">
    <cfRule type="containsText" dxfId="6361" priority="6827" stopIfTrue="1" operator="containsText" text="DW">
      <formula>NOT(ISERROR(SEARCH("DW",AW126:AW127)))</formula>
    </cfRule>
  </conditionalFormatting>
  <conditionalFormatting sqref="AW126:AW127">
    <cfRule type="containsText" dxfId="6360" priority="6828" stopIfTrue="1" operator="containsText" text="NC">
      <formula>NOT(ISERROR(SEARCH("NC",AW126:AW127)))</formula>
    </cfRule>
  </conditionalFormatting>
  <conditionalFormatting sqref="AW106">
    <cfRule type="containsText" dxfId="6359" priority="6829" stopIfTrue="1" operator="containsText" text="NS">
      <formula>NOT(ISERROR(SEARCH("NS",AW106)))</formula>
    </cfRule>
  </conditionalFormatting>
  <conditionalFormatting sqref="AW106">
    <cfRule type="containsText" dxfId="6358" priority="6830" stopIfTrue="1" operator="containsText" text="DW">
      <formula>NOT(ISERROR(SEARCH("DW",AW106)))</formula>
    </cfRule>
  </conditionalFormatting>
  <conditionalFormatting sqref="AW106">
    <cfRule type="containsText" dxfId="6357" priority="6831" stopIfTrue="1" operator="containsText" text="NC">
      <formula>NOT(ISERROR(SEARCH("NC",AW106)))</formula>
    </cfRule>
  </conditionalFormatting>
  <conditionalFormatting sqref="AW113:AW115">
    <cfRule type="containsText" dxfId="6356" priority="6832" stopIfTrue="1" operator="containsText" text="NS">
      <formula>NOT(ISERROR(SEARCH("NS",AW113:AW115)))</formula>
    </cfRule>
  </conditionalFormatting>
  <conditionalFormatting sqref="AW113:AW115">
    <cfRule type="containsText" dxfId="6355" priority="6833" stopIfTrue="1" operator="containsText" text="DW">
      <formula>NOT(ISERROR(SEARCH("DW",AW113:AW115)))</formula>
    </cfRule>
  </conditionalFormatting>
  <conditionalFormatting sqref="AW113:AW115">
    <cfRule type="containsText" dxfId="6354" priority="6834" stopIfTrue="1" operator="containsText" text="NC">
      <formula>NOT(ISERROR(SEARCH("NC",AW113:AW115)))</formula>
    </cfRule>
  </conditionalFormatting>
  <conditionalFormatting sqref="AW109:AW110">
    <cfRule type="containsText" dxfId="6353" priority="6835" stopIfTrue="1" operator="containsText" text="NS">
      <formula>NOT(ISERROR(SEARCH("NS",AW109:AW110)))</formula>
    </cfRule>
  </conditionalFormatting>
  <conditionalFormatting sqref="AW109:AW110">
    <cfRule type="containsText" dxfId="6352" priority="6836" stopIfTrue="1" operator="containsText" text="DW">
      <formula>NOT(ISERROR(SEARCH("DW",AW109:AW110)))</formula>
    </cfRule>
  </conditionalFormatting>
  <conditionalFormatting sqref="AW109:AW110">
    <cfRule type="containsText" dxfId="6351" priority="6837" stopIfTrue="1" operator="containsText" text="NC">
      <formula>NOT(ISERROR(SEARCH("NC",AW109:AW110)))</formula>
    </cfRule>
  </conditionalFormatting>
  <conditionalFormatting sqref="AW107:AW108">
    <cfRule type="containsText" dxfId="6350" priority="6838" stopIfTrue="1" operator="containsText" text="NS">
      <formula>NOT(ISERROR(SEARCH("NS",AW107:AW108)))</formula>
    </cfRule>
  </conditionalFormatting>
  <conditionalFormatting sqref="AW107:AW108">
    <cfRule type="containsText" dxfId="6349" priority="6839" stopIfTrue="1" operator="containsText" text="DW">
      <formula>NOT(ISERROR(SEARCH("DW",AW107:AW108)))</formula>
    </cfRule>
  </conditionalFormatting>
  <conditionalFormatting sqref="AW107:AW108">
    <cfRule type="containsText" dxfId="6348" priority="6840" stopIfTrue="1" operator="containsText" text="NC">
      <formula>NOT(ISERROR(SEARCH("NC",AW107:AW108)))</formula>
    </cfRule>
  </conditionalFormatting>
  <conditionalFormatting sqref="AW111">
    <cfRule type="containsText" dxfId="6347" priority="6841" stopIfTrue="1" operator="containsText" text="NS">
      <formula>NOT(ISERROR(SEARCH("NS",AW111)))</formula>
    </cfRule>
  </conditionalFormatting>
  <conditionalFormatting sqref="AW111">
    <cfRule type="containsText" dxfId="6346" priority="6842" stopIfTrue="1" operator="containsText" text="DW">
      <formula>NOT(ISERROR(SEARCH("DW",AW111)))</formula>
    </cfRule>
  </conditionalFormatting>
  <conditionalFormatting sqref="AW111">
    <cfRule type="containsText" dxfId="6345" priority="6843" stopIfTrue="1" operator="containsText" text="NC">
      <formula>NOT(ISERROR(SEARCH("NC",AW111)))</formula>
    </cfRule>
  </conditionalFormatting>
  <conditionalFormatting sqref="AW112">
    <cfRule type="containsText" dxfId="6344" priority="6844" stopIfTrue="1" operator="containsText" text="NS">
      <formula>NOT(ISERROR(SEARCH("NS",AW112)))</formula>
    </cfRule>
  </conditionalFormatting>
  <conditionalFormatting sqref="AW112">
    <cfRule type="containsText" dxfId="6343" priority="6845" stopIfTrue="1" operator="containsText" text="DW">
      <formula>NOT(ISERROR(SEARCH("DW",AW112)))</formula>
    </cfRule>
  </conditionalFormatting>
  <conditionalFormatting sqref="AW112">
    <cfRule type="containsText" dxfId="6342" priority="6846" stopIfTrue="1" operator="containsText" text="NC">
      <formula>NOT(ISERROR(SEARCH("NC",AW112)))</formula>
    </cfRule>
  </conditionalFormatting>
  <conditionalFormatting sqref="AW119">
    <cfRule type="containsText" dxfId="6341" priority="6847" stopIfTrue="1" operator="containsText" text="NS">
      <formula>NOT(ISERROR(SEARCH("NS",AW119)))</formula>
    </cfRule>
  </conditionalFormatting>
  <conditionalFormatting sqref="AW119">
    <cfRule type="containsText" dxfId="6340" priority="6848" stopIfTrue="1" operator="containsText" text="DW">
      <formula>NOT(ISERROR(SEARCH("DW",AW119)))</formula>
    </cfRule>
  </conditionalFormatting>
  <conditionalFormatting sqref="AW119">
    <cfRule type="containsText" dxfId="6339" priority="6849" stopIfTrue="1" operator="containsText" text="NC">
      <formula>NOT(ISERROR(SEARCH("NC",AW119)))</formula>
    </cfRule>
  </conditionalFormatting>
  <conditionalFormatting sqref="AW120">
    <cfRule type="containsText" dxfId="6338" priority="6850" stopIfTrue="1" operator="containsText" text="NS">
      <formula>NOT(ISERROR(SEARCH("NS",AW120)))</formula>
    </cfRule>
  </conditionalFormatting>
  <conditionalFormatting sqref="AW120">
    <cfRule type="containsText" dxfId="6337" priority="6851" stopIfTrue="1" operator="containsText" text="DW">
      <formula>NOT(ISERROR(SEARCH("DW",AW120)))</formula>
    </cfRule>
  </conditionalFormatting>
  <conditionalFormatting sqref="AW120">
    <cfRule type="containsText" dxfId="6336" priority="6852" stopIfTrue="1" operator="containsText" text="NC">
      <formula>NOT(ISERROR(SEARCH("NC",AW120)))</formula>
    </cfRule>
  </conditionalFormatting>
  <conditionalFormatting sqref="AQ102:AQ105">
    <cfRule type="containsText" dxfId="6335" priority="6853" stopIfTrue="1" operator="containsText" text="NS">
      <formula>NOT(ISERROR(SEARCH("NS",AQ102:AQ105)))</formula>
    </cfRule>
  </conditionalFormatting>
  <conditionalFormatting sqref="AQ102:AQ105">
    <cfRule type="containsText" dxfId="6334" priority="6854" stopIfTrue="1" operator="containsText" text="DW">
      <formula>NOT(ISERROR(SEARCH("DW",AQ102:AQ105)))</formula>
    </cfRule>
  </conditionalFormatting>
  <conditionalFormatting sqref="AQ102:AQ105">
    <cfRule type="containsText" dxfId="6333" priority="6855" stopIfTrue="1" operator="containsText" text="NC">
      <formula>NOT(ISERROR(SEARCH("NC",AQ102:AQ105)))</formula>
    </cfRule>
  </conditionalFormatting>
  <conditionalFormatting sqref="AQ128:AQ141">
    <cfRule type="containsText" dxfId="6332" priority="6856" stopIfTrue="1" operator="containsText" text="NS">
      <formula>NOT(ISERROR(SEARCH("NS",AQ128:AQ141)))</formula>
    </cfRule>
  </conditionalFormatting>
  <conditionalFormatting sqref="AQ128:AQ141">
    <cfRule type="containsText" dxfId="6331" priority="6857" stopIfTrue="1" operator="containsText" text="DW">
      <formula>NOT(ISERROR(SEARCH("DW",AQ128:AQ141)))</formula>
    </cfRule>
  </conditionalFormatting>
  <conditionalFormatting sqref="AQ128:AQ141">
    <cfRule type="containsText" dxfId="6330" priority="6858" stopIfTrue="1" operator="containsText" text="NC">
      <formula>NOT(ISERROR(SEARCH("NC",AQ128:AQ141)))</formula>
    </cfRule>
  </conditionalFormatting>
  <conditionalFormatting sqref="AQ116:AQ118">
    <cfRule type="containsText" dxfId="6329" priority="6859" stopIfTrue="1" operator="containsText" text="NS">
      <formula>NOT(ISERROR(SEARCH("NS",AQ116:AQ118)))</formula>
    </cfRule>
  </conditionalFormatting>
  <conditionalFormatting sqref="AQ116:AQ118">
    <cfRule type="containsText" dxfId="6328" priority="6860" stopIfTrue="1" operator="containsText" text="DW">
      <formula>NOT(ISERROR(SEARCH("DW",AQ116:AQ118)))</formula>
    </cfRule>
  </conditionalFormatting>
  <conditionalFormatting sqref="AQ116:AQ118">
    <cfRule type="containsText" dxfId="6327" priority="6861" stopIfTrue="1" operator="containsText" text="NC">
      <formula>NOT(ISERROR(SEARCH("NC",AQ116:AQ118)))</formula>
    </cfRule>
  </conditionalFormatting>
  <conditionalFormatting sqref="AQ121:AQ125">
    <cfRule type="containsText" dxfId="6326" priority="6862" stopIfTrue="1" operator="containsText" text="NS">
      <formula>NOT(ISERROR(SEARCH("NS",AQ121:AQ125)))</formula>
    </cfRule>
  </conditionalFormatting>
  <conditionalFormatting sqref="AQ121:AQ125">
    <cfRule type="containsText" dxfId="6325" priority="6863" stopIfTrue="1" operator="containsText" text="DW">
      <formula>NOT(ISERROR(SEARCH("DW",AQ121:AQ125)))</formula>
    </cfRule>
  </conditionalFormatting>
  <conditionalFormatting sqref="AQ121:AQ125">
    <cfRule type="containsText" dxfId="6324" priority="6864" stopIfTrue="1" operator="containsText" text="NC">
      <formula>NOT(ISERROR(SEARCH("NC",AQ121:AQ125)))</formula>
    </cfRule>
  </conditionalFormatting>
  <conditionalFormatting sqref="AQ126:AQ127">
    <cfRule type="containsText" dxfId="6323" priority="6865" stopIfTrue="1" operator="containsText" text="NS">
      <formula>NOT(ISERROR(SEARCH("NS",AQ126:AQ127)))</formula>
    </cfRule>
  </conditionalFormatting>
  <conditionalFormatting sqref="AQ126:AQ127">
    <cfRule type="containsText" dxfId="6322" priority="6866" stopIfTrue="1" operator="containsText" text="DW">
      <formula>NOT(ISERROR(SEARCH("DW",AQ126:AQ127)))</formula>
    </cfRule>
  </conditionalFormatting>
  <conditionalFormatting sqref="AQ126:AQ127">
    <cfRule type="containsText" dxfId="6321" priority="6867" stopIfTrue="1" operator="containsText" text="NC">
      <formula>NOT(ISERROR(SEARCH("NC",AQ126:AQ127)))</formula>
    </cfRule>
  </conditionalFormatting>
  <conditionalFormatting sqref="AQ106">
    <cfRule type="containsText" dxfId="6320" priority="6868" stopIfTrue="1" operator="containsText" text="NS">
      <formula>NOT(ISERROR(SEARCH("NS",AQ106)))</formula>
    </cfRule>
  </conditionalFormatting>
  <conditionalFormatting sqref="AQ106">
    <cfRule type="containsText" dxfId="6319" priority="6869" stopIfTrue="1" operator="containsText" text="DW">
      <formula>NOT(ISERROR(SEARCH("DW",AQ106)))</formula>
    </cfRule>
  </conditionalFormatting>
  <conditionalFormatting sqref="AQ106">
    <cfRule type="containsText" dxfId="6318" priority="6870" stopIfTrue="1" operator="containsText" text="NC">
      <formula>NOT(ISERROR(SEARCH("NC",AQ106)))</formula>
    </cfRule>
  </conditionalFormatting>
  <conditionalFormatting sqref="AQ113:AQ115">
    <cfRule type="containsText" dxfId="6317" priority="6871" stopIfTrue="1" operator="containsText" text="NS">
      <formula>NOT(ISERROR(SEARCH("NS",AQ113:AQ115)))</formula>
    </cfRule>
  </conditionalFormatting>
  <conditionalFormatting sqref="AQ113:AQ115">
    <cfRule type="containsText" dxfId="6316" priority="6872" stopIfTrue="1" operator="containsText" text="DW">
      <formula>NOT(ISERROR(SEARCH("DW",AQ113:AQ115)))</formula>
    </cfRule>
  </conditionalFormatting>
  <conditionalFormatting sqref="AQ113:AQ115">
    <cfRule type="containsText" dxfId="6315" priority="6873" stopIfTrue="1" operator="containsText" text="NC">
      <formula>NOT(ISERROR(SEARCH("NC",AQ113:AQ115)))</formula>
    </cfRule>
  </conditionalFormatting>
  <conditionalFormatting sqref="AQ109:AQ110">
    <cfRule type="containsText" dxfId="6314" priority="6874" stopIfTrue="1" operator="containsText" text="NS">
      <formula>NOT(ISERROR(SEARCH("NS",AQ109:AQ110)))</formula>
    </cfRule>
  </conditionalFormatting>
  <conditionalFormatting sqref="AQ109:AQ110">
    <cfRule type="containsText" dxfId="6313" priority="6875" stopIfTrue="1" operator="containsText" text="DW">
      <formula>NOT(ISERROR(SEARCH("DW",AQ109:AQ110)))</formula>
    </cfRule>
  </conditionalFormatting>
  <conditionalFormatting sqref="AQ109:AQ110">
    <cfRule type="containsText" dxfId="6312" priority="6876" stopIfTrue="1" operator="containsText" text="NC">
      <formula>NOT(ISERROR(SEARCH("NC",AQ109:AQ110)))</formula>
    </cfRule>
  </conditionalFormatting>
  <conditionalFormatting sqref="AQ107:AQ108">
    <cfRule type="containsText" dxfId="6311" priority="6877" stopIfTrue="1" operator="containsText" text="NS">
      <formula>NOT(ISERROR(SEARCH("NS",AQ107:AQ108)))</formula>
    </cfRule>
  </conditionalFormatting>
  <conditionalFormatting sqref="AQ107:AQ108">
    <cfRule type="containsText" dxfId="6310" priority="6878" stopIfTrue="1" operator="containsText" text="DW">
      <formula>NOT(ISERROR(SEARCH("DW",AQ107:AQ108)))</formula>
    </cfRule>
  </conditionalFormatting>
  <conditionalFormatting sqref="AQ107:AQ108">
    <cfRule type="containsText" dxfId="6309" priority="6879" stopIfTrue="1" operator="containsText" text="NC">
      <formula>NOT(ISERROR(SEARCH("NC",AQ107:AQ108)))</formula>
    </cfRule>
  </conditionalFormatting>
  <conditionalFormatting sqref="AQ111">
    <cfRule type="containsText" dxfId="6308" priority="6880" stopIfTrue="1" operator="containsText" text="NS">
      <formula>NOT(ISERROR(SEARCH("NS",AQ111)))</formula>
    </cfRule>
  </conditionalFormatting>
  <conditionalFormatting sqref="AQ111">
    <cfRule type="containsText" dxfId="6307" priority="6881" stopIfTrue="1" operator="containsText" text="DW">
      <formula>NOT(ISERROR(SEARCH("DW",AQ111)))</formula>
    </cfRule>
  </conditionalFormatting>
  <conditionalFormatting sqref="AQ111">
    <cfRule type="containsText" dxfId="6306" priority="6882" stopIfTrue="1" operator="containsText" text="NC">
      <formula>NOT(ISERROR(SEARCH("NC",AQ111)))</formula>
    </cfRule>
  </conditionalFormatting>
  <conditionalFormatting sqref="AQ112">
    <cfRule type="containsText" dxfId="6305" priority="6883" stopIfTrue="1" operator="containsText" text="NS">
      <formula>NOT(ISERROR(SEARCH("NS",AQ112)))</formula>
    </cfRule>
  </conditionalFormatting>
  <conditionalFormatting sqref="AQ112">
    <cfRule type="containsText" dxfId="6304" priority="6884" stopIfTrue="1" operator="containsText" text="DW">
      <formula>NOT(ISERROR(SEARCH("DW",AQ112)))</formula>
    </cfRule>
  </conditionalFormatting>
  <conditionalFormatting sqref="AQ112">
    <cfRule type="containsText" dxfId="6303" priority="6885" stopIfTrue="1" operator="containsText" text="NC">
      <formula>NOT(ISERROR(SEARCH("NC",AQ112)))</formula>
    </cfRule>
  </conditionalFormatting>
  <conditionalFormatting sqref="AQ119">
    <cfRule type="containsText" dxfId="6302" priority="6886" stopIfTrue="1" operator="containsText" text="NS">
      <formula>NOT(ISERROR(SEARCH("NS",AQ119)))</formula>
    </cfRule>
  </conditionalFormatting>
  <conditionalFormatting sqref="AQ119">
    <cfRule type="containsText" dxfId="6301" priority="6887" stopIfTrue="1" operator="containsText" text="DW">
      <formula>NOT(ISERROR(SEARCH("DW",AQ119)))</formula>
    </cfRule>
  </conditionalFormatting>
  <conditionalFormatting sqref="AQ119">
    <cfRule type="containsText" dxfId="6300" priority="6888" stopIfTrue="1" operator="containsText" text="NC">
      <formula>NOT(ISERROR(SEARCH("NC",AQ119)))</formula>
    </cfRule>
  </conditionalFormatting>
  <conditionalFormatting sqref="AQ120">
    <cfRule type="containsText" dxfId="6299" priority="6889" stopIfTrue="1" operator="containsText" text="NS">
      <formula>NOT(ISERROR(SEARCH("NS",AQ120)))</formula>
    </cfRule>
  </conditionalFormatting>
  <conditionalFormatting sqref="AQ120">
    <cfRule type="containsText" dxfId="6298" priority="6890" stopIfTrue="1" operator="containsText" text="DW">
      <formula>NOT(ISERROR(SEARCH("DW",AQ120)))</formula>
    </cfRule>
  </conditionalFormatting>
  <conditionalFormatting sqref="AQ120">
    <cfRule type="containsText" dxfId="6297" priority="6891" stopIfTrue="1" operator="containsText" text="NC">
      <formula>NOT(ISERROR(SEARCH("NC",AQ120)))</formula>
    </cfRule>
  </conditionalFormatting>
  <conditionalFormatting sqref="T153:T156">
    <cfRule type="containsText" dxfId="6296" priority="6892" stopIfTrue="1" operator="containsText" text="NS">
      <formula>NOT(ISERROR(SEARCH("NS",T153:T156)))</formula>
    </cfRule>
  </conditionalFormatting>
  <conditionalFormatting sqref="T153:T156">
    <cfRule type="containsText" dxfId="6295" priority="6893" stopIfTrue="1" operator="containsText" text="DW">
      <formula>NOT(ISERROR(SEARCH("DW",T153:T156)))</formula>
    </cfRule>
  </conditionalFormatting>
  <conditionalFormatting sqref="T153:T156">
    <cfRule type="containsText" dxfId="6294" priority="6894" stopIfTrue="1" operator="containsText" text="NC">
      <formula>NOT(ISERROR(SEARCH("NC",T153:T156)))</formula>
    </cfRule>
  </conditionalFormatting>
  <conditionalFormatting sqref="T167:T174">
    <cfRule type="containsText" dxfId="6293" priority="6895" stopIfTrue="1" operator="containsText" text="NS">
      <formula>NOT(ISERROR(SEARCH("NS",T167:T174)))</formula>
    </cfRule>
  </conditionalFormatting>
  <conditionalFormatting sqref="T167:T174">
    <cfRule type="containsText" dxfId="6292" priority="6896" stopIfTrue="1" operator="containsText" text="DW">
      <formula>NOT(ISERROR(SEARCH("DW",T167:T174)))</formula>
    </cfRule>
  </conditionalFormatting>
  <conditionalFormatting sqref="T167:T174">
    <cfRule type="containsText" dxfId="6291" priority="6897" stopIfTrue="1" operator="containsText" text="NC">
      <formula>NOT(ISERROR(SEARCH("NC",T167:T174)))</formula>
    </cfRule>
  </conditionalFormatting>
  <conditionalFormatting sqref="T176:T192">
    <cfRule type="containsText" dxfId="6290" priority="6898" stopIfTrue="1" operator="containsText" text="NS">
      <formula>NOT(ISERROR(SEARCH("NS",T176:T192)))</formula>
    </cfRule>
  </conditionalFormatting>
  <conditionalFormatting sqref="T176:T192">
    <cfRule type="containsText" dxfId="6289" priority="6899" stopIfTrue="1" operator="containsText" text="DW">
      <formula>NOT(ISERROR(SEARCH("DW",T176:T192)))</formula>
    </cfRule>
  </conditionalFormatting>
  <conditionalFormatting sqref="T176:T192">
    <cfRule type="containsText" dxfId="6288" priority="6900" stopIfTrue="1" operator="containsText" text="NC">
      <formula>NOT(ISERROR(SEARCH("NC",T176:T192)))</formula>
    </cfRule>
  </conditionalFormatting>
  <conditionalFormatting sqref="T157">
    <cfRule type="containsText" dxfId="6287" priority="6901" stopIfTrue="1" operator="containsText" text="NS">
      <formula>NOT(ISERROR(SEARCH("NS",T157)))</formula>
    </cfRule>
  </conditionalFormatting>
  <conditionalFormatting sqref="T157">
    <cfRule type="containsText" dxfId="6286" priority="6902" stopIfTrue="1" operator="containsText" text="DW">
      <formula>NOT(ISERROR(SEARCH("DW",T157)))</formula>
    </cfRule>
  </conditionalFormatting>
  <conditionalFormatting sqref="T157">
    <cfRule type="containsText" dxfId="6285" priority="6903" stopIfTrue="1" operator="containsText" text="NC">
      <formula>NOT(ISERROR(SEARCH("NC",T157)))</formula>
    </cfRule>
  </conditionalFormatting>
  <conditionalFormatting sqref="T164:T166">
    <cfRule type="containsText" dxfId="6284" priority="6904" stopIfTrue="1" operator="containsText" text="NS">
      <formula>NOT(ISERROR(SEARCH("NS",T164:T166)))</formula>
    </cfRule>
  </conditionalFormatting>
  <conditionalFormatting sqref="T164:T166">
    <cfRule type="containsText" dxfId="6283" priority="6905" stopIfTrue="1" operator="containsText" text="DW">
      <formula>NOT(ISERROR(SEARCH("DW",T164:T166)))</formula>
    </cfRule>
  </conditionalFormatting>
  <conditionalFormatting sqref="T164:T166">
    <cfRule type="containsText" dxfId="6282" priority="6906" stopIfTrue="1" operator="containsText" text="NC">
      <formula>NOT(ISERROR(SEARCH("NC",T164:T166)))</formula>
    </cfRule>
  </conditionalFormatting>
  <conditionalFormatting sqref="T160:T161">
    <cfRule type="containsText" dxfId="6281" priority="6907" stopIfTrue="1" operator="containsText" text="NS">
      <formula>NOT(ISERROR(SEARCH("NS",T160:T161)))</formula>
    </cfRule>
  </conditionalFormatting>
  <conditionalFormatting sqref="T160:T161">
    <cfRule type="containsText" dxfId="6280" priority="6908" stopIfTrue="1" operator="containsText" text="DW">
      <formula>NOT(ISERROR(SEARCH("DW",T160:T161)))</formula>
    </cfRule>
  </conditionalFormatting>
  <conditionalFormatting sqref="T160:T161">
    <cfRule type="containsText" dxfId="6279" priority="6909" stopIfTrue="1" operator="containsText" text="NC">
      <formula>NOT(ISERROR(SEARCH("NC",T160:T161)))</formula>
    </cfRule>
  </conditionalFormatting>
  <conditionalFormatting sqref="T158:T159">
    <cfRule type="containsText" dxfId="6278" priority="6910" stopIfTrue="1" operator="containsText" text="NS">
      <formula>NOT(ISERROR(SEARCH("NS",T158:T159)))</formula>
    </cfRule>
  </conditionalFormatting>
  <conditionalFormatting sqref="T158:T159">
    <cfRule type="containsText" dxfId="6277" priority="6911" stopIfTrue="1" operator="containsText" text="DW">
      <formula>NOT(ISERROR(SEARCH("DW",T158:T159)))</formula>
    </cfRule>
  </conditionalFormatting>
  <conditionalFormatting sqref="T158:T159">
    <cfRule type="containsText" dxfId="6276" priority="6912" stopIfTrue="1" operator="containsText" text="NC">
      <formula>NOT(ISERROR(SEARCH("NC",T158:T159)))</formula>
    </cfRule>
  </conditionalFormatting>
  <conditionalFormatting sqref="T162">
    <cfRule type="containsText" dxfId="6275" priority="6913" stopIfTrue="1" operator="containsText" text="NS">
      <formula>NOT(ISERROR(SEARCH("NS",T162)))</formula>
    </cfRule>
  </conditionalFormatting>
  <conditionalFormatting sqref="T162">
    <cfRule type="containsText" dxfId="6274" priority="6914" stopIfTrue="1" operator="containsText" text="DW">
      <formula>NOT(ISERROR(SEARCH("DW",T162)))</formula>
    </cfRule>
  </conditionalFormatting>
  <conditionalFormatting sqref="T162">
    <cfRule type="containsText" dxfId="6273" priority="6915" stopIfTrue="1" operator="containsText" text="NC">
      <formula>NOT(ISERROR(SEARCH("NC",T162)))</formula>
    </cfRule>
  </conditionalFormatting>
  <conditionalFormatting sqref="T163">
    <cfRule type="containsText" dxfId="6272" priority="6916" stopIfTrue="1" operator="containsText" text="NS">
      <formula>NOT(ISERROR(SEARCH("NS",T163)))</formula>
    </cfRule>
  </conditionalFormatting>
  <conditionalFormatting sqref="T163">
    <cfRule type="containsText" dxfId="6271" priority="6917" stopIfTrue="1" operator="containsText" text="DW">
      <formula>NOT(ISERROR(SEARCH("DW",T163)))</formula>
    </cfRule>
  </conditionalFormatting>
  <conditionalFormatting sqref="T163">
    <cfRule type="containsText" dxfId="6270" priority="6918" stopIfTrue="1" operator="containsText" text="NC">
      <formula>NOT(ISERROR(SEARCH("NC",T163)))</formula>
    </cfRule>
  </conditionalFormatting>
  <conditionalFormatting sqref="T175">
    <cfRule type="containsText" dxfId="6269" priority="6919" stopIfTrue="1" operator="containsText" text="NS">
      <formula>NOT(ISERROR(SEARCH("NS",T175)))</formula>
    </cfRule>
  </conditionalFormatting>
  <conditionalFormatting sqref="T175">
    <cfRule type="containsText" dxfId="6268" priority="6920" stopIfTrue="1" operator="containsText" text="DW">
      <formula>NOT(ISERROR(SEARCH("DW",T175)))</formula>
    </cfRule>
  </conditionalFormatting>
  <conditionalFormatting sqref="T175">
    <cfRule type="containsText" dxfId="6267" priority="6921" stopIfTrue="1" operator="containsText" text="NC">
      <formula>NOT(ISERROR(SEARCH("NC",T175)))</formula>
    </cfRule>
  </conditionalFormatting>
  <conditionalFormatting sqref="O153:O156">
    <cfRule type="containsText" dxfId="6266" priority="6922" stopIfTrue="1" operator="containsText" text="NS">
      <formula>NOT(ISERROR(SEARCH("NS",O153:O156)))</formula>
    </cfRule>
  </conditionalFormatting>
  <conditionalFormatting sqref="O153:O156">
    <cfRule type="containsText" dxfId="6265" priority="6923" stopIfTrue="1" operator="containsText" text="DW">
      <formula>NOT(ISERROR(SEARCH("DW",O153:O156)))</formula>
    </cfRule>
  </conditionalFormatting>
  <conditionalFormatting sqref="O153:O156">
    <cfRule type="containsText" dxfId="6264" priority="6924" stopIfTrue="1" operator="containsText" text="NC">
      <formula>NOT(ISERROR(SEARCH("NC",O153:O156)))</formula>
    </cfRule>
  </conditionalFormatting>
  <conditionalFormatting sqref="O167:O174">
    <cfRule type="containsText" dxfId="6263" priority="6925" stopIfTrue="1" operator="containsText" text="NS">
      <formula>NOT(ISERROR(SEARCH("NS",O167:O174)))</formula>
    </cfRule>
  </conditionalFormatting>
  <conditionalFormatting sqref="O167:O174">
    <cfRule type="containsText" dxfId="6262" priority="6926" stopIfTrue="1" operator="containsText" text="DW">
      <formula>NOT(ISERROR(SEARCH("DW",O167:O174)))</formula>
    </cfRule>
  </conditionalFormatting>
  <conditionalFormatting sqref="O167:O174">
    <cfRule type="containsText" dxfId="6261" priority="6927" stopIfTrue="1" operator="containsText" text="NC">
      <formula>NOT(ISERROR(SEARCH("NC",O167:O174)))</formula>
    </cfRule>
  </conditionalFormatting>
  <conditionalFormatting sqref="O176:O192">
    <cfRule type="containsText" dxfId="6260" priority="6928" stopIfTrue="1" operator="containsText" text="NS">
      <formula>NOT(ISERROR(SEARCH("NS",O176:O192)))</formula>
    </cfRule>
  </conditionalFormatting>
  <conditionalFormatting sqref="O176:O192">
    <cfRule type="containsText" dxfId="6259" priority="6929" stopIfTrue="1" operator="containsText" text="DW">
      <formula>NOT(ISERROR(SEARCH("DW",O176:O192)))</formula>
    </cfRule>
  </conditionalFormatting>
  <conditionalFormatting sqref="O176:O192">
    <cfRule type="containsText" dxfId="6258" priority="6930" stopIfTrue="1" operator="containsText" text="NC">
      <formula>NOT(ISERROR(SEARCH("NC",O176:O192)))</formula>
    </cfRule>
  </conditionalFormatting>
  <conditionalFormatting sqref="O157">
    <cfRule type="containsText" dxfId="6257" priority="6931" stopIfTrue="1" operator="containsText" text="NS">
      <formula>NOT(ISERROR(SEARCH("NS",O157)))</formula>
    </cfRule>
  </conditionalFormatting>
  <conditionalFormatting sqref="O157">
    <cfRule type="containsText" dxfId="6256" priority="6932" stopIfTrue="1" operator="containsText" text="DW">
      <formula>NOT(ISERROR(SEARCH("DW",O157)))</formula>
    </cfRule>
  </conditionalFormatting>
  <conditionalFormatting sqref="O157">
    <cfRule type="containsText" dxfId="6255" priority="6933" stopIfTrue="1" operator="containsText" text="NC">
      <formula>NOT(ISERROR(SEARCH("NC",O157)))</formula>
    </cfRule>
  </conditionalFormatting>
  <conditionalFormatting sqref="O164:O166">
    <cfRule type="containsText" dxfId="6254" priority="6934" stopIfTrue="1" operator="containsText" text="NS">
      <formula>NOT(ISERROR(SEARCH("NS",O164:O166)))</formula>
    </cfRule>
  </conditionalFormatting>
  <conditionalFormatting sqref="O164:O166">
    <cfRule type="containsText" dxfId="6253" priority="6935" stopIfTrue="1" operator="containsText" text="DW">
      <formula>NOT(ISERROR(SEARCH("DW",O164:O166)))</formula>
    </cfRule>
  </conditionalFormatting>
  <conditionalFormatting sqref="O164:O166">
    <cfRule type="containsText" dxfId="6252" priority="6936" stopIfTrue="1" operator="containsText" text="NC">
      <formula>NOT(ISERROR(SEARCH("NC",O164:O166)))</formula>
    </cfRule>
  </conditionalFormatting>
  <conditionalFormatting sqref="O160:O161">
    <cfRule type="containsText" dxfId="6251" priority="6937" stopIfTrue="1" operator="containsText" text="NS">
      <formula>NOT(ISERROR(SEARCH("NS",O160:O161)))</formula>
    </cfRule>
  </conditionalFormatting>
  <conditionalFormatting sqref="O160:O161">
    <cfRule type="containsText" dxfId="6250" priority="6938" stopIfTrue="1" operator="containsText" text="DW">
      <formula>NOT(ISERROR(SEARCH("DW",O160:O161)))</formula>
    </cfRule>
  </conditionalFormatting>
  <conditionalFormatting sqref="O160:O161">
    <cfRule type="containsText" dxfId="6249" priority="6939" stopIfTrue="1" operator="containsText" text="NC">
      <formula>NOT(ISERROR(SEARCH("NC",O160:O161)))</formula>
    </cfRule>
  </conditionalFormatting>
  <conditionalFormatting sqref="O158:O159">
    <cfRule type="containsText" dxfId="6248" priority="6940" stopIfTrue="1" operator="containsText" text="NS">
      <formula>NOT(ISERROR(SEARCH("NS",O158:O159)))</formula>
    </cfRule>
  </conditionalFormatting>
  <conditionalFormatting sqref="O158:O159">
    <cfRule type="containsText" dxfId="6247" priority="6941" stopIfTrue="1" operator="containsText" text="DW">
      <formula>NOT(ISERROR(SEARCH("DW",O158:O159)))</formula>
    </cfRule>
  </conditionalFormatting>
  <conditionalFormatting sqref="O158:O159">
    <cfRule type="containsText" dxfId="6246" priority="6942" stopIfTrue="1" operator="containsText" text="NC">
      <formula>NOT(ISERROR(SEARCH("NC",O158:O159)))</formula>
    </cfRule>
  </conditionalFormatting>
  <conditionalFormatting sqref="O162">
    <cfRule type="containsText" dxfId="6245" priority="6943" stopIfTrue="1" operator="containsText" text="NS">
      <formula>NOT(ISERROR(SEARCH("NS",O162)))</formula>
    </cfRule>
  </conditionalFormatting>
  <conditionalFormatting sqref="O162">
    <cfRule type="containsText" dxfId="6244" priority="6944" stopIfTrue="1" operator="containsText" text="DW">
      <formula>NOT(ISERROR(SEARCH("DW",O162)))</formula>
    </cfRule>
  </conditionalFormatting>
  <conditionalFormatting sqref="O162">
    <cfRule type="containsText" dxfId="6243" priority="6945" stopIfTrue="1" operator="containsText" text="NC">
      <formula>NOT(ISERROR(SEARCH("NC",O162)))</formula>
    </cfRule>
  </conditionalFormatting>
  <conditionalFormatting sqref="O163">
    <cfRule type="containsText" dxfId="6242" priority="6946" stopIfTrue="1" operator="containsText" text="NS">
      <formula>NOT(ISERROR(SEARCH("NS",O163)))</formula>
    </cfRule>
  </conditionalFormatting>
  <conditionalFormatting sqref="O163">
    <cfRule type="containsText" dxfId="6241" priority="6947" stopIfTrue="1" operator="containsText" text="DW">
      <formula>NOT(ISERROR(SEARCH("DW",O163)))</formula>
    </cfRule>
  </conditionalFormatting>
  <conditionalFormatting sqref="O163">
    <cfRule type="containsText" dxfId="6240" priority="6948" stopIfTrue="1" operator="containsText" text="NC">
      <formula>NOT(ISERROR(SEARCH("NC",O163)))</formula>
    </cfRule>
  </conditionalFormatting>
  <conditionalFormatting sqref="O175">
    <cfRule type="containsText" dxfId="6239" priority="6949" stopIfTrue="1" operator="containsText" text="NS">
      <formula>NOT(ISERROR(SEARCH("NS",O175)))</formula>
    </cfRule>
  </conditionalFormatting>
  <conditionalFormatting sqref="O175">
    <cfRule type="containsText" dxfId="6238" priority="6950" stopIfTrue="1" operator="containsText" text="DW">
      <formula>NOT(ISERROR(SEARCH("DW",O175)))</formula>
    </cfRule>
  </conditionalFormatting>
  <conditionalFormatting sqref="O175">
    <cfRule type="containsText" dxfId="6237" priority="6951" stopIfTrue="1" operator="containsText" text="NC">
      <formula>NOT(ISERROR(SEARCH("NC",O175)))</formula>
    </cfRule>
  </conditionalFormatting>
  <conditionalFormatting sqref="K153:K156">
    <cfRule type="containsText" dxfId="6236" priority="6952" stopIfTrue="1" operator="containsText" text="NS">
      <formula>NOT(ISERROR(SEARCH("NS",K153:K156)))</formula>
    </cfRule>
  </conditionalFormatting>
  <conditionalFormatting sqref="K153:K156">
    <cfRule type="containsText" dxfId="6235" priority="6953" stopIfTrue="1" operator="containsText" text="DW">
      <formula>NOT(ISERROR(SEARCH("DW",K153:K156)))</formula>
    </cfRule>
  </conditionalFormatting>
  <conditionalFormatting sqref="K153:K156">
    <cfRule type="containsText" dxfId="6234" priority="6954" stopIfTrue="1" operator="containsText" text="NC">
      <formula>NOT(ISERROR(SEARCH("NC",K153:K156)))</formula>
    </cfRule>
  </conditionalFormatting>
  <conditionalFormatting sqref="K167:K174">
    <cfRule type="containsText" dxfId="6233" priority="6955" stopIfTrue="1" operator="containsText" text="NS">
      <formula>NOT(ISERROR(SEARCH("NS",K167:K174)))</formula>
    </cfRule>
  </conditionalFormatting>
  <conditionalFormatting sqref="K167:K174">
    <cfRule type="containsText" dxfId="6232" priority="6956" stopIfTrue="1" operator="containsText" text="DW">
      <formula>NOT(ISERROR(SEARCH("DW",K167:K174)))</formula>
    </cfRule>
  </conditionalFormatting>
  <conditionalFormatting sqref="K167:K174">
    <cfRule type="containsText" dxfId="6231" priority="6957" stopIfTrue="1" operator="containsText" text="NC">
      <formula>NOT(ISERROR(SEARCH("NC",K167:K174)))</formula>
    </cfRule>
  </conditionalFormatting>
  <conditionalFormatting sqref="K176:K192">
    <cfRule type="containsText" dxfId="6230" priority="6958" stopIfTrue="1" operator="containsText" text="NS">
      <formula>NOT(ISERROR(SEARCH("NS",K176:K192)))</formula>
    </cfRule>
  </conditionalFormatting>
  <conditionalFormatting sqref="K176:K192">
    <cfRule type="containsText" dxfId="6229" priority="6959" stopIfTrue="1" operator="containsText" text="DW">
      <formula>NOT(ISERROR(SEARCH("DW",K176:K192)))</formula>
    </cfRule>
  </conditionalFormatting>
  <conditionalFormatting sqref="K176:K192">
    <cfRule type="containsText" dxfId="6228" priority="6960" stopIfTrue="1" operator="containsText" text="NC">
      <formula>NOT(ISERROR(SEARCH("NC",K176:K192)))</formula>
    </cfRule>
  </conditionalFormatting>
  <conditionalFormatting sqref="K157">
    <cfRule type="containsText" dxfId="6227" priority="6961" stopIfTrue="1" operator="containsText" text="NS">
      <formula>NOT(ISERROR(SEARCH("NS",K157)))</formula>
    </cfRule>
  </conditionalFormatting>
  <conditionalFormatting sqref="K157">
    <cfRule type="containsText" dxfId="6226" priority="6962" stopIfTrue="1" operator="containsText" text="DW">
      <formula>NOT(ISERROR(SEARCH("DW",K157)))</formula>
    </cfRule>
  </conditionalFormatting>
  <conditionalFormatting sqref="K157">
    <cfRule type="containsText" dxfId="6225" priority="6963" stopIfTrue="1" operator="containsText" text="NC">
      <formula>NOT(ISERROR(SEARCH("NC",K157)))</formula>
    </cfRule>
  </conditionalFormatting>
  <conditionalFormatting sqref="K164:K166">
    <cfRule type="containsText" dxfId="6224" priority="6964" stopIfTrue="1" operator="containsText" text="NS">
      <formula>NOT(ISERROR(SEARCH("NS",K164:K166)))</formula>
    </cfRule>
  </conditionalFormatting>
  <conditionalFormatting sqref="K164:K166">
    <cfRule type="containsText" dxfId="6223" priority="6965" stopIfTrue="1" operator="containsText" text="DW">
      <formula>NOT(ISERROR(SEARCH("DW",K164:K166)))</formula>
    </cfRule>
  </conditionalFormatting>
  <conditionalFormatting sqref="K164:K166">
    <cfRule type="containsText" dxfId="6222" priority="6966" stopIfTrue="1" operator="containsText" text="NC">
      <formula>NOT(ISERROR(SEARCH("NC",K164:K166)))</formula>
    </cfRule>
  </conditionalFormatting>
  <conditionalFormatting sqref="K160:K161">
    <cfRule type="containsText" dxfId="6221" priority="6967" stopIfTrue="1" operator="containsText" text="NS">
      <formula>NOT(ISERROR(SEARCH("NS",K160:K161)))</formula>
    </cfRule>
  </conditionalFormatting>
  <conditionalFormatting sqref="K160:K161">
    <cfRule type="containsText" dxfId="6220" priority="6968" stopIfTrue="1" operator="containsText" text="DW">
      <formula>NOT(ISERROR(SEARCH("DW",K160:K161)))</formula>
    </cfRule>
  </conditionalFormatting>
  <conditionalFormatting sqref="K160:K161">
    <cfRule type="containsText" dxfId="6219" priority="6969" stopIfTrue="1" operator="containsText" text="NC">
      <formula>NOT(ISERROR(SEARCH("NC",K160:K161)))</formula>
    </cfRule>
  </conditionalFormatting>
  <conditionalFormatting sqref="K158:K159">
    <cfRule type="containsText" dxfId="6218" priority="6970" stopIfTrue="1" operator="containsText" text="NS">
      <formula>NOT(ISERROR(SEARCH("NS",K158:K159)))</formula>
    </cfRule>
  </conditionalFormatting>
  <conditionalFormatting sqref="K158:K159">
    <cfRule type="containsText" dxfId="6217" priority="6971" stopIfTrue="1" operator="containsText" text="DW">
      <formula>NOT(ISERROR(SEARCH("DW",K158:K159)))</formula>
    </cfRule>
  </conditionalFormatting>
  <conditionalFormatting sqref="K158:K159">
    <cfRule type="containsText" dxfId="6216" priority="6972" stopIfTrue="1" operator="containsText" text="NC">
      <formula>NOT(ISERROR(SEARCH("NC",K158:K159)))</formula>
    </cfRule>
  </conditionalFormatting>
  <conditionalFormatting sqref="K162">
    <cfRule type="containsText" dxfId="6215" priority="6973" stopIfTrue="1" operator="containsText" text="NS">
      <formula>NOT(ISERROR(SEARCH("NS",K162)))</formula>
    </cfRule>
  </conditionalFormatting>
  <conditionalFormatting sqref="K162">
    <cfRule type="containsText" dxfId="6214" priority="6974" stopIfTrue="1" operator="containsText" text="DW">
      <formula>NOT(ISERROR(SEARCH("DW",K162)))</formula>
    </cfRule>
  </conditionalFormatting>
  <conditionalFormatting sqref="K162">
    <cfRule type="containsText" dxfId="6213" priority="6975" stopIfTrue="1" operator="containsText" text="NC">
      <formula>NOT(ISERROR(SEARCH("NC",K162)))</formula>
    </cfRule>
  </conditionalFormatting>
  <conditionalFormatting sqref="K163">
    <cfRule type="containsText" dxfId="6212" priority="6976" stopIfTrue="1" operator="containsText" text="NS">
      <formula>NOT(ISERROR(SEARCH("NS",K163)))</formula>
    </cfRule>
  </conditionalFormatting>
  <conditionalFormatting sqref="K163">
    <cfRule type="containsText" dxfId="6211" priority="6977" stopIfTrue="1" operator="containsText" text="DW">
      <formula>NOT(ISERROR(SEARCH("DW",K163)))</formula>
    </cfRule>
  </conditionalFormatting>
  <conditionalFormatting sqref="K163">
    <cfRule type="containsText" dxfId="6210" priority="6978" stopIfTrue="1" operator="containsText" text="NC">
      <formula>NOT(ISERROR(SEARCH("NC",K163)))</formula>
    </cfRule>
  </conditionalFormatting>
  <conditionalFormatting sqref="K175">
    <cfRule type="containsText" dxfId="6209" priority="6979" stopIfTrue="1" operator="containsText" text="NS">
      <formula>NOT(ISERROR(SEARCH("NS",K175)))</formula>
    </cfRule>
  </conditionalFormatting>
  <conditionalFormatting sqref="K175">
    <cfRule type="containsText" dxfId="6208" priority="6980" stopIfTrue="1" operator="containsText" text="DW">
      <formula>NOT(ISERROR(SEARCH("DW",K175)))</formula>
    </cfRule>
  </conditionalFormatting>
  <conditionalFormatting sqref="K175">
    <cfRule type="containsText" dxfId="6207" priority="6981" stopIfTrue="1" operator="containsText" text="NC">
      <formula>NOT(ISERROR(SEARCH("NC",K175)))</formula>
    </cfRule>
  </conditionalFormatting>
  <conditionalFormatting sqref="W153:W156">
    <cfRule type="containsText" dxfId="6206" priority="6982" stopIfTrue="1" operator="containsText" text="NS">
      <formula>NOT(ISERROR(SEARCH("NS",W153:W156)))</formula>
    </cfRule>
  </conditionalFormatting>
  <conditionalFormatting sqref="W153:W156">
    <cfRule type="containsText" dxfId="6205" priority="6983" stopIfTrue="1" operator="containsText" text="DW">
      <formula>NOT(ISERROR(SEARCH("DW",W153:W156)))</formula>
    </cfRule>
  </conditionalFormatting>
  <conditionalFormatting sqref="W153:W156">
    <cfRule type="containsText" dxfId="6204" priority="6984" stopIfTrue="1" operator="containsText" text="NC">
      <formula>NOT(ISERROR(SEARCH("NC",W153:W156)))</formula>
    </cfRule>
  </conditionalFormatting>
  <conditionalFormatting sqref="W167:W174">
    <cfRule type="containsText" dxfId="6203" priority="6985" stopIfTrue="1" operator="containsText" text="NS">
      <formula>NOT(ISERROR(SEARCH("NS",W167:W174)))</formula>
    </cfRule>
  </conditionalFormatting>
  <conditionalFormatting sqref="W167:W174">
    <cfRule type="containsText" dxfId="6202" priority="6986" stopIfTrue="1" operator="containsText" text="DW">
      <formula>NOT(ISERROR(SEARCH("DW",W167:W174)))</formula>
    </cfRule>
  </conditionalFormatting>
  <conditionalFormatting sqref="W167:W174">
    <cfRule type="containsText" dxfId="6201" priority="6987" stopIfTrue="1" operator="containsText" text="NC">
      <formula>NOT(ISERROR(SEARCH("NC",W167:W174)))</formula>
    </cfRule>
  </conditionalFormatting>
  <conditionalFormatting sqref="W176:W192">
    <cfRule type="containsText" dxfId="6200" priority="6988" stopIfTrue="1" operator="containsText" text="NS">
      <formula>NOT(ISERROR(SEARCH("NS",W176:W192)))</formula>
    </cfRule>
  </conditionalFormatting>
  <conditionalFormatting sqref="W176:W192">
    <cfRule type="containsText" dxfId="6199" priority="6989" stopIfTrue="1" operator="containsText" text="DW">
      <formula>NOT(ISERROR(SEARCH("DW",W176:W192)))</formula>
    </cfRule>
  </conditionalFormatting>
  <conditionalFormatting sqref="W176:W192">
    <cfRule type="containsText" dxfId="6198" priority="6990" stopIfTrue="1" operator="containsText" text="NC">
      <formula>NOT(ISERROR(SEARCH("NC",W176:W192)))</formula>
    </cfRule>
  </conditionalFormatting>
  <conditionalFormatting sqref="W157">
    <cfRule type="containsText" dxfId="6197" priority="6991" stopIfTrue="1" operator="containsText" text="NS">
      <formula>NOT(ISERROR(SEARCH("NS",W157)))</formula>
    </cfRule>
  </conditionalFormatting>
  <conditionalFormatting sqref="W157">
    <cfRule type="containsText" dxfId="6196" priority="6992" stopIfTrue="1" operator="containsText" text="DW">
      <formula>NOT(ISERROR(SEARCH("DW",W157)))</formula>
    </cfRule>
  </conditionalFormatting>
  <conditionalFormatting sqref="W157">
    <cfRule type="containsText" dxfId="6195" priority="6993" stopIfTrue="1" operator="containsText" text="NC">
      <formula>NOT(ISERROR(SEARCH("NC",W157)))</formula>
    </cfRule>
  </conditionalFormatting>
  <conditionalFormatting sqref="W164:W166">
    <cfRule type="containsText" dxfId="6194" priority="6994" stopIfTrue="1" operator="containsText" text="NS">
      <formula>NOT(ISERROR(SEARCH("NS",W164:W166)))</formula>
    </cfRule>
  </conditionalFormatting>
  <conditionalFormatting sqref="W164:W166">
    <cfRule type="containsText" dxfId="6193" priority="6995" stopIfTrue="1" operator="containsText" text="DW">
      <formula>NOT(ISERROR(SEARCH("DW",W164:W166)))</formula>
    </cfRule>
  </conditionalFormatting>
  <conditionalFormatting sqref="W164:W166">
    <cfRule type="containsText" dxfId="6192" priority="6996" stopIfTrue="1" operator="containsText" text="NC">
      <formula>NOT(ISERROR(SEARCH("NC",W164:W166)))</formula>
    </cfRule>
  </conditionalFormatting>
  <conditionalFormatting sqref="W160:W161">
    <cfRule type="containsText" dxfId="6191" priority="6997" stopIfTrue="1" operator="containsText" text="NS">
      <formula>NOT(ISERROR(SEARCH("NS",W160:W161)))</formula>
    </cfRule>
  </conditionalFormatting>
  <conditionalFormatting sqref="W160:W161">
    <cfRule type="containsText" dxfId="6190" priority="6998" stopIfTrue="1" operator="containsText" text="DW">
      <formula>NOT(ISERROR(SEARCH("DW",W160:W161)))</formula>
    </cfRule>
  </conditionalFormatting>
  <conditionalFormatting sqref="W160:W161">
    <cfRule type="containsText" dxfId="6189" priority="6999" stopIfTrue="1" operator="containsText" text="NC">
      <formula>NOT(ISERROR(SEARCH("NC",W160:W161)))</formula>
    </cfRule>
  </conditionalFormatting>
  <conditionalFormatting sqref="W158:W159">
    <cfRule type="containsText" dxfId="6188" priority="7000" stopIfTrue="1" operator="containsText" text="NS">
      <formula>NOT(ISERROR(SEARCH("NS",W158:W159)))</formula>
    </cfRule>
  </conditionalFormatting>
  <conditionalFormatting sqref="W158:W159">
    <cfRule type="containsText" dxfId="6187" priority="7001" stopIfTrue="1" operator="containsText" text="DW">
      <formula>NOT(ISERROR(SEARCH("DW",W158:W159)))</formula>
    </cfRule>
  </conditionalFormatting>
  <conditionalFormatting sqref="W158:W159">
    <cfRule type="containsText" dxfId="6186" priority="7002" stopIfTrue="1" operator="containsText" text="NC">
      <formula>NOT(ISERROR(SEARCH("NC",W158:W159)))</formula>
    </cfRule>
  </conditionalFormatting>
  <conditionalFormatting sqref="W162">
    <cfRule type="containsText" dxfId="6185" priority="7003" stopIfTrue="1" operator="containsText" text="NS">
      <formula>NOT(ISERROR(SEARCH("NS",W162)))</formula>
    </cfRule>
  </conditionalFormatting>
  <conditionalFormatting sqref="W162">
    <cfRule type="containsText" dxfId="6184" priority="7004" stopIfTrue="1" operator="containsText" text="DW">
      <formula>NOT(ISERROR(SEARCH("DW",W162)))</formula>
    </cfRule>
  </conditionalFormatting>
  <conditionalFormatting sqref="W162">
    <cfRule type="containsText" dxfId="6183" priority="7005" stopIfTrue="1" operator="containsText" text="NC">
      <formula>NOT(ISERROR(SEARCH("NC",W162)))</formula>
    </cfRule>
  </conditionalFormatting>
  <conditionalFormatting sqref="W163">
    <cfRule type="containsText" dxfId="6182" priority="7006" stopIfTrue="1" operator="containsText" text="NS">
      <formula>NOT(ISERROR(SEARCH("NS",W163)))</formula>
    </cfRule>
  </conditionalFormatting>
  <conditionalFormatting sqref="W163">
    <cfRule type="containsText" dxfId="6181" priority="7007" stopIfTrue="1" operator="containsText" text="DW">
      <formula>NOT(ISERROR(SEARCH("DW",W163)))</formula>
    </cfRule>
  </conditionalFormatting>
  <conditionalFormatting sqref="W163">
    <cfRule type="containsText" dxfId="6180" priority="7008" stopIfTrue="1" operator="containsText" text="NC">
      <formula>NOT(ISERROR(SEARCH("NC",W163)))</formula>
    </cfRule>
  </conditionalFormatting>
  <conditionalFormatting sqref="W175">
    <cfRule type="containsText" dxfId="6179" priority="7009" stopIfTrue="1" operator="containsText" text="NS">
      <formula>NOT(ISERROR(SEARCH("NS",W175)))</formula>
    </cfRule>
  </conditionalFormatting>
  <conditionalFormatting sqref="W175">
    <cfRule type="containsText" dxfId="6178" priority="7010" stopIfTrue="1" operator="containsText" text="DW">
      <formula>NOT(ISERROR(SEARCH("DW",W175)))</formula>
    </cfRule>
  </conditionalFormatting>
  <conditionalFormatting sqref="W175">
    <cfRule type="containsText" dxfId="6177" priority="7011" stopIfTrue="1" operator="containsText" text="NC">
      <formula>NOT(ISERROR(SEARCH("NC",W175)))</formula>
    </cfRule>
  </conditionalFormatting>
  <conditionalFormatting sqref="AJ153:AJ156">
    <cfRule type="containsText" dxfId="6176" priority="7012" stopIfTrue="1" operator="containsText" text="NS">
      <formula>NOT(ISERROR(SEARCH("NS",AJ153:AJ156)))</formula>
    </cfRule>
  </conditionalFormatting>
  <conditionalFormatting sqref="AJ153:AJ156">
    <cfRule type="containsText" dxfId="6175" priority="7013" stopIfTrue="1" operator="containsText" text="DW">
      <formula>NOT(ISERROR(SEARCH("DW",AJ153:AJ156)))</formula>
    </cfRule>
  </conditionalFormatting>
  <conditionalFormatting sqref="AJ153:AJ156">
    <cfRule type="containsText" dxfId="6174" priority="7014" stopIfTrue="1" operator="containsText" text="NC">
      <formula>NOT(ISERROR(SEARCH("NC",AJ153:AJ156)))</formula>
    </cfRule>
  </conditionalFormatting>
  <conditionalFormatting sqref="AJ167:AJ174">
    <cfRule type="containsText" dxfId="6173" priority="7015" stopIfTrue="1" operator="containsText" text="NS">
      <formula>NOT(ISERROR(SEARCH("NS",AJ167:AJ174)))</formula>
    </cfRule>
  </conditionalFormatting>
  <conditionalFormatting sqref="AJ167:AJ174">
    <cfRule type="containsText" dxfId="6172" priority="7016" stopIfTrue="1" operator="containsText" text="DW">
      <formula>NOT(ISERROR(SEARCH("DW",AJ167:AJ174)))</formula>
    </cfRule>
  </conditionalFormatting>
  <conditionalFormatting sqref="AJ167:AJ174">
    <cfRule type="containsText" dxfId="6171" priority="7017" stopIfTrue="1" operator="containsText" text="NC">
      <formula>NOT(ISERROR(SEARCH("NC",AJ167:AJ174)))</formula>
    </cfRule>
  </conditionalFormatting>
  <conditionalFormatting sqref="AJ176:AJ192">
    <cfRule type="containsText" dxfId="6170" priority="7018" stopIfTrue="1" operator="containsText" text="NS">
      <formula>NOT(ISERROR(SEARCH("NS",AJ176:AJ192)))</formula>
    </cfRule>
  </conditionalFormatting>
  <conditionalFormatting sqref="AJ176:AJ192">
    <cfRule type="containsText" dxfId="6169" priority="7019" stopIfTrue="1" operator="containsText" text="DW">
      <formula>NOT(ISERROR(SEARCH("DW",AJ176:AJ192)))</formula>
    </cfRule>
  </conditionalFormatting>
  <conditionalFormatting sqref="AJ176:AJ192">
    <cfRule type="containsText" dxfId="6168" priority="7020" stopIfTrue="1" operator="containsText" text="NC">
      <formula>NOT(ISERROR(SEARCH("NC",AJ176:AJ192)))</formula>
    </cfRule>
  </conditionalFormatting>
  <conditionalFormatting sqref="AJ157">
    <cfRule type="containsText" dxfId="6167" priority="7021" stopIfTrue="1" operator="containsText" text="NS">
      <formula>NOT(ISERROR(SEARCH("NS",AJ157)))</formula>
    </cfRule>
  </conditionalFormatting>
  <conditionalFormatting sqref="AJ157">
    <cfRule type="containsText" dxfId="6166" priority="7022" stopIfTrue="1" operator="containsText" text="DW">
      <formula>NOT(ISERROR(SEARCH("DW",AJ157)))</formula>
    </cfRule>
  </conditionalFormatting>
  <conditionalFormatting sqref="AJ157">
    <cfRule type="containsText" dxfId="6165" priority="7023" stopIfTrue="1" operator="containsText" text="NC">
      <formula>NOT(ISERROR(SEARCH("NC",AJ157)))</formula>
    </cfRule>
  </conditionalFormatting>
  <conditionalFormatting sqref="AJ164:AJ166">
    <cfRule type="containsText" dxfId="6164" priority="7024" stopIfTrue="1" operator="containsText" text="NS">
      <formula>NOT(ISERROR(SEARCH("NS",AJ164:AJ166)))</formula>
    </cfRule>
  </conditionalFormatting>
  <conditionalFormatting sqref="AJ164:AJ166">
    <cfRule type="containsText" dxfId="6163" priority="7025" stopIfTrue="1" operator="containsText" text="DW">
      <formula>NOT(ISERROR(SEARCH("DW",AJ164:AJ166)))</formula>
    </cfRule>
  </conditionalFormatting>
  <conditionalFormatting sqref="AJ164:AJ166">
    <cfRule type="containsText" dxfId="6162" priority="7026" stopIfTrue="1" operator="containsText" text="NC">
      <formula>NOT(ISERROR(SEARCH("NC",AJ164:AJ166)))</formula>
    </cfRule>
  </conditionalFormatting>
  <conditionalFormatting sqref="AJ160:AJ161">
    <cfRule type="containsText" dxfId="6161" priority="7027" stopIfTrue="1" operator="containsText" text="NS">
      <formula>NOT(ISERROR(SEARCH("NS",AJ160:AJ161)))</formula>
    </cfRule>
  </conditionalFormatting>
  <conditionalFormatting sqref="AJ160:AJ161">
    <cfRule type="containsText" dxfId="6160" priority="7028" stopIfTrue="1" operator="containsText" text="DW">
      <formula>NOT(ISERROR(SEARCH("DW",AJ160:AJ161)))</formula>
    </cfRule>
  </conditionalFormatting>
  <conditionalFormatting sqref="AJ160:AJ161">
    <cfRule type="containsText" dxfId="6159" priority="7029" stopIfTrue="1" operator="containsText" text="NC">
      <formula>NOT(ISERROR(SEARCH("NC",AJ160:AJ161)))</formula>
    </cfRule>
  </conditionalFormatting>
  <conditionalFormatting sqref="AJ158:AJ159">
    <cfRule type="containsText" dxfId="6158" priority="7030" stopIfTrue="1" operator="containsText" text="NS">
      <formula>NOT(ISERROR(SEARCH("NS",AJ158:AJ159)))</formula>
    </cfRule>
  </conditionalFormatting>
  <conditionalFormatting sqref="AJ158:AJ159">
    <cfRule type="containsText" dxfId="6157" priority="7031" stopIfTrue="1" operator="containsText" text="DW">
      <formula>NOT(ISERROR(SEARCH("DW",AJ158:AJ159)))</formula>
    </cfRule>
  </conditionalFormatting>
  <conditionalFormatting sqref="AJ158:AJ159">
    <cfRule type="containsText" dxfId="6156" priority="7032" stopIfTrue="1" operator="containsText" text="NC">
      <formula>NOT(ISERROR(SEARCH("NC",AJ158:AJ159)))</formula>
    </cfRule>
  </conditionalFormatting>
  <conditionalFormatting sqref="AJ162">
    <cfRule type="containsText" dxfId="6155" priority="7033" stopIfTrue="1" operator="containsText" text="NS">
      <formula>NOT(ISERROR(SEARCH("NS",AJ162)))</formula>
    </cfRule>
  </conditionalFormatting>
  <conditionalFormatting sqref="AJ162">
    <cfRule type="containsText" dxfId="6154" priority="7034" stopIfTrue="1" operator="containsText" text="DW">
      <formula>NOT(ISERROR(SEARCH("DW",AJ162)))</formula>
    </cfRule>
  </conditionalFormatting>
  <conditionalFormatting sqref="AJ162">
    <cfRule type="containsText" dxfId="6153" priority="7035" stopIfTrue="1" operator="containsText" text="NC">
      <formula>NOT(ISERROR(SEARCH("NC",AJ162)))</formula>
    </cfRule>
  </conditionalFormatting>
  <conditionalFormatting sqref="AJ163">
    <cfRule type="containsText" dxfId="6152" priority="7036" stopIfTrue="1" operator="containsText" text="NS">
      <formula>NOT(ISERROR(SEARCH("NS",AJ163)))</formula>
    </cfRule>
  </conditionalFormatting>
  <conditionalFormatting sqref="AJ163">
    <cfRule type="containsText" dxfId="6151" priority="7037" stopIfTrue="1" operator="containsText" text="DW">
      <formula>NOT(ISERROR(SEARCH("DW",AJ163)))</formula>
    </cfRule>
  </conditionalFormatting>
  <conditionalFormatting sqref="AJ163">
    <cfRule type="containsText" dxfId="6150" priority="7038" stopIfTrue="1" operator="containsText" text="NC">
      <formula>NOT(ISERROR(SEARCH("NC",AJ163)))</formula>
    </cfRule>
  </conditionalFormatting>
  <conditionalFormatting sqref="AJ175">
    <cfRule type="containsText" dxfId="6149" priority="7039" stopIfTrue="1" operator="containsText" text="NS">
      <formula>NOT(ISERROR(SEARCH("NS",AJ175)))</formula>
    </cfRule>
  </conditionalFormatting>
  <conditionalFormatting sqref="AJ175">
    <cfRule type="containsText" dxfId="6148" priority="7040" stopIfTrue="1" operator="containsText" text="DW">
      <formula>NOT(ISERROR(SEARCH("DW",AJ175)))</formula>
    </cfRule>
  </conditionalFormatting>
  <conditionalFormatting sqref="AJ175">
    <cfRule type="containsText" dxfId="6147" priority="7041" stopIfTrue="1" operator="containsText" text="NC">
      <formula>NOT(ISERROR(SEARCH("NC",AJ175)))</formula>
    </cfRule>
  </conditionalFormatting>
  <conditionalFormatting sqref="AI153:AI156">
    <cfRule type="containsText" dxfId="6146" priority="7042" stopIfTrue="1" operator="containsText" text="NS">
      <formula>NOT(ISERROR(SEARCH("NS",AI153:AI156)))</formula>
    </cfRule>
  </conditionalFormatting>
  <conditionalFormatting sqref="AI153:AI156">
    <cfRule type="containsText" dxfId="6145" priority="7043" stopIfTrue="1" operator="containsText" text="DW">
      <formula>NOT(ISERROR(SEARCH("DW",AI153:AI156)))</formula>
    </cfRule>
  </conditionalFormatting>
  <conditionalFormatting sqref="AI153:AI156">
    <cfRule type="containsText" dxfId="6144" priority="7044" stopIfTrue="1" operator="containsText" text="NC">
      <formula>NOT(ISERROR(SEARCH("NC",AI153:AI156)))</formula>
    </cfRule>
  </conditionalFormatting>
  <conditionalFormatting sqref="AI167:AI174">
    <cfRule type="containsText" dxfId="6143" priority="7045" stopIfTrue="1" operator="containsText" text="NS">
      <formula>NOT(ISERROR(SEARCH("NS",AI167:AI174)))</formula>
    </cfRule>
  </conditionalFormatting>
  <conditionalFormatting sqref="AI167:AI174">
    <cfRule type="containsText" dxfId="6142" priority="7046" stopIfTrue="1" operator="containsText" text="DW">
      <formula>NOT(ISERROR(SEARCH("DW",AI167:AI174)))</formula>
    </cfRule>
  </conditionalFormatting>
  <conditionalFormatting sqref="AI167:AI174">
    <cfRule type="containsText" dxfId="6141" priority="7047" stopIfTrue="1" operator="containsText" text="NC">
      <formula>NOT(ISERROR(SEARCH("NC",AI167:AI174)))</formula>
    </cfRule>
  </conditionalFormatting>
  <conditionalFormatting sqref="AI176:AI192">
    <cfRule type="containsText" dxfId="6140" priority="7048" stopIfTrue="1" operator="containsText" text="NS">
      <formula>NOT(ISERROR(SEARCH("NS",AI176:AI192)))</formula>
    </cfRule>
  </conditionalFormatting>
  <conditionalFormatting sqref="AI176:AI192">
    <cfRule type="containsText" dxfId="6139" priority="7049" stopIfTrue="1" operator="containsText" text="DW">
      <formula>NOT(ISERROR(SEARCH("DW",AI176:AI192)))</formula>
    </cfRule>
  </conditionalFormatting>
  <conditionalFormatting sqref="AI176:AI192">
    <cfRule type="containsText" dxfId="6138" priority="7050" stopIfTrue="1" operator="containsText" text="NC">
      <formula>NOT(ISERROR(SEARCH("NC",AI176:AI192)))</formula>
    </cfRule>
  </conditionalFormatting>
  <conditionalFormatting sqref="AI157">
    <cfRule type="containsText" dxfId="6137" priority="7051" stopIfTrue="1" operator="containsText" text="NS">
      <formula>NOT(ISERROR(SEARCH("NS",AI157)))</formula>
    </cfRule>
  </conditionalFormatting>
  <conditionalFormatting sqref="AI157">
    <cfRule type="containsText" dxfId="6136" priority="7052" stopIfTrue="1" operator="containsText" text="DW">
      <formula>NOT(ISERROR(SEARCH("DW",AI157)))</formula>
    </cfRule>
  </conditionalFormatting>
  <conditionalFormatting sqref="AI157">
    <cfRule type="containsText" dxfId="6135" priority="7053" stopIfTrue="1" operator="containsText" text="NC">
      <formula>NOT(ISERROR(SEARCH("NC",AI157)))</formula>
    </cfRule>
  </conditionalFormatting>
  <conditionalFormatting sqref="AI164:AI166">
    <cfRule type="containsText" dxfId="6134" priority="7054" stopIfTrue="1" operator="containsText" text="NS">
      <formula>NOT(ISERROR(SEARCH("NS",AI164:AI166)))</formula>
    </cfRule>
  </conditionalFormatting>
  <conditionalFormatting sqref="AI164:AI166">
    <cfRule type="containsText" dxfId="6133" priority="7055" stopIfTrue="1" operator="containsText" text="DW">
      <formula>NOT(ISERROR(SEARCH("DW",AI164:AI166)))</formula>
    </cfRule>
  </conditionalFormatting>
  <conditionalFormatting sqref="AI164:AI166">
    <cfRule type="containsText" dxfId="6132" priority="7056" stopIfTrue="1" operator="containsText" text="NC">
      <formula>NOT(ISERROR(SEARCH("NC",AI164:AI166)))</formula>
    </cfRule>
  </conditionalFormatting>
  <conditionalFormatting sqref="AI160:AI161">
    <cfRule type="containsText" dxfId="6131" priority="7057" stopIfTrue="1" operator="containsText" text="NS">
      <formula>NOT(ISERROR(SEARCH("NS",AI160:AI161)))</formula>
    </cfRule>
  </conditionalFormatting>
  <conditionalFormatting sqref="AI160:AI161">
    <cfRule type="containsText" dxfId="6130" priority="7058" stopIfTrue="1" operator="containsText" text="DW">
      <formula>NOT(ISERROR(SEARCH("DW",AI160:AI161)))</formula>
    </cfRule>
  </conditionalFormatting>
  <conditionalFormatting sqref="AI160:AI161">
    <cfRule type="containsText" dxfId="6129" priority="7059" stopIfTrue="1" operator="containsText" text="NC">
      <formula>NOT(ISERROR(SEARCH("NC",AI160:AI161)))</formula>
    </cfRule>
  </conditionalFormatting>
  <conditionalFormatting sqref="AI158:AI159">
    <cfRule type="containsText" dxfId="6128" priority="7060" stopIfTrue="1" operator="containsText" text="NS">
      <formula>NOT(ISERROR(SEARCH("NS",AI158:AI159)))</formula>
    </cfRule>
  </conditionalFormatting>
  <conditionalFormatting sqref="AI158:AI159">
    <cfRule type="containsText" dxfId="6127" priority="7061" stopIfTrue="1" operator="containsText" text="DW">
      <formula>NOT(ISERROR(SEARCH("DW",AI158:AI159)))</formula>
    </cfRule>
  </conditionalFormatting>
  <conditionalFormatting sqref="AI158:AI159">
    <cfRule type="containsText" dxfId="6126" priority="7062" stopIfTrue="1" operator="containsText" text="NC">
      <formula>NOT(ISERROR(SEARCH("NC",AI158:AI159)))</formula>
    </cfRule>
  </conditionalFormatting>
  <conditionalFormatting sqref="AI162">
    <cfRule type="containsText" dxfId="6125" priority="7063" stopIfTrue="1" operator="containsText" text="NS">
      <formula>NOT(ISERROR(SEARCH("NS",AI162)))</formula>
    </cfRule>
  </conditionalFormatting>
  <conditionalFormatting sqref="AI162">
    <cfRule type="containsText" dxfId="6124" priority="7064" stopIfTrue="1" operator="containsText" text="DW">
      <formula>NOT(ISERROR(SEARCH("DW",AI162)))</formula>
    </cfRule>
  </conditionalFormatting>
  <conditionalFormatting sqref="AI162">
    <cfRule type="containsText" dxfId="6123" priority="7065" stopIfTrue="1" operator="containsText" text="NC">
      <formula>NOT(ISERROR(SEARCH("NC",AI162)))</formula>
    </cfRule>
  </conditionalFormatting>
  <conditionalFormatting sqref="AI163">
    <cfRule type="containsText" dxfId="6122" priority="7066" stopIfTrue="1" operator="containsText" text="NS">
      <formula>NOT(ISERROR(SEARCH("NS",AI163)))</formula>
    </cfRule>
  </conditionalFormatting>
  <conditionalFormatting sqref="AI163">
    <cfRule type="containsText" dxfId="6121" priority="7067" stopIfTrue="1" operator="containsText" text="DW">
      <formula>NOT(ISERROR(SEARCH("DW",AI163)))</formula>
    </cfRule>
  </conditionalFormatting>
  <conditionalFormatting sqref="AI163">
    <cfRule type="containsText" dxfId="6120" priority="7068" stopIfTrue="1" operator="containsText" text="NC">
      <formula>NOT(ISERROR(SEARCH("NC",AI163)))</formula>
    </cfRule>
  </conditionalFormatting>
  <conditionalFormatting sqref="AI175">
    <cfRule type="containsText" dxfId="6119" priority="7069" stopIfTrue="1" operator="containsText" text="NS">
      <formula>NOT(ISERROR(SEARCH("NS",AI175)))</formula>
    </cfRule>
  </conditionalFormatting>
  <conditionalFormatting sqref="AI175">
    <cfRule type="containsText" dxfId="6118" priority="7070" stopIfTrue="1" operator="containsText" text="DW">
      <formula>NOT(ISERROR(SEARCH("DW",AI175)))</formula>
    </cfRule>
  </conditionalFormatting>
  <conditionalFormatting sqref="AI175">
    <cfRule type="containsText" dxfId="6117" priority="7071" stopIfTrue="1" operator="containsText" text="NC">
      <formula>NOT(ISERROR(SEARCH("NC",AI175)))</formula>
    </cfRule>
  </conditionalFormatting>
  <conditionalFormatting sqref="AM153:AM156">
    <cfRule type="containsText" dxfId="6116" priority="7072" stopIfTrue="1" operator="containsText" text="NS">
      <formula>NOT(ISERROR(SEARCH("NS",AM153:AM156)))</formula>
    </cfRule>
  </conditionalFormatting>
  <conditionalFormatting sqref="AM153:AM156">
    <cfRule type="containsText" dxfId="6115" priority="7073" stopIfTrue="1" operator="containsText" text="DW">
      <formula>NOT(ISERROR(SEARCH("DW",AM153:AM156)))</formula>
    </cfRule>
  </conditionalFormatting>
  <conditionalFormatting sqref="AM153:AM156">
    <cfRule type="containsText" dxfId="6114" priority="7074" stopIfTrue="1" operator="containsText" text="NC">
      <formula>NOT(ISERROR(SEARCH("NC",AM153:AM156)))</formula>
    </cfRule>
  </conditionalFormatting>
  <conditionalFormatting sqref="AM167:AM174">
    <cfRule type="containsText" dxfId="6113" priority="7075" stopIfTrue="1" operator="containsText" text="NS">
      <formula>NOT(ISERROR(SEARCH("NS",AM167:AM174)))</formula>
    </cfRule>
  </conditionalFormatting>
  <conditionalFormatting sqref="AM167:AM174">
    <cfRule type="containsText" dxfId="6112" priority="7076" stopIfTrue="1" operator="containsText" text="DW">
      <formula>NOT(ISERROR(SEARCH("DW",AM167:AM174)))</formula>
    </cfRule>
  </conditionalFormatting>
  <conditionalFormatting sqref="AM167:AM174">
    <cfRule type="containsText" dxfId="6111" priority="7077" stopIfTrue="1" operator="containsText" text="NC">
      <formula>NOT(ISERROR(SEARCH("NC",AM167:AM174)))</formula>
    </cfRule>
  </conditionalFormatting>
  <conditionalFormatting sqref="AM176:AM192">
    <cfRule type="containsText" dxfId="6110" priority="7078" stopIfTrue="1" operator="containsText" text="NS">
      <formula>NOT(ISERROR(SEARCH("NS",AM176:AM192)))</formula>
    </cfRule>
  </conditionalFormatting>
  <conditionalFormatting sqref="AM176:AM192">
    <cfRule type="containsText" dxfId="6109" priority="7079" stopIfTrue="1" operator="containsText" text="DW">
      <formula>NOT(ISERROR(SEARCH("DW",AM176:AM192)))</formula>
    </cfRule>
  </conditionalFormatting>
  <conditionalFormatting sqref="AM176:AM192">
    <cfRule type="containsText" dxfId="6108" priority="7080" stopIfTrue="1" operator="containsText" text="NC">
      <formula>NOT(ISERROR(SEARCH("NC",AM176:AM192)))</formula>
    </cfRule>
  </conditionalFormatting>
  <conditionalFormatting sqref="AM157">
    <cfRule type="containsText" dxfId="6107" priority="7081" stopIfTrue="1" operator="containsText" text="NS">
      <formula>NOT(ISERROR(SEARCH("NS",AM157)))</formula>
    </cfRule>
  </conditionalFormatting>
  <conditionalFormatting sqref="AM157">
    <cfRule type="containsText" dxfId="6106" priority="7082" stopIfTrue="1" operator="containsText" text="DW">
      <formula>NOT(ISERROR(SEARCH("DW",AM157)))</formula>
    </cfRule>
  </conditionalFormatting>
  <conditionalFormatting sqref="AM157">
    <cfRule type="containsText" dxfId="6105" priority="7083" stopIfTrue="1" operator="containsText" text="NC">
      <formula>NOT(ISERROR(SEARCH("NC",AM157)))</formula>
    </cfRule>
  </conditionalFormatting>
  <conditionalFormatting sqref="AM164:AM166">
    <cfRule type="containsText" dxfId="6104" priority="7084" stopIfTrue="1" operator="containsText" text="NS">
      <formula>NOT(ISERROR(SEARCH("NS",AM164:AM166)))</formula>
    </cfRule>
  </conditionalFormatting>
  <conditionalFormatting sqref="AM164:AM166">
    <cfRule type="containsText" dxfId="6103" priority="7085" stopIfTrue="1" operator="containsText" text="DW">
      <formula>NOT(ISERROR(SEARCH("DW",AM164:AM166)))</formula>
    </cfRule>
  </conditionalFormatting>
  <conditionalFormatting sqref="AM164:AM166">
    <cfRule type="containsText" dxfId="6102" priority="7086" stopIfTrue="1" operator="containsText" text="NC">
      <formula>NOT(ISERROR(SEARCH("NC",AM164:AM166)))</formula>
    </cfRule>
  </conditionalFormatting>
  <conditionalFormatting sqref="AM160:AM161">
    <cfRule type="containsText" dxfId="6101" priority="7087" stopIfTrue="1" operator="containsText" text="NS">
      <formula>NOT(ISERROR(SEARCH("NS",AM160:AM161)))</formula>
    </cfRule>
  </conditionalFormatting>
  <conditionalFormatting sqref="AM160:AM161">
    <cfRule type="containsText" dxfId="6100" priority="7088" stopIfTrue="1" operator="containsText" text="DW">
      <formula>NOT(ISERROR(SEARCH("DW",AM160:AM161)))</formula>
    </cfRule>
  </conditionalFormatting>
  <conditionalFormatting sqref="AM160:AM161">
    <cfRule type="containsText" dxfId="6099" priority="7089" stopIfTrue="1" operator="containsText" text="NC">
      <formula>NOT(ISERROR(SEARCH("NC",AM160:AM161)))</formula>
    </cfRule>
  </conditionalFormatting>
  <conditionalFormatting sqref="AM158:AM159">
    <cfRule type="containsText" dxfId="6098" priority="7090" stopIfTrue="1" operator="containsText" text="NS">
      <formula>NOT(ISERROR(SEARCH("NS",AM158:AM159)))</formula>
    </cfRule>
  </conditionalFormatting>
  <conditionalFormatting sqref="AM158:AM159">
    <cfRule type="containsText" dxfId="6097" priority="7091" stopIfTrue="1" operator="containsText" text="DW">
      <formula>NOT(ISERROR(SEARCH("DW",AM158:AM159)))</formula>
    </cfRule>
  </conditionalFormatting>
  <conditionalFormatting sqref="AM158:AM159">
    <cfRule type="containsText" dxfId="6096" priority="7092" stopIfTrue="1" operator="containsText" text="NC">
      <formula>NOT(ISERROR(SEARCH("NC",AM158:AM159)))</formula>
    </cfRule>
  </conditionalFormatting>
  <conditionalFormatting sqref="AM162">
    <cfRule type="containsText" dxfId="6095" priority="7093" stopIfTrue="1" operator="containsText" text="NS">
      <formula>NOT(ISERROR(SEARCH("NS",AM162)))</formula>
    </cfRule>
  </conditionalFormatting>
  <conditionalFormatting sqref="AM162">
    <cfRule type="containsText" dxfId="6094" priority="7094" stopIfTrue="1" operator="containsText" text="DW">
      <formula>NOT(ISERROR(SEARCH("DW",AM162)))</formula>
    </cfRule>
  </conditionalFormatting>
  <conditionalFormatting sqref="AM162">
    <cfRule type="containsText" dxfId="6093" priority="7095" stopIfTrue="1" operator="containsText" text="NC">
      <formula>NOT(ISERROR(SEARCH("NC",AM162)))</formula>
    </cfRule>
  </conditionalFormatting>
  <conditionalFormatting sqref="AM163">
    <cfRule type="containsText" dxfId="6092" priority="7096" stopIfTrue="1" operator="containsText" text="NS">
      <formula>NOT(ISERROR(SEARCH("NS",AM163)))</formula>
    </cfRule>
  </conditionalFormatting>
  <conditionalFormatting sqref="AM163">
    <cfRule type="containsText" dxfId="6091" priority="7097" stopIfTrue="1" operator="containsText" text="DW">
      <formula>NOT(ISERROR(SEARCH("DW",AM163)))</formula>
    </cfRule>
  </conditionalFormatting>
  <conditionalFormatting sqref="AM163">
    <cfRule type="containsText" dxfId="6090" priority="7098" stopIfTrue="1" operator="containsText" text="NC">
      <formula>NOT(ISERROR(SEARCH("NC",AM163)))</formula>
    </cfRule>
  </conditionalFormatting>
  <conditionalFormatting sqref="AM175">
    <cfRule type="containsText" dxfId="6089" priority="7099" stopIfTrue="1" operator="containsText" text="NS">
      <formula>NOT(ISERROR(SEARCH("NS",AM175)))</formula>
    </cfRule>
  </conditionalFormatting>
  <conditionalFormatting sqref="AM175">
    <cfRule type="containsText" dxfId="6088" priority="7100" stopIfTrue="1" operator="containsText" text="DW">
      <formula>NOT(ISERROR(SEARCH("DW",AM175)))</formula>
    </cfRule>
  </conditionalFormatting>
  <conditionalFormatting sqref="AM175">
    <cfRule type="containsText" dxfId="6087" priority="7101" stopIfTrue="1" operator="containsText" text="NC">
      <formula>NOT(ISERROR(SEARCH("NC",AM175)))</formula>
    </cfRule>
  </conditionalFormatting>
  <conditionalFormatting sqref="N153:N156">
    <cfRule type="containsText" dxfId="6086" priority="7102" stopIfTrue="1" operator="containsText" text="NS">
      <formula>NOT(ISERROR(SEARCH("NS",N153:N156)))</formula>
    </cfRule>
  </conditionalFormatting>
  <conditionalFormatting sqref="N153:N156">
    <cfRule type="containsText" dxfId="6085" priority="7103" stopIfTrue="1" operator="containsText" text="DW">
      <formula>NOT(ISERROR(SEARCH("DW",N153:N156)))</formula>
    </cfRule>
  </conditionalFormatting>
  <conditionalFormatting sqref="N153:N156">
    <cfRule type="containsText" dxfId="6084" priority="7104" stopIfTrue="1" operator="containsText" text="NC">
      <formula>NOT(ISERROR(SEARCH("NC",N153:N156)))</formula>
    </cfRule>
  </conditionalFormatting>
  <conditionalFormatting sqref="N167:N174">
    <cfRule type="containsText" dxfId="6083" priority="7105" stopIfTrue="1" operator="containsText" text="NS">
      <formula>NOT(ISERROR(SEARCH("NS",N167:N174)))</formula>
    </cfRule>
  </conditionalFormatting>
  <conditionalFormatting sqref="N167:N174">
    <cfRule type="containsText" dxfId="6082" priority="7106" stopIfTrue="1" operator="containsText" text="DW">
      <formula>NOT(ISERROR(SEARCH("DW",N167:N174)))</formula>
    </cfRule>
  </conditionalFormatting>
  <conditionalFormatting sqref="N167:N174">
    <cfRule type="containsText" dxfId="6081" priority="7107" stopIfTrue="1" operator="containsText" text="NC">
      <formula>NOT(ISERROR(SEARCH("NC",N167:N174)))</formula>
    </cfRule>
  </conditionalFormatting>
  <conditionalFormatting sqref="N176:N192">
    <cfRule type="containsText" dxfId="6080" priority="7108" stopIfTrue="1" operator="containsText" text="NS">
      <formula>NOT(ISERROR(SEARCH("NS",N176:N192)))</formula>
    </cfRule>
  </conditionalFormatting>
  <conditionalFormatting sqref="N176:N192">
    <cfRule type="containsText" dxfId="6079" priority="7109" stopIfTrue="1" operator="containsText" text="DW">
      <formula>NOT(ISERROR(SEARCH("DW",N176:N192)))</formula>
    </cfRule>
  </conditionalFormatting>
  <conditionalFormatting sqref="N176:N192">
    <cfRule type="containsText" dxfId="6078" priority="7110" stopIfTrue="1" operator="containsText" text="NC">
      <formula>NOT(ISERROR(SEARCH("NC",N176:N192)))</formula>
    </cfRule>
  </conditionalFormatting>
  <conditionalFormatting sqref="N157">
    <cfRule type="containsText" dxfId="6077" priority="7111" stopIfTrue="1" operator="containsText" text="NS">
      <formula>NOT(ISERROR(SEARCH("NS",N157)))</formula>
    </cfRule>
  </conditionalFormatting>
  <conditionalFormatting sqref="N157">
    <cfRule type="containsText" dxfId="6076" priority="7112" stopIfTrue="1" operator="containsText" text="DW">
      <formula>NOT(ISERROR(SEARCH("DW",N157)))</formula>
    </cfRule>
  </conditionalFormatting>
  <conditionalFormatting sqref="N157">
    <cfRule type="containsText" dxfId="6075" priority="7113" stopIfTrue="1" operator="containsText" text="NC">
      <formula>NOT(ISERROR(SEARCH("NC",N157)))</formula>
    </cfRule>
  </conditionalFormatting>
  <conditionalFormatting sqref="N164:N166">
    <cfRule type="containsText" dxfId="6074" priority="7114" stopIfTrue="1" operator="containsText" text="NS">
      <formula>NOT(ISERROR(SEARCH("NS",N164:N166)))</formula>
    </cfRule>
  </conditionalFormatting>
  <conditionalFormatting sqref="N164:N166">
    <cfRule type="containsText" dxfId="6073" priority="7115" stopIfTrue="1" operator="containsText" text="DW">
      <formula>NOT(ISERROR(SEARCH("DW",N164:N166)))</formula>
    </cfRule>
  </conditionalFormatting>
  <conditionalFormatting sqref="N164:N166">
    <cfRule type="containsText" dxfId="6072" priority="7116" stopIfTrue="1" operator="containsText" text="NC">
      <formula>NOT(ISERROR(SEARCH("NC",N164:N166)))</formula>
    </cfRule>
  </conditionalFormatting>
  <conditionalFormatting sqref="N160:N161">
    <cfRule type="containsText" dxfId="6071" priority="7117" stopIfTrue="1" operator="containsText" text="NS">
      <formula>NOT(ISERROR(SEARCH("NS",N160:N161)))</formula>
    </cfRule>
  </conditionalFormatting>
  <conditionalFormatting sqref="N160:N161">
    <cfRule type="containsText" dxfId="6070" priority="7118" stopIfTrue="1" operator="containsText" text="DW">
      <formula>NOT(ISERROR(SEARCH("DW",N160:N161)))</formula>
    </cfRule>
  </conditionalFormatting>
  <conditionalFormatting sqref="N160:N161">
    <cfRule type="containsText" dxfId="6069" priority="7119" stopIfTrue="1" operator="containsText" text="NC">
      <formula>NOT(ISERROR(SEARCH("NC",N160:N161)))</formula>
    </cfRule>
  </conditionalFormatting>
  <conditionalFormatting sqref="N158:N159">
    <cfRule type="containsText" dxfId="6068" priority="7120" stopIfTrue="1" operator="containsText" text="NS">
      <formula>NOT(ISERROR(SEARCH("NS",N158:N159)))</formula>
    </cfRule>
  </conditionalFormatting>
  <conditionalFormatting sqref="N158:N159">
    <cfRule type="containsText" dxfId="6067" priority="7121" stopIfTrue="1" operator="containsText" text="DW">
      <formula>NOT(ISERROR(SEARCH("DW",N158:N159)))</formula>
    </cfRule>
  </conditionalFormatting>
  <conditionalFormatting sqref="N158:N159">
    <cfRule type="containsText" dxfId="6066" priority="7122" stopIfTrue="1" operator="containsText" text="NC">
      <formula>NOT(ISERROR(SEARCH("NC",N158:N159)))</formula>
    </cfRule>
  </conditionalFormatting>
  <conditionalFormatting sqref="N162">
    <cfRule type="containsText" dxfId="6065" priority="7123" stopIfTrue="1" operator="containsText" text="NS">
      <formula>NOT(ISERROR(SEARCH("NS",N162)))</formula>
    </cfRule>
  </conditionalFormatting>
  <conditionalFormatting sqref="N162">
    <cfRule type="containsText" dxfId="6064" priority="7124" stopIfTrue="1" operator="containsText" text="DW">
      <formula>NOT(ISERROR(SEARCH("DW",N162)))</formula>
    </cfRule>
  </conditionalFormatting>
  <conditionalFormatting sqref="N162">
    <cfRule type="containsText" dxfId="6063" priority="7125" stopIfTrue="1" operator="containsText" text="NC">
      <formula>NOT(ISERROR(SEARCH("NC",N162)))</formula>
    </cfRule>
  </conditionalFormatting>
  <conditionalFormatting sqref="N163">
    <cfRule type="containsText" dxfId="6062" priority="7126" stopIfTrue="1" operator="containsText" text="NS">
      <formula>NOT(ISERROR(SEARCH("NS",N163)))</formula>
    </cfRule>
  </conditionalFormatting>
  <conditionalFormatting sqref="N163">
    <cfRule type="containsText" dxfId="6061" priority="7127" stopIfTrue="1" operator="containsText" text="DW">
      <formula>NOT(ISERROR(SEARCH("DW",N163)))</formula>
    </cfRule>
  </conditionalFormatting>
  <conditionalFormatting sqref="N163">
    <cfRule type="containsText" dxfId="6060" priority="7128" stopIfTrue="1" operator="containsText" text="NC">
      <formula>NOT(ISERROR(SEARCH("NC",N163)))</formula>
    </cfRule>
  </conditionalFormatting>
  <conditionalFormatting sqref="N175">
    <cfRule type="containsText" dxfId="6059" priority="7129" stopIfTrue="1" operator="containsText" text="NS">
      <formula>NOT(ISERROR(SEARCH("NS",N175)))</formula>
    </cfRule>
  </conditionalFormatting>
  <conditionalFormatting sqref="N175">
    <cfRule type="containsText" dxfId="6058" priority="7130" stopIfTrue="1" operator="containsText" text="DW">
      <formula>NOT(ISERROR(SEARCH("DW",N175)))</formula>
    </cfRule>
  </conditionalFormatting>
  <conditionalFormatting sqref="N175">
    <cfRule type="containsText" dxfId="6057" priority="7131" stopIfTrue="1" operator="containsText" text="NC">
      <formula>NOT(ISERROR(SEARCH("NC",N175)))</formula>
    </cfRule>
  </conditionalFormatting>
  <conditionalFormatting sqref="AS153:AS156">
    <cfRule type="containsText" dxfId="6056" priority="7132" stopIfTrue="1" operator="containsText" text="NS">
      <formula>NOT(ISERROR(SEARCH("NS",AS153:AS156)))</formula>
    </cfRule>
  </conditionalFormatting>
  <conditionalFormatting sqref="AS153:AS156">
    <cfRule type="containsText" dxfId="6055" priority="7133" stopIfTrue="1" operator="containsText" text="DW">
      <formula>NOT(ISERROR(SEARCH("DW",AS153:AS156)))</formula>
    </cfRule>
  </conditionalFormatting>
  <conditionalFormatting sqref="AS153:AS156">
    <cfRule type="containsText" dxfId="6054" priority="7134" stopIfTrue="1" operator="containsText" text="NC">
      <formula>NOT(ISERROR(SEARCH("NC",AS153:AS156)))</formula>
    </cfRule>
  </conditionalFormatting>
  <conditionalFormatting sqref="AS167:AS174">
    <cfRule type="containsText" dxfId="6053" priority="7135" stopIfTrue="1" operator="containsText" text="NS">
      <formula>NOT(ISERROR(SEARCH("NS",AS167:AS174)))</formula>
    </cfRule>
  </conditionalFormatting>
  <conditionalFormatting sqref="AS167:AS174">
    <cfRule type="containsText" dxfId="6052" priority="7136" stopIfTrue="1" operator="containsText" text="DW">
      <formula>NOT(ISERROR(SEARCH("DW",AS167:AS174)))</formula>
    </cfRule>
  </conditionalFormatting>
  <conditionalFormatting sqref="AS167:AS174">
    <cfRule type="containsText" dxfId="6051" priority="7137" stopIfTrue="1" operator="containsText" text="NC">
      <formula>NOT(ISERROR(SEARCH("NC",AS167:AS174)))</formula>
    </cfRule>
  </conditionalFormatting>
  <conditionalFormatting sqref="AS176:AS192">
    <cfRule type="containsText" dxfId="6050" priority="7138" stopIfTrue="1" operator="containsText" text="NS">
      <formula>NOT(ISERROR(SEARCH("NS",AS176:AS192)))</formula>
    </cfRule>
  </conditionalFormatting>
  <conditionalFormatting sqref="AS176:AS192">
    <cfRule type="containsText" dxfId="6049" priority="7139" stopIfTrue="1" operator="containsText" text="DW">
      <formula>NOT(ISERROR(SEARCH("DW",AS176:AS192)))</formula>
    </cfRule>
  </conditionalFormatting>
  <conditionalFormatting sqref="AS176:AS192">
    <cfRule type="containsText" dxfId="6048" priority="7140" stopIfTrue="1" operator="containsText" text="NC">
      <formula>NOT(ISERROR(SEARCH("NC",AS176:AS192)))</formula>
    </cfRule>
  </conditionalFormatting>
  <conditionalFormatting sqref="AS157">
    <cfRule type="containsText" dxfId="6047" priority="7141" stopIfTrue="1" operator="containsText" text="NS">
      <formula>NOT(ISERROR(SEARCH("NS",AS157)))</formula>
    </cfRule>
  </conditionalFormatting>
  <conditionalFormatting sqref="AS157">
    <cfRule type="containsText" dxfId="6046" priority="7142" stopIfTrue="1" operator="containsText" text="DW">
      <formula>NOT(ISERROR(SEARCH("DW",AS157)))</formula>
    </cfRule>
  </conditionalFormatting>
  <conditionalFormatting sqref="AS157">
    <cfRule type="containsText" dxfId="6045" priority="7143" stopIfTrue="1" operator="containsText" text="NC">
      <formula>NOT(ISERROR(SEARCH("NC",AS157)))</formula>
    </cfRule>
  </conditionalFormatting>
  <conditionalFormatting sqref="AS164:AS166">
    <cfRule type="containsText" dxfId="6044" priority="7144" stopIfTrue="1" operator="containsText" text="NS">
      <formula>NOT(ISERROR(SEARCH("NS",AS164:AS166)))</formula>
    </cfRule>
  </conditionalFormatting>
  <conditionalFormatting sqref="AS164:AS166">
    <cfRule type="containsText" dxfId="6043" priority="7145" stopIfTrue="1" operator="containsText" text="DW">
      <formula>NOT(ISERROR(SEARCH("DW",AS164:AS166)))</formula>
    </cfRule>
  </conditionalFormatting>
  <conditionalFormatting sqref="AS164:AS166">
    <cfRule type="containsText" dxfId="6042" priority="7146" stopIfTrue="1" operator="containsText" text="NC">
      <formula>NOT(ISERROR(SEARCH("NC",AS164:AS166)))</formula>
    </cfRule>
  </conditionalFormatting>
  <conditionalFormatting sqref="AS160:AS161">
    <cfRule type="containsText" dxfId="6041" priority="7147" stopIfTrue="1" operator="containsText" text="NS">
      <formula>NOT(ISERROR(SEARCH("NS",AS160:AS161)))</formula>
    </cfRule>
  </conditionalFormatting>
  <conditionalFormatting sqref="AS160:AS161">
    <cfRule type="containsText" dxfId="6040" priority="7148" stopIfTrue="1" operator="containsText" text="DW">
      <formula>NOT(ISERROR(SEARCH("DW",AS160:AS161)))</formula>
    </cfRule>
  </conditionalFormatting>
  <conditionalFormatting sqref="AS160:AS161">
    <cfRule type="containsText" dxfId="6039" priority="7149" stopIfTrue="1" operator="containsText" text="NC">
      <formula>NOT(ISERROR(SEARCH("NC",AS160:AS161)))</formula>
    </cfRule>
  </conditionalFormatting>
  <conditionalFormatting sqref="AS158:AS159">
    <cfRule type="containsText" dxfId="6038" priority="7150" stopIfTrue="1" operator="containsText" text="NS">
      <formula>NOT(ISERROR(SEARCH("NS",AS158:AS159)))</formula>
    </cfRule>
  </conditionalFormatting>
  <conditionalFormatting sqref="AS158:AS159">
    <cfRule type="containsText" dxfId="6037" priority="7151" stopIfTrue="1" operator="containsText" text="DW">
      <formula>NOT(ISERROR(SEARCH("DW",AS158:AS159)))</formula>
    </cfRule>
  </conditionalFormatting>
  <conditionalFormatting sqref="AS158:AS159">
    <cfRule type="containsText" dxfId="6036" priority="7152" stopIfTrue="1" operator="containsText" text="NC">
      <formula>NOT(ISERROR(SEARCH("NC",AS158:AS159)))</formula>
    </cfRule>
  </conditionalFormatting>
  <conditionalFormatting sqref="AS162">
    <cfRule type="containsText" dxfId="6035" priority="7153" stopIfTrue="1" operator="containsText" text="NS">
      <formula>NOT(ISERROR(SEARCH("NS",AS162)))</formula>
    </cfRule>
  </conditionalFormatting>
  <conditionalFormatting sqref="AS162">
    <cfRule type="containsText" dxfId="6034" priority="7154" stopIfTrue="1" operator="containsText" text="DW">
      <formula>NOT(ISERROR(SEARCH("DW",AS162)))</formula>
    </cfRule>
  </conditionalFormatting>
  <conditionalFormatting sqref="AS162">
    <cfRule type="containsText" dxfId="6033" priority="7155" stopIfTrue="1" operator="containsText" text="NC">
      <formula>NOT(ISERROR(SEARCH("NC",AS162)))</formula>
    </cfRule>
  </conditionalFormatting>
  <conditionalFormatting sqref="AS163">
    <cfRule type="containsText" dxfId="6032" priority="7156" stopIfTrue="1" operator="containsText" text="NS">
      <formula>NOT(ISERROR(SEARCH("NS",AS163)))</formula>
    </cfRule>
  </conditionalFormatting>
  <conditionalFormatting sqref="AS163">
    <cfRule type="containsText" dxfId="6031" priority="7157" stopIfTrue="1" operator="containsText" text="DW">
      <formula>NOT(ISERROR(SEARCH("DW",AS163)))</formula>
    </cfRule>
  </conditionalFormatting>
  <conditionalFormatting sqref="AS163">
    <cfRule type="containsText" dxfId="6030" priority="7158" stopIfTrue="1" operator="containsText" text="NC">
      <formula>NOT(ISERROR(SEARCH("NC",AS163)))</formula>
    </cfRule>
  </conditionalFormatting>
  <conditionalFormatting sqref="AS175">
    <cfRule type="containsText" dxfId="6029" priority="7159" stopIfTrue="1" operator="containsText" text="NS">
      <formula>NOT(ISERROR(SEARCH("NS",AS175)))</formula>
    </cfRule>
  </conditionalFormatting>
  <conditionalFormatting sqref="AS175">
    <cfRule type="containsText" dxfId="6028" priority="7160" stopIfTrue="1" operator="containsText" text="DW">
      <formula>NOT(ISERROR(SEARCH("DW",AS175)))</formula>
    </cfRule>
  </conditionalFormatting>
  <conditionalFormatting sqref="AS175">
    <cfRule type="containsText" dxfId="6027" priority="7161" stopIfTrue="1" operator="containsText" text="NC">
      <formula>NOT(ISERROR(SEARCH("NC",AS175)))</formula>
    </cfRule>
  </conditionalFormatting>
  <conditionalFormatting sqref="AH153:AH156">
    <cfRule type="containsText" dxfId="6026" priority="7162" stopIfTrue="1" operator="containsText" text="NS">
      <formula>NOT(ISERROR(SEARCH("NS",AH153:AH156)))</formula>
    </cfRule>
  </conditionalFormatting>
  <conditionalFormatting sqref="AH153:AH156">
    <cfRule type="containsText" dxfId="6025" priority="7163" stopIfTrue="1" operator="containsText" text="DW">
      <formula>NOT(ISERROR(SEARCH("DW",AH153:AH156)))</formula>
    </cfRule>
  </conditionalFormatting>
  <conditionalFormatting sqref="AH153:AH156">
    <cfRule type="containsText" dxfId="6024" priority="7164" stopIfTrue="1" operator="containsText" text="NC">
      <formula>NOT(ISERROR(SEARCH("NC",AH153:AH156)))</formula>
    </cfRule>
  </conditionalFormatting>
  <conditionalFormatting sqref="AH167:AH174">
    <cfRule type="containsText" dxfId="6023" priority="7165" stopIfTrue="1" operator="containsText" text="NS">
      <formula>NOT(ISERROR(SEARCH("NS",AH167:AH174)))</formula>
    </cfRule>
  </conditionalFormatting>
  <conditionalFormatting sqref="AH167:AH174">
    <cfRule type="containsText" dxfId="6022" priority="7166" stopIfTrue="1" operator="containsText" text="DW">
      <formula>NOT(ISERROR(SEARCH("DW",AH167:AH174)))</formula>
    </cfRule>
  </conditionalFormatting>
  <conditionalFormatting sqref="AH167:AH174">
    <cfRule type="containsText" dxfId="6021" priority="7167" stopIfTrue="1" operator="containsText" text="NC">
      <formula>NOT(ISERROR(SEARCH("NC",AH167:AH174)))</formula>
    </cfRule>
  </conditionalFormatting>
  <conditionalFormatting sqref="AH176:AH192">
    <cfRule type="containsText" dxfId="6020" priority="7168" stopIfTrue="1" operator="containsText" text="NS">
      <formula>NOT(ISERROR(SEARCH("NS",AH176:AH192)))</formula>
    </cfRule>
  </conditionalFormatting>
  <conditionalFormatting sqref="AH176:AH192">
    <cfRule type="containsText" dxfId="6019" priority="7169" stopIfTrue="1" operator="containsText" text="DW">
      <formula>NOT(ISERROR(SEARCH("DW",AH176:AH192)))</formula>
    </cfRule>
  </conditionalFormatting>
  <conditionalFormatting sqref="AH176:AH192">
    <cfRule type="containsText" dxfId="6018" priority="7170" stopIfTrue="1" operator="containsText" text="NC">
      <formula>NOT(ISERROR(SEARCH("NC",AH176:AH192)))</formula>
    </cfRule>
  </conditionalFormatting>
  <conditionalFormatting sqref="AH157">
    <cfRule type="containsText" dxfId="6017" priority="7171" stopIfTrue="1" operator="containsText" text="NS">
      <formula>NOT(ISERROR(SEARCH("NS",AH157)))</formula>
    </cfRule>
  </conditionalFormatting>
  <conditionalFormatting sqref="AH157">
    <cfRule type="containsText" dxfId="6016" priority="7172" stopIfTrue="1" operator="containsText" text="DW">
      <formula>NOT(ISERROR(SEARCH("DW",AH157)))</formula>
    </cfRule>
  </conditionalFormatting>
  <conditionalFormatting sqref="AH157">
    <cfRule type="containsText" dxfId="6015" priority="7173" stopIfTrue="1" operator="containsText" text="NC">
      <formula>NOT(ISERROR(SEARCH("NC",AH157)))</formula>
    </cfRule>
  </conditionalFormatting>
  <conditionalFormatting sqref="AH164:AH166">
    <cfRule type="containsText" dxfId="6014" priority="7174" stopIfTrue="1" operator="containsText" text="NS">
      <formula>NOT(ISERROR(SEARCH("NS",AH164:AH166)))</formula>
    </cfRule>
  </conditionalFormatting>
  <conditionalFormatting sqref="AH164:AH166">
    <cfRule type="containsText" dxfId="6013" priority="7175" stopIfTrue="1" operator="containsText" text="DW">
      <formula>NOT(ISERROR(SEARCH("DW",AH164:AH166)))</formula>
    </cfRule>
  </conditionalFormatting>
  <conditionalFormatting sqref="AH164:AH166">
    <cfRule type="containsText" dxfId="6012" priority="7176" stopIfTrue="1" operator="containsText" text="NC">
      <formula>NOT(ISERROR(SEARCH("NC",AH164:AH166)))</formula>
    </cfRule>
  </conditionalFormatting>
  <conditionalFormatting sqref="AH160:AH161">
    <cfRule type="containsText" dxfId="6011" priority="7177" stopIfTrue="1" operator="containsText" text="NS">
      <formula>NOT(ISERROR(SEARCH("NS",AH160:AH161)))</formula>
    </cfRule>
  </conditionalFormatting>
  <conditionalFormatting sqref="AH160:AH161">
    <cfRule type="containsText" dxfId="6010" priority="7178" stopIfTrue="1" operator="containsText" text="DW">
      <formula>NOT(ISERROR(SEARCH("DW",AH160:AH161)))</formula>
    </cfRule>
  </conditionalFormatting>
  <conditionalFormatting sqref="AH160:AH161">
    <cfRule type="containsText" dxfId="6009" priority="7179" stopIfTrue="1" operator="containsText" text="NC">
      <formula>NOT(ISERROR(SEARCH("NC",AH160:AH161)))</formula>
    </cfRule>
  </conditionalFormatting>
  <conditionalFormatting sqref="AH158:AH159">
    <cfRule type="containsText" dxfId="6008" priority="7180" stopIfTrue="1" operator="containsText" text="NS">
      <formula>NOT(ISERROR(SEARCH("NS",AH158:AH159)))</formula>
    </cfRule>
  </conditionalFormatting>
  <conditionalFormatting sqref="AH158:AH159">
    <cfRule type="containsText" dxfId="6007" priority="7181" stopIfTrue="1" operator="containsText" text="DW">
      <formula>NOT(ISERROR(SEARCH("DW",AH158:AH159)))</formula>
    </cfRule>
  </conditionalFormatting>
  <conditionalFormatting sqref="AH158:AH159">
    <cfRule type="containsText" dxfId="6006" priority="7182" stopIfTrue="1" operator="containsText" text="NC">
      <formula>NOT(ISERROR(SEARCH("NC",AH158:AH159)))</formula>
    </cfRule>
  </conditionalFormatting>
  <conditionalFormatting sqref="AH162">
    <cfRule type="containsText" dxfId="6005" priority="7183" stopIfTrue="1" operator="containsText" text="NS">
      <formula>NOT(ISERROR(SEARCH("NS",AH162)))</formula>
    </cfRule>
  </conditionalFormatting>
  <conditionalFormatting sqref="AH162">
    <cfRule type="containsText" dxfId="6004" priority="7184" stopIfTrue="1" operator="containsText" text="DW">
      <formula>NOT(ISERROR(SEARCH("DW",AH162)))</formula>
    </cfRule>
  </conditionalFormatting>
  <conditionalFormatting sqref="AH162">
    <cfRule type="containsText" dxfId="6003" priority="7185" stopIfTrue="1" operator="containsText" text="NC">
      <formula>NOT(ISERROR(SEARCH("NC",AH162)))</formula>
    </cfRule>
  </conditionalFormatting>
  <conditionalFormatting sqref="AH163">
    <cfRule type="containsText" dxfId="6002" priority="7186" stopIfTrue="1" operator="containsText" text="NS">
      <formula>NOT(ISERROR(SEARCH("NS",AH163)))</formula>
    </cfRule>
  </conditionalFormatting>
  <conditionalFormatting sqref="AH163">
    <cfRule type="containsText" dxfId="6001" priority="7187" stopIfTrue="1" operator="containsText" text="DW">
      <formula>NOT(ISERROR(SEARCH("DW",AH163)))</formula>
    </cfRule>
  </conditionalFormatting>
  <conditionalFormatting sqref="AH163">
    <cfRule type="containsText" dxfId="6000" priority="7188" stopIfTrue="1" operator="containsText" text="NC">
      <formula>NOT(ISERROR(SEARCH("NC",AH163)))</formula>
    </cfRule>
  </conditionalFormatting>
  <conditionalFormatting sqref="AH175">
    <cfRule type="containsText" dxfId="5999" priority="7189" stopIfTrue="1" operator="containsText" text="NS">
      <formula>NOT(ISERROR(SEARCH("NS",AH175)))</formula>
    </cfRule>
  </conditionalFormatting>
  <conditionalFormatting sqref="AH175">
    <cfRule type="containsText" dxfId="5998" priority="7190" stopIfTrue="1" operator="containsText" text="DW">
      <formula>NOT(ISERROR(SEARCH("DW",AH175)))</formula>
    </cfRule>
  </conditionalFormatting>
  <conditionalFormatting sqref="AH175">
    <cfRule type="containsText" dxfId="5997" priority="7191" stopIfTrue="1" operator="containsText" text="NC">
      <formula>NOT(ISERROR(SEARCH("NC",AH175)))</formula>
    </cfRule>
  </conditionalFormatting>
  <conditionalFormatting sqref="AY153:AY156">
    <cfRule type="containsText" dxfId="5996" priority="7192" stopIfTrue="1" operator="containsText" text="NS">
      <formula>NOT(ISERROR(SEARCH("NS",AY153:AY156)))</formula>
    </cfRule>
  </conditionalFormatting>
  <conditionalFormatting sqref="AY153:AY156">
    <cfRule type="containsText" dxfId="5995" priority="7193" stopIfTrue="1" operator="containsText" text="DW">
      <formula>NOT(ISERROR(SEARCH("DW",AY153:AY156)))</formula>
    </cfRule>
  </conditionalFormatting>
  <conditionalFormatting sqref="AY153:AY156">
    <cfRule type="containsText" dxfId="5994" priority="7194" stopIfTrue="1" operator="containsText" text="NC">
      <formula>NOT(ISERROR(SEARCH("NC",AY153:AY156)))</formula>
    </cfRule>
  </conditionalFormatting>
  <conditionalFormatting sqref="AY167:AY174">
    <cfRule type="containsText" dxfId="5993" priority="7195" stopIfTrue="1" operator="containsText" text="NS">
      <formula>NOT(ISERROR(SEARCH("NS",AY167:AY174)))</formula>
    </cfRule>
  </conditionalFormatting>
  <conditionalFormatting sqref="AY167:AY174">
    <cfRule type="containsText" dxfId="5992" priority="7196" stopIfTrue="1" operator="containsText" text="DW">
      <formula>NOT(ISERROR(SEARCH("DW",AY167:AY174)))</formula>
    </cfRule>
  </conditionalFormatting>
  <conditionalFormatting sqref="AY167:AY174">
    <cfRule type="containsText" dxfId="5991" priority="7197" stopIfTrue="1" operator="containsText" text="NC">
      <formula>NOT(ISERROR(SEARCH("NC",AY167:AY174)))</formula>
    </cfRule>
  </conditionalFormatting>
  <conditionalFormatting sqref="AY176:AY192">
    <cfRule type="containsText" dxfId="5990" priority="7198" stopIfTrue="1" operator="containsText" text="NS">
      <formula>NOT(ISERROR(SEARCH("NS",AY176:AY192)))</formula>
    </cfRule>
  </conditionalFormatting>
  <conditionalFormatting sqref="AY176:AY192">
    <cfRule type="containsText" dxfId="5989" priority="7199" stopIfTrue="1" operator="containsText" text="DW">
      <formula>NOT(ISERROR(SEARCH("DW",AY176:AY192)))</formula>
    </cfRule>
  </conditionalFormatting>
  <conditionalFormatting sqref="AY176:AY192">
    <cfRule type="containsText" dxfId="5988" priority="7200" stopIfTrue="1" operator="containsText" text="NC">
      <formula>NOT(ISERROR(SEARCH("NC",AY176:AY192)))</formula>
    </cfRule>
  </conditionalFormatting>
  <conditionalFormatting sqref="AY157">
    <cfRule type="containsText" dxfId="5987" priority="7201" stopIfTrue="1" operator="containsText" text="NS">
      <formula>NOT(ISERROR(SEARCH("NS",AY157)))</formula>
    </cfRule>
  </conditionalFormatting>
  <conditionalFormatting sqref="AY157">
    <cfRule type="containsText" dxfId="5986" priority="7202" stopIfTrue="1" operator="containsText" text="DW">
      <formula>NOT(ISERROR(SEARCH("DW",AY157)))</formula>
    </cfRule>
  </conditionalFormatting>
  <conditionalFormatting sqref="AY157">
    <cfRule type="containsText" dxfId="5985" priority="7203" stopIfTrue="1" operator="containsText" text="NC">
      <formula>NOT(ISERROR(SEARCH("NC",AY157)))</formula>
    </cfRule>
  </conditionalFormatting>
  <conditionalFormatting sqref="AY164:AY166">
    <cfRule type="containsText" dxfId="5984" priority="7204" stopIfTrue="1" operator="containsText" text="NS">
      <formula>NOT(ISERROR(SEARCH("NS",AY164:AY166)))</formula>
    </cfRule>
  </conditionalFormatting>
  <conditionalFormatting sqref="AY164:AY166">
    <cfRule type="containsText" dxfId="5983" priority="7205" stopIfTrue="1" operator="containsText" text="DW">
      <formula>NOT(ISERROR(SEARCH("DW",AY164:AY166)))</formula>
    </cfRule>
  </conditionalFormatting>
  <conditionalFormatting sqref="AY164:AY166">
    <cfRule type="containsText" dxfId="5982" priority="7206" stopIfTrue="1" operator="containsText" text="NC">
      <formula>NOT(ISERROR(SEARCH("NC",AY164:AY166)))</formula>
    </cfRule>
  </conditionalFormatting>
  <conditionalFormatting sqref="AY160:AY161">
    <cfRule type="containsText" dxfId="5981" priority="7207" stopIfTrue="1" operator="containsText" text="NS">
      <formula>NOT(ISERROR(SEARCH("NS",AY160:AY161)))</formula>
    </cfRule>
  </conditionalFormatting>
  <conditionalFormatting sqref="AY160:AY161">
    <cfRule type="containsText" dxfId="5980" priority="7208" stopIfTrue="1" operator="containsText" text="DW">
      <formula>NOT(ISERROR(SEARCH("DW",AY160:AY161)))</formula>
    </cfRule>
  </conditionalFormatting>
  <conditionalFormatting sqref="AY160:AY161">
    <cfRule type="containsText" dxfId="5979" priority="7209" stopIfTrue="1" operator="containsText" text="NC">
      <formula>NOT(ISERROR(SEARCH("NC",AY160:AY161)))</formula>
    </cfRule>
  </conditionalFormatting>
  <conditionalFormatting sqref="AY158:AY159">
    <cfRule type="containsText" dxfId="5978" priority="7210" stopIfTrue="1" operator="containsText" text="NS">
      <formula>NOT(ISERROR(SEARCH("NS",AY158:AY159)))</formula>
    </cfRule>
  </conditionalFormatting>
  <conditionalFormatting sqref="AY158:AY159">
    <cfRule type="containsText" dxfId="5977" priority="7211" stopIfTrue="1" operator="containsText" text="DW">
      <formula>NOT(ISERROR(SEARCH("DW",AY158:AY159)))</formula>
    </cfRule>
  </conditionalFormatting>
  <conditionalFormatting sqref="AY158:AY159">
    <cfRule type="containsText" dxfId="5976" priority="7212" stopIfTrue="1" operator="containsText" text="NC">
      <formula>NOT(ISERROR(SEARCH("NC",AY158:AY159)))</formula>
    </cfRule>
  </conditionalFormatting>
  <conditionalFormatting sqref="AY162">
    <cfRule type="containsText" dxfId="5975" priority="7213" stopIfTrue="1" operator="containsText" text="NS">
      <formula>NOT(ISERROR(SEARCH("NS",AY162)))</formula>
    </cfRule>
  </conditionalFormatting>
  <conditionalFormatting sqref="AY162">
    <cfRule type="containsText" dxfId="5974" priority="7214" stopIfTrue="1" operator="containsText" text="DW">
      <formula>NOT(ISERROR(SEARCH("DW",AY162)))</formula>
    </cfRule>
  </conditionalFormatting>
  <conditionalFormatting sqref="AY162">
    <cfRule type="containsText" dxfId="5973" priority="7215" stopIfTrue="1" operator="containsText" text="NC">
      <formula>NOT(ISERROR(SEARCH("NC",AY162)))</formula>
    </cfRule>
  </conditionalFormatting>
  <conditionalFormatting sqref="AY163">
    <cfRule type="containsText" dxfId="5972" priority="7216" stopIfTrue="1" operator="containsText" text="NS">
      <formula>NOT(ISERROR(SEARCH("NS",AY163)))</formula>
    </cfRule>
  </conditionalFormatting>
  <conditionalFormatting sqref="AY163">
    <cfRule type="containsText" dxfId="5971" priority="7217" stopIfTrue="1" operator="containsText" text="DW">
      <formula>NOT(ISERROR(SEARCH("DW",AY163)))</formula>
    </cfRule>
  </conditionalFormatting>
  <conditionalFormatting sqref="AY163">
    <cfRule type="containsText" dxfId="5970" priority="7218" stopIfTrue="1" operator="containsText" text="NC">
      <formula>NOT(ISERROR(SEARCH("NC",AY163)))</formula>
    </cfRule>
  </conditionalFormatting>
  <conditionalFormatting sqref="AY175">
    <cfRule type="containsText" dxfId="5969" priority="7219" stopIfTrue="1" operator="containsText" text="NS">
      <formula>NOT(ISERROR(SEARCH("NS",AY175)))</formula>
    </cfRule>
  </conditionalFormatting>
  <conditionalFormatting sqref="AY175">
    <cfRule type="containsText" dxfId="5968" priority="7220" stopIfTrue="1" operator="containsText" text="DW">
      <formula>NOT(ISERROR(SEARCH("DW",AY175)))</formula>
    </cfRule>
  </conditionalFormatting>
  <conditionalFormatting sqref="AY175">
    <cfRule type="containsText" dxfId="5967" priority="7221" stopIfTrue="1" operator="containsText" text="NC">
      <formula>NOT(ISERROR(SEARCH("NC",AY175)))</formula>
    </cfRule>
  </conditionalFormatting>
  <conditionalFormatting sqref="AB153:AB156">
    <cfRule type="containsText" dxfId="5966" priority="7222" stopIfTrue="1" operator="containsText" text="NS">
      <formula>NOT(ISERROR(SEARCH("NS",AB153:AB156)))</formula>
    </cfRule>
  </conditionalFormatting>
  <conditionalFormatting sqref="AB153:AB156">
    <cfRule type="containsText" dxfId="5965" priority="7223" stopIfTrue="1" operator="containsText" text="DW">
      <formula>NOT(ISERROR(SEARCH("DW",AB153:AB156)))</formula>
    </cfRule>
  </conditionalFormatting>
  <conditionalFormatting sqref="AB153:AB156">
    <cfRule type="containsText" dxfId="5964" priority="7224" stopIfTrue="1" operator="containsText" text="NC">
      <formula>NOT(ISERROR(SEARCH("NC",AB153:AB156)))</formula>
    </cfRule>
  </conditionalFormatting>
  <conditionalFormatting sqref="AB167:AB174">
    <cfRule type="containsText" dxfId="5963" priority="7225" stopIfTrue="1" operator="containsText" text="NS">
      <formula>NOT(ISERROR(SEARCH("NS",AB167:AB174)))</formula>
    </cfRule>
  </conditionalFormatting>
  <conditionalFormatting sqref="AB167:AB174">
    <cfRule type="containsText" dxfId="5962" priority="7226" stopIfTrue="1" operator="containsText" text="DW">
      <formula>NOT(ISERROR(SEARCH("DW",AB167:AB174)))</formula>
    </cfRule>
  </conditionalFormatting>
  <conditionalFormatting sqref="AB167:AB174">
    <cfRule type="containsText" dxfId="5961" priority="7227" stopIfTrue="1" operator="containsText" text="NC">
      <formula>NOT(ISERROR(SEARCH("NC",AB167:AB174)))</formula>
    </cfRule>
  </conditionalFormatting>
  <conditionalFormatting sqref="AB176:AB192">
    <cfRule type="containsText" dxfId="5960" priority="7228" stopIfTrue="1" operator="containsText" text="NS">
      <formula>NOT(ISERROR(SEARCH("NS",AB176:AB192)))</formula>
    </cfRule>
  </conditionalFormatting>
  <conditionalFormatting sqref="AB176:AB192">
    <cfRule type="containsText" dxfId="5959" priority="7229" stopIfTrue="1" operator="containsText" text="DW">
      <formula>NOT(ISERROR(SEARCH("DW",AB176:AB192)))</formula>
    </cfRule>
  </conditionalFormatting>
  <conditionalFormatting sqref="AB176:AB192">
    <cfRule type="containsText" dxfId="5958" priority="7230" stopIfTrue="1" operator="containsText" text="NC">
      <formula>NOT(ISERROR(SEARCH("NC",AB176:AB192)))</formula>
    </cfRule>
  </conditionalFormatting>
  <conditionalFormatting sqref="AB157">
    <cfRule type="containsText" dxfId="5957" priority="7231" stopIfTrue="1" operator="containsText" text="NS">
      <formula>NOT(ISERROR(SEARCH("NS",AB157)))</formula>
    </cfRule>
  </conditionalFormatting>
  <conditionalFormatting sqref="AB157">
    <cfRule type="containsText" dxfId="5956" priority="7232" stopIfTrue="1" operator="containsText" text="DW">
      <formula>NOT(ISERROR(SEARCH("DW",AB157)))</formula>
    </cfRule>
  </conditionalFormatting>
  <conditionalFormatting sqref="AB157">
    <cfRule type="containsText" dxfId="5955" priority="7233" stopIfTrue="1" operator="containsText" text="NC">
      <formula>NOT(ISERROR(SEARCH("NC",AB157)))</formula>
    </cfRule>
  </conditionalFormatting>
  <conditionalFormatting sqref="AB164:AB166">
    <cfRule type="containsText" dxfId="5954" priority="7234" stopIfTrue="1" operator="containsText" text="NS">
      <formula>NOT(ISERROR(SEARCH("NS",AB164:AB166)))</formula>
    </cfRule>
  </conditionalFormatting>
  <conditionalFormatting sqref="AB164:AB166">
    <cfRule type="containsText" dxfId="5953" priority="7235" stopIfTrue="1" operator="containsText" text="DW">
      <formula>NOT(ISERROR(SEARCH("DW",AB164:AB166)))</formula>
    </cfRule>
  </conditionalFormatting>
  <conditionalFormatting sqref="AB164:AB166">
    <cfRule type="containsText" dxfId="5952" priority="7236" stopIfTrue="1" operator="containsText" text="NC">
      <formula>NOT(ISERROR(SEARCH("NC",AB164:AB166)))</formula>
    </cfRule>
  </conditionalFormatting>
  <conditionalFormatting sqref="AB160:AB161">
    <cfRule type="containsText" dxfId="5951" priority="7237" stopIfTrue="1" operator="containsText" text="NS">
      <formula>NOT(ISERROR(SEARCH("NS",AB160:AB161)))</formula>
    </cfRule>
  </conditionalFormatting>
  <conditionalFormatting sqref="AB160:AB161">
    <cfRule type="containsText" dxfId="5950" priority="7238" stopIfTrue="1" operator="containsText" text="DW">
      <formula>NOT(ISERROR(SEARCH("DW",AB160:AB161)))</formula>
    </cfRule>
  </conditionalFormatting>
  <conditionalFormatting sqref="AB160:AB161">
    <cfRule type="containsText" dxfId="5949" priority="7239" stopIfTrue="1" operator="containsText" text="NC">
      <formula>NOT(ISERROR(SEARCH("NC",AB160:AB161)))</formula>
    </cfRule>
  </conditionalFormatting>
  <conditionalFormatting sqref="AB158:AB159">
    <cfRule type="containsText" dxfId="5948" priority="7240" stopIfTrue="1" operator="containsText" text="NS">
      <formula>NOT(ISERROR(SEARCH("NS",AB158:AB159)))</formula>
    </cfRule>
  </conditionalFormatting>
  <conditionalFormatting sqref="AB158:AB159">
    <cfRule type="containsText" dxfId="5947" priority="7241" stopIfTrue="1" operator="containsText" text="DW">
      <formula>NOT(ISERROR(SEARCH("DW",AB158:AB159)))</formula>
    </cfRule>
  </conditionalFormatting>
  <conditionalFormatting sqref="AB158:AB159">
    <cfRule type="containsText" dxfId="5946" priority="7242" stopIfTrue="1" operator="containsText" text="NC">
      <formula>NOT(ISERROR(SEARCH("NC",AB158:AB159)))</formula>
    </cfRule>
  </conditionalFormatting>
  <conditionalFormatting sqref="AB162">
    <cfRule type="containsText" dxfId="5945" priority="7243" stopIfTrue="1" operator="containsText" text="NS">
      <formula>NOT(ISERROR(SEARCH("NS",AB162)))</formula>
    </cfRule>
  </conditionalFormatting>
  <conditionalFormatting sqref="AB162">
    <cfRule type="containsText" dxfId="5944" priority="7244" stopIfTrue="1" operator="containsText" text="DW">
      <formula>NOT(ISERROR(SEARCH("DW",AB162)))</formula>
    </cfRule>
  </conditionalFormatting>
  <conditionalFormatting sqref="AB162">
    <cfRule type="containsText" dxfId="5943" priority="7245" stopIfTrue="1" operator="containsText" text="NC">
      <formula>NOT(ISERROR(SEARCH("NC",AB162)))</formula>
    </cfRule>
  </conditionalFormatting>
  <conditionalFormatting sqref="AB163">
    <cfRule type="containsText" dxfId="5942" priority="7246" stopIfTrue="1" operator="containsText" text="NS">
      <formula>NOT(ISERROR(SEARCH("NS",AB163)))</formula>
    </cfRule>
  </conditionalFormatting>
  <conditionalFormatting sqref="AB163">
    <cfRule type="containsText" dxfId="5941" priority="7247" stopIfTrue="1" operator="containsText" text="DW">
      <formula>NOT(ISERROR(SEARCH("DW",AB163)))</formula>
    </cfRule>
  </conditionalFormatting>
  <conditionalFormatting sqref="AB163">
    <cfRule type="containsText" dxfId="5940" priority="7248" stopIfTrue="1" operator="containsText" text="NC">
      <formula>NOT(ISERROR(SEARCH("NC",AB163)))</formula>
    </cfRule>
  </conditionalFormatting>
  <conditionalFormatting sqref="AB175">
    <cfRule type="containsText" dxfId="5939" priority="7249" stopIfTrue="1" operator="containsText" text="NS">
      <formula>NOT(ISERROR(SEARCH("NS",AB175)))</formula>
    </cfRule>
  </conditionalFormatting>
  <conditionalFormatting sqref="AB175">
    <cfRule type="containsText" dxfId="5938" priority="7250" stopIfTrue="1" operator="containsText" text="DW">
      <formula>NOT(ISERROR(SEARCH("DW",AB175)))</formula>
    </cfRule>
  </conditionalFormatting>
  <conditionalFormatting sqref="AB175">
    <cfRule type="containsText" dxfId="5937" priority="7251" stopIfTrue="1" operator="containsText" text="NC">
      <formula>NOT(ISERROR(SEARCH("NC",AB175)))</formula>
    </cfRule>
  </conditionalFormatting>
  <conditionalFormatting sqref="Q153:Q156">
    <cfRule type="containsText" dxfId="5936" priority="7252" stopIfTrue="1" operator="containsText" text="NS">
      <formula>NOT(ISERROR(SEARCH("NS",Q153:Q156)))</formula>
    </cfRule>
  </conditionalFormatting>
  <conditionalFormatting sqref="Q153:Q156">
    <cfRule type="containsText" dxfId="5935" priority="7253" stopIfTrue="1" operator="containsText" text="DW">
      <formula>NOT(ISERROR(SEARCH("DW",Q153:Q156)))</formula>
    </cfRule>
  </conditionalFormatting>
  <conditionalFormatting sqref="Q153:Q156">
    <cfRule type="containsText" dxfId="5934" priority="7254" stopIfTrue="1" operator="containsText" text="NC">
      <formula>NOT(ISERROR(SEARCH("NC",Q153:Q156)))</formula>
    </cfRule>
  </conditionalFormatting>
  <conditionalFormatting sqref="Q167:Q174">
    <cfRule type="containsText" dxfId="5933" priority="7255" stopIfTrue="1" operator="containsText" text="NS">
      <formula>NOT(ISERROR(SEARCH("NS",Q167:Q174)))</formula>
    </cfRule>
  </conditionalFormatting>
  <conditionalFormatting sqref="Q167:Q174">
    <cfRule type="containsText" dxfId="5932" priority="7256" stopIfTrue="1" operator="containsText" text="DW">
      <formula>NOT(ISERROR(SEARCH("DW",Q167:Q174)))</formula>
    </cfRule>
  </conditionalFormatting>
  <conditionalFormatting sqref="Q167:Q174">
    <cfRule type="containsText" dxfId="5931" priority="7257" stopIfTrue="1" operator="containsText" text="NC">
      <formula>NOT(ISERROR(SEARCH("NC",Q167:Q174)))</formula>
    </cfRule>
  </conditionalFormatting>
  <conditionalFormatting sqref="Q176:Q192">
    <cfRule type="containsText" dxfId="5930" priority="7258" stopIfTrue="1" operator="containsText" text="NS">
      <formula>NOT(ISERROR(SEARCH("NS",Q176:Q192)))</formula>
    </cfRule>
  </conditionalFormatting>
  <conditionalFormatting sqref="Q176:Q192">
    <cfRule type="containsText" dxfId="5929" priority="7259" stopIfTrue="1" operator="containsText" text="DW">
      <formula>NOT(ISERROR(SEARCH("DW",Q176:Q192)))</formula>
    </cfRule>
  </conditionalFormatting>
  <conditionalFormatting sqref="Q176:Q192">
    <cfRule type="containsText" dxfId="5928" priority="7260" stopIfTrue="1" operator="containsText" text="NC">
      <formula>NOT(ISERROR(SEARCH("NC",Q176:Q192)))</formula>
    </cfRule>
  </conditionalFormatting>
  <conditionalFormatting sqref="Q157">
    <cfRule type="containsText" dxfId="5927" priority="7261" stopIfTrue="1" operator="containsText" text="NS">
      <formula>NOT(ISERROR(SEARCH("NS",Q157)))</formula>
    </cfRule>
  </conditionalFormatting>
  <conditionalFormatting sqref="Q157">
    <cfRule type="containsText" dxfId="5926" priority="7262" stopIfTrue="1" operator="containsText" text="DW">
      <formula>NOT(ISERROR(SEARCH("DW",Q157)))</formula>
    </cfRule>
  </conditionalFormatting>
  <conditionalFormatting sqref="Q157">
    <cfRule type="containsText" dxfId="5925" priority="7263" stopIfTrue="1" operator="containsText" text="NC">
      <formula>NOT(ISERROR(SEARCH("NC",Q157)))</formula>
    </cfRule>
  </conditionalFormatting>
  <conditionalFormatting sqref="Q164:Q166">
    <cfRule type="containsText" dxfId="5924" priority="7264" stopIfTrue="1" operator="containsText" text="NS">
      <formula>NOT(ISERROR(SEARCH("NS",Q164:Q166)))</formula>
    </cfRule>
  </conditionalFormatting>
  <conditionalFormatting sqref="Q164:Q166">
    <cfRule type="containsText" dxfId="5923" priority="7265" stopIfTrue="1" operator="containsText" text="DW">
      <formula>NOT(ISERROR(SEARCH("DW",Q164:Q166)))</formula>
    </cfRule>
  </conditionalFormatting>
  <conditionalFormatting sqref="Q164:Q166">
    <cfRule type="containsText" dxfId="5922" priority="7266" stopIfTrue="1" operator="containsText" text="NC">
      <formula>NOT(ISERROR(SEARCH("NC",Q164:Q166)))</formula>
    </cfRule>
  </conditionalFormatting>
  <conditionalFormatting sqref="Q160:Q161">
    <cfRule type="containsText" dxfId="5921" priority="7267" stopIfTrue="1" operator="containsText" text="NS">
      <formula>NOT(ISERROR(SEARCH("NS",Q160:Q161)))</formula>
    </cfRule>
  </conditionalFormatting>
  <conditionalFormatting sqref="Q160:Q161">
    <cfRule type="containsText" dxfId="5920" priority="7268" stopIfTrue="1" operator="containsText" text="DW">
      <formula>NOT(ISERROR(SEARCH("DW",Q160:Q161)))</formula>
    </cfRule>
  </conditionalFormatting>
  <conditionalFormatting sqref="Q160:Q161">
    <cfRule type="containsText" dxfId="5919" priority="7269" stopIfTrue="1" operator="containsText" text="NC">
      <formula>NOT(ISERROR(SEARCH("NC",Q160:Q161)))</formula>
    </cfRule>
  </conditionalFormatting>
  <conditionalFormatting sqref="Q158:Q159">
    <cfRule type="containsText" dxfId="5918" priority="7270" stopIfTrue="1" operator="containsText" text="NS">
      <formula>NOT(ISERROR(SEARCH("NS",Q158:Q159)))</formula>
    </cfRule>
  </conditionalFormatting>
  <conditionalFormatting sqref="Q158:Q159">
    <cfRule type="containsText" dxfId="5917" priority="7271" stopIfTrue="1" operator="containsText" text="DW">
      <formula>NOT(ISERROR(SEARCH("DW",Q158:Q159)))</formula>
    </cfRule>
  </conditionalFormatting>
  <conditionalFormatting sqref="Q158:Q159">
    <cfRule type="containsText" dxfId="5916" priority="7272" stopIfTrue="1" operator="containsText" text="NC">
      <formula>NOT(ISERROR(SEARCH("NC",Q158:Q159)))</formula>
    </cfRule>
  </conditionalFormatting>
  <conditionalFormatting sqref="Q162">
    <cfRule type="containsText" dxfId="5915" priority="7273" stopIfTrue="1" operator="containsText" text="NS">
      <formula>NOT(ISERROR(SEARCH("NS",Q162)))</formula>
    </cfRule>
  </conditionalFormatting>
  <conditionalFormatting sqref="Q162">
    <cfRule type="containsText" dxfId="5914" priority="7274" stopIfTrue="1" operator="containsText" text="DW">
      <formula>NOT(ISERROR(SEARCH("DW",Q162)))</formula>
    </cfRule>
  </conditionalFormatting>
  <conditionalFormatting sqref="Q162">
    <cfRule type="containsText" dxfId="5913" priority="7275" stopIfTrue="1" operator="containsText" text="NC">
      <formula>NOT(ISERROR(SEARCH("NC",Q162)))</formula>
    </cfRule>
  </conditionalFormatting>
  <conditionalFormatting sqref="Q163">
    <cfRule type="containsText" dxfId="5912" priority="7276" stopIfTrue="1" operator="containsText" text="NS">
      <formula>NOT(ISERROR(SEARCH("NS",Q163)))</formula>
    </cfRule>
  </conditionalFormatting>
  <conditionalFormatting sqref="Q163">
    <cfRule type="containsText" dxfId="5911" priority="7277" stopIfTrue="1" operator="containsText" text="DW">
      <formula>NOT(ISERROR(SEARCH("DW",Q163)))</formula>
    </cfRule>
  </conditionalFormatting>
  <conditionalFormatting sqref="Q163">
    <cfRule type="containsText" dxfId="5910" priority="7278" stopIfTrue="1" operator="containsText" text="NC">
      <formula>NOT(ISERROR(SEARCH("NC",Q163)))</formula>
    </cfRule>
  </conditionalFormatting>
  <conditionalFormatting sqref="Q175">
    <cfRule type="containsText" dxfId="5909" priority="7279" stopIfTrue="1" operator="containsText" text="NS">
      <formula>NOT(ISERROR(SEARCH("NS",Q175)))</formula>
    </cfRule>
  </conditionalFormatting>
  <conditionalFormatting sqref="Q175">
    <cfRule type="containsText" dxfId="5908" priority="7280" stopIfTrue="1" operator="containsText" text="DW">
      <formula>NOT(ISERROR(SEARCH("DW",Q175)))</formula>
    </cfRule>
  </conditionalFormatting>
  <conditionalFormatting sqref="Q175">
    <cfRule type="containsText" dxfId="5907" priority="7281" stopIfTrue="1" operator="containsText" text="NC">
      <formula>NOT(ISERROR(SEARCH("NC",Q175)))</formula>
    </cfRule>
  </conditionalFormatting>
  <conditionalFormatting sqref="AG153:AG156">
    <cfRule type="containsText" dxfId="5906" priority="7282" stopIfTrue="1" operator="containsText" text="NS">
      <formula>NOT(ISERROR(SEARCH("NS",AG153:AG156)))</formula>
    </cfRule>
  </conditionalFormatting>
  <conditionalFormatting sqref="AG153:AG156">
    <cfRule type="containsText" dxfId="5905" priority="7283" stopIfTrue="1" operator="containsText" text="DW">
      <formula>NOT(ISERROR(SEARCH("DW",AG153:AG156)))</formula>
    </cfRule>
  </conditionalFormatting>
  <conditionalFormatting sqref="AG153:AG156">
    <cfRule type="containsText" dxfId="5904" priority="7284" stopIfTrue="1" operator="containsText" text="NC">
      <formula>NOT(ISERROR(SEARCH("NC",AG153:AG156)))</formula>
    </cfRule>
  </conditionalFormatting>
  <conditionalFormatting sqref="AG167:AG174">
    <cfRule type="containsText" dxfId="5903" priority="7285" stopIfTrue="1" operator="containsText" text="NS">
      <formula>NOT(ISERROR(SEARCH("NS",AG167:AG174)))</formula>
    </cfRule>
  </conditionalFormatting>
  <conditionalFormatting sqref="AG167:AG174">
    <cfRule type="containsText" dxfId="5902" priority="7286" stopIfTrue="1" operator="containsText" text="DW">
      <formula>NOT(ISERROR(SEARCH("DW",AG167:AG174)))</formula>
    </cfRule>
  </conditionalFormatting>
  <conditionalFormatting sqref="AG167:AG174">
    <cfRule type="containsText" dxfId="5901" priority="7287" stopIfTrue="1" operator="containsText" text="NC">
      <formula>NOT(ISERROR(SEARCH("NC",AG167:AG174)))</formula>
    </cfRule>
  </conditionalFormatting>
  <conditionalFormatting sqref="AG176:AG192">
    <cfRule type="containsText" dxfId="5900" priority="7288" stopIfTrue="1" operator="containsText" text="NS">
      <formula>NOT(ISERROR(SEARCH("NS",AG176:AG192)))</formula>
    </cfRule>
  </conditionalFormatting>
  <conditionalFormatting sqref="AG176:AG192">
    <cfRule type="containsText" dxfId="5899" priority="7289" stopIfTrue="1" operator="containsText" text="DW">
      <formula>NOT(ISERROR(SEARCH("DW",AG176:AG192)))</formula>
    </cfRule>
  </conditionalFormatting>
  <conditionalFormatting sqref="AG176:AG192">
    <cfRule type="containsText" dxfId="5898" priority="7290" stopIfTrue="1" operator="containsText" text="NC">
      <formula>NOT(ISERROR(SEARCH("NC",AG176:AG192)))</formula>
    </cfRule>
  </conditionalFormatting>
  <conditionalFormatting sqref="AG157">
    <cfRule type="containsText" dxfId="5897" priority="7291" stopIfTrue="1" operator="containsText" text="NS">
      <formula>NOT(ISERROR(SEARCH("NS",AG157)))</formula>
    </cfRule>
  </conditionalFormatting>
  <conditionalFormatting sqref="AG157">
    <cfRule type="containsText" dxfId="5896" priority="7292" stopIfTrue="1" operator="containsText" text="DW">
      <formula>NOT(ISERROR(SEARCH("DW",AG157)))</formula>
    </cfRule>
  </conditionalFormatting>
  <conditionalFormatting sqref="AG157">
    <cfRule type="containsText" dxfId="5895" priority="7293" stopIfTrue="1" operator="containsText" text="NC">
      <formula>NOT(ISERROR(SEARCH("NC",AG157)))</formula>
    </cfRule>
  </conditionalFormatting>
  <conditionalFormatting sqref="AG164:AG166">
    <cfRule type="containsText" dxfId="5894" priority="7294" stopIfTrue="1" operator="containsText" text="NS">
      <formula>NOT(ISERROR(SEARCH("NS",AG164:AG166)))</formula>
    </cfRule>
  </conditionalFormatting>
  <conditionalFormatting sqref="AG164:AG166">
    <cfRule type="containsText" dxfId="5893" priority="7295" stopIfTrue="1" operator="containsText" text="DW">
      <formula>NOT(ISERROR(SEARCH("DW",AG164:AG166)))</formula>
    </cfRule>
  </conditionalFormatting>
  <conditionalFormatting sqref="AG164:AG166">
    <cfRule type="containsText" dxfId="5892" priority="7296" stopIfTrue="1" operator="containsText" text="NC">
      <formula>NOT(ISERROR(SEARCH("NC",AG164:AG166)))</formula>
    </cfRule>
  </conditionalFormatting>
  <conditionalFormatting sqref="AG160:AG161">
    <cfRule type="containsText" dxfId="5891" priority="7297" stopIfTrue="1" operator="containsText" text="NS">
      <formula>NOT(ISERROR(SEARCH("NS",AG160:AG161)))</formula>
    </cfRule>
  </conditionalFormatting>
  <conditionalFormatting sqref="AG160:AG161">
    <cfRule type="containsText" dxfId="5890" priority="7298" stopIfTrue="1" operator="containsText" text="DW">
      <formula>NOT(ISERROR(SEARCH("DW",AG160:AG161)))</formula>
    </cfRule>
  </conditionalFormatting>
  <conditionalFormatting sqref="AG160:AG161">
    <cfRule type="containsText" dxfId="5889" priority="7299" stopIfTrue="1" operator="containsText" text="NC">
      <formula>NOT(ISERROR(SEARCH("NC",AG160:AG161)))</formula>
    </cfRule>
  </conditionalFormatting>
  <conditionalFormatting sqref="AG158:AG159">
    <cfRule type="containsText" dxfId="5888" priority="7300" stopIfTrue="1" operator="containsText" text="NS">
      <formula>NOT(ISERROR(SEARCH("NS",AG158:AG159)))</formula>
    </cfRule>
  </conditionalFormatting>
  <conditionalFormatting sqref="AG158:AG159">
    <cfRule type="containsText" dxfId="5887" priority="7301" stopIfTrue="1" operator="containsText" text="DW">
      <formula>NOT(ISERROR(SEARCH("DW",AG158:AG159)))</formula>
    </cfRule>
  </conditionalFormatting>
  <conditionalFormatting sqref="AG158:AG159">
    <cfRule type="containsText" dxfId="5886" priority="7302" stopIfTrue="1" operator="containsText" text="NC">
      <formula>NOT(ISERROR(SEARCH("NC",AG158:AG159)))</formula>
    </cfRule>
  </conditionalFormatting>
  <conditionalFormatting sqref="AG162">
    <cfRule type="containsText" dxfId="5885" priority="7303" stopIfTrue="1" operator="containsText" text="NS">
      <formula>NOT(ISERROR(SEARCH("NS",AG162)))</formula>
    </cfRule>
  </conditionalFormatting>
  <conditionalFormatting sqref="AG162">
    <cfRule type="containsText" dxfId="5884" priority="7304" stopIfTrue="1" operator="containsText" text="DW">
      <formula>NOT(ISERROR(SEARCH("DW",AG162)))</formula>
    </cfRule>
  </conditionalFormatting>
  <conditionalFormatting sqref="AG162">
    <cfRule type="containsText" dxfId="5883" priority="7305" stopIfTrue="1" operator="containsText" text="NC">
      <formula>NOT(ISERROR(SEARCH("NC",AG162)))</formula>
    </cfRule>
  </conditionalFormatting>
  <conditionalFormatting sqref="AG163">
    <cfRule type="containsText" dxfId="5882" priority="7306" stopIfTrue="1" operator="containsText" text="NS">
      <formula>NOT(ISERROR(SEARCH("NS",AG163)))</formula>
    </cfRule>
  </conditionalFormatting>
  <conditionalFormatting sqref="AG163">
    <cfRule type="containsText" dxfId="5881" priority="7307" stopIfTrue="1" operator="containsText" text="DW">
      <formula>NOT(ISERROR(SEARCH("DW",AG163)))</formula>
    </cfRule>
  </conditionalFormatting>
  <conditionalFormatting sqref="AG163">
    <cfRule type="containsText" dxfId="5880" priority="7308" stopIfTrue="1" operator="containsText" text="NC">
      <formula>NOT(ISERROR(SEARCH("NC",AG163)))</formula>
    </cfRule>
  </conditionalFormatting>
  <conditionalFormatting sqref="AG175">
    <cfRule type="containsText" dxfId="5879" priority="7309" stopIfTrue="1" operator="containsText" text="NS">
      <formula>NOT(ISERROR(SEARCH("NS",AG175)))</formula>
    </cfRule>
  </conditionalFormatting>
  <conditionalFormatting sqref="AG175">
    <cfRule type="containsText" dxfId="5878" priority="7310" stopIfTrue="1" operator="containsText" text="DW">
      <formula>NOT(ISERROR(SEARCH("DW",AG175)))</formula>
    </cfRule>
  </conditionalFormatting>
  <conditionalFormatting sqref="AG175">
    <cfRule type="containsText" dxfId="5877" priority="7311" stopIfTrue="1" operator="containsText" text="NC">
      <formula>NOT(ISERROR(SEARCH("NC",AG175)))</formula>
    </cfRule>
  </conditionalFormatting>
  <conditionalFormatting sqref="M153:M156">
    <cfRule type="containsText" dxfId="5876" priority="7312" stopIfTrue="1" operator="containsText" text="NS">
      <formula>NOT(ISERROR(SEARCH("NS",M153:M156)))</formula>
    </cfRule>
  </conditionalFormatting>
  <conditionalFormatting sqref="M153:M156">
    <cfRule type="containsText" dxfId="5875" priority="7313" stopIfTrue="1" operator="containsText" text="DW">
      <formula>NOT(ISERROR(SEARCH("DW",M153:M156)))</formula>
    </cfRule>
  </conditionalFormatting>
  <conditionalFormatting sqref="M153:M156">
    <cfRule type="containsText" dxfId="5874" priority="7314" stopIfTrue="1" operator="containsText" text="NC">
      <formula>NOT(ISERROR(SEARCH("NC",M153:M156)))</formula>
    </cfRule>
  </conditionalFormatting>
  <conditionalFormatting sqref="M167:M174">
    <cfRule type="containsText" dxfId="5873" priority="7315" stopIfTrue="1" operator="containsText" text="NS">
      <formula>NOT(ISERROR(SEARCH("NS",M167:M174)))</formula>
    </cfRule>
  </conditionalFormatting>
  <conditionalFormatting sqref="M167:M174">
    <cfRule type="containsText" dxfId="5872" priority="7316" stopIfTrue="1" operator="containsText" text="DW">
      <formula>NOT(ISERROR(SEARCH("DW",M167:M174)))</formula>
    </cfRule>
  </conditionalFormatting>
  <conditionalFormatting sqref="M167:M174">
    <cfRule type="containsText" dxfId="5871" priority="7317" stopIfTrue="1" operator="containsText" text="NC">
      <formula>NOT(ISERROR(SEARCH("NC",M167:M174)))</formula>
    </cfRule>
  </conditionalFormatting>
  <conditionalFormatting sqref="M176:M192">
    <cfRule type="containsText" dxfId="5870" priority="7318" stopIfTrue="1" operator="containsText" text="NS">
      <formula>NOT(ISERROR(SEARCH("NS",M176:M192)))</formula>
    </cfRule>
  </conditionalFormatting>
  <conditionalFormatting sqref="M176:M192">
    <cfRule type="containsText" dxfId="5869" priority="7319" stopIfTrue="1" operator="containsText" text="DW">
      <formula>NOT(ISERROR(SEARCH("DW",M176:M192)))</formula>
    </cfRule>
  </conditionalFormatting>
  <conditionalFormatting sqref="M176:M192">
    <cfRule type="containsText" dxfId="5868" priority="7320" stopIfTrue="1" operator="containsText" text="NC">
      <formula>NOT(ISERROR(SEARCH("NC",M176:M192)))</formula>
    </cfRule>
  </conditionalFormatting>
  <conditionalFormatting sqref="M157">
    <cfRule type="containsText" dxfId="5867" priority="7321" stopIfTrue="1" operator="containsText" text="NS">
      <formula>NOT(ISERROR(SEARCH("NS",M157)))</formula>
    </cfRule>
  </conditionalFormatting>
  <conditionalFormatting sqref="M157">
    <cfRule type="containsText" dxfId="5866" priority="7322" stopIfTrue="1" operator="containsText" text="DW">
      <formula>NOT(ISERROR(SEARCH("DW",M157)))</formula>
    </cfRule>
  </conditionalFormatting>
  <conditionalFormatting sqref="M157">
    <cfRule type="containsText" dxfId="5865" priority="7323" stopIfTrue="1" operator="containsText" text="NC">
      <formula>NOT(ISERROR(SEARCH("NC",M157)))</formula>
    </cfRule>
  </conditionalFormatting>
  <conditionalFormatting sqref="M164:M166">
    <cfRule type="containsText" dxfId="5864" priority="7324" stopIfTrue="1" operator="containsText" text="NS">
      <formula>NOT(ISERROR(SEARCH("NS",M164:M166)))</formula>
    </cfRule>
  </conditionalFormatting>
  <conditionalFormatting sqref="M164:M166">
    <cfRule type="containsText" dxfId="5863" priority="7325" stopIfTrue="1" operator="containsText" text="DW">
      <formula>NOT(ISERROR(SEARCH("DW",M164:M166)))</formula>
    </cfRule>
  </conditionalFormatting>
  <conditionalFormatting sqref="M164:M166">
    <cfRule type="containsText" dxfId="5862" priority="7326" stopIfTrue="1" operator="containsText" text="NC">
      <formula>NOT(ISERROR(SEARCH("NC",M164:M166)))</formula>
    </cfRule>
  </conditionalFormatting>
  <conditionalFormatting sqref="M160:M161">
    <cfRule type="containsText" dxfId="5861" priority="7327" stopIfTrue="1" operator="containsText" text="NS">
      <formula>NOT(ISERROR(SEARCH("NS",M160:M161)))</formula>
    </cfRule>
  </conditionalFormatting>
  <conditionalFormatting sqref="M160:M161">
    <cfRule type="containsText" dxfId="5860" priority="7328" stopIfTrue="1" operator="containsText" text="DW">
      <formula>NOT(ISERROR(SEARCH("DW",M160:M161)))</formula>
    </cfRule>
  </conditionalFormatting>
  <conditionalFormatting sqref="M160:M161">
    <cfRule type="containsText" dxfId="5859" priority="7329" stopIfTrue="1" operator="containsText" text="NC">
      <formula>NOT(ISERROR(SEARCH("NC",M160:M161)))</formula>
    </cfRule>
  </conditionalFormatting>
  <conditionalFormatting sqref="M158:M159">
    <cfRule type="containsText" dxfId="5858" priority="7330" stopIfTrue="1" operator="containsText" text="NS">
      <formula>NOT(ISERROR(SEARCH("NS",M158:M159)))</formula>
    </cfRule>
  </conditionalFormatting>
  <conditionalFormatting sqref="M158:M159">
    <cfRule type="containsText" dxfId="5857" priority="7331" stopIfTrue="1" operator="containsText" text="DW">
      <formula>NOT(ISERROR(SEARCH("DW",M158:M159)))</formula>
    </cfRule>
  </conditionalFormatting>
  <conditionalFormatting sqref="M158:M159">
    <cfRule type="containsText" dxfId="5856" priority="7332" stopIfTrue="1" operator="containsText" text="NC">
      <formula>NOT(ISERROR(SEARCH("NC",M158:M159)))</formula>
    </cfRule>
  </conditionalFormatting>
  <conditionalFormatting sqref="M162">
    <cfRule type="containsText" dxfId="5855" priority="7333" stopIfTrue="1" operator="containsText" text="NS">
      <formula>NOT(ISERROR(SEARCH("NS",M162)))</formula>
    </cfRule>
  </conditionalFormatting>
  <conditionalFormatting sqref="M162">
    <cfRule type="containsText" dxfId="5854" priority="7334" stopIfTrue="1" operator="containsText" text="DW">
      <formula>NOT(ISERROR(SEARCH("DW",M162)))</formula>
    </cfRule>
  </conditionalFormatting>
  <conditionalFormatting sqref="M162">
    <cfRule type="containsText" dxfId="5853" priority="7335" stopIfTrue="1" operator="containsText" text="NC">
      <formula>NOT(ISERROR(SEARCH("NC",M162)))</formula>
    </cfRule>
  </conditionalFormatting>
  <conditionalFormatting sqref="M163">
    <cfRule type="containsText" dxfId="5852" priority="7336" stopIfTrue="1" operator="containsText" text="NS">
      <formula>NOT(ISERROR(SEARCH("NS",M163)))</formula>
    </cfRule>
  </conditionalFormatting>
  <conditionalFormatting sqref="M163">
    <cfRule type="containsText" dxfId="5851" priority="7337" stopIfTrue="1" operator="containsText" text="DW">
      <formula>NOT(ISERROR(SEARCH("DW",M163)))</formula>
    </cfRule>
  </conditionalFormatting>
  <conditionalFormatting sqref="M163">
    <cfRule type="containsText" dxfId="5850" priority="7338" stopIfTrue="1" operator="containsText" text="NC">
      <formula>NOT(ISERROR(SEARCH("NC",M163)))</formula>
    </cfRule>
  </conditionalFormatting>
  <conditionalFormatting sqref="M175">
    <cfRule type="containsText" dxfId="5849" priority="7339" stopIfTrue="1" operator="containsText" text="NS">
      <formula>NOT(ISERROR(SEARCH("NS",M175)))</formula>
    </cfRule>
  </conditionalFormatting>
  <conditionalFormatting sqref="M175">
    <cfRule type="containsText" dxfId="5848" priority="7340" stopIfTrue="1" operator="containsText" text="DW">
      <formula>NOT(ISERROR(SEARCH("DW",M175)))</formula>
    </cfRule>
  </conditionalFormatting>
  <conditionalFormatting sqref="M175">
    <cfRule type="containsText" dxfId="5847" priority="7341" stopIfTrue="1" operator="containsText" text="NC">
      <formula>NOT(ISERROR(SEARCH("NC",M175)))</formula>
    </cfRule>
  </conditionalFormatting>
  <conditionalFormatting sqref="AC153:AC156">
    <cfRule type="containsText" dxfId="5846" priority="7342" stopIfTrue="1" operator="containsText" text="NS">
      <formula>NOT(ISERROR(SEARCH("NS",AC153:AC156)))</formula>
    </cfRule>
  </conditionalFormatting>
  <conditionalFormatting sqref="AC153:AC156">
    <cfRule type="containsText" dxfId="5845" priority="7343" stopIfTrue="1" operator="containsText" text="DW">
      <formula>NOT(ISERROR(SEARCH("DW",AC153:AC156)))</formula>
    </cfRule>
  </conditionalFormatting>
  <conditionalFormatting sqref="AC153:AC156">
    <cfRule type="containsText" dxfId="5844" priority="7344" stopIfTrue="1" operator="containsText" text="NC">
      <formula>NOT(ISERROR(SEARCH("NC",AC153:AC156)))</formula>
    </cfRule>
  </conditionalFormatting>
  <conditionalFormatting sqref="AC167:AC174">
    <cfRule type="containsText" dxfId="5843" priority="7345" stopIfTrue="1" operator="containsText" text="NS">
      <formula>NOT(ISERROR(SEARCH("NS",AC167:AC174)))</formula>
    </cfRule>
  </conditionalFormatting>
  <conditionalFormatting sqref="AC167:AC174">
    <cfRule type="containsText" dxfId="5842" priority="7346" stopIfTrue="1" operator="containsText" text="DW">
      <formula>NOT(ISERROR(SEARCH("DW",AC167:AC174)))</formula>
    </cfRule>
  </conditionalFormatting>
  <conditionalFormatting sqref="AC167:AC174">
    <cfRule type="containsText" dxfId="5841" priority="7347" stopIfTrue="1" operator="containsText" text="NC">
      <formula>NOT(ISERROR(SEARCH("NC",AC167:AC174)))</formula>
    </cfRule>
  </conditionalFormatting>
  <conditionalFormatting sqref="AC176:AC192">
    <cfRule type="containsText" dxfId="5840" priority="7348" stopIfTrue="1" operator="containsText" text="NS">
      <formula>NOT(ISERROR(SEARCH("NS",AC176:AC192)))</formula>
    </cfRule>
  </conditionalFormatting>
  <conditionalFormatting sqref="AC176:AC192">
    <cfRule type="containsText" dxfId="5839" priority="7349" stopIfTrue="1" operator="containsText" text="DW">
      <formula>NOT(ISERROR(SEARCH("DW",AC176:AC192)))</formula>
    </cfRule>
  </conditionalFormatting>
  <conditionalFormatting sqref="AC176:AC192">
    <cfRule type="containsText" dxfId="5838" priority="7350" stopIfTrue="1" operator="containsText" text="NC">
      <formula>NOT(ISERROR(SEARCH("NC",AC176:AC192)))</formula>
    </cfRule>
  </conditionalFormatting>
  <conditionalFormatting sqref="AC157">
    <cfRule type="containsText" dxfId="5837" priority="7351" stopIfTrue="1" operator="containsText" text="NS">
      <formula>NOT(ISERROR(SEARCH("NS",AC157)))</formula>
    </cfRule>
  </conditionalFormatting>
  <conditionalFormatting sqref="AC157">
    <cfRule type="containsText" dxfId="5836" priority="7352" stopIfTrue="1" operator="containsText" text="DW">
      <formula>NOT(ISERROR(SEARCH("DW",AC157)))</formula>
    </cfRule>
  </conditionalFormatting>
  <conditionalFormatting sqref="AC157">
    <cfRule type="containsText" dxfId="5835" priority="7353" stopIfTrue="1" operator="containsText" text="NC">
      <formula>NOT(ISERROR(SEARCH("NC",AC157)))</formula>
    </cfRule>
  </conditionalFormatting>
  <conditionalFormatting sqref="AC164:AC166">
    <cfRule type="containsText" dxfId="5834" priority="7354" stopIfTrue="1" operator="containsText" text="NS">
      <formula>NOT(ISERROR(SEARCH("NS",AC164:AC166)))</formula>
    </cfRule>
  </conditionalFormatting>
  <conditionalFormatting sqref="AC164:AC166">
    <cfRule type="containsText" dxfId="5833" priority="7355" stopIfTrue="1" operator="containsText" text="DW">
      <formula>NOT(ISERROR(SEARCH("DW",AC164:AC166)))</formula>
    </cfRule>
  </conditionalFormatting>
  <conditionalFormatting sqref="AC164:AC166">
    <cfRule type="containsText" dxfId="5832" priority="7356" stopIfTrue="1" operator="containsText" text="NC">
      <formula>NOT(ISERROR(SEARCH("NC",AC164:AC166)))</formula>
    </cfRule>
  </conditionalFormatting>
  <conditionalFormatting sqref="AC160:AC161">
    <cfRule type="containsText" dxfId="5831" priority="7357" stopIfTrue="1" operator="containsText" text="NS">
      <formula>NOT(ISERROR(SEARCH("NS",AC160:AC161)))</formula>
    </cfRule>
  </conditionalFormatting>
  <conditionalFormatting sqref="AC160:AC161">
    <cfRule type="containsText" dxfId="5830" priority="7358" stopIfTrue="1" operator="containsText" text="DW">
      <formula>NOT(ISERROR(SEARCH("DW",AC160:AC161)))</formula>
    </cfRule>
  </conditionalFormatting>
  <conditionalFormatting sqref="AC160:AC161">
    <cfRule type="containsText" dxfId="5829" priority="7359" stopIfTrue="1" operator="containsText" text="NC">
      <formula>NOT(ISERROR(SEARCH("NC",AC160:AC161)))</formula>
    </cfRule>
  </conditionalFormatting>
  <conditionalFormatting sqref="AC158:AC159">
    <cfRule type="containsText" dxfId="5828" priority="7360" stopIfTrue="1" operator="containsText" text="NS">
      <formula>NOT(ISERROR(SEARCH("NS",AC158:AC159)))</formula>
    </cfRule>
  </conditionalFormatting>
  <conditionalFormatting sqref="AC158:AC159">
    <cfRule type="containsText" dxfId="5827" priority="7361" stopIfTrue="1" operator="containsText" text="DW">
      <formula>NOT(ISERROR(SEARCH("DW",AC158:AC159)))</formula>
    </cfRule>
  </conditionalFormatting>
  <conditionalFormatting sqref="AC158:AC159">
    <cfRule type="containsText" dxfId="5826" priority="7362" stopIfTrue="1" operator="containsText" text="NC">
      <formula>NOT(ISERROR(SEARCH("NC",AC158:AC159)))</formula>
    </cfRule>
  </conditionalFormatting>
  <conditionalFormatting sqref="AC162">
    <cfRule type="containsText" dxfId="5825" priority="7363" stopIfTrue="1" operator="containsText" text="NS">
      <formula>NOT(ISERROR(SEARCH("NS",AC162)))</formula>
    </cfRule>
  </conditionalFormatting>
  <conditionalFormatting sqref="AC162">
    <cfRule type="containsText" dxfId="5824" priority="7364" stopIfTrue="1" operator="containsText" text="DW">
      <formula>NOT(ISERROR(SEARCH("DW",AC162)))</formula>
    </cfRule>
  </conditionalFormatting>
  <conditionalFormatting sqref="AC162">
    <cfRule type="containsText" dxfId="5823" priority="7365" stopIfTrue="1" operator="containsText" text="NC">
      <formula>NOT(ISERROR(SEARCH("NC",AC162)))</formula>
    </cfRule>
  </conditionalFormatting>
  <conditionalFormatting sqref="AC163">
    <cfRule type="containsText" dxfId="5822" priority="7366" stopIfTrue="1" operator="containsText" text="NS">
      <formula>NOT(ISERROR(SEARCH("NS",AC163)))</formula>
    </cfRule>
  </conditionalFormatting>
  <conditionalFormatting sqref="AC163">
    <cfRule type="containsText" dxfId="5821" priority="7367" stopIfTrue="1" operator="containsText" text="DW">
      <formula>NOT(ISERROR(SEARCH("DW",AC163)))</formula>
    </cfRule>
  </conditionalFormatting>
  <conditionalFormatting sqref="AC163">
    <cfRule type="containsText" dxfId="5820" priority="7368" stopIfTrue="1" operator="containsText" text="NC">
      <formula>NOT(ISERROR(SEARCH("NC",AC163)))</formula>
    </cfRule>
  </conditionalFormatting>
  <conditionalFormatting sqref="AC175">
    <cfRule type="containsText" dxfId="5819" priority="7369" stopIfTrue="1" operator="containsText" text="NS">
      <formula>NOT(ISERROR(SEARCH("NS",AC175)))</formula>
    </cfRule>
  </conditionalFormatting>
  <conditionalFormatting sqref="AC175">
    <cfRule type="containsText" dxfId="5818" priority="7370" stopIfTrue="1" operator="containsText" text="DW">
      <formula>NOT(ISERROR(SEARCH("DW",AC175)))</formula>
    </cfRule>
  </conditionalFormatting>
  <conditionalFormatting sqref="AC175">
    <cfRule type="containsText" dxfId="5817" priority="7371" stopIfTrue="1" operator="containsText" text="NC">
      <formula>NOT(ISERROR(SEARCH("NC",AC175)))</formula>
    </cfRule>
  </conditionalFormatting>
  <conditionalFormatting sqref="L153:L156">
    <cfRule type="containsText" dxfId="5816" priority="7372" stopIfTrue="1" operator="containsText" text="NS">
      <formula>NOT(ISERROR(SEARCH("NS",L153:L156)))</formula>
    </cfRule>
  </conditionalFormatting>
  <conditionalFormatting sqref="L153:L156">
    <cfRule type="containsText" dxfId="5815" priority="7373" stopIfTrue="1" operator="containsText" text="DW">
      <formula>NOT(ISERROR(SEARCH("DW",L153:L156)))</formula>
    </cfRule>
  </conditionalFormatting>
  <conditionalFormatting sqref="L153:L156">
    <cfRule type="containsText" dxfId="5814" priority="7374" stopIfTrue="1" operator="containsText" text="NC">
      <formula>NOT(ISERROR(SEARCH("NC",L153:L156)))</formula>
    </cfRule>
  </conditionalFormatting>
  <conditionalFormatting sqref="L167:L174">
    <cfRule type="containsText" dxfId="5813" priority="7375" stopIfTrue="1" operator="containsText" text="NS">
      <formula>NOT(ISERROR(SEARCH("NS",L167:L174)))</formula>
    </cfRule>
  </conditionalFormatting>
  <conditionalFormatting sqref="L167:L174">
    <cfRule type="containsText" dxfId="5812" priority="7376" stopIfTrue="1" operator="containsText" text="DW">
      <formula>NOT(ISERROR(SEARCH("DW",L167:L174)))</formula>
    </cfRule>
  </conditionalFormatting>
  <conditionalFormatting sqref="L167:L174">
    <cfRule type="containsText" dxfId="5811" priority="7377" stopIfTrue="1" operator="containsText" text="NC">
      <formula>NOT(ISERROR(SEARCH("NC",L167:L174)))</formula>
    </cfRule>
  </conditionalFormatting>
  <conditionalFormatting sqref="L176:L192">
    <cfRule type="containsText" dxfId="5810" priority="7378" stopIfTrue="1" operator="containsText" text="NS">
      <formula>NOT(ISERROR(SEARCH("NS",L176:L192)))</formula>
    </cfRule>
  </conditionalFormatting>
  <conditionalFormatting sqref="L176:L192">
    <cfRule type="containsText" dxfId="5809" priority="7379" stopIfTrue="1" operator="containsText" text="DW">
      <formula>NOT(ISERROR(SEARCH("DW",L176:L192)))</formula>
    </cfRule>
  </conditionalFormatting>
  <conditionalFormatting sqref="L176:L192">
    <cfRule type="containsText" dxfId="5808" priority="7380" stopIfTrue="1" operator="containsText" text="NC">
      <formula>NOT(ISERROR(SEARCH("NC",L176:L192)))</formula>
    </cfRule>
  </conditionalFormatting>
  <conditionalFormatting sqref="L157">
    <cfRule type="containsText" dxfId="5807" priority="7381" stopIfTrue="1" operator="containsText" text="NS">
      <formula>NOT(ISERROR(SEARCH("NS",L157)))</formula>
    </cfRule>
  </conditionalFormatting>
  <conditionalFormatting sqref="L157">
    <cfRule type="containsText" dxfId="5806" priority="7382" stopIfTrue="1" operator="containsText" text="DW">
      <formula>NOT(ISERROR(SEARCH("DW",L157)))</formula>
    </cfRule>
  </conditionalFormatting>
  <conditionalFormatting sqref="L157">
    <cfRule type="containsText" dxfId="5805" priority="7383" stopIfTrue="1" operator="containsText" text="NC">
      <formula>NOT(ISERROR(SEARCH("NC",L157)))</formula>
    </cfRule>
  </conditionalFormatting>
  <conditionalFormatting sqref="L164:L166">
    <cfRule type="containsText" dxfId="5804" priority="7384" stopIfTrue="1" operator="containsText" text="NS">
      <formula>NOT(ISERROR(SEARCH("NS",L164:L166)))</formula>
    </cfRule>
  </conditionalFormatting>
  <conditionalFormatting sqref="L164:L166">
    <cfRule type="containsText" dxfId="5803" priority="7385" stopIfTrue="1" operator="containsText" text="DW">
      <formula>NOT(ISERROR(SEARCH("DW",L164:L166)))</formula>
    </cfRule>
  </conditionalFormatting>
  <conditionalFormatting sqref="L164:L166">
    <cfRule type="containsText" dxfId="5802" priority="7386" stopIfTrue="1" operator="containsText" text="NC">
      <formula>NOT(ISERROR(SEARCH("NC",L164:L166)))</formula>
    </cfRule>
  </conditionalFormatting>
  <conditionalFormatting sqref="L160:L161">
    <cfRule type="containsText" dxfId="5801" priority="7387" stopIfTrue="1" operator="containsText" text="NS">
      <formula>NOT(ISERROR(SEARCH("NS",L160:L161)))</formula>
    </cfRule>
  </conditionalFormatting>
  <conditionalFormatting sqref="L160:L161">
    <cfRule type="containsText" dxfId="5800" priority="7388" stopIfTrue="1" operator="containsText" text="DW">
      <formula>NOT(ISERROR(SEARCH("DW",L160:L161)))</formula>
    </cfRule>
  </conditionalFormatting>
  <conditionalFormatting sqref="L160:L161">
    <cfRule type="containsText" dxfId="5799" priority="7389" stopIfTrue="1" operator="containsText" text="NC">
      <formula>NOT(ISERROR(SEARCH("NC",L160:L161)))</formula>
    </cfRule>
  </conditionalFormatting>
  <conditionalFormatting sqref="L158:L159">
    <cfRule type="containsText" dxfId="5798" priority="7390" stopIfTrue="1" operator="containsText" text="NS">
      <formula>NOT(ISERROR(SEARCH("NS",L158:L159)))</formula>
    </cfRule>
  </conditionalFormatting>
  <conditionalFormatting sqref="L158:L159">
    <cfRule type="containsText" dxfId="5797" priority="7391" stopIfTrue="1" operator="containsText" text="DW">
      <formula>NOT(ISERROR(SEARCH("DW",L158:L159)))</formula>
    </cfRule>
  </conditionalFormatting>
  <conditionalFormatting sqref="L158:L159">
    <cfRule type="containsText" dxfId="5796" priority="7392" stopIfTrue="1" operator="containsText" text="NC">
      <formula>NOT(ISERROR(SEARCH("NC",L158:L159)))</formula>
    </cfRule>
  </conditionalFormatting>
  <conditionalFormatting sqref="L162">
    <cfRule type="containsText" dxfId="5795" priority="7393" stopIfTrue="1" operator="containsText" text="NS">
      <formula>NOT(ISERROR(SEARCH("NS",L162)))</formula>
    </cfRule>
  </conditionalFormatting>
  <conditionalFormatting sqref="L162">
    <cfRule type="containsText" dxfId="5794" priority="7394" stopIfTrue="1" operator="containsText" text="DW">
      <formula>NOT(ISERROR(SEARCH("DW",L162)))</formula>
    </cfRule>
  </conditionalFormatting>
  <conditionalFormatting sqref="L162">
    <cfRule type="containsText" dxfId="5793" priority="7395" stopIfTrue="1" operator="containsText" text="NC">
      <formula>NOT(ISERROR(SEARCH("NC",L162)))</formula>
    </cfRule>
  </conditionalFormatting>
  <conditionalFormatting sqref="L163">
    <cfRule type="containsText" dxfId="5792" priority="7396" stopIfTrue="1" operator="containsText" text="NS">
      <formula>NOT(ISERROR(SEARCH("NS",L163)))</formula>
    </cfRule>
  </conditionalFormatting>
  <conditionalFormatting sqref="L163">
    <cfRule type="containsText" dxfId="5791" priority="7397" stopIfTrue="1" operator="containsText" text="DW">
      <formula>NOT(ISERROR(SEARCH("DW",L163)))</formula>
    </cfRule>
  </conditionalFormatting>
  <conditionalFormatting sqref="L163">
    <cfRule type="containsText" dxfId="5790" priority="7398" stopIfTrue="1" operator="containsText" text="NC">
      <formula>NOT(ISERROR(SEARCH("NC",L163)))</formula>
    </cfRule>
  </conditionalFormatting>
  <conditionalFormatting sqref="L175">
    <cfRule type="containsText" dxfId="5789" priority="7399" stopIfTrue="1" operator="containsText" text="NS">
      <formula>NOT(ISERROR(SEARCH("NS",L175)))</formula>
    </cfRule>
  </conditionalFormatting>
  <conditionalFormatting sqref="L175">
    <cfRule type="containsText" dxfId="5788" priority="7400" stopIfTrue="1" operator="containsText" text="DW">
      <formula>NOT(ISERROR(SEARCH("DW",L175)))</formula>
    </cfRule>
  </conditionalFormatting>
  <conditionalFormatting sqref="L175">
    <cfRule type="containsText" dxfId="5787" priority="7401" stopIfTrue="1" operator="containsText" text="NC">
      <formula>NOT(ISERROR(SEARCH("NC",L175)))</formula>
    </cfRule>
  </conditionalFormatting>
  <conditionalFormatting sqref="U153:U156">
    <cfRule type="containsText" dxfId="5786" priority="7402" stopIfTrue="1" operator="containsText" text="NS">
      <formula>NOT(ISERROR(SEARCH("NS",U153:U156)))</formula>
    </cfRule>
  </conditionalFormatting>
  <conditionalFormatting sqref="U153:U156">
    <cfRule type="containsText" dxfId="5785" priority="7403" stopIfTrue="1" operator="containsText" text="DW">
      <formula>NOT(ISERROR(SEARCH("DW",U153:U156)))</formula>
    </cfRule>
  </conditionalFormatting>
  <conditionalFormatting sqref="U153:U156">
    <cfRule type="containsText" dxfId="5784" priority="7404" stopIfTrue="1" operator="containsText" text="NC">
      <formula>NOT(ISERROR(SEARCH("NC",U153:U156)))</formula>
    </cfRule>
  </conditionalFormatting>
  <conditionalFormatting sqref="U167:U174">
    <cfRule type="containsText" dxfId="5783" priority="7405" stopIfTrue="1" operator="containsText" text="NS">
      <formula>NOT(ISERROR(SEARCH("NS",U167:U174)))</formula>
    </cfRule>
  </conditionalFormatting>
  <conditionalFormatting sqref="U167:U174">
    <cfRule type="containsText" dxfId="5782" priority="7406" stopIfTrue="1" operator="containsText" text="DW">
      <formula>NOT(ISERROR(SEARCH("DW",U167:U174)))</formula>
    </cfRule>
  </conditionalFormatting>
  <conditionalFormatting sqref="U167:U174">
    <cfRule type="containsText" dxfId="5781" priority="7407" stopIfTrue="1" operator="containsText" text="NC">
      <formula>NOT(ISERROR(SEARCH("NC",U167:U174)))</formula>
    </cfRule>
  </conditionalFormatting>
  <conditionalFormatting sqref="U176:U192">
    <cfRule type="containsText" dxfId="5780" priority="7408" stopIfTrue="1" operator="containsText" text="NS">
      <formula>NOT(ISERROR(SEARCH("NS",U176:U192)))</formula>
    </cfRule>
  </conditionalFormatting>
  <conditionalFormatting sqref="U176:U192">
    <cfRule type="containsText" dxfId="5779" priority="7409" stopIfTrue="1" operator="containsText" text="DW">
      <formula>NOT(ISERROR(SEARCH("DW",U176:U192)))</formula>
    </cfRule>
  </conditionalFormatting>
  <conditionalFormatting sqref="U176:U192">
    <cfRule type="containsText" dxfId="5778" priority="7410" stopIfTrue="1" operator="containsText" text="NC">
      <formula>NOT(ISERROR(SEARCH("NC",U176:U192)))</formula>
    </cfRule>
  </conditionalFormatting>
  <conditionalFormatting sqref="U157">
    <cfRule type="containsText" dxfId="5777" priority="7411" stopIfTrue="1" operator="containsText" text="NS">
      <formula>NOT(ISERROR(SEARCH("NS",U157)))</formula>
    </cfRule>
  </conditionalFormatting>
  <conditionalFormatting sqref="U157">
    <cfRule type="containsText" dxfId="5776" priority="7412" stopIfTrue="1" operator="containsText" text="DW">
      <formula>NOT(ISERROR(SEARCH("DW",U157)))</formula>
    </cfRule>
  </conditionalFormatting>
  <conditionalFormatting sqref="U157">
    <cfRule type="containsText" dxfId="5775" priority="7413" stopIfTrue="1" operator="containsText" text="NC">
      <formula>NOT(ISERROR(SEARCH("NC",U157)))</formula>
    </cfRule>
  </conditionalFormatting>
  <conditionalFormatting sqref="U164:U166">
    <cfRule type="containsText" dxfId="5774" priority="7414" stopIfTrue="1" operator="containsText" text="NS">
      <formula>NOT(ISERROR(SEARCH("NS",U164:U166)))</formula>
    </cfRule>
  </conditionalFormatting>
  <conditionalFormatting sqref="U164:U166">
    <cfRule type="containsText" dxfId="5773" priority="7415" stopIfTrue="1" operator="containsText" text="DW">
      <formula>NOT(ISERROR(SEARCH("DW",U164:U166)))</formula>
    </cfRule>
  </conditionalFormatting>
  <conditionalFormatting sqref="U164:U166">
    <cfRule type="containsText" dxfId="5772" priority="7416" stopIfTrue="1" operator="containsText" text="NC">
      <formula>NOT(ISERROR(SEARCH("NC",U164:U166)))</formula>
    </cfRule>
  </conditionalFormatting>
  <conditionalFormatting sqref="U160:U161">
    <cfRule type="containsText" dxfId="5771" priority="7417" stopIfTrue="1" operator="containsText" text="NS">
      <formula>NOT(ISERROR(SEARCH("NS",U160:U161)))</formula>
    </cfRule>
  </conditionalFormatting>
  <conditionalFormatting sqref="U160:U161">
    <cfRule type="containsText" dxfId="5770" priority="7418" stopIfTrue="1" operator="containsText" text="DW">
      <formula>NOT(ISERROR(SEARCH("DW",U160:U161)))</formula>
    </cfRule>
  </conditionalFormatting>
  <conditionalFormatting sqref="U160:U161">
    <cfRule type="containsText" dxfId="5769" priority="7419" stopIfTrue="1" operator="containsText" text="NC">
      <formula>NOT(ISERROR(SEARCH("NC",U160:U161)))</formula>
    </cfRule>
  </conditionalFormatting>
  <conditionalFormatting sqref="U158:U159">
    <cfRule type="containsText" dxfId="5768" priority="7420" stopIfTrue="1" operator="containsText" text="NS">
      <formula>NOT(ISERROR(SEARCH("NS",U158:U159)))</formula>
    </cfRule>
  </conditionalFormatting>
  <conditionalFormatting sqref="U158:U159">
    <cfRule type="containsText" dxfId="5767" priority="7421" stopIfTrue="1" operator="containsText" text="DW">
      <formula>NOT(ISERROR(SEARCH("DW",U158:U159)))</formula>
    </cfRule>
  </conditionalFormatting>
  <conditionalFormatting sqref="U158:U159">
    <cfRule type="containsText" dxfId="5766" priority="7422" stopIfTrue="1" operator="containsText" text="NC">
      <formula>NOT(ISERROR(SEARCH("NC",U158:U159)))</formula>
    </cfRule>
  </conditionalFormatting>
  <conditionalFormatting sqref="U162">
    <cfRule type="containsText" dxfId="5765" priority="7423" stopIfTrue="1" operator="containsText" text="NS">
      <formula>NOT(ISERROR(SEARCH("NS",U162)))</formula>
    </cfRule>
  </conditionalFormatting>
  <conditionalFormatting sqref="U162">
    <cfRule type="containsText" dxfId="5764" priority="7424" stopIfTrue="1" operator="containsText" text="DW">
      <formula>NOT(ISERROR(SEARCH("DW",U162)))</formula>
    </cfRule>
  </conditionalFormatting>
  <conditionalFormatting sqref="U162">
    <cfRule type="containsText" dxfId="5763" priority="7425" stopIfTrue="1" operator="containsText" text="NC">
      <formula>NOT(ISERROR(SEARCH("NC",U162)))</formula>
    </cfRule>
  </conditionalFormatting>
  <conditionalFormatting sqref="U163">
    <cfRule type="containsText" dxfId="5762" priority="7426" stopIfTrue="1" operator="containsText" text="NS">
      <formula>NOT(ISERROR(SEARCH("NS",U163)))</formula>
    </cfRule>
  </conditionalFormatting>
  <conditionalFormatting sqref="U163">
    <cfRule type="containsText" dxfId="5761" priority="7427" stopIfTrue="1" operator="containsText" text="DW">
      <formula>NOT(ISERROR(SEARCH("DW",U163)))</formula>
    </cfRule>
  </conditionalFormatting>
  <conditionalFormatting sqref="U163">
    <cfRule type="containsText" dxfId="5760" priority="7428" stopIfTrue="1" operator="containsText" text="NC">
      <formula>NOT(ISERROR(SEARCH("NC",U163)))</formula>
    </cfRule>
  </conditionalFormatting>
  <conditionalFormatting sqref="U175">
    <cfRule type="containsText" dxfId="5759" priority="7429" stopIfTrue="1" operator="containsText" text="NS">
      <formula>NOT(ISERROR(SEARCH("NS",U175)))</formula>
    </cfRule>
  </conditionalFormatting>
  <conditionalFormatting sqref="U175">
    <cfRule type="containsText" dxfId="5758" priority="7430" stopIfTrue="1" operator="containsText" text="DW">
      <formula>NOT(ISERROR(SEARCH("DW",U175)))</formula>
    </cfRule>
  </conditionalFormatting>
  <conditionalFormatting sqref="U175">
    <cfRule type="containsText" dxfId="5757" priority="7431" stopIfTrue="1" operator="containsText" text="NC">
      <formula>NOT(ISERROR(SEARCH("NC",U175)))</formula>
    </cfRule>
  </conditionalFormatting>
  <conditionalFormatting sqref="I153:I156">
    <cfRule type="containsText" dxfId="5756" priority="7432" stopIfTrue="1" operator="containsText" text="NS">
      <formula>NOT(ISERROR(SEARCH("NS",I153:I156)))</formula>
    </cfRule>
  </conditionalFormatting>
  <conditionalFormatting sqref="I153:I156">
    <cfRule type="containsText" dxfId="5755" priority="7433" stopIfTrue="1" operator="containsText" text="DW">
      <formula>NOT(ISERROR(SEARCH("DW",I153:I156)))</formula>
    </cfRule>
  </conditionalFormatting>
  <conditionalFormatting sqref="I153:I156">
    <cfRule type="containsText" dxfId="5754" priority="7434" stopIfTrue="1" operator="containsText" text="NC">
      <formula>NOT(ISERROR(SEARCH("NC",I153:I156)))</formula>
    </cfRule>
  </conditionalFormatting>
  <conditionalFormatting sqref="I167:I174">
    <cfRule type="containsText" dxfId="5753" priority="7435" stopIfTrue="1" operator="containsText" text="NS">
      <formula>NOT(ISERROR(SEARCH("NS",I167:I174)))</formula>
    </cfRule>
  </conditionalFormatting>
  <conditionalFormatting sqref="I167:I174">
    <cfRule type="containsText" dxfId="5752" priority="7436" stopIfTrue="1" operator="containsText" text="DW">
      <formula>NOT(ISERROR(SEARCH("DW",I167:I174)))</formula>
    </cfRule>
  </conditionalFormatting>
  <conditionalFormatting sqref="I167:I174">
    <cfRule type="containsText" dxfId="5751" priority="7437" stopIfTrue="1" operator="containsText" text="NC">
      <formula>NOT(ISERROR(SEARCH("NC",I167:I174)))</formula>
    </cfRule>
  </conditionalFormatting>
  <conditionalFormatting sqref="I176:I192">
    <cfRule type="containsText" dxfId="5750" priority="7438" stopIfTrue="1" operator="containsText" text="NS">
      <formula>NOT(ISERROR(SEARCH("NS",I176:I192)))</formula>
    </cfRule>
  </conditionalFormatting>
  <conditionalFormatting sqref="I176:I192">
    <cfRule type="containsText" dxfId="5749" priority="7439" stopIfTrue="1" operator="containsText" text="DW">
      <formula>NOT(ISERROR(SEARCH("DW",I176:I192)))</formula>
    </cfRule>
  </conditionalFormatting>
  <conditionalFormatting sqref="I176:I192">
    <cfRule type="containsText" dxfId="5748" priority="7440" stopIfTrue="1" operator="containsText" text="NC">
      <formula>NOT(ISERROR(SEARCH("NC",I176:I192)))</formula>
    </cfRule>
  </conditionalFormatting>
  <conditionalFormatting sqref="I157">
    <cfRule type="containsText" dxfId="5747" priority="7441" stopIfTrue="1" operator="containsText" text="NS">
      <formula>NOT(ISERROR(SEARCH("NS",I157)))</formula>
    </cfRule>
  </conditionalFormatting>
  <conditionalFormatting sqref="I157">
    <cfRule type="containsText" dxfId="5746" priority="7442" stopIfTrue="1" operator="containsText" text="DW">
      <formula>NOT(ISERROR(SEARCH("DW",I157)))</formula>
    </cfRule>
  </conditionalFormatting>
  <conditionalFormatting sqref="I157">
    <cfRule type="containsText" dxfId="5745" priority="7443" stopIfTrue="1" operator="containsText" text="NC">
      <formula>NOT(ISERROR(SEARCH("NC",I157)))</formula>
    </cfRule>
  </conditionalFormatting>
  <conditionalFormatting sqref="I164:I166">
    <cfRule type="containsText" dxfId="5744" priority="7444" stopIfTrue="1" operator="containsText" text="NS">
      <formula>NOT(ISERROR(SEARCH("NS",I164:I166)))</formula>
    </cfRule>
  </conditionalFormatting>
  <conditionalFormatting sqref="I164:I166">
    <cfRule type="containsText" dxfId="5743" priority="7445" stopIfTrue="1" operator="containsText" text="DW">
      <formula>NOT(ISERROR(SEARCH("DW",I164:I166)))</formula>
    </cfRule>
  </conditionalFormatting>
  <conditionalFormatting sqref="I164:I166">
    <cfRule type="containsText" dxfId="5742" priority="7446" stopIfTrue="1" operator="containsText" text="NC">
      <formula>NOT(ISERROR(SEARCH("NC",I164:I166)))</formula>
    </cfRule>
  </conditionalFormatting>
  <conditionalFormatting sqref="I160:I161">
    <cfRule type="containsText" dxfId="5741" priority="7447" stopIfTrue="1" operator="containsText" text="NS">
      <formula>NOT(ISERROR(SEARCH("NS",I160:I161)))</formula>
    </cfRule>
  </conditionalFormatting>
  <conditionalFormatting sqref="I160:I161">
    <cfRule type="containsText" dxfId="5740" priority="7448" stopIfTrue="1" operator="containsText" text="DW">
      <formula>NOT(ISERROR(SEARCH("DW",I160:I161)))</formula>
    </cfRule>
  </conditionalFormatting>
  <conditionalFormatting sqref="I160:I161">
    <cfRule type="containsText" dxfId="5739" priority="7449" stopIfTrue="1" operator="containsText" text="NC">
      <formula>NOT(ISERROR(SEARCH("NC",I160:I161)))</formula>
    </cfRule>
  </conditionalFormatting>
  <conditionalFormatting sqref="I158:I159">
    <cfRule type="containsText" dxfId="5738" priority="7450" stopIfTrue="1" operator="containsText" text="NS">
      <formula>NOT(ISERROR(SEARCH("NS",I158:I159)))</formula>
    </cfRule>
  </conditionalFormatting>
  <conditionalFormatting sqref="I158:I159">
    <cfRule type="containsText" dxfId="5737" priority="7451" stopIfTrue="1" operator="containsText" text="DW">
      <formula>NOT(ISERROR(SEARCH("DW",I158:I159)))</formula>
    </cfRule>
  </conditionalFormatting>
  <conditionalFormatting sqref="I158:I159">
    <cfRule type="containsText" dxfId="5736" priority="7452" stopIfTrue="1" operator="containsText" text="NC">
      <formula>NOT(ISERROR(SEARCH("NC",I158:I159)))</formula>
    </cfRule>
  </conditionalFormatting>
  <conditionalFormatting sqref="I162">
    <cfRule type="containsText" dxfId="5735" priority="7453" stopIfTrue="1" operator="containsText" text="NS">
      <formula>NOT(ISERROR(SEARCH("NS",I162)))</formula>
    </cfRule>
  </conditionalFormatting>
  <conditionalFormatting sqref="I162">
    <cfRule type="containsText" dxfId="5734" priority="7454" stopIfTrue="1" operator="containsText" text="DW">
      <formula>NOT(ISERROR(SEARCH("DW",I162)))</formula>
    </cfRule>
  </conditionalFormatting>
  <conditionalFormatting sqref="I162">
    <cfRule type="containsText" dxfId="5733" priority="7455" stopIfTrue="1" operator="containsText" text="NC">
      <formula>NOT(ISERROR(SEARCH("NC",I162)))</formula>
    </cfRule>
  </conditionalFormatting>
  <conditionalFormatting sqref="I163">
    <cfRule type="containsText" dxfId="5732" priority="7456" stopIfTrue="1" operator="containsText" text="NS">
      <formula>NOT(ISERROR(SEARCH("NS",I163)))</formula>
    </cfRule>
  </conditionalFormatting>
  <conditionalFormatting sqref="I163">
    <cfRule type="containsText" dxfId="5731" priority="7457" stopIfTrue="1" operator="containsText" text="DW">
      <formula>NOT(ISERROR(SEARCH("DW",I163)))</formula>
    </cfRule>
  </conditionalFormatting>
  <conditionalFormatting sqref="I163">
    <cfRule type="containsText" dxfId="5730" priority="7458" stopIfTrue="1" operator="containsText" text="NC">
      <formula>NOT(ISERROR(SEARCH("NC",I163)))</formula>
    </cfRule>
  </conditionalFormatting>
  <conditionalFormatting sqref="I175">
    <cfRule type="containsText" dxfId="5729" priority="7459" stopIfTrue="1" operator="containsText" text="NS">
      <formula>NOT(ISERROR(SEARCH("NS",I175)))</formula>
    </cfRule>
  </conditionalFormatting>
  <conditionalFormatting sqref="I175">
    <cfRule type="containsText" dxfId="5728" priority="7460" stopIfTrue="1" operator="containsText" text="DW">
      <formula>NOT(ISERROR(SEARCH("DW",I175)))</formula>
    </cfRule>
  </conditionalFormatting>
  <conditionalFormatting sqref="I175">
    <cfRule type="containsText" dxfId="5727" priority="7461" stopIfTrue="1" operator="containsText" text="NC">
      <formula>NOT(ISERROR(SEARCH("NC",I175)))</formula>
    </cfRule>
  </conditionalFormatting>
  <conditionalFormatting sqref="AD153:AD156">
    <cfRule type="containsText" dxfId="5726" priority="7462" stopIfTrue="1" operator="containsText" text="NS">
      <formula>NOT(ISERROR(SEARCH("NS",AD153:AD156)))</formula>
    </cfRule>
  </conditionalFormatting>
  <conditionalFormatting sqref="AD153:AD156">
    <cfRule type="containsText" dxfId="5725" priority="7463" stopIfTrue="1" operator="containsText" text="DW">
      <formula>NOT(ISERROR(SEARCH("DW",AD153:AD156)))</formula>
    </cfRule>
  </conditionalFormatting>
  <conditionalFormatting sqref="AD153:AD156">
    <cfRule type="containsText" dxfId="5724" priority="7464" stopIfTrue="1" operator="containsText" text="NC">
      <formula>NOT(ISERROR(SEARCH("NC",AD153:AD156)))</formula>
    </cfRule>
  </conditionalFormatting>
  <conditionalFormatting sqref="AD167:AD174">
    <cfRule type="containsText" dxfId="5723" priority="7465" stopIfTrue="1" operator="containsText" text="NS">
      <formula>NOT(ISERROR(SEARCH("NS",AD167:AD174)))</formula>
    </cfRule>
  </conditionalFormatting>
  <conditionalFormatting sqref="AD167:AD174">
    <cfRule type="containsText" dxfId="5722" priority="7466" stopIfTrue="1" operator="containsText" text="DW">
      <formula>NOT(ISERROR(SEARCH("DW",AD167:AD174)))</formula>
    </cfRule>
  </conditionalFormatting>
  <conditionalFormatting sqref="AD167:AD174">
    <cfRule type="containsText" dxfId="5721" priority="7467" stopIfTrue="1" operator="containsText" text="NC">
      <formula>NOT(ISERROR(SEARCH("NC",AD167:AD174)))</formula>
    </cfRule>
  </conditionalFormatting>
  <conditionalFormatting sqref="AD176:AD192">
    <cfRule type="containsText" dxfId="5720" priority="7468" stopIfTrue="1" operator="containsText" text="NS">
      <formula>NOT(ISERROR(SEARCH("NS",AD176:AD192)))</formula>
    </cfRule>
  </conditionalFormatting>
  <conditionalFormatting sqref="AD176:AD192">
    <cfRule type="containsText" dxfId="5719" priority="7469" stopIfTrue="1" operator="containsText" text="DW">
      <formula>NOT(ISERROR(SEARCH("DW",AD176:AD192)))</formula>
    </cfRule>
  </conditionalFormatting>
  <conditionalFormatting sqref="AD176:AD192">
    <cfRule type="containsText" dxfId="5718" priority="7470" stopIfTrue="1" operator="containsText" text="NC">
      <formula>NOT(ISERROR(SEARCH("NC",AD176:AD192)))</formula>
    </cfRule>
  </conditionalFormatting>
  <conditionalFormatting sqref="AD157">
    <cfRule type="containsText" dxfId="5717" priority="7471" stopIfTrue="1" operator="containsText" text="NS">
      <formula>NOT(ISERROR(SEARCH("NS",AD157)))</formula>
    </cfRule>
  </conditionalFormatting>
  <conditionalFormatting sqref="AD157">
    <cfRule type="containsText" dxfId="5716" priority="7472" stopIfTrue="1" operator="containsText" text="DW">
      <formula>NOT(ISERROR(SEARCH("DW",AD157)))</formula>
    </cfRule>
  </conditionalFormatting>
  <conditionalFormatting sqref="AD157">
    <cfRule type="containsText" dxfId="5715" priority="7473" stopIfTrue="1" operator="containsText" text="NC">
      <formula>NOT(ISERROR(SEARCH("NC",AD157)))</formula>
    </cfRule>
  </conditionalFormatting>
  <conditionalFormatting sqref="AD164:AD166">
    <cfRule type="containsText" dxfId="5714" priority="7474" stopIfTrue="1" operator="containsText" text="NS">
      <formula>NOT(ISERROR(SEARCH("NS",AD164:AD166)))</formula>
    </cfRule>
  </conditionalFormatting>
  <conditionalFormatting sqref="AD164:AD166">
    <cfRule type="containsText" dxfId="5713" priority="7475" stopIfTrue="1" operator="containsText" text="DW">
      <formula>NOT(ISERROR(SEARCH("DW",AD164:AD166)))</formula>
    </cfRule>
  </conditionalFormatting>
  <conditionalFormatting sqref="AD164:AD166">
    <cfRule type="containsText" dxfId="5712" priority="7476" stopIfTrue="1" operator="containsText" text="NC">
      <formula>NOT(ISERROR(SEARCH("NC",AD164:AD166)))</formula>
    </cfRule>
  </conditionalFormatting>
  <conditionalFormatting sqref="AD160:AD161">
    <cfRule type="containsText" dxfId="5711" priority="7477" stopIfTrue="1" operator="containsText" text="NS">
      <formula>NOT(ISERROR(SEARCH("NS",AD160:AD161)))</formula>
    </cfRule>
  </conditionalFormatting>
  <conditionalFormatting sqref="AD160:AD161">
    <cfRule type="containsText" dxfId="5710" priority="7478" stopIfTrue="1" operator="containsText" text="DW">
      <formula>NOT(ISERROR(SEARCH("DW",AD160:AD161)))</formula>
    </cfRule>
  </conditionalFormatting>
  <conditionalFormatting sqref="AD160:AD161">
    <cfRule type="containsText" dxfId="5709" priority="7479" stopIfTrue="1" operator="containsText" text="NC">
      <formula>NOT(ISERROR(SEARCH("NC",AD160:AD161)))</formula>
    </cfRule>
  </conditionalFormatting>
  <conditionalFormatting sqref="AD158:AD159">
    <cfRule type="containsText" dxfId="5708" priority="7480" stopIfTrue="1" operator="containsText" text="NS">
      <formula>NOT(ISERROR(SEARCH("NS",AD158:AD159)))</formula>
    </cfRule>
  </conditionalFormatting>
  <conditionalFormatting sqref="AD158:AD159">
    <cfRule type="containsText" dxfId="5707" priority="7481" stopIfTrue="1" operator="containsText" text="DW">
      <formula>NOT(ISERROR(SEARCH("DW",AD158:AD159)))</formula>
    </cfRule>
  </conditionalFormatting>
  <conditionalFormatting sqref="AD158:AD159">
    <cfRule type="containsText" dxfId="5706" priority="7482" stopIfTrue="1" operator="containsText" text="NC">
      <formula>NOT(ISERROR(SEARCH("NC",AD158:AD159)))</formula>
    </cfRule>
  </conditionalFormatting>
  <conditionalFormatting sqref="AD162">
    <cfRule type="containsText" dxfId="5705" priority="7483" stopIfTrue="1" operator="containsText" text="NS">
      <formula>NOT(ISERROR(SEARCH("NS",AD162)))</formula>
    </cfRule>
  </conditionalFormatting>
  <conditionalFormatting sqref="AD162">
    <cfRule type="containsText" dxfId="5704" priority="7484" stopIfTrue="1" operator="containsText" text="DW">
      <formula>NOT(ISERROR(SEARCH("DW",AD162)))</formula>
    </cfRule>
  </conditionalFormatting>
  <conditionalFormatting sqref="AD162">
    <cfRule type="containsText" dxfId="5703" priority="7485" stopIfTrue="1" operator="containsText" text="NC">
      <formula>NOT(ISERROR(SEARCH("NC",AD162)))</formula>
    </cfRule>
  </conditionalFormatting>
  <conditionalFormatting sqref="AD163">
    <cfRule type="containsText" dxfId="5702" priority="7486" stopIfTrue="1" operator="containsText" text="NS">
      <formula>NOT(ISERROR(SEARCH("NS",AD163)))</formula>
    </cfRule>
  </conditionalFormatting>
  <conditionalFormatting sqref="AD163">
    <cfRule type="containsText" dxfId="5701" priority="7487" stopIfTrue="1" operator="containsText" text="DW">
      <formula>NOT(ISERROR(SEARCH("DW",AD163)))</formula>
    </cfRule>
  </conditionalFormatting>
  <conditionalFormatting sqref="AD163">
    <cfRule type="containsText" dxfId="5700" priority="7488" stopIfTrue="1" operator="containsText" text="NC">
      <formula>NOT(ISERROR(SEARCH("NC",AD163)))</formula>
    </cfRule>
  </conditionalFormatting>
  <conditionalFormatting sqref="AD175">
    <cfRule type="containsText" dxfId="5699" priority="7489" stopIfTrue="1" operator="containsText" text="NS">
      <formula>NOT(ISERROR(SEARCH("NS",AD175)))</formula>
    </cfRule>
  </conditionalFormatting>
  <conditionalFormatting sqref="AD175">
    <cfRule type="containsText" dxfId="5698" priority="7490" stopIfTrue="1" operator="containsText" text="DW">
      <formula>NOT(ISERROR(SEARCH("DW",AD175)))</formula>
    </cfRule>
  </conditionalFormatting>
  <conditionalFormatting sqref="AD175">
    <cfRule type="containsText" dxfId="5697" priority="7491" stopIfTrue="1" operator="containsText" text="NC">
      <formula>NOT(ISERROR(SEARCH("NC",AD175)))</formula>
    </cfRule>
  </conditionalFormatting>
  <conditionalFormatting sqref="AF153:AF156">
    <cfRule type="containsText" dxfId="5696" priority="7492" stopIfTrue="1" operator="containsText" text="NS">
      <formula>NOT(ISERROR(SEARCH("NS",AF153:AF156)))</formula>
    </cfRule>
  </conditionalFormatting>
  <conditionalFormatting sqref="AF153:AF156">
    <cfRule type="containsText" dxfId="5695" priority="7493" stopIfTrue="1" operator="containsText" text="DW">
      <formula>NOT(ISERROR(SEARCH("DW",AF153:AF156)))</formula>
    </cfRule>
  </conditionalFormatting>
  <conditionalFormatting sqref="AF153:AF156">
    <cfRule type="containsText" dxfId="5694" priority="7494" stopIfTrue="1" operator="containsText" text="NC">
      <formula>NOT(ISERROR(SEARCH("NC",AF153:AF156)))</formula>
    </cfRule>
  </conditionalFormatting>
  <conditionalFormatting sqref="AF167:AF174">
    <cfRule type="containsText" dxfId="5693" priority="7495" stopIfTrue="1" operator="containsText" text="NS">
      <formula>NOT(ISERROR(SEARCH("NS",AF167:AF174)))</formula>
    </cfRule>
  </conditionalFormatting>
  <conditionalFormatting sqref="AF167:AF174">
    <cfRule type="containsText" dxfId="5692" priority="7496" stopIfTrue="1" operator="containsText" text="DW">
      <formula>NOT(ISERROR(SEARCH("DW",AF167:AF174)))</formula>
    </cfRule>
  </conditionalFormatting>
  <conditionalFormatting sqref="AF167:AF174">
    <cfRule type="containsText" dxfId="5691" priority="7497" stopIfTrue="1" operator="containsText" text="NC">
      <formula>NOT(ISERROR(SEARCH("NC",AF167:AF174)))</formula>
    </cfRule>
  </conditionalFormatting>
  <conditionalFormatting sqref="AF176:AF192">
    <cfRule type="containsText" dxfId="5690" priority="7498" stopIfTrue="1" operator="containsText" text="NS">
      <formula>NOT(ISERROR(SEARCH("NS",AF176:AF192)))</formula>
    </cfRule>
  </conditionalFormatting>
  <conditionalFormatting sqref="AF176:AF192">
    <cfRule type="containsText" dxfId="5689" priority="7499" stopIfTrue="1" operator="containsText" text="DW">
      <formula>NOT(ISERROR(SEARCH("DW",AF176:AF192)))</formula>
    </cfRule>
  </conditionalFormatting>
  <conditionalFormatting sqref="AF176:AF192">
    <cfRule type="containsText" dxfId="5688" priority="7500" stopIfTrue="1" operator="containsText" text="NC">
      <formula>NOT(ISERROR(SEARCH("NC",AF176:AF192)))</formula>
    </cfRule>
  </conditionalFormatting>
  <conditionalFormatting sqref="AF157">
    <cfRule type="containsText" dxfId="5687" priority="7501" stopIfTrue="1" operator="containsText" text="NS">
      <formula>NOT(ISERROR(SEARCH("NS",AF157)))</formula>
    </cfRule>
  </conditionalFormatting>
  <conditionalFormatting sqref="AF157">
    <cfRule type="containsText" dxfId="5686" priority="7502" stopIfTrue="1" operator="containsText" text="DW">
      <formula>NOT(ISERROR(SEARCH("DW",AF157)))</formula>
    </cfRule>
  </conditionalFormatting>
  <conditionalFormatting sqref="AF157">
    <cfRule type="containsText" dxfId="5685" priority="7503" stopIfTrue="1" operator="containsText" text="NC">
      <formula>NOT(ISERROR(SEARCH("NC",AF157)))</formula>
    </cfRule>
  </conditionalFormatting>
  <conditionalFormatting sqref="AF164:AF166">
    <cfRule type="containsText" dxfId="5684" priority="7504" stopIfTrue="1" operator="containsText" text="NS">
      <formula>NOT(ISERROR(SEARCH("NS",AF164:AF166)))</formula>
    </cfRule>
  </conditionalFormatting>
  <conditionalFormatting sqref="AF164:AF166">
    <cfRule type="containsText" dxfId="5683" priority="7505" stopIfTrue="1" operator="containsText" text="DW">
      <formula>NOT(ISERROR(SEARCH("DW",AF164:AF166)))</formula>
    </cfRule>
  </conditionalFormatting>
  <conditionalFormatting sqref="AF164:AF166">
    <cfRule type="containsText" dxfId="5682" priority="7506" stopIfTrue="1" operator="containsText" text="NC">
      <formula>NOT(ISERROR(SEARCH("NC",AF164:AF166)))</formula>
    </cfRule>
  </conditionalFormatting>
  <conditionalFormatting sqref="AF160:AF161">
    <cfRule type="containsText" dxfId="5681" priority="7507" stopIfTrue="1" operator="containsText" text="NS">
      <formula>NOT(ISERROR(SEARCH("NS",AF160:AF161)))</formula>
    </cfRule>
  </conditionalFormatting>
  <conditionalFormatting sqref="AF160:AF161">
    <cfRule type="containsText" dxfId="5680" priority="7508" stopIfTrue="1" operator="containsText" text="DW">
      <formula>NOT(ISERROR(SEARCH("DW",AF160:AF161)))</formula>
    </cfRule>
  </conditionalFormatting>
  <conditionalFormatting sqref="AF160:AF161">
    <cfRule type="containsText" dxfId="5679" priority="7509" stopIfTrue="1" operator="containsText" text="NC">
      <formula>NOT(ISERROR(SEARCH("NC",AF160:AF161)))</formula>
    </cfRule>
  </conditionalFormatting>
  <conditionalFormatting sqref="AF158:AF159">
    <cfRule type="containsText" dxfId="5678" priority="7510" stopIfTrue="1" operator="containsText" text="NS">
      <formula>NOT(ISERROR(SEARCH("NS",AF158:AF159)))</formula>
    </cfRule>
  </conditionalFormatting>
  <conditionalFormatting sqref="AF158:AF159">
    <cfRule type="containsText" dxfId="5677" priority="7511" stopIfTrue="1" operator="containsText" text="DW">
      <formula>NOT(ISERROR(SEARCH("DW",AF158:AF159)))</formula>
    </cfRule>
  </conditionalFormatting>
  <conditionalFormatting sqref="AF158:AF159">
    <cfRule type="containsText" dxfId="5676" priority="7512" stopIfTrue="1" operator="containsText" text="NC">
      <formula>NOT(ISERROR(SEARCH("NC",AF158:AF159)))</formula>
    </cfRule>
  </conditionalFormatting>
  <conditionalFormatting sqref="AF162">
    <cfRule type="containsText" dxfId="5675" priority="7513" stopIfTrue="1" operator="containsText" text="NS">
      <formula>NOT(ISERROR(SEARCH("NS",AF162)))</formula>
    </cfRule>
  </conditionalFormatting>
  <conditionalFormatting sqref="AF162">
    <cfRule type="containsText" dxfId="5674" priority="7514" stopIfTrue="1" operator="containsText" text="DW">
      <formula>NOT(ISERROR(SEARCH("DW",AF162)))</formula>
    </cfRule>
  </conditionalFormatting>
  <conditionalFormatting sqref="AF162">
    <cfRule type="containsText" dxfId="5673" priority="7515" stopIfTrue="1" operator="containsText" text="NC">
      <formula>NOT(ISERROR(SEARCH("NC",AF162)))</formula>
    </cfRule>
  </conditionalFormatting>
  <conditionalFormatting sqref="AF163">
    <cfRule type="containsText" dxfId="5672" priority="7516" stopIfTrue="1" operator="containsText" text="NS">
      <formula>NOT(ISERROR(SEARCH("NS",AF163)))</formula>
    </cfRule>
  </conditionalFormatting>
  <conditionalFormatting sqref="AF163">
    <cfRule type="containsText" dxfId="5671" priority="7517" stopIfTrue="1" operator="containsText" text="DW">
      <formula>NOT(ISERROR(SEARCH("DW",AF163)))</formula>
    </cfRule>
  </conditionalFormatting>
  <conditionalFormatting sqref="AF163">
    <cfRule type="containsText" dxfId="5670" priority="7518" stopIfTrue="1" operator="containsText" text="NC">
      <formula>NOT(ISERROR(SEARCH("NC",AF163)))</formula>
    </cfRule>
  </conditionalFormatting>
  <conditionalFormatting sqref="AF175">
    <cfRule type="containsText" dxfId="5669" priority="7519" stopIfTrue="1" operator="containsText" text="NS">
      <formula>NOT(ISERROR(SEARCH("NS",AF175)))</formula>
    </cfRule>
  </conditionalFormatting>
  <conditionalFormatting sqref="AF175">
    <cfRule type="containsText" dxfId="5668" priority="7520" stopIfTrue="1" operator="containsText" text="DW">
      <formula>NOT(ISERROR(SEARCH("DW",AF175)))</formula>
    </cfRule>
  </conditionalFormatting>
  <conditionalFormatting sqref="AF175">
    <cfRule type="containsText" dxfId="5667" priority="7521" stopIfTrue="1" operator="containsText" text="NC">
      <formula>NOT(ISERROR(SEARCH("NC",AF175)))</formula>
    </cfRule>
  </conditionalFormatting>
  <conditionalFormatting sqref="P153:P156">
    <cfRule type="containsText" dxfId="5666" priority="7522" stopIfTrue="1" operator="containsText" text="NS">
      <formula>NOT(ISERROR(SEARCH("NS",P153:P156)))</formula>
    </cfRule>
  </conditionalFormatting>
  <conditionalFormatting sqref="P153:P156">
    <cfRule type="containsText" dxfId="5665" priority="7523" stopIfTrue="1" operator="containsText" text="DW">
      <formula>NOT(ISERROR(SEARCH("DW",P153:P156)))</formula>
    </cfRule>
  </conditionalFormatting>
  <conditionalFormatting sqref="P153:P156">
    <cfRule type="containsText" dxfId="5664" priority="7524" stopIfTrue="1" operator="containsText" text="NC">
      <formula>NOT(ISERROR(SEARCH("NC",P153:P156)))</formula>
    </cfRule>
  </conditionalFormatting>
  <conditionalFormatting sqref="P167:P174">
    <cfRule type="containsText" dxfId="5663" priority="7525" stopIfTrue="1" operator="containsText" text="NS">
      <formula>NOT(ISERROR(SEARCH("NS",P167:P174)))</formula>
    </cfRule>
  </conditionalFormatting>
  <conditionalFormatting sqref="P167:P174">
    <cfRule type="containsText" dxfId="5662" priority="7526" stopIfTrue="1" operator="containsText" text="DW">
      <formula>NOT(ISERROR(SEARCH("DW",P167:P174)))</formula>
    </cfRule>
  </conditionalFormatting>
  <conditionalFormatting sqref="P167:P174">
    <cfRule type="containsText" dxfId="5661" priority="7527" stopIfTrue="1" operator="containsText" text="NC">
      <formula>NOT(ISERROR(SEARCH("NC",P167:P174)))</formula>
    </cfRule>
  </conditionalFormatting>
  <conditionalFormatting sqref="P176:P192">
    <cfRule type="containsText" dxfId="5660" priority="7528" stopIfTrue="1" operator="containsText" text="NS">
      <formula>NOT(ISERROR(SEARCH("NS",P176:P192)))</formula>
    </cfRule>
  </conditionalFormatting>
  <conditionalFormatting sqref="P176:P192">
    <cfRule type="containsText" dxfId="5659" priority="7529" stopIfTrue="1" operator="containsText" text="DW">
      <formula>NOT(ISERROR(SEARCH("DW",P176:P192)))</formula>
    </cfRule>
  </conditionalFormatting>
  <conditionalFormatting sqref="P176:P192">
    <cfRule type="containsText" dxfId="5658" priority="7530" stopIfTrue="1" operator="containsText" text="NC">
      <formula>NOT(ISERROR(SEARCH("NC",P176:P192)))</formula>
    </cfRule>
  </conditionalFormatting>
  <conditionalFormatting sqref="P157">
    <cfRule type="containsText" dxfId="5657" priority="7531" stopIfTrue="1" operator="containsText" text="NS">
      <formula>NOT(ISERROR(SEARCH("NS",P157)))</formula>
    </cfRule>
  </conditionalFormatting>
  <conditionalFormatting sqref="P157">
    <cfRule type="containsText" dxfId="5656" priority="7532" stopIfTrue="1" operator="containsText" text="DW">
      <formula>NOT(ISERROR(SEARCH("DW",P157)))</formula>
    </cfRule>
  </conditionalFormatting>
  <conditionalFormatting sqref="P157">
    <cfRule type="containsText" dxfId="5655" priority="7533" stopIfTrue="1" operator="containsText" text="NC">
      <formula>NOT(ISERROR(SEARCH("NC",P157)))</formula>
    </cfRule>
  </conditionalFormatting>
  <conditionalFormatting sqref="P164:P166">
    <cfRule type="containsText" dxfId="5654" priority="7534" stopIfTrue="1" operator="containsText" text="NS">
      <formula>NOT(ISERROR(SEARCH("NS",P164:P166)))</formula>
    </cfRule>
  </conditionalFormatting>
  <conditionalFormatting sqref="P164:P166">
    <cfRule type="containsText" dxfId="5653" priority="7535" stopIfTrue="1" operator="containsText" text="DW">
      <formula>NOT(ISERROR(SEARCH("DW",P164:P166)))</formula>
    </cfRule>
  </conditionalFormatting>
  <conditionalFormatting sqref="P164:P166">
    <cfRule type="containsText" dxfId="5652" priority="7536" stopIfTrue="1" operator="containsText" text="NC">
      <formula>NOT(ISERROR(SEARCH("NC",P164:P166)))</formula>
    </cfRule>
  </conditionalFormatting>
  <conditionalFormatting sqref="P160:P161">
    <cfRule type="containsText" dxfId="5651" priority="7537" stopIfTrue="1" operator="containsText" text="NS">
      <formula>NOT(ISERROR(SEARCH("NS",P160:P161)))</formula>
    </cfRule>
  </conditionalFormatting>
  <conditionalFormatting sqref="P160:P161">
    <cfRule type="containsText" dxfId="5650" priority="7538" stopIfTrue="1" operator="containsText" text="DW">
      <formula>NOT(ISERROR(SEARCH("DW",P160:P161)))</formula>
    </cfRule>
  </conditionalFormatting>
  <conditionalFormatting sqref="P160:P161">
    <cfRule type="containsText" dxfId="5649" priority="7539" stopIfTrue="1" operator="containsText" text="NC">
      <formula>NOT(ISERROR(SEARCH("NC",P160:P161)))</formula>
    </cfRule>
  </conditionalFormatting>
  <conditionalFormatting sqref="P158:P159">
    <cfRule type="containsText" dxfId="5648" priority="7540" stopIfTrue="1" operator="containsText" text="NS">
      <formula>NOT(ISERROR(SEARCH("NS",P158:P159)))</formula>
    </cfRule>
  </conditionalFormatting>
  <conditionalFormatting sqref="P158:P159">
    <cfRule type="containsText" dxfId="5647" priority="7541" stopIfTrue="1" operator="containsText" text="DW">
      <formula>NOT(ISERROR(SEARCH("DW",P158:P159)))</formula>
    </cfRule>
  </conditionalFormatting>
  <conditionalFormatting sqref="P158:P159">
    <cfRule type="containsText" dxfId="5646" priority="7542" stopIfTrue="1" operator="containsText" text="NC">
      <formula>NOT(ISERROR(SEARCH("NC",P158:P159)))</formula>
    </cfRule>
  </conditionalFormatting>
  <conditionalFormatting sqref="P162">
    <cfRule type="containsText" dxfId="5645" priority="7543" stopIfTrue="1" operator="containsText" text="NS">
      <formula>NOT(ISERROR(SEARCH("NS",P162)))</formula>
    </cfRule>
  </conditionalFormatting>
  <conditionalFormatting sqref="P162">
    <cfRule type="containsText" dxfId="5644" priority="7544" stopIfTrue="1" operator="containsText" text="DW">
      <formula>NOT(ISERROR(SEARCH("DW",P162)))</formula>
    </cfRule>
  </conditionalFormatting>
  <conditionalFormatting sqref="P162">
    <cfRule type="containsText" dxfId="5643" priority="7545" stopIfTrue="1" operator="containsText" text="NC">
      <formula>NOT(ISERROR(SEARCH("NC",P162)))</formula>
    </cfRule>
  </conditionalFormatting>
  <conditionalFormatting sqref="P163">
    <cfRule type="containsText" dxfId="5642" priority="7546" stopIfTrue="1" operator="containsText" text="NS">
      <formula>NOT(ISERROR(SEARCH("NS",P163)))</formula>
    </cfRule>
  </conditionalFormatting>
  <conditionalFormatting sqref="P163">
    <cfRule type="containsText" dxfId="5641" priority="7547" stopIfTrue="1" operator="containsText" text="DW">
      <formula>NOT(ISERROR(SEARCH("DW",P163)))</formula>
    </cfRule>
  </conditionalFormatting>
  <conditionalFormatting sqref="P163">
    <cfRule type="containsText" dxfId="5640" priority="7548" stopIfTrue="1" operator="containsText" text="NC">
      <formula>NOT(ISERROR(SEARCH("NC",P163)))</formula>
    </cfRule>
  </conditionalFormatting>
  <conditionalFormatting sqref="P175">
    <cfRule type="containsText" dxfId="5639" priority="7549" stopIfTrue="1" operator="containsText" text="NS">
      <formula>NOT(ISERROR(SEARCH("NS",P175)))</formula>
    </cfRule>
  </conditionalFormatting>
  <conditionalFormatting sqref="P175">
    <cfRule type="containsText" dxfId="5638" priority="7550" stopIfTrue="1" operator="containsText" text="DW">
      <formula>NOT(ISERROR(SEARCH("DW",P175)))</formula>
    </cfRule>
  </conditionalFormatting>
  <conditionalFormatting sqref="P175">
    <cfRule type="containsText" dxfId="5637" priority="7551" stopIfTrue="1" operator="containsText" text="NC">
      <formula>NOT(ISERROR(SEARCH("NC",P175)))</formula>
    </cfRule>
  </conditionalFormatting>
  <conditionalFormatting sqref="Z153:Z156">
    <cfRule type="containsText" dxfId="5636" priority="7552" stopIfTrue="1" operator="containsText" text="NS">
      <formula>NOT(ISERROR(SEARCH("NS",Z153:Z156)))</formula>
    </cfRule>
  </conditionalFormatting>
  <conditionalFormatting sqref="Z153:Z156">
    <cfRule type="containsText" dxfId="5635" priority="7553" stopIfTrue="1" operator="containsText" text="DW">
      <formula>NOT(ISERROR(SEARCH("DW",Z153:Z156)))</formula>
    </cfRule>
  </conditionalFormatting>
  <conditionalFormatting sqref="Z153:Z156">
    <cfRule type="containsText" dxfId="5634" priority="7554" stopIfTrue="1" operator="containsText" text="NC">
      <formula>NOT(ISERROR(SEARCH("NC",Z153:Z156)))</formula>
    </cfRule>
  </conditionalFormatting>
  <conditionalFormatting sqref="Z167:Z174">
    <cfRule type="containsText" dxfId="5633" priority="7555" stopIfTrue="1" operator="containsText" text="NS">
      <formula>NOT(ISERROR(SEARCH("NS",Z167:Z174)))</formula>
    </cfRule>
  </conditionalFormatting>
  <conditionalFormatting sqref="Z167:Z174">
    <cfRule type="containsText" dxfId="5632" priority="7556" stopIfTrue="1" operator="containsText" text="DW">
      <formula>NOT(ISERROR(SEARCH("DW",Z167:Z174)))</formula>
    </cfRule>
  </conditionalFormatting>
  <conditionalFormatting sqref="Z167:Z174">
    <cfRule type="containsText" dxfId="5631" priority="7557" stopIfTrue="1" operator="containsText" text="NC">
      <formula>NOT(ISERROR(SEARCH("NC",Z167:Z174)))</formula>
    </cfRule>
  </conditionalFormatting>
  <conditionalFormatting sqref="Z176:Z192">
    <cfRule type="containsText" dxfId="5630" priority="7558" stopIfTrue="1" operator="containsText" text="NS">
      <formula>NOT(ISERROR(SEARCH("NS",Z176:Z192)))</formula>
    </cfRule>
  </conditionalFormatting>
  <conditionalFormatting sqref="Z176:Z192">
    <cfRule type="containsText" dxfId="5629" priority="7559" stopIfTrue="1" operator="containsText" text="DW">
      <formula>NOT(ISERROR(SEARCH("DW",Z176:Z192)))</formula>
    </cfRule>
  </conditionalFormatting>
  <conditionalFormatting sqref="Z176:Z192">
    <cfRule type="containsText" dxfId="5628" priority="7560" stopIfTrue="1" operator="containsText" text="NC">
      <formula>NOT(ISERROR(SEARCH("NC",Z176:Z192)))</formula>
    </cfRule>
  </conditionalFormatting>
  <conditionalFormatting sqref="Z157">
    <cfRule type="containsText" dxfId="5627" priority="7561" stopIfTrue="1" operator="containsText" text="NS">
      <formula>NOT(ISERROR(SEARCH("NS",Z157)))</formula>
    </cfRule>
  </conditionalFormatting>
  <conditionalFormatting sqref="Z157">
    <cfRule type="containsText" dxfId="5626" priority="7562" stopIfTrue="1" operator="containsText" text="DW">
      <formula>NOT(ISERROR(SEARCH("DW",Z157)))</formula>
    </cfRule>
  </conditionalFormatting>
  <conditionalFormatting sqref="Z157">
    <cfRule type="containsText" dxfId="5625" priority="7563" stopIfTrue="1" operator="containsText" text="NC">
      <formula>NOT(ISERROR(SEARCH("NC",Z157)))</formula>
    </cfRule>
  </conditionalFormatting>
  <conditionalFormatting sqref="Z164:Z166">
    <cfRule type="containsText" dxfId="5624" priority="7564" stopIfTrue="1" operator="containsText" text="NS">
      <formula>NOT(ISERROR(SEARCH("NS",Z164:Z166)))</formula>
    </cfRule>
  </conditionalFormatting>
  <conditionalFormatting sqref="Z164:Z166">
    <cfRule type="containsText" dxfId="5623" priority="7565" stopIfTrue="1" operator="containsText" text="DW">
      <formula>NOT(ISERROR(SEARCH("DW",Z164:Z166)))</formula>
    </cfRule>
  </conditionalFormatting>
  <conditionalFormatting sqref="Z164:Z166">
    <cfRule type="containsText" dxfId="5622" priority="7566" stopIfTrue="1" operator="containsText" text="NC">
      <formula>NOT(ISERROR(SEARCH("NC",Z164:Z166)))</formula>
    </cfRule>
  </conditionalFormatting>
  <conditionalFormatting sqref="Z160:Z161">
    <cfRule type="containsText" dxfId="5621" priority="7567" stopIfTrue="1" operator="containsText" text="NS">
      <formula>NOT(ISERROR(SEARCH("NS",Z160:Z161)))</formula>
    </cfRule>
  </conditionalFormatting>
  <conditionalFormatting sqref="Z160:Z161">
    <cfRule type="containsText" dxfId="5620" priority="7568" stopIfTrue="1" operator="containsText" text="DW">
      <formula>NOT(ISERROR(SEARCH("DW",Z160:Z161)))</formula>
    </cfRule>
  </conditionalFormatting>
  <conditionalFormatting sqref="Z160:Z161">
    <cfRule type="containsText" dxfId="5619" priority="7569" stopIfTrue="1" operator="containsText" text="NC">
      <formula>NOT(ISERROR(SEARCH("NC",Z160:Z161)))</formula>
    </cfRule>
  </conditionalFormatting>
  <conditionalFormatting sqref="Z158:Z159">
    <cfRule type="containsText" dxfId="5618" priority="7570" stopIfTrue="1" operator="containsText" text="NS">
      <formula>NOT(ISERROR(SEARCH("NS",Z158:Z159)))</formula>
    </cfRule>
  </conditionalFormatting>
  <conditionalFormatting sqref="Z158:Z159">
    <cfRule type="containsText" dxfId="5617" priority="7571" stopIfTrue="1" operator="containsText" text="DW">
      <formula>NOT(ISERROR(SEARCH("DW",Z158:Z159)))</formula>
    </cfRule>
  </conditionalFormatting>
  <conditionalFormatting sqref="Z158:Z159">
    <cfRule type="containsText" dxfId="5616" priority="7572" stopIfTrue="1" operator="containsText" text="NC">
      <formula>NOT(ISERROR(SEARCH("NC",Z158:Z159)))</formula>
    </cfRule>
  </conditionalFormatting>
  <conditionalFormatting sqref="Z162">
    <cfRule type="containsText" dxfId="5615" priority="7573" stopIfTrue="1" operator="containsText" text="NS">
      <formula>NOT(ISERROR(SEARCH("NS",Z162)))</formula>
    </cfRule>
  </conditionalFormatting>
  <conditionalFormatting sqref="Z162">
    <cfRule type="containsText" dxfId="5614" priority="7574" stopIfTrue="1" operator="containsText" text="DW">
      <formula>NOT(ISERROR(SEARCH("DW",Z162)))</formula>
    </cfRule>
  </conditionalFormatting>
  <conditionalFormatting sqref="Z162">
    <cfRule type="containsText" dxfId="5613" priority="7575" stopIfTrue="1" operator="containsText" text="NC">
      <formula>NOT(ISERROR(SEARCH("NC",Z162)))</formula>
    </cfRule>
  </conditionalFormatting>
  <conditionalFormatting sqref="Z163">
    <cfRule type="containsText" dxfId="5612" priority="7576" stopIfTrue="1" operator="containsText" text="NS">
      <formula>NOT(ISERROR(SEARCH("NS",Z163)))</formula>
    </cfRule>
  </conditionalFormatting>
  <conditionalFormatting sqref="Z163">
    <cfRule type="containsText" dxfId="5611" priority="7577" stopIfTrue="1" operator="containsText" text="DW">
      <formula>NOT(ISERROR(SEARCH("DW",Z163)))</formula>
    </cfRule>
  </conditionalFormatting>
  <conditionalFormatting sqref="Z163">
    <cfRule type="containsText" dxfId="5610" priority="7578" stopIfTrue="1" operator="containsText" text="NC">
      <formula>NOT(ISERROR(SEARCH("NC",Z163)))</formula>
    </cfRule>
  </conditionalFormatting>
  <conditionalFormatting sqref="Z175">
    <cfRule type="containsText" dxfId="5609" priority="7579" stopIfTrue="1" operator="containsText" text="NS">
      <formula>NOT(ISERROR(SEARCH("NS",Z175)))</formula>
    </cfRule>
  </conditionalFormatting>
  <conditionalFormatting sqref="Z175">
    <cfRule type="containsText" dxfId="5608" priority="7580" stopIfTrue="1" operator="containsText" text="DW">
      <formula>NOT(ISERROR(SEARCH("DW",Z175)))</formula>
    </cfRule>
  </conditionalFormatting>
  <conditionalFormatting sqref="Z175">
    <cfRule type="containsText" dxfId="5607" priority="7581" stopIfTrue="1" operator="containsText" text="NC">
      <formula>NOT(ISERROR(SEARCH("NC",Z175)))</formula>
    </cfRule>
  </conditionalFormatting>
  <conditionalFormatting sqref="AA153:AA156">
    <cfRule type="containsText" dxfId="5606" priority="7582" stopIfTrue="1" operator="containsText" text="NS">
      <formula>NOT(ISERROR(SEARCH("NS",AA153:AA156)))</formula>
    </cfRule>
  </conditionalFormatting>
  <conditionalFormatting sqref="AA153:AA156">
    <cfRule type="containsText" dxfId="5605" priority="7583" stopIfTrue="1" operator="containsText" text="DW">
      <formula>NOT(ISERROR(SEARCH("DW",AA153:AA156)))</formula>
    </cfRule>
  </conditionalFormatting>
  <conditionalFormatting sqref="AA153:AA156">
    <cfRule type="containsText" dxfId="5604" priority="7584" stopIfTrue="1" operator="containsText" text="NC">
      <formula>NOT(ISERROR(SEARCH("NC",AA153:AA156)))</formula>
    </cfRule>
  </conditionalFormatting>
  <conditionalFormatting sqref="AA167:AA174">
    <cfRule type="containsText" dxfId="5603" priority="7585" stopIfTrue="1" operator="containsText" text="NS">
      <formula>NOT(ISERROR(SEARCH("NS",AA167:AA174)))</formula>
    </cfRule>
  </conditionalFormatting>
  <conditionalFormatting sqref="AA167:AA174">
    <cfRule type="containsText" dxfId="5602" priority="7586" stopIfTrue="1" operator="containsText" text="DW">
      <formula>NOT(ISERROR(SEARCH("DW",AA167:AA174)))</formula>
    </cfRule>
  </conditionalFormatting>
  <conditionalFormatting sqref="AA167:AA174">
    <cfRule type="containsText" dxfId="5601" priority="7587" stopIfTrue="1" operator="containsText" text="NC">
      <formula>NOT(ISERROR(SEARCH("NC",AA167:AA174)))</formula>
    </cfRule>
  </conditionalFormatting>
  <conditionalFormatting sqref="AA176:AA192">
    <cfRule type="containsText" dxfId="5600" priority="7588" stopIfTrue="1" operator="containsText" text="NS">
      <formula>NOT(ISERROR(SEARCH("NS",AA176:AA192)))</formula>
    </cfRule>
  </conditionalFormatting>
  <conditionalFormatting sqref="AA176:AA192">
    <cfRule type="containsText" dxfId="5599" priority="7589" stopIfTrue="1" operator="containsText" text="DW">
      <formula>NOT(ISERROR(SEARCH("DW",AA176:AA192)))</formula>
    </cfRule>
  </conditionalFormatting>
  <conditionalFormatting sqref="AA176:AA192">
    <cfRule type="containsText" dxfId="5598" priority="7590" stopIfTrue="1" operator="containsText" text="NC">
      <formula>NOT(ISERROR(SEARCH("NC",AA176:AA192)))</formula>
    </cfRule>
  </conditionalFormatting>
  <conditionalFormatting sqref="AA157">
    <cfRule type="containsText" dxfId="5597" priority="7591" stopIfTrue="1" operator="containsText" text="NS">
      <formula>NOT(ISERROR(SEARCH("NS",AA157)))</formula>
    </cfRule>
  </conditionalFormatting>
  <conditionalFormatting sqref="AA157">
    <cfRule type="containsText" dxfId="5596" priority="7592" stopIfTrue="1" operator="containsText" text="DW">
      <formula>NOT(ISERROR(SEARCH("DW",AA157)))</formula>
    </cfRule>
  </conditionalFormatting>
  <conditionalFormatting sqref="AA157">
    <cfRule type="containsText" dxfId="5595" priority="7593" stopIfTrue="1" operator="containsText" text="NC">
      <formula>NOT(ISERROR(SEARCH("NC",AA157)))</formula>
    </cfRule>
  </conditionalFormatting>
  <conditionalFormatting sqref="AA164:AA166">
    <cfRule type="containsText" dxfId="5594" priority="7594" stopIfTrue="1" operator="containsText" text="NS">
      <formula>NOT(ISERROR(SEARCH("NS",AA164:AA166)))</formula>
    </cfRule>
  </conditionalFormatting>
  <conditionalFormatting sqref="AA164:AA166">
    <cfRule type="containsText" dxfId="5593" priority="7595" stopIfTrue="1" operator="containsText" text="DW">
      <formula>NOT(ISERROR(SEARCH("DW",AA164:AA166)))</formula>
    </cfRule>
  </conditionalFormatting>
  <conditionalFormatting sqref="AA164:AA166">
    <cfRule type="containsText" dxfId="5592" priority="7596" stopIfTrue="1" operator="containsText" text="NC">
      <formula>NOT(ISERROR(SEARCH("NC",AA164:AA166)))</formula>
    </cfRule>
  </conditionalFormatting>
  <conditionalFormatting sqref="AA160:AA161">
    <cfRule type="containsText" dxfId="5591" priority="7597" stopIfTrue="1" operator="containsText" text="NS">
      <formula>NOT(ISERROR(SEARCH("NS",AA160:AA161)))</formula>
    </cfRule>
  </conditionalFormatting>
  <conditionalFormatting sqref="AA160:AA161">
    <cfRule type="containsText" dxfId="5590" priority="7598" stopIfTrue="1" operator="containsText" text="DW">
      <formula>NOT(ISERROR(SEARCH("DW",AA160:AA161)))</formula>
    </cfRule>
  </conditionalFormatting>
  <conditionalFormatting sqref="AA160:AA161">
    <cfRule type="containsText" dxfId="5589" priority="7599" stopIfTrue="1" operator="containsText" text="NC">
      <formula>NOT(ISERROR(SEARCH("NC",AA160:AA161)))</formula>
    </cfRule>
  </conditionalFormatting>
  <conditionalFormatting sqref="AA158:AA159">
    <cfRule type="containsText" dxfId="5588" priority="7600" stopIfTrue="1" operator="containsText" text="NS">
      <formula>NOT(ISERROR(SEARCH("NS",AA158:AA159)))</formula>
    </cfRule>
  </conditionalFormatting>
  <conditionalFormatting sqref="AA158:AA159">
    <cfRule type="containsText" dxfId="5587" priority="7601" stopIfTrue="1" operator="containsText" text="DW">
      <formula>NOT(ISERROR(SEARCH("DW",AA158:AA159)))</formula>
    </cfRule>
  </conditionalFormatting>
  <conditionalFormatting sqref="AA158:AA159">
    <cfRule type="containsText" dxfId="5586" priority="7602" stopIfTrue="1" operator="containsText" text="NC">
      <formula>NOT(ISERROR(SEARCH("NC",AA158:AA159)))</formula>
    </cfRule>
  </conditionalFormatting>
  <conditionalFormatting sqref="AA162">
    <cfRule type="containsText" dxfId="5585" priority="7603" stopIfTrue="1" operator="containsText" text="NS">
      <formula>NOT(ISERROR(SEARCH("NS",AA162)))</formula>
    </cfRule>
  </conditionalFormatting>
  <conditionalFormatting sqref="AA162">
    <cfRule type="containsText" dxfId="5584" priority="7604" stopIfTrue="1" operator="containsText" text="DW">
      <formula>NOT(ISERROR(SEARCH("DW",AA162)))</formula>
    </cfRule>
  </conditionalFormatting>
  <conditionalFormatting sqref="AA162">
    <cfRule type="containsText" dxfId="5583" priority="7605" stopIfTrue="1" operator="containsText" text="NC">
      <formula>NOT(ISERROR(SEARCH("NC",AA162)))</formula>
    </cfRule>
  </conditionalFormatting>
  <conditionalFormatting sqref="AA163">
    <cfRule type="containsText" dxfId="5582" priority="7606" stopIfTrue="1" operator="containsText" text="NS">
      <formula>NOT(ISERROR(SEARCH("NS",AA163)))</formula>
    </cfRule>
  </conditionalFormatting>
  <conditionalFormatting sqref="AA163">
    <cfRule type="containsText" dxfId="5581" priority="7607" stopIfTrue="1" operator="containsText" text="DW">
      <formula>NOT(ISERROR(SEARCH("DW",AA163)))</formula>
    </cfRule>
  </conditionalFormatting>
  <conditionalFormatting sqref="AA163">
    <cfRule type="containsText" dxfId="5580" priority="7608" stopIfTrue="1" operator="containsText" text="NC">
      <formula>NOT(ISERROR(SEARCH("NC",AA163)))</formula>
    </cfRule>
  </conditionalFormatting>
  <conditionalFormatting sqref="AA175">
    <cfRule type="containsText" dxfId="5579" priority="7609" stopIfTrue="1" operator="containsText" text="NS">
      <formula>NOT(ISERROR(SEARCH("NS",AA175)))</formula>
    </cfRule>
  </conditionalFormatting>
  <conditionalFormatting sqref="AA175">
    <cfRule type="containsText" dxfId="5578" priority="7610" stopIfTrue="1" operator="containsText" text="DW">
      <formula>NOT(ISERROR(SEARCH("DW",AA175)))</formula>
    </cfRule>
  </conditionalFormatting>
  <conditionalFormatting sqref="AA175">
    <cfRule type="containsText" dxfId="5577" priority="7611" stopIfTrue="1" operator="containsText" text="NC">
      <formula>NOT(ISERROR(SEARCH("NC",AA175)))</formula>
    </cfRule>
  </conditionalFormatting>
  <conditionalFormatting sqref="AT153:AT156">
    <cfRule type="containsText" dxfId="5576" priority="7612" stopIfTrue="1" operator="containsText" text="NS">
      <formula>NOT(ISERROR(SEARCH("NS",AT153:AT156)))</formula>
    </cfRule>
  </conditionalFormatting>
  <conditionalFormatting sqref="AT153:AT156">
    <cfRule type="containsText" dxfId="5575" priority="7613" stopIfTrue="1" operator="containsText" text="DW">
      <formula>NOT(ISERROR(SEARCH("DW",AT153:AT156)))</formula>
    </cfRule>
  </conditionalFormatting>
  <conditionalFormatting sqref="AT153:AT156">
    <cfRule type="containsText" dxfId="5574" priority="7614" stopIfTrue="1" operator="containsText" text="NC">
      <formula>NOT(ISERROR(SEARCH("NC",AT153:AT156)))</formula>
    </cfRule>
  </conditionalFormatting>
  <conditionalFormatting sqref="AT167:AT174">
    <cfRule type="containsText" dxfId="5573" priority="7615" stopIfTrue="1" operator="containsText" text="NS">
      <formula>NOT(ISERROR(SEARCH("NS",AT167:AT174)))</formula>
    </cfRule>
  </conditionalFormatting>
  <conditionalFormatting sqref="AT167:AT174">
    <cfRule type="containsText" dxfId="5572" priority="7616" stopIfTrue="1" operator="containsText" text="DW">
      <formula>NOT(ISERROR(SEARCH("DW",AT167:AT174)))</formula>
    </cfRule>
  </conditionalFormatting>
  <conditionalFormatting sqref="AT167:AT174">
    <cfRule type="containsText" dxfId="5571" priority="7617" stopIfTrue="1" operator="containsText" text="NC">
      <formula>NOT(ISERROR(SEARCH("NC",AT167:AT174)))</formula>
    </cfRule>
  </conditionalFormatting>
  <conditionalFormatting sqref="AT176:AT192">
    <cfRule type="containsText" dxfId="5570" priority="7618" stopIfTrue="1" operator="containsText" text="NS">
      <formula>NOT(ISERROR(SEARCH("NS",AT176:AT192)))</formula>
    </cfRule>
  </conditionalFormatting>
  <conditionalFormatting sqref="AT176:AT192">
    <cfRule type="containsText" dxfId="5569" priority="7619" stopIfTrue="1" operator="containsText" text="DW">
      <formula>NOT(ISERROR(SEARCH("DW",AT176:AT192)))</formula>
    </cfRule>
  </conditionalFormatting>
  <conditionalFormatting sqref="AT176:AT192">
    <cfRule type="containsText" dxfId="5568" priority="7620" stopIfTrue="1" operator="containsText" text="NC">
      <formula>NOT(ISERROR(SEARCH("NC",AT176:AT192)))</formula>
    </cfRule>
  </conditionalFormatting>
  <conditionalFormatting sqref="AT157">
    <cfRule type="containsText" dxfId="5567" priority="7621" stopIfTrue="1" operator="containsText" text="NS">
      <formula>NOT(ISERROR(SEARCH("NS",AT157)))</formula>
    </cfRule>
  </conditionalFormatting>
  <conditionalFormatting sqref="AT157">
    <cfRule type="containsText" dxfId="5566" priority="7622" stopIfTrue="1" operator="containsText" text="DW">
      <formula>NOT(ISERROR(SEARCH("DW",AT157)))</formula>
    </cfRule>
  </conditionalFormatting>
  <conditionalFormatting sqref="AT157">
    <cfRule type="containsText" dxfId="5565" priority="7623" stopIfTrue="1" operator="containsText" text="NC">
      <formula>NOT(ISERROR(SEARCH("NC",AT157)))</formula>
    </cfRule>
  </conditionalFormatting>
  <conditionalFormatting sqref="AT164:AT166">
    <cfRule type="containsText" dxfId="5564" priority="7624" stopIfTrue="1" operator="containsText" text="NS">
      <formula>NOT(ISERROR(SEARCH("NS",AT164:AT166)))</formula>
    </cfRule>
  </conditionalFormatting>
  <conditionalFormatting sqref="AT164:AT166">
    <cfRule type="containsText" dxfId="5563" priority="7625" stopIfTrue="1" operator="containsText" text="DW">
      <formula>NOT(ISERROR(SEARCH("DW",AT164:AT166)))</formula>
    </cfRule>
  </conditionalFormatting>
  <conditionalFormatting sqref="AT164:AT166">
    <cfRule type="containsText" dxfId="5562" priority="7626" stopIfTrue="1" operator="containsText" text="NC">
      <formula>NOT(ISERROR(SEARCH("NC",AT164:AT166)))</formula>
    </cfRule>
  </conditionalFormatting>
  <conditionalFormatting sqref="AT160:AT161">
    <cfRule type="containsText" dxfId="5561" priority="7627" stopIfTrue="1" operator="containsText" text="NS">
      <formula>NOT(ISERROR(SEARCH("NS",AT160:AT161)))</formula>
    </cfRule>
  </conditionalFormatting>
  <conditionalFormatting sqref="AT160:AT161">
    <cfRule type="containsText" dxfId="5560" priority="7628" stopIfTrue="1" operator="containsText" text="DW">
      <formula>NOT(ISERROR(SEARCH("DW",AT160:AT161)))</formula>
    </cfRule>
  </conditionalFormatting>
  <conditionalFormatting sqref="AT160:AT161">
    <cfRule type="containsText" dxfId="5559" priority="7629" stopIfTrue="1" operator="containsText" text="NC">
      <formula>NOT(ISERROR(SEARCH("NC",AT160:AT161)))</formula>
    </cfRule>
  </conditionalFormatting>
  <conditionalFormatting sqref="AT158:AT159">
    <cfRule type="containsText" dxfId="5558" priority="7630" stopIfTrue="1" operator="containsText" text="NS">
      <formula>NOT(ISERROR(SEARCH("NS",AT158:AT159)))</formula>
    </cfRule>
  </conditionalFormatting>
  <conditionalFormatting sqref="AT158:AT159">
    <cfRule type="containsText" dxfId="5557" priority="7631" stopIfTrue="1" operator="containsText" text="DW">
      <formula>NOT(ISERROR(SEARCH("DW",AT158:AT159)))</formula>
    </cfRule>
  </conditionalFormatting>
  <conditionalFormatting sqref="AT158:AT159">
    <cfRule type="containsText" dxfId="5556" priority="7632" stopIfTrue="1" operator="containsText" text="NC">
      <formula>NOT(ISERROR(SEARCH("NC",AT158:AT159)))</formula>
    </cfRule>
  </conditionalFormatting>
  <conditionalFormatting sqref="AT162">
    <cfRule type="containsText" dxfId="5555" priority="7633" stopIfTrue="1" operator="containsText" text="NS">
      <formula>NOT(ISERROR(SEARCH("NS",AT162)))</formula>
    </cfRule>
  </conditionalFormatting>
  <conditionalFormatting sqref="AT162">
    <cfRule type="containsText" dxfId="5554" priority="7634" stopIfTrue="1" operator="containsText" text="DW">
      <formula>NOT(ISERROR(SEARCH("DW",AT162)))</formula>
    </cfRule>
  </conditionalFormatting>
  <conditionalFormatting sqref="AT162">
    <cfRule type="containsText" dxfId="5553" priority="7635" stopIfTrue="1" operator="containsText" text="NC">
      <formula>NOT(ISERROR(SEARCH("NC",AT162)))</formula>
    </cfRule>
  </conditionalFormatting>
  <conditionalFormatting sqref="AT163">
    <cfRule type="containsText" dxfId="5552" priority="7636" stopIfTrue="1" operator="containsText" text="NS">
      <formula>NOT(ISERROR(SEARCH("NS",AT163)))</formula>
    </cfRule>
  </conditionalFormatting>
  <conditionalFormatting sqref="AT163">
    <cfRule type="containsText" dxfId="5551" priority="7637" stopIfTrue="1" operator="containsText" text="DW">
      <formula>NOT(ISERROR(SEARCH("DW",AT163)))</formula>
    </cfRule>
  </conditionalFormatting>
  <conditionalFormatting sqref="AT163">
    <cfRule type="containsText" dxfId="5550" priority="7638" stopIfTrue="1" operator="containsText" text="NC">
      <formula>NOT(ISERROR(SEARCH("NC",AT163)))</formula>
    </cfRule>
  </conditionalFormatting>
  <conditionalFormatting sqref="AT175">
    <cfRule type="containsText" dxfId="5549" priority="7639" stopIfTrue="1" operator="containsText" text="NS">
      <formula>NOT(ISERROR(SEARCH("NS",AT175)))</formula>
    </cfRule>
  </conditionalFormatting>
  <conditionalFormatting sqref="AT175">
    <cfRule type="containsText" dxfId="5548" priority="7640" stopIfTrue="1" operator="containsText" text="DW">
      <formula>NOT(ISERROR(SEARCH("DW",AT175)))</formula>
    </cfRule>
  </conditionalFormatting>
  <conditionalFormatting sqref="AT175">
    <cfRule type="containsText" dxfId="5547" priority="7641" stopIfTrue="1" operator="containsText" text="NC">
      <formula>NOT(ISERROR(SEARCH("NC",AT175)))</formula>
    </cfRule>
  </conditionalFormatting>
  <conditionalFormatting sqref="AX153:AX156">
    <cfRule type="containsText" dxfId="5546" priority="7642" stopIfTrue="1" operator="containsText" text="NS">
      <formula>NOT(ISERROR(SEARCH("NS",AX153:AX156)))</formula>
    </cfRule>
  </conditionalFormatting>
  <conditionalFormatting sqref="AX153:AX156">
    <cfRule type="containsText" dxfId="5545" priority="7643" stopIfTrue="1" operator="containsText" text="DW">
      <formula>NOT(ISERROR(SEARCH("DW",AX153:AX156)))</formula>
    </cfRule>
  </conditionalFormatting>
  <conditionalFormatting sqref="AX153:AX156">
    <cfRule type="containsText" dxfId="5544" priority="7644" stopIfTrue="1" operator="containsText" text="NC">
      <formula>NOT(ISERROR(SEARCH("NC",AX153:AX156)))</formula>
    </cfRule>
  </conditionalFormatting>
  <conditionalFormatting sqref="AX167:AX174">
    <cfRule type="containsText" dxfId="5543" priority="7645" stopIfTrue="1" operator="containsText" text="NS">
      <formula>NOT(ISERROR(SEARCH("NS",AX167:AX174)))</formula>
    </cfRule>
  </conditionalFormatting>
  <conditionalFormatting sqref="AX167:AX174">
    <cfRule type="containsText" dxfId="5542" priority="7646" stopIfTrue="1" operator="containsText" text="DW">
      <formula>NOT(ISERROR(SEARCH("DW",AX167:AX174)))</formula>
    </cfRule>
  </conditionalFormatting>
  <conditionalFormatting sqref="AX167:AX174">
    <cfRule type="containsText" dxfId="5541" priority="7647" stopIfTrue="1" operator="containsText" text="NC">
      <formula>NOT(ISERROR(SEARCH("NC",AX167:AX174)))</formula>
    </cfRule>
  </conditionalFormatting>
  <conditionalFormatting sqref="AX176:AX192">
    <cfRule type="containsText" dxfId="5540" priority="7648" stopIfTrue="1" operator="containsText" text="NS">
      <formula>NOT(ISERROR(SEARCH("NS",AX176:AX192)))</formula>
    </cfRule>
  </conditionalFormatting>
  <conditionalFormatting sqref="AX176:AX192">
    <cfRule type="containsText" dxfId="5539" priority="7649" stopIfTrue="1" operator="containsText" text="DW">
      <formula>NOT(ISERROR(SEARCH("DW",AX176:AX192)))</formula>
    </cfRule>
  </conditionalFormatting>
  <conditionalFormatting sqref="AX176:AX192">
    <cfRule type="containsText" dxfId="5538" priority="7650" stopIfTrue="1" operator="containsText" text="NC">
      <formula>NOT(ISERROR(SEARCH("NC",AX176:AX192)))</formula>
    </cfRule>
  </conditionalFormatting>
  <conditionalFormatting sqref="AX157">
    <cfRule type="containsText" dxfId="5537" priority="7651" stopIfTrue="1" operator="containsText" text="NS">
      <formula>NOT(ISERROR(SEARCH("NS",AX157)))</formula>
    </cfRule>
  </conditionalFormatting>
  <conditionalFormatting sqref="AX157">
    <cfRule type="containsText" dxfId="5536" priority="7652" stopIfTrue="1" operator="containsText" text="DW">
      <formula>NOT(ISERROR(SEARCH("DW",AX157)))</formula>
    </cfRule>
  </conditionalFormatting>
  <conditionalFormatting sqref="AX157">
    <cfRule type="containsText" dxfId="5535" priority="7653" stopIfTrue="1" operator="containsText" text="NC">
      <formula>NOT(ISERROR(SEARCH("NC",AX157)))</formula>
    </cfRule>
  </conditionalFormatting>
  <conditionalFormatting sqref="AX164:AX166">
    <cfRule type="containsText" dxfId="5534" priority="7654" stopIfTrue="1" operator="containsText" text="NS">
      <formula>NOT(ISERROR(SEARCH("NS",AX164:AX166)))</formula>
    </cfRule>
  </conditionalFormatting>
  <conditionalFormatting sqref="AX164:AX166">
    <cfRule type="containsText" dxfId="5533" priority="7655" stopIfTrue="1" operator="containsText" text="DW">
      <formula>NOT(ISERROR(SEARCH("DW",AX164:AX166)))</formula>
    </cfRule>
  </conditionalFormatting>
  <conditionalFormatting sqref="AX164:AX166">
    <cfRule type="containsText" dxfId="5532" priority="7656" stopIfTrue="1" operator="containsText" text="NC">
      <formula>NOT(ISERROR(SEARCH("NC",AX164:AX166)))</formula>
    </cfRule>
  </conditionalFormatting>
  <conditionalFormatting sqref="AX160:AX161">
    <cfRule type="containsText" dxfId="5531" priority="7657" stopIfTrue="1" operator="containsText" text="NS">
      <formula>NOT(ISERROR(SEARCH("NS",AX160:AX161)))</formula>
    </cfRule>
  </conditionalFormatting>
  <conditionalFormatting sqref="AX160:AX161">
    <cfRule type="containsText" dxfId="5530" priority="7658" stopIfTrue="1" operator="containsText" text="DW">
      <formula>NOT(ISERROR(SEARCH("DW",AX160:AX161)))</formula>
    </cfRule>
  </conditionalFormatting>
  <conditionalFormatting sqref="AX160:AX161">
    <cfRule type="containsText" dxfId="5529" priority="7659" stopIfTrue="1" operator="containsText" text="NC">
      <formula>NOT(ISERROR(SEARCH("NC",AX160:AX161)))</formula>
    </cfRule>
  </conditionalFormatting>
  <conditionalFormatting sqref="AX158:AX159">
    <cfRule type="containsText" dxfId="5528" priority="7660" stopIfTrue="1" operator="containsText" text="NS">
      <formula>NOT(ISERROR(SEARCH("NS",AX158:AX159)))</formula>
    </cfRule>
  </conditionalFormatting>
  <conditionalFormatting sqref="AX158:AX159">
    <cfRule type="containsText" dxfId="5527" priority="7661" stopIfTrue="1" operator="containsText" text="DW">
      <formula>NOT(ISERROR(SEARCH("DW",AX158:AX159)))</formula>
    </cfRule>
  </conditionalFormatting>
  <conditionalFormatting sqref="AX158:AX159">
    <cfRule type="containsText" dxfId="5526" priority="7662" stopIfTrue="1" operator="containsText" text="NC">
      <formula>NOT(ISERROR(SEARCH("NC",AX158:AX159)))</formula>
    </cfRule>
  </conditionalFormatting>
  <conditionalFormatting sqref="AX162">
    <cfRule type="containsText" dxfId="5525" priority="7663" stopIfTrue="1" operator="containsText" text="NS">
      <formula>NOT(ISERROR(SEARCH("NS",AX162)))</formula>
    </cfRule>
  </conditionalFormatting>
  <conditionalFormatting sqref="AX162">
    <cfRule type="containsText" dxfId="5524" priority="7664" stopIfTrue="1" operator="containsText" text="DW">
      <formula>NOT(ISERROR(SEARCH("DW",AX162)))</formula>
    </cfRule>
  </conditionalFormatting>
  <conditionalFormatting sqref="AX162">
    <cfRule type="containsText" dxfId="5523" priority="7665" stopIfTrue="1" operator="containsText" text="NC">
      <formula>NOT(ISERROR(SEARCH("NC",AX162)))</formula>
    </cfRule>
  </conditionalFormatting>
  <conditionalFormatting sqref="AX163">
    <cfRule type="containsText" dxfId="5522" priority="7666" stopIfTrue="1" operator="containsText" text="NS">
      <formula>NOT(ISERROR(SEARCH("NS",AX163)))</formula>
    </cfRule>
  </conditionalFormatting>
  <conditionalFormatting sqref="AX163">
    <cfRule type="containsText" dxfId="5521" priority="7667" stopIfTrue="1" operator="containsText" text="DW">
      <formula>NOT(ISERROR(SEARCH("DW",AX163)))</formula>
    </cfRule>
  </conditionalFormatting>
  <conditionalFormatting sqref="AX163">
    <cfRule type="containsText" dxfId="5520" priority="7668" stopIfTrue="1" operator="containsText" text="NC">
      <formula>NOT(ISERROR(SEARCH("NC",AX163)))</formula>
    </cfRule>
  </conditionalFormatting>
  <conditionalFormatting sqref="AX175">
    <cfRule type="containsText" dxfId="5519" priority="7669" stopIfTrue="1" operator="containsText" text="NS">
      <formula>NOT(ISERROR(SEARCH("NS",AX175)))</formula>
    </cfRule>
  </conditionalFormatting>
  <conditionalFormatting sqref="AX175">
    <cfRule type="containsText" dxfId="5518" priority="7670" stopIfTrue="1" operator="containsText" text="DW">
      <formula>NOT(ISERROR(SEARCH("DW",AX175)))</formula>
    </cfRule>
  </conditionalFormatting>
  <conditionalFormatting sqref="AX175">
    <cfRule type="containsText" dxfId="5517" priority="7671" stopIfTrue="1" operator="containsText" text="NC">
      <formula>NOT(ISERROR(SEARCH("NC",AX175)))</formula>
    </cfRule>
  </conditionalFormatting>
  <conditionalFormatting sqref="AU153:AU156">
    <cfRule type="containsText" dxfId="5516" priority="7672" stopIfTrue="1" operator="containsText" text="NS">
      <formula>NOT(ISERROR(SEARCH("NS",AU153:AU156)))</formula>
    </cfRule>
  </conditionalFormatting>
  <conditionalFormatting sqref="AU153:AU156">
    <cfRule type="containsText" dxfId="5515" priority="7673" stopIfTrue="1" operator="containsText" text="DW">
      <formula>NOT(ISERROR(SEARCH("DW",AU153:AU156)))</formula>
    </cfRule>
  </conditionalFormatting>
  <conditionalFormatting sqref="AU153:AU156">
    <cfRule type="containsText" dxfId="5514" priority="7674" stopIfTrue="1" operator="containsText" text="NC">
      <formula>NOT(ISERROR(SEARCH("NC",AU153:AU156)))</formula>
    </cfRule>
  </conditionalFormatting>
  <conditionalFormatting sqref="AU167:AU174">
    <cfRule type="containsText" dxfId="5513" priority="7675" stopIfTrue="1" operator="containsText" text="NS">
      <formula>NOT(ISERROR(SEARCH("NS",AU167:AU174)))</formula>
    </cfRule>
  </conditionalFormatting>
  <conditionalFormatting sqref="AU167:AU174">
    <cfRule type="containsText" dxfId="5512" priority="7676" stopIfTrue="1" operator="containsText" text="DW">
      <formula>NOT(ISERROR(SEARCH("DW",AU167:AU174)))</formula>
    </cfRule>
  </conditionalFormatting>
  <conditionalFormatting sqref="AU167:AU174">
    <cfRule type="containsText" dxfId="5511" priority="7677" stopIfTrue="1" operator="containsText" text="NC">
      <formula>NOT(ISERROR(SEARCH("NC",AU167:AU174)))</formula>
    </cfRule>
  </conditionalFormatting>
  <conditionalFormatting sqref="AU176:AU192">
    <cfRule type="containsText" dxfId="5510" priority="7678" stopIfTrue="1" operator="containsText" text="NS">
      <formula>NOT(ISERROR(SEARCH("NS",AU176:AU192)))</formula>
    </cfRule>
  </conditionalFormatting>
  <conditionalFormatting sqref="AU176:AU192">
    <cfRule type="containsText" dxfId="5509" priority="7679" stopIfTrue="1" operator="containsText" text="DW">
      <formula>NOT(ISERROR(SEARCH("DW",AU176:AU192)))</formula>
    </cfRule>
  </conditionalFormatting>
  <conditionalFormatting sqref="AU176:AU192">
    <cfRule type="containsText" dxfId="5508" priority="7680" stopIfTrue="1" operator="containsText" text="NC">
      <formula>NOT(ISERROR(SEARCH("NC",AU176:AU192)))</formula>
    </cfRule>
  </conditionalFormatting>
  <conditionalFormatting sqref="AU157">
    <cfRule type="containsText" dxfId="5507" priority="7681" stopIfTrue="1" operator="containsText" text="NS">
      <formula>NOT(ISERROR(SEARCH("NS",AU157)))</formula>
    </cfRule>
  </conditionalFormatting>
  <conditionalFormatting sqref="AU157">
    <cfRule type="containsText" dxfId="5506" priority="7682" stopIfTrue="1" operator="containsText" text="DW">
      <formula>NOT(ISERROR(SEARCH("DW",AU157)))</formula>
    </cfRule>
  </conditionalFormatting>
  <conditionalFormatting sqref="AU157">
    <cfRule type="containsText" dxfId="5505" priority="7683" stopIfTrue="1" operator="containsText" text="NC">
      <formula>NOT(ISERROR(SEARCH("NC",AU157)))</formula>
    </cfRule>
  </conditionalFormatting>
  <conditionalFormatting sqref="AU164:AU166">
    <cfRule type="containsText" dxfId="5504" priority="7684" stopIfTrue="1" operator="containsText" text="NS">
      <formula>NOT(ISERROR(SEARCH("NS",AU164:AU166)))</formula>
    </cfRule>
  </conditionalFormatting>
  <conditionalFormatting sqref="AU164:AU166">
    <cfRule type="containsText" dxfId="5503" priority="7685" stopIfTrue="1" operator="containsText" text="DW">
      <formula>NOT(ISERROR(SEARCH("DW",AU164:AU166)))</formula>
    </cfRule>
  </conditionalFormatting>
  <conditionalFormatting sqref="AU164:AU166">
    <cfRule type="containsText" dxfId="5502" priority="7686" stopIfTrue="1" operator="containsText" text="NC">
      <formula>NOT(ISERROR(SEARCH("NC",AU164:AU166)))</formula>
    </cfRule>
  </conditionalFormatting>
  <conditionalFormatting sqref="AU160:AU161">
    <cfRule type="containsText" dxfId="5501" priority="7687" stopIfTrue="1" operator="containsText" text="NS">
      <formula>NOT(ISERROR(SEARCH("NS",AU160:AU161)))</formula>
    </cfRule>
  </conditionalFormatting>
  <conditionalFormatting sqref="AU160:AU161">
    <cfRule type="containsText" dxfId="5500" priority="7688" stopIfTrue="1" operator="containsText" text="DW">
      <formula>NOT(ISERROR(SEARCH("DW",AU160:AU161)))</formula>
    </cfRule>
  </conditionalFormatting>
  <conditionalFormatting sqref="AU160:AU161">
    <cfRule type="containsText" dxfId="5499" priority="7689" stopIfTrue="1" operator="containsText" text="NC">
      <formula>NOT(ISERROR(SEARCH("NC",AU160:AU161)))</formula>
    </cfRule>
  </conditionalFormatting>
  <conditionalFormatting sqref="AU158:AU159">
    <cfRule type="containsText" dxfId="5498" priority="7690" stopIfTrue="1" operator="containsText" text="NS">
      <formula>NOT(ISERROR(SEARCH("NS",AU158:AU159)))</formula>
    </cfRule>
  </conditionalFormatting>
  <conditionalFormatting sqref="AU158:AU159">
    <cfRule type="containsText" dxfId="5497" priority="7691" stopIfTrue="1" operator="containsText" text="DW">
      <formula>NOT(ISERROR(SEARCH("DW",AU158:AU159)))</formula>
    </cfRule>
  </conditionalFormatting>
  <conditionalFormatting sqref="AU158:AU159">
    <cfRule type="containsText" dxfId="5496" priority="7692" stopIfTrue="1" operator="containsText" text="NC">
      <formula>NOT(ISERROR(SEARCH("NC",AU158:AU159)))</formula>
    </cfRule>
  </conditionalFormatting>
  <conditionalFormatting sqref="AU162">
    <cfRule type="containsText" dxfId="5495" priority="7693" stopIfTrue="1" operator="containsText" text="NS">
      <formula>NOT(ISERROR(SEARCH("NS",AU162)))</formula>
    </cfRule>
  </conditionalFormatting>
  <conditionalFormatting sqref="AU162">
    <cfRule type="containsText" dxfId="5494" priority="7694" stopIfTrue="1" operator="containsText" text="DW">
      <formula>NOT(ISERROR(SEARCH("DW",AU162)))</formula>
    </cfRule>
  </conditionalFormatting>
  <conditionalFormatting sqref="AU162">
    <cfRule type="containsText" dxfId="5493" priority="7695" stopIfTrue="1" operator="containsText" text="NC">
      <formula>NOT(ISERROR(SEARCH("NC",AU162)))</formula>
    </cfRule>
  </conditionalFormatting>
  <conditionalFormatting sqref="AU163">
    <cfRule type="containsText" dxfId="5492" priority="7696" stopIfTrue="1" operator="containsText" text="NS">
      <formula>NOT(ISERROR(SEARCH("NS",AU163)))</formula>
    </cfRule>
  </conditionalFormatting>
  <conditionalFormatting sqref="AU163">
    <cfRule type="containsText" dxfId="5491" priority="7697" stopIfTrue="1" operator="containsText" text="DW">
      <formula>NOT(ISERROR(SEARCH("DW",AU163)))</formula>
    </cfRule>
  </conditionalFormatting>
  <conditionalFormatting sqref="AU163">
    <cfRule type="containsText" dxfId="5490" priority="7698" stopIfTrue="1" operator="containsText" text="NC">
      <formula>NOT(ISERROR(SEARCH("NC",AU163)))</formula>
    </cfRule>
  </conditionalFormatting>
  <conditionalFormatting sqref="AU175">
    <cfRule type="containsText" dxfId="5489" priority="7699" stopIfTrue="1" operator="containsText" text="NS">
      <formula>NOT(ISERROR(SEARCH("NS",AU175)))</formula>
    </cfRule>
  </conditionalFormatting>
  <conditionalFormatting sqref="AU175">
    <cfRule type="containsText" dxfId="5488" priority="7700" stopIfTrue="1" operator="containsText" text="DW">
      <formula>NOT(ISERROR(SEARCH("DW",AU175)))</formula>
    </cfRule>
  </conditionalFormatting>
  <conditionalFormatting sqref="AU175">
    <cfRule type="containsText" dxfId="5487" priority="7701" stopIfTrue="1" operator="containsText" text="NC">
      <formula>NOT(ISERROR(SEARCH("NC",AU175)))</formula>
    </cfRule>
  </conditionalFormatting>
  <conditionalFormatting sqref="F153:F156">
    <cfRule type="containsText" dxfId="5486" priority="7702" stopIfTrue="1" operator="containsText" text="NS">
      <formula>NOT(ISERROR(SEARCH("NS",F153:F156)))</formula>
    </cfRule>
  </conditionalFormatting>
  <conditionalFormatting sqref="F153:F156">
    <cfRule type="containsText" dxfId="5485" priority="7703" stopIfTrue="1" operator="containsText" text="DW">
      <formula>NOT(ISERROR(SEARCH("DW",F153:F156)))</formula>
    </cfRule>
  </conditionalFormatting>
  <conditionalFormatting sqref="F153:F156">
    <cfRule type="containsText" dxfId="5484" priority="7704" stopIfTrue="1" operator="containsText" text="NC">
      <formula>NOT(ISERROR(SEARCH("NC",F153:F156)))</formula>
    </cfRule>
  </conditionalFormatting>
  <conditionalFormatting sqref="F167:F174">
    <cfRule type="containsText" dxfId="5483" priority="7705" stopIfTrue="1" operator="containsText" text="NS">
      <formula>NOT(ISERROR(SEARCH("NS",F167:F174)))</formula>
    </cfRule>
  </conditionalFormatting>
  <conditionalFormatting sqref="F167:F174">
    <cfRule type="containsText" dxfId="5482" priority="7706" stopIfTrue="1" operator="containsText" text="DW">
      <formula>NOT(ISERROR(SEARCH("DW",F167:F174)))</formula>
    </cfRule>
  </conditionalFormatting>
  <conditionalFormatting sqref="F167:F174">
    <cfRule type="containsText" dxfId="5481" priority="7707" stopIfTrue="1" operator="containsText" text="NC">
      <formula>NOT(ISERROR(SEARCH("NC",F167:F174)))</formula>
    </cfRule>
  </conditionalFormatting>
  <conditionalFormatting sqref="F176:F192">
    <cfRule type="containsText" dxfId="5480" priority="7708" stopIfTrue="1" operator="containsText" text="NS">
      <formula>NOT(ISERROR(SEARCH("NS",F176:F192)))</formula>
    </cfRule>
  </conditionalFormatting>
  <conditionalFormatting sqref="F176:F192">
    <cfRule type="containsText" dxfId="5479" priority="7709" stopIfTrue="1" operator="containsText" text="DW">
      <formula>NOT(ISERROR(SEARCH("DW",F176:F192)))</formula>
    </cfRule>
  </conditionalFormatting>
  <conditionalFormatting sqref="F176:F192">
    <cfRule type="containsText" dxfId="5478" priority="7710" stopIfTrue="1" operator="containsText" text="NC">
      <formula>NOT(ISERROR(SEARCH("NC",F176:F192)))</formula>
    </cfRule>
  </conditionalFormatting>
  <conditionalFormatting sqref="F157">
    <cfRule type="containsText" dxfId="5477" priority="7711" stopIfTrue="1" operator="containsText" text="NS">
      <formula>NOT(ISERROR(SEARCH("NS",F157)))</formula>
    </cfRule>
  </conditionalFormatting>
  <conditionalFormatting sqref="F157">
    <cfRule type="containsText" dxfId="5476" priority="7712" stopIfTrue="1" operator="containsText" text="DW">
      <formula>NOT(ISERROR(SEARCH("DW",F157)))</formula>
    </cfRule>
  </conditionalFormatting>
  <conditionalFormatting sqref="F157">
    <cfRule type="containsText" dxfId="5475" priority="7713" stopIfTrue="1" operator="containsText" text="NC">
      <formula>NOT(ISERROR(SEARCH("NC",F157)))</formula>
    </cfRule>
  </conditionalFormatting>
  <conditionalFormatting sqref="F164:F166">
    <cfRule type="containsText" dxfId="5474" priority="7714" stopIfTrue="1" operator="containsText" text="NS">
      <formula>NOT(ISERROR(SEARCH("NS",F164:F166)))</formula>
    </cfRule>
  </conditionalFormatting>
  <conditionalFormatting sqref="F164:F166">
    <cfRule type="containsText" dxfId="5473" priority="7715" stopIfTrue="1" operator="containsText" text="DW">
      <formula>NOT(ISERROR(SEARCH("DW",F164:F166)))</formula>
    </cfRule>
  </conditionalFormatting>
  <conditionalFormatting sqref="F164:F166">
    <cfRule type="containsText" dxfId="5472" priority="7716" stopIfTrue="1" operator="containsText" text="NC">
      <formula>NOT(ISERROR(SEARCH("NC",F164:F166)))</formula>
    </cfRule>
  </conditionalFormatting>
  <conditionalFormatting sqref="F160:F161">
    <cfRule type="containsText" dxfId="5471" priority="7717" stopIfTrue="1" operator="containsText" text="NS">
      <formula>NOT(ISERROR(SEARCH("NS",F160:F161)))</formula>
    </cfRule>
  </conditionalFormatting>
  <conditionalFormatting sqref="F160:F161">
    <cfRule type="containsText" dxfId="5470" priority="7718" stopIfTrue="1" operator="containsText" text="DW">
      <formula>NOT(ISERROR(SEARCH("DW",F160:F161)))</formula>
    </cfRule>
  </conditionalFormatting>
  <conditionalFormatting sqref="F160:F161">
    <cfRule type="containsText" dxfId="5469" priority="7719" stopIfTrue="1" operator="containsText" text="NC">
      <formula>NOT(ISERROR(SEARCH("NC",F160:F161)))</formula>
    </cfRule>
  </conditionalFormatting>
  <conditionalFormatting sqref="F158:F159">
    <cfRule type="containsText" dxfId="5468" priority="7720" stopIfTrue="1" operator="containsText" text="NS">
      <formula>NOT(ISERROR(SEARCH("NS",F158:F159)))</formula>
    </cfRule>
  </conditionalFormatting>
  <conditionalFormatting sqref="F158:F159">
    <cfRule type="containsText" dxfId="5467" priority="7721" stopIfTrue="1" operator="containsText" text="DW">
      <formula>NOT(ISERROR(SEARCH("DW",F158:F159)))</formula>
    </cfRule>
  </conditionalFormatting>
  <conditionalFormatting sqref="F158:F159">
    <cfRule type="containsText" dxfId="5466" priority="7722" stopIfTrue="1" operator="containsText" text="NC">
      <formula>NOT(ISERROR(SEARCH("NC",F158:F159)))</formula>
    </cfRule>
  </conditionalFormatting>
  <conditionalFormatting sqref="F162">
    <cfRule type="containsText" dxfId="5465" priority="7723" stopIfTrue="1" operator="containsText" text="NS">
      <formula>NOT(ISERROR(SEARCH("NS",F162)))</formula>
    </cfRule>
  </conditionalFormatting>
  <conditionalFormatting sqref="F162">
    <cfRule type="containsText" dxfId="5464" priority="7724" stopIfTrue="1" operator="containsText" text="DW">
      <formula>NOT(ISERROR(SEARCH("DW",F162)))</formula>
    </cfRule>
  </conditionalFormatting>
  <conditionalFormatting sqref="F162">
    <cfRule type="containsText" dxfId="5463" priority="7725" stopIfTrue="1" operator="containsText" text="NC">
      <formula>NOT(ISERROR(SEARCH("NC",F162)))</formula>
    </cfRule>
  </conditionalFormatting>
  <conditionalFormatting sqref="F163">
    <cfRule type="containsText" dxfId="5462" priority="7726" stopIfTrue="1" operator="containsText" text="NS">
      <formula>NOT(ISERROR(SEARCH("NS",F163)))</formula>
    </cfRule>
  </conditionalFormatting>
  <conditionalFormatting sqref="F163">
    <cfRule type="containsText" dxfId="5461" priority="7727" stopIfTrue="1" operator="containsText" text="DW">
      <formula>NOT(ISERROR(SEARCH("DW",F163)))</formula>
    </cfRule>
  </conditionalFormatting>
  <conditionalFormatting sqref="F163">
    <cfRule type="containsText" dxfId="5460" priority="7728" stopIfTrue="1" operator="containsText" text="NC">
      <formula>NOT(ISERROR(SEARCH("NC",F163)))</formula>
    </cfRule>
  </conditionalFormatting>
  <conditionalFormatting sqref="F175">
    <cfRule type="containsText" dxfId="5459" priority="7729" stopIfTrue="1" operator="containsText" text="NS">
      <formula>NOT(ISERROR(SEARCH("NS",F175)))</formula>
    </cfRule>
  </conditionalFormatting>
  <conditionalFormatting sqref="F175">
    <cfRule type="containsText" dxfId="5458" priority="7730" stopIfTrue="1" operator="containsText" text="DW">
      <formula>NOT(ISERROR(SEARCH("DW",F175)))</formula>
    </cfRule>
  </conditionalFormatting>
  <conditionalFormatting sqref="F175">
    <cfRule type="containsText" dxfId="5457" priority="7731" stopIfTrue="1" operator="containsText" text="NC">
      <formula>NOT(ISERROR(SEARCH("NC",F175)))</formula>
    </cfRule>
  </conditionalFormatting>
  <conditionalFormatting sqref="J153:J156">
    <cfRule type="containsText" dxfId="5456" priority="7732" stopIfTrue="1" operator="containsText" text="NS">
      <formula>NOT(ISERROR(SEARCH("NS",J153:J156)))</formula>
    </cfRule>
  </conditionalFormatting>
  <conditionalFormatting sqref="J153:J156">
    <cfRule type="containsText" dxfId="5455" priority="7733" stopIfTrue="1" operator="containsText" text="DW">
      <formula>NOT(ISERROR(SEARCH("DW",J153:J156)))</formula>
    </cfRule>
  </conditionalFormatting>
  <conditionalFormatting sqref="J153:J156">
    <cfRule type="containsText" dxfId="5454" priority="7734" stopIfTrue="1" operator="containsText" text="NC">
      <formula>NOT(ISERROR(SEARCH("NC",J153:J156)))</formula>
    </cfRule>
  </conditionalFormatting>
  <conditionalFormatting sqref="J167:J174">
    <cfRule type="containsText" dxfId="5453" priority="7735" stopIfTrue="1" operator="containsText" text="NS">
      <formula>NOT(ISERROR(SEARCH("NS",J167:J174)))</formula>
    </cfRule>
  </conditionalFormatting>
  <conditionalFormatting sqref="J167:J174">
    <cfRule type="containsText" dxfId="5452" priority="7736" stopIfTrue="1" operator="containsText" text="DW">
      <formula>NOT(ISERROR(SEARCH("DW",J167:J174)))</formula>
    </cfRule>
  </conditionalFormatting>
  <conditionalFormatting sqref="J167:J174">
    <cfRule type="containsText" dxfId="5451" priority="7737" stopIfTrue="1" operator="containsText" text="NC">
      <formula>NOT(ISERROR(SEARCH("NC",J167:J174)))</formula>
    </cfRule>
  </conditionalFormatting>
  <conditionalFormatting sqref="J176:J192">
    <cfRule type="containsText" dxfId="5450" priority="7738" stopIfTrue="1" operator="containsText" text="NS">
      <formula>NOT(ISERROR(SEARCH("NS",J176:J192)))</formula>
    </cfRule>
  </conditionalFormatting>
  <conditionalFormatting sqref="J176:J192">
    <cfRule type="containsText" dxfId="5449" priority="7739" stopIfTrue="1" operator="containsText" text="DW">
      <formula>NOT(ISERROR(SEARCH("DW",J176:J192)))</formula>
    </cfRule>
  </conditionalFormatting>
  <conditionalFormatting sqref="J176:J192">
    <cfRule type="containsText" dxfId="5448" priority="7740" stopIfTrue="1" operator="containsText" text="NC">
      <formula>NOT(ISERROR(SEARCH("NC",J176:J192)))</formula>
    </cfRule>
  </conditionalFormatting>
  <conditionalFormatting sqref="J157">
    <cfRule type="containsText" dxfId="5447" priority="7741" stopIfTrue="1" operator="containsText" text="NS">
      <formula>NOT(ISERROR(SEARCH("NS",J157)))</formula>
    </cfRule>
  </conditionalFormatting>
  <conditionalFormatting sqref="J157">
    <cfRule type="containsText" dxfId="5446" priority="7742" stopIfTrue="1" operator="containsText" text="DW">
      <formula>NOT(ISERROR(SEARCH("DW",J157)))</formula>
    </cfRule>
  </conditionalFormatting>
  <conditionalFormatting sqref="J157">
    <cfRule type="containsText" dxfId="5445" priority="7743" stopIfTrue="1" operator="containsText" text="NC">
      <formula>NOT(ISERROR(SEARCH("NC",J157)))</formula>
    </cfRule>
  </conditionalFormatting>
  <conditionalFormatting sqref="J164:J166">
    <cfRule type="containsText" dxfId="5444" priority="7744" stopIfTrue="1" operator="containsText" text="NS">
      <formula>NOT(ISERROR(SEARCH("NS",J164:J166)))</formula>
    </cfRule>
  </conditionalFormatting>
  <conditionalFormatting sqref="J164:J166">
    <cfRule type="containsText" dxfId="5443" priority="7745" stopIfTrue="1" operator="containsText" text="DW">
      <formula>NOT(ISERROR(SEARCH("DW",J164:J166)))</formula>
    </cfRule>
  </conditionalFormatting>
  <conditionalFormatting sqref="J164:J166">
    <cfRule type="containsText" dxfId="5442" priority="7746" stopIfTrue="1" operator="containsText" text="NC">
      <formula>NOT(ISERROR(SEARCH("NC",J164:J166)))</formula>
    </cfRule>
  </conditionalFormatting>
  <conditionalFormatting sqref="J160:J161">
    <cfRule type="containsText" dxfId="5441" priority="7747" stopIfTrue="1" operator="containsText" text="NS">
      <formula>NOT(ISERROR(SEARCH("NS",J160:J161)))</formula>
    </cfRule>
  </conditionalFormatting>
  <conditionalFormatting sqref="J160:J161">
    <cfRule type="containsText" dxfId="5440" priority="7748" stopIfTrue="1" operator="containsText" text="DW">
      <formula>NOT(ISERROR(SEARCH("DW",J160:J161)))</formula>
    </cfRule>
  </conditionalFormatting>
  <conditionalFormatting sqref="J160:J161">
    <cfRule type="containsText" dxfId="5439" priority="7749" stopIfTrue="1" operator="containsText" text="NC">
      <formula>NOT(ISERROR(SEARCH("NC",J160:J161)))</formula>
    </cfRule>
  </conditionalFormatting>
  <conditionalFormatting sqref="J158:J159">
    <cfRule type="containsText" dxfId="5438" priority="7750" stopIfTrue="1" operator="containsText" text="NS">
      <formula>NOT(ISERROR(SEARCH("NS",J158:J159)))</formula>
    </cfRule>
  </conditionalFormatting>
  <conditionalFormatting sqref="J158:J159">
    <cfRule type="containsText" dxfId="5437" priority="7751" stopIfTrue="1" operator="containsText" text="DW">
      <formula>NOT(ISERROR(SEARCH("DW",J158:J159)))</formula>
    </cfRule>
  </conditionalFormatting>
  <conditionalFormatting sqref="J158:J159">
    <cfRule type="containsText" dxfId="5436" priority="7752" stopIfTrue="1" operator="containsText" text="NC">
      <formula>NOT(ISERROR(SEARCH("NC",J158:J159)))</formula>
    </cfRule>
  </conditionalFormatting>
  <conditionalFormatting sqref="J162">
    <cfRule type="containsText" dxfId="5435" priority="7753" stopIfTrue="1" operator="containsText" text="NS">
      <formula>NOT(ISERROR(SEARCH("NS",J162)))</formula>
    </cfRule>
  </conditionalFormatting>
  <conditionalFormatting sqref="J162">
    <cfRule type="containsText" dxfId="5434" priority="7754" stopIfTrue="1" operator="containsText" text="DW">
      <formula>NOT(ISERROR(SEARCH("DW",J162)))</formula>
    </cfRule>
  </conditionalFormatting>
  <conditionalFormatting sqref="J162">
    <cfRule type="containsText" dxfId="5433" priority="7755" stopIfTrue="1" operator="containsText" text="NC">
      <formula>NOT(ISERROR(SEARCH("NC",J162)))</formula>
    </cfRule>
  </conditionalFormatting>
  <conditionalFormatting sqref="J163">
    <cfRule type="containsText" dxfId="5432" priority="7756" stopIfTrue="1" operator="containsText" text="NS">
      <formula>NOT(ISERROR(SEARCH("NS",J163)))</formula>
    </cfRule>
  </conditionalFormatting>
  <conditionalFormatting sqref="J163">
    <cfRule type="containsText" dxfId="5431" priority="7757" stopIfTrue="1" operator="containsText" text="DW">
      <formula>NOT(ISERROR(SEARCH("DW",J163)))</formula>
    </cfRule>
  </conditionalFormatting>
  <conditionalFormatting sqref="J163">
    <cfRule type="containsText" dxfId="5430" priority="7758" stopIfTrue="1" operator="containsText" text="NC">
      <formula>NOT(ISERROR(SEARCH("NC",J163)))</formula>
    </cfRule>
  </conditionalFormatting>
  <conditionalFormatting sqref="J175">
    <cfRule type="containsText" dxfId="5429" priority="7759" stopIfTrue="1" operator="containsText" text="NS">
      <formula>NOT(ISERROR(SEARCH("NS",J175)))</formula>
    </cfRule>
  </conditionalFormatting>
  <conditionalFormatting sqref="J175">
    <cfRule type="containsText" dxfId="5428" priority="7760" stopIfTrue="1" operator="containsText" text="DW">
      <formula>NOT(ISERROR(SEARCH("DW",J175)))</formula>
    </cfRule>
  </conditionalFormatting>
  <conditionalFormatting sqref="J175">
    <cfRule type="containsText" dxfId="5427" priority="7761" stopIfTrue="1" operator="containsText" text="NC">
      <formula>NOT(ISERROR(SEARCH("NC",J175)))</formula>
    </cfRule>
  </conditionalFormatting>
  <conditionalFormatting sqref="AR153:AR156">
    <cfRule type="containsText" dxfId="5426" priority="7762" stopIfTrue="1" operator="containsText" text="NS">
      <formula>NOT(ISERROR(SEARCH("NS",AR153:AR156)))</formula>
    </cfRule>
  </conditionalFormatting>
  <conditionalFormatting sqref="AR153:AR156">
    <cfRule type="containsText" dxfId="5425" priority="7763" stopIfTrue="1" operator="containsText" text="DW">
      <formula>NOT(ISERROR(SEARCH("DW",AR153:AR156)))</formula>
    </cfRule>
  </conditionalFormatting>
  <conditionalFormatting sqref="AR153:AR156">
    <cfRule type="containsText" dxfId="5424" priority="7764" stopIfTrue="1" operator="containsText" text="NC">
      <formula>NOT(ISERROR(SEARCH("NC",AR153:AR156)))</formula>
    </cfRule>
  </conditionalFormatting>
  <conditionalFormatting sqref="AR167:AR174">
    <cfRule type="containsText" dxfId="5423" priority="7765" stopIfTrue="1" operator="containsText" text="NS">
      <formula>NOT(ISERROR(SEARCH("NS",AR167:AR174)))</formula>
    </cfRule>
  </conditionalFormatting>
  <conditionalFormatting sqref="AR167:AR174">
    <cfRule type="containsText" dxfId="5422" priority="7766" stopIfTrue="1" operator="containsText" text="DW">
      <formula>NOT(ISERROR(SEARCH("DW",AR167:AR174)))</formula>
    </cfRule>
  </conditionalFormatting>
  <conditionalFormatting sqref="AR167:AR174">
    <cfRule type="containsText" dxfId="5421" priority="7767" stopIfTrue="1" operator="containsText" text="NC">
      <formula>NOT(ISERROR(SEARCH("NC",AR167:AR174)))</formula>
    </cfRule>
  </conditionalFormatting>
  <conditionalFormatting sqref="AR176:AR192">
    <cfRule type="containsText" dxfId="5420" priority="7768" stopIfTrue="1" operator="containsText" text="NS">
      <formula>NOT(ISERROR(SEARCH("NS",AR176:AR192)))</formula>
    </cfRule>
  </conditionalFormatting>
  <conditionalFormatting sqref="AR176:AR192">
    <cfRule type="containsText" dxfId="5419" priority="7769" stopIfTrue="1" operator="containsText" text="DW">
      <formula>NOT(ISERROR(SEARCH("DW",AR176:AR192)))</formula>
    </cfRule>
  </conditionalFormatting>
  <conditionalFormatting sqref="AR176:AR192">
    <cfRule type="containsText" dxfId="5418" priority="7770" stopIfTrue="1" operator="containsText" text="NC">
      <formula>NOT(ISERROR(SEARCH("NC",AR176:AR192)))</formula>
    </cfRule>
  </conditionalFormatting>
  <conditionalFormatting sqref="AR157">
    <cfRule type="containsText" dxfId="5417" priority="7771" stopIfTrue="1" operator="containsText" text="NS">
      <formula>NOT(ISERROR(SEARCH("NS",AR157)))</formula>
    </cfRule>
  </conditionalFormatting>
  <conditionalFormatting sqref="AR157">
    <cfRule type="containsText" dxfId="5416" priority="7772" stopIfTrue="1" operator="containsText" text="DW">
      <formula>NOT(ISERROR(SEARCH("DW",AR157)))</formula>
    </cfRule>
  </conditionalFormatting>
  <conditionalFormatting sqref="AR157">
    <cfRule type="containsText" dxfId="5415" priority="7773" stopIfTrue="1" operator="containsText" text="NC">
      <formula>NOT(ISERROR(SEARCH("NC",AR157)))</formula>
    </cfRule>
  </conditionalFormatting>
  <conditionalFormatting sqref="AR164:AR166">
    <cfRule type="containsText" dxfId="5414" priority="7774" stopIfTrue="1" operator="containsText" text="NS">
      <formula>NOT(ISERROR(SEARCH("NS",AR164:AR166)))</formula>
    </cfRule>
  </conditionalFormatting>
  <conditionalFormatting sqref="AR164:AR166">
    <cfRule type="containsText" dxfId="5413" priority="7775" stopIfTrue="1" operator="containsText" text="DW">
      <formula>NOT(ISERROR(SEARCH("DW",AR164:AR166)))</formula>
    </cfRule>
  </conditionalFormatting>
  <conditionalFormatting sqref="AR164:AR166">
    <cfRule type="containsText" dxfId="5412" priority="7776" stopIfTrue="1" operator="containsText" text="NC">
      <formula>NOT(ISERROR(SEARCH("NC",AR164:AR166)))</formula>
    </cfRule>
  </conditionalFormatting>
  <conditionalFormatting sqref="AR160:AR161">
    <cfRule type="containsText" dxfId="5411" priority="7777" stopIfTrue="1" operator="containsText" text="NS">
      <formula>NOT(ISERROR(SEARCH("NS",AR160:AR161)))</formula>
    </cfRule>
  </conditionalFormatting>
  <conditionalFormatting sqref="AR160:AR161">
    <cfRule type="containsText" dxfId="5410" priority="7778" stopIfTrue="1" operator="containsText" text="DW">
      <formula>NOT(ISERROR(SEARCH("DW",AR160:AR161)))</formula>
    </cfRule>
  </conditionalFormatting>
  <conditionalFormatting sqref="AR160:AR161">
    <cfRule type="containsText" dxfId="5409" priority="7779" stopIfTrue="1" operator="containsText" text="NC">
      <formula>NOT(ISERROR(SEARCH("NC",AR160:AR161)))</formula>
    </cfRule>
  </conditionalFormatting>
  <conditionalFormatting sqref="AR158:AR159">
    <cfRule type="containsText" dxfId="5408" priority="7780" stopIfTrue="1" operator="containsText" text="NS">
      <formula>NOT(ISERROR(SEARCH("NS",AR158:AR159)))</formula>
    </cfRule>
  </conditionalFormatting>
  <conditionalFormatting sqref="AR158:AR159">
    <cfRule type="containsText" dxfId="5407" priority="7781" stopIfTrue="1" operator="containsText" text="DW">
      <formula>NOT(ISERROR(SEARCH("DW",AR158:AR159)))</formula>
    </cfRule>
  </conditionalFormatting>
  <conditionalFormatting sqref="AR158:AR159">
    <cfRule type="containsText" dxfId="5406" priority="7782" stopIfTrue="1" operator="containsText" text="NC">
      <formula>NOT(ISERROR(SEARCH("NC",AR158:AR159)))</formula>
    </cfRule>
  </conditionalFormatting>
  <conditionalFormatting sqref="AR162">
    <cfRule type="containsText" dxfId="5405" priority="7783" stopIfTrue="1" operator="containsText" text="NS">
      <formula>NOT(ISERROR(SEARCH("NS",AR162)))</formula>
    </cfRule>
  </conditionalFormatting>
  <conditionalFormatting sqref="AR162">
    <cfRule type="containsText" dxfId="5404" priority="7784" stopIfTrue="1" operator="containsText" text="DW">
      <formula>NOT(ISERROR(SEARCH("DW",AR162)))</formula>
    </cfRule>
  </conditionalFormatting>
  <conditionalFormatting sqref="AR162">
    <cfRule type="containsText" dxfId="5403" priority="7785" stopIfTrue="1" operator="containsText" text="NC">
      <formula>NOT(ISERROR(SEARCH("NC",AR162)))</formula>
    </cfRule>
  </conditionalFormatting>
  <conditionalFormatting sqref="AR163">
    <cfRule type="containsText" dxfId="5402" priority="7786" stopIfTrue="1" operator="containsText" text="NS">
      <formula>NOT(ISERROR(SEARCH("NS",AR163)))</formula>
    </cfRule>
  </conditionalFormatting>
  <conditionalFormatting sqref="AR163">
    <cfRule type="containsText" dxfId="5401" priority="7787" stopIfTrue="1" operator="containsText" text="DW">
      <formula>NOT(ISERROR(SEARCH("DW",AR163)))</formula>
    </cfRule>
  </conditionalFormatting>
  <conditionalFormatting sqref="AR163">
    <cfRule type="containsText" dxfId="5400" priority="7788" stopIfTrue="1" operator="containsText" text="NC">
      <formula>NOT(ISERROR(SEARCH("NC",AR163)))</formula>
    </cfRule>
  </conditionalFormatting>
  <conditionalFormatting sqref="AR175">
    <cfRule type="containsText" dxfId="5399" priority="7789" stopIfTrue="1" operator="containsText" text="NS">
      <formula>NOT(ISERROR(SEARCH("NS",AR175)))</formula>
    </cfRule>
  </conditionalFormatting>
  <conditionalFormatting sqref="AR175">
    <cfRule type="containsText" dxfId="5398" priority="7790" stopIfTrue="1" operator="containsText" text="DW">
      <formula>NOT(ISERROR(SEARCH("DW",AR175)))</formula>
    </cfRule>
  </conditionalFormatting>
  <conditionalFormatting sqref="AR175">
    <cfRule type="containsText" dxfId="5397" priority="7791" stopIfTrue="1" operator="containsText" text="NC">
      <formula>NOT(ISERROR(SEARCH("NC",AR175)))</formula>
    </cfRule>
  </conditionalFormatting>
  <conditionalFormatting sqref="AW153:AW156">
    <cfRule type="containsText" dxfId="5396" priority="7792" stopIfTrue="1" operator="containsText" text="NS">
      <formula>NOT(ISERROR(SEARCH("NS",AW153:AW156)))</formula>
    </cfRule>
  </conditionalFormatting>
  <conditionalFormatting sqref="AW153:AW156">
    <cfRule type="containsText" dxfId="5395" priority="7793" stopIfTrue="1" operator="containsText" text="DW">
      <formula>NOT(ISERROR(SEARCH("DW",AW153:AW156)))</formula>
    </cfRule>
  </conditionalFormatting>
  <conditionalFormatting sqref="AW153:AW156">
    <cfRule type="containsText" dxfId="5394" priority="7794" stopIfTrue="1" operator="containsText" text="NC">
      <formula>NOT(ISERROR(SEARCH("NC",AW153:AW156)))</formula>
    </cfRule>
  </conditionalFormatting>
  <conditionalFormatting sqref="AW167:AW174">
    <cfRule type="containsText" dxfId="5393" priority="7795" stopIfTrue="1" operator="containsText" text="NS">
      <formula>NOT(ISERROR(SEARCH("NS",AW167:AW174)))</formula>
    </cfRule>
  </conditionalFormatting>
  <conditionalFormatting sqref="AW167:AW174">
    <cfRule type="containsText" dxfId="5392" priority="7796" stopIfTrue="1" operator="containsText" text="DW">
      <formula>NOT(ISERROR(SEARCH("DW",AW167:AW174)))</formula>
    </cfRule>
  </conditionalFormatting>
  <conditionalFormatting sqref="AW167:AW174">
    <cfRule type="containsText" dxfId="5391" priority="7797" stopIfTrue="1" operator="containsText" text="NC">
      <formula>NOT(ISERROR(SEARCH("NC",AW167:AW174)))</formula>
    </cfRule>
  </conditionalFormatting>
  <conditionalFormatting sqref="AW176:AW192">
    <cfRule type="containsText" dxfId="5390" priority="7798" stopIfTrue="1" operator="containsText" text="NS">
      <formula>NOT(ISERROR(SEARCH("NS",AW176:AW192)))</formula>
    </cfRule>
  </conditionalFormatting>
  <conditionalFormatting sqref="AW176:AW192">
    <cfRule type="containsText" dxfId="5389" priority="7799" stopIfTrue="1" operator="containsText" text="DW">
      <formula>NOT(ISERROR(SEARCH("DW",AW176:AW192)))</formula>
    </cfRule>
  </conditionalFormatting>
  <conditionalFormatting sqref="AW176:AW192">
    <cfRule type="containsText" dxfId="5388" priority="7800" stopIfTrue="1" operator="containsText" text="NC">
      <formula>NOT(ISERROR(SEARCH("NC",AW176:AW192)))</formula>
    </cfRule>
  </conditionalFormatting>
  <conditionalFormatting sqref="AW157">
    <cfRule type="containsText" dxfId="5387" priority="7801" stopIfTrue="1" operator="containsText" text="NS">
      <formula>NOT(ISERROR(SEARCH("NS",AW157)))</formula>
    </cfRule>
  </conditionalFormatting>
  <conditionalFormatting sqref="AW157">
    <cfRule type="containsText" dxfId="5386" priority="7802" stopIfTrue="1" operator="containsText" text="DW">
      <formula>NOT(ISERROR(SEARCH("DW",AW157)))</formula>
    </cfRule>
  </conditionalFormatting>
  <conditionalFormatting sqref="AW157">
    <cfRule type="containsText" dxfId="5385" priority="7803" stopIfTrue="1" operator="containsText" text="NC">
      <formula>NOT(ISERROR(SEARCH("NC",AW157)))</formula>
    </cfRule>
  </conditionalFormatting>
  <conditionalFormatting sqref="AW164:AW166">
    <cfRule type="containsText" dxfId="5384" priority="7804" stopIfTrue="1" operator="containsText" text="NS">
      <formula>NOT(ISERROR(SEARCH("NS",AW164:AW166)))</formula>
    </cfRule>
  </conditionalFormatting>
  <conditionalFormatting sqref="AW164:AW166">
    <cfRule type="containsText" dxfId="5383" priority="7805" stopIfTrue="1" operator="containsText" text="DW">
      <formula>NOT(ISERROR(SEARCH("DW",AW164:AW166)))</formula>
    </cfRule>
  </conditionalFormatting>
  <conditionalFormatting sqref="AW164:AW166">
    <cfRule type="containsText" dxfId="5382" priority="7806" stopIfTrue="1" operator="containsText" text="NC">
      <formula>NOT(ISERROR(SEARCH("NC",AW164:AW166)))</formula>
    </cfRule>
  </conditionalFormatting>
  <conditionalFormatting sqref="AW160:AW161">
    <cfRule type="containsText" dxfId="5381" priority="7807" stopIfTrue="1" operator="containsText" text="NS">
      <formula>NOT(ISERROR(SEARCH("NS",AW160:AW161)))</formula>
    </cfRule>
  </conditionalFormatting>
  <conditionalFormatting sqref="AW160:AW161">
    <cfRule type="containsText" dxfId="5380" priority="7808" stopIfTrue="1" operator="containsText" text="DW">
      <formula>NOT(ISERROR(SEARCH("DW",AW160:AW161)))</formula>
    </cfRule>
  </conditionalFormatting>
  <conditionalFormatting sqref="AW160:AW161">
    <cfRule type="containsText" dxfId="5379" priority="7809" stopIfTrue="1" operator="containsText" text="NC">
      <formula>NOT(ISERROR(SEARCH("NC",AW160:AW161)))</formula>
    </cfRule>
  </conditionalFormatting>
  <conditionalFormatting sqref="AW158:AW159">
    <cfRule type="containsText" dxfId="5378" priority="7810" stopIfTrue="1" operator="containsText" text="NS">
      <formula>NOT(ISERROR(SEARCH("NS",AW158:AW159)))</formula>
    </cfRule>
  </conditionalFormatting>
  <conditionalFormatting sqref="AW158:AW159">
    <cfRule type="containsText" dxfId="5377" priority="7811" stopIfTrue="1" operator="containsText" text="DW">
      <formula>NOT(ISERROR(SEARCH("DW",AW158:AW159)))</formula>
    </cfRule>
  </conditionalFormatting>
  <conditionalFormatting sqref="AW158:AW159">
    <cfRule type="containsText" dxfId="5376" priority="7812" stopIfTrue="1" operator="containsText" text="NC">
      <formula>NOT(ISERROR(SEARCH("NC",AW158:AW159)))</formula>
    </cfRule>
  </conditionalFormatting>
  <conditionalFormatting sqref="AW162">
    <cfRule type="containsText" dxfId="5375" priority="7813" stopIfTrue="1" operator="containsText" text="NS">
      <formula>NOT(ISERROR(SEARCH("NS",AW162)))</formula>
    </cfRule>
  </conditionalFormatting>
  <conditionalFormatting sqref="AW162">
    <cfRule type="containsText" dxfId="5374" priority="7814" stopIfTrue="1" operator="containsText" text="DW">
      <formula>NOT(ISERROR(SEARCH("DW",AW162)))</formula>
    </cfRule>
  </conditionalFormatting>
  <conditionalFormatting sqref="AW162">
    <cfRule type="containsText" dxfId="5373" priority="7815" stopIfTrue="1" operator="containsText" text="NC">
      <formula>NOT(ISERROR(SEARCH("NC",AW162)))</formula>
    </cfRule>
  </conditionalFormatting>
  <conditionalFormatting sqref="AW163">
    <cfRule type="containsText" dxfId="5372" priority="7816" stopIfTrue="1" operator="containsText" text="NS">
      <formula>NOT(ISERROR(SEARCH("NS",AW163)))</formula>
    </cfRule>
  </conditionalFormatting>
  <conditionalFormatting sqref="AW163">
    <cfRule type="containsText" dxfId="5371" priority="7817" stopIfTrue="1" operator="containsText" text="DW">
      <formula>NOT(ISERROR(SEARCH("DW",AW163)))</formula>
    </cfRule>
  </conditionalFormatting>
  <conditionalFormatting sqref="AW163">
    <cfRule type="containsText" dxfId="5370" priority="7818" stopIfTrue="1" operator="containsText" text="NC">
      <formula>NOT(ISERROR(SEARCH("NC",AW163)))</formula>
    </cfRule>
  </conditionalFormatting>
  <conditionalFormatting sqref="AW175">
    <cfRule type="containsText" dxfId="5369" priority="7819" stopIfTrue="1" operator="containsText" text="NS">
      <formula>NOT(ISERROR(SEARCH("NS",AW175)))</formula>
    </cfRule>
  </conditionalFormatting>
  <conditionalFormatting sqref="AW175">
    <cfRule type="containsText" dxfId="5368" priority="7820" stopIfTrue="1" operator="containsText" text="DW">
      <formula>NOT(ISERROR(SEARCH("DW",AW175)))</formula>
    </cfRule>
  </conditionalFormatting>
  <conditionalFormatting sqref="AW175">
    <cfRule type="containsText" dxfId="5367" priority="7821" stopIfTrue="1" operator="containsText" text="NC">
      <formula>NOT(ISERROR(SEARCH("NC",AW175)))</formula>
    </cfRule>
  </conditionalFormatting>
  <conditionalFormatting sqref="V153:V156">
    <cfRule type="containsText" dxfId="5366" priority="7822" stopIfTrue="1" operator="containsText" text="NS">
      <formula>NOT(ISERROR(SEARCH("NS",V153:V156)))</formula>
    </cfRule>
  </conditionalFormatting>
  <conditionalFormatting sqref="V153:V156">
    <cfRule type="containsText" dxfId="5365" priority="7823" stopIfTrue="1" operator="containsText" text="DW">
      <formula>NOT(ISERROR(SEARCH("DW",V153:V156)))</formula>
    </cfRule>
  </conditionalFormatting>
  <conditionalFormatting sqref="V153:V156">
    <cfRule type="containsText" dxfId="5364" priority="7824" stopIfTrue="1" operator="containsText" text="NC">
      <formula>NOT(ISERROR(SEARCH("NC",V153:V156)))</formula>
    </cfRule>
  </conditionalFormatting>
  <conditionalFormatting sqref="V167:V174">
    <cfRule type="containsText" dxfId="5363" priority="7825" stopIfTrue="1" operator="containsText" text="NS">
      <formula>NOT(ISERROR(SEARCH("NS",V167:V174)))</formula>
    </cfRule>
  </conditionalFormatting>
  <conditionalFormatting sqref="V167:V174">
    <cfRule type="containsText" dxfId="5362" priority="7826" stopIfTrue="1" operator="containsText" text="DW">
      <formula>NOT(ISERROR(SEARCH("DW",V167:V174)))</formula>
    </cfRule>
  </conditionalFormatting>
  <conditionalFormatting sqref="V167:V174">
    <cfRule type="containsText" dxfId="5361" priority="7827" stopIfTrue="1" operator="containsText" text="NC">
      <formula>NOT(ISERROR(SEARCH("NC",V167:V174)))</formula>
    </cfRule>
  </conditionalFormatting>
  <conditionalFormatting sqref="V176:V192">
    <cfRule type="containsText" dxfId="5360" priority="7828" stopIfTrue="1" operator="containsText" text="NS">
      <formula>NOT(ISERROR(SEARCH("NS",V176:V192)))</formula>
    </cfRule>
  </conditionalFormatting>
  <conditionalFormatting sqref="V176:V192">
    <cfRule type="containsText" dxfId="5359" priority="7829" stopIfTrue="1" operator="containsText" text="DW">
      <formula>NOT(ISERROR(SEARCH("DW",V176:V192)))</formula>
    </cfRule>
  </conditionalFormatting>
  <conditionalFormatting sqref="V176:V192">
    <cfRule type="containsText" dxfId="5358" priority="7830" stopIfTrue="1" operator="containsText" text="NC">
      <formula>NOT(ISERROR(SEARCH("NC",V176:V192)))</formula>
    </cfRule>
  </conditionalFormatting>
  <conditionalFormatting sqref="V157">
    <cfRule type="containsText" dxfId="5357" priority="7831" stopIfTrue="1" operator="containsText" text="NS">
      <formula>NOT(ISERROR(SEARCH("NS",V157)))</formula>
    </cfRule>
  </conditionalFormatting>
  <conditionalFormatting sqref="V157">
    <cfRule type="containsText" dxfId="5356" priority="7832" stopIfTrue="1" operator="containsText" text="DW">
      <formula>NOT(ISERROR(SEARCH("DW",V157)))</formula>
    </cfRule>
  </conditionalFormatting>
  <conditionalFormatting sqref="V157">
    <cfRule type="containsText" dxfId="5355" priority="7833" stopIfTrue="1" operator="containsText" text="NC">
      <formula>NOT(ISERROR(SEARCH("NC",V157)))</formula>
    </cfRule>
  </conditionalFormatting>
  <conditionalFormatting sqref="V164:V166">
    <cfRule type="containsText" dxfId="5354" priority="7834" stopIfTrue="1" operator="containsText" text="NS">
      <formula>NOT(ISERROR(SEARCH("NS",V164:V166)))</formula>
    </cfRule>
  </conditionalFormatting>
  <conditionalFormatting sqref="V164:V166">
    <cfRule type="containsText" dxfId="5353" priority="7835" stopIfTrue="1" operator="containsText" text="DW">
      <formula>NOT(ISERROR(SEARCH("DW",V164:V166)))</formula>
    </cfRule>
  </conditionalFormatting>
  <conditionalFormatting sqref="V164:V166">
    <cfRule type="containsText" dxfId="5352" priority="7836" stopIfTrue="1" operator="containsText" text="NC">
      <formula>NOT(ISERROR(SEARCH("NC",V164:V166)))</formula>
    </cfRule>
  </conditionalFormatting>
  <conditionalFormatting sqref="V160:V161">
    <cfRule type="containsText" dxfId="5351" priority="7837" stopIfTrue="1" operator="containsText" text="NS">
      <formula>NOT(ISERROR(SEARCH("NS",V160:V161)))</formula>
    </cfRule>
  </conditionalFormatting>
  <conditionalFormatting sqref="V160:V161">
    <cfRule type="containsText" dxfId="5350" priority="7838" stopIfTrue="1" operator="containsText" text="DW">
      <formula>NOT(ISERROR(SEARCH("DW",V160:V161)))</formula>
    </cfRule>
  </conditionalFormatting>
  <conditionalFormatting sqref="V160:V161">
    <cfRule type="containsText" dxfId="5349" priority="7839" stopIfTrue="1" operator="containsText" text="NC">
      <formula>NOT(ISERROR(SEARCH("NC",V160:V161)))</formula>
    </cfRule>
  </conditionalFormatting>
  <conditionalFormatting sqref="V158:V159">
    <cfRule type="containsText" dxfId="5348" priority="7840" stopIfTrue="1" operator="containsText" text="NS">
      <formula>NOT(ISERROR(SEARCH("NS",V158:V159)))</formula>
    </cfRule>
  </conditionalFormatting>
  <conditionalFormatting sqref="V158:V159">
    <cfRule type="containsText" dxfId="5347" priority="7841" stopIfTrue="1" operator="containsText" text="DW">
      <formula>NOT(ISERROR(SEARCH("DW",V158:V159)))</formula>
    </cfRule>
  </conditionalFormatting>
  <conditionalFormatting sqref="V158:V159">
    <cfRule type="containsText" dxfId="5346" priority="7842" stopIfTrue="1" operator="containsText" text="NC">
      <formula>NOT(ISERROR(SEARCH("NC",V158:V159)))</formula>
    </cfRule>
  </conditionalFormatting>
  <conditionalFormatting sqref="V162">
    <cfRule type="containsText" dxfId="5345" priority="7843" stopIfTrue="1" operator="containsText" text="NS">
      <formula>NOT(ISERROR(SEARCH("NS",V162)))</formula>
    </cfRule>
  </conditionalFormatting>
  <conditionalFormatting sqref="V162">
    <cfRule type="containsText" dxfId="5344" priority="7844" stopIfTrue="1" operator="containsText" text="DW">
      <formula>NOT(ISERROR(SEARCH("DW",V162)))</formula>
    </cfRule>
  </conditionalFormatting>
  <conditionalFormatting sqref="V162">
    <cfRule type="containsText" dxfId="5343" priority="7845" stopIfTrue="1" operator="containsText" text="NC">
      <formula>NOT(ISERROR(SEARCH("NC",V162)))</formula>
    </cfRule>
  </conditionalFormatting>
  <conditionalFormatting sqref="V163">
    <cfRule type="containsText" dxfId="5342" priority="7846" stopIfTrue="1" operator="containsText" text="NS">
      <formula>NOT(ISERROR(SEARCH("NS",V163)))</formula>
    </cfRule>
  </conditionalFormatting>
  <conditionalFormatting sqref="V163">
    <cfRule type="containsText" dxfId="5341" priority="7847" stopIfTrue="1" operator="containsText" text="DW">
      <formula>NOT(ISERROR(SEARCH("DW",V163)))</formula>
    </cfRule>
  </conditionalFormatting>
  <conditionalFormatting sqref="V163">
    <cfRule type="containsText" dxfId="5340" priority="7848" stopIfTrue="1" operator="containsText" text="NC">
      <formula>NOT(ISERROR(SEARCH("NC",V163)))</formula>
    </cfRule>
  </conditionalFormatting>
  <conditionalFormatting sqref="V175">
    <cfRule type="containsText" dxfId="5339" priority="7849" stopIfTrue="1" operator="containsText" text="NS">
      <formula>NOT(ISERROR(SEARCH("NS",V175)))</formula>
    </cfRule>
  </conditionalFormatting>
  <conditionalFormatting sqref="V175">
    <cfRule type="containsText" dxfId="5338" priority="7850" stopIfTrue="1" operator="containsText" text="DW">
      <formula>NOT(ISERROR(SEARCH("DW",V175)))</formula>
    </cfRule>
  </conditionalFormatting>
  <conditionalFormatting sqref="V175">
    <cfRule type="containsText" dxfId="5337" priority="7851" stopIfTrue="1" operator="containsText" text="NC">
      <formula>NOT(ISERROR(SEARCH("NC",V175)))</formula>
    </cfRule>
  </conditionalFormatting>
  <conditionalFormatting sqref="AP153:AP156">
    <cfRule type="containsText" dxfId="5336" priority="7852" stopIfTrue="1" operator="containsText" text="NS">
      <formula>NOT(ISERROR(SEARCH("NS",AP153:AP156)))</formula>
    </cfRule>
  </conditionalFormatting>
  <conditionalFormatting sqref="AP153:AP156">
    <cfRule type="containsText" dxfId="5335" priority="7853" stopIfTrue="1" operator="containsText" text="DW">
      <formula>NOT(ISERROR(SEARCH("DW",AP153:AP156)))</formula>
    </cfRule>
  </conditionalFormatting>
  <conditionalFormatting sqref="AP153:AP156">
    <cfRule type="containsText" dxfId="5334" priority="7854" stopIfTrue="1" operator="containsText" text="NC">
      <formula>NOT(ISERROR(SEARCH("NC",AP153:AP156)))</formula>
    </cfRule>
  </conditionalFormatting>
  <conditionalFormatting sqref="AP167:AP174">
    <cfRule type="containsText" dxfId="5333" priority="7855" stopIfTrue="1" operator="containsText" text="NS">
      <formula>NOT(ISERROR(SEARCH("NS",AP167:AP174)))</formula>
    </cfRule>
  </conditionalFormatting>
  <conditionalFormatting sqref="AP167:AP174">
    <cfRule type="containsText" dxfId="5332" priority="7856" stopIfTrue="1" operator="containsText" text="DW">
      <formula>NOT(ISERROR(SEARCH("DW",AP167:AP174)))</formula>
    </cfRule>
  </conditionalFormatting>
  <conditionalFormatting sqref="AP167:AP174">
    <cfRule type="containsText" dxfId="5331" priority="7857" stopIfTrue="1" operator="containsText" text="NC">
      <formula>NOT(ISERROR(SEARCH("NC",AP167:AP174)))</formula>
    </cfRule>
  </conditionalFormatting>
  <conditionalFormatting sqref="AP176:AP192">
    <cfRule type="containsText" dxfId="5330" priority="7858" stopIfTrue="1" operator="containsText" text="NS">
      <formula>NOT(ISERROR(SEARCH("NS",AP176:AP192)))</formula>
    </cfRule>
  </conditionalFormatting>
  <conditionalFormatting sqref="AP176:AP192">
    <cfRule type="containsText" dxfId="5329" priority="7859" stopIfTrue="1" operator="containsText" text="DW">
      <formula>NOT(ISERROR(SEARCH("DW",AP176:AP192)))</formula>
    </cfRule>
  </conditionalFormatting>
  <conditionalFormatting sqref="AP176:AP192">
    <cfRule type="containsText" dxfId="5328" priority="7860" stopIfTrue="1" operator="containsText" text="NC">
      <formula>NOT(ISERROR(SEARCH("NC",AP176:AP192)))</formula>
    </cfRule>
  </conditionalFormatting>
  <conditionalFormatting sqref="AP157">
    <cfRule type="containsText" dxfId="5327" priority="7861" stopIfTrue="1" operator="containsText" text="NS">
      <formula>NOT(ISERROR(SEARCH("NS",AP157)))</formula>
    </cfRule>
  </conditionalFormatting>
  <conditionalFormatting sqref="AP157">
    <cfRule type="containsText" dxfId="5326" priority="7862" stopIfTrue="1" operator="containsText" text="DW">
      <formula>NOT(ISERROR(SEARCH("DW",AP157)))</formula>
    </cfRule>
  </conditionalFormatting>
  <conditionalFormatting sqref="AP157">
    <cfRule type="containsText" dxfId="5325" priority="7863" stopIfTrue="1" operator="containsText" text="NC">
      <formula>NOT(ISERROR(SEARCH("NC",AP157)))</formula>
    </cfRule>
  </conditionalFormatting>
  <conditionalFormatting sqref="AP164:AP166">
    <cfRule type="containsText" dxfId="5324" priority="7864" stopIfTrue="1" operator="containsText" text="NS">
      <formula>NOT(ISERROR(SEARCH("NS",AP164:AP166)))</formula>
    </cfRule>
  </conditionalFormatting>
  <conditionalFormatting sqref="AP164:AP166">
    <cfRule type="containsText" dxfId="5323" priority="7865" stopIfTrue="1" operator="containsText" text="DW">
      <formula>NOT(ISERROR(SEARCH("DW",AP164:AP166)))</formula>
    </cfRule>
  </conditionalFormatting>
  <conditionalFormatting sqref="AP164:AP166">
    <cfRule type="containsText" dxfId="5322" priority="7866" stopIfTrue="1" operator="containsText" text="NC">
      <formula>NOT(ISERROR(SEARCH("NC",AP164:AP166)))</formula>
    </cfRule>
  </conditionalFormatting>
  <conditionalFormatting sqref="AP160:AP161">
    <cfRule type="containsText" dxfId="5321" priority="7867" stopIfTrue="1" operator="containsText" text="NS">
      <formula>NOT(ISERROR(SEARCH("NS",AP160:AP161)))</formula>
    </cfRule>
  </conditionalFormatting>
  <conditionalFormatting sqref="AP160:AP161">
    <cfRule type="containsText" dxfId="5320" priority="7868" stopIfTrue="1" operator="containsText" text="DW">
      <formula>NOT(ISERROR(SEARCH("DW",AP160:AP161)))</formula>
    </cfRule>
  </conditionalFormatting>
  <conditionalFormatting sqref="AP160:AP161">
    <cfRule type="containsText" dxfId="5319" priority="7869" stopIfTrue="1" operator="containsText" text="NC">
      <formula>NOT(ISERROR(SEARCH("NC",AP160:AP161)))</formula>
    </cfRule>
  </conditionalFormatting>
  <conditionalFormatting sqref="AP158:AP159">
    <cfRule type="containsText" dxfId="5318" priority="7870" stopIfTrue="1" operator="containsText" text="NS">
      <formula>NOT(ISERROR(SEARCH("NS",AP158:AP159)))</formula>
    </cfRule>
  </conditionalFormatting>
  <conditionalFormatting sqref="AP158:AP159">
    <cfRule type="containsText" dxfId="5317" priority="7871" stopIfTrue="1" operator="containsText" text="DW">
      <formula>NOT(ISERROR(SEARCH("DW",AP158:AP159)))</formula>
    </cfRule>
  </conditionalFormatting>
  <conditionalFormatting sqref="AP158:AP159">
    <cfRule type="containsText" dxfId="5316" priority="7872" stopIfTrue="1" operator="containsText" text="NC">
      <formula>NOT(ISERROR(SEARCH("NC",AP158:AP159)))</formula>
    </cfRule>
  </conditionalFormatting>
  <conditionalFormatting sqref="AP162">
    <cfRule type="containsText" dxfId="5315" priority="7873" stopIfTrue="1" operator="containsText" text="NS">
      <formula>NOT(ISERROR(SEARCH("NS",AP162)))</formula>
    </cfRule>
  </conditionalFormatting>
  <conditionalFormatting sqref="AP162">
    <cfRule type="containsText" dxfId="5314" priority="7874" stopIfTrue="1" operator="containsText" text="DW">
      <formula>NOT(ISERROR(SEARCH("DW",AP162)))</formula>
    </cfRule>
  </conditionalFormatting>
  <conditionalFormatting sqref="AP162">
    <cfRule type="containsText" dxfId="5313" priority="7875" stopIfTrue="1" operator="containsText" text="NC">
      <formula>NOT(ISERROR(SEARCH("NC",AP162)))</formula>
    </cfRule>
  </conditionalFormatting>
  <conditionalFormatting sqref="AP163">
    <cfRule type="containsText" dxfId="5312" priority="7876" stopIfTrue="1" operator="containsText" text="NS">
      <formula>NOT(ISERROR(SEARCH("NS",AP163)))</formula>
    </cfRule>
  </conditionalFormatting>
  <conditionalFormatting sqref="AP163">
    <cfRule type="containsText" dxfId="5311" priority="7877" stopIfTrue="1" operator="containsText" text="DW">
      <formula>NOT(ISERROR(SEARCH("DW",AP163)))</formula>
    </cfRule>
  </conditionalFormatting>
  <conditionalFormatting sqref="AP163">
    <cfRule type="containsText" dxfId="5310" priority="7878" stopIfTrue="1" operator="containsText" text="NC">
      <formula>NOT(ISERROR(SEARCH("NC",AP163)))</formula>
    </cfRule>
  </conditionalFormatting>
  <conditionalFormatting sqref="AP175">
    <cfRule type="containsText" dxfId="5309" priority="7879" stopIfTrue="1" operator="containsText" text="NS">
      <formula>NOT(ISERROR(SEARCH("NS",AP175)))</formula>
    </cfRule>
  </conditionalFormatting>
  <conditionalFormatting sqref="AP175">
    <cfRule type="containsText" dxfId="5308" priority="7880" stopIfTrue="1" operator="containsText" text="DW">
      <formula>NOT(ISERROR(SEARCH("DW",AP175)))</formula>
    </cfRule>
  </conditionalFormatting>
  <conditionalFormatting sqref="AP175">
    <cfRule type="containsText" dxfId="5307" priority="7881" stopIfTrue="1" operator="containsText" text="NC">
      <formula>NOT(ISERROR(SEARCH("NC",AP175)))</formula>
    </cfRule>
  </conditionalFormatting>
  <conditionalFormatting sqref="G153:G156">
    <cfRule type="containsText" dxfId="5306" priority="7882" stopIfTrue="1" operator="containsText" text="NS">
      <formula>NOT(ISERROR(SEARCH("NS",G153:G156)))</formula>
    </cfRule>
  </conditionalFormatting>
  <conditionalFormatting sqref="G153:G156">
    <cfRule type="containsText" dxfId="5305" priority="7883" stopIfTrue="1" operator="containsText" text="DW">
      <formula>NOT(ISERROR(SEARCH("DW",G153:G156)))</formula>
    </cfRule>
  </conditionalFormatting>
  <conditionalFormatting sqref="G153:G156">
    <cfRule type="containsText" dxfId="5304" priority="7884" stopIfTrue="1" operator="containsText" text="NC">
      <formula>NOT(ISERROR(SEARCH("NC",G153:G156)))</formula>
    </cfRule>
  </conditionalFormatting>
  <conditionalFormatting sqref="G167:G174">
    <cfRule type="containsText" dxfId="5303" priority="7885" stopIfTrue="1" operator="containsText" text="NS">
      <formula>NOT(ISERROR(SEARCH("NS",G167:G174)))</formula>
    </cfRule>
  </conditionalFormatting>
  <conditionalFormatting sqref="G167:G174">
    <cfRule type="containsText" dxfId="5302" priority="7886" stopIfTrue="1" operator="containsText" text="DW">
      <formula>NOT(ISERROR(SEARCH("DW",G167:G174)))</formula>
    </cfRule>
  </conditionalFormatting>
  <conditionalFormatting sqref="G167:G174">
    <cfRule type="containsText" dxfId="5301" priority="7887" stopIfTrue="1" operator="containsText" text="NC">
      <formula>NOT(ISERROR(SEARCH("NC",G167:G174)))</formula>
    </cfRule>
  </conditionalFormatting>
  <conditionalFormatting sqref="G176:G192">
    <cfRule type="containsText" dxfId="5300" priority="7888" stopIfTrue="1" operator="containsText" text="NS">
      <formula>NOT(ISERROR(SEARCH("NS",G176:G192)))</formula>
    </cfRule>
  </conditionalFormatting>
  <conditionalFormatting sqref="G176:G192">
    <cfRule type="containsText" dxfId="5299" priority="7889" stopIfTrue="1" operator="containsText" text="DW">
      <formula>NOT(ISERROR(SEARCH("DW",G176:G192)))</formula>
    </cfRule>
  </conditionalFormatting>
  <conditionalFormatting sqref="G176:G192">
    <cfRule type="containsText" dxfId="5298" priority="7890" stopIfTrue="1" operator="containsText" text="NC">
      <formula>NOT(ISERROR(SEARCH("NC",G176:G192)))</formula>
    </cfRule>
  </conditionalFormatting>
  <conditionalFormatting sqref="G157">
    <cfRule type="containsText" dxfId="5297" priority="7891" stopIfTrue="1" operator="containsText" text="NS">
      <formula>NOT(ISERROR(SEARCH("NS",G157)))</formula>
    </cfRule>
  </conditionalFormatting>
  <conditionalFormatting sqref="G157">
    <cfRule type="containsText" dxfId="5296" priority="7892" stopIfTrue="1" operator="containsText" text="DW">
      <formula>NOT(ISERROR(SEARCH("DW",G157)))</formula>
    </cfRule>
  </conditionalFormatting>
  <conditionalFormatting sqref="G157">
    <cfRule type="containsText" dxfId="5295" priority="7893" stopIfTrue="1" operator="containsText" text="NC">
      <formula>NOT(ISERROR(SEARCH("NC",G157)))</formula>
    </cfRule>
  </conditionalFormatting>
  <conditionalFormatting sqref="G164:G166">
    <cfRule type="containsText" dxfId="5294" priority="7894" stopIfTrue="1" operator="containsText" text="NS">
      <formula>NOT(ISERROR(SEARCH("NS",G164:G166)))</formula>
    </cfRule>
  </conditionalFormatting>
  <conditionalFormatting sqref="G164:G166">
    <cfRule type="containsText" dxfId="5293" priority="7895" stopIfTrue="1" operator="containsText" text="DW">
      <formula>NOT(ISERROR(SEARCH("DW",G164:G166)))</formula>
    </cfRule>
  </conditionalFormatting>
  <conditionalFormatting sqref="G164:G166">
    <cfRule type="containsText" dxfId="5292" priority="7896" stopIfTrue="1" operator="containsText" text="NC">
      <formula>NOT(ISERROR(SEARCH("NC",G164:G166)))</formula>
    </cfRule>
  </conditionalFormatting>
  <conditionalFormatting sqref="G160:G161">
    <cfRule type="containsText" dxfId="5291" priority="7897" stopIfTrue="1" operator="containsText" text="NS">
      <formula>NOT(ISERROR(SEARCH("NS",G160:G161)))</formula>
    </cfRule>
  </conditionalFormatting>
  <conditionalFormatting sqref="G160:G161">
    <cfRule type="containsText" dxfId="5290" priority="7898" stopIfTrue="1" operator="containsText" text="DW">
      <formula>NOT(ISERROR(SEARCH("DW",G160:G161)))</formula>
    </cfRule>
  </conditionalFormatting>
  <conditionalFormatting sqref="G160:G161">
    <cfRule type="containsText" dxfId="5289" priority="7899" stopIfTrue="1" operator="containsText" text="NC">
      <formula>NOT(ISERROR(SEARCH("NC",G160:G161)))</formula>
    </cfRule>
  </conditionalFormatting>
  <conditionalFormatting sqref="G158:G159">
    <cfRule type="containsText" dxfId="5288" priority="7900" stopIfTrue="1" operator="containsText" text="NS">
      <formula>NOT(ISERROR(SEARCH("NS",G158:G159)))</formula>
    </cfRule>
  </conditionalFormatting>
  <conditionalFormatting sqref="G158:G159">
    <cfRule type="containsText" dxfId="5287" priority="7901" stopIfTrue="1" operator="containsText" text="DW">
      <formula>NOT(ISERROR(SEARCH("DW",G158:G159)))</formula>
    </cfRule>
  </conditionalFormatting>
  <conditionalFormatting sqref="G158:G159">
    <cfRule type="containsText" dxfId="5286" priority="7902" stopIfTrue="1" operator="containsText" text="NC">
      <formula>NOT(ISERROR(SEARCH("NC",G158:G159)))</formula>
    </cfRule>
  </conditionalFormatting>
  <conditionalFormatting sqref="G162">
    <cfRule type="containsText" dxfId="5285" priority="7903" stopIfTrue="1" operator="containsText" text="NS">
      <formula>NOT(ISERROR(SEARCH("NS",G162)))</formula>
    </cfRule>
  </conditionalFormatting>
  <conditionalFormatting sqref="G162">
    <cfRule type="containsText" dxfId="5284" priority="7904" stopIfTrue="1" operator="containsText" text="DW">
      <formula>NOT(ISERROR(SEARCH("DW",G162)))</formula>
    </cfRule>
  </conditionalFormatting>
  <conditionalFormatting sqref="G162">
    <cfRule type="containsText" dxfId="5283" priority="7905" stopIfTrue="1" operator="containsText" text="NC">
      <formula>NOT(ISERROR(SEARCH("NC",G162)))</formula>
    </cfRule>
  </conditionalFormatting>
  <conditionalFormatting sqref="G163">
    <cfRule type="containsText" dxfId="5282" priority="7906" stopIfTrue="1" operator="containsText" text="NS">
      <formula>NOT(ISERROR(SEARCH("NS",G163)))</formula>
    </cfRule>
  </conditionalFormatting>
  <conditionalFormatting sqref="G163">
    <cfRule type="containsText" dxfId="5281" priority="7907" stopIfTrue="1" operator="containsText" text="DW">
      <formula>NOT(ISERROR(SEARCH("DW",G163)))</formula>
    </cfRule>
  </conditionalFormatting>
  <conditionalFormatting sqref="G163">
    <cfRule type="containsText" dxfId="5280" priority="7908" stopIfTrue="1" operator="containsText" text="NC">
      <formula>NOT(ISERROR(SEARCH("NC",G163)))</formula>
    </cfRule>
  </conditionalFormatting>
  <conditionalFormatting sqref="G175">
    <cfRule type="containsText" dxfId="5279" priority="7909" stopIfTrue="1" operator="containsText" text="NS">
      <formula>NOT(ISERROR(SEARCH("NS",G175)))</formula>
    </cfRule>
  </conditionalFormatting>
  <conditionalFormatting sqref="G175">
    <cfRule type="containsText" dxfId="5278" priority="7910" stopIfTrue="1" operator="containsText" text="DW">
      <formula>NOT(ISERROR(SEARCH("DW",G175)))</formula>
    </cfRule>
  </conditionalFormatting>
  <conditionalFormatting sqref="G175">
    <cfRule type="containsText" dxfId="5277" priority="7911" stopIfTrue="1" operator="containsText" text="NC">
      <formula>NOT(ISERROR(SEARCH("NC",G175)))</formula>
    </cfRule>
  </conditionalFormatting>
  <conditionalFormatting sqref="S153:S156">
    <cfRule type="containsText" dxfId="5276" priority="7912" stopIfTrue="1" operator="containsText" text="NS">
      <formula>NOT(ISERROR(SEARCH("NS",S153:S156)))</formula>
    </cfRule>
  </conditionalFormatting>
  <conditionalFormatting sqref="S153:S156">
    <cfRule type="containsText" dxfId="5275" priority="7913" stopIfTrue="1" operator="containsText" text="DW">
      <formula>NOT(ISERROR(SEARCH("DW",S153:S156)))</formula>
    </cfRule>
  </conditionalFormatting>
  <conditionalFormatting sqref="S153:S156">
    <cfRule type="containsText" dxfId="5274" priority="7914" stopIfTrue="1" operator="containsText" text="NC">
      <formula>NOT(ISERROR(SEARCH("NC",S153:S156)))</formula>
    </cfRule>
  </conditionalFormatting>
  <conditionalFormatting sqref="S167:S174">
    <cfRule type="containsText" dxfId="5273" priority="7915" stopIfTrue="1" operator="containsText" text="NS">
      <formula>NOT(ISERROR(SEARCH("NS",S167:S174)))</formula>
    </cfRule>
  </conditionalFormatting>
  <conditionalFormatting sqref="S167:S174">
    <cfRule type="containsText" dxfId="5272" priority="7916" stopIfTrue="1" operator="containsText" text="DW">
      <formula>NOT(ISERROR(SEARCH("DW",S167:S174)))</formula>
    </cfRule>
  </conditionalFormatting>
  <conditionalFormatting sqref="S167:S174">
    <cfRule type="containsText" dxfId="5271" priority="7917" stopIfTrue="1" operator="containsText" text="NC">
      <formula>NOT(ISERROR(SEARCH("NC",S167:S174)))</formula>
    </cfRule>
  </conditionalFormatting>
  <conditionalFormatting sqref="S176:S192">
    <cfRule type="containsText" dxfId="5270" priority="7918" stopIfTrue="1" operator="containsText" text="NS">
      <formula>NOT(ISERROR(SEARCH("NS",S176:S192)))</formula>
    </cfRule>
  </conditionalFormatting>
  <conditionalFormatting sqref="S176:S192">
    <cfRule type="containsText" dxfId="5269" priority="7919" stopIfTrue="1" operator="containsText" text="DW">
      <formula>NOT(ISERROR(SEARCH("DW",S176:S192)))</formula>
    </cfRule>
  </conditionalFormatting>
  <conditionalFormatting sqref="S176:S192">
    <cfRule type="containsText" dxfId="5268" priority="7920" stopIfTrue="1" operator="containsText" text="NC">
      <formula>NOT(ISERROR(SEARCH("NC",S176:S192)))</formula>
    </cfRule>
  </conditionalFormatting>
  <conditionalFormatting sqref="S157">
    <cfRule type="containsText" dxfId="5267" priority="7921" stopIfTrue="1" operator="containsText" text="NS">
      <formula>NOT(ISERROR(SEARCH("NS",S157)))</formula>
    </cfRule>
  </conditionalFormatting>
  <conditionalFormatting sqref="S157">
    <cfRule type="containsText" dxfId="5266" priority="7922" stopIfTrue="1" operator="containsText" text="DW">
      <formula>NOT(ISERROR(SEARCH("DW",S157)))</formula>
    </cfRule>
  </conditionalFormatting>
  <conditionalFormatting sqref="S157">
    <cfRule type="containsText" dxfId="5265" priority="7923" stopIfTrue="1" operator="containsText" text="NC">
      <formula>NOT(ISERROR(SEARCH("NC",S157)))</formula>
    </cfRule>
  </conditionalFormatting>
  <conditionalFormatting sqref="S164:S166">
    <cfRule type="containsText" dxfId="5264" priority="7924" stopIfTrue="1" operator="containsText" text="NS">
      <formula>NOT(ISERROR(SEARCH("NS",S164:S166)))</formula>
    </cfRule>
  </conditionalFormatting>
  <conditionalFormatting sqref="S164:S166">
    <cfRule type="containsText" dxfId="5263" priority="7925" stopIfTrue="1" operator="containsText" text="DW">
      <formula>NOT(ISERROR(SEARCH("DW",S164:S166)))</formula>
    </cfRule>
  </conditionalFormatting>
  <conditionalFormatting sqref="S164:S166">
    <cfRule type="containsText" dxfId="5262" priority="7926" stopIfTrue="1" operator="containsText" text="NC">
      <formula>NOT(ISERROR(SEARCH("NC",S164:S166)))</formula>
    </cfRule>
  </conditionalFormatting>
  <conditionalFormatting sqref="S160:S161">
    <cfRule type="containsText" dxfId="5261" priority="7927" stopIfTrue="1" operator="containsText" text="NS">
      <formula>NOT(ISERROR(SEARCH("NS",S160:S161)))</formula>
    </cfRule>
  </conditionalFormatting>
  <conditionalFormatting sqref="S160:S161">
    <cfRule type="containsText" dxfId="5260" priority="7928" stopIfTrue="1" operator="containsText" text="DW">
      <formula>NOT(ISERROR(SEARCH("DW",S160:S161)))</formula>
    </cfRule>
  </conditionalFormatting>
  <conditionalFormatting sqref="S160:S161">
    <cfRule type="containsText" dxfId="5259" priority="7929" stopIfTrue="1" operator="containsText" text="NC">
      <formula>NOT(ISERROR(SEARCH("NC",S160:S161)))</formula>
    </cfRule>
  </conditionalFormatting>
  <conditionalFormatting sqref="S158:S159">
    <cfRule type="containsText" dxfId="5258" priority="7930" stopIfTrue="1" operator="containsText" text="NS">
      <formula>NOT(ISERROR(SEARCH("NS",S158:S159)))</formula>
    </cfRule>
  </conditionalFormatting>
  <conditionalFormatting sqref="S158:S159">
    <cfRule type="containsText" dxfId="5257" priority="7931" stopIfTrue="1" operator="containsText" text="DW">
      <formula>NOT(ISERROR(SEARCH("DW",S158:S159)))</formula>
    </cfRule>
  </conditionalFormatting>
  <conditionalFormatting sqref="S158:S159">
    <cfRule type="containsText" dxfId="5256" priority="7932" stopIfTrue="1" operator="containsText" text="NC">
      <formula>NOT(ISERROR(SEARCH("NC",S158:S159)))</formula>
    </cfRule>
  </conditionalFormatting>
  <conditionalFormatting sqref="S162">
    <cfRule type="containsText" dxfId="5255" priority="7933" stopIfTrue="1" operator="containsText" text="NS">
      <formula>NOT(ISERROR(SEARCH("NS",S162)))</formula>
    </cfRule>
  </conditionalFormatting>
  <conditionalFormatting sqref="S162">
    <cfRule type="containsText" dxfId="5254" priority="7934" stopIfTrue="1" operator="containsText" text="DW">
      <formula>NOT(ISERROR(SEARCH("DW",S162)))</formula>
    </cfRule>
  </conditionalFormatting>
  <conditionalFormatting sqref="S162">
    <cfRule type="containsText" dxfId="5253" priority="7935" stopIfTrue="1" operator="containsText" text="NC">
      <formula>NOT(ISERROR(SEARCH("NC",S162)))</formula>
    </cfRule>
  </conditionalFormatting>
  <conditionalFormatting sqref="S163">
    <cfRule type="containsText" dxfId="5252" priority="7936" stopIfTrue="1" operator="containsText" text="NS">
      <formula>NOT(ISERROR(SEARCH("NS",S163)))</formula>
    </cfRule>
  </conditionalFormatting>
  <conditionalFormatting sqref="S163">
    <cfRule type="containsText" dxfId="5251" priority="7937" stopIfTrue="1" operator="containsText" text="DW">
      <formula>NOT(ISERROR(SEARCH("DW",S163)))</formula>
    </cfRule>
  </conditionalFormatting>
  <conditionalFormatting sqref="S163">
    <cfRule type="containsText" dxfId="5250" priority="7938" stopIfTrue="1" operator="containsText" text="NC">
      <formula>NOT(ISERROR(SEARCH("NC",S163)))</formula>
    </cfRule>
  </conditionalFormatting>
  <conditionalFormatting sqref="S175">
    <cfRule type="containsText" dxfId="5249" priority="7939" stopIfTrue="1" operator="containsText" text="NS">
      <formula>NOT(ISERROR(SEARCH("NS",S175)))</formula>
    </cfRule>
  </conditionalFormatting>
  <conditionalFormatting sqref="S175">
    <cfRule type="containsText" dxfId="5248" priority="7940" stopIfTrue="1" operator="containsText" text="DW">
      <formula>NOT(ISERROR(SEARCH("DW",S175)))</formula>
    </cfRule>
  </conditionalFormatting>
  <conditionalFormatting sqref="S175">
    <cfRule type="containsText" dxfId="5247" priority="7941" stopIfTrue="1" operator="containsText" text="NC">
      <formula>NOT(ISERROR(SEARCH("NC",S175)))</formula>
    </cfRule>
  </conditionalFormatting>
  <conditionalFormatting sqref="Y153:Y156">
    <cfRule type="containsText" dxfId="5246" priority="7942" stopIfTrue="1" operator="containsText" text="NS">
      <formula>NOT(ISERROR(SEARCH("NS",Y153:Y156)))</formula>
    </cfRule>
  </conditionalFormatting>
  <conditionalFormatting sqref="Y153:Y156">
    <cfRule type="containsText" dxfId="5245" priority="7943" stopIfTrue="1" operator="containsText" text="DW">
      <formula>NOT(ISERROR(SEARCH("DW",Y153:Y156)))</formula>
    </cfRule>
  </conditionalFormatting>
  <conditionalFormatting sqref="Y153:Y156">
    <cfRule type="containsText" dxfId="5244" priority="7944" stopIfTrue="1" operator="containsText" text="NC">
      <formula>NOT(ISERROR(SEARCH("NC",Y153:Y156)))</formula>
    </cfRule>
  </conditionalFormatting>
  <conditionalFormatting sqref="Y179:Y192">
    <cfRule type="containsText" dxfId="5243" priority="7945" stopIfTrue="1" operator="containsText" text="NS">
      <formula>NOT(ISERROR(SEARCH("NS",Y179:Y192)))</formula>
    </cfRule>
  </conditionalFormatting>
  <conditionalFormatting sqref="Y179:Y192">
    <cfRule type="containsText" dxfId="5242" priority="7946" stopIfTrue="1" operator="containsText" text="DW">
      <formula>NOT(ISERROR(SEARCH("DW",Y179:Y192)))</formula>
    </cfRule>
  </conditionalFormatting>
  <conditionalFormatting sqref="Y179:Y192">
    <cfRule type="containsText" dxfId="5241" priority="7947" stopIfTrue="1" operator="containsText" text="NC">
      <formula>NOT(ISERROR(SEARCH("NC",Y179:Y192)))</formula>
    </cfRule>
  </conditionalFormatting>
  <conditionalFormatting sqref="Y167:Y169">
    <cfRule type="containsText" dxfId="5240" priority="7948" stopIfTrue="1" operator="containsText" text="NS">
      <formula>NOT(ISERROR(SEARCH("NS",Y167:Y169)))</formula>
    </cfRule>
  </conditionalFormatting>
  <conditionalFormatting sqref="Y167:Y169">
    <cfRule type="containsText" dxfId="5239" priority="7949" stopIfTrue="1" operator="containsText" text="DW">
      <formula>NOT(ISERROR(SEARCH("DW",Y167:Y169)))</formula>
    </cfRule>
  </conditionalFormatting>
  <conditionalFormatting sqref="Y167:Y169">
    <cfRule type="containsText" dxfId="5238" priority="7950" stopIfTrue="1" operator="containsText" text="NC">
      <formula>NOT(ISERROR(SEARCH("NC",Y167:Y169)))</formula>
    </cfRule>
  </conditionalFormatting>
  <conditionalFormatting sqref="Y172:Y176">
    <cfRule type="containsText" dxfId="5237" priority="7951" stopIfTrue="1" operator="containsText" text="NS">
      <formula>NOT(ISERROR(SEARCH("NS",Y172:Y176)))</formula>
    </cfRule>
  </conditionalFormatting>
  <conditionalFormatting sqref="Y172:Y176">
    <cfRule type="containsText" dxfId="5236" priority="7952" stopIfTrue="1" operator="containsText" text="DW">
      <formula>NOT(ISERROR(SEARCH("DW",Y172:Y176)))</formula>
    </cfRule>
  </conditionalFormatting>
  <conditionalFormatting sqref="Y172:Y176">
    <cfRule type="containsText" dxfId="5235" priority="7953" stopIfTrue="1" operator="containsText" text="NC">
      <formula>NOT(ISERROR(SEARCH("NC",Y172:Y176)))</formula>
    </cfRule>
  </conditionalFormatting>
  <conditionalFormatting sqref="Y177:Y178">
    <cfRule type="containsText" dxfId="5234" priority="7954" stopIfTrue="1" operator="containsText" text="NS">
      <formula>NOT(ISERROR(SEARCH("NS",Y177:Y178)))</formula>
    </cfRule>
  </conditionalFormatting>
  <conditionalFormatting sqref="Y177:Y178">
    <cfRule type="containsText" dxfId="5233" priority="7955" stopIfTrue="1" operator="containsText" text="DW">
      <formula>NOT(ISERROR(SEARCH("DW",Y177:Y178)))</formula>
    </cfRule>
  </conditionalFormatting>
  <conditionalFormatting sqref="Y177:Y178">
    <cfRule type="containsText" dxfId="5232" priority="7956" stopIfTrue="1" operator="containsText" text="NC">
      <formula>NOT(ISERROR(SEARCH("NC",Y177:Y178)))</formula>
    </cfRule>
  </conditionalFormatting>
  <conditionalFormatting sqref="Y157">
    <cfRule type="containsText" dxfId="5231" priority="7957" stopIfTrue="1" operator="containsText" text="NS">
      <formula>NOT(ISERROR(SEARCH("NS",Y157)))</formula>
    </cfRule>
  </conditionalFormatting>
  <conditionalFormatting sqref="Y157">
    <cfRule type="containsText" dxfId="5230" priority="7958" stopIfTrue="1" operator="containsText" text="DW">
      <formula>NOT(ISERROR(SEARCH("DW",Y157)))</formula>
    </cfRule>
  </conditionalFormatting>
  <conditionalFormatting sqref="Y157">
    <cfRule type="containsText" dxfId="5229" priority="7959" stopIfTrue="1" operator="containsText" text="NC">
      <formula>NOT(ISERROR(SEARCH("NC",Y157)))</formula>
    </cfRule>
  </conditionalFormatting>
  <conditionalFormatting sqref="Y164:Y166">
    <cfRule type="containsText" dxfId="5228" priority="7960" stopIfTrue="1" operator="containsText" text="NS">
      <formula>NOT(ISERROR(SEARCH("NS",Y164:Y166)))</formula>
    </cfRule>
  </conditionalFormatting>
  <conditionalFormatting sqref="Y164:Y166">
    <cfRule type="containsText" dxfId="5227" priority="7961" stopIfTrue="1" operator="containsText" text="DW">
      <formula>NOT(ISERROR(SEARCH("DW",Y164:Y166)))</formula>
    </cfRule>
  </conditionalFormatting>
  <conditionalFormatting sqref="Y164:Y166">
    <cfRule type="containsText" dxfId="5226" priority="7962" stopIfTrue="1" operator="containsText" text="NC">
      <formula>NOT(ISERROR(SEARCH("NC",Y164:Y166)))</formula>
    </cfRule>
  </conditionalFormatting>
  <conditionalFormatting sqref="Y160:Y161">
    <cfRule type="containsText" dxfId="5225" priority="7963" stopIfTrue="1" operator="containsText" text="NS">
      <formula>NOT(ISERROR(SEARCH("NS",Y160:Y161)))</formula>
    </cfRule>
  </conditionalFormatting>
  <conditionalFormatting sqref="Y160:Y161">
    <cfRule type="containsText" dxfId="5224" priority="7964" stopIfTrue="1" operator="containsText" text="DW">
      <formula>NOT(ISERROR(SEARCH("DW",Y160:Y161)))</formula>
    </cfRule>
  </conditionalFormatting>
  <conditionalFormatting sqref="Y160:Y161">
    <cfRule type="containsText" dxfId="5223" priority="7965" stopIfTrue="1" operator="containsText" text="NC">
      <formula>NOT(ISERROR(SEARCH("NC",Y160:Y161)))</formula>
    </cfRule>
  </conditionalFormatting>
  <conditionalFormatting sqref="Y158:Y159">
    <cfRule type="containsText" dxfId="5222" priority="7966" stopIfTrue="1" operator="containsText" text="NS">
      <formula>NOT(ISERROR(SEARCH("NS",Y158:Y159)))</formula>
    </cfRule>
  </conditionalFormatting>
  <conditionalFormatting sqref="Y158:Y159">
    <cfRule type="containsText" dxfId="5221" priority="7967" stopIfTrue="1" operator="containsText" text="DW">
      <formula>NOT(ISERROR(SEARCH("DW",Y158:Y159)))</formula>
    </cfRule>
  </conditionalFormatting>
  <conditionalFormatting sqref="Y158:Y159">
    <cfRule type="containsText" dxfId="5220" priority="7968" stopIfTrue="1" operator="containsText" text="NC">
      <formula>NOT(ISERROR(SEARCH("NC",Y158:Y159)))</formula>
    </cfRule>
  </conditionalFormatting>
  <conditionalFormatting sqref="Y162">
    <cfRule type="containsText" dxfId="5219" priority="7969" stopIfTrue="1" operator="containsText" text="NS">
      <formula>NOT(ISERROR(SEARCH("NS",Y162)))</formula>
    </cfRule>
  </conditionalFormatting>
  <conditionalFormatting sqref="Y162">
    <cfRule type="containsText" dxfId="5218" priority="7970" stopIfTrue="1" operator="containsText" text="DW">
      <formula>NOT(ISERROR(SEARCH("DW",Y162)))</formula>
    </cfRule>
  </conditionalFormatting>
  <conditionalFormatting sqref="Y162">
    <cfRule type="containsText" dxfId="5217" priority="7971" stopIfTrue="1" operator="containsText" text="NC">
      <formula>NOT(ISERROR(SEARCH("NC",Y162)))</formula>
    </cfRule>
  </conditionalFormatting>
  <conditionalFormatting sqref="Y163">
    <cfRule type="containsText" dxfId="5216" priority="7972" stopIfTrue="1" operator="containsText" text="NS">
      <formula>NOT(ISERROR(SEARCH("NS",Y163)))</formula>
    </cfRule>
  </conditionalFormatting>
  <conditionalFormatting sqref="Y163">
    <cfRule type="containsText" dxfId="5215" priority="7973" stopIfTrue="1" operator="containsText" text="DW">
      <formula>NOT(ISERROR(SEARCH("DW",Y163)))</formula>
    </cfRule>
  </conditionalFormatting>
  <conditionalFormatting sqref="Y163">
    <cfRule type="containsText" dxfId="5214" priority="7974" stopIfTrue="1" operator="containsText" text="NC">
      <formula>NOT(ISERROR(SEARCH("NC",Y163)))</formula>
    </cfRule>
  </conditionalFormatting>
  <conditionalFormatting sqref="Y170">
    <cfRule type="containsText" dxfId="5213" priority="7975" stopIfTrue="1" operator="containsText" text="NS">
      <formula>NOT(ISERROR(SEARCH("NS",Y170)))</formula>
    </cfRule>
  </conditionalFormatting>
  <conditionalFormatting sqref="Y170">
    <cfRule type="containsText" dxfId="5212" priority="7976" stopIfTrue="1" operator="containsText" text="DW">
      <formula>NOT(ISERROR(SEARCH("DW",Y170)))</formula>
    </cfRule>
  </conditionalFormatting>
  <conditionalFormatting sqref="Y170">
    <cfRule type="containsText" dxfId="5211" priority="7977" stopIfTrue="1" operator="containsText" text="NC">
      <formula>NOT(ISERROR(SEARCH("NC",Y170)))</formula>
    </cfRule>
  </conditionalFormatting>
  <conditionalFormatting sqref="Y171">
    <cfRule type="containsText" dxfId="5210" priority="7978" stopIfTrue="1" operator="containsText" text="NS">
      <formula>NOT(ISERROR(SEARCH("NS",Y171)))</formula>
    </cfRule>
  </conditionalFormatting>
  <conditionalFormatting sqref="Y171">
    <cfRule type="containsText" dxfId="5209" priority="7979" stopIfTrue="1" operator="containsText" text="DW">
      <formula>NOT(ISERROR(SEARCH("DW",Y171)))</formula>
    </cfRule>
  </conditionalFormatting>
  <conditionalFormatting sqref="Y171">
    <cfRule type="containsText" dxfId="5208" priority="7980" stopIfTrue="1" operator="containsText" text="NC">
      <formula>NOT(ISERROR(SEARCH("NC",Y171)))</formula>
    </cfRule>
  </conditionalFormatting>
  <conditionalFormatting sqref="X153:X156">
    <cfRule type="containsText" dxfId="5207" priority="7981" stopIfTrue="1" operator="containsText" text="NS">
      <formula>NOT(ISERROR(SEARCH("NS",X153:X156)))</formula>
    </cfRule>
  </conditionalFormatting>
  <conditionalFormatting sqref="X153:X156">
    <cfRule type="containsText" dxfId="5206" priority="7982" stopIfTrue="1" operator="containsText" text="DW">
      <formula>NOT(ISERROR(SEARCH("DW",X153:X156)))</formula>
    </cfRule>
  </conditionalFormatting>
  <conditionalFormatting sqref="X153:X156">
    <cfRule type="containsText" dxfId="5205" priority="7983" stopIfTrue="1" operator="containsText" text="NC">
      <formula>NOT(ISERROR(SEARCH("NC",X153:X156)))</formula>
    </cfRule>
  </conditionalFormatting>
  <conditionalFormatting sqref="X167:X174">
    <cfRule type="containsText" dxfId="5204" priority="7984" stopIfTrue="1" operator="containsText" text="NS">
      <formula>NOT(ISERROR(SEARCH("NS",X167:X174)))</formula>
    </cfRule>
  </conditionalFormatting>
  <conditionalFormatting sqref="X167:X174">
    <cfRule type="containsText" dxfId="5203" priority="7985" stopIfTrue="1" operator="containsText" text="DW">
      <formula>NOT(ISERROR(SEARCH("DW",X167:X174)))</formula>
    </cfRule>
  </conditionalFormatting>
  <conditionalFormatting sqref="X167:X174">
    <cfRule type="containsText" dxfId="5202" priority="7986" stopIfTrue="1" operator="containsText" text="NC">
      <formula>NOT(ISERROR(SEARCH("NC",X167:X174)))</formula>
    </cfRule>
  </conditionalFormatting>
  <conditionalFormatting sqref="X176:X192">
    <cfRule type="containsText" dxfId="5201" priority="7987" stopIfTrue="1" operator="containsText" text="NS">
      <formula>NOT(ISERROR(SEARCH("NS",X176:X192)))</formula>
    </cfRule>
  </conditionalFormatting>
  <conditionalFormatting sqref="X176:X192">
    <cfRule type="containsText" dxfId="5200" priority="7988" stopIfTrue="1" operator="containsText" text="DW">
      <formula>NOT(ISERROR(SEARCH("DW",X176:X192)))</formula>
    </cfRule>
  </conditionalFormatting>
  <conditionalFormatting sqref="X176:X192">
    <cfRule type="containsText" dxfId="5199" priority="7989" stopIfTrue="1" operator="containsText" text="NC">
      <formula>NOT(ISERROR(SEARCH("NC",X176:X192)))</formula>
    </cfRule>
  </conditionalFormatting>
  <conditionalFormatting sqref="X157">
    <cfRule type="containsText" dxfId="5198" priority="7990" stopIfTrue="1" operator="containsText" text="NS">
      <formula>NOT(ISERROR(SEARCH("NS",X157)))</formula>
    </cfRule>
  </conditionalFormatting>
  <conditionalFormatting sqref="X157">
    <cfRule type="containsText" dxfId="5197" priority="7991" stopIfTrue="1" operator="containsText" text="DW">
      <formula>NOT(ISERROR(SEARCH("DW",X157)))</formula>
    </cfRule>
  </conditionalFormatting>
  <conditionalFormatting sqref="X157">
    <cfRule type="containsText" dxfId="5196" priority="7992" stopIfTrue="1" operator="containsText" text="NC">
      <formula>NOT(ISERROR(SEARCH("NC",X157)))</formula>
    </cfRule>
  </conditionalFormatting>
  <conditionalFormatting sqref="X164:X166">
    <cfRule type="containsText" dxfId="5195" priority="7993" stopIfTrue="1" operator="containsText" text="NS">
      <formula>NOT(ISERROR(SEARCH("NS",X164:X166)))</formula>
    </cfRule>
  </conditionalFormatting>
  <conditionalFormatting sqref="X164:X166">
    <cfRule type="containsText" dxfId="5194" priority="7994" stopIfTrue="1" operator="containsText" text="DW">
      <formula>NOT(ISERROR(SEARCH("DW",X164:X166)))</formula>
    </cfRule>
  </conditionalFormatting>
  <conditionalFormatting sqref="X164:X166">
    <cfRule type="containsText" dxfId="5193" priority="7995" stopIfTrue="1" operator="containsText" text="NC">
      <formula>NOT(ISERROR(SEARCH("NC",X164:X166)))</formula>
    </cfRule>
  </conditionalFormatting>
  <conditionalFormatting sqref="X160:X161">
    <cfRule type="containsText" dxfId="5192" priority="7996" stopIfTrue="1" operator="containsText" text="NS">
      <formula>NOT(ISERROR(SEARCH("NS",X160:X161)))</formula>
    </cfRule>
  </conditionalFormatting>
  <conditionalFormatting sqref="X160:X161">
    <cfRule type="containsText" dxfId="5191" priority="7997" stopIfTrue="1" operator="containsText" text="DW">
      <formula>NOT(ISERROR(SEARCH("DW",X160:X161)))</formula>
    </cfRule>
  </conditionalFormatting>
  <conditionalFormatting sqref="X160:X161">
    <cfRule type="containsText" dxfId="5190" priority="7998" stopIfTrue="1" operator="containsText" text="NC">
      <formula>NOT(ISERROR(SEARCH("NC",X160:X161)))</formula>
    </cfRule>
  </conditionalFormatting>
  <conditionalFormatting sqref="X158:X159">
    <cfRule type="containsText" dxfId="5189" priority="7999" stopIfTrue="1" operator="containsText" text="NS">
      <formula>NOT(ISERROR(SEARCH("NS",X158:X159)))</formula>
    </cfRule>
  </conditionalFormatting>
  <conditionalFormatting sqref="X158:X159">
    <cfRule type="containsText" dxfId="5188" priority="8000" stopIfTrue="1" operator="containsText" text="DW">
      <formula>NOT(ISERROR(SEARCH("DW",X158:X159)))</formula>
    </cfRule>
  </conditionalFormatting>
  <conditionalFormatting sqref="X158:X159">
    <cfRule type="containsText" dxfId="5187" priority="8001" stopIfTrue="1" operator="containsText" text="NC">
      <formula>NOT(ISERROR(SEARCH("NC",X158:X159)))</formula>
    </cfRule>
  </conditionalFormatting>
  <conditionalFormatting sqref="X162">
    <cfRule type="containsText" dxfId="5186" priority="8002" stopIfTrue="1" operator="containsText" text="NS">
      <formula>NOT(ISERROR(SEARCH("NS",X162)))</formula>
    </cfRule>
  </conditionalFormatting>
  <conditionalFormatting sqref="X162">
    <cfRule type="containsText" dxfId="5185" priority="8003" stopIfTrue="1" operator="containsText" text="DW">
      <formula>NOT(ISERROR(SEARCH("DW",X162)))</formula>
    </cfRule>
  </conditionalFormatting>
  <conditionalFormatting sqref="X162">
    <cfRule type="containsText" dxfId="5184" priority="8004" stopIfTrue="1" operator="containsText" text="NC">
      <formula>NOT(ISERROR(SEARCH("NC",X162)))</formula>
    </cfRule>
  </conditionalFormatting>
  <conditionalFormatting sqref="X163">
    <cfRule type="containsText" dxfId="5183" priority="8005" stopIfTrue="1" operator="containsText" text="NS">
      <formula>NOT(ISERROR(SEARCH("NS",X163)))</formula>
    </cfRule>
  </conditionalFormatting>
  <conditionalFormatting sqref="X163">
    <cfRule type="containsText" dxfId="5182" priority="8006" stopIfTrue="1" operator="containsText" text="DW">
      <formula>NOT(ISERROR(SEARCH("DW",X163)))</formula>
    </cfRule>
  </conditionalFormatting>
  <conditionalFormatting sqref="X163">
    <cfRule type="containsText" dxfId="5181" priority="8007" stopIfTrue="1" operator="containsText" text="NC">
      <formula>NOT(ISERROR(SEARCH("NC",X163)))</formula>
    </cfRule>
  </conditionalFormatting>
  <conditionalFormatting sqref="X175">
    <cfRule type="containsText" dxfId="5180" priority="8008" stopIfTrue="1" operator="containsText" text="NS">
      <formula>NOT(ISERROR(SEARCH("NS",X175)))</formula>
    </cfRule>
  </conditionalFormatting>
  <conditionalFormatting sqref="X175">
    <cfRule type="containsText" dxfId="5179" priority="8009" stopIfTrue="1" operator="containsText" text="DW">
      <formula>NOT(ISERROR(SEARCH("DW",X175)))</formula>
    </cfRule>
  </conditionalFormatting>
  <conditionalFormatting sqref="X175">
    <cfRule type="containsText" dxfId="5178" priority="8010" stopIfTrue="1" operator="containsText" text="NC">
      <formula>NOT(ISERROR(SEARCH("NC",X175)))</formula>
    </cfRule>
  </conditionalFormatting>
  <conditionalFormatting sqref="AE153:AE156">
    <cfRule type="containsText" dxfId="5177" priority="8011" stopIfTrue="1" operator="containsText" text="NS">
      <formula>NOT(ISERROR(SEARCH("NS",AE153:AE156)))</formula>
    </cfRule>
  </conditionalFormatting>
  <conditionalFormatting sqref="AE153:AE156">
    <cfRule type="containsText" dxfId="5176" priority="8012" stopIfTrue="1" operator="containsText" text="DW">
      <formula>NOT(ISERROR(SEARCH("DW",AE153:AE156)))</formula>
    </cfRule>
  </conditionalFormatting>
  <conditionalFormatting sqref="AE153:AE156">
    <cfRule type="containsText" dxfId="5175" priority="8013" stopIfTrue="1" operator="containsText" text="NC">
      <formula>NOT(ISERROR(SEARCH("NC",AE153:AE156)))</formula>
    </cfRule>
  </conditionalFormatting>
  <conditionalFormatting sqref="AE167:AE174">
    <cfRule type="containsText" dxfId="5174" priority="8014" stopIfTrue="1" operator="containsText" text="NS">
      <formula>NOT(ISERROR(SEARCH("NS",AE167:AE174)))</formula>
    </cfRule>
  </conditionalFormatting>
  <conditionalFormatting sqref="AE167:AE174">
    <cfRule type="containsText" dxfId="5173" priority="8015" stopIfTrue="1" operator="containsText" text="DW">
      <formula>NOT(ISERROR(SEARCH("DW",AE167:AE174)))</formula>
    </cfRule>
  </conditionalFormatting>
  <conditionalFormatting sqref="AE167:AE174">
    <cfRule type="containsText" dxfId="5172" priority="8016" stopIfTrue="1" operator="containsText" text="NC">
      <formula>NOT(ISERROR(SEARCH("NC",AE167:AE174)))</formula>
    </cfRule>
  </conditionalFormatting>
  <conditionalFormatting sqref="AE176:AE192">
    <cfRule type="containsText" dxfId="5171" priority="8017" stopIfTrue="1" operator="containsText" text="NS">
      <formula>NOT(ISERROR(SEARCH("NS",AE176:AE192)))</formula>
    </cfRule>
  </conditionalFormatting>
  <conditionalFormatting sqref="AE176:AE192">
    <cfRule type="containsText" dxfId="5170" priority="8018" stopIfTrue="1" operator="containsText" text="DW">
      <formula>NOT(ISERROR(SEARCH("DW",AE176:AE192)))</formula>
    </cfRule>
  </conditionalFormatting>
  <conditionalFormatting sqref="AE176:AE192">
    <cfRule type="containsText" dxfId="5169" priority="8019" stopIfTrue="1" operator="containsText" text="NC">
      <formula>NOT(ISERROR(SEARCH("NC",AE176:AE192)))</formula>
    </cfRule>
  </conditionalFormatting>
  <conditionalFormatting sqref="AE157">
    <cfRule type="containsText" dxfId="5168" priority="8020" stopIfTrue="1" operator="containsText" text="NS">
      <formula>NOT(ISERROR(SEARCH("NS",AE157)))</formula>
    </cfRule>
  </conditionalFormatting>
  <conditionalFormatting sqref="AE157">
    <cfRule type="containsText" dxfId="5167" priority="8021" stopIfTrue="1" operator="containsText" text="DW">
      <formula>NOT(ISERROR(SEARCH("DW",AE157)))</formula>
    </cfRule>
  </conditionalFormatting>
  <conditionalFormatting sqref="AE157">
    <cfRule type="containsText" dxfId="5166" priority="8022" stopIfTrue="1" operator="containsText" text="NC">
      <formula>NOT(ISERROR(SEARCH("NC",AE157)))</formula>
    </cfRule>
  </conditionalFormatting>
  <conditionalFormatting sqref="AE164:AE166">
    <cfRule type="containsText" dxfId="5165" priority="8023" stopIfTrue="1" operator="containsText" text="NS">
      <formula>NOT(ISERROR(SEARCH("NS",AE164:AE166)))</formula>
    </cfRule>
  </conditionalFormatting>
  <conditionalFormatting sqref="AE164:AE166">
    <cfRule type="containsText" dxfId="5164" priority="8024" stopIfTrue="1" operator="containsText" text="DW">
      <formula>NOT(ISERROR(SEARCH("DW",AE164:AE166)))</formula>
    </cfRule>
  </conditionalFormatting>
  <conditionalFormatting sqref="AE164:AE166">
    <cfRule type="containsText" dxfId="5163" priority="8025" stopIfTrue="1" operator="containsText" text="NC">
      <formula>NOT(ISERROR(SEARCH("NC",AE164:AE166)))</formula>
    </cfRule>
  </conditionalFormatting>
  <conditionalFormatting sqref="AE160:AE161">
    <cfRule type="containsText" dxfId="5162" priority="8026" stopIfTrue="1" operator="containsText" text="NS">
      <formula>NOT(ISERROR(SEARCH("NS",AE160:AE161)))</formula>
    </cfRule>
  </conditionalFormatting>
  <conditionalFormatting sqref="AE160:AE161">
    <cfRule type="containsText" dxfId="5161" priority="8027" stopIfTrue="1" operator="containsText" text="DW">
      <formula>NOT(ISERROR(SEARCH("DW",AE160:AE161)))</formula>
    </cfRule>
  </conditionalFormatting>
  <conditionalFormatting sqref="AE160:AE161">
    <cfRule type="containsText" dxfId="5160" priority="8028" stopIfTrue="1" operator="containsText" text="NC">
      <formula>NOT(ISERROR(SEARCH("NC",AE160:AE161)))</formula>
    </cfRule>
  </conditionalFormatting>
  <conditionalFormatting sqref="AE158:AE159">
    <cfRule type="containsText" dxfId="5159" priority="8029" stopIfTrue="1" operator="containsText" text="NS">
      <formula>NOT(ISERROR(SEARCH("NS",AE158:AE159)))</formula>
    </cfRule>
  </conditionalFormatting>
  <conditionalFormatting sqref="AE158:AE159">
    <cfRule type="containsText" dxfId="5158" priority="8030" stopIfTrue="1" operator="containsText" text="DW">
      <formula>NOT(ISERROR(SEARCH("DW",AE158:AE159)))</formula>
    </cfRule>
  </conditionalFormatting>
  <conditionalFormatting sqref="AE158:AE159">
    <cfRule type="containsText" dxfId="5157" priority="8031" stopIfTrue="1" operator="containsText" text="NC">
      <formula>NOT(ISERROR(SEARCH("NC",AE158:AE159)))</formula>
    </cfRule>
  </conditionalFormatting>
  <conditionalFormatting sqref="AE162">
    <cfRule type="containsText" dxfId="5156" priority="8032" stopIfTrue="1" operator="containsText" text="NS">
      <formula>NOT(ISERROR(SEARCH("NS",AE162)))</formula>
    </cfRule>
  </conditionalFormatting>
  <conditionalFormatting sqref="AE162">
    <cfRule type="containsText" dxfId="5155" priority="8033" stopIfTrue="1" operator="containsText" text="DW">
      <formula>NOT(ISERROR(SEARCH("DW",AE162)))</formula>
    </cfRule>
  </conditionalFormatting>
  <conditionalFormatting sqref="AE162">
    <cfRule type="containsText" dxfId="5154" priority="8034" stopIfTrue="1" operator="containsText" text="NC">
      <formula>NOT(ISERROR(SEARCH("NC",AE162)))</formula>
    </cfRule>
  </conditionalFormatting>
  <conditionalFormatting sqref="AE163">
    <cfRule type="containsText" dxfId="5153" priority="8035" stopIfTrue="1" operator="containsText" text="NS">
      <formula>NOT(ISERROR(SEARCH("NS",AE163)))</formula>
    </cfRule>
  </conditionalFormatting>
  <conditionalFormatting sqref="AE163">
    <cfRule type="containsText" dxfId="5152" priority="8036" stopIfTrue="1" operator="containsText" text="DW">
      <formula>NOT(ISERROR(SEARCH("DW",AE163)))</formula>
    </cfRule>
  </conditionalFormatting>
  <conditionalFormatting sqref="AE163">
    <cfRule type="containsText" dxfId="5151" priority="8037" stopIfTrue="1" operator="containsText" text="NC">
      <formula>NOT(ISERROR(SEARCH("NC",AE163)))</formula>
    </cfRule>
  </conditionalFormatting>
  <conditionalFormatting sqref="AE175">
    <cfRule type="containsText" dxfId="5150" priority="8038" stopIfTrue="1" operator="containsText" text="NS">
      <formula>NOT(ISERROR(SEARCH("NS",AE175)))</formula>
    </cfRule>
  </conditionalFormatting>
  <conditionalFormatting sqref="AE175">
    <cfRule type="containsText" dxfId="5149" priority="8039" stopIfTrue="1" operator="containsText" text="DW">
      <formula>NOT(ISERROR(SEARCH("DW",AE175)))</formula>
    </cfRule>
  </conditionalFormatting>
  <conditionalFormatting sqref="AE175">
    <cfRule type="containsText" dxfId="5148" priority="8040" stopIfTrue="1" operator="containsText" text="NC">
      <formula>NOT(ISERROR(SEARCH("NC",AE175)))</formula>
    </cfRule>
  </conditionalFormatting>
  <conditionalFormatting sqref="AL153:AL156">
    <cfRule type="containsText" dxfId="5147" priority="8041" stopIfTrue="1" operator="containsText" text="NS">
      <formula>NOT(ISERROR(SEARCH("NS",AL153:AL156)))</formula>
    </cfRule>
  </conditionalFormatting>
  <conditionalFormatting sqref="AL153:AL156">
    <cfRule type="containsText" dxfId="5146" priority="8042" stopIfTrue="1" operator="containsText" text="DW">
      <formula>NOT(ISERROR(SEARCH("DW",AL153:AL156)))</formula>
    </cfRule>
  </conditionalFormatting>
  <conditionalFormatting sqref="AL153:AL156">
    <cfRule type="containsText" dxfId="5145" priority="8043" stopIfTrue="1" operator="containsText" text="NC">
      <formula>NOT(ISERROR(SEARCH("NC",AL153:AL156)))</formula>
    </cfRule>
  </conditionalFormatting>
  <conditionalFormatting sqref="AL167:AL174">
    <cfRule type="containsText" dxfId="5144" priority="8044" stopIfTrue="1" operator="containsText" text="NS">
      <formula>NOT(ISERROR(SEARCH("NS",AL167:AL174)))</formula>
    </cfRule>
  </conditionalFormatting>
  <conditionalFormatting sqref="AL167:AL174">
    <cfRule type="containsText" dxfId="5143" priority="8045" stopIfTrue="1" operator="containsText" text="DW">
      <formula>NOT(ISERROR(SEARCH("DW",AL167:AL174)))</formula>
    </cfRule>
  </conditionalFormatting>
  <conditionalFormatting sqref="AL167:AL174">
    <cfRule type="containsText" dxfId="5142" priority="8046" stopIfTrue="1" operator="containsText" text="NC">
      <formula>NOT(ISERROR(SEARCH("NC",AL167:AL174)))</formula>
    </cfRule>
  </conditionalFormatting>
  <conditionalFormatting sqref="AL176:AL192">
    <cfRule type="containsText" dxfId="5141" priority="8047" stopIfTrue="1" operator="containsText" text="NS">
      <formula>NOT(ISERROR(SEARCH("NS",AL176:AL192)))</formula>
    </cfRule>
  </conditionalFormatting>
  <conditionalFormatting sqref="AL176:AL192">
    <cfRule type="containsText" dxfId="5140" priority="8048" stopIfTrue="1" operator="containsText" text="DW">
      <formula>NOT(ISERROR(SEARCH("DW",AL176:AL192)))</formula>
    </cfRule>
  </conditionalFormatting>
  <conditionalFormatting sqref="AL176:AL192">
    <cfRule type="containsText" dxfId="5139" priority="8049" stopIfTrue="1" operator="containsText" text="NC">
      <formula>NOT(ISERROR(SEARCH("NC",AL176:AL192)))</formula>
    </cfRule>
  </conditionalFormatting>
  <conditionalFormatting sqref="AL157">
    <cfRule type="containsText" dxfId="5138" priority="8050" stopIfTrue="1" operator="containsText" text="NS">
      <formula>NOT(ISERROR(SEARCH("NS",AL157)))</formula>
    </cfRule>
  </conditionalFormatting>
  <conditionalFormatting sqref="AL157">
    <cfRule type="containsText" dxfId="5137" priority="8051" stopIfTrue="1" operator="containsText" text="DW">
      <formula>NOT(ISERROR(SEARCH("DW",AL157)))</formula>
    </cfRule>
  </conditionalFormatting>
  <conditionalFormatting sqref="AL157">
    <cfRule type="containsText" dxfId="5136" priority="8052" stopIfTrue="1" operator="containsText" text="NC">
      <formula>NOT(ISERROR(SEARCH("NC",AL157)))</formula>
    </cfRule>
  </conditionalFormatting>
  <conditionalFormatting sqref="AL164:AL166">
    <cfRule type="containsText" dxfId="5135" priority="8053" stopIfTrue="1" operator="containsText" text="NS">
      <formula>NOT(ISERROR(SEARCH("NS",AL164:AL166)))</formula>
    </cfRule>
  </conditionalFormatting>
  <conditionalFormatting sqref="AL164:AL166">
    <cfRule type="containsText" dxfId="5134" priority="8054" stopIfTrue="1" operator="containsText" text="DW">
      <formula>NOT(ISERROR(SEARCH("DW",AL164:AL166)))</formula>
    </cfRule>
  </conditionalFormatting>
  <conditionalFormatting sqref="AL164:AL166">
    <cfRule type="containsText" dxfId="5133" priority="8055" stopIfTrue="1" operator="containsText" text="NC">
      <formula>NOT(ISERROR(SEARCH("NC",AL164:AL166)))</formula>
    </cfRule>
  </conditionalFormatting>
  <conditionalFormatting sqref="AL160:AL161">
    <cfRule type="containsText" dxfId="5132" priority="8056" stopIfTrue="1" operator="containsText" text="NS">
      <formula>NOT(ISERROR(SEARCH("NS",AL160:AL161)))</formula>
    </cfRule>
  </conditionalFormatting>
  <conditionalFormatting sqref="AL160:AL161">
    <cfRule type="containsText" dxfId="5131" priority="8057" stopIfTrue="1" operator="containsText" text="DW">
      <formula>NOT(ISERROR(SEARCH("DW",AL160:AL161)))</formula>
    </cfRule>
  </conditionalFormatting>
  <conditionalFormatting sqref="AL160:AL161">
    <cfRule type="containsText" dxfId="5130" priority="8058" stopIfTrue="1" operator="containsText" text="NC">
      <formula>NOT(ISERROR(SEARCH("NC",AL160:AL161)))</formula>
    </cfRule>
  </conditionalFormatting>
  <conditionalFormatting sqref="AL158:AL159">
    <cfRule type="containsText" dxfId="5129" priority="8059" stopIfTrue="1" operator="containsText" text="NS">
      <formula>NOT(ISERROR(SEARCH("NS",AL158:AL159)))</formula>
    </cfRule>
  </conditionalFormatting>
  <conditionalFormatting sqref="AL158:AL159">
    <cfRule type="containsText" dxfId="5128" priority="8060" stopIfTrue="1" operator="containsText" text="DW">
      <formula>NOT(ISERROR(SEARCH("DW",AL158:AL159)))</formula>
    </cfRule>
  </conditionalFormatting>
  <conditionalFormatting sqref="AL158:AL159">
    <cfRule type="containsText" dxfId="5127" priority="8061" stopIfTrue="1" operator="containsText" text="NC">
      <formula>NOT(ISERROR(SEARCH("NC",AL158:AL159)))</formula>
    </cfRule>
  </conditionalFormatting>
  <conditionalFormatting sqref="AL162">
    <cfRule type="containsText" dxfId="5126" priority="8062" stopIfTrue="1" operator="containsText" text="NS">
      <formula>NOT(ISERROR(SEARCH("NS",AL162)))</formula>
    </cfRule>
  </conditionalFormatting>
  <conditionalFormatting sqref="AL162">
    <cfRule type="containsText" dxfId="5125" priority="8063" stopIfTrue="1" operator="containsText" text="DW">
      <formula>NOT(ISERROR(SEARCH("DW",AL162)))</formula>
    </cfRule>
  </conditionalFormatting>
  <conditionalFormatting sqref="AL162">
    <cfRule type="containsText" dxfId="5124" priority="8064" stopIfTrue="1" operator="containsText" text="NC">
      <formula>NOT(ISERROR(SEARCH("NC",AL162)))</formula>
    </cfRule>
  </conditionalFormatting>
  <conditionalFormatting sqref="AL163">
    <cfRule type="containsText" dxfId="5123" priority="8065" stopIfTrue="1" operator="containsText" text="NS">
      <formula>NOT(ISERROR(SEARCH("NS",AL163)))</formula>
    </cfRule>
  </conditionalFormatting>
  <conditionalFormatting sqref="AL163">
    <cfRule type="containsText" dxfId="5122" priority="8066" stopIfTrue="1" operator="containsText" text="DW">
      <formula>NOT(ISERROR(SEARCH("DW",AL163)))</formula>
    </cfRule>
  </conditionalFormatting>
  <conditionalFormatting sqref="AL163">
    <cfRule type="containsText" dxfId="5121" priority="8067" stopIfTrue="1" operator="containsText" text="NC">
      <formula>NOT(ISERROR(SEARCH("NC",AL163)))</formula>
    </cfRule>
  </conditionalFormatting>
  <conditionalFormatting sqref="AL175">
    <cfRule type="containsText" dxfId="5120" priority="8068" stopIfTrue="1" operator="containsText" text="NS">
      <formula>NOT(ISERROR(SEARCH("NS",AL175)))</formula>
    </cfRule>
  </conditionalFormatting>
  <conditionalFormatting sqref="AL175">
    <cfRule type="containsText" dxfId="5119" priority="8069" stopIfTrue="1" operator="containsText" text="DW">
      <formula>NOT(ISERROR(SEARCH("DW",AL175)))</formula>
    </cfRule>
  </conditionalFormatting>
  <conditionalFormatting sqref="AL175">
    <cfRule type="containsText" dxfId="5118" priority="8070" stopIfTrue="1" operator="containsText" text="NC">
      <formula>NOT(ISERROR(SEARCH("NC",AL175)))</formula>
    </cfRule>
  </conditionalFormatting>
  <conditionalFormatting sqref="R153:R156">
    <cfRule type="containsText" dxfId="5117" priority="8071" stopIfTrue="1" operator="containsText" text="NS">
      <formula>NOT(ISERROR(SEARCH("NS",R153:R156)))</formula>
    </cfRule>
  </conditionalFormatting>
  <conditionalFormatting sqref="R153:R156">
    <cfRule type="containsText" dxfId="5116" priority="8072" stopIfTrue="1" operator="containsText" text="DW">
      <formula>NOT(ISERROR(SEARCH("DW",R153:R156)))</formula>
    </cfRule>
  </conditionalFormatting>
  <conditionalFormatting sqref="R153:R156">
    <cfRule type="containsText" dxfId="5115" priority="8073" stopIfTrue="1" operator="containsText" text="NC">
      <formula>NOT(ISERROR(SEARCH("NC",R153:R156)))</formula>
    </cfRule>
  </conditionalFormatting>
  <conditionalFormatting sqref="R167:R174">
    <cfRule type="containsText" dxfId="5114" priority="8074" stopIfTrue="1" operator="containsText" text="NS">
      <formula>NOT(ISERROR(SEARCH("NS",R167:R174)))</formula>
    </cfRule>
  </conditionalFormatting>
  <conditionalFormatting sqref="R167:R174">
    <cfRule type="containsText" dxfId="5113" priority="8075" stopIfTrue="1" operator="containsText" text="DW">
      <formula>NOT(ISERROR(SEARCH("DW",R167:R174)))</formula>
    </cfRule>
  </conditionalFormatting>
  <conditionalFormatting sqref="R167:R174">
    <cfRule type="containsText" dxfId="5112" priority="8076" stopIfTrue="1" operator="containsText" text="NC">
      <formula>NOT(ISERROR(SEARCH("NC",R167:R174)))</formula>
    </cfRule>
  </conditionalFormatting>
  <conditionalFormatting sqref="R176:R192">
    <cfRule type="containsText" dxfId="5111" priority="8077" stopIfTrue="1" operator="containsText" text="NS">
      <formula>NOT(ISERROR(SEARCH("NS",R176:R192)))</formula>
    </cfRule>
  </conditionalFormatting>
  <conditionalFormatting sqref="R176:R192">
    <cfRule type="containsText" dxfId="5110" priority="8078" stopIfTrue="1" operator="containsText" text="DW">
      <formula>NOT(ISERROR(SEARCH("DW",R176:R192)))</formula>
    </cfRule>
  </conditionalFormatting>
  <conditionalFormatting sqref="R176:R192">
    <cfRule type="containsText" dxfId="5109" priority="8079" stopIfTrue="1" operator="containsText" text="NC">
      <formula>NOT(ISERROR(SEARCH("NC",R176:R192)))</formula>
    </cfRule>
  </conditionalFormatting>
  <conditionalFormatting sqref="R157">
    <cfRule type="containsText" dxfId="5108" priority="8080" stopIfTrue="1" operator="containsText" text="NS">
      <formula>NOT(ISERROR(SEARCH("NS",R157)))</formula>
    </cfRule>
  </conditionalFormatting>
  <conditionalFormatting sqref="R157">
    <cfRule type="containsText" dxfId="5107" priority="8081" stopIfTrue="1" operator="containsText" text="DW">
      <formula>NOT(ISERROR(SEARCH("DW",R157)))</formula>
    </cfRule>
  </conditionalFormatting>
  <conditionalFormatting sqref="R157">
    <cfRule type="containsText" dxfId="5106" priority="8082" stopIfTrue="1" operator="containsText" text="NC">
      <formula>NOT(ISERROR(SEARCH("NC",R157)))</formula>
    </cfRule>
  </conditionalFormatting>
  <conditionalFormatting sqref="R164:R166">
    <cfRule type="containsText" dxfId="5105" priority="8083" stopIfTrue="1" operator="containsText" text="NS">
      <formula>NOT(ISERROR(SEARCH("NS",R164:R166)))</formula>
    </cfRule>
  </conditionalFormatting>
  <conditionalFormatting sqref="R164:R166">
    <cfRule type="containsText" dxfId="5104" priority="8084" stopIfTrue="1" operator="containsText" text="DW">
      <formula>NOT(ISERROR(SEARCH("DW",R164:R166)))</formula>
    </cfRule>
  </conditionalFormatting>
  <conditionalFormatting sqref="R164:R166">
    <cfRule type="containsText" dxfId="5103" priority="8085" stopIfTrue="1" operator="containsText" text="NC">
      <formula>NOT(ISERROR(SEARCH("NC",R164:R166)))</formula>
    </cfRule>
  </conditionalFormatting>
  <conditionalFormatting sqref="R160:R161">
    <cfRule type="containsText" dxfId="5102" priority="8086" stopIfTrue="1" operator="containsText" text="NS">
      <formula>NOT(ISERROR(SEARCH("NS",R160:R161)))</formula>
    </cfRule>
  </conditionalFormatting>
  <conditionalFormatting sqref="R160:R161">
    <cfRule type="containsText" dxfId="5101" priority="8087" stopIfTrue="1" operator="containsText" text="DW">
      <formula>NOT(ISERROR(SEARCH("DW",R160:R161)))</formula>
    </cfRule>
  </conditionalFormatting>
  <conditionalFormatting sqref="R160:R161">
    <cfRule type="containsText" dxfId="5100" priority="8088" stopIfTrue="1" operator="containsText" text="NC">
      <formula>NOT(ISERROR(SEARCH("NC",R160:R161)))</formula>
    </cfRule>
  </conditionalFormatting>
  <conditionalFormatting sqref="R158:R159">
    <cfRule type="containsText" dxfId="5099" priority="8089" stopIfTrue="1" operator="containsText" text="NS">
      <formula>NOT(ISERROR(SEARCH("NS",R158:R159)))</formula>
    </cfRule>
  </conditionalFormatting>
  <conditionalFormatting sqref="R158:R159">
    <cfRule type="containsText" dxfId="5098" priority="8090" stopIfTrue="1" operator="containsText" text="DW">
      <formula>NOT(ISERROR(SEARCH("DW",R158:R159)))</formula>
    </cfRule>
  </conditionalFormatting>
  <conditionalFormatting sqref="R158:R159">
    <cfRule type="containsText" dxfId="5097" priority="8091" stopIfTrue="1" operator="containsText" text="NC">
      <formula>NOT(ISERROR(SEARCH("NC",R158:R159)))</formula>
    </cfRule>
  </conditionalFormatting>
  <conditionalFormatting sqref="R162">
    <cfRule type="containsText" dxfId="5096" priority="8092" stopIfTrue="1" operator="containsText" text="NS">
      <formula>NOT(ISERROR(SEARCH("NS",R162)))</formula>
    </cfRule>
  </conditionalFormatting>
  <conditionalFormatting sqref="R162">
    <cfRule type="containsText" dxfId="5095" priority="8093" stopIfTrue="1" operator="containsText" text="DW">
      <formula>NOT(ISERROR(SEARCH("DW",R162)))</formula>
    </cfRule>
  </conditionalFormatting>
  <conditionalFormatting sqref="R162">
    <cfRule type="containsText" dxfId="5094" priority="8094" stopIfTrue="1" operator="containsText" text="NC">
      <formula>NOT(ISERROR(SEARCH("NC",R162)))</formula>
    </cfRule>
  </conditionalFormatting>
  <conditionalFormatting sqref="R163">
    <cfRule type="containsText" dxfId="5093" priority="8095" stopIfTrue="1" operator="containsText" text="NS">
      <formula>NOT(ISERROR(SEARCH("NS",R163)))</formula>
    </cfRule>
  </conditionalFormatting>
  <conditionalFormatting sqref="R163">
    <cfRule type="containsText" dxfId="5092" priority="8096" stopIfTrue="1" operator="containsText" text="DW">
      <formula>NOT(ISERROR(SEARCH("DW",R163)))</formula>
    </cfRule>
  </conditionalFormatting>
  <conditionalFormatting sqref="R163">
    <cfRule type="containsText" dxfId="5091" priority="8097" stopIfTrue="1" operator="containsText" text="NC">
      <formula>NOT(ISERROR(SEARCH("NC",R163)))</formula>
    </cfRule>
  </conditionalFormatting>
  <conditionalFormatting sqref="R175">
    <cfRule type="containsText" dxfId="5090" priority="8098" stopIfTrue="1" operator="containsText" text="NS">
      <formula>NOT(ISERROR(SEARCH("NS",R175)))</formula>
    </cfRule>
  </conditionalFormatting>
  <conditionalFormatting sqref="R175">
    <cfRule type="containsText" dxfId="5089" priority="8099" stopIfTrue="1" operator="containsText" text="DW">
      <formula>NOT(ISERROR(SEARCH("DW",R175)))</formula>
    </cfRule>
  </conditionalFormatting>
  <conditionalFormatting sqref="R175">
    <cfRule type="containsText" dxfId="5088" priority="8100" stopIfTrue="1" operator="containsText" text="NC">
      <formula>NOT(ISERROR(SEARCH("NC",R175)))</formula>
    </cfRule>
  </conditionalFormatting>
  <conditionalFormatting sqref="H153:H156">
    <cfRule type="containsText" dxfId="5087" priority="8101" stopIfTrue="1" operator="containsText" text="NS">
      <formula>NOT(ISERROR(SEARCH("NS",H153:H156)))</formula>
    </cfRule>
  </conditionalFormatting>
  <conditionalFormatting sqref="H153:H156">
    <cfRule type="containsText" dxfId="5086" priority="8102" stopIfTrue="1" operator="containsText" text="DW">
      <formula>NOT(ISERROR(SEARCH("DW",H153:H156)))</formula>
    </cfRule>
  </conditionalFormatting>
  <conditionalFormatting sqref="H153:H156">
    <cfRule type="containsText" dxfId="5085" priority="8103" stopIfTrue="1" operator="containsText" text="NC">
      <formula>NOT(ISERROR(SEARCH("NC",H153:H156)))</formula>
    </cfRule>
  </conditionalFormatting>
  <conditionalFormatting sqref="H167:H174">
    <cfRule type="containsText" dxfId="5084" priority="8104" stopIfTrue="1" operator="containsText" text="NS">
      <formula>NOT(ISERROR(SEARCH("NS",H167:H174)))</formula>
    </cfRule>
  </conditionalFormatting>
  <conditionalFormatting sqref="H167:H174">
    <cfRule type="containsText" dxfId="5083" priority="8105" stopIfTrue="1" operator="containsText" text="DW">
      <formula>NOT(ISERROR(SEARCH("DW",H167:H174)))</formula>
    </cfRule>
  </conditionalFormatting>
  <conditionalFormatting sqref="H167:H174">
    <cfRule type="containsText" dxfId="5082" priority="8106" stopIfTrue="1" operator="containsText" text="NC">
      <formula>NOT(ISERROR(SEARCH("NC",H167:H174)))</formula>
    </cfRule>
  </conditionalFormatting>
  <conditionalFormatting sqref="H176:H192">
    <cfRule type="containsText" dxfId="5081" priority="8107" stopIfTrue="1" operator="containsText" text="NS">
      <formula>NOT(ISERROR(SEARCH("NS",H176:H192)))</formula>
    </cfRule>
  </conditionalFormatting>
  <conditionalFormatting sqref="H176:H192">
    <cfRule type="containsText" dxfId="5080" priority="8108" stopIfTrue="1" operator="containsText" text="DW">
      <formula>NOT(ISERROR(SEARCH("DW",H176:H192)))</formula>
    </cfRule>
  </conditionalFormatting>
  <conditionalFormatting sqref="H176:H192">
    <cfRule type="containsText" dxfId="5079" priority="8109" stopIfTrue="1" operator="containsText" text="NC">
      <formula>NOT(ISERROR(SEARCH("NC",H176:H192)))</formula>
    </cfRule>
  </conditionalFormatting>
  <conditionalFormatting sqref="H157">
    <cfRule type="containsText" dxfId="5078" priority="8110" stopIfTrue="1" operator="containsText" text="NS">
      <formula>NOT(ISERROR(SEARCH("NS",H157)))</formula>
    </cfRule>
  </conditionalFormatting>
  <conditionalFormatting sqref="H157">
    <cfRule type="containsText" dxfId="5077" priority="8111" stopIfTrue="1" operator="containsText" text="DW">
      <formula>NOT(ISERROR(SEARCH("DW",H157)))</formula>
    </cfRule>
  </conditionalFormatting>
  <conditionalFormatting sqref="H157">
    <cfRule type="containsText" dxfId="5076" priority="8112" stopIfTrue="1" operator="containsText" text="NC">
      <formula>NOT(ISERROR(SEARCH("NC",H157)))</formula>
    </cfRule>
  </conditionalFormatting>
  <conditionalFormatting sqref="H164:H166">
    <cfRule type="containsText" dxfId="5075" priority="8113" stopIfTrue="1" operator="containsText" text="NS">
      <formula>NOT(ISERROR(SEARCH("NS",H164:H166)))</formula>
    </cfRule>
  </conditionalFormatting>
  <conditionalFormatting sqref="H164:H166">
    <cfRule type="containsText" dxfId="5074" priority="8114" stopIfTrue="1" operator="containsText" text="DW">
      <formula>NOT(ISERROR(SEARCH("DW",H164:H166)))</formula>
    </cfRule>
  </conditionalFormatting>
  <conditionalFormatting sqref="H164:H166">
    <cfRule type="containsText" dxfId="5073" priority="8115" stopIfTrue="1" operator="containsText" text="NC">
      <formula>NOT(ISERROR(SEARCH("NC",H164:H166)))</formula>
    </cfRule>
  </conditionalFormatting>
  <conditionalFormatting sqref="H160:H161">
    <cfRule type="containsText" dxfId="5072" priority="8116" stopIfTrue="1" operator="containsText" text="NS">
      <formula>NOT(ISERROR(SEARCH("NS",H160:H161)))</formula>
    </cfRule>
  </conditionalFormatting>
  <conditionalFormatting sqref="H160:H161">
    <cfRule type="containsText" dxfId="5071" priority="8117" stopIfTrue="1" operator="containsText" text="DW">
      <formula>NOT(ISERROR(SEARCH("DW",H160:H161)))</formula>
    </cfRule>
  </conditionalFormatting>
  <conditionalFormatting sqref="H160:H161">
    <cfRule type="containsText" dxfId="5070" priority="8118" stopIfTrue="1" operator="containsText" text="NC">
      <formula>NOT(ISERROR(SEARCH("NC",H160:H161)))</formula>
    </cfRule>
  </conditionalFormatting>
  <conditionalFormatting sqref="H158:H159">
    <cfRule type="containsText" dxfId="5069" priority="8119" stopIfTrue="1" operator="containsText" text="NS">
      <formula>NOT(ISERROR(SEARCH("NS",H158:H159)))</formula>
    </cfRule>
  </conditionalFormatting>
  <conditionalFormatting sqref="H158:H159">
    <cfRule type="containsText" dxfId="5068" priority="8120" stopIfTrue="1" operator="containsText" text="DW">
      <formula>NOT(ISERROR(SEARCH("DW",H158:H159)))</formula>
    </cfRule>
  </conditionalFormatting>
  <conditionalFormatting sqref="H158:H159">
    <cfRule type="containsText" dxfId="5067" priority="8121" stopIfTrue="1" operator="containsText" text="NC">
      <formula>NOT(ISERROR(SEARCH("NC",H158:H159)))</formula>
    </cfRule>
  </conditionalFormatting>
  <conditionalFormatting sqref="H162">
    <cfRule type="containsText" dxfId="5066" priority="8122" stopIfTrue="1" operator="containsText" text="NS">
      <formula>NOT(ISERROR(SEARCH("NS",H162)))</formula>
    </cfRule>
  </conditionalFormatting>
  <conditionalFormatting sqref="H162">
    <cfRule type="containsText" dxfId="5065" priority="8123" stopIfTrue="1" operator="containsText" text="DW">
      <formula>NOT(ISERROR(SEARCH("DW",H162)))</formula>
    </cfRule>
  </conditionalFormatting>
  <conditionalFormatting sqref="H162">
    <cfRule type="containsText" dxfId="5064" priority="8124" stopIfTrue="1" operator="containsText" text="NC">
      <formula>NOT(ISERROR(SEARCH("NC",H162)))</formula>
    </cfRule>
  </conditionalFormatting>
  <conditionalFormatting sqref="H163">
    <cfRule type="containsText" dxfId="5063" priority="8125" stopIfTrue="1" operator="containsText" text="NS">
      <formula>NOT(ISERROR(SEARCH("NS",H163)))</formula>
    </cfRule>
  </conditionalFormatting>
  <conditionalFormatting sqref="H163">
    <cfRule type="containsText" dxfId="5062" priority="8126" stopIfTrue="1" operator="containsText" text="DW">
      <formula>NOT(ISERROR(SEARCH("DW",H163)))</formula>
    </cfRule>
  </conditionalFormatting>
  <conditionalFormatting sqref="H163">
    <cfRule type="containsText" dxfId="5061" priority="8127" stopIfTrue="1" operator="containsText" text="NC">
      <formula>NOT(ISERROR(SEARCH("NC",H163)))</formula>
    </cfRule>
  </conditionalFormatting>
  <conditionalFormatting sqref="H175">
    <cfRule type="containsText" dxfId="5060" priority="8128" stopIfTrue="1" operator="containsText" text="NS">
      <formula>NOT(ISERROR(SEARCH("NS",H175)))</formula>
    </cfRule>
  </conditionalFormatting>
  <conditionalFormatting sqref="H175">
    <cfRule type="containsText" dxfId="5059" priority="8129" stopIfTrue="1" operator="containsText" text="DW">
      <formula>NOT(ISERROR(SEARCH("DW",H175)))</formula>
    </cfRule>
  </conditionalFormatting>
  <conditionalFormatting sqref="H175">
    <cfRule type="containsText" dxfId="5058" priority="8130" stopIfTrue="1" operator="containsText" text="NC">
      <formula>NOT(ISERROR(SEARCH("NC",H175)))</formula>
    </cfRule>
  </conditionalFormatting>
  <conditionalFormatting sqref="AN153:AN156">
    <cfRule type="containsText" dxfId="5057" priority="8131" stopIfTrue="1" operator="containsText" text="NS">
      <formula>NOT(ISERROR(SEARCH("NS",AN153:AN156)))</formula>
    </cfRule>
  </conditionalFormatting>
  <conditionalFormatting sqref="AN153:AN156">
    <cfRule type="containsText" dxfId="5056" priority="8132" stopIfTrue="1" operator="containsText" text="DW">
      <formula>NOT(ISERROR(SEARCH("DW",AN153:AN156)))</formula>
    </cfRule>
  </conditionalFormatting>
  <conditionalFormatting sqref="AN153:AN156">
    <cfRule type="containsText" dxfId="5055" priority="8133" stopIfTrue="1" operator="containsText" text="NC">
      <formula>NOT(ISERROR(SEARCH("NC",AN153:AN156)))</formula>
    </cfRule>
  </conditionalFormatting>
  <conditionalFormatting sqref="AN167:AN174">
    <cfRule type="containsText" dxfId="5054" priority="8134" stopIfTrue="1" operator="containsText" text="NS">
      <formula>NOT(ISERROR(SEARCH("NS",AN167:AN174)))</formula>
    </cfRule>
  </conditionalFormatting>
  <conditionalFormatting sqref="AN167:AN174">
    <cfRule type="containsText" dxfId="5053" priority="8135" stopIfTrue="1" operator="containsText" text="DW">
      <formula>NOT(ISERROR(SEARCH("DW",AN167:AN174)))</formula>
    </cfRule>
  </conditionalFormatting>
  <conditionalFormatting sqref="AN167:AN174">
    <cfRule type="containsText" dxfId="5052" priority="8136" stopIfTrue="1" operator="containsText" text="NC">
      <formula>NOT(ISERROR(SEARCH("NC",AN167:AN174)))</formula>
    </cfRule>
  </conditionalFormatting>
  <conditionalFormatting sqref="AN176:AN192">
    <cfRule type="containsText" dxfId="5051" priority="8137" stopIfTrue="1" operator="containsText" text="NS">
      <formula>NOT(ISERROR(SEARCH("NS",AN176:AN192)))</formula>
    </cfRule>
  </conditionalFormatting>
  <conditionalFormatting sqref="AN176:AN192">
    <cfRule type="containsText" dxfId="5050" priority="8138" stopIfTrue="1" operator="containsText" text="DW">
      <formula>NOT(ISERROR(SEARCH("DW",AN176:AN192)))</formula>
    </cfRule>
  </conditionalFormatting>
  <conditionalFormatting sqref="AN176:AN192">
    <cfRule type="containsText" dxfId="5049" priority="8139" stopIfTrue="1" operator="containsText" text="NC">
      <formula>NOT(ISERROR(SEARCH("NC",AN176:AN192)))</formula>
    </cfRule>
  </conditionalFormatting>
  <conditionalFormatting sqref="AN157">
    <cfRule type="containsText" dxfId="5048" priority="8140" stopIfTrue="1" operator="containsText" text="NS">
      <formula>NOT(ISERROR(SEARCH("NS",AN157)))</formula>
    </cfRule>
  </conditionalFormatting>
  <conditionalFormatting sqref="AN157">
    <cfRule type="containsText" dxfId="5047" priority="8141" stopIfTrue="1" operator="containsText" text="DW">
      <formula>NOT(ISERROR(SEARCH("DW",AN157)))</formula>
    </cfRule>
  </conditionalFormatting>
  <conditionalFormatting sqref="AN157">
    <cfRule type="containsText" dxfId="5046" priority="8142" stopIfTrue="1" operator="containsText" text="NC">
      <formula>NOT(ISERROR(SEARCH("NC",AN157)))</formula>
    </cfRule>
  </conditionalFormatting>
  <conditionalFormatting sqref="AN164:AN166">
    <cfRule type="containsText" dxfId="5045" priority="8143" stopIfTrue="1" operator="containsText" text="NS">
      <formula>NOT(ISERROR(SEARCH("NS",AN164:AN166)))</formula>
    </cfRule>
  </conditionalFormatting>
  <conditionalFormatting sqref="AN164:AN166">
    <cfRule type="containsText" dxfId="5044" priority="8144" stopIfTrue="1" operator="containsText" text="DW">
      <formula>NOT(ISERROR(SEARCH("DW",AN164:AN166)))</formula>
    </cfRule>
  </conditionalFormatting>
  <conditionalFormatting sqref="AN164:AN166">
    <cfRule type="containsText" dxfId="5043" priority="8145" stopIfTrue="1" operator="containsText" text="NC">
      <formula>NOT(ISERROR(SEARCH("NC",AN164:AN166)))</formula>
    </cfRule>
  </conditionalFormatting>
  <conditionalFormatting sqref="AN160:AN161">
    <cfRule type="containsText" dxfId="5042" priority="8146" stopIfTrue="1" operator="containsText" text="NS">
      <formula>NOT(ISERROR(SEARCH("NS",AN160:AN161)))</formula>
    </cfRule>
  </conditionalFormatting>
  <conditionalFormatting sqref="AN160:AN161">
    <cfRule type="containsText" dxfId="5041" priority="8147" stopIfTrue="1" operator="containsText" text="DW">
      <formula>NOT(ISERROR(SEARCH("DW",AN160:AN161)))</formula>
    </cfRule>
  </conditionalFormatting>
  <conditionalFormatting sqref="AN160:AN161">
    <cfRule type="containsText" dxfId="5040" priority="8148" stopIfTrue="1" operator="containsText" text="NC">
      <formula>NOT(ISERROR(SEARCH("NC",AN160:AN161)))</formula>
    </cfRule>
  </conditionalFormatting>
  <conditionalFormatting sqref="AN158:AN159">
    <cfRule type="containsText" dxfId="5039" priority="8149" stopIfTrue="1" operator="containsText" text="NS">
      <formula>NOT(ISERROR(SEARCH("NS",AN158:AN159)))</formula>
    </cfRule>
  </conditionalFormatting>
  <conditionalFormatting sqref="AN158:AN159">
    <cfRule type="containsText" dxfId="5038" priority="8150" stopIfTrue="1" operator="containsText" text="DW">
      <formula>NOT(ISERROR(SEARCH("DW",AN158:AN159)))</formula>
    </cfRule>
  </conditionalFormatting>
  <conditionalFormatting sqref="AN158:AN159">
    <cfRule type="containsText" dxfId="5037" priority="8151" stopIfTrue="1" operator="containsText" text="NC">
      <formula>NOT(ISERROR(SEARCH("NC",AN158:AN159)))</formula>
    </cfRule>
  </conditionalFormatting>
  <conditionalFormatting sqref="AN162">
    <cfRule type="containsText" dxfId="5036" priority="8152" stopIfTrue="1" operator="containsText" text="NS">
      <formula>NOT(ISERROR(SEARCH("NS",AN162)))</formula>
    </cfRule>
  </conditionalFormatting>
  <conditionalFormatting sqref="AN162">
    <cfRule type="containsText" dxfId="5035" priority="8153" stopIfTrue="1" operator="containsText" text="DW">
      <formula>NOT(ISERROR(SEARCH("DW",AN162)))</formula>
    </cfRule>
  </conditionalFormatting>
  <conditionalFormatting sqref="AN162">
    <cfRule type="containsText" dxfId="5034" priority="8154" stopIfTrue="1" operator="containsText" text="NC">
      <formula>NOT(ISERROR(SEARCH("NC",AN162)))</formula>
    </cfRule>
  </conditionalFormatting>
  <conditionalFormatting sqref="AN163">
    <cfRule type="containsText" dxfId="5033" priority="8155" stopIfTrue="1" operator="containsText" text="NS">
      <formula>NOT(ISERROR(SEARCH("NS",AN163)))</formula>
    </cfRule>
  </conditionalFormatting>
  <conditionalFormatting sqref="AN163">
    <cfRule type="containsText" dxfId="5032" priority="8156" stopIfTrue="1" operator="containsText" text="DW">
      <formula>NOT(ISERROR(SEARCH("DW",AN163)))</formula>
    </cfRule>
  </conditionalFormatting>
  <conditionalFormatting sqref="AN163">
    <cfRule type="containsText" dxfId="5031" priority="8157" stopIfTrue="1" operator="containsText" text="NC">
      <formula>NOT(ISERROR(SEARCH("NC",AN163)))</formula>
    </cfRule>
  </conditionalFormatting>
  <conditionalFormatting sqref="AN175">
    <cfRule type="containsText" dxfId="5030" priority="8158" stopIfTrue="1" operator="containsText" text="NS">
      <formula>NOT(ISERROR(SEARCH("NS",AN175)))</formula>
    </cfRule>
  </conditionalFormatting>
  <conditionalFormatting sqref="AN175">
    <cfRule type="containsText" dxfId="5029" priority="8159" stopIfTrue="1" operator="containsText" text="DW">
      <formula>NOT(ISERROR(SEARCH("DW",AN175)))</formula>
    </cfRule>
  </conditionalFormatting>
  <conditionalFormatting sqref="AN175">
    <cfRule type="containsText" dxfId="5028" priority="8160" stopIfTrue="1" operator="containsText" text="NC">
      <formula>NOT(ISERROR(SEARCH("NC",AN175)))</formula>
    </cfRule>
  </conditionalFormatting>
  <conditionalFormatting sqref="AO153:AO156">
    <cfRule type="containsText" dxfId="5027" priority="8161" stopIfTrue="1" operator="containsText" text="NS">
      <formula>NOT(ISERROR(SEARCH("NS",AO153:AO156)))</formula>
    </cfRule>
  </conditionalFormatting>
  <conditionalFormatting sqref="AO153:AO156">
    <cfRule type="containsText" dxfId="5026" priority="8162" stopIfTrue="1" operator="containsText" text="DW">
      <formula>NOT(ISERROR(SEARCH("DW",AO153:AO156)))</formula>
    </cfRule>
  </conditionalFormatting>
  <conditionalFormatting sqref="AO153:AO156">
    <cfRule type="containsText" dxfId="5025" priority="8163" stopIfTrue="1" operator="containsText" text="NC">
      <formula>NOT(ISERROR(SEARCH("NC",AO153:AO156)))</formula>
    </cfRule>
  </conditionalFormatting>
  <conditionalFormatting sqref="AO170:AO174">
    <cfRule type="containsText" dxfId="5024" priority="8164" stopIfTrue="1" operator="containsText" text="NS">
      <formula>NOT(ISERROR(SEARCH("NS",AO170:AO174)))</formula>
    </cfRule>
  </conditionalFormatting>
  <conditionalFormatting sqref="AO170:AO174">
    <cfRule type="containsText" dxfId="5023" priority="8165" stopIfTrue="1" operator="containsText" text="DW">
      <formula>NOT(ISERROR(SEARCH("DW",AO170:AO174)))</formula>
    </cfRule>
  </conditionalFormatting>
  <conditionalFormatting sqref="AO170:AO174">
    <cfRule type="containsText" dxfId="5022" priority="8166" stopIfTrue="1" operator="containsText" text="NC">
      <formula>NOT(ISERROR(SEARCH("NC",AO170:AO174)))</formula>
    </cfRule>
  </conditionalFormatting>
  <conditionalFormatting sqref="AO176:AO192">
    <cfRule type="containsText" dxfId="5021" priority="8167" stopIfTrue="1" operator="containsText" text="NS">
      <formula>NOT(ISERROR(SEARCH("NS",AO176:AO192)))</formula>
    </cfRule>
  </conditionalFormatting>
  <conditionalFormatting sqref="AO176:AO192">
    <cfRule type="containsText" dxfId="5020" priority="8168" stopIfTrue="1" operator="containsText" text="DW">
      <formula>NOT(ISERROR(SEARCH("DW",AO176:AO192)))</formula>
    </cfRule>
  </conditionalFormatting>
  <conditionalFormatting sqref="AO176:AO192">
    <cfRule type="containsText" dxfId="5019" priority="8169" stopIfTrue="1" operator="containsText" text="NC">
      <formula>NOT(ISERROR(SEARCH("NC",AO176:AO192)))</formula>
    </cfRule>
  </conditionalFormatting>
  <conditionalFormatting sqref="AO157">
    <cfRule type="containsText" dxfId="5018" priority="8170" stopIfTrue="1" operator="containsText" text="NS">
      <formula>NOT(ISERROR(SEARCH("NS",AO157)))</formula>
    </cfRule>
  </conditionalFormatting>
  <conditionalFormatting sqref="AO157">
    <cfRule type="containsText" dxfId="5017" priority="8171" stopIfTrue="1" operator="containsText" text="DW">
      <formula>NOT(ISERROR(SEARCH("DW",AO157)))</formula>
    </cfRule>
  </conditionalFormatting>
  <conditionalFormatting sqref="AO157">
    <cfRule type="containsText" dxfId="5016" priority="8172" stopIfTrue="1" operator="containsText" text="NC">
      <formula>NOT(ISERROR(SEARCH("NC",AO157)))</formula>
    </cfRule>
  </conditionalFormatting>
  <conditionalFormatting sqref="AO164:AO169">
    <cfRule type="containsText" dxfId="5015" priority="8173" stopIfTrue="1" operator="containsText" text="NS">
      <formula>NOT(ISERROR(SEARCH("NS",AO164:AO169)))</formula>
    </cfRule>
  </conditionalFormatting>
  <conditionalFormatting sqref="AO164:AO169">
    <cfRule type="containsText" dxfId="5014" priority="8174" stopIfTrue="1" operator="containsText" text="DW">
      <formula>NOT(ISERROR(SEARCH("DW",AO164:AO169)))</formula>
    </cfRule>
  </conditionalFormatting>
  <conditionalFormatting sqref="AO164:AO169">
    <cfRule type="containsText" dxfId="5013" priority="8175" stopIfTrue="1" operator="containsText" text="NC">
      <formula>NOT(ISERROR(SEARCH("NC",AO164:AO169)))</formula>
    </cfRule>
  </conditionalFormatting>
  <conditionalFormatting sqref="AO160:AO161">
    <cfRule type="containsText" dxfId="5012" priority="8176" stopIfTrue="1" operator="containsText" text="NS">
      <formula>NOT(ISERROR(SEARCH("NS",AO160:AO161)))</formula>
    </cfRule>
  </conditionalFormatting>
  <conditionalFormatting sqref="AO160:AO161">
    <cfRule type="containsText" dxfId="5011" priority="8177" stopIfTrue="1" operator="containsText" text="DW">
      <formula>NOT(ISERROR(SEARCH("DW",AO160:AO161)))</formula>
    </cfRule>
  </conditionalFormatting>
  <conditionalFormatting sqref="AO160:AO161">
    <cfRule type="containsText" dxfId="5010" priority="8178" stopIfTrue="1" operator="containsText" text="NC">
      <formula>NOT(ISERROR(SEARCH("NC",AO160:AO161)))</formula>
    </cfRule>
  </conditionalFormatting>
  <conditionalFormatting sqref="AO158:AO159">
    <cfRule type="containsText" dxfId="5009" priority="8179" stopIfTrue="1" operator="containsText" text="NS">
      <formula>NOT(ISERROR(SEARCH("NS",AO158:AO159)))</formula>
    </cfRule>
  </conditionalFormatting>
  <conditionalFormatting sqref="AO158:AO159">
    <cfRule type="containsText" dxfId="5008" priority="8180" stopIfTrue="1" operator="containsText" text="DW">
      <formula>NOT(ISERROR(SEARCH("DW",AO158:AO159)))</formula>
    </cfRule>
  </conditionalFormatting>
  <conditionalFormatting sqref="AO158:AO159">
    <cfRule type="containsText" dxfId="5007" priority="8181" stopIfTrue="1" operator="containsText" text="NC">
      <formula>NOT(ISERROR(SEARCH("NC",AO158:AO159)))</formula>
    </cfRule>
  </conditionalFormatting>
  <conditionalFormatting sqref="AO162">
    <cfRule type="containsText" dxfId="5006" priority="8182" stopIfTrue="1" operator="containsText" text="NS">
      <formula>NOT(ISERROR(SEARCH("NS",AO162)))</formula>
    </cfRule>
  </conditionalFormatting>
  <conditionalFormatting sqref="AO162">
    <cfRule type="containsText" dxfId="5005" priority="8183" stopIfTrue="1" operator="containsText" text="DW">
      <formula>NOT(ISERROR(SEARCH("DW",AO162)))</formula>
    </cfRule>
  </conditionalFormatting>
  <conditionalFormatting sqref="AO162">
    <cfRule type="containsText" dxfId="5004" priority="8184" stopIfTrue="1" operator="containsText" text="NC">
      <formula>NOT(ISERROR(SEARCH("NC",AO162)))</formula>
    </cfRule>
  </conditionalFormatting>
  <conditionalFormatting sqref="AO163">
    <cfRule type="containsText" dxfId="5003" priority="8185" stopIfTrue="1" operator="containsText" text="NS">
      <formula>NOT(ISERROR(SEARCH("NS",AO163)))</formula>
    </cfRule>
  </conditionalFormatting>
  <conditionalFormatting sqref="AO163">
    <cfRule type="containsText" dxfId="5002" priority="8186" stopIfTrue="1" operator="containsText" text="DW">
      <formula>NOT(ISERROR(SEARCH("DW",AO163)))</formula>
    </cfRule>
  </conditionalFormatting>
  <conditionalFormatting sqref="AO163">
    <cfRule type="containsText" dxfId="5001" priority="8187" stopIfTrue="1" operator="containsText" text="NC">
      <formula>NOT(ISERROR(SEARCH("NC",AO163)))</formula>
    </cfRule>
  </conditionalFormatting>
  <conditionalFormatting sqref="AO175">
    <cfRule type="containsText" dxfId="5000" priority="8188" stopIfTrue="1" operator="containsText" text="NS">
      <formula>NOT(ISERROR(SEARCH("NS",AO175)))</formula>
    </cfRule>
  </conditionalFormatting>
  <conditionalFormatting sqref="AO175">
    <cfRule type="containsText" dxfId="4999" priority="8189" stopIfTrue="1" operator="containsText" text="DW">
      <formula>NOT(ISERROR(SEARCH("DW",AO175)))</formula>
    </cfRule>
  </conditionalFormatting>
  <conditionalFormatting sqref="AO175">
    <cfRule type="containsText" dxfId="4998" priority="8190" stopIfTrue="1" operator="containsText" text="NC">
      <formula>NOT(ISERROR(SEARCH("NC",AO175)))</formula>
    </cfRule>
  </conditionalFormatting>
  <conditionalFormatting sqref="AK153:AK156">
    <cfRule type="containsText" dxfId="4997" priority="8191" stopIfTrue="1" operator="containsText" text="NS">
      <formula>NOT(ISERROR(SEARCH("NS",AK153:AK156)))</formula>
    </cfRule>
  </conditionalFormatting>
  <conditionalFormatting sqref="AK153:AK156">
    <cfRule type="containsText" dxfId="4996" priority="8192" stopIfTrue="1" operator="containsText" text="DW">
      <formula>NOT(ISERROR(SEARCH("DW",AK153:AK156)))</formula>
    </cfRule>
  </conditionalFormatting>
  <conditionalFormatting sqref="AK153:AK156">
    <cfRule type="containsText" dxfId="4995" priority="8193" stopIfTrue="1" operator="containsText" text="NC">
      <formula>NOT(ISERROR(SEARCH("NC",AK153:AK156)))</formula>
    </cfRule>
  </conditionalFormatting>
  <conditionalFormatting sqref="AK167:AK174">
    <cfRule type="containsText" dxfId="4994" priority="8194" stopIfTrue="1" operator="containsText" text="NS">
      <formula>NOT(ISERROR(SEARCH("NS",AK167:AK174)))</formula>
    </cfRule>
  </conditionalFormatting>
  <conditionalFormatting sqref="AK167:AK174">
    <cfRule type="containsText" dxfId="4993" priority="8195" stopIfTrue="1" operator="containsText" text="DW">
      <formula>NOT(ISERROR(SEARCH("DW",AK167:AK174)))</formula>
    </cfRule>
  </conditionalFormatting>
  <conditionalFormatting sqref="AK167:AK174">
    <cfRule type="containsText" dxfId="4992" priority="8196" stopIfTrue="1" operator="containsText" text="NC">
      <formula>NOT(ISERROR(SEARCH("NC",AK167:AK174)))</formula>
    </cfRule>
  </conditionalFormatting>
  <conditionalFormatting sqref="AK176:AK192">
    <cfRule type="containsText" dxfId="4991" priority="8197" stopIfTrue="1" operator="containsText" text="NS">
      <formula>NOT(ISERROR(SEARCH("NS",AK176:AK192)))</formula>
    </cfRule>
  </conditionalFormatting>
  <conditionalFormatting sqref="AK176:AK192">
    <cfRule type="containsText" dxfId="4990" priority="8198" stopIfTrue="1" operator="containsText" text="DW">
      <formula>NOT(ISERROR(SEARCH("DW",AK176:AK192)))</formula>
    </cfRule>
  </conditionalFormatting>
  <conditionalFormatting sqref="AK176:AK192">
    <cfRule type="containsText" dxfId="4989" priority="8199" stopIfTrue="1" operator="containsText" text="NC">
      <formula>NOT(ISERROR(SEARCH("NC",AK176:AK192)))</formula>
    </cfRule>
  </conditionalFormatting>
  <conditionalFormatting sqref="AK157">
    <cfRule type="containsText" dxfId="4988" priority="8200" stopIfTrue="1" operator="containsText" text="NS">
      <formula>NOT(ISERROR(SEARCH("NS",AK157)))</formula>
    </cfRule>
  </conditionalFormatting>
  <conditionalFormatting sqref="AK157">
    <cfRule type="containsText" dxfId="4987" priority="8201" stopIfTrue="1" operator="containsText" text="DW">
      <formula>NOT(ISERROR(SEARCH("DW",AK157)))</formula>
    </cfRule>
  </conditionalFormatting>
  <conditionalFormatting sqref="AK157">
    <cfRule type="containsText" dxfId="4986" priority="8202" stopIfTrue="1" operator="containsText" text="NC">
      <formula>NOT(ISERROR(SEARCH("NC",AK157)))</formula>
    </cfRule>
  </conditionalFormatting>
  <conditionalFormatting sqref="AK164:AK166">
    <cfRule type="containsText" dxfId="4985" priority="8203" stopIfTrue="1" operator="containsText" text="NS">
      <formula>NOT(ISERROR(SEARCH("NS",AK164:AK166)))</formula>
    </cfRule>
  </conditionalFormatting>
  <conditionalFormatting sqref="AK164:AK166">
    <cfRule type="containsText" dxfId="4984" priority="8204" stopIfTrue="1" operator="containsText" text="DW">
      <formula>NOT(ISERROR(SEARCH("DW",AK164:AK166)))</formula>
    </cfRule>
  </conditionalFormatting>
  <conditionalFormatting sqref="AK164:AK166">
    <cfRule type="containsText" dxfId="4983" priority="8205" stopIfTrue="1" operator="containsText" text="NC">
      <formula>NOT(ISERROR(SEARCH("NC",AK164:AK166)))</formula>
    </cfRule>
  </conditionalFormatting>
  <conditionalFormatting sqref="AK160:AK161">
    <cfRule type="containsText" dxfId="4982" priority="8206" stopIfTrue="1" operator="containsText" text="NS">
      <formula>NOT(ISERROR(SEARCH("NS",AK160:AK161)))</formula>
    </cfRule>
  </conditionalFormatting>
  <conditionalFormatting sqref="AK160:AK161">
    <cfRule type="containsText" dxfId="4981" priority="8207" stopIfTrue="1" operator="containsText" text="DW">
      <formula>NOT(ISERROR(SEARCH("DW",AK160:AK161)))</formula>
    </cfRule>
  </conditionalFormatting>
  <conditionalFormatting sqref="AK160:AK161">
    <cfRule type="containsText" dxfId="4980" priority="8208" stopIfTrue="1" operator="containsText" text="NC">
      <formula>NOT(ISERROR(SEARCH("NC",AK160:AK161)))</formula>
    </cfRule>
  </conditionalFormatting>
  <conditionalFormatting sqref="AK158:AK159">
    <cfRule type="containsText" dxfId="4979" priority="8209" stopIfTrue="1" operator="containsText" text="NS">
      <formula>NOT(ISERROR(SEARCH("NS",AK158:AK159)))</formula>
    </cfRule>
  </conditionalFormatting>
  <conditionalFormatting sqref="AK158:AK159">
    <cfRule type="containsText" dxfId="4978" priority="8210" stopIfTrue="1" operator="containsText" text="DW">
      <formula>NOT(ISERROR(SEARCH("DW",AK158:AK159)))</formula>
    </cfRule>
  </conditionalFormatting>
  <conditionalFormatting sqref="AK158:AK159">
    <cfRule type="containsText" dxfId="4977" priority="8211" stopIfTrue="1" operator="containsText" text="NC">
      <formula>NOT(ISERROR(SEARCH("NC",AK158:AK159)))</formula>
    </cfRule>
  </conditionalFormatting>
  <conditionalFormatting sqref="AK162">
    <cfRule type="containsText" dxfId="4976" priority="8212" stopIfTrue="1" operator="containsText" text="NS">
      <formula>NOT(ISERROR(SEARCH("NS",AK162)))</formula>
    </cfRule>
  </conditionalFormatting>
  <conditionalFormatting sqref="AK162">
    <cfRule type="containsText" dxfId="4975" priority="8213" stopIfTrue="1" operator="containsText" text="DW">
      <formula>NOT(ISERROR(SEARCH("DW",AK162)))</formula>
    </cfRule>
  </conditionalFormatting>
  <conditionalFormatting sqref="AK162">
    <cfRule type="containsText" dxfId="4974" priority="8214" stopIfTrue="1" operator="containsText" text="NC">
      <formula>NOT(ISERROR(SEARCH("NC",AK162)))</formula>
    </cfRule>
  </conditionalFormatting>
  <conditionalFormatting sqref="AK163">
    <cfRule type="containsText" dxfId="4973" priority="8215" stopIfTrue="1" operator="containsText" text="NS">
      <formula>NOT(ISERROR(SEARCH("NS",AK163)))</formula>
    </cfRule>
  </conditionalFormatting>
  <conditionalFormatting sqref="AK163">
    <cfRule type="containsText" dxfId="4972" priority="8216" stopIfTrue="1" operator="containsText" text="DW">
      <formula>NOT(ISERROR(SEARCH("DW",AK163)))</formula>
    </cfRule>
  </conditionalFormatting>
  <conditionalFormatting sqref="AK163">
    <cfRule type="containsText" dxfId="4971" priority="8217" stopIfTrue="1" operator="containsText" text="NC">
      <formula>NOT(ISERROR(SEARCH("NC",AK163)))</formula>
    </cfRule>
  </conditionalFormatting>
  <conditionalFormatting sqref="AK175">
    <cfRule type="containsText" dxfId="4970" priority="8218" stopIfTrue="1" operator="containsText" text="NS">
      <formula>NOT(ISERROR(SEARCH("NS",AK175)))</formula>
    </cfRule>
  </conditionalFormatting>
  <conditionalFormatting sqref="AK175">
    <cfRule type="containsText" dxfId="4969" priority="8219" stopIfTrue="1" operator="containsText" text="DW">
      <formula>NOT(ISERROR(SEARCH("DW",AK175)))</formula>
    </cfRule>
  </conditionalFormatting>
  <conditionalFormatting sqref="AK175">
    <cfRule type="containsText" dxfId="4968" priority="8220" stopIfTrue="1" operator="containsText" text="NC">
      <formula>NOT(ISERROR(SEARCH("NC",AK175)))</formula>
    </cfRule>
  </conditionalFormatting>
  <conditionalFormatting sqref="AQ153:AQ156">
    <cfRule type="containsText" dxfId="4967" priority="8221" stopIfTrue="1" operator="containsText" text="NS">
      <formula>NOT(ISERROR(SEARCH("NS",AQ153:AQ156)))</formula>
    </cfRule>
  </conditionalFormatting>
  <conditionalFormatting sqref="AQ153:AQ156">
    <cfRule type="containsText" dxfId="4966" priority="8222" stopIfTrue="1" operator="containsText" text="DW">
      <formula>NOT(ISERROR(SEARCH("DW",AQ153:AQ156)))</formula>
    </cfRule>
  </conditionalFormatting>
  <conditionalFormatting sqref="AQ153:AQ156">
    <cfRule type="containsText" dxfId="4965" priority="8223" stopIfTrue="1" operator="containsText" text="NC">
      <formula>NOT(ISERROR(SEARCH("NC",AQ153:AQ156)))</formula>
    </cfRule>
  </conditionalFormatting>
  <conditionalFormatting sqref="AQ167:AQ174">
    <cfRule type="containsText" dxfId="4964" priority="8224" stopIfTrue="1" operator="containsText" text="NS">
      <formula>NOT(ISERROR(SEARCH("NS",AQ167:AQ174)))</formula>
    </cfRule>
  </conditionalFormatting>
  <conditionalFormatting sqref="AQ167:AQ174">
    <cfRule type="containsText" dxfId="4963" priority="8225" stopIfTrue="1" operator="containsText" text="DW">
      <formula>NOT(ISERROR(SEARCH("DW",AQ167:AQ174)))</formula>
    </cfRule>
  </conditionalFormatting>
  <conditionalFormatting sqref="AQ167:AQ174">
    <cfRule type="containsText" dxfId="4962" priority="8226" stopIfTrue="1" operator="containsText" text="NC">
      <formula>NOT(ISERROR(SEARCH("NC",AQ167:AQ174)))</formula>
    </cfRule>
  </conditionalFormatting>
  <conditionalFormatting sqref="AQ176:AQ192">
    <cfRule type="containsText" dxfId="4961" priority="8227" stopIfTrue="1" operator="containsText" text="NS">
      <formula>NOT(ISERROR(SEARCH("NS",AQ176:AQ192)))</formula>
    </cfRule>
  </conditionalFormatting>
  <conditionalFormatting sqref="AQ176:AQ192">
    <cfRule type="containsText" dxfId="4960" priority="8228" stopIfTrue="1" operator="containsText" text="DW">
      <formula>NOT(ISERROR(SEARCH("DW",AQ176:AQ192)))</formula>
    </cfRule>
  </conditionalFormatting>
  <conditionalFormatting sqref="AQ176:AQ192">
    <cfRule type="containsText" dxfId="4959" priority="8229" stopIfTrue="1" operator="containsText" text="NC">
      <formula>NOT(ISERROR(SEARCH("NC",AQ176:AQ192)))</formula>
    </cfRule>
  </conditionalFormatting>
  <conditionalFormatting sqref="AQ157">
    <cfRule type="containsText" dxfId="4958" priority="8230" stopIfTrue="1" operator="containsText" text="NS">
      <formula>NOT(ISERROR(SEARCH("NS",AQ157)))</formula>
    </cfRule>
  </conditionalFormatting>
  <conditionalFormatting sqref="AQ157">
    <cfRule type="containsText" dxfId="4957" priority="8231" stopIfTrue="1" operator="containsText" text="DW">
      <formula>NOT(ISERROR(SEARCH("DW",AQ157)))</formula>
    </cfRule>
  </conditionalFormatting>
  <conditionalFormatting sqref="AQ157">
    <cfRule type="containsText" dxfId="4956" priority="8232" stopIfTrue="1" operator="containsText" text="NC">
      <formula>NOT(ISERROR(SEARCH("NC",AQ157)))</formula>
    </cfRule>
  </conditionalFormatting>
  <conditionalFormatting sqref="AQ166">
    <cfRule type="containsText" dxfId="4955" priority="8233" stopIfTrue="1" operator="containsText" text="NS">
      <formula>NOT(ISERROR(SEARCH("NS",AQ166)))</formula>
    </cfRule>
  </conditionalFormatting>
  <conditionalFormatting sqref="AQ166">
    <cfRule type="containsText" dxfId="4954" priority="8234" stopIfTrue="1" operator="containsText" text="DW">
      <formula>NOT(ISERROR(SEARCH("DW",AQ166)))</formula>
    </cfRule>
  </conditionalFormatting>
  <conditionalFormatting sqref="AQ166">
    <cfRule type="containsText" dxfId="4953" priority="8235" stopIfTrue="1" operator="containsText" text="NC">
      <formula>NOT(ISERROR(SEARCH("NC",AQ166)))</formula>
    </cfRule>
  </conditionalFormatting>
  <conditionalFormatting sqref="AQ158:AQ165">
    <cfRule type="containsText" dxfId="4952" priority="8236" stopIfTrue="1" operator="containsText" text="NS">
      <formula>NOT(ISERROR(SEARCH("NS",AQ158:AQ165)))</formula>
    </cfRule>
  </conditionalFormatting>
  <conditionalFormatting sqref="AQ158:AQ165">
    <cfRule type="containsText" dxfId="4951" priority="8237" stopIfTrue="1" operator="containsText" text="DW">
      <formula>NOT(ISERROR(SEARCH("DW",AQ158:AQ165)))</formula>
    </cfRule>
  </conditionalFormatting>
  <conditionalFormatting sqref="AQ158:AQ165">
    <cfRule type="containsText" dxfId="4950" priority="8238" stopIfTrue="1" operator="containsText" text="NC">
      <formula>NOT(ISERROR(SEARCH("NC",AQ158:AQ165)))</formula>
    </cfRule>
  </conditionalFormatting>
  <conditionalFormatting sqref="AQ175">
    <cfRule type="containsText" dxfId="4949" priority="8239" stopIfTrue="1" operator="containsText" text="NS">
      <formula>NOT(ISERROR(SEARCH("NS",AQ175)))</formula>
    </cfRule>
  </conditionalFormatting>
  <conditionalFormatting sqref="AQ175">
    <cfRule type="containsText" dxfId="4948" priority="8240" stopIfTrue="1" operator="containsText" text="DW">
      <formula>NOT(ISERROR(SEARCH("DW",AQ175)))</formula>
    </cfRule>
  </conditionalFormatting>
  <conditionalFormatting sqref="AQ175">
    <cfRule type="containsText" dxfId="4947" priority="8241" stopIfTrue="1" operator="containsText" text="NC">
      <formula>NOT(ISERROR(SEARCH("NC",AQ175)))</formula>
    </cfRule>
  </conditionalFormatting>
  <conditionalFormatting sqref="L204:L207">
    <cfRule type="containsText" dxfId="4946" priority="8242" stopIfTrue="1" operator="containsText" text="NS">
      <formula>NOT(ISERROR(SEARCH("NS",L204:L207)))</formula>
    </cfRule>
  </conditionalFormatting>
  <conditionalFormatting sqref="L204:L207">
    <cfRule type="containsText" dxfId="4945" priority="8243" stopIfTrue="1" operator="containsText" text="DW">
      <formula>NOT(ISERROR(SEARCH("DW",L204:L207)))</formula>
    </cfRule>
  </conditionalFormatting>
  <conditionalFormatting sqref="L204:L207">
    <cfRule type="containsText" dxfId="4944" priority="8244" stopIfTrue="1" operator="containsText" text="NC">
      <formula>NOT(ISERROR(SEARCH("NC",L204:L207)))</formula>
    </cfRule>
  </conditionalFormatting>
  <conditionalFormatting sqref="L230:L243">
    <cfRule type="containsText" dxfId="4943" priority="8245" stopIfTrue="1" operator="containsText" text="NS">
      <formula>NOT(ISERROR(SEARCH("NS",L230:L243)))</formula>
    </cfRule>
  </conditionalFormatting>
  <conditionalFormatting sqref="L230:L243">
    <cfRule type="containsText" dxfId="4942" priority="8246" stopIfTrue="1" operator="containsText" text="DW">
      <formula>NOT(ISERROR(SEARCH("DW",L230:L243)))</formula>
    </cfRule>
  </conditionalFormatting>
  <conditionalFormatting sqref="L230:L243">
    <cfRule type="containsText" dxfId="4941" priority="8247" stopIfTrue="1" operator="containsText" text="NC">
      <formula>NOT(ISERROR(SEARCH("NC",L230:L243)))</formula>
    </cfRule>
  </conditionalFormatting>
  <conditionalFormatting sqref="L218:L221">
    <cfRule type="containsText" dxfId="4940" priority="8248" stopIfTrue="1" operator="containsText" text="NS">
      <formula>NOT(ISERROR(SEARCH("NS",L218:L221)))</formula>
    </cfRule>
  </conditionalFormatting>
  <conditionalFormatting sqref="L218:L221">
    <cfRule type="containsText" dxfId="4939" priority="8249" stopIfTrue="1" operator="containsText" text="DW">
      <formula>NOT(ISERROR(SEARCH("DW",L218:L221)))</formula>
    </cfRule>
  </conditionalFormatting>
  <conditionalFormatting sqref="L218:L221">
    <cfRule type="containsText" dxfId="4938" priority="8250" stopIfTrue="1" operator="containsText" text="NC">
      <formula>NOT(ISERROR(SEARCH("NC",L218:L221)))</formula>
    </cfRule>
  </conditionalFormatting>
  <conditionalFormatting sqref="L223:L227">
    <cfRule type="containsText" dxfId="4937" priority="8251" stopIfTrue="1" operator="containsText" text="NS">
      <formula>NOT(ISERROR(SEARCH("NS",L223:L227)))</formula>
    </cfRule>
  </conditionalFormatting>
  <conditionalFormatting sqref="L223:L227">
    <cfRule type="containsText" dxfId="4936" priority="8252" stopIfTrue="1" operator="containsText" text="DW">
      <formula>NOT(ISERROR(SEARCH("DW",L223:L227)))</formula>
    </cfRule>
  </conditionalFormatting>
  <conditionalFormatting sqref="L223:L227">
    <cfRule type="containsText" dxfId="4935" priority="8253" stopIfTrue="1" operator="containsText" text="NC">
      <formula>NOT(ISERROR(SEARCH("NC",L223:L227)))</formula>
    </cfRule>
  </conditionalFormatting>
  <conditionalFormatting sqref="L228:L229">
    <cfRule type="containsText" dxfId="4934" priority="8254" stopIfTrue="1" operator="containsText" text="NS">
      <formula>NOT(ISERROR(SEARCH("NS",L228:L229)))</formula>
    </cfRule>
  </conditionalFormatting>
  <conditionalFormatting sqref="L228:L229">
    <cfRule type="containsText" dxfId="4933" priority="8255" stopIfTrue="1" operator="containsText" text="DW">
      <formula>NOT(ISERROR(SEARCH("DW",L228:L229)))</formula>
    </cfRule>
  </conditionalFormatting>
  <conditionalFormatting sqref="L228:L229">
    <cfRule type="containsText" dxfId="4932" priority="8256" stopIfTrue="1" operator="containsText" text="NC">
      <formula>NOT(ISERROR(SEARCH("NC",L228:L229)))</formula>
    </cfRule>
  </conditionalFormatting>
  <conditionalFormatting sqref="L208">
    <cfRule type="containsText" dxfId="4931" priority="8257" stopIfTrue="1" operator="containsText" text="NS">
      <formula>NOT(ISERROR(SEARCH("NS",L208)))</formula>
    </cfRule>
  </conditionalFormatting>
  <conditionalFormatting sqref="L208">
    <cfRule type="containsText" dxfId="4930" priority="8258" stopIfTrue="1" operator="containsText" text="DW">
      <formula>NOT(ISERROR(SEARCH("DW",L208)))</formula>
    </cfRule>
  </conditionalFormatting>
  <conditionalFormatting sqref="L208">
    <cfRule type="containsText" dxfId="4929" priority="8259" stopIfTrue="1" operator="containsText" text="NC">
      <formula>NOT(ISERROR(SEARCH("NC",L208)))</formula>
    </cfRule>
  </conditionalFormatting>
  <conditionalFormatting sqref="L215:L217">
    <cfRule type="containsText" dxfId="4928" priority="8260" stopIfTrue="1" operator="containsText" text="NS">
      <formula>NOT(ISERROR(SEARCH("NS",L215:L217)))</formula>
    </cfRule>
  </conditionalFormatting>
  <conditionalFormatting sqref="L215:L217">
    <cfRule type="containsText" dxfId="4927" priority="8261" stopIfTrue="1" operator="containsText" text="DW">
      <formula>NOT(ISERROR(SEARCH("DW",L215:L217)))</formula>
    </cfRule>
  </conditionalFormatting>
  <conditionalFormatting sqref="L215:L217">
    <cfRule type="containsText" dxfId="4926" priority="8262" stopIfTrue="1" operator="containsText" text="NC">
      <formula>NOT(ISERROR(SEARCH("NC",L215:L217)))</formula>
    </cfRule>
  </conditionalFormatting>
  <conditionalFormatting sqref="L211:L212">
    <cfRule type="containsText" dxfId="4925" priority="8263" stopIfTrue="1" operator="containsText" text="NS">
      <formula>NOT(ISERROR(SEARCH("NS",L211:L212)))</formula>
    </cfRule>
  </conditionalFormatting>
  <conditionalFormatting sqref="L211:L212">
    <cfRule type="containsText" dxfId="4924" priority="8264" stopIfTrue="1" operator="containsText" text="DW">
      <formula>NOT(ISERROR(SEARCH("DW",L211:L212)))</formula>
    </cfRule>
  </conditionalFormatting>
  <conditionalFormatting sqref="L211:L212">
    <cfRule type="containsText" dxfId="4923" priority="8265" stopIfTrue="1" operator="containsText" text="NC">
      <formula>NOT(ISERROR(SEARCH("NC",L211:L212)))</formula>
    </cfRule>
  </conditionalFormatting>
  <conditionalFormatting sqref="L209:L210">
    <cfRule type="containsText" dxfId="4922" priority="8266" stopIfTrue="1" operator="containsText" text="NS">
      <formula>NOT(ISERROR(SEARCH("NS",L209:L210)))</formula>
    </cfRule>
  </conditionalFormatting>
  <conditionalFormatting sqref="L209:L210">
    <cfRule type="containsText" dxfId="4921" priority="8267" stopIfTrue="1" operator="containsText" text="DW">
      <formula>NOT(ISERROR(SEARCH("DW",L209:L210)))</formula>
    </cfRule>
  </conditionalFormatting>
  <conditionalFormatting sqref="L209:L210">
    <cfRule type="containsText" dxfId="4920" priority="8268" stopIfTrue="1" operator="containsText" text="NC">
      <formula>NOT(ISERROR(SEARCH("NC",L209:L210)))</formula>
    </cfRule>
  </conditionalFormatting>
  <conditionalFormatting sqref="L213">
    <cfRule type="containsText" dxfId="4919" priority="8269" stopIfTrue="1" operator="containsText" text="NS">
      <formula>NOT(ISERROR(SEARCH("NS",L213)))</formula>
    </cfRule>
  </conditionalFormatting>
  <conditionalFormatting sqref="L213">
    <cfRule type="containsText" dxfId="4918" priority="8270" stopIfTrue="1" operator="containsText" text="DW">
      <formula>NOT(ISERROR(SEARCH("DW",L213)))</formula>
    </cfRule>
  </conditionalFormatting>
  <conditionalFormatting sqref="L213">
    <cfRule type="containsText" dxfId="4917" priority="8271" stopIfTrue="1" operator="containsText" text="NC">
      <formula>NOT(ISERROR(SEARCH("NC",L213)))</formula>
    </cfRule>
  </conditionalFormatting>
  <conditionalFormatting sqref="L214">
    <cfRule type="containsText" dxfId="4916" priority="8272" stopIfTrue="1" operator="containsText" text="NS">
      <formula>NOT(ISERROR(SEARCH("NS",L214)))</formula>
    </cfRule>
  </conditionalFormatting>
  <conditionalFormatting sqref="L214">
    <cfRule type="containsText" dxfId="4915" priority="8273" stopIfTrue="1" operator="containsText" text="DW">
      <formula>NOT(ISERROR(SEARCH("DW",L214)))</formula>
    </cfRule>
  </conditionalFormatting>
  <conditionalFormatting sqref="L214">
    <cfRule type="containsText" dxfId="4914" priority="8274" stopIfTrue="1" operator="containsText" text="NC">
      <formula>NOT(ISERROR(SEARCH("NC",L214)))</formula>
    </cfRule>
  </conditionalFormatting>
  <conditionalFormatting sqref="L222">
    <cfRule type="containsText" dxfId="4913" priority="8275" stopIfTrue="1" operator="containsText" text="NS">
      <formula>NOT(ISERROR(SEARCH("NS",L222)))</formula>
    </cfRule>
  </conditionalFormatting>
  <conditionalFormatting sqref="L222">
    <cfRule type="containsText" dxfId="4912" priority="8276" stopIfTrue="1" operator="containsText" text="DW">
      <formula>NOT(ISERROR(SEARCH("DW",L222)))</formula>
    </cfRule>
  </conditionalFormatting>
  <conditionalFormatting sqref="L222">
    <cfRule type="containsText" dxfId="4911" priority="8277" stopIfTrue="1" operator="containsText" text="NC">
      <formula>NOT(ISERROR(SEARCH("NC",L222)))</formula>
    </cfRule>
  </conditionalFormatting>
  <conditionalFormatting sqref="AJ204:AJ207">
    <cfRule type="containsText" dxfId="4910" priority="8278" stopIfTrue="1" operator="containsText" text="NS">
      <formula>NOT(ISERROR(SEARCH("NS",AJ204:AJ207)))</formula>
    </cfRule>
  </conditionalFormatting>
  <conditionalFormatting sqref="AJ204:AJ207">
    <cfRule type="containsText" dxfId="4909" priority="8279" stopIfTrue="1" operator="containsText" text="DW">
      <formula>NOT(ISERROR(SEARCH("DW",AJ204:AJ207)))</formula>
    </cfRule>
  </conditionalFormatting>
  <conditionalFormatting sqref="AJ204:AJ207">
    <cfRule type="containsText" dxfId="4908" priority="8280" stopIfTrue="1" operator="containsText" text="NC">
      <formula>NOT(ISERROR(SEARCH("NC",AJ204:AJ207)))</formula>
    </cfRule>
  </conditionalFormatting>
  <conditionalFormatting sqref="AJ230:AJ243">
    <cfRule type="containsText" dxfId="4907" priority="8281" stopIfTrue="1" operator="containsText" text="NS">
      <formula>NOT(ISERROR(SEARCH("NS",AJ230:AJ243)))</formula>
    </cfRule>
  </conditionalFormatting>
  <conditionalFormatting sqref="AJ230:AJ243">
    <cfRule type="containsText" dxfId="4906" priority="8282" stopIfTrue="1" operator="containsText" text="DW">
      <formula>NOT(ISERROR(SEARCH("DW",AJ230:AJ243)))</formula>
    </cfRule>
  </conditionalFormatting>
  <conditionalFormatting sqref="AJ230:AJ243">
    <cfRule type="containsText" dxfId="4905" priority="8283" stopIfTrue="1" operator="containsText" text="NC">
      <formula>NOT(ISERROR(SEARCH("NC",AJ230:AJ243)))</formula>
    </cfRule>
  </conditionalFormatting>
  <conditionalFormatting sqref="AJ218:AJ221">
    <cfRule type="containsText" dxfId="4904" priority="8284" stopIfTrue="1" operator="containsText" text="NS">
      <formula>NOT(ISERROR(SEARCH("NS",AJ218:AJ221)))</formula>
    </cfRule>
  </conditionalFormatting>
  <conditionalFormatting sqref="AJ218:AJ221">
    <cfRule type="containsText" dxfId="4903" priority="8285" stopIfTrue="1" operator="containsText" text="DW">
      <formula>NOT(ISERROR(SEARCH("DW",AJ218:AJ221)))</formula>
    </cfRule>
  </conditionalFormatting>
  <conditionalFormatting sqref="AJ218:AJ221">
    <cfRule type="containsText" dxfId="4902" priority="8286" stopIfTrue="1" operator="containsText" text="NC">
      <formula>NOT(ISERROR(SEARCH("NC",AJ218:AJ221)))</formula>
    </cfRule>
  </conditionalFormatting>
  <conditionalFormatting sqref="AJ223:AJ227">
    <cfRule type="containsText" dxfId="4901" priority="8287" stopIfTrue="1" operator="containsText" text="NS">
      <formula>NOT(ISERROR(SEARCH("NS",AJ223:AJ227)))</formula>
    </cfRule>
  </conditionalFormatting>
  <conditionalFormatting sqref="AJ223:AJ227">
    <cfRule type="containsText" dxfId="4900" priority="8288" stopIfTrue="1" operator="containsText" text="DW">
      <formula>NOT(ISERROR(SEARCH("DW",AJ223:AJ227)))</formula>
    </cfRule>
  </conditionalFormatting>
  <conditionalFormatting sqref="AJ223:AJ227">
    <cfRule type="containsText" dxfId="4899" priority="8289" stopIfTrue="1" operator="containsText" text="NC">
      <formula>NOT(ISERROR(SEARCH("NC",AJ223:AJ227)))</formula>
    </cfRule>
  </conditionalFormatting>
  <conditionalFormatting sqref="AJ228:AJ229">
    <cfRule type="containsText" dxfId="4898" priority="8290" stopIfTrue="1" operator="containsText" text="NS">
      <formula>NOT(ISERROR(SEARCH("NS",AJ228:AJ229)))</formula>
    </cfRule>
  </conditionalFormatting>
  <conditionalFormatting sqref="AJ228:AJ229">
    <cfRule type="containsText" dxfId="4897" priority="8291" stopIfTrue="1" operator="containsText" text="DW">
      <formula>NOT(ISERROR(SEARCH("DW",AJ228:AJ229)))</formula>
    </cfRule>
  </conditionalFormatting>
  <conditionalFormatting sqref="AJ228:AJ229">
    <cfRule type="containsText" dxfId="4896" priority="8292" stopIfTrue="1" operator="containsText" text="NC">
      <formula>NOT(ISERROR(SEARCH("NC",AJ228:AJ229)))</formula>
    </cfRule>
  </conditionalFormatting>
  <conditionalFormatting sqref="AJ208">
    <cfRule type="containsText" dxfId="4895" priority="8293" stopIfTrue="1" operator="containsText" text="NS">
      <formula>NOT(ISERROR(SEARCH("NS",AJ208)))</formula>
    </cfRule>
  </conditionalFormatting>
  <conditionalFormatting sqref="AJ208">
    <cfRule type="containsText" dxfId="4894" priority="8294" stopIfTrue="1" operator="containsText" text="DW">
      <formula>NOT(ISERROR(SEARCH("DW",AJ208)))</formula>
    </cfRule>
  </conditionalFormatting>
  <conditionalFormatting sqref="AJ208">
    <cfRule type="containsText" dxfId="4893" priority="8295" stopIfTrue="1" operator="containsText" text="NC">
      <formula>NOT(ISERROR(SEARCH("NC",AJ208)))</formula>
    </cfRule>
  </conditionalFormatting>
  <conditionalFormatting sqref="AJ215:AJ217">
    <cfRule type="containsText" dxfId="4892" priority="8296" stopIfTrue="1" operator="containsText" text="NS">
      <formula>NOT(ISERROR(SEARCH("NS",AJ215:AJ217)))</formula>
    </cfRule>
  </conditionalFormatting>
  <conditionalFormatting sqref="AJ215:AJ217">
    <cfRule type="containsText" dxfId="4891" priority="8297" stopIfTrue="1" operator="containsText" text="DW">
      <formula>NOT(ISERROR(SEARCH("DW",AJ215:AJ217)))</formula>
    </cfRule>
  </conditionalFormatting>
  <conditionalFormatting sqref="AJ215:AJ217">
    <cfRule type="containsText" dxfId="4890" priority="8298" stopIfTrue="1" operator="containsText" text="NC">
      <formula>NOT(ISERROR(SEARCH("NC",AJ215:AJ217)))</formula>
    </cfRule>
  </conditionalFormatting>
  <conditionalFormatting sqref="AJ211:AJ212">
    <cfRule type="containsText" dxfId="4889" priority="8299" stopIfTrue="1" operator="containsText" text="NS">
      <formula>NOT(ISERROR(SEARCH("NS",AJ211:AJ212)))</formula>
    </cfRule>
  </conditionalFormatting>
  <conditionalFormatting sqref="AJ211:AJ212">
    <cfRule type="containsText" dxfId="4888" priority="8300" stopIfTrue="1" operator="containsText" text="DW">
      <formula>NOT(ISERROR(SEARCH("DW",AJ211:AJ212)))</formula>
    </cfRule>
  </conditionalFormatting>
  <conditionalFormatting sqref="AJ211:AJ212">
    <cfRule type="containsText" dxfId="4887" priority="8301" stopIfTrue="1" operator="containsText" text="NC">
      <formula>NOT(ISERROR(SEARCH("NC",AJ211:AJ212)))</formula>
    </cfRule>
  </conditionalFormatting>
  <conditionalFormatting sqref="AJ209:AJ210">
    <cfRule type="containsText" dxfId="4886" priority="8302" stopIfTrue="1" operator="containsText" text="NS">
      <formula>NOT(ISERROR(SEARCH("NS",AJ209:AJ210)))</formula>
    </cfRule>
  </conditionalFormatting>
  <conditionalFormatting sqref="AJ209:AJ210">
    <cfRule type="containsText" dxfId="4885" priority="8303" stopIfTrue="1" operator="containsText" text="DW">
      <formula>NOT(ISERROR(SEARCH("DW",AJ209:AJ210)))</formula>
    </cfRule>
  </conditionalFormatting>
  <conditionalFormatting sqref="AJ209:AJ210">
    <cfRule type="containsText" dxfId="4884" priority="8304" stopIfTrue="1" operator="containsText" text="NC">
      <formula>NOT(ISERROR(SEARCH("NC",AJ209:AJ210)))</formula>
    </cfRule>
  </conditionalFormatting>
  <conditionalFormatting sqref="AJ213">
    <cfRule type="containsText" dxfId="4883" priority="8305" stopIfTrue="1" operator="containsText" text="NS">
      <formula>NOT(ISERROR(SEARCH("NS",AJ213)))</formula>
    </cfRule>
  </conditionalFormatting>
  <conditionalFormatting sqref="AJ213">
    <cfRule type="containsText" dxfId="4882" priority="8306" stopIfTrue="1" operator="containsText" text="DW">
      <formula>NOT(ISERROR(SEARCH("DW",AJ213)))</formula>
    </cfRule>
  </conditionalFormatting>
  <conditionalFormatting sqref="AJ213">
    <cfRule type="containsText" dxfId="4881" priority="8307" stopIfTrue="1" operator="containsText" text="NC">
      <formula>NOT(ISERROR(SEARCH("NC",AJ213)))</formula>
    </cfRule>
  </conditionalFormatting>
  <conditionalFormatting sqref="AJ214">
    <cfRule type="containsText" dxfId="4880" priority="8308" stopIfTrue="1" operator="containsText" text="NS">
      <formula>NOT(ISERROR(SEARCH("NS",AJ214)))</formula>
    </cfRule>
  </conditionalFormatting>
  <conditionalFormatting sqref="AJ214">
    <cfRule type="containsText" dxfId="4879" priority="8309" stopIfTrue="1" operator="containsText" text="DW">
      <formula>NOT(ISERROR(SEARCH("DW",AJ214)))</formula>
    </cfRule>
  </conditionalFormatting>
  <conditionalFormatting sqref="AJ214">
    <cfRule type="containsText" dxfId="4878" priority="8310" stopIfTrue="1" operator="containsText" text="NC">
      <formula>NOT(ISERROR(SEARCH("NC",AJ214)))</formula>
    </cfRule>
  </conditionalFormatting>
  <conditionalFormatting sqref="AJ222">
    <cfRule type="containsText" dxfId="4877" priority="8311" stopIfTrue="1" operator="containsText" text="NS">
      <formula>NOT(ISERROR(SEARCH("NS",AJ222)))</formula>
    </cfRule>
  </conditionalFormatting>
  <conditionalFormatting sqref="AJ222">
    <cfRule type="containsText" dxfId="4876" priority="8312" stopIfTrue="1" operator="containsText" text="DW">
      <formula>NOT(ISERROR(SEARCH("DW",AJ222)))</formula>
    </cfRule>
  </conditionalFormatting>
  <conditionalFormatting sqref="AJ222">
    <cfRule type="containsText" dxfId="4875" priority="8313" stopIfTrue="1" operator="containsText" text="NC">
      <formula>NOT(ISERROR(SEARCH("NC",AJ222)))</formula>
    </cfRule>
  </conditionalFormatting>
  <conditionalFormatting sqref="AP204:AP207">
    <cfRule type="containsText" dxfId="4874" priority="8314" stopIfTrue="1" operator="containsText" text="NS">
      <formula>NOT(ISERROR(SEARCH("NS",AP204:AP207)))</formula>
    </cfRule>
  </conditionalFormatting>
  <conditionalFormatting sqref="AP204:AP207">
    <cfRule type="containsText" dxfId="4873" priority="8315" stopIfTrue="1" operator="containsText" text="DW">
      <formula>NOT(ISERROR(SEARCH("DW",AP204:AP207)))</formula>
    </cfRule>
  </conditionalFormatting>
  <conditionalFormatting sqref="AP204:AP207">
    <cfRule type="containsText" dxfId="4872" priority="8316" stopIfTrue="1" operator="containsText" text="NC">
      <formula>NOT(ISERROR(SEARCH("NC",AP204:AP207)))</formula>
    </cfRule>
  </conditionalFormatting>
  <conditionalFormatting sqref="AP230:AP243">
    <cfRule type="containsText" dxfId="4871" priority="8317" stopIfTrue="1" operator="containsText" text="NS">
      <formula>NOT(ISERROR(SEARCH("NS",AP230:AP243)))</formula>
    </cfRule>
  </conditionalFormatting>
  <conditionalFormatting sqref="AP230:AP243">
    <cfRule type="containsText" dxfId="4870" priority="8318" stopIfTrue="1" operator="containsText" text="DW">
      <formula>NOT(ISERROR(SEARCH("DW",AP230:AP243)))</formula>
    </cfRule>
  </conditionalFormatting>
  <conditionalFormatting sqref="AP230:AP243">
    <cfRule type="containsText" dxfId="4869" priority="8319" stopIfTrue="1" operator="containsText" text="NC">
      <formula>NOT(ISERROR(SEARCH("NC",AP230:AP243)))</formula>
    </cfRule>
  </conditionalFormatting>
  <conditionalFormatting sqref="AP218:AP221">
    <cfRule type="containsText" dxfId="4868" priority="8320" stopIfTrue="1" operator="containsText" text="NS">
      <formula>NOT(ISERROR(SEARCH("NS",AP218:AP221)))</formula>
    </cfRule>
  </conditionalFormatting>
  <conditionalFormatting sqref="AP218:AP221">
    <cfRule type="containsText" dxfId="4867" priority="8321" stopIfTrue="1" operator="containsText" text="DW">
      <formula>NOT(ISERROR(SEARCH("DW",AP218:AP221)))</formula>
    </cfRule>
  </conditionalFormatting>
  <conditionalFormatting sqref="AP218:AP221">
    <cfRule type="containsText" dxfId="4866" priority="8322" stopIfTrue="1" operator="containsText" text="NC">
      <formula>NOT(ISERROR(SEARCH("NC",AP218:AP221)))</formula>
    </cfRule>
  </conditionalFormatting>
  <conditionalFormatting sqref="AP223:AP227">
    <cfRule type="containsText" dxfId="4865" priority="8323" stopIfTrue="1" operator="containsText" text="NS">
      <formula>NOT(ISERROR(SEARCH("NS",AP223:AP227)))</formula>
    </cfRule>
  </conditionalFormatting>
  <conditionalFormatting sqref="AP223:AP227">
    <cfRule type="containsText" dxfId="4864" priority="8324" stopIfTrue="1" operator="containsText" text="DW">
      <formula>NOT(ISERROR(SEARCH("DW",AP223:AP227)))</formula>
    </cfRule>
  </conditionalFormatting>
  <conditionalFormatting sqref="AP223:AP227">
    <cfRule type="containsText" dxfId="4863" priority="8325" stopIfTrue="1" operator="containsText" text="NC">
      <formula>NOT(ISERROR(SEARCH("NC",AP223:AP227)))</formula>
    </cfRule>
  </conditionalFormatting>
  <conditionalFormatting sqref="AP228:AP229">
    <cfRule type="containsText" dxfId="4862" priority="8326" stopIfTrue="1" operator="containsText" text="NS">
      <formula>NOT(ISERROR(SEARCH("NS",AP228:AP229)))</formula>
    </cfRule>
  </conditionalFormatting>
  <conditionalFormatting sqref="AP228:AP229">
    <cfRule type="containsText" dxfId="4861" priority="8327" stopIfTrue="1" operator="containsText" text="DW">
      <formula>NOT(ISERROR(SEARCH("DW",AP228:AP229)))</formula>
    </cfRule>
  </conditionalFormatting>
  <conditionalFormatting sqref="AP228:AP229">
    <cfRule type="containsText" dxfId="4860" priority="8328" stopIfTrue="1" operator="containsText" text="NC">
      <formula>NOT(ISERROR(SEARCH("NC",AP228:AP229)))</formula>
    </cfRule>
  </conditionalFormatting>
  <conditionalFormatting sqref="AP208">
    <cfRule type="containsText" dxfId="4859" priority="8329" stopIfTrue="1" operator="containsText" text="NS">
      <formula>NOT(ISERROR(SEARCH("NS",AP208)))</formula>
    </cfRule>
  </conditionalFormatting>
  <conditionalFormatting sqref="AP208">
    <cfRule type="containsText" dxfId="4858" priority="8330" stopIfTrue="1" operator="containsText" text="DW">
      <formula>NOT(ISERROR(SEARCH("DW",AP208)))</formula>
    </cfRule>
  </conditionalFormatting>
  <conditionalFormatting sqref="AP208">
    <cfRule type="containsText" dxfId="4857" priority="8331" stopIfTrue="1" operator="containsText" text="NC">
      <formula>NOT(ISERROR(SEARCH("NC",AP208)))</formula>
    </cfRule>
  </conditionalFormatting>
  <conditionalFormatting sqref="AP215:AP217">
    <cfRule type="containsText" dxfId="4856" priority="8332" stopIfTrue="1" operator="containsText" text="NS">
      <formula>NOT(ISERROR(SEARCH("NS",AP215:AP217)))</formula>
    </cfRule>
  </conditionalFormatting>
  <conditionalFormatting sqref="AP215:AP217">
    <cfRule type="containsText" dxfId="4855" priority="8333" stopIfTrue="1" operator="containsText" text="DW">
      <formula>NOT(ISERROR(SEARCH("DW",AP215:AP217)))</formula>
    </cfRule>
  </conditionalFormatting>
  <conditionalFormatting sqref="AP215:AP217">
    <cfRule type="containsText" dxfId="4854" priority="8334" stopIfTrue="1" operator="containsText" text="NC">
      <formula>NOT(ISERROR(SEARCH("NC",AP215:AP217)))</formula>
    </cfRule>
  </conditionalFormatting>
  <conditionalFormatting sqref="AP211:AP212">
    <cfRule type="containsText" dxfId="4853" priority="8335" stopIfTrue="1" operator="containsText" text="NS">
      <formula>NOT(ISERROR(SEARCH("NS",AP211:AP212)))</formula>
    </cfRule>
  </conditionalFormatting>
  <conditionalFormatting sqref="AP211:AP212">
    <cfRule type="containsText" dxfId="4852" priority="8336" stopIfTrue="1" operator="containsText" text="DW">
      <formula>NOT(ISERROR(SEARCH("DW",AP211:AP212)))</formula>
    </cfRule>
  </conditionalFormatting>
  <conditionalFormatting sqref="AP211:AP212">
    <cfRule type="containsText" dxfId="4851" priority="8337" stopIfTrue="1" operator="containsText" text="NC">
      <formula>NOT(ISERROR(SEARCH("NC",AP211:AP212)))</formula>
    </cfRule>
  </conditionalFormatting>
  <conditionalFormatting sqref="AP209:AP210">
    <cfRule type="containsText" dxfId="4850" priority="8338" stopIfTrue="1" operator="containsText" text="NS">
      <formula>NOT(ISERROR(SEARCH("NS",AP209:AP210)))</formula>
    </cfRule>
  </conditionalFormatting>
  <conditionalFormatting sqref="AP209:AP210">
    <cfRule type="containsText" dxfId="4849" priority="8339" stopIfTrue="1" operator="containsText" text="DW">
      <formula>NOT(ISERROR(SEARCH("DW",AP209:AP210)))</formula>
    </cfRule>
  </conditionalFormatting>
  <conditionalFormatting sqref="AP209:AP210">
    <cfRule type="containsText" dxfId="4848" priority="8340" stopIfTrue="1" operator="containsText" text="NC">
      <formula>NOT(ISERROR(SEARCH("NC",AP209:AP210)))</formula>
    </cfRule>
  </conditionalFormatting>
  <conditionalFormatting sqref="AP213">
    <cfRule type="containsText" dxfId="4847" priority="8341" stopIfTrue="1" operator="containsText" text="NS">
      <formula>NOT(ISERROR(SEARCH("NS",AP213)))</formula>
    </cfRule>
  </conditionalFormatting>
  <conditionalFormatting sqref="AP213">
    <cfRule type="containsText" dxfId="4846" priority="8342" stopIfTrue="1" operator="containsText" text="DW">
      <formula>NOT(ISERROR(SEARCH("DW",AP213)))</formula>
    </cfRule>
  </conditionalFormatting>
  <conditionalFormatting sqref="AP213">
    <cfRule type="containsText" dxfId="4845" priority="8343" stopIfTrue="1" operator="containsText" text="NC">
      <formula>NOT(ISERROR(SEARCH("NC",AP213)))</formula>
    </cfRule>
  </conditionalFormatting>
  <conditionalFormatting sqref="AP214">
    <cfRule type="containsText" dxfId="4844" priority="8344" stopIfTrue="1" operator="containsText" text="NS">
      <formula>NOT(ISERROR(SEARCH("NS",AP214)))</formula>
    </cfRule>
  </conditionalFormatting>
  <conditionalFormatting sqref="AP214">
    <cfRule type="containsText" dxfId="4843" priority="8345" stopIfTrue="1" operator="containsText" text="DW">
      <formula>NOT(ISERROR(SEARCH("DW",AP214)))</formula>
    </cfRule>
  </conditionalFormatting>
  <conditionalFormatting sqref="AP214">
    <cfRule type="containsText" dxfId="4842" priority="8346" stopIfTrue="1" operator="containsText" text="NC">
      <formula>NOT(ISERROR(SEARCH("NC",AP214)))</formula>
    </cfRule>
  </conditionalFormatting>
  <conditionalFormatting sqref="AP222">
    <cfRule type="containsText" dxfId="4841" priority="8347" stopIfTrue="1" operator="containsText" text="NS">
      <formula>NOT(ISERROR(SEARCH("NS",AP222)))</formula>
    </cfRule>
  </conditionalFormatting>
  <conditionalFormatting sqref="AP222">
    <cfRule type="containsText" dxfId="4840" priority="8348" stopIfTrue="1" operator="containsText" text="DW">
      <formula>NOT(ISERROR(SEARCH("DW",AP222)))</formula>
    </cfRule>
  </conditionalFormatting>
  <conditionalFormatting sqref="AP222">
    <cfRule type="containsText" dxfId="4839" priority="8349" stopIfTrue="1" operator="containsText" text="NC">
      <formula>NOT(ISERROR(SEARCH("NC",AP222)))</formula>
    </cfRule>
  </conditionalFormatting>
  <conditionalFormatting sqref="S204:S207">
    <cfRule type="containsText" dxfId="4838" priority="8350" stopIfTrue="1" operator="containsText" text="NS">
      <formula>NOT(ISERROR(SEARCH("NS",S204:S207)))</formula>
    </cfRule>
  </conditionalFormatting>
  <conditionalFormatting sqref="S204:S207">
    <cfRule type="containsText" dxfId="4837" priority="8351" stopIfTrue="1" operator="containsText" text="DW">
      <formula>NOT(ISERROR(SEARCH("DW",S204:S207)))</formula>
    </cfRule>
  </conditionalFormatting>
  <conditionalFormatting sqref="S204:S207">
    <cfRule type="containsText" dxfId="4836" priority="8352" stopIfTrue="1" operator="containsText" text="NC">
      <formula>NOT(ISERROR(SEARCH("NC",S204:S207)))</formula>
    </cfRule>
  </conditionalFormatting>
  <conditionalFormatting sqref="S218:S225">
    <cfRule type="containsText" dxfId="4835" priority="8353" stopIfTrue="1" operator="containsText" text="NS">
      <formula>NOT(ISERROR(SEARCH("NS",S218:S225)))</formula>
    </cfRule>
  </conditionalFormatting>
  <conditionalFormatting sqref="S218:S225">
    <cfRule type="containsText" dxfId="4834" priority="8354" stopIfTrue="1" operator="containsText" text="DW">
      <formula>NOT(ISERROR(SEARCH("DW",S218:S225)))</formula>
    </cfRule>
  </conditionalFormatting>
  <conditionalFormatting sqref="S218:S225">
    <cfRule type="containsText" dxfId="4833" priority="8355" stopIfTrue="1" operator="containsText" text="NC">
      <formula>NOT(ISERROR(SEARCH("NC",S218:S225)))</formula>
    </cfRule>
  </conditionalFormatting>
  <conditionalFormatting sqref="S227:S243">
    <cfRule type="containsText" dxfId="4832" priority="8356" stopIfTrue="1" operator="containsText" text="NS">
      <formula>NOT(ISERROR(SEARCH("NS",S227:S243)))</formula>
    </cfRule>
  </conditionalFormatting>
  <conditionalFormatting sqref="S227:S243">
    <cfRule type="containsText" dxfId="4831" priority="8357" stopIfTrue="1" operator="containsText" text="DW">
      <formula>NOT(ISERROR(SEARCH("DW",S227:S243)))</formula>
    </cfRule>
  </conditionalFormatting>
  <conditionalFormatting sqref="S227:S243">
    <cfRule type="containsText" dxfId="4830" priority="8358" stopIfTrue="1" operator="containsText" text="NC">
      <formula>NOT(ISERROR(SEARCH("NC",S227:S243)))</formula>
    </cfRule>
  </conditionalFormatting>
  <conditionalFormatting sqref="S208">
    <cfRule type="containsText" dxfId="4829" priority="8359" stopIfTrue="1" operator="containsText" text="NS">
      <formula>NOT(ISERROR(SEARCH("NS",S208)))</formula>
    </cfRule>
  </conditionalFormatting>
  <conditionalFormatting sqref="S208">
    <cfRule type="containsText" dxfId="4828" priority="8360" stopIfTrue="1" operator="containsText" text="DW">
      <formula>NOT(ISERROR(SEARCH("DW",S208)))</formula>
    </cfRule>
  </conditionalFormatting>
  <conditionalFormatting sqref="S208">
    <cfRule type="containsText" dxfId="4827" priority="8361" stopIfTrue="1" operator="containsText" text="NC">
      <formula>NOT(ISERROR(SEARCH("NC",S208)))</formula>
    </cfRule>
  </conditionalFormatting>
  <conditionalFormatting sqref="S215:S217">
    <cfRule type="containsText" dxfId="4826" priority="8362" stopIfTrue="1" operator="containsText" text="NS">
      <formula>NOT(ISERROR(SEARCH("NS",S215:S217)))</formula>
    </cfRule>
  </conditionalFormatting>
  <conditionalFormatting sqref="S215:S217">
    <cfRule type="containsText" dxfId="4825" priority="8363" stopIfTrue="1" operator="containsText" text="DW">
      <formula>NOT(ISERROR(SEARCH("DW",S215:S217)))</formula>
    </cfRule>
  </conditionalFormatting>
  <conditionalFormatting sqref="S215:S217">
    <cfRule type="containsText" dxfId="4824" priority="8364" stopIfTrue="1" operator="containsText" text="NC">
      <formula>NOT(ISERROR(SEARCH("NC",S215:S217)))</formula>
    </cfRule>
  </conditionalFormatting>
  <conditionalFormatting sqref="S211:S212">
    <cfRule type="containsText" dxfId="4823" priority="8365" stopIfTrue="1" operator="containsText" text="NS">
      <formula>NOT(ISERROR(SEARCH("NS",S211:S212)))</formula>
    </cfRule>
  </conditionalFormatting>
  <conditionalFormatting sqref="S211:S212">
    <cfRule type="containsText" dxfId="4822" priority="8366" stopIfTrue="1" operator="containsText" text="DW">
      <formula>NOT(ISERROR(SEARCH("DW",S211:S212)))</formula>
    </cfRule>
  </conditionalFormatting>
  <conditionalFormatting sqref="S211:S212">
    <cfRule type="containsText" dxfId="4821" priority="8367" stopIfTrue="1" operator="containsText" text="NC">
      <formula>NOT(ISERROR(SEARCH("NC",S211:S212)))</formula>
    </cfRule>
  </conditionalFormatting>
  <conditionalFormatting sqref="S209:S210">
    <cfRule type="containsText" dxfId="4820" priority="8368" stopIfTrue="1" operator="containsText" text="NS">
      <formula>NOT(ISERROR(SEARCH("NS",S209:S210)))</formula>
    </cfRule>
  </conditionalFormatting>
  <conditionalFormatting sqref="S209:S210">
    <cfRule type="containsText" dxfId="4819" priority="8369" stopIfTrue="1" operator="containsText" text="DW">
      <formula>NOT(ISERROR(SEARCH("DW",S209:S210)))</formula>
    </cfRule>
  </conditionalFormatting>
  <conditionalFormatting sqref="S209:S210">
    <cfRule type="containsText" dxfId="4818" priority="8370" stopIfTrue="1" operator="containsText" text="NC">
      <formula>NOT(ISERROR(SEARCH("NC",S209:S210)))</formula>
    </cfRule>
  </conditionalFormatting>
  <conditionalFormatting sqref="S213">
    <cfRule type="containsText" dxfId="4817" priority="8371" stopIfTrue="1" operator="containsText" text="NS">
      <formula>NOT(ISERROR(SEARCH("NS",S213)))</formula>
    </cfRule>
  </conditionalFormatting>
  <conditionalFormatting sqref="S213">
    <cfRule type="containsText" dxfId="4816" priority="8372" stopIfTrue="1" operator="containsText" text="DW">
      <formula>NOT(ISERROR(SEARCH("DW",S213)))</formula>
    </cfRule>
  </conditionalFormatting>
  <conditionalFormatting sqref="S213">
    <cfRule type="containsText" dxfId="4815" priority="8373" stopIfTrue="1" operator="containsText" text="NC">
      <formula>NOT(ISERROR(SEARCH("NC",S213)))</formula>
    </cfRule>
  </conditionalFormatting>
  <conditionalFormatting sqref="S214">
    <cfRule type="containsText" dxfId="4814" priority="8374" stopIfTrue="1" operator="containsText" text="NS">
      <formula>NOT(ISERROR(SEARCH("NS",S214)))</formula>
    </cfRule>
  </conditionalFormatting>
  <conditionalFormatting sqref="S214">
    <cfRule type="containsText" dxfId="4813" priority="8375" stopIfTrue="1" operator="containsText" text="DW">
      <formula>NOT(ISERROR(SEARCH("DW",S214)))</formula>
    </cfRule>
  </conditionalFormatting>
  <conditionalFormatting sqref="S214">
    <cfRule type="containsText" dxfId="4812" priority="8376" stopIfTrue="1" operator="containsText" text="NC">
      <formula>NOT(ISERROR(SEARCH("NC",S214)))</formula>
    </cfRule>
  </conditionalFormatting>
  <conditionalFormatting sqref="S226">
    <cfRule type="containsText" dxfId="4811" priority="8377" stopIfTrue="1" operator="containsText" text="NS">
      <formula>NOT(ISERROR(SEARCH("NS",S226)))</formula>
    </cfRule>
  </conditionalFormatting>
  <conditionalFormatting sqref="S226">
    <cfRule type="containsText" dxfId="4810" priority="8378" stopIfTrue="1" operator="containsText" text="DW">
      <formula>NOT(ISERROR(SEARCH("DW",S226)))</formula>
    </cfRule>
  </conditionalFormatting>
  <conditionalFormatting sqref="S226">
    <cfRule type="containsText" dxfId="4809" priority="8379" stopIfTrue="1" operator="containsText" text="NC">
      <formula>NOT(ISERROR(SEARCH("NC",S226)))</formula>
    </cfRule>
  </conditionalFormatting>
  <conditionalFormatting sqref="AY204:AY207">
    <cfRule type="containsText" dxfId="4808" priority="8380" stopIfTrue="1" operator="containsText" text="NS">
      <formula>NOT(ISERROR(SEARCH("NS",AY204:AY207)))</formula>
    </cfRule>
  </conditionalFormatting>
  <conditionalFormatting sqref="AY204:AY207">
    <cfRule type="containsText" dxfId="4807" priority="8381" stopIfTrue="1" operator="containsText" text="DW">
      <formula>NOT(ISERROR(SEARCH("DW",AY204:AY207)))</formula>
    </cfRule>
  </conditionalFormatting>
  <conditionalFormatting sqref="AY204:AY207">
    <cfRule type="containsText" dxfId="4806" priority="8382" stopIfTrue="1" operator="containsText" text="NC">
      <formula>NOT(ISERROR(SEARCH("NC",AY204:AY207)))</formula>
    </cfRule>
  </conditionalFormatting>
  <conditionalFormatting sqref="AY230:AY243">
    <cfRule type="containsText" dxfId="4805" priority="8383" stopIfTrue="1" operator="containsText" text="NS">
      <formula>NOT(ISERROR(SEARCH("NS",AY230:AY243)))</formula>
    </cfRule>
  </conditionalFormatting>
  <conditionalFormatting sqref="AY230:AY243">
    <cfRule type="containsText" dxfId="4804" priority="8384" stopIfTrue="1" operator="containsText" text="DW">
      <formula>NOT(ISERROR(SEARCH("DW",AY230:AY243)))</formula>
    </cfRule>
  </conditionalFormatting>
  <conditionalFormatting sqref="AY230:AY243">
    <cfRule type="containsText" dxfId="4803" priority="8385" stopIfTrue="1" operator="containsText" text="NC">
      <formula>NOT(ISERROR(SEARCH("NC",AY230:AY243)))</formula>
    </cfRule>
  </conditionalFormatting>
  <conditionalFormatting sqref="AY218:AY221">
    <cfRule type="containsText" dxfId="4802" priority="8386" stopIfTrue="1" operator="containsText" text="NS">
      <formula>NOT(ISERROR(SEARCH("NS",AY218:AY221)))</formula>
    </cfRule>
  </conditionalFormatting>
  <conditionalFormatting sqref="AY218:AY221">
    <cfRule type="containsText" dxfId="4801" priority="8387" stopIfTrue="1" operator="containsText" text="DW">
      <formula>NOT(ISERROR(SEARCH("DW",AY218:AY221)))</formula>
    </cfRule>
  </conditionalFormatting>
  <conditionalFormatting sqref="AY218:AY221">
    <cfRule type="containsText" dxfId="4800" priority="8388" stopIfTrue="1" operator="containsText" text="NC">
      <formula>NOT(ISERROR(SEARCH("NC",AY218:AY221)))</formula>
    </cfRule>
  </conditionalFormatting>
  <conditionalFormatting sqref="AY223:AY227">
    <cfRule type="containsText" dxfId="4799" priority="8389" stopIfTrue="1" operator="containsText" text="NS">
      <formula>NOT(ISERROR(SEARCH("NS",AY223:AY227)))</formula>
    </cfRule>
  </conditionalFormatting>
  <conditionalFormatting sqref="AY223:AY227">
    <cfRule type="containsText" dxfId="4798" priority="8390" stopIfTrue="1" operator="containsText" text="DW">
      <formula>NOT(ISERROR(SEARCH("DW",AY223:AY227)))</formula>
    </cfRule>
  </conditionalFormatting>
  <conditionalFormatting sqref="AY223:AY227">
    <cfRule type="containsText" dxfId="4797" priority="8391" stopIfTrue="1" operator="containsText" text="NC">
      <formula>NOT(ISERROR(SEARCH("NC",AY223:AY227)))</formula>
    </cfRule>
  </conditionalFormatting>
  <conditionalFormatting sqref="AY228:AY229">
    <cfRule type="containsText" dxfId="4796" priority="8392" stopIfTrue="1" operator="containsText" text="NS">
      <formula>NOT(ISERROR(SEARCH("NS",AY228:AY229)))</formula>
    </cfRule>
  </conditionalFormatting>
  <conditionalFormatting sqref="AY228:AY229">
    <cfRule type="containsText" dxfId="4795" priority="8393" stopIfTrue="1" operator="containsText" text="DW">
      <formula>NOT(ISERROR(SEARCH("DW",AY228:AY229)))</formula>
    </cfRule>
  </conditionalFormatting>
  <conditionalFormatting sqref="AY228:AY229">
    <cfRule type="containsText" dxfId="4794" priority="8394" stopIfTrue="1" operator="containsText" text="NC">
      <formula>NOT(ISERROR(SEARCH("NC",AY228:AY229)))</formula>
    </cfRule>
  </conditionalFormatting>
  <conditionalFormatting sqref="AY208">
    <cfRule type="containsText" dxfId="4793" priority="8395" stopIfTrue="1" operator="containsText" text="NS">
      <formula>NOT(ISERROR(SEARCH("NS",AY208)))</formula>
    </cfRule>
  </conditionalFormatting>
  <conditionalFormatting sqref="AY208">
    <cfRule type="containsText" dxfId="4792" priority="8396" stopIfTrue="1" operator="containsText" text="DW">
      <formula>NOT(ISERROR(SEARCH("DW",AY208)))</formula>
    </cfRule>
  </conditionalFormatting>
  <conditionalFormatting sqref="AY208">
    <cfRule type="containsText" dxfId="4791" priority="8397" stopIfTrue="1" operator="containsText" text="NC">
      <formula>NOT(ISERROR(SEARCH("NC",AY208)))</formula>
    </cfRule>
  </conditionalFormatting>
  <conditionalFormatting sqref="AY215:AY217">
    <cfRule type="containsText" dxfId="4790" priority="8398" stopIfTrue="1" operator="containsText" text="NS">
      <formula>NOT(ISERROR(SEARCH("NS",AY215:AY217)))</formula>
    </cfRule>
  </conditionalFormatting>
  <conditionalFormatting sqref="AY215:AY217">
    <cfRule type="containsText" dxfId="4789" priority="8399" stopIfTrue="1" operator="containsText" text="DW">
      <formula>NOT(ISERROR(SEARCH("DW",AY215:AY217)))</formula>
    </cfRule>
  </conditionalFormatting>
  <conditionalFormatting sqref="AY215:AY217">
    <cfRule type="containsText" dxfId="4788" priority="8400" stopIfTrue="1" operator="containsText" text="NC">
      <formula>NOT(ISERROR(SEARCH("NC",AY215:AY217)))</formula>
    </cfRule>
  </conditionalFormatting>
  <conditionalFormatting sqref="AY211:AY212">
    <cfRule type="containsText" dxfId="4787" priority="8401" stopIfTrue="1" operator="containsText" text="NS">
      <formula>NOT(ISERROR(SEARCH("NS",AY211:AY212)))</formula>
    </cfRule>
  </conditionalFormatting>
  <conditionalFormatting sqref="AY211:AY212">
    <cfRule type="containsText" dxfId="4786" priority="8402" stopIfTrue="1" operator="containsText" text="DW">
      <formula>NOT(ISERROR(SEARCH("DW",AY211:AY212)))</formula>
    </cfRule>
  </conditionalFormatting>
  <conditionalFormatting sqref="AY211:AY212">
    <cfRule type="containsText" dxfId="4785" priority="8403" stopIfTrue="1" operator="containsText" text="NC">
      <formula>NOT(ISERROR(SEARCH("NC",AY211:AY212)))</formula>
    </cfRule>
  </conditionalFormatting>
  <conditionalFormatting sqref="AY209:AY210">
    <cfRule type="containsText" dxfId="4784" priority="8404" stopIfTrue="1" operator="containsText" text="NS">
      <formula>NOT(ISERROR(SEARCH("NS",AY209:AY210)))</formula>
    </cfRule>
  </conditionalFormatting>
  <conditionalFormatting sqref="AY209:AY210">
    <cfRule type="containsText" dxfId="4783" priority="8405" stopIfTrue="1" operator="containsText" text="DW">
      <formula>NOT(ISERROR(SEARCH("DW",AY209:AY210)))</formula>
    </cfRule>
  </conditionalFormatting>
  <conditionalFormatting sqref="AY209:AY210">
    <cfRule type="containsText" dxfId="4782" priority="8406" stopIfTrue="1" operator="containsText" text="NC">
      <formula>NOT(ISERROR(SEARCH("NC",AY209:AY210)))</formula>
    </cfRule>
  </conditionalFormatting>
  <conditionalFormatting sqref="AY213">
    <cfRule type="containsText" dxfId="4781" priority="8407" stopIfTrue="1" operator="containsText" text="NS">
      <formula>NOT(ISERROR(SEARCH("NS",AY213)))</formula>
    </cfRule>
  </conditionalFormatting>
  <conditionalFormatting sqref="AY213">
    <cfRule type="containsText" dxfId="4780" priority="8408" stopIfTrue="1" operator="containsText" text="DW">
      <formula>NOT(ISERROR(SEARCH("DW",AY213)))</formula>
    </cfRule>
  </conditionalFormatting>
  <conditionalFormatting sqref="AY213">
    <cfRule type="containsText" dxfId="4779" priority="8409" stopIfTrue="1" operator="containsText" text="NC">
      <formula>NOT(ISERROR(SEARCH("NC",AY213)))</formula>
    </cfRule>
  </conditionalFormatting>
  <conditionalFormatting sqref="AY214">
    <cfRule type="containsText" dxfId="4778" priority="8410" stopIfTrue="1" operator="containsText" text="NS">
      <formula>NOT(ISERROR(SEARCH("NS",AY214)))</formula>
    </cfRule>
  </conditionalFormatting>
  <conditionalFormatting sqref="AY214">
    <cfRule type="containsText" dxfId="4777" priority="8411" stopIfTrue="1" operator="containsText" text="DW">
      <formula>NOT(ISERROR(SEARCH("DW",AY214)))</formula>
    </cfRule>
  </conditionalFormatting>
  <conditionalFormatting sqref="AY214">
    <cfRule type="containsText" dxfId="4776" priority="8412" stopIfTrue="1" operator="containsText" text="NC">
      <formula>NOT(ISERROR(SEARCH("NC",AY214)))</formula>
    </cfRule>
  </conditionalFormatting>
  <conditionalFormatting sqref="AY222">
    <cfRule type="containsText" dxfId="4775" priority="8413" stopIfTrue="1" operator="containsText" text="NS">
      <formula>NOT(ISERROR(SEARCH("NS",AY222)))</formula>
    </cfRule>
  </conditionalFormatting>
  <conditionalFormatting sqref="AY222">
    <cfRule type="containsText" dxfId="4774" priority="8414" stopIfTrue="1" operator="containsText" text="DW">
      <formula>NOT(ISERROR(SEARCH("DW",AY222)))</formula>
    </cfRule>
  </conditionalFormatting>
  <conditionalFormatting sqref="AY222">
    <cfRule type="containsText" dxfId="4773" priority="8415" stopIfTrue="1" operator="containsText" text="NC">
      <formula>NOT(ISERROR(SEARCH("NC",AY222)))</formula>
    </cfRule>
  </conditionalFormatting>
  <conditionalFormatting sqref="AN204:AN207">
    <cfRule type="containsText" dxfId="4772" priority="8416" stopIfTrue="1" operator="containsText" text="NS">
      <formula>NOT(ISERROR(SEARCH("NS",AN204:AN207)))</formula>
    </cfRule>
  </conditionalFormatting>
  <conditionalFormatting sqref="AN204:AN207">
    <cfRule type="containsText" dxfId="4771" priority="8417" stopIfTrue="1" operator="containsText" text="DW">
      <formula>NOT(ISERROR(SEARCH("DW",AN204:AN207)))</formula>
    </cfRule>
  </conditionalFormatting>
  <conditionalFormatting sqref="AN204:AN207">
    <cfRule type="containsText" dxfId="4770" priority="8418" stopIfTrue="1" operator="containsText" text="NC">
      <formula>NOT(ISERROR(SEARCH("NC",AN204:AN207)))</formula>
    </cfRule>
  </conditionalFormatting>
  <conditionalFormatting sqref="AN230:AN243">
    <cfRule type="containsText" dxfId="4769" priority="8419" stopIfTrue="1" operator="containsText" text="NS">
      <formula>NOT(ISERROR(SEARCH("NS",AN230:AN243)))</formula>
    </cfRule>
  </conditionalFormatting>
  <conditionalFormatting sqref="AN230:AN243">
    <cfRule type="containsText" dxfId="4768" priority="8420" stopIfTrue="1" operator="containsText" text="DW">
      <formula>NOT(ISERROR(SEARCH("DW",AN230:AN243)))</formula>
    </cfRule>
  </conditionalFormatting>
  <conditionalFormatting sqref="AN230:AN243">
    <cfRule type="containsText" dxfId="4767" priority="8421" stopIfTrue="1" operator="containsText" text="NC">
      <formula>NOT(ISERROR(SEARCH("NC",AN230:AN243)))</formula>
    </cfRule>
  </conditionalFormatting>
  <conditionalFormatting sqref="AN218:AN221">
    <cfRule type="containsText" dxfId="4766" priority="8422" stopIfTrue="1" operator="containsText" text="NS">
      <formula>NOT(ISERROR(SEARCH("NS",AN218:AN221)))</formula>
    </cfRule>
  </conditionalFormatting>
  <conditionalFormatting sqref="AN218:AN221">
    <cfRule type="containsText" dxfId="4765" priority="8423" stopIfTrue="1" operator="containsText" text="DW">
      <formula>NOT(ISERROR(SEARCH("DW",AN218:AN221)))</formula>
    </cfRule>
  </conditionalFormatting>
  <conditionalFormatting sqref="AN218:AN221">
    <cfRule type="containsText" dxfId="4764" priority="8424" stopIfTrue="1" operator="containsText" text="NC">
      <formula>NOT(ISERROR(SEARCH("NC",AN218:AN221)))</formula>
    </cfRule>
  </conditionalFormatting>
  <conditionalFormatting sqref="AN223:AN227">
    <cfRule type="containsText" dxfId="4763" priority="8425" stopIfTrue="1" operator="containsText" text="NS">
      <formula>NOT(ISERROR(SEARCH("NS",AN223:AN227)))</formula>
    </cfRule>
  </conditionalFormatting>
  <conditionalFormatting sqref="AN223:AN227">
    <cfRule type="containsText" dxfId="4762" priority="8426" stopIfTrue="1" operator="containsText" text="DW">
      <formula>NOT(ISERROR(SEARCH("DW",AN223:AN227)))</formula>
    </cfRule>
  </conditionalFormatting>
  <conditionalFormatting sqref="AN223:AN227">
    <cfRule type="containsText" dxfId="4761" priority="8427" stopIfTrue="1" operator="containsText" text="NC">
      <formula>NOT(ISERROR(SEARCH("NC",AN223:AN227)))</formula>
    </cfRule>
  </conditionalFormatting>
  <conditionalFormatting sqref="AN228:AN229">
    <cfRule type="containsText" dxfId="4760" priority="8428" stopIfTrue="1" operator="containsText" text="NS">
      <formula>NOT(ISERROR(SEARCH("NS",AN228:AN229)))</formula>
    </cfRule>
  </conditionalFormatting>
  <conditionalFormatting sqref="AN228:AN229">
    <cfRule type="containsText" dxfId="4759" priority="8429" stopIfTrue="1" operator="containsText" text="DW">
      <formula>NOT(ISERROR(SEARCH("DW",AN228:AN229)))</formula>
    </cfRule>
  </conditionalFormatting>
  <conditionalFormatting sqref="AN228:AN229">
    <cfRule type="containsText" dxfId="4758" priority="8430" stopIfTrue="1" operator="containsText" text="NC">
      <formula>NOT(ISERROR(SEARCH("NC",AN228:AN229)))</formula>
    </cfRule>
  </conditionalFormatting>
  <conditionalFormatting sqref="AN208">
    <cfRule type="containsText" dxfId="4757" priority="8431" stopIfTrue="1" operator="containsText" text="NS">
      <formula>NOT(ISERROR(SEARCH("NS",AN208)))</formula>
    </cfRule>
  </conditionalFormatting>
  <conditionalFormatting sqref="AN208">
    <cfRule type="containsText" dxfId="4756" priority="8432" stopIfTrue="1" operator="containsText" text="DW">
      <formula>NOT(ISERROR(SEARCH("DW",AN208)))</formula>
    </cfRule>
  </conditionalFormatting>
  <conditionalFormatting sqref="AN208">
    <cfRule type="containsText" dxfId="4755" priority="8433" stopIfTrue="1" operator="containsText" text="NC">
      <formula>NOT(ISERROR(SEARCH("NC",AN208)))</formula>
    </cfRule>
  </conditionalFormatting>
  <conditionalFormatting sqref="AN215:AN217">
    <cfRule type="containsText" dxfId="4754" priority="8434" stopIfTrue="1" operator="containsText" text="NS">
      <formula>NOT(ISERROR(SEARCH("NS",AN215:AN217)))</formula>
    </cfRule>
  </conditionalFormatting>
  <conditionalFormatting sqref="AN215:AN217">
    <cfRule type="containsText" dxfId="4753" priority="8435" stopIfTrue="1" operator="containsText" text="DW">
      <formula>NOT(ISERROR(SEARCH("DW",AN215:AN217)))</formula>
    </cfRule>
  </conditionalFormatting>
  <conditionalFormatting sqref="AN215:AN217">
    <cfRule type="containsText" dxfId="4752" priority="8436" stopIfTrue="1" operator="containsText" text="NC">
      <formula>NOT(ISERROR(SEARCH("NC",AN215:AN217)))</formula>
    </cfRule>
  </conditionalFormatting>
  <conditionalFormatting sqref="AN211:AN212">
    <cfRule type="containsText" dxfId="4751" priority="8437" stopIfTrue="1" operator="containsText" text="NS">
      <formula>NOT(ISERROR(SEARCH("NS",AN211:AN212)))</formula>
    </cfRule>
  </conditionalFormatting>
  <conditionalFormatting sqref="AN211:AN212">
    <cfRule type="containsText" dxfId="4750" priority="8438" stopIfTrue="1" operator="containsText" text="DW">
      <formula>NOT(ISERROR(SEARCH("DW",AN211:AN212)))</formula>
    </cfRule>
  </conditionalFormatting>
  <conditionalFormatting sqref="AN211:AN212">
    <cfRule type="containsText" dxfId="4749" priority="8439" stopIfTrue="1" operator="containsText" text="NC">
      <formula>NOT(ISERROR(SEARCH("NC",AN211:AN212)))</formula>
    </cfRule>
  </conditionalFormatting>
  <conditionalFormatting sqref="AN209:AN210">
    <cfRule type="containsText" dxfId="4748" priority="8440" stopIfTrue="1" operator="containsText" text="NS">
      <formula>NOT(ISERROR(SEARCH("NS",AN209:AN210)))</formula>
    </cfRule>
  </conditionalFormatting>
  <conditionalFormatting sqref="AN209:AN210">
    <cfRule type="containsText" dxfId="4747" priority="8441" stopIfTrue="1" operator="containsText" text="DW">
      <formula>NOT(ISERROR(SEARCH("DW",AN209:AN210)))</formula>
    </cfRule>
  </conditionalFormatting>
  <conditionalFormatting sqref="AN209:AN210">
    <cfRule type="containsText" dxfId="4746" priority="8442" stopIfTrue="1" operator="containsText" text="NC">
      <formula>NOT(ISERROR(SEARCH("NC",AN209:AN210)))</formula>
    </cfRule>
  </conditionalFormatting>
  <conditionalFormatting sqref="AN213">
    <cfRule type="containsText" dxfId="4745" priority="8443" stopIfTrue="1" operator="containsText" text="NS">
      <formula>NOT(ISERROR(SEARCH("NS",AN213)))</formula>
    </cfRule>
  </conditionalFormatting>
  <conditionalFormatting sqref="AN213">
    <cfRule type="containsText" dxfId="4744" priority="8444" stopIfTrue="1" operator="containsText" text="DW">
      <formula>NOT(ISERROR(SEARCH("DW",AN213)))</formula>
    </cfRule>
  </conditionalFormatting>
  <conditionalFormatting sqref="AN213">
    <cfRule type="containsText" dxfId="4743" priority="8445" stopIfTrue="1" operator="containsText" text="NC">
      <formula>NOT(ISERROR(SEARCH("NC",AN213)))</formula>
    </cfRule>
  </conditionalFormatting>
  <conditionalFormatting sqref="AN214">
    <cfRule type="containsText" dxfId="4742" priority="8446" stopIfTrue="1" operator="containsText" text="NS">
      <formula>NOT(ISERROR(SEARCH("NS",AN214)))</formula>
    </cfRule>
  </conditionalFormatting>
  <conditionalFormatting sqref="AN214">
    <cfRule type="containsText" dxfId="4741" priority="8447" stopIfTrue="1" operator="containsText" text="DW">
      <formula>NOT(ISERROR(SEARCH("DW",AN214)))</formula>
    </cfRule>
  </conditionalFormatting>
  <conditionalFormatting sqref="AN214">
    <cfRule type="containsText" dxfId="4740" priority="8448" stopIfTrue="1" operator="containsText" text="NC">
      <formula>NOT(ISERROR(SEARCH("NC",AN214)))</formula>
    </cfRule>
  </conditionalFormatting>
  <conditionalFormatting sqref="AN222">
    <cfRule type="containsText" dxfId="4739" priority="8449" stopIfTrue="1" operator="containsText" text="NS">
      <formula>NOT(ISERROR(SEARCH("NS",AN222)))</formula>
    </cfRule>
  </conditionalFormatting>
  <conditionalFormatting sqref="AN222">
    <cfRule type="containsText" dxfId="4738" priority="8450" stopIfTrue="1" operator="containsText" text="DW">
      <formula>NOT(ISERROR(SEARCH("DW",AN222)))</formula>
    </cfRule>
  </conditionalFormatting>
  <conditionalFormatting sqref="AN222">
    <cfRule type="containsText" dxfId="4737" priority="8451" stopIfTrue="1" operator="containsText" text="NC">
      <formula>NOT(ISERROR(SEARCH("NC",AN222)))</formula>
    </cfRule>
  </conditionalFormatting>
  <conditionalFormatting sqref="R204:R207">
    <cfRule type="containsText" dxfId="4736" priority="8452" stopIfTrue="1" operator="containsText" text="NS">
      <formula>NOT(ISERROR(SEARCH("NS",R204:R207)))</formula>
    </cfRule>
  </conditionalFormatting>
  <conditionalFormatting sqref="R204:R207">
    <cfRule type="containsText" dxfId="4735" priority="8453" stopIfTrue="1" operator="containsText" text="DW">
      <formula>NOT(ISERROR(SEARCH("DW",R204:R207)))</formula>
    </cfRule>
  </conditionalFormatting>
  <conditionalFormatting sqref="R204:R207">
    <cfRule type="containsText" dxfId="4734" priority="8454" stopIfTrue="1" operator="containsText" text="NC">
      <formula>NOT(ISERROR(SEARCH("NC",R204:R207)))</formula>
    </cfRule>
  </conditionalFormatting>
  <conditionalFormatting sqref="R230:R243">
    <cfRule type="containsText" dxfId="4733" priority="8455" stopIfTrue="1" operator="containsText" text="NS">
      <formula>NOT(ISERROR(SEARCH("NS",R230:R243)))</formula>
    </cfRule>
  </conditionalFormatting>
  <conditionalFormatting sqref="R230:R243">
    <cfRule type="containsText" dxfId="4732" priority="8456" stopIfTrue="1" operator="containsText" text="DW">
      <formula>NOT(ISERROR(SEARCH("DW",R230:R243)))</formula>
    </cfRule>
  </conditionalFormatting>
  <conditionalFormatting sqref="R230:R243">
    <cfRule type="containsText" dxfId="4731" priority="8457" stopIfTrue="1" operator="containsText" text="NC">
      <formula>NOT(ISERROR(SEARCH("NC",R230:R243)))</formula>
    </cfRule>
  </conditionalFormatting>
  <conditionalFormatting sqref="R218:R221">
    <cfRule type="containsText" dxfId="4730" priority="8458" stopIfTrue="1" operator="containsText" text="NS">
      <formula>NOT(ISERROR(SEARCH("NS",R218:R221)))</formula>
    </cfRule>
  </conditionalFormatting>
  <conditionalFormatting sqref="R218:R221">
    <cfRule type="containsText" dxfId="4729" priority="8459" stopIfTrue="1" operator="containsText" text="DW">
      <formula>NOT(ISERROR(SEARCH("DW",R218:R221)))</formula>
    </cfRule>
  </conditionalFormatting>
  <conditionalFormatting sqref="R218:R221">
    <cfRule type="containsText" dxfId="4728" priority="8460" stopIfTrue="1" operator="containsText" text="NC">
      <formula>NOT(ISERROR(SEARCH("NC",R218:R221)))</formula>
    </cfRule>
  </conditionalFormatting>
  <conditionalFormatting sqref="R223:R227">
    <cfRule type="containsText" dxfId="4727" priority="8461" stopIfTrue="1" operator="containsText" text="NS">
      <formula>NOT(ISERROR(SEARCH("NS",R223:R227)))</formula>
    </cfRule>
  </conditionalFormatting>
  <conditionalFormatting sqref="R223:R227">
    <cfRule type="containsText" dxfId="4726" priority="8462" stopIfTrue="1" operator="containsText" text="DW">
      <formula>NOT(ISERROR(SEARCH("DW",R223:R227)))</formula>
    </cfRule>
  </conditionalFormatting>
  <conditionalFormatting sqref="R223:R227">
    <cfRule type="containsText" dxfId="4725" priority="8463" stopIfTrue="1" operator="containsText" text="NC">
      <formula>NOT(ISERROR(SEARCH("NC",R223:R227)))</formula>
    </cfRule>
  </conditionalFormatting>
  <conditionalFormatting sqref="R228:R229">
    <cfRule type="containsText" dxfId="4724" priority="8464" stopIfTrue="1" operator="containsText" text="NS">
      <formula>NOT(ISERROR(SEARCH("NS",R228:R229)))</formula>
    </cfRule>
  </conditionalFormatting>
  <conditionalFormatting sqref="R228:R229">
    <cfRule type="containsText" dxfId="4723" priority="8465" stopIfTrue="1" operator="containsText" text="DW">
      <formula>NOT(ISERROR(SEARCH("DW",R228:R229)))</formula>
    </cfRule>
  </conditionalFormatting>
  <conditionalFormatting sqref="R228:R229">
    <cfRule type="containsText" dxfId="4722" priority="8466" stopIfTrue="1" operator="containsText" text="NC">
      <formula>NOT(ISERROR(SEARCH("NC",R228:R229)))</formula>
    </cfRule>
  </conditionalFormatting>
  <conditionalFormatting sqref="R208">
    <cfRule type="containsText" dxfId="4721" priority="8467" stopIfTrue="1" operator="containsText" text="NS">
      <formula>NOT(ISERROR(SEARCH("NS",R208)))</formula>
    </cfRule>
  </conditionalFormatting>
  <conditionalFormatting sqref="R208">
    <cfRule type="containsText" dxfId="4720" priority="8468" stopIfTrue="1" operator="containsText" text="DW">
      <formula>NOT(ISERROR(SEARCH("DW",R208)))</formula>
    </cfRule>
  </conditionalFormatting>
  <conditionalFormatting sqref="R208">
    <cfRule type="containsText" dxfId="4719" priority="8469" stopIfTrue="1" operator="containsText" text="NC">
      <formula>NOT(ISERROR(SEARCH("NC",R208)))</formula>
    </cfRule>
  </conditionalFormatting>
  <conditionalFormatting sqref="R215:R217">
    <cfRule type="containsText" dxfId="4718" priority="8470" stopIfTrue="1" operator="containsText" text="NS">
      <formula>NOT(ISERROR(SEARCH("NS",R215:R217)))</formula>
    </cfRule>
  </conditionalFormatting>
  <conditionalFormatting sqref="R215:R217">
    <cfRule type="containsText" dxfId="4717" priority="8471" stopIfTrue="1" operator="containsText" text="DW">
      <formula>NOT(ISERROR(SEARCH("DW",R215:R217)))</formula>
    </cfRule>
  </conditionalFormatting>
  <conditionalFormatting sqref="R215:R217">
    <cfRule type="containsText" dxfId="4716" priority="8472" stopIfTrue="1" operator="containsText" text="NC">
      <formula>NOT(ISERROR(SEARCH("NC",R215:R217)))</formula>
    </cfRule>
  </conditionalFormatting>
  <conditionalFormatting sqref="R211:R212">
    <cfRule type="containsText" dxfId="4715" priority="8473" stopIfTrue="1" operator="containsText" text="NS">
      <formula>NOT(ISERROR(SEARCH("NS",R211:R212)))</formula>
    </cfRule>
  </conditionalFormatting>
  <conditionalFormatting sqref="R211:R212">
    <cfRule type="containsText" dxfId="4714" priority="8474" stopIfTrue="1" operator="containsText" text="DW">
      <formula>NOT(ISERROR(SEARCH("DW",R211:R212)))</formula>
    </cfRule>
  </conditionalFormatting>
  <conditionalFormatting sqref="R211:R212">
    <cfRule type="containsText" dxfId="4713" priority="8475" stopIfTrue="1" operator="containsText" text="NC">
      <formula>NOT(ISERROR(SEARCH("NC",R211:R212)))</formula>
    </cfRule>
  </conditionalFormatting>
  <conditionalFormatting sqref="R209:R210">
    <cfRule type="containsText" dxfId="4712" priority="8476" stopIfTrue="1" operator="containsText" text="NS">
      <formula>NOT(ISERROR(SEARCH("NS",R209:R210)))</formula>
    </cfRule>
  </conditionalFormatting>
  <conditionalFormatting sqref="R209:R210">
    <cfRule type="containsText" dxfId="4711" priority="8477" stopIfTrue="1" operator="containsText" text="DW">
      <formula>NOT(ISERROR(SEARCH("DW",R209:R210)))</formula>
    </cfRule>
  </conditionalFormatting>
  <conditionalFormatting sqref="R209:R210">
    <cfRule type="containsText" dxfId="4710" priority="8478" stopIfTrue="1" operator="containsText" text="NC">
      <formula>NOT(ISERROR(SEARCH("NC",R209:R210)))</formula>
    </cfRule>
  </conditionalFormatting>
  <conditionalFormatting sqref="R213">
    <cfRule type="containsText" dxfId="4709" priority="8479" stopIfTrue="1" operator="containsText" text="NS">
      <formula>NOT(ISERROR(SEARCH("NS",R213)))</formula>
    </cfRule>
  </conditionalFormatting>
  <conditionalFormatting sqref="R213">
    <cfRule type="containsText" dxfId="4708" priority="8480" stopIfTrue="1" operator="containsText" text="DW">
      <formula>NOT(ISERROR(SEARCH("DW",R213)))</formula>
    </cfRule>
  </conditionalFormatting>
  <conditionalFormatting sqref="R213">
    <cfRule type="containsText" dxfId="4707" priority="8481" stopIfTrue="1" operator="containsText" text="NC">
      <formula>NOT(ISERROR(SEARCH("NC",R213)))</formula>
    </cfRule>
  </conditionalFormatting>
  <conditionalFormatting sqref="R214">
    <cfRule type="containsText" dxfId="4706" priority="8482" stopIfTrue="1" operator="containsText" text="NS">
      <formula>NOT(ISERROR(SEARCH("NS",R214)))</formula>
    </cfRule>
  </conditionalFormatting>
  <conditionalFormatting sqref="R214">
    <cfRule type="containsText" dxfId="4705" priority="8483" stopIfTrue="1" operator="containsText" text="DW">
      <formula>NOT(ISERROR(SEARCH("DW",R214)))</formula>
    </cfRule>
  </conditionalFormatting>
  <conditionalFormatting sqref="R214">
    <cfRule type="containsText" dxfId="4704" priority="8484" stopIfTrue="1" operator="containsText" text="NC">
      <formula>NOT(ISERROR(SEARCH("NC",R214)))</formula>
    </cfRule>
  </conditionalFormatting>
  <conditionalFormatting sqref="R222">
    <cfRule type="containsText" dxfId="4703" priority="8485" stopIfTrue="1" operator="containsText" text="NS">
      <formula>NOT(ISERROR(SEARCH("NS",R222)))</formula>
    </cfRule>
  </conditionalFormatting>
  <conditionalFormatting sqref="R222">
    <cfRule type="containsText" dxfId="4702" priority="8486" stopIfTrue="1" operator="containsText" text="DW">
      <formula>NOT(ISERROR(SEARCH("DW",R222)))</formula>
    </cfRule>
  </conditionalFormatting>
  <conditionalFormatting sqref="R222">
    <cfRule type="containsText" dxfId="4701" priority="8487" stopIfTrue="1" operator="containsText" text="NC">
      <formula>NOT(ISERROR(SEARCH("NC",R222)))</formula>
    </cfRule>
  </conditionalFormatting>
  <conditionalFormatting sqref="H204:H207">
    <cfRule type="containsText" dxfId="4700" priority="8488" stopIfTrue="1" operator="containsText" text="NS">
      <formula>NOT(ISERROR(SEARCH("NS",H204:H207)))</formula>
    </cfRule>
  </conditionalFormatting>
  <conditionalFormatting sqref="H204:H207">
    <cfRule type="containsText" dxfId="4699" priority="8489" stopIfTrue="1" operator="containsText" text="DW">
      <formula>NOT(ISERROR(SEARCH("DW",H204:H207)))</formula>
    </cfRule>
  </conditionalFormatting>
  <conditionalFormatting sqref="H204:H207">
    <cfRule type="containsText" dxfId="4698" priority="8490" stopIfTrue="1" operator="containsText" text="NC">
      <formula>NOT(ISERROR(SEARCH("NC",H204:H207)))</formula>
    </cfRule>
  </conditionalFormatting>
  <conditionalFormatting sqref="H230:H243">
    <cfRule type="containsText" dxfId="4697" priority="8491" stopIfTrue="1" operator="containsText" text="NS">
      <formula>NOT(ISERROR(SEARCH("NS",H230:H243)))</formula>
    </cfRule>
  </conditionalFormatting>
  <conditionalFormatting sqref="H230:H243">
    <cfRule type="containsText" dxfId="4696" priority="8492" stopIfTrue="1" operator="containsText" text="DW">
      <formula>NOT(ISERROR(SEARCH("DW",H230:H243)))</formula>
    </cfRule>
  </conditionalFormatting>
  <conditionalFormatting sqref="H230:H243">
    <cfRule type="containsText" dxfId="4695" priority="8493" stopIfTrue="1" operator="containsText" text="NC">
      <formula>NOT(ISERROR(SEARCH("NC",H230:H243)))</formula>
    </cfRule>
  </conditionalFormatting>
  <conditionalFormatting sqref="H218:H221">
    <cfRule type="containsText" dxfId="4694" priority="8494" stopIfTrue="1" operator="containsText" text="NS">
      <formula>NOT(ISERROR(SEARCH("NS",H218:H221)))</formula>
    </cfRule>
  </conditionalFormatting>
  <conditionalFormatting sqref="H218:H221">
    <cfRule type="containsText" dxfId="4693" priority="8495" stopIfTrue="1" operator="containsText" text="DW">
      <formula>NOT(ISERROR(SEARCH("DW",H218:H221)))</formula>
    </cfRule>
  </conditionalFormatting>
  <conditionalFormatting sqref="H218:H221">
    <cfRule type="containsText" dxfId="4692" priority="8496" stopIfTrue="1" operator="containsText" text="NC">
      <formula>NOT(ISERROR(SEARCH("NC",H218:H221)))</formula>
    </cfRule>
  </conditionalFormatting>
  <conditionalFormatting sqref="H223:H227">
    <cfRule type="containsText" dxfId="4691" priority="8497" stopIfTrue="1" operator="containsText" text="NS">
      <formula>NOT(ISERROR(SEARCH("NS",H223:H227)))</formula>
    </cfRule>
  </conditionalFormatting>
  <conditionalFormatting sqref="H223:H227">
    <cfRule type="containsText" dxfId="4690" priority="8498" stopIfTrue="1" operator="containsText" text="DW">
      <formula>NOT(ISERROR(SEARCH("DW",H223:H227)))</formula>
    </cfRule>
  </conditionalFormatting>
  <conditionalFormatting sqref="H223:H227">
    <cfRule type="containsText" dxfId="4689" priority="8499" stopIfTrue="1" operator="containsText" text="NC">
      <formula>NOT(ISERROR(SEARCH("NC",H223:H227)))</formula>
    </cfRule>
  </conditionalFormatting>
  <conditionalFormatting sqref="H228:H229">
    <cfRule type="containsText" dxfId="4688" priority="8500" stopIfTrue="1" operator="containsText" text="NS">
      <formula>NOT(ISERROR(SEARCH("NS",H228:H229)))</formula>
    </cfRule>
  </conditionalFormatting>
  <conditionalFormatting sqref="H228:H229">
    <cfRule type="containsText" dxfId="4687" priority="8501" stopIfTrue="1" operator="containsText" text="DW">
      <formula>NOT(ISERROR(SEARCH("DW",H228:H229)))</formula>
    </cfRule>
  </conditionalFormatting>
  <conditionalFormatting sqref="H228:H229">
    <cfRule type="containsText" dxfId="4686" priority="8502" stopIfTrue="1" operator="containsText" text="NC">
      <formula>NOT(ISERROR(SEARCH("NC",H228:H229)))</formula>
    </cfRule>
  </conditionalFormatting>
  <conditionalFormatting sqref="H208">
    <cfRule type="containsText" dxfId="4685" priority="8503" stopIfTrue="1" operator="containsText" text="NS">
      <formula>NOT(ISERROR(SEARCH("NS",H208)))</formula>
    </cfRule>
  </conditionalFormatting>
  <conditionalFormatting sqref="H208">
    <cfRule type="containsText" dxfId="4684" priority="8504" stopIfTrue="1" operator="containsText" text="DW">
      <formula>NOT(ISERROR(SEARCH("DW",H208)))</formula>
    </cfRule>
  </conditionalFormatting>
  <conditionalFormatting sqref="H208">
    <cfRule type="containsText" dxfId="4683" priority="8505" stopIfTrue="1" operator="containsText" text="NC">
      <formula>NOT(ISERROR(SEARCH("NC",H208)))</formula>
    </cfRule>
  </conditionalFormatting>
  <conditionalFormatting sqref="H215:H217">
    <cfRule type="containsText" dxfId="4682" priority="8506" stopIfTrue="1" operator="containsText" text="NS">
      <formula>NOT(ISERROR(SEARCH("NS",H215:H217)))</formula>
    </cfRule>
  </conditionalFormatting>
  <conditionalFormatting sqref="H215:H217">
    <cfRule type="containsText" dxfId="4681" priority="8507" stopIfTrue="1" operator="containsText" text="DW">
      <formula>NOT(ISERROR(SEARCH("DW",H215:H217)))</formula>
    </cfRule>
  </conditionalFormatting>
  <conditionalFormatting sqref="H215:H217">
    <cfRule type="containsText" dxfId="4680" priority="8508" stopIfTrue="1" operator="containsText" text="NC">
      <formula>NOT(ISERROR(SEARCH("NC",H215:H217)))</formula>
    </cfRule>
  </conditionalFormatting>
  <conditionalFormatting sqref="H211:H212">
    <cfRule type="containsText" dxfId="4679" priority="8509" stopIfTrue="1" operator="containsText" text="NS">
      <formula>NOT(ISERROR(SEARCH("NS",H211:H212)))</formula>
    </cfRule>
  </conditionalFormatting>
  <conditionalFormatting sqref="H211:H212">
    <cfRule type="containsText" dxfId="4678" priority="8510" stopIfTrue="1" operator="containsText" text="DW">
      <formula>NOT(ISERROR(SEARCH("DW",H211:H212)))</formula>
    </cfRule>
  </conditionalFormatting>
  <conditionalFormatting sqref="H211:H212">
    <cfRule type="containsText" dxfId="4677" priority="8511" stopIfTrue="1" operator="containsText" text="NC">
      <formula>NOT(ISERROR(SEARCH("NC",H211:H212)))</formula>
    </cfRule>
  </conditionalFormatting>
  <conditionalFormatting sqref="H209:H210">
    <cfRule type="containsText" dxfId="4676" priority="8512" stopIfTrue="1" operator="containsText" text="NS">
      <formula>NOT(ISERROR(SEARCH("NS",H209:H210)))</formula>
    </cfRule>
  </conditionalFormatting>
  <conditionalFormatting sqref="H209:H210">
    <cfRule type="containsText" dxfId="4675" priority="8513" stopIfTrue="1" operator="containsText" text="DW">
      <formula>NOT(ISERROR(SEARCH("DW",H209:H210)))</formula>
    </cfRule>
  </conditionalFormatting>
  <conditionalFormatting sqref="H209:H210">
    <cfRule type="containsText" dxfId="4674" priority="8514" stopIfTrue="1" operator="containsText" text="NC">
      <formula>NOT(ISERROR(SEARCH("NC",H209:H210)))</formula>
    </cfRule>
  </conditionalFormatting>
  <conditionalFormatting sqref="H213">
    <cfRule type="containsText" dxfId="4673" priority="8515" stopIfTrue="1" operator="containsText" text="NS">
      <formula>NOT(ISERROR(SEARCH("NS",H213)))</formula>
    </cfRule>
  </conditionalFormatting>
  <conditionalFormatting sqref="H213">
    <cfRule type="containsText" dxfId="4672" priority="8516" stopIfTrue="1" operator="containsText" text="DW">
      <formula>NOT(ISERROR(SEARCH("DW",H213)))</formula>
    </cfRule>
  </conditionalFormatting>
  <conditionalFormatting sqref="H213">
    <cfRule type="containsText" dxfId="4671" priority="8517" stopIfTrue="1" operator="containsText" text="NC">
      <formula>NOT(ISERROR(SEARCH("NC",H213)))</formula>
    </cfRule>
  </conditionalFormatting>
  <conditionalFormatting sqref="H214">
    <cfRule type="containsText" dxfId="4670" priority="8518" stopIfTrue="1" operator="containsText" text="NS">
      <formula>NOT(ISERROR(SEARCH("NS",H214)))</formula>
    </cfRule>
  </conditionalFormatting>
  <conditionalFormatting sqref="H214">
    <cfRule type="containsText" dxfId="4669" priority="8519" stopIfTrue="1" operator="containsText" text="DW">
      <formula>NOT(ISERROR(SEARCH("DW",H214)))</formula>
    </cfRule>
  </conditionalFormatting>
  <conditionalFormatting sqref="H214">
    <cfRule type="containsText" dxfId="4668" priority="8520" stopIfTrue="1" operator="containsText" text="NC">
      <formula>NOT(ISERROR(SEARCH("NC",H214)))</formula>
    </cfRule>
  </conditionalFormatting>
  <conditionalFormatting sqref="H222">
    <cfRule type="containsText" dxfId="4667" priority="8521" stopIfTrue="1" operator="containsText" text="NS">
      <formula>NOT(ISERROR(SEARCH("NS",H222)))</formula>
    </cfRule>
  </conditionalFormatting>
  <conditionalFormatting sqref="H222">
    <cfRule type="containsText" dxfId="4666" priority="8522" stopIfTrue="1" operator="containsText" text="DW">
      <formula>NOT(ISERROR(SEARCH("DW",H222)))</formula>
    </cfRule>
  </conditionalFormatting>
  <conditionalFormatting sqref="H222">
    <cfRule type="containsText" dxfId="4665" priority="8523" stopIfTrue="1" operator="containsText" text="NC">
      <formula>NOT(ISERROR(SEARCH("NC",H222)))</formula>
    </cfRule>
  </conditionalFormatting>
  <conditionalFormatting sqref="K204:K207">
    <cfRule type="containsText" dxfId="4664" priority="8524" stopIfTrue="1" operator="containsText" text="NS">
      <formula>NOT(ISERROR(SEARCH("NS",K204:K207)))</formula>
    </cfRule>
  </conditionalFormatting>
  <conditionalFormatting sqref="K204:K207">
    <cfRule type="containsText" dxfId="4663" priority="8525" stopIfTrue="1" operator="containsText" text="DW">
      <formula>NOT(ISERROR(SEARCH("DW",K204:K207)))</formula>
    </cfRule>
  </conditionalFormatting>
  <conditionalFormatting sqref="K204:K207">
    <cfRule type="containsText" dxfId="4662" priority="8526" stopIfTrue="1" operator="containsText" text="NC">
      <formula>NOT(ISERROR(SEARCH("NC",K204:K207)))</formula>
    </cfRule>
  </conditionalFormatting>
  <conditionalFormatting sqref="K230:K243">
    <cfRule type="containsText" dxfId="4661" priority="8527" stopIfTrue="1" operator="containsText" text="NS">
      <formula>NOT(ISERROR(SEARCH("NS",K230:K243)))</formula>
    </cfRule>
  </conditionalFormatting>
  <conditionalFormatting sqref="K230:K243">
    <cfRule type="containsText" dxfId="4660" priority="8528" stopIfTrue="1" operator="containsText" text="DW">
      <formula>NOT(ISERROR(SEARCH("DW",K230:K243)))</formula>
    </cfRule>
  </conditionalFormatting>
  <conditionalFormatting sqref="K230:K243">
    <cfRule type="containsText" dxfId="4659" priority="8529" stopIfTrue="1" operator="containsText" text="NC">
      <formula>NOT(ISERROR(SEARCH("NC",K230:K243)))</formula>
    </cfRule>
  </conditionalFormatting>
  <conditionalFormatting sqref="K218:K221">
    <cfRule type="containsText" dxfId="4658" priority="8530" stopIfTrue="1" operator="containsText" text="NS">
      <formula>NOT(ISERROR(SEARCH("NS",K218:K221)))</formula>
    </cfRule>
  </conditionalFormatting>
  <conditionalFormatting sqref="K218:K221">
    <cfRule type="containsText" dxfId="4657" priority="8531" stopIfTrue="1" operator="containsText" text="DW">
      <formula>NOT(ISERROR(SEARCH("DW",K218:K221)))</formula>
    </cfRule>
  </conditionalFormatting>
  <conditionalFormatting sqref="K218:K221">
    <cfRule type="containsText" dxfId="4656" priority="8532" stopIfTrue="1" operator="containsText" text="NC">
      <formula>NOT(ISERROR(SEARCH("NC",K218:K221)))</formula>
    </cfRule>
  </conditionalFormatting>
  <conditionalFormatting sqref="K223:K227">
    <cfRule type="containsText" dxfId="4655" priority="8533" stopIfTrue="1" operator="containsText" text="NS">
      <formula>NOT(ISERROR(SEARCH("NS",K223:K227)))</formula>
    </cfRule>
  </conditionalFormatting>
  <conditionalFormatting sqref="K223:K227">
    <cfRule type="containsText" dxfId="4654" priority="8534" stopIfTrue="1" operator="containsText" text="DW">
      <formula>NOT(ISERROR(SEARCH("DW",K223:K227)))</formula>
    </cfRule>
  </conditionalFormatting>
  <conditionalFormatting sqref="K223:K227">
    <cfRule type="containsText" dxfId="4653" priority="8535" stopIfTrue="1" operator="containsText" text="NC">
      <formula>NOT(ISERROR(SEARCH("NC",K223:K227)))</formula>
    </cfRule>
  </conditionalFormatting>
  <conditionalFormatting sqref="K228:K229">
    <cfRule type="containsText" dxfId="4652" priority="8536" stopIfTrue="1" operator="containsText" text="NS">
      <formula>NOT(ISERROR(SEARCH("NS",K228:K229)))</formula>
    </cfRule>
  </conditionalFormatting>
  <conditionalFormatting sqref="K228:K229">
    <cfRule type="containsText" dxfId="4651" priority="8537" stopIfTrue="1" operator="containsText" text="DW">
      <formula>NOT(ISERROR(SEARCH("DW",K228:K229)))</formula>
    </cfRule>
  </conditionalFormatting>
  <conditionalFormatting sqref="K228:K229">
    <cfRule type="containsText" dxfId="4650" priority="8538" stopIfTrue="1" operator="containsText" text="NC">
      <formula>NOT(ISERROR(SEARCH("NC",K228:K229)))</formula>
    </cfRule>
  </conditionalFormatting>
  <conditionalFormatting sqref="K208">
    <cfRule type="containsText" dxfId="4649" priority="8539" stopIfTrue="1" operator="containsText" text="NS">
      <formula>NOT(ISERROR(SEARCH("NS",K208)))</formula>
    </cfRule>
  </conditionalFormatting>
  <conditionalFormatting sqref="K208">
    <cfRule type="containsText" dxfId="4648" priority="8540" stopIfTrue="1" operator="containsText" text="DW">
      <formula>NOT(ISERROR(SEARCH("DW",K208)))</formula>
    </cfRule>
  </conditionalFormatting>
  <conditionalFormatting sqref="K208">
    <cfRule type="containsText" dxfId="4647" priority="8541" stopIfTrue="1" operator="containsText" text="NC">
      <formula>NOT(ISERROR(SEARCH("NC",K208)))</formula>
    </cfRule>
  </conditionalFormatting>
  <conditionalFormatting sqref="K215:K217">
    <cfRule type="containsText" dxfId="4646" priority="8542" stopIfTrue="1" operator="containsText" text="NS">
      <formula>NOT(ISERROR(SEARCH("NS",K215:K217)))</formula>
    </cfRule>
  </conditionalFormatting>
  <conditionalFormatting sqref="K215:K217">
    <cfRule type="containsText" dxfId="4645" priority="8543" stopIfTrue="1" operator="containsText" text="DW">
      <formula>NOT(ISERROR(SEARCH("DW",K215:K217)))</formula>
    </cfRule>
  </conditionalFormatting>
  <conditionalFormatting sqref="K215:K217">
    <cfRule type="containsText" dxfId="4644" priority="8544" stopIfTrue="1" operator="containsText" text="NC">
      <formula>NOT(ISERROR(SEARCH("NC",K215:K217)))</formula>
    </cfRule>
  </conditionalFormatting>
  <conditionalFormatting sqref="K211:K212">
    <cfRule type="containsText" dxfId="4643" priority="8545" stopIfTrue="1" operator="containsText" text="NS">
      <formula>NOT(ISERROR(SEARCH("NS",K211:K212)))</formula>
    </cfRule>
  </conditionalFormatting>
  <conditionalFormatting sqref="K211:K212">
    <cfRule type="containsText" dxfId="4642" priority="8546" stopIfTrue="1" operator="containsText" text="DW">
      <formula>NOT(ISERROR(SEARCH("DW",K211:K212)))</formula>
    </cfRule>
  </conditionalFormatting>
  <conditionalFormatting sqref="K211:K212">
    <cfRule type="containsText" dxfId="4641" priority="8547" stopIfTrue="1" operator="containsText" text="NC">
      <formula>NOT(ISERROR(SEARCH("NC",K211:K212)))</formula>
    </cfRule>
  </conditionalFormatting>
  <conditionalFormatting sqref="K209:K210">
    <cfRule type="containsText" dxfId="4640" priority="8548" stopIfTrue="1" operator="containsText" text="NS">
      <formula>NOT(ISERROR(SEARCH("NS",K209:K210)))</formula>
    </cfRule>
  </conditionalFormatting>
  <conditionalFormatting sqref="K209:K210">
    <cfRule type="containsText" dxfId="4639" priority="8549" stopIfTrue="1" operator="containsText" text="DW">
      <formula>NOT(ISERROR(SEARCH("DW",K209:K210)))</formula>
    </cfRule>
  </conditionalFormatting>
  <conditionalFormatting sqref="K209:K210">
    <cfRule type="containsText" dxfId="4638" priority="8550" stopIfTrue="1" operator="containsText" text="NC">
      <formula>NOT(ISERROR(SEARCH("NC",K209:K210)))</formula>
    </cfRule>
  </conditionalFormatting>
  <conditionalFormatting sqref="K213">
    <cfRule type="containsText" dxfId="4637" priority="8551" stopIfTrue="1" operator="containsText" text="NS">
      <formula>NOT(ISERROR(SEARCH("NS",K213)))</formula>
    </cfRule>
  </conditionalFormatting>
  <conditionalFormatting sqref="K213">
    <cfRule type="containsText" dxfId="4636" priority="8552" stopIfTrue="1" operator="containsText" text="DW">
      <formula>NOT(ISERROR(SEARCH("DW",K213)))</formula>
    </cfRule>
  </conditionalFormatting>
  <conditionalFormatting sqref="K213">
    <cfRule type="containsText" dxfId="4635" priority="8553" stopIfTrue="1" operator="containsText" text="NC">
      <formula>NOT(ISERROR(SEARCH("NC",K213)))</formula>
    </cfRule>
  </conditionalFormatting>
  <conditionalFormatting sqref="K214">
    <cfRule type="containsText" dxfId="4634" priority="8554" stopIfTrue="1" operator="containsText" text="NS">
      <formula>NOT(ISERROR(SEARCH("NS",K214)))</formula>
    </cfRule>
  </conditionalFormatting>
  <conditionalFormatting sqref="K214">
    <cfRule type="containsText" dxfId="4633" priority="8555" stopIfTrue="1" operator="containsText" text="DW">
      <formula>NOT(ISERROR(SEARCH("DW",K214)))</formula>
    </cfRule>
  </conditionalFormatting>
  <conditionalFormatting sqref="K214">
    <cfRule type="containsText" dxfId="4632" priority="8556" stopIfTrue="1" operator="containsText" text="NC">
      <formula>NOT(ISERROR(SEARCH("NC",K214)))</formula>
    </cfRule>
  </conditionalFormatting>
  <conditionalFormatting sqref="K222">
    <cfRule type="containsText" dxfId="4631" priority="8557" stopIfTrue="1" operator="containsText" text="NS">
      <formula>NOT(ISERROR(SEARCH("NS",K222)))</formula>
    </cfRule>
  </conditionalFormatting>
  <conditionalFormatting sqref="K222">
    <cfRule type="containsText" dxfId="4630" priority="8558" stopIfTrue="1" operator="containsText" text="DW">
      <formula>NOT(ISERROR(SEARCH("DW",K222)))</formula>
    </cfRule>
  </conditionalFormatting>
  <conditionalFormatting sqref="K222">
    <cfRule type="containsText" dxfId="4629" priority="8559" stopIfTrue="1" operator="containsText" text="NC">
      <formula>NOT(ISERROR(SEARCH("NC",K222)))</formula>
    </cfRule>
  </conditionalFormatting>
  <conditionalFormatting sqref="Y204:Y207">
    <cfRule type="containsText" dxfId="4628" priority="8560" stopIfTrue="1" operator="containsText" text="NS">
      <formula>NOT(ISERROR(SEARCH("NS",Y204:Y207)))</formula>
    </cfRule>
  </conditionalFormatting>
  <conditionalFormatting sqref="Y204:Y207">
    <cfRule type="containsText" dxfId="4627" priority="8561" stopIfTrue="1" operator="containsText" text="DW">
      <formula>NOT(ISERROR(SEARCH("DW",Y204:Y207)))</formula>
    </cfRule>
  </conditionalFormatting>
  <conditionalFormatting sqref="Y204:Y207">
    <cfRule type="containsText" dxfId="4626" priority="8562" stopIfTrue="1" operator="containsText" text="NC">
      <formula>NOT(ISERROR(SEARCH("NC",Y204:Y207)))</formula>
    </cfRule>
  </conditionalFormatting>
  <conditionalFormatting sqref="Y230:Y243">
    <cfRule type="containsText" dxfId="4625" priority="8563" stopIfTrue="1" operator="containsText" text="NS">
      <formula>NOT(ISERROR(SEARCH("NS",Y230:Y243)))</formula>
    </cfRule>
  </conditionalFormatting>
  <conditionalFormatting sqref="Y230:Y243">
    <cfRule type="containsText" dxfId="4624" priority="8564" stopIfTrue="1" operator="containsText" text="DW">
      <formula>NOT(ISERROR(SEARCH("DW",Y230:Y243)))</formula>
    </cfRule>
  </conditionalFormatting>
  <conditionalFormatting sqref="Y230:Y243">
    <cfRule type="containsText" dxfId="4623" priority="8565" stopIfTrue="1" operator="containsText" text="NC">
      <formula>NOT(ISERROR(SEARCH("NC",Y230:Y243)))</formula>
    </cfRule>
  </conditionalFormatting>
  <conditionalFormatting sqref="Y218:Y221">
    <cfRule type="containsText" dxfId="4622" priority="8566" stopIfTrue="1" operator="containsText" text="NS">
      <formula>NOT(ISERROR(SEARCH("NS",Y218:Y221)))</formula>
    </cfRule>
  </conditionalFormatting>
  <conditionalFormatting sqref="Y218:Y221">
    <cfRule type="containsText" dxfId="4621" priority="8567" stopIfTrue="1" operator="containsText" text="DW">
      <formula>NOT(ISERROR(SEARCH("DW",Y218:Y221)))</formula>
    </cfRule>
  </conditionalFormatting>
  <conditionalFormatting sqref="Y218:Y221">
    <cfRule type="containsText" dxfId="4620" priority="8568" stopIfTrue="1" operator="containsText" text="NC">
      <formula>NOT(ISERROR(SEARCH("NC",Y218:Y221)))</formula>
    </cfRule>
  </conditionalFormatting>
  <conditionalFormatting sqref="Y223:Y227">
    <cfRule type="containsText" dxfId="4619" priority="8569" stopIfTrue="1" operator="containsText" text="NS">
      <formula>NOT(ISERROR(SEARCH("NS",Y223:Y227)))</formula>
    </cfRule>
  </conditionalFormatting>
  <conditionalFormatting sqref="Y223:Y227">
    <cfRule type="containsText" dxfId="4618" priority="8570" stopIfTrue="1" operator="containsText" text="DW">
      <formula>NOT(ISERROR(SEARCH("DW",Y223:Y227)))</formula>
    </cfRule>
  </conditionalFormatting>
  <conditionalFormatting sqref="Y223:Y227">
    <cfRule type="containsText" dxfId="4617" priority="8571" stopIfTrue="1" operator="containsText" text="NC">
      <formula>NOT(ISERROR(SEARCH("NC",Y223:Y227)))</formula>
    </cfRule>
  </conditionalFormatting>
  <conditionalFormatting sqref="Y228:Y229">
    <cfRule type="containsText" dxfId="4616" priority="8572" stopIfTrue="1" operator="containsText" text="NS">
      <formula>NOT(ISERROR(SEARCH("NS",Y228:Y229)))</formula>
    </cfRule>
  </conditionalFormatting>
  <conditionalFormatting sqref="Y228:Y229">
    <cfRule type="containsText" dxfId="4615" priority="8573" stopIfTrue="1" operator="containsText" text="DW">
      <formula>NOT(ISERROR(SEARCH("DW",Y228:Y229)))</formula>
    </cfRule>
  </conditionalFormatting>
  <conditionalFormatting sqref="Y228:Y229">
    <cfRule type="containsText" dxfId="4614" priority="8574" stopIfTrue="1" operator="containsText" text="NC">
      <formula>NOT(ISERROR(SEARCH("NC",Y228:Y229)))</formula>
    </cfRule>
  </conditionalFormatting>
  <conditionalFormatting sqref="Y208">
    <cfRule type="containsText" dxfId="4613" priority="8575" stopIfTrue="1" operator="containsText" text="NS">
      <formula>NOT(ISERROR(SEARCH("NS",Y208)))</formula>
    </cfRule>
  </conditionalFormatting>
  <conditionalFormatting sqref="Y208">
    <cfRule type="containsText" dxfId="4612" priority="8576" stopIfTrue="1" operator="containsText" text="DW">
      <formula>NOT(ISERROR(SEARCH("DW",Y208)))</formula>
    </cfRule>
  </conditionalFormatting>
  <conditionalFormatting sqref="Y208">
    <cfRule type="containsText" dxfId="4611" priority="8577" stopIfTrue="1" operator="containsText" text="NC">
      <formula>NOT(ISERROR(SEARCH("NC",Y208)))</formula>
    </cfRule>
  </conditionalFormatting>
  <conditionalFormatting sqref="Y215:Y217">
    <cfRule type="containsText" dxfId="4610" priority="8578" stopIfTrue="1" operator="containsText" text="NS">
      <formula>NOT(ISERROR(SEARCH("NS",Y215:Y217)))</formula>
    </cfRule>
  </conditionalFormatting>
  <conditionalFormatting sqref="Y215:Y217">
    <cfRule type="containsText" dxfId="4609" priority="8579" stopIfTrue="1" operator="containsText" text="DW">
      <formula>NOT(ISERROR(SEARCH("DW",Y215:Y217)))</formula>
    </cfRule>
  </conditionalFormatting>
  <conditionalFormatting sqref="Y215:Y217">
    <cfRule type="containsText" dxfId="4608" priority="8580" stopIfTrue="1" operator="containsText" text="NC">
      <formula>NOT(ISERROR(SEARCH("NC",Y215:Y217)))</formula>
    </cfRule>
  </conditionalFormatting>
  <conditionalFormatting sqref="Y211:Y212">
    <cfRule type="containsText" dxfId="4607" priority="8581" stopIfTrue="1" operator="containsText" text="NS">
      <formula>NOT(ISERROR(SEARCH("NS",Y211:Y212)))</formula>
    </cfRule>
  </conditionalFormatting>
  <conditionalFormatting sqref="Y211:Y212">
    <cfRule type="containsText" dxfId="4606" priority="8582" stopIfTrue="1" operator="containsText" text="DW">
      <formula>NOT(ISERROR(SEARCH("DW",Y211:Y212)))</formula>
    </cfRule>
  </conditionalFormatting>
  <conditionalFormatting sqref="Y211:Y212">
    <cfRule type="containsText" dxfId="4605" priority="8583" stopIfTrue="1" operator="containsText" text="NC">
      <formula>NOT(ISERROR(SEARCH("NC",Y211:Y212)))</formula>
    </cfRule>
  </conditionalFormatting>
  <conditionalFormatting sqref="Y209:Y210">
    <cfRule type="containsText" dxfId="4604" priority="8584" stopIfTrue="1" operator="containsText" text="NS">
      <formula>NOT(ISERROR(SEARCH("NS",Y209:Y210)))</formula>
    </cfRule>
  </conditionalFormatting>
  <conditionalFormatting sqref="Y209:Y210">
    <cfRule type="containsText" dxfId="4603" priority="8585" stopIfTrue="1" operator="containsText" text="DW">
      <formula>NOT(ISERROR(SEARCH("DW",Y209:Y210)))</formula>
    </cfRule>
  </conditionalFormatting>
  <conditionalFormatting sqref="Y209:Y210">
    <cfRule type="containsText" dxfId="4602" priority="8586" stopIfTrue="1" operator="containsText" text="NC">
      <formula>NOT(ISERROR(SEARCH("NC",Y209:Y210)))</formula>
    </cfRule>
  </conditionalFormatting>
  <conditionalFormatting sqref="Y213">
    <cfRule type="containsText" dxfId="4601" priority="8587" stopIfTrue="1" operator="containsText" text="NS">
      <formula>NOT(ISERROR(SEARCH("NS",Y213)))</formula>
    </cfRule>
  </conditionalFormatting>
  <conditionalFormatting sqref="Y213">
    <cfRule type="containsText" dxfId="4600" priority="8588" stopIfTrue="1" operator="containsText" text="DW">
      <formula>NOT(ISERROR(SEARCH("DW",Y213)))</formula>
    </cfRule>
  </conditionalFormatting>
  <conditionalFormatting sqref="Y213">
    <cfRule type="containsText" dxfId="4599" priority="8589" stopIfTrue="1" operator="containsText" text="NC">
      <formula>NOT(ISERROR(SEARCH("NC",Y213)))</formula>
    </cfRule>
  </conditionalFormatting>
  <conditionalFormatting sqref="Y214">
    <cfRule type="containsText" dxfId="4598" priority="8590" stopIfTrue="1" operator="containsText" text="NS">
      <formula>NOT(ISERROR(SEARCH("NS",Y214)))</formula>
    </cfRule>
  </conditionalFormatting>
  <conditionalFormatting sqref="Y214">
    <cfRule type="containsText" dxfId="4597" priority="8591" stopIfTrue="1" operator="containsText" text="DW">
      <formula>NOT(ISERROR(SEARCH("DW",Y214)))</formula>
    </cfRule>
  </conditionalFormatting>
  <conditionalFormatting sqref="Y214">
    <cfRule type="containsText" dxfId="4596" priority="8592" stopIfTrue="1" operator="containsText" text="NC">
      <formula>NOT(ISERROR(SEARCH("NC",Y214)))</formula>
    </cfRule>
  </conditionalFormatting>
  <conditionalFormatting sqref="Y222">
    <cfRule type="containsText" dxfId="4595" priority="8593" stopIfTrue="1" operator="containsText" text="NS">
      <formula>NOT(ISERROR(SEARCH("NS",Y222)))</formula>
    </cfRule>
  </conditionalFormatting>
  <conditionalFormatting sqref="Y222">
    <cfRule type="containsText" dxfId="4594" priority="8594" stopIfTrue="1" operator="containsText" text="DW">
      <formula>NOT(ISERROR(SEARCH("DW",Y222)))</formula>
    </cfRule>
  </conditionalFormatting>
  <conditionalFormatting sqref="Y222">
    <cfRule type="containsText" dxfId="4593" priority="8595" stopIfTrue="1" operator="containsText" text="NC">
      <formula>NOT(ISERROR(SEARCH("NC",Y222)))</formula>
    </cfRule>
  </conditionalFormatting>
  <conditionalFormatting sqref="AD204:AD207">
    <cfRule type="containsText" dxfId="4592" priority="8596" stopIfTrue="1" operator="containsText" text="NS">
      <formula>NOT(ISERROR(SEARCH("NS",AD204:AD207)))</formula>
    </cfRule>
  </conditionalFormatting>
  <conditionalFormatting sqref="AD204:AD207">
    <cfRule type="containsText" dxfId="4591" priority="8597" stopIfTrue="1" operator="containsText" text="DW">
      <formula>NOT(ISERROR(SEARCH("DW",AD204:AD207)))</formula>
    </cfRule>
  </conditionalFormatting>
  <conditionalFormatting sqref="AD204:AD207">
    <cfRule type="containsText" dxfId="4590" priority="8598" stopIfTrue="1" operator="containsText" text="NC">
      <formula>NOT(ISERROR(SEARCH("NC",AD204:AD207)))</formula>
    </cfRule>
  </conditionalFormatting>
  <conditionalFormatting sqref="AD230:AD243">
    <cfRule type="containsText" dxfId="4589" priority="8599" stopIfTrue="1" operator="containsText" text="NS">
      <formula>NOT(ISERROR(SEARCH("NS",AD230:AD243)))</formula>
    </cfRule>
  </conditionalFormatting>
  <conditionalFormatting sqref="AD230:AD243">
    <cfRule type="containsText" dxfId="4588" priority="8600" stopIfTrue="1" operator="containsText" text="DW">
      <formula>NOT(ISERROR(SEARCH("DW",AD230:AD243)))</formula>
    </cfRule>
  </conditionalFormatting>
  <conditionalFormatting sqref="AD230:AD243">
    <cfRule type="containsText" dxfId="4587" priority="8601" stopIfTrue="1" operator="containsText" text="NC">
      <formula>NOT(ISERROR(SEARCH("NC",AD230:AD243)))</formula>
    </cfRule>
  </conditionalFormatting>
  <conditionalFormatting sqref="AD218:AD221">
    <cfRule type="containsText" dxfId="4586" priority="8602" stopIfTrue="1" operator="containsText" text="NS">
      <formula>NOT(ISERROR(SEARCH("NS",AD218:AD221)))</formula>
    </cfRule>
  </conditionalFormatting>
  <conditionalFormatting sqref="AD218:AD221">
    <cfRule type="containsText" dxfId="4585" priority="8603" stopIfTrue="1" operator="containsText" text="DW">
      <formula>NOT(ISERROR(SEARCH("DW",AD218:AD221)))</formula>
    </cfRule>
  </conditionalFormatting>
  <conditionalFormatting sqref="AD218:AD221">
    <cfRule type="containsText" dxfId="4584" priority="8604" stopIfTrue="1" operator="containsText" text="NC">
      <formula>NOT(ISERROR(SEARCH("NC",AD218:AD221)))</formula>
    </cfRule>
  </conditionalFormatting>
  <conditionalFormatting sqref="AD223:AD227">
    <cfRule type="containsText" dxfId="4583" priority="8605" stopIfTrue="1" operator="containsText" text="NS">
      <formula>NOT(ISERROR(SEARCH("NS",AD223:AD227)))</formula>
    </cfRule>
  </conditionalFormatting>
  <conditionalFormatting sqref="AD223:AD227">
    <cfRule type="containsText" dxfId="4582" priority="8606" stopIfTrue="1" operator="containsText" text="DW">
      <formula>NOT(ISERROR(SEARCH("DW",AD223:AD227)))</formula>
    </cfRule>
  </conditionalFormatting>
  <conditionalFormatting sqref="AD223:AD227">
    <cfRule type="containsText" dxfId="4581" priority="8607" stopIfTrue="1" operator="containsText" text="NC">
      <formula>NOT(ISERROR(SEARCH("NC",AD223:AD227)))</formula>
    </cfRule>
  </conditionalFormatting>
  <conditionalFormatting sqref="AD228:AD229">
    <cfRule type="containsText" dxfId="4580" priority="8608" stopIfTrue="1" operator="containsText" text="NS">
      <formula>NOT(ISERROR(SEARCH("NS",AD228:AD229)))</formula>
    </cfRule>
  </conditionalFormatting>
  <conditionalFormatting sqref="AD228:AD229">
    <cfRule type="containsText" dxfId="4579" priority="8609" stopIfTrue="1" operator="containsText" text="DW">
      <formula>NOT(ISERROR(SEARCH("DW",AD228:AD229)))</formula>
    </cfRule>
  </conditionalFormatting>
  <conditionalFormatting sqref="AD228:AD229">
    <cfRule type="containsText" dxfId="4578" priority="8610" stopIfTrue="1" operator="containsText" text="NC">
      <formula>NOT(ISERROR(SEARCH("NC",AD228:AD229)))</formula>
    </cfRule>
  </conditionalFormatting>
  <conditionalFormatting sqref="AD208">
    <cfRule type="containsText" dxfId="4577" priority="8611" stopIfTrue="1" operator="containsText" text="NS">
      <formula>NOT(ISERROR(SEARCH("NS",AD208)))</formula>
    </cfRule>
  </conditionalFormatting>
  <conditionalFormatting sqref="AD208">
    <cfRule type="containsText" dxfId="4576" priority="8612" stopIfTrue="1" operator="containsText" text="DW">
      <formula>NOT(ISERROR(SEARCH("DW",AD208)))</formula>
    </cfRule>
  </conditionalFormatting>
  <conditionalFormatting sqref="AD208">
    <cfRule type="containsText" dxfId="4575" priority="8613" stopIfTrue="1" operator="containsText" text="NC">
      <formula>NOT(ISERROR(SEARCH("NC",AD208)))</formula>
    </cfRule>
  </conditionalFormatting>
  <conditionalFormatting sqref="AD215:AD217">
    <cfRule type="containsText" dxfId="4574" priority="8614" stopIfTrue="1" operator="containsText" text="NS">
      <formula>NOT(ISERROR(SEARCH("NS",AD215:AD217)))</formula>
    </cfRule>
  </conditionalFormatting>
  <conditionalFormatting sqref="AD215:AD217">
    <cfRule type="containsText" dxfId="4573" priority="8615" stopIfTrue="1" operator="containsText" text="DW">
      <formula>NOT(ISERROR(SEARCH("DW",AD215:AD217)))</formula>
    </cfRule>
  </conditionalFormatting>
  <conditionalFormatting sqref="AD215:AD217">
    <cfRule type="containsText" dxfId="4572" priority="8616" stopIfTrue="1" operator="containsText" text="NC">
      <formula>NOT(ISERROR(SEARCH("NC",AD215:AD217)))</formula>
    </cfRule>
  </conditionalFormatting>
  <conditionalFormatting sqref="AD211:AD212">
    <cfRule type="containsText" dxfId="4571" priority="8617" stopIfTrue="1" operator="containsText" text="NS">
      <formula>NOT(ISERROR(SEARCH("NS",AD211:AD212)))</formula>
    </cfRule>
  </conditionalFormatting>
  <conditionalFormatting sqref="AD211:AD212">
    <cfRule type="containsText" dxfId="4570" priority="8618" stopIfTrue="1" operator="containsText" text="DW">
      <formula>NOT(ISERROR(SEARCH("DW",AD211:AD212)))</formula>
    </cfRule>
  </conditionalFormatting>
  <conditionalFormatting sqref="AD211:AD212">
    <cfRule type="containsText" dxfId="4569" priority="8619" stopIfTrue="1" operator="containsText" text="NC">
      <formula>NOT(ISERROR(SEARCH("NC",AD211:AD212)))</formula>
    </cfRule>
  </conditionalFormatting>
  <conditionalFormatting sqref="AD209:AD210">
    <cfRule type="containsText" dxfId="4568" priority="8620" stopIfTrue="1" operator="containsText" text="NS">
      <formula>NOT(ISERROR(SEARCH("NS",AD209:AD210)))</formula>
    </cfRule>
  </conditionalFormatting>
  <conditionalFormatting sqref="AD209:AD210">
    <cfRule type="containsText" dxfId="4567" priority="8621" stopIfTrue="1" operator="containsText" text="DW">
      <formula>NOT(ISERROR(SEARCH("DW",AD209:AD210)))</formula>
    </cfRule>
  </conditionalFormatting>
  <conditionalFormatting sqref="AD209:AD210">
    <cfRule type="containsText" dxfId="4566" priority="8622" stopIfTrue="1" operator="containsText" text="NC">
      <formula>NOT(ISERROR(SEARCH("NC",AD209:AD210)))</formula>
    </cfRule>
  </conditionalFormatting>
  <conditionalFormatting sqref="AD213">
    <cfRule type="containsText" dxfId="4565" priority="8623" stopIfTrue="1" operator="containsText" text="NS">
      <formula>NOT(ISERROR(SEARCH("NS",AD213)))</formula>
    </cfRule>
  </conditionalFormatting>
  <conditionalFormatting sqref="AD213">
    <cfRule type="containsText" dxfId="4564" priority="8624" stopIfTrue="1" operator="containsText" text="DW">
      <formula>NOT(ISERROR(SEARCH("DW",AD213)))</formula>
    </cfRule>
  </conditionalFormatting>
  <conditionalFormatting sqref="AD213">
    <cfRule type="containsText" dxfId="4563" priority="8625" stopIfTrue="1" operator="containsText" text="NC">
      <formula>NOT(ISERROR(SEARCH("NC",AD213)))</formula>
    </cfRule>
  </conditionalFormatting>
  <conditionalFormatting sqref="AD214">
    <cfRule type="containsText" dxfId="4562" priority="8626" stopIfTrue="1" operator="containsText" text="NS">
      <formula>NOT(ISERROR(SEARCH("NS",AD214)))</formula>
    </cfRule>
  </conditionalFormatting>
  <conditionalFormatting sqref="AD214">
    <cfRule type="containsText" dxfId="4561" priority="8627" stopIfTrue="1" operator="containsText" text="DW">
      <formula>NOT(ISERROR(SEARCH("DW",AD214)))</formula>
    </cfRule>
  </conditionalFormatting>
  <conditionalFormatting sqref="AD214">
    <cfRule type="containsText" dxfId="4560" priority="8628" stopIfTrue="1" operator="containsText" text="NC">
      <formula>NOT(ISERROR(SEARCH("NC",AD214)))</formula>
    </cfRule>
  </conditionalFormatting>
  <conditionalFormatting sqref="AD222">
    <cfRule type="containsText" dxfId="4559" priority="8629" stopIfTrue="1" operator="containsText" text="NS">
      <formula>NOT(ISERROR(SEARCH("NS",AD222)))</formula>
    </cfRule>
  </conditionalFormatting>
  <conditionalFormatting sqref="AD222">
    <cfRule type="containsText" dxfId="4558" priority="8630" stopIfTrue="1" operator="containsText" text="DW">
      <formula>NOT(ISERROR(SEARCH("DW",AD222)))</formula>
    </cfRule>
  </conditionalFormatting>
  <conditionalFormatting sqref="AD222">
    <cfRule type="containsText" dxfId="4557" priority="8631" stopIfTrue="1" operator="containsText" text="NC">
      <formula>NOT(ISERROR(SEARCH("NC",AD222)))</formula>
    </cfRule>
  </conditionalFormatting>
  <conditionalFormatting sqref="X204:X207">
    <cfRule type="containsText" dxfId="4556" priority="8632" stopIfTrue="1" operator="containsText" text="NS">
      <formula>NOT(ISERROR(SEARCH("NS",X204:X207)))</formula>
    </cfRule>
  </conditionalFormatting>
  <conditionalFormatting sqref="X204:X207">
    <cfRule type="containsText" dxfId="4555" priority="8633" stopIfTrue="1" operator="containsText" text="DW">
      <formula>NOT(ISERROR(SEARCH("DW",X204:X207)))</formula>
    </cfRule>
  </conditionalFormatting>
  <conditionalFormatting sqref="X204:X207">
    <cfRule type="containsText" dxfId="4554" priority="8634" stopIfTrue="1" operator="containsText" text="NC">
      <formula>NOT(ISERROR(SEARCH("NC",X204:X207)))</formula>
    </cfRule>
  </conditionalFormatting>
  <conditionalFormatting sqref="X230:X243">
    <cfRule type="containsText" dxfId="4553" priority="8635" stopIfTrue="1" operator="containsText" text="NS">
      <formula>NOT(ISERROR(SEARCH("NS",X230:X243)))</formula>
    </cfRule>
  </conditionalFormatting>
  <conditionalFormatting sqref="X230:X243">
    <cfRule type="containsText" dxfId="4552" priority="8636" stopIfTrue="1" operator="containsText" text="DW">
      <formula>NOT(ISERROR(SEARCH("DW",X230:X243)))</formula>
    </cfRule>
  </conditionalFormatting>
  <conditionalFormatting sqref="X230:X243">
    <cfRule type="containsText" dxfId="4551" priority="8637" stopIfTrue="1" operator="containsText" text="NC">
      <formula>NOT(ISERROR(SEARCH("NC",X230:X243)))</formula>
    </cfRule>
  </conditionalFormatting>
  <conditionalFormatting sqref="X218:X221">
    <cfRule type="containsText" dxfId="4550" priority="8638" stopIfTrue="1" operator="containsText" text="NS">
      <formula>NOT(ISERROR(SEARCH("NS",X218:X221)))</formula>
    </cfRule>
  </conditionalFormatting>
  <conditionalFormatting sqref="X218:X221">
    <cfRule type="containsText" dxfId="4549" priority="8639" stopIfTrue="1" operator="containsText" text="DW">
      <formula>NOT(ISERROR(SEARCH("DW",X218:X221)))</formula>
    </cfRule>
  </conditionalFormatting>
  <conditionalFormatting sqref="X218:X221">
    <cfRule type="containsText" dxfId="4548" priority="8640" stopIfTrue="1" operator="containsText" text="NC">
      <formula>NOT(ISERROR(SEARCH("NC",X218:X221)))</formula>
    </cfRule>
  </conditionalFormatting>
  <conditionalFormatting sqref="X223:X227">
    <cfRule type="containsText" dxfId="4547" priority="8641" stopIfTrue="1" operator="containsText" text="NS">
      <formula>NOT(ISERROR(SEARCH("NS",X223:X227)))</formula>
    </cfRule>
  </conditionalFormatting>
  <conditionalFormatting sqref="X223:X227">
    <cfRule type="containsText" dxfId="4546" priority="8642" stopIfTrue="1" operator="containsText" text="DW">
      <formula>NOT(ISERROR(SEARCH("DW",X223:X227)))</formula>
    </cfRule>
  </conditionalFormatting>
  <conditionalFormatting sqref="X223:X227">
    <cfRule type="containsText" dxfId="4545" priority="8643" stopIfTrue="1" operator="containsText" text="NC">
      <formula>NOT(ISERROR(SEARCH("NC",X223:X227)))</formula>
    </cfRule>
  </conditionalFormatting>
  <conditionalFormatting sqref="X228:X229">
    <cfRule type="containsText" dxfId="4544" priority="8644" stopIfTrue="1" operator="containsText" text="NS">
      <formula>NOT(ISERROR(SEARCH("NS",X228:X229)))</formula>
    </cfRule>
  </conditionalFormatting>
  <conditionalFormatting sqref="X228:X229">
    <cfRule type="containsText" dxfId="4543" priority="8645" stopIfTrue="1" operator="containsText" text="DW">
      <formula>NOT(ISERROR(SEARCH("DW",X228:X229)))</formula>
    </cfRule>
  </conditionalFormatting>
  <conditionalFormatting sqref="X228:X229">
    <cfRule type="containsText" dxfId="4542" priority="8646" stopIfTrue="1" operator="containsText" text="NC">
      <formula>NOT(ISERROR(SEARCH("NC",X228:X229)))</formula>
    </cfRule>
  </conditionalFormatting>
  <conditionalFormatting sqref="X208">
    <cfRule type="containsText" dxfId="4541" priority="8647" stopIfTrue="1" operator="containsText" text="NS">
      <formula>NOT(ISERROR(SEARCH("NS",X208)))</formula>
    </cfRule>
  </conditionalFormatting>
  <conditionalFormatting sqref="X208">
    <cfRule type="containsText" dxfId="4540" priority="8648" stopIfTrue="1" operator="containsText" text="DW">
      <formula>NOT(ISERROR(SEARCH("DW",X208)))</formula>
    </cfRule>
  </conditionalFormatting>
  <conditionalFormatting sqref="X208">
    <cfRule type="containsText" dxfId="4539" priority="8649" stopIfTrue="1" operator="containsText" text="NC">
      <formula>NOT(ISERROR(SEARCH("NC",X208)))</formula>
    </cfRule>
  </conditionalFormatting>
  <conditionalFormatting sqref="X215:X217">
    <cfRule type="containsText" dxfId="4538" priority="8650" stopIfTrue="1" operator="containsText" text="NS">
      <formula>NOT(ISERROR(SEARCH("NS",X215:X217)))</formula>
    </cfRule>
  </conditionalFormatting>
  <conditionalFormatting sqref="X215:X217">
    <cfRule type="containsText" dxfId="4537" priority="8651" stopIfTrue="1" operator="containsText" text="DW">
      <formula>NOT(ISERROR(SEARCH("DW",X215:X217)))</formula>
    </cfRule>
  </conditionalFormatting>
  <conditionalFormatting sqref="X215:X217">
    <cfRule type="containsText" dxfId="4536" priority="8652" stopIfTrue="1" operator="containsText" text="NC">
      <formula>NOT(ISERROR(SEARCH("NC",X215:X217)))</formula>
    </cfRule>
  </conditionalFormatting>
  <conditionalFormatting sqref="X211:X212">
    <cfRule type="containsText" dxfId="4535" priority="8653" stopIfTrue="1" operator="containsText" text="NS">
      <formula>NOT(ISERROR(SEARCH("NS",X211:X212)))</formula>
    </cfRule>
  </conditionalFormatting>
  <conditionalFormatting sqref="X211:X212">
    <cfRule type="containsText" dxfId="4534" priority="8654" stopIfTrue="1" operator="containsText" text="DW">
      <formula>NOT(ISERROR(SEARCH("DW",X211:X212)))</formula>
    </cfRule>
  </conditionalFormatting>
  <conditionalFormatting sqref="X211:X212">
    <cfRule type="containsText" dxfId="4533" priority="8655" stopIfTrue="1" operator="containsText" text="NC">
      <formula>NOT(ISERROR(SEARCH("NC",X211:X212)))</formula>
    </cfRule>
  </conditionalFormatting>
  <conditionalFormatting sqref="X209:X210">
    <cfRule type="containsText" dxfId="4532" priority="8656" stopIfTrue="1" operator="containsText" text="NS">
      <formula>NOT(ISERROR(SEARCH("NS",X209:X210)))</formula>
    </cfRule>
  </conditionalFormatting>
  <conditionalFormatting sqref="X209:X210">
    <cfRule type="containsText" dxfId="4531" priority="8657" stopIfTrue="1" operator="containsText" text="DW">
      <formula>NOT(ISERROR(SEARCH("DW",X209:X210)))</formula>
    </cfRule>
  </conditionalFormatting>
  <conditionalFormatting sqref="X209:X210">
    <cfRule type="containsText" dxfId="4530" priority="8658" stopIfTrue="1" operator="containsText" text="NC">
      <formula>NOT(ISERROR(SEARCH("NC",X209:X210)))</formula>
    </cfRule>
  </conditionalFormatting>
  <conditionalFormatting sqref="X213">
    <cfRule type="containsText" dxfId="4529" priority="8659" stopIfTrue="1" operator="containsText" text="NS">
      <formula>NOT(ISERROR(SEARCH("NS",X213)))</formula>
    </cfRule>
  </conditionalFormatting>
  <conditionalFormatting sqref="X213">
    <cfRule type="containsText" dxfId="4528" priority="8660" stopIfTrue="1" operator="containsText" text="DW">
      <formula>NOT(ISERROR(SEARCH("DW",X213)))</formula>
    </cfRule>
  </conditionalFormatting>
  <conditionalFormatting sqref="X213">
    <cfRule type="containsText" dxfId="4527" priority="8661" stopIfTrue="1" operator="containsText" text="NC">
      <formula>NOT(ISERROR(SEARCH("NC",X213)))</formula>
    </cfRule>
  </conditionalFormatting>
  <conditionalFormatting sqref="X214">
    <cfRule type="containsText" dxfId="4526" priority="8662" stopIfTrue="1" operator="containsText" text="NS">
      <formula>NOT(ISERROR(SEARCH("NS",X214)))</formula>
    </cfRule>
  </conditionalFormatting>
  <conditionalFormatting sqref="X214">
    <cfRule type="containsText" dxfId="4525" priority="8663" stopIfTrue="1" operator="containsText" text="DW">
      <formula>NOT(ISERROR(SEARCH("DW",X214)))</formula>
    </cfRule>
  </conditionalFormatting>
  <conditionalFormatting sqref="X214">
    <cfRule type="containsText" dxfId="4524" priority="8664" stopIfTrue="1" operator="containsText" text="NC">
      <formula>NOT(ISERROR(SEARCH("NC",X214)))</formula>
    </cfRule>
  </conditionalFormatting>
  <conditionalFormatting sqref="X222">
    <cfRule type="containsText" dxfId="4523" priority="8665" stopIfTrue="1" operator="containsText" text="NS">
      <formula>NOT(ISERROR(SEARCH("NS",X222)))</formula>
    </cfRule>
  </conditionalFormatting>
  <conditionalFormatting sqref="X222">
    <cfRule type="containsText" dxfId="4522" priority="8666" stopIfTrue="1" operator="containsText" text="DW">
      <formula>NOT(ISERROR(SEARCH("DW",X222)))</formula>
    </cfRule>
  </conditionalFormatting>
  <conditionalFormatting sqref="X222">
    <cfRule type="containsText" dxfId="4521" priority="8667" stopIfTrue="1" operator="containsText" text="NC">
      <formula>NOT(ISERROR(SEARCH("NC",X222)))</formula>
    </cfRule>
  </conditionalFormatting>
  <conditionalFormatting sqref="W204:W207">
    <cfRule type="containsText" dxfId="4520" priority="8668" stopIfTrue="1" operator="containsText" text="NS">
      <formula>NOT(ISERROR(SEARCH("NS",W204:W207)))</formula>
    </cfRule>
  </conditionalFormatting>
  <conditionalFormatting sqref="W204:W207">
    <cfRule type="containsText" dxfId="4519" priority="8669" stopIfTrue="1" operator="containsText" text="DW">
      <formula>NOT(ISERROR(SEARCH("DW",W204:W207)))</formula>
    </cfRule>
  </conditionalFormatting>
  <conditionalFormatting sqref="W204:W207">
    <cfRule type="containsText" dxfId="4518" priority="8670" stopIfTrue="1" operator="containsText" text="NC">
      <formula>NOT(ISERROR(SEARCH("NC",W204:W207)))</formula>
    </cfRule>
  </conditionalFormatting>
  <conditionalFormatting sqref="W230:W243">
    <cfRule type="containsText" dxfId="4517" priority="8671" stopIfTrue="1" operator="containsText" text="NS">
      <formula>NOT(ISERROR(SEARCH("NS",W230:W243)))</formula>
    </cfRule>
  </conditionalFormatting>
  <conditionalFormatting sqref="W230:W243">
    <cfRule type="containsText" dxfId="4516" priority="8672" stopIfTrue="1" operator="containsText" text="DW">
      <formula>NOT(ISERROR(SEARCH("DW",W230:W243)))</formula>
    </cfRule>
  </conditionalFormatting>
  <conditionalFormatting sqref="W230:W243">
    <cfRule type="containsText" dxfId="4515" priority="8673" stopIfTrue="1" operator="containsText" text="NC">
      <formula>NOT(ISERROR(SEARCH("NC",W230:W243)))</formula>
    </cfRule>
  </conditionalFormatting>
  <conditionalFormatting sqref="W218:W221">
    <cfRule type="containsText" dxfId="4514" priority="8674" stopIfTrue="1" operator="containsText" text="NS">
      <formula>NOT(ISERROR(SEARCH("NS",W218:W221)))</formula>
    </cfRule>
  </conditionalFormatting>
  <conditionalFormatting sqref="W218:W221">
    <cfRule type="containsText" dxfId="4513" priority="8675" stopIfTrue="1" operator="containsText" text="DW">
      <formula>NOT(ISERROR(SEARCH("DW",W218:W221)))</formula>
    </cfRule>
  </conditionalFormatting>
  <conditionalFormatting sqref="W218:W221">
    <cfRule type="containsText" dxfId="4512" priority="8676" stopIfTrue="1" operator="containsText" text="NC">
      <formula>NOT(ISERROR(SEARCH("NC",W218:W221)))</formula>
    </cfRule>
  </conditionalFormatting>
  <conditionalFormatting sqref="W223:W227">
    <cfRule type="containsText" dxfId="4511" priority="8677" stopIfTrue="1" operator="containsText" text="NS">
      <formula>NOT(ISERROR(SEARCH("NS",W223:W227)))</formula>
    </cfRule>
  </conditionalFormatting>
  <conditionalFormatting sqref="W223:W227">
    <cfRule type="containsText" dxfId="4510" priority="8678" stopIfTrue="1" operator="containsText" text="DW">
      <formula>NOT(ISERROR(SEARCH("DW",W223:W227)))</formula>
    </cfRule>
  </conditionalFormatting>
  <conditionalFormatting sqref="W223:W227">
    <cfRule type="containsText" dxfId="4509" priority="8679" stopIfTrue="1" operator="containsText" text="NC">
      <formula>NOT(ISERROR(SEARCH("NC",W223:W227)))</formula>
    </cfRule>
  </conditionalFormatting>
  <conditionalFormatting sqref="W228:W229">
    <cfRule type="containsText" dxfId="4508" priority="8680" stopIfTrue="1" operator="containsText" text="NS">
      <formula>NOT(ISERROR(SEARCH("NS",W228:W229)))</formula>
    </cfRule>
  </conditionalFormatting>
  <conditionalFormatting sqref="W228:W229">
    <cfRule type="containsText" dxfId="4507" priority="8681" stopIfTrue="1" operator="containsText" text="DW">
      <formula>NOT(ISERROR(SEARCH("DW",W228:W229)))</formula>
    </cfRule>
  </conditionalFormatting>
  <conditionalFormatting sqref="W228:W229">
    <cfRule type="containsText" dxfId="4506" priority="8682" stopIfTrue="1" operator="containsText" text="NC">
      <formula>NOT(ISERROR(SEARCH("NC",W228:W229)))</formula>
    </cfRule>
  </conditionalFormatting>
  <conditionalFormatting sqref="W208">
    <cfRule type="containsText" dxfId="4505" priority="8683" stopIfTrue="1" operator="containsText" text="NS">
      <formula>NOT(ISERROR(SEARCH("NS",W208)))</formula>
    </cfRule>
  </conditionalFormatting>
  <conditionalFormatting sqref="W208">
    <cfRule type="containsText" dxfId="4504" priority="8684" stopIfTrue="1" operator="containsText" text="DW">
      <formula>NOT(ISERROR(SEARCH("DW",W208)))</formula>
    </cfRule>
  </conditionalFormatting>
  <conditionalFormatting sqref="W208">
    <cfRule type="containsText" dxfId="4503" priority="8685" stopIfTrue="1" operator="containsText" text="NC">
      <formula>NOT(ISERROR(SEARCH("NC",W208)))</formula>
    </cfRule>
  </conditionalFormatting>
  <conditionalFormatting sqref="W215:W217">
    <cfRule type="containsText" dxfId="4502" priority="8686" stopIfTrue="1" operator="containsText" text="NS">
      <formula>NOT(ISERROR(SEARCH("NS",W215:W217)))</formula>
    </cfRule>
  </conditionalFormatting>
  <conditionalFormatting sqref="W215:W217">
    <cfRule type="containsText" dxfId="4501" priority="8687" stopIfTrue="1" operator="containsText" text="DW">
      <formula>NOT(ISERROR(SEARCH("DW",W215:W217)))</formula>
    </cfRule>
  </conditionalFormatting>
  <conditionalFormatting sqref="W215:W217">
    <cfRule type="containsText" dxfId="4500" priority="8688" stopIfTrue="1" operator="containsText" text="NC">
      <formula>NOT(ISERROR(SEARCH("NC",W215:W217)))</formula>
    </cfRule>
  </conditionalFormatting>
  <conditionalFormatting sqref="W211:W212">
    <cfRule type="containsText" dxfId="4499" priority="8689" stopIfTrue="1" operator="containsText" text="NS">
      <formula>NOT(ISERROR(SEARCH("NS",W211:W212)))</formula>
    </cfRule>
  </conditionalFormatting>
  <conditionalFormatting sqref="W211:W212">
    <cfRule type="containsText" dxfId="4498" priority="8690" stopIfTrue="1" operator="containsText" text="DW">
      <formula>NOT(ISERROR(SEARCH("DW",W211:W212)))</formula>
    </cfRule>
  </conditionalFormatting>
  <conditionalFormatting sqref="W211:W212">
    <cfRule type="containsText" dxfId="4497" priority="8691" stopIfTrue="1" operator="containsText" text="NC">
      <formula>NOT(ISERROR(SEARCH("NC",W211:W212)))</formula>
    </cfRule>
  </conditionalFormatting>
  <conditionalFormatting sqref="W209:W210">
    <cfRule type="containsText" dxfId="4496" priority="8692" stopIfTrue="1" operator="containsText" text="NS">
      <formula>NOT(ISERROR(SEARCH("NS",W209:W210)))</formula>
    </cfRule>
  </conditionalFormatting>
  <conditionalFormatting sqref="W209:W210">
    <cfRule type="containsText" dxfId="4495" priority="8693" stopIfTrue="1" operator="containsText" text="DW">
      <formula>NOT(ISERROR(SEARCH("DW",W209:W210)))</formula>
    </cfRule>
  </conditionalFormatting>
  <conditionalFormatting sqref="W209:W210">
    <cfRule type="containsText" dxfId="4494" priority="8694" stopIfTrue="1" operator="containsText" text="NC">
      <formula>NOT(ISERROR(SEARCH("NC",W209:W210)))</formula>
    </cfRule>
  </conditionalFormatting>
  <conditionalFormatting sqref="W213">
    <cfRule type="containsText" dxfId="4493" priority="8695" stopIfTrue="1" operator="containsText" text="NS">
      <formula>NOT(ISERROR(SEARCH("NS",W213)))</formula>
    </cfRule>
  </conditionalFormatting>
  <conditionalFormatting sqref="W213">
    <cfRule type="containsText" dxfId="4492" priority="8696" stopIfTrue="1" operator="containsText" text="DW">
      <formula>NOT(ISERROR(SEARCH("DW",W213)))</formula>
    </cfRule>
  </conditionalFormatting>
  <conditionalFormatting sqref="W213">
    <cfRule type="containsText" dxfId="4491" priority="8697" stopIfTrue="1" operator="containsText" text="NC">
      <formula>NOT(ISERROR(SEARCH("NC",W213)))</formula>
    </cfRule>
  </conditionalFormatting>
  <conditionalFormatting sqref="W214">
    <cfRule type="containsText" dxfId="4490" priority="8698" stopIfTrue="1" operator="containsText" text="NS">
      <formula>NOT(ISERROR(SEARCH("NS",W214)))</formula>
    </cfRule>
  </conditionalFormatting>
  <conditionalFormatting sqref="W214">
    <cfRule type="containsText" dxfId="4489" priority="8699" stopIfTrue="1" operator="containsText" text="DW">
      <formula>NOT(ISERROR(SEARCH("DW",W214)))</formula>
    </cfRule>
  </conditionalFormatting>
  <conditionalFormatting sqref="W214">
    <cfRule type="containsText" dxfId="4488" priority="8700" stopIfTrue="1" operator="containsText" text="NC">
      <formula>NOT(ISERROR(SEARCH("NC",W214)))</formula>
    </cfRule>
  </conditionalFormatting>
  <conditionalFormatting sqref="W222">
    <cfRule type="containsText" dxfId="4487" priority="8701" stopIfTrue="1" operator="containsText" text="NS">
      <formula>NOT(ISERROR(SEARCH("NS",W222)))</formula>
    </cfRule>
  </conditionalFormatting>
  <conditionalFormatting sqref="W222">
    <cfRule type="containsText" dxfId="4486" priority="8702" stopIfTrue="1" operator="containsText" text="DW">
      <formula>NOT(ISERROR(SEARCH("DW",W222)))</formula>
    </cfRule>
  </conditionalFormatting>
  <conditionalFormatting sqref="W222">
    <cfRule type="containsText" dxfId="4485" priority="8703" stopIfTrue="1" operator="containsText" text="NC">
      <formula>NOT(ISERROR(SEARCH("NC",W222)))</formula>
    </cfRule>
  </conditionalFormatting>
  <conditionalFormatting sqref="T204:T207">
    <cfRule type="containsText" dxfId="4484" priority="8704" stopIfTrue="1" operator="containsText" text="NS">
      <formula>NOT(ISERROR(SEARCH("NS",T204:T207)))</formula>
    </cfRule>
  </conditionalFormatting>
  <conditionalFormatting sqref="T204:T207">
    <cfRule type="containsText" dxfId="4483" priority="8705" stopIfTrue="1" operator="containsText" text="DW">
      <formula>NOT(ISERROR(SEARCH("DW",T204:T207)))</formula>
    </cfRule>
  </conditionalFormatting>
  <conditionalFormatting sqref="T204:T207">
    <cfRule type="containsText" dxfId="4482" priority="8706" stopIfTrue="1" operator="containsText" text="NC">
      <formula>NOT(ISERROR(SEARCH("NC",T204:T207)))</formula>
    </cfRule>
  </conditionalFormatting>
  <conditionalFormatting sqref="T230:T243">
    <cfRule type="containsText" dxfId="4481" priority="8707" stopIfTrue="1" operator="containsText" text="NS">
      <formula>NOT(ISERROR(SEARCH("NS",T230:T243)))</formula>
    </cfRule>
  </conditionalFormatting>
  <conditionalFormatting sqref="T230:T243">
    <cfRule type="containsText" dxfId="4480" priority="8708" stopIfTrue="1" operator="containsText" text="DW">
      <formula>NOT(ISERROR(SEARCH("DW",T230:T243)))</formula>
    </cfRule>
  </conditionalFormatting>
  <conditionalFormatting sqref="T230:T243">
    <cfRule type="containsText" dxfId="4479" priority="8709" stopIfTrue="1" operator="containsText" text="NC">
      <formula>NOT(ISERROR(SEARCH("NC",T230:T243)))</formula>
    </cfRule>
  </conditionalFormatting>
  <conditionalFormatting sqref="T218:T221">
    <cfRule type="containsText" dxfId="4478" priority="8710" stopIfTrue="1" operator="containsText" text="NS">
      <formula>NOT(ISERROR(SEARCH("NS",T218:T221)))</formula>
    </cfRule>
  </conditionalFormatting>
  <conditionalFormatting sqref="T218:T221">
    <cfRule type="containsText" dxfId="4477" priority="8711" stopIfTrue="1" operator="containsText" text="DW">
      <formula>NOT(ISERROR(SEARCH("DW",T218:T221)))</formula>
    </cfRule>
  </conditionalFormatting>
  <conditionalFormatting sqref="T218:T221">
    <cfRule type="containsText" dxfId="4476" priority="8712" stopIfTrue="1" operator="containsText" text="NC">
      <formula>NOT(ISERROR(SEARCH("NC",T218:T221)))</formula>
    </cfRule>
  </conditionalFormatting>
  <conditionalFormatting sqref="T223:T227">
    <cfRule type="containsText" dxfId="4475" priority="8713" stopIfTrue="1" operator="containsText" text="NS">
      <formula>NOT(ISERROR(SEARCH("NS",T223:T227)))</formula>
    </cfRule>
  </conditionalFormatting>
  <conditionalFormatting sqref="T223:T227">
    <cfRule type="containsText" dxfId="4474" priority="8714" stopIfTrue="1" operator="containsText" text="DW">
      <formula>NOT(ISERROR(SEARCH("DW",T223:T227)))</formula>
    </cfRule>
  </conditionalFormatting>
  <conditionalFormatting sqref="T223:T227">
    <cfRule type="containsText" dxfId="4473" priority="8715" stopIfTrue="1" operator="containsText" text="NC">
      <formula>NOT(ISERROR(SEARCH("NC",T223:T227)))</formula>
    </cfRule>
  </conditionalFormatting>
  <conditionalFormatting sqref="T228:T229">
    <cfRule type="containsText" dxfId="4472" priority="8716" stopIfTrue="1" operator="containsText" text="NS">
      <formula>NOT(ISERROR(SEARCH("NS",T228:T229)))</formula>
    </cfRule>
  </conditionalFormatting>
  <conditionalFormatting sqref="T228:T229">
    <cfRule type="containsText" dxfId="4471" priority="8717" stopIfTrue="1" operator="containsText" text="DW">
      <formula>NOT(ISERROR(SEARCH("DW",T228:T229)))</formula>
    </cfRule>
  </conditionalFormatting>
  <conditionalFormatting sqref="T228:T229">
    <cfRule type="containsText" dxfId="4470" priority="8718" stopIfTrue="1" operator="containsText" text="NC">
      <formula>NOT(ISERROR(SEARCH("NC",T228:T229)))</formula>
    </cfRule>
  </conditionalFormatting>
  <conditionalFormatting sqref="T208">
    <cfRule type="containsText" dxfId="4469" priority="8719" stopIfTrue="1" operator="containsText" text="NS">
      <formula>NOT(ISERROR(SEARCH("NS",T208)))</formula>
    </cfRule>
  </conditionalFormatting>
  <conditionalFormatting sqref="T208">
    <cfRule type="containsText" dxfId="4468" priority="8720" stopIfTrue="1" operator="containsText" text="DW">
      <formula>NOT(ISERROR(SEARCH("DW",T208)))</formula>
    </cfRule>
  </conditionalFormatting>
  <conditionalFormatting sqref="T208">
    <cfRule type="containsText" dxfId="4467" priority="8721" stopIfTrue="1" operator="containsText" text="NC">
      <formula>NOT(ISERROR(SEARCH("NC",T208)))</formula>
    </cfRule>
  </conditionalFormatting>
  <conditionalFormatting sqref="T215:T217">
    <cfRule type="containsText" dxfId="4466" priority="8722" stopIfTrue="1" operator="containsText" text="NS">
      <formula>NOT(ISERROR(SEARCH("NS",T215:T217)))</formula>
    </cfRule>
  </conditionalFormatting>
  <conditionalFormatting sqref="T215:T217">
    <cfRule type="containsText" dxfId="4465" priority="8723" stopIfTrue="1" operator="containsText" text="DW">
      <formula>NOT(ISERROR(SEARCH("DW",T215:T217)))</formula>
    </cfRule>
  </conditionalFormatting>
  <conditionalFormatting sqref="T215:T217">
    <cfRule type="containsText" dxfId="4464" priority="8724" stopIfTrue="1" operator="containsText" text="NC">
      <formula>NOT(ISERROR(SEARCH("NC",T215:T217)))</formula>
    </cfRule>
  </conditionalFormatting>
  <conditionalFormatting sqref="T211:T212">
    <cfRule type="containsText" dxfId="4463" priority="8725" stopIfTrue="1" operator="containsText" text="NS">
      <formula>NOT(ISERROR(SEARCH("NS",T211:T212)))</formula>
    </cfRule>
  </conditionalFormatting>
  <conditionalFormatting sqref="T211:T212">
    <cfRule type="containsText" dxfId="4462" priority="8726" stopIfTrue="1" operator="containsText" text="DW">
      <formula>NOT(ISERROR(SEARCH("DW",T211:T212)))</formula>
    </cfRule>
  </conditionalFormatting>
  <conditionalFormatting sqref="T211:T212">
    <cfRule type="containsText" dxfId="4461" priority="8727" stopIfTrue="1" operator="containsText" text="NC">
      <formula>NOT(ISERROR(SEARCH("NC",T211:T212)))</formula>
    </cfRule>
  </conditionalFormatting>
  <conditionalFormatting sqref="T209:T210">
    <cfRule type="containsText" dxfId="4460" priority="8728" stopIfTrue="1" operator="containsText" text="NS">
      <formula>NOT(ISERROR(SEARCH("NS",T209:T210)))</formula>
    </cfRule>
  </conditionalFormatting>
  <conditionalFormatting sqref="T209:T210">
    <cfRule type="containsText" dxfId="4459" priority="8729" stopIfTrue="1" operator="containsText" text="DW">
      <formula>NOT(ISERROR(SEARCH("DW",T209:T210)))</formula>
    </cfRule>
  </conditionalFormatting>
  <conditionalFormatting sqref="T209:T210">
    <cfRule type="containsText" dxfId="4458" priority="8730" stopIfTrue="1" operator="containsText" text="NC">
      <formula>NOT(ISERROR(SEARCH("NC",T209:T210)))</formula>
    </cfRule>
  </conditionalFormatting>
  <conditionalFormatting sqref="T213">
    <cfRule type="containsText" dxfId="4457" priority="8731" stopIfTrue="1" operator="containsText" text="NS">
      <formula>NOT(ISERROR(SEARCH("NS",T213)))</formula>
    </cfRule>
  </conditionalFormatting>
  <conditionalFormatting sqref="T213">
    <cfRule type="containsText" dxfId="4456" priority="8732" stopIfTrue="1" operator="containsText" text="DW">
      <formula>NOT(ISERROR(SEARCH("DW",T213)))</formula>
    </cfRule>
  </conditionalFormatting>
  <conditionalFormatting sqref="T213">
    <cfRule type="containsText" dxfId="4455" priority="8733" stopIfTrue="1" operator="containsText" text="NC">
      <formula>NOT(ISERROR(SEARCH("NC",T213)))</formula>
    </cfRule>
  </conditionalFormatting>
  <conditionalFormatting sqref="T214">
    <cfRule type="containsText" dxfId="4454" priority="8734" stopIfTrue="1" operator="containsText" text="NS">
      <formula>NOT(ISERROR(SEARCH("NS",T214)))</formula>
    </cfRule>
  </conditionalFormatting>
  <conditionalFormatting sqref="T214">
    <cfRule type="containsText" dxfId="4453" priority="8735" stopIfTrue="1" operator="containsText" text="DW">
      <formula>NOT(ISERROR(SEARCH("DW",T214)))</formula>
    </cfRule>
  </conditionalFormatting>
  <conditionalFormatting sqref="T214">
    <cfRule type="containsText" dxfId="4452" priority="8736" stopIfTrue="1" operator="containsText" text="NC">
      <formula>NOT(ISERROR(SEARCH("NC",T214)))</formula>
    </cfRule>
  </conditionalFormatting>
  <conditionalFormatting sqref="T222">
    <cfRule type="containsText" dxfId="4451" priority="8737" stopIfTrue="1" operator="containsText" text="NS">
      <formula>NOT(ISERROR(SEARCH("NS",T222)))</formula>
    </cfRule>
  </conditionalFormatting>
  <conditionalFormatting sqref="T222">
    <cfRule type="containsText" dxfId="4450" priority="8738" stopIfTrue="1" operator="containsText" text="DW">
      <formula>NOT(ISERROR(SEARCH("DW",T222)))</formula>
    </cfRule>
  </conditionalFormatting>
  <conditionalFormatting sqref="T222">
    <cfRule type="containsText" dxfId="4449" priority="8739" stopIfTrue="1" operator="containsText" text="NC">
      <formula>NOT(ISERROR(SEARCH("NC",T222)))</formula>
    </cfRule>
  </conditionalFormatting>
  <conditionalFormatting sqref="U204:U207">
    <cfRule type="containsText" dxfId="4448" priority="8740" stopIfTrue="1" operator="containsText" text="NS">
      <formula>NOT(ISERROR(SEARCH("NS",U204:U207)))</formula>
    </cfRule>
  </conditionalFormatting>
  <conditionalFormatting sqref="U204:U207">
    <cfRule type="containsText" dxfId="4447" priority="8741" stopIfTrue="1" operator="containsText" text="DW">
      <formula>NOT(ISERROR(SEARCH("DW",U204:U207)))</formula>
    </cfRule>
  </conditionalFormatting>
  <conditionalFormatting sqref="U204:U207">
    <cfRule type="containsText" dxfId="4446" priority="8742" stopIfTrue="1" operator="containsText" text="NC">
      <formula>NOT(ISERROR(SEARCH("NC",U204:U207)))</formula>
    </cfRule>
  </conditionalFormatting>
  <conditionalFormatting sqref="U230:U243">
    <cfRule type="containsText" dxfId="4445" priority="8743" stopIfTrue="1" operator="containsText" text="NS">
      <formula>NOT(ISERROR(SEARCH("NS",U230:U243)))</formula>
    </cfRule>
  </conditionalFormatting>
  <conditionalFormatting sqref="U230:U243">
    <cfRule type="containsText" dxfId="4444" priority="8744" stopIfTrue="1" operator="containsText" text="DW">
      <formula>NOT(ISERROR(SEARCH("DW",U230:U243)))</formula>
    </cfRule>
  </conditionalFormatting>
  <conditionalFormatting sqref="U230:U243">
    <cfRule type="containsText" dxfId="4443" priority="8745" stopIfTrue="1" operator="containsText" text="NC">
      <formula>NOT(ISERROR(SEARCH("NC",U230:U243)))</formula>
    </cfRule>
  </conditionalFormatting>
  <conditionalFormatting sqref="U218:U221">
    <cfRule type="containsText" dxfId="4442" priority="8746" stopIfTrue="1" operator="containsText" text="NS">
      <formula>NOT(ISERROR(SEARCH("NS",U218:U221)))</formula>
    </cfRule>
  </conditionalFormatting>
  <conditionalFormatting sqref="U218:U221">
    <cfRule type="containsText" dxfId="4441" priority="8747" stopIfTrue="1" operator="containsText" text="DW">
      <formula>NOT(ISERROR(SEARCH("DW",U218:U221)))</formula>
    </cfRule>
  </conditionalFormatting>
  <conditionalFormatting sqref="U218:U221">
    <cfRule type="containsText" dxfId="4440" priority="8748" stopIfTrue="1" operator="containsText" text="NC">
      <formula>NOT(ISERROR(SEARCH("NC",U218:U221)))</formula>
    </cfRule>
  </conditionalFormatting>
  <conditionalFormatting sqref="U223:U227">
    <cfRule type="containsText" dxfId="4439" priority="8749" stopIfTrue="1" operator="containsText" text="NS">
      <formula>NOT(ISERROR(SEARCH("NS",U223:U227)))</formula>
    </cfRule>
  </conditionalFormatting>
  <conditionalFormatting sqref="U223:U227">
    <cfRule type="containsText" dxfId="4438" priority="8750" stopIfTrue="1" operator="containsText" text="DW">
      <formula>NOT(ISERROR(SEARCH("DW",U223:U227)))</formula>
    </cfRule>
  </conditionalFormatting>
  <conditionalFormatting sqref="U223:U227">
    <cfRule type="containsText" dxfId="4437" priority="8751" stopIfTrue="1" operator="containsText" text="NC">
      <formula>NOT(ISERROR(SEARCH("NC",U223:U227)))</formula>
    </cfRule>
  </conditionalFormatting>
  <conditionalFormatting sqref="U228:U229">
    <cfRule type="containsText" dxfId="4436" priority="8752" stopIfTrue="1" operator="containsText" text="NS">
      <formula>NOT(ISERROR(SEARCH("NS",U228:U229)))</formula>
    </cfRule>
  </conditionalFormatting>
  <conditionalFormatting sqref="U228:U229">
    <cfRule type="containsText" dxfId="4435" priority="8753" stopIfTrue="1" operator="containsText" text="DW">
      <formula>NOT(ISERROR(SEARCH("DW",U228:U229)))</formula>
    </cfRule>
  </conditionalFormatting>
  <conditionalFormatting sqref="U228:U229">
    <cfRule type="containsText" dxfId="4434" priority="8754" stopIfTrue="1" operator="containsText" text="NC">
      <formula>NOT(ISERROR(SEARCH("NC",U228:U229)))</formula>
    </cfRule>
  </conditionalFormatting>
  <conditionalFormatting sqref="U208">
    <cfRule type="containsText" dxfId="4433" priority="8755" stopIfTrue="1" operator="containsText" text="NS">
      <formula>NOT(ISERROR(SEARCH("NS",U208)))</formula>
    </cfRule>
  </conditionalFormatting>
  <conditionalFormatting sqref="U208">
    <cfRule type="containsText" dxfId="4432" priority="8756" stopIfTrue="1" operator="containsText" text="DW">
      <formula>NOT(ISERROR(SEARCH("DW",U208)))</formula>
    </cfRule>
  </conditionalFormatting>
  <conditionalFormatting sqref="U208">
    <cfRule type="containsText" dxfId="4431" priority="8757" stopIfTrue="1" operator="containsText" text="NC">
      <formula>NOT(ISERROR(SEARCH("NC",U208)))</formula>
    </cfRule>
  </conditionalFormatting>
  <conditionalFormatting sqref="U215:U217">
    <cfRule type="containsText" dxfId="4430" priority="8758" stopIfTrue="1" operator="containsText" text="NS">
      <formula>NOT(ISERROR(SEARCH("NS",U215:U217)))</formula>
    </cfRule>
  </conditionalFormatting>
  <conditionalFormatting sqref="U215:U217">
    <cfRule type="containsText" dxfId="4429" priority="8759" stopIfTrue="1" operator="containsText" text="DW">
      <formula>NOT(ISERROR(SEARCH("DW",U215:U217)))</formula>
    </cfRule>
  </conditionalFormatting>
  <conditionalFormatting sqref="U215:U217">
    <cfRule type="containsText" dxfId="4428" priority="8760" stopIfTrue="1" operator="containsText" text="NC">
      <formula>NOT(ISERROR(SEARCH("NC",U215:U217)))</formula>
    </cfRule>
  </conditionalFormatting>
  <conditionalFormatting sqref="U211:U212">
    <cfRule type="containsText" dxfId="4427" priority="8761" stopIfTrue="1" operator="containsText" text="NS">
      <formula>NOT(ISERROR(SEARCH("NS",U211:U212)))</formula>
    </cfRule>
  </conditionalFormatting>
  <conditionalFormatting sqref="U211:U212">
    <cfRule type="containsText" dxfId="4426" priority="8762" stopIfTrue="1" operator="containsText" text="DW">
      <formula>NOT(ISERROR(SEARCH("DW",U211:U212)))</formula>
    </cfRule>
  </conditionalFormatting>
  <conditionalFormatting sqref="U211:U212">
    <cfRule type="containsText" dxfId="4425" priority="8763" stopIfTrue="1" operator="containsText" text="NC">
      <formula>NOT(ISERROR(SEARCH("NC",U211:U212)))</formula>
    </cfRule>
  </conditionalFormatting>
  <conditionalFormatting sqref="U209:U210">
    <cfRule type="containsText" dxfId="4424" priority="8764" stopIfTrue="1" operator="containsText" text="NS">
      <formula>NOT(ISERROR(SEARCH("NS",U209:U210)))</formula>
    </cfRule>
  </conditionalFormatting>
  <conditionalFormatting sqref="U209:U210">
    <cfRule type="containsText" dxfId="4423" priority="8765" stopIfTrue="1" operator="containsText" text="DW">
      <formula>NOT(ISERROR(SEARCH("DW",U209:U210)))</formula>
    </cfRule>
  </conditionalFormatting>
  <conditionalFormatting sqref="U209:U210">
    <cfRule type="containsText" dxfId="4422" priority="8766" stopIfTrue="1" operator="containsText" text="NC">
      <formula>NOT(ISERROR(SEARCH("NC",U209:U210)))</formula>
    </cfRule>
  </conditionalFormatting>
  <conditionalFormatting sqref="U213">
    <cfRule type="containsText" dxfId="4421" priority="8767" stopIfTrue="1" operator="containsText" text="NS">
      <formula>NOT(ISERROR(SEARCH("NS",U213)))</formula>
    </cfRule>
  </conditionalFormatting>
  <conditionalFormatting sqref="U213">
    <cfRule type="containsText" dxfId="4420" priority="8768" stopIfTrue="1" operator="containsText" text="DW">
      <formula>NOT(ISERROR(SEARCH("DW",U213)))</formula>
    </cfRule>
  </conditionalFormatting>
  <conditionalFormatting sqref="U213">
    <cfRule type="containsText" dxfId="4419" priority="8769" stopIfTrue="1" operator="containsText" text="NC">
      <formula>NOT(ISERROR(SEARCH("NC",U213)))</formula>
    </cfRule>
  </conditionalFormatting>
  <conditionalFormatting sqref="U214">
    <cfRule type="containsText" dxfId="4418" priority="8770" stopIfTrue="1" operator="containsText" text="NS">
      <formula>NOT(ISERROR(SEARCH("NS",U214)))</formula>
    </cfRule>
  </conditionalFormatting>
  <conditionalFormatting sqref="U214">
    <cfRule type="containsText" dxfId="4417" priority="8771" stopIfTrue="1" operator="containsText" text="DW">
      <formula>NOT(ISERROR(SEARCH("DW",U214)))</formula>
    </cfRule>
  </conditionalFormatting>
  <conditionalFormatting sqref="U214">
    <cfRule type="containsText" dxfId="4416" priority="8772" stopIfTrue="1" operator="containsText" text="NC">
      <formula>NOT(ISERROR(SEARCH("NC",U214)))</formula>
    </cfRule>
  </conditionalFormatting>
  <conditionalFormatting sqref="U222">
    <cfRule type="containsText" dxfId="4415" priority="8773" stopIfTrue="1" operator="containsText" text="NS">
      <formula>NOT(ISERROR(SEARCH("NS",U222)))</formula>
    </cfRule>
  </conditionalFormatting>
  <conditionalFormatting sqref="U222">
    <cfRule type="containsText" dxfId="4414" priority="8774" stopIfTrue="1" operator="containsText" text="DW">
      <formula>NOT(ISERROR(SEARCH("DW",U222)))</formula>
    </cfRule>
  </conditionalFormatting>
  <conditionalFormatting sqref="U222">
    <cfRule type="containsText" dxfId="4413" priority="8775" stopIfTrue="1" operator="containsText" text="NC">
      <formula>NOT(ISERROR(SEARCH("NC",U222)))</formula>
    </cfRule>
  </conditionalFormatting>
  <conditionalFormatting sqref="AK204:AK207">
    <cfRule type="containsText" dxfId="4412" priority="8776" stopIfTrue="1" operator="containsText" text="NS">
      <formula>NOT(ISERROR(SEARCH("NS",AK204:AK207)))</formula>
    </cfRule>
  </conditionalFormatting>
  <conditionalFormatting sqref="AK204:AK207">
    <cfRule type="containsText" dxfId="4411" priority="8777" stopIfTrue="1" operator="containsText" text="DW">
      <formula>NOT(ISERROR(SEARCH("DW",AK204:AK207)))</formula>
    </cfRule>
  </conditionalFormatting>
  <conditionalFormatting sqref="AK204:AK207">
    <cfRule type="containsText" dxfId="4410" priority="8778" stopIfTrue="1" operator="containsText" text="NC">
      <formula>NOT(ISERROR(SEARCH("NC",AK204:AK207)))</formula>
    </cfRule>
  </conditionalFormatting>
  <conditionalFormatting sqref="AK230:AK243">
    <cfRule type="containsText" dxfId="4409" priority="8779" stopIfTrue="1" operator="containsText" text="NS">
      <formula>NOT(ISERROR(SEARCH("NS",AK230:AK243)))</formula>
    </cfRule>
  </conditionalFormatting>
  <conditionalFormatting sqref="AK230:AK243">
    <cfRule type="containsText" dxfId="4408" priority="8780" stopIfTrue="1" operator="containsText" text="DW">
      <formula>NOT(ISERROR(SEARCH("DW",AK230:AK243)))</formula>
    </cfRule>
  </conditionalFormatting>
  <conditionalFormatting sqref="AK230:AK243">
    <cfRule type="containsText" dxfId="4407" priority="8781" stopIfTrue="1" operator="containsText" text="NC">
      <formula>NOT(ISERROR(SEARCH("NC",AK230:AK243)))</formula>
    </cfRule>
  </conditionalFormatting>
  <conditionalFormatting sqref="AK218:AK221">
    <cfRule type="containsText" dxfId="4406" priority="8782" stopIfTrue="1" operator="containsText" text="NS">
      <formula>NOT(ISERROR(SEARCH("NS",AK218:AK221)))</formula>
    </cfRule>
  </conditionalFormatting>
  <conditionalFormatting sqref="AK218:AK221">
    <cfRule type="containsText" dxfId="4405" priority="8783" stopIfTrue="1" operator="containsText" text="DW">
      <formula>NOT(ISERROR(SEARCH("DW",AK218:AK221)))</formula>
    </cfRule>
  </conditionalFormatting>
  <conditionalFormatting sqref="AK218:AK221">
    <cfRule type="containsText" dxfId="4404" priority="8784" stopIfTrue="1" operator="containsText" text="NC">
      <formula>NOT(ISERROR(SEARCH("NC",AK218:AK221)))</formula>
    </cfRule>
  </conditionalFormatting>
  <conditionalFormatting sqref="AK223:AK227">
    <cfRule type="containsText" dxfId="4403" priority="8785" stopIfTrue="1" operator="containsText" text="NS">
      <formula>NOT(ISERROR(SEARCH("NS",AK223:AK227)))</formula>
    </cfRule>
  </conditionalFormatting>
  <conditionalFormatting sqref="AK223:AK227">
    <cfRule type="containsText" dxfId="4402" priority="8786" stopIfTrue="1" operator="containsText" text="DW">
      <formula>NOT(ISERROR(SEARCH("DW",AK223:AK227)))</formula>
    </cfRule>
  </conditionalFormatting>
  <conditionalFormatting sqref="AK223:AK227">
    <cfRule type="containsText" dxfId="4401" priority="8787" stopIfTrue="1" operator="containsText" text="NC">
      <formula>NOT(ISERROR(SEARCH("NC",AK223:AK227)))</formula>
    </cfRule>
  </conditionalFormatting>
  <conditionalFormatting sqref="AK228:AK229">
    <cfRule type="containsText" dxfId="4400" priority="8788" stopIfTrue="1" operator="containsText" text="NS">
      <formula>NOT(ISERROR(SEARCH("NS",AK228:AK229)))</formula>
    </cfRule>
  </conditionalFormatting>
  <conditionalFormatting sqref="AK228:AK229">
    <cfRule type="containsText" dxfId="4399" priority="8789" stopIfTrue="1" operator="containsText" text="DW">
      <formula>NOT(ISERROR(SEARCH("DW",AK228:AK229)))</formula>
    </cfRule>
  </conditionalFormatting>
  <conditionalFormatting sqref="AK228:AK229">
    <cfRule type="containsText" dxfId="4398" priority="8790" stopIfTrue="1" operator="containsText" text="NC">
      <formula>NOT(ISERROR(SEARCH("NC",AK228:AK229)))</formula>
    </cfRule>
  </conditionalFormatting>
  <conditionalFormatting sqref="AK208">
    <cfRule type="containsText" dxfId="4397" priority="8791" stopIfTrue="1" operator="containsText" text="NS">
      <formula>NOT(ISERROR(SEARCH("NS",AK208)))</formula>
    </cfRule>
  </conditionalFormatting>
  <conditionalFormatting sqref="AK208">
    <cfRule type="containsText" dxfId="4396" priority="8792" stopIfTrue="1" operator="containsText" text="DW">
      <formula>NOT(ISERROR(SEARCH("DW",AK208)))</formula>
    </cfRule>
  </conditionalFormatting>
  <conditionalFormatting sqref="AK208">
    <cfRule type="containsText" dxfId="4395" priority="8793" stopIfTrue="1" operator="containsText" text="NC">
      <formula>NOT(ISERROR(SEARCH("NC",AK208)))</formula>
    </cfRule>
  </conditionalFormatting>
  <conditionalFormatting sqref="AK215:AK217">
    <cfRule type="containsText" dxfId="4394" priority="8794" stopIfTrue="1" operator="containsText" text="NS">
      <formula>NOT(ISERROR(SEARCH("NS",AK215:AK217)))</formula>
    </cfRule>
  </conditionalFormatting>
  <conditionalFormatting sqref="AK215:AK217">
    <cfRule type="containsText" dxfId="4393" priority="8795" stopIfTrue="1" operator="containsText" text="DW">
      <formula>NOT(ISERROR(SEARCH("DW",AK215:AK217)))</formula>
    </cfRule>
  </conditionalFormatting>
  <conditionalFormatting sqref="AK215:AK217">
    <cfRule type="containsText" dxfId="4392" priority="8796" stopIfTrue="1" operator="containsText" text="NC">
      <formula>NOT(ISERROR(SEARCH("NC",AK215:AK217)))</formula>
    </cfRule>
  </conditionalFormatting>
  <conditionalFormatting sqref="AK211:AK212">
    <cfRule type="containsText" dxfId="4391" priority="8797" stopIfTrue="1" operator="containsText" text="NS">
      <formula>NOT(ISERROR(SEARCH("NS",AK211:AK212)))</formula>
    </cfRule>
  </conditionalFormatting>
  <conditionalFormatting sqref="AK211:AK212">
    <cfRule type="containsText" dxfId="4390" priority="8798" stopIfTrue="1" operator="containsText" text="DW">
      <formula>NOT(ISERROR(SEARCH("DW",AK211:AK212)))</formula>
    </cfRule>
  </conditionalFormatting>
  <conditionalFormatting sqref="AK211:AK212">
    <cfRule type="containsText" dxfId="4389" priority="8799" stopIfTrue="1" operator="containsText" text="NC">
      <formula>NOT(ISERROR(SEARCH("NC",AK211:AK212)))</formula>
    </cfRule>
  </conditionalFormatting>
  <conditionalFormatting sqref="AK209:AK210">
    <cfRule type="containsText" dxfId="4388" priority="8800" stopIfTrue="1" operator="containsText" text="NS">
      <formula>NOT(ISERROR(SEARCH("NS",AK209:AK210)))</formula>
    </cfRule>
  </conditionalFormatting>
  <conditionalFormatting sqref="AK209:AK210">
    <cfRule type="containsText" dxfId="4387" priority="8801" stopIfTrue="1" operator="containsText" text="DW">
      <formula>NOT(ISERROR(SEARCH("DW",AK209:AK210)))</formula>
    </cfRule>
  </conditionalFormatting>
  <conditionalFormatting sqref="AK209:AK210">
    <cfRule type="containsText" dxfId="4386" priority="8802" stopIfTrue="1" operator="containsText" text="NC">
      <formula>NOT(ISERROR(SEARCH("NC",AK209:AK210)))</formula>
    </cfRule>
  </conditionalFormatting>
  <conditionalFormatting sqref="AK213">
    <cfRule type="containsText" dxfId="4385" priority="8803" stopIfTrue="1" operator="containsText" text="NS">
      <formula>NOT(ISERROR(SEARCH("NS",AK213)))</formula>
    </cfRule>
  </conditionalFormatting>
  <conditionalFormatting sqref="AK213">
    <cfRule type="containsText" dxfId="4384" priority="8804" stopIfTrue="1" operator="containsText" text="DW">
      <formula>NOT(ISERROR(SEARCH("DW",AK213)))</formula>
    </cfRule>
  </conditionalFormatting>
  <conditionalFormatting sqref="AK213">
    <cfRule type="containsText" dxfId="4383" priority="8805" stopIfTrue="1" operator="containsText" text="NC">
      <formula>NOT(ISERROR(SEARCH("NC",AK213)))</formula>
    </cfRule>
  </conditionalFormatting>
  <conditionalFormatting sqref="AK214">
    <cfRule type="containsText" dxfId="4382" priority="8806" stopIfTrue="1" operator="containsText" text="NS">
      <formula>NOT(ISERROR(SEARCH("NS",AK214)))</formula>
    </cfRule>
  </conditionalFormatting>
  <conditionalFormatting sqref="AK214">
    <cfRule type="containsText" dxfId="4381" priority="8807" stopIfTrue="1" operator="containsText" text="DW">
      <formula>NOT(ISERROR(SEARCH("DW",AK214)))</formula>
    </cfRule>
  </conditionalFormatting>
  <conditionalFormatting sqref="AK214">
    <cfRule type="containsText" dxfId="4380" priority="8808" stopIfTrue="1" operator="containsText" text="NC">
      <formula>NOT(ISERROR(SEARCH("NC",AK214)))</formula>
    </cfRule>
  </conditionalFormatting>
  <conditionalFormatting sqref="AK222">
    <cfRule type="containsText" dxfId="4379" priority="8809" stopIfTrue="1" operator="containsText" text="NS">
      <formula>NOT(ISERROR(SEARCH("NS",AK222)))</formula>
    </cfRule>
  </conditionalFormatting>
  <conditionalFormatting sqref="AK222">
    <cfRule type="containsText" dxfId="4378" priority="8810" stopIfTrue="1" operator="containsText" text="DW">
      <formula>NOT(ISERROR(SEARCH("DW",AK222)))</formula>
    </cfRule>
  </conditionalFormatting>
  <conditionalFormatting sqref="AK222">
    <cfRule type="containsText" dxfId="4377" priority="8811" stopIfTrue="1" operator="containsText" text="NC">
      <formula>NOT(ISERROR(SEARCH("NC",AK222)))</formula>
    </cfRule>
  </conditionalFormatting>
  <conditionalFormatting sqref="AZ204:AZ207">
    <cfRule type="containsText" dxfId="4376" priority="8812" stopIfTrue="1" operator="containsText" text="NS">
      <formula>NOT(ISERROR(SEARCH("NS",AZ204:AZ207)))</formula>
    </cfRule>
  </conditionalFormatting>
  <conditionalFormatting sqref="AZ204:AZ207">
    <cfRule type="containsText" dxfId="4375" priority="8813" stopIfTrue="1" operator="containsText" text="DW">
      <formula>NOT(ISERROR(SEARCH("DW",AZ204:AZ207)))</formula>
    </cfRule>
  </conditionalFormatting>
  <conditionalFormatting sqref="AZ204:AZ207">
    <cfRule type="containsText" dxfId="4374" priority="8814" stopIfTrue="1" operator="containsText" text="NC">
      <formula>NOT(ISERROR(SEARCH("NC",AZ204:AZ207)))</formula>
    </cfRule>
  </conditionalFormatting>
  <conditionalFormatting sqref="AZ230:AZ243">
    <cfRule type="containsText" dxfId="4373" priority="8815" stopIfTrue="1" operator="containsText" text="NS">
      <formula>NOT(ISERROR(SEARCH("NS",AZ230:AZ243)))</formula>
    </cfRule>
  </conditionalFormatting>
  <conditionalFormatting sqref="AZ230:AZ243">
    <cfRule type="containsText" dxfId="4372" priority="8816" stopIfTrue="1" operator="containsText" text="DW">
      <formula>NOT(ISERROR(SEARCH("DW",AZ230:AZ243)))</formula>
    </cfRule>
  </conditionalFormatting>
  <conditionalFormatting sqref="AZ230:AZ243">
    <cfRule type="containsText" dxfId="4371" priority="8817" stopIfTrue="1" operator="containsText" text="NC">
      <formula>NOT(ISERROR(SEARCH("NC",AZ230:AZ243)))</formula>
    </cfRule>
  </conditionalFormatting>
  <conditionalFormatting sqref="AZ218:AZ221">
    <cfRule type="containsText" dxfId="4370" priority="8818" stopIfTrue="1" operator="containsText" text="NS">
      <formula>NOT(ISERROR(SEARCH("NS",AZ218:AZ221)))</formula>
    </cfRule>
  </conditionalFormatting>
  <conditionalFormatting sqref="AZ218:AZ221">
    <cfRule type="containsText" dxfId="4369" priority="8819" stopIfTrue="1" operator="containsText" text="DW">
      <formula>NOT(ISERROR(SEARCH("DW",AZ218:AZ221)))</formula>
    </cfRule>
  </conditionalFormatting>
  <conditionalFormatting sqref="AZ218:AZ221">
    <cfRule type="containsText" dxfId="4368" priority="8820" stopIfTrue="1" operator="containsText" text="NC">
      <formula>NOT(ISERROR(SEARCH("NC",AZ218:AZ221)))</formula>
    </cfRule>
  </conditionalFormatting>
  <conditionalFormatting sqref="AZ223:AZ227">
    <cfRule type="containsText" dxfId="4367" priority="8821" stopIfTrue="1" operator="containsText" text="NS">
      <formula>NOT(ISERROR(SEARCH("NS",AZ223:AZ227)))</formula>
    </cfRule>
  </conditionalFormatting>
  <conditionalFormatting sqref="AZ223:AZ227">
    <cfRule type="containsText" dxfId="4366" priority="8822" stopIfTrue="1" operator="containsText" text="DW">
      <formula>NOT(ISERROR(SEARCH("DW",AZ223:AZ227)))</formula>
    </cfRule>
  </conditionalFormatting>
  <conditionalFormatting sqref="AZ223:AZ227">
    <cfRule type="containsText" dxfId="4365" priority="8823" stopIfTrue="1" operator="containsText" text="NC">
      <formula>NOT(ISERROR(SEARCH("NC",AZ223:AZ227)))</formula>
    </cfRule>
  </conditionalFormatting>
  <conditionalFormatting sqref="AZ228:AZ229">
    <cfRule type="containsText" dxfId="4364" priority="8824" stopIfTrue="1" operator="containsText" text="NS">
      <formula>NOT(ISERROR(SEARCH("NS",AZ228:AZ229)))</formula>
    </cfRule>
  </conditionalFormatting>
  <conditionalFormatting sqref="AZ228:AZ229">
    <cfRule type="containsText" dxfId="4363" priority="8825" stopIfTrue="1" operator="containsText" text="DW">
      <formula>NOT(ISERROR(SEARCH("DW",AZ228:AZ229)))</formula>
    </cfRule>
  </conditionalFormatting>
  <conditionalFormatting sqref="AZ228:AZ229">
    <cfRule type="containsText" dxfId="4362" priority="8826" stopIfTrue="1" operator="containsText" text="NC">
      <formula>NOT(ISERROR(SEARCH("NC",AZ228:AZ229)))</formula>
    </cfRule>
  </conditionalFormatting>
  <conditionalFormatting sqref="AZ208">
    <cfRule type="containsText" dxfId="4361" priority="8827" stopIfTrue="1" operator="containsText" text="NS">
      <formula>NOT(ISERROR(SEARCH("NS",AZ208)))</formula>
    </cfRule>
  </conditionalFormatting>
  <conditionalFormatting sqref="AZ208">
    <cfRule type="containsText" dxfId="4360" priority="8828" stopIfTrue="1" operator="containsText" text="DW">
      <formula>NOT(ISERROR(SEARCH("DW",AZ208)))</formula>
    </cfRule>
  </conditionalFormatting>
  <conditionalFormatting sqref="AZ208">
    <cfRule type="containsText" dxfId="4359" priority="8829" stopIfTrue="1" operator="containsText" text="NC">
      <formula>NOT(ISERROR(SEARCH("NC",AZ208)))</formula>
    </cfRule>
  </conditionalFormatting>
  <conditionalFormatting sqref="AZ215:AZ217">
    <cfRule type="containsText" dxfId="4358" priority="8830" stopIfTrue="1" operator="containsText" text="NS">
      <formula>NOT(ISERROR(SEARCH("NS",AZ215:AZ217)))</formula>
    </cfRule>
  </conditionalFormatting>
  <conditionalFormatting sqref="AZ215:AZ217">
    <cfRule type="containsText" dxfId="4357" priority="8831" stopIfTrue="1" operator="containsText" text="DW">
      <formula>NOT(ISERROR(SEARCH("DW",AZ215:AZ217)))</formula>
    </cfRule>
  </conditionalFormatting>
  <conditionalFormatting sqref="AZ215:AZ217">
    <cfRule type="containsText" dxfId="4356" priority="8832" stopIfTrue="1" operator="containsText" text="NC">
      <formula>NOT(ISERROR(SEARCH("NC",AZ215:AZ217)))</formula>
    </cfRule>
  </conditionalFormatting>
  <conditionalFormatting sqref="AZ211:AZ212">
    <cfRule type="containsText" dxfId="4355" priority="8833" stopIfTrue="1" operator="containsText" text="NS">
      <formula>NOT(ISERROR(SEARCH("NS",AZ211:AZ212)))</formula>
    </cfRule>
  </conditionalFormatting>
  <conditionalFormatting sqref="AZ211:AZ212">
    <cfRule type="containsText" dxfId="4354" priority="8834" stopIfTrue="1" operator="containsText" text="DW">
      <formula>NOT(ISERROR(SEARCH("DW",AZ211:AZ212)))</formula>
    </cfRule>
  </conditionalFormatting>
  <conditionalFormatting sqref="AZ211:AZ212">
    <cfRule type="containsText" dxfId="4353" priority="8835" stopIfTrue="1" operator="containsText" text="NC">
      <formula>NOT(ISERROR(SEARCH("NC",AZ211:AZ212)))</formula>
    </cfRule>
  </conditionalFormatting>
  <conditionalFormatting sqref="AZ209:AZ210">
    <cfRule type="containsText" dxfId="4352" priority="8836" stopIfTrue="1" operator="containsText" text="NS">
      <formula>NOT(ISERROR(SEARCH("NS",AZ209:AZ210)))</formula>
    </cfRule>
  </conditionalFormatting>
  <conditionalFormatting sqref="AZ209:AZ210">
    <cfRule type="containsText" dxfId="4351" priority="8837" stopIfTrue="1" operator="containsText" text="DW">
      <formula>NOT(ISERROR(SEARCH("DW",AZ209:AZ210)))</formula>
    </cfRule>
  </conditionalFormatting>
  <conditionalFormatting sqref="AZ209:AZ210">
    <cfRule type="containsText" dxfId="4350" priority="8838" stopIfTrue="1" operator="containsText" text="NC">
      <formula>NOT(ISERROR(SEARCH("NC",AZ209:AZ210)))</formula>
    </cfRule>
  </conditionalFormatting>
  <conditionalFormatting sqref="AZ213">
    <cfRule type="containsText" dxfId="4349" priority="8839" stopIfTrue="1" operator="containsText" text="NS">
      <formula>NOT(ISERROR(SEARCH("NS",AZ213)))</formula>
    </cfRule>
  </conditionalFormatting>
  <conditionalFormatting sqref="AZ213">
    <cfRule type="containsText" dxfId="4348" priority="8840" stopIfTrue="1" operator="containsText" text="DW">
      <formula>NOT(ISERROR(SEARCH("DW",AZ213)))</formula>
    </cfRule>
  </conditionalFormatting>
  <conditionalFormatting sqref="AZ213">
    <cfRule type="containsText" dxfId="4347" priority="8841" stopIfTrue="1" operator="containsText" text="NC">
      <formula>NOT(ISERROR(SEARCH("NC",AZ213)))</formula>
    </cfRule>
  </conditionalFormatting>
  <conditionalFormatting sqref="AZ214">
    <cfRule type="containsText" dxfId="4346" priority="8842" stopIfTrue="1" operator="containsText" text="NS">
      <formula>NOT(ISERROR(SEARCH("NS",AZ214)))</formula>
    </cfRule>
  </conditionalFormatting>
  <conditionalFormatting sqref="AZ214">
    <cfRule type="containsText" dxfId="4345" priority="8843" stopIfTrue="1" operator="containsText" text="DW">
      <formula>NOT(ISERROR(SEARCH("DW",AZ214)))</formula>
    </cfRule>
  </conditionalFormatting>
  <conditionalFormatting sqref="AZ214">
    <cfRule type="containsText" dxfId="4344" priority="8844" stopIfTrue="1" operator="containsText" text="NC">
      <formula>NOT(ISERROR(SEARCH("NC",AZ214)))</formula>
    </cfRule>
  </conditionalFormatting>
  <conditionalFormatting sqref="AZ222">
    <cfRule type="containsText" dxfId="4343" priority="8845" stopIfTrue="1" operator="containsText" text="NS">
      <formula>NOT(ISERROR(SEARCH("NS",AZ222)))</formula>
    </cfRule>
  </conditionalFormatting>
  <conditionalFormatting sqref="AZ222">
    <cfRule type="containsText" dxfId="4342" priority="8846" stopIfTrue="1" operator="containsText" text="DW">
      <formula>NOT(ISERROR(SEARCH("DW",AZ222)))</formula>
    </cfRule>
  </conditionalFormatting>
  <conditionalFormatting sqref="AZ222">
    <cfRule type="containsText" dxfId="4341" priority="8847" stopIfTrue="1" operator="containsText" text="NC">
      <formula>NOT(ISERROR(SEARCH("NC",AZ222)))</formula>
    </cfRule>
  </conditionalFormatting>
  <conditionalFormatting sqref="AB204:AB207">
    <cfRule type="containsText" dxfId="4340" priority="8848" stopIfTrue="1" operator="containsText" text="NS">
      <formula>NOT(ISERROR(SEARCH("NS",AB204:AB207)))</formula>
    </cfRule>
  </conditionalFormatting>
  <conditionalFormatting sqref="AB204:AB207">
    <cfRule type="containsText" dxfId="4339" priority="8849" stopIfTrue="1" operator="containsText" text="DW">
      <formula>NOT(ISERROR(SEARCH("DW",AB204:AB207)))</formula>
    </cfRule>
  </conditionalFormatting>
  <conditionalFormatting sqref="AB204:AB207">
    <cfRule type="containsText" dxfId="4338" priority="8850" stopIfTrue="1" operator="containsText" text="NC">
      <formula>NOT(ISERROR(SEARCH("NC",AB204:AB207)))</formula>
    </cfRule>
  </conditionalFormatting>
  <conditionalFormatting sqref="AB230:AB243">
    <cfRule type="containsText" dxfId="4337" priority="8851" stopIfTrue="1" operator="containsText" text="NS">
      <formula>NOT(ISERROR(SEARCH("NS",AB230:AB243)))</formula>
    </cfRule>
  </conditionalFormatting>
  <conditionalFormatting sqref="AB230:AB243">
    <cfRule type="containsText" dxfId="4336" priority="8852" stopIfTrue="1" operator="containsText" text="DW">
      <formula>NOT(ISERROR(SEARCH("DW",AB230:AB243)))</formula>
    </cfRule>
  </conditionalFormatting>
  <conditionalFormatting sqref="AB230:AB243">
    <cfRule type="containsText" dxfId="4335" priority="8853" stopIfTrue="1" operator="containsText" text="NC">
      <formula>NOT(ISERROR(SEARCH("NC",AB230:AB243)))</formula>
    </cfRule>
  </conditionalFormatting>
  <conditionalFormatting sqref="AB218:AB221">
    <cfRule type="containsText" dxfId="4334" priority="8854" stopIfTrue="1" operator="containsText" text="NS">
      <formula>NOT(ISERROR(SEARCH("NS",AB218:AB221)))</formula>
    </cfRule>
  </conditionalFormatting>
  <conditionalFormatting sqref="AB218:AB221">
    <cfRule type="containsText" dxfId="4333" priority="8855" stopIfTrue="1" operator="containsText" text="DW">
      <formula>NOT(ISERROR(SEARCH("DW",AB218:AB221)))</formula>
    </cfRule>
  </conditionalFormatting>
  <conditionalFormatting sqref="AB218:AB221">
    <cfRule type="containsText" dxfId="4332" priority="8856" stopIfTrue="1" operator="containsText" text="NC">
      <formula>NOT(ISERROR(SEARCH("NC",AB218:AB221)))</formula>
    </cfRule>
  </conditionalFormatting>
  <conditionalFormatting sqref="AB223:AB227">
    <cfRule type="containsText" dxfId="4331" priority="8857" stopIfTrue="1" operator="containsText" text="NS">
      <formula>NOT(ISERROR(SEARCH("NS",AB223:AB227)))</formula>
    </cfRule>
  </conditionalFormatting>
  <conditionalFormatting sqref="AB223:AB227">
    <cfRule type="containsText" dxfId="4330" priority="8858" stopIfTrue="1" operator="containsText" text="DW">
      <formula>NOT(ISERROR(SEARCH("DW",AB223:AB227)))</formula>
    </cfRule>
  </conditionalFormatting>
  <conditionalFormatting sqref="AB223:AB227">
    <cfRule type="containsText" dxfId="4329" priority="8859" stopIfTrue="1" operator="containsText" text="NC">
      <formula>NOT(ISERROR(SEARCH("NC",AB223:AB227)))</formula>
    </cfRule>
  </conditionalFormatting>
  <conditionalFormatting sqref="AB228:AB229">
    <cfRule type="containsText" dxfId="4328" priority="8860" stopIfTrue="1" operator="containsText" text="NS">
      <formula>NOT(ISERROR(SEARCH("NS",AB228:AB229)))</formula>
    </cfRule>
  </conditionalFormatting>
  <conditionalFormatting sqref="AB228:AB229">
    <cfRule type="containsText" dxfId="4327" priority="8861" stopIfTrue="1" operator="containsText" text="DW">
      <formula>NOT(ISERROR(SEARCH("DW",AB228:AB229)))</formula>
    </cfRule>
  </conditionalFormatting>
  <conditionalFormatting sqref="AB228:AB229">
    <cfRule type="containsText" dxfId="4326" priority="8862" stopIfTrue="1" operator="containsText" text="NC">
      <formula>NOT(ISERROR(SEARCH("NC",AB228:AB229)))</formula>
    </cfRule>
  </conditionalFormatting>
  <conditionalFormatting sqref="AB208">
    <cfRule type="containsText" dxfId="4325" priority="8863" stopIfTrue="1" operator="containsText" text="NS">
      <formula>NOT(ISERROR(SEARCH("NS",AB208)))</formula>
    </cfRule>
  </conditionalFormatting>
  <conditionalFormatting sqref="AB208">
    <cfRule type="containsText" dxfId="4324" priority="8864" stopIfTrue="1" operator="containsText" text="DW">
      <formula>NOT(ISERROR(SEARCH("DW",AB208)))</formula>
    </cfRule>
  </conditionalFormatting>
  <conditionalFormatting sqref="AB208">
    <cfRule type="containsText" dxfId="4323" priority="8865" stopIfTrue="1" operator="containsText" text="NC">
      <formula>NOT(ISERROR(SEARCH("NC",AB208)))</formula>
    </cfRule>
  </conditionalFormatting>
  <conditionalFormatting sqref="AB215:AB217">
    <cfRule type="containsText" dxfId="4322" priority="8866" stopIfTrue="1" operator="containsText" text="NS">
      <formula>NOT(ISERROR(SEARCH("NS",AB215:AB217)))</formula>
    </cfRule>
  </conditionalFormatting>
  <conditionalFormatting sqref="AB215:AB217">
    <cfRule type="containsText" dxfId="4321" priority="8867" stopIfTrue="1" operator="containsText" text="DW">
      <formula>NOT(ISERROR(SEARCH("DW",AB215:AB217)))</formula>
    </cfRule>
  </conditionalFormatting>
  <conditionalFormatting sqref="AB215:AB217">
    <cfRule type="containsText" dxfId="4320" priority="8868" stopIfTrue="1" operator="containsText" text="NC">
      <formula>NOT(ISERROR(SEARCH("NC",AB215:AB217)))</formula>
    </cfRule>
  </conditionalFormatting>
  <conditionalFormatting sqref="AB211:AB212">
    <cfRule type="containsText" dxfId="4319" priority="8869" stopIfTrue="1" operator="containsText" text="NS">
      <formula>NOT(ISERROR(SEARCH("NS",AB211:AB212)))</formula>
    </cfRule>
  </conditionalFormatting>
  <conditionalFormatting sqref="AB211:AB212">
    <cfRule type="containsText" dxfId="4318" priority="8870" stopIfTrue="1" operator="containsText" text="DW">
      <formula>NOT(ISERROR(SEARCH("DW",AB211:AB212)))</formula>
    </cfRule>
  </conditionalFormatting>
  <conditionalFormatting sqref="AB211:AB212">
    <cfRule type="containsText" dxfId="4317" priority="8871" stopIfTrue="1" operator="containsText" text="NC">
      <formula>NOT(ISERROR(SEARCH("NC",AB211:AB212)))</formula>
    </cfRule>
  </conditionalFormatting>
  <conditionalFormatting sqref="AB209:AB210">
    <cfRule type="containsText" dxfId="4316" priority="8872" stopIfTrue="1" operator="containsText" text="NS">
      <formula>NOT(ISERROR(SEARCH("NS",AB209:AB210)))</formula>
    </cfRule>
  </conditionalFormatting>
  <conditionalFormatting sqref="AB209:AB210">
    <cfRule type="containsText" dxfId="4315" priority="8873" stopIfTrue="1" operator="containsText" text="DW">
      <formula>NOT(ISERROR(SEARCH("DW",AB209:AB210)))</formula>
    </cfRule>
  </conditionalFormatting>
  <conditionalFormatting sqref="AB209:AB210">
    <cfRule type="containsText" dxfId="4314" priority="8874" stopIfTrue="1" operator="containsText" text="NC">
      <formula>NOT(ISERROR(SEARCH("NC",AB209:AB210)))</formula>
    </cfRule>
  </conditionalFormatting>
  <conditionalFormatting sqref="AB213">
    <cfRule type="containsText" dxfId="4313" priority="8875" stopIfTrue="1" operator="containsText" text="NS">
      <formula>NOT(ISERROR(SEARCH("NS",AB213)))</formula>
    </cfRule>
  </conditionalFormatting>
  <conditionalFormatting sqref="AB213">
    <cfRule type="containsText" dxfId="4312" priority="8876" stopIfTrue="1" operator="containsText" text="DW">
      <formula>NOT(ISERROR(SEARCH("DW",AB213)))</formula>
    </cfRule>
  </conditionalFormatting>
  <conditionalFormatting sqref="AB213">
    <cfRule type="containsText" dxfId="4311" priority="8877" stopIfTrue="1" operator="containsText" text="NC">
      <formula>NOT(ISERROR(SEARCH("NC",AB213)))</formula>
    </cfRule>
  </conditionalFormatting>
  <conditionalFormatting sqref="AB214">
    <cfRule type="containsText" dxfId="4310" priority="8878" stopIfTrue="1" operator="containsText" text="NS">
      <formula>NOT(ISERROR(SEARCH("NS",AB214)))</formula>
    </cfRule>
  </conditionalFormatting>
  <conditionalFormatting sqref="AB214">
    <cfRule type="containsText" dxfId="4309" priority="8879" stopIfTrue="1" operator="containsText" text="DW">
      <formula>NOT(ISERROR(SEARCH("DW",AB214)))</formula>
    </cfRule>
  </conditionalFormatting>
  <conditionalFormatting sqref="AB214">
    <cfRule type="containsText" dxfId="4308" priority="8880" stopIfTrue="1" operator="containsText" text="NC">
      <formula>NOT(ISERROR(SEARCH("NC",AB214)))</formula>
    </cfRule>
  </conditionalFormatting>
  <conditionalFormatting sqref="AB222">
    <cfRule type="containsText" dxfId="4307" priority="8881" stopIfTrue="1" operator="containsText" text="NS">
      <formula>NOT(ISERROR(SEARCH("NS",AB222)))</formula>
    </cfRule>
  </conditionalFormatting>
  <conditionalFormatting sqref="AB222">
    <cfRule type="containsText" dxfId="4306" priority="8882" stopIfTrue="1" operator="containsText" text="DW">
      <formula>NOT(ISERROR(SEARCH("DW",AB222)))</formula>
    </cfRule>
  </conditionalFormatting>
  <conditionalFormatting sqref="AB222">
    <cfRule type="containsText" dxfId="4305" priority="8883" stopIfTrue="1" operator="containsText" text="NC">
      <formula>NOT(ISERROR(SEARCH("NC",AB222)))</formula>
    </cfRule>
  </conditionalFormatting>
  <conditionalFormatting sqref="AS204:AS207">
    <cfRule type="containsText" dxfId="4304" priority="8884" stopIfTrue="1" operator="containsText" text="NS">
      <formula>NOT(ISERROR(SEARCH("NS",AS204:AS207)))</formula>
    </cfRule>
  </conditionalFormatting>
  <conditionalFormatting sqref="AS204:AS207">
    <cfRule type="containsText" dxfId="4303" priority="8885" stopIfTrue="1" operator="containsText" text="DW">
      <formula>NOT(ISERROR(SEARCH("DW",AS204:AS207)))</formula>
    </cfRule>
  </conditionalFormatting>
  <conditionalFormatting sqref="AS204:AS207">
    <cfRule type="containsText" dxfId="4302" priority="8886" stopIfTrue="1" operator="containsText" text="NC">
      <formula>NOT(ISERROR(SEARCH("NC",AS204:AS207)))</formula>
    </cfRule>
  </conditionalFormatting>
  <conditionalFormatting sqref="AS230:AS243">
    <cfRule type="containsText" dxfId="4301" priority="8887" stopIfTrue="1" operator="containsText" text="NS">
      <formula>NOT(ISERROR(SEARCH("NS",AS230:AS243)))</formula>
    </cfRule>
  </conditionalFormatting>
  <conditionalFormatting sqref="AS230:AS243">
    <cfRule type="containsText" dxfId="4300" priority="8888" stopIfTrue="1" operator="containsText" text="DW">
      <formula>NOT(ISERROR(SEARCH("DW",AS230:AS243)))</formula>
    </cfRule>
  </conditionalFormatting>
  <conditionalFormatting sqref="AS230:AS243">
    <cfRule type="containsText" dxfId="4299" priority="8889" stopIfTrue="1" operator="containsText" text="NC">
      <formula>NOT(ISERROR(SEARCH("NC",AS230:AS243)))</formula>
    </cfRule>
  </conditionalFormatting>
  <conditionalFormatting sqref="AS223:AS227">
    <cfRule type="containsText" dxfId="4298" priority="8890" stopIfTrue="1" operator="containsText" text="NS">
      <formula>NOT(ISERROR(SEARCH("NS",AS223:AS227)))</formula>
    </cfRule>
  </conditionalFormatting>
  <conditionalFormatting sqref="AS223:AS227">
    <cfRule type="containsText" dxfId="4297" priority="8891" stopIfTrue="1" operator="containsText" text="DW">
      <formula>NOT(ISERROR(SEARCH("DW",AS223:AS227)))</formula>
    </cfRule>
  </conditionalFormatting>
  <conditionalFormatting sqref="AS223:AS227">
    <cfRule type="containsText" dxfId="4296" priority="8892" stopIfTrue="1" operator="containsText" text="NC">
      <formula>NOT(ISERROR(SEARCH("NC",AS223:AS227)))</formula>
    </cfRule>
  </conditionalFormatting>
  <conditionalFormatting sqref="AS218:AS221">
    <cfRule type="containsText" dxfId="4295" priority="8893" stopIfTrue="1" operator="containsText" text="NS">
      <formula>NOT(ISERROR(SEARCH("NS",AS218:AS221)))</formula>
    </cfRule>
  </conditionalFormatting>
  <conditionalFormatting sqref="AS218:AS221">
    <cfRule type="containsText" dxfId="4294" priority="8894" stopIfTrue="1" operator="containsText" text="DW">
      <formula>NOT(ISERROR(SEARCH("DW",AS218:AS221)))</formula>
    </cfRule>
  </conditionalFormatting>
  <conditionalFormatting sqref="AS218:AS221">
    <cfRule type="containsText" dxfId="4293" priority="8895" stopIfTrue="1" operator="containsText" text="NC">
      <formula>NOT(ISERROR(SEARCH("NC",AS218:AS221)))</formula>
    </cfRule>
  </conditionalFormatting>
  <conditionalFormatting sqref="AS228:AS229">
    <cfRule type="containsText" dxfId="4292" priority="8896" stopIfTrue="1" operator="containsText" text="NS">
      <formula>NOT(ISERROR(SEARCH("NS",AS228:AS229)))</formula>
    </cfRule>
  </conditionalFormatting>
  <conditionalFormatting sqref="AS228:AS229">
    <cfRule type="containsText" dxfId="4291" priority="8897" stopIfTrue="1" operator="containsText" text="DW">
      <formula>NOT(ISERROR(SEARCH("DW",AS228:AS229)))</formula>
    </cfRule>
  </conditionalFormatting>
  <conditionalFormatting sqref="AS228:AS229">
    <cfRule type="containsText" dxfId="4290" priority="8898" stopIfTrue="1" operator="containsText" text="NC">
      <formula>NOT(ISERROR(SEARCH("NC",AS228:AS229)))</formula>
    </cfRule>
  </conditionalFormatting>
  <conditionalFormatting sqref="AS208">
    <cfRule type="containsText" dxfId="4289" priority="8899" stopIfTrue="1" operator="containsText" text="NS">
      <formula>NOT(ISERROR(SEARCH("NS",AS208)))</formula>
    </cfRule>
  </conditionalFormatting>
  <conditionalFormatting sqref="AS208">
    <cfRule type="containsText" dxfId="4288" priority="8900" stopIfTrue="1" operator="containsText" text="DW">
      <formula>NOT(ISERROR(SEARCH("DW",AS208)))</formula>
    </cfRule>
  </conditionalFormatting>
  <conditionalFormatting sqref="AS208">
    <cfRule type="containsText" dxfId="4287" priority="8901" stopIfTrue="1" operator="containsText" text="NC">
      <formula>NOT(ISERROR(SEARCH("NC",AS208)))</formula>
    </cfRule>
  </conditionalFormatting>
  <conditionalFormatting sqref="AS215:AS217">
    <cfRule type="containsText" dxfId="4286" priority="8902" stopIfTrue="1" operator="containsText" text="NS">
      <formula>NOT(ISERROR(SEARCH("NS",AS215:AS217)))</formula>
    </cfRule>
  </conditionalFormatting>
  <conditionalFormatting sqref="AS215:AS217">
    <cfRule type="containsText" dxfId="4285" priority="8903" stopIfTrue="1" operator="containsText" text="DW">
      <formula>NOT(ISERROR(SEARCH("DW",AS215:AS217)))</formula>
    </cfRule>
  </conditionalFormatting>
  <conditionalFormatting sqref="AS215:AS217">
    <cfRule type="containsText" dxfId="4284" priority="8904" stopIfTrue="1" operator="containsText" text="NC">
      <formula>NOT(ISERROR(SEARCH("NC",AS215:AS217)))</formula>
    </cfRule>
  </conditionalFormatting>
  <conditionalFormatting sqref="AS211:AS212">
    <cfRule type="containsText" dxfId="4283" priority="8905" stopIfTrue="1" operator="containsText" text="NS">
      <formula>NOT(ISERROR(SEARCH("NS",AS211:AS212)))</formula>
    </cfRule>
  </conditionalFormatting>
  <conditionalFormatting sqref="AS211:AS212">
    <cfRule type="containsText" dxfId="4282" priority="8906" stopIfTrue="1" operator="containsText" text="DW">
      <formula>NOT(ISERROR(SEARCH("DW",AS211:AS212)))</formula>
    </cfRule>
  </conditionalFormatting>
  <conditionalFormatting sqref="AS211:AS212">
    <cfRule type="containsText" dxfId="4281" priority="8907" stopIfTrue="1" operator="containsText" text="NC">
      <formula>NOT(ISERROR(SEARCH("NC",AS211:AS212)))</formula>
    </cfRule>
  </conditionalFormatting>
  <conditionalFormatting sqref="AS209:AS210">
    <cfRule type="containsText" dxfId="4280" priority="8908" stopIfTrue="1" operator="containsText" text="NS">
      <formula>NOT(ISERROR(SEARCH("NS",AS209:AS210)))</formula>
    </cfRule>
  </conditionalFormatting>
  <conditionalFormatting sqref="AS209:AS210">
    <cfRule type="containsText" dxfId="4279" priority="8909" stopIfTrue="1" operator="containsText" text="DW">
      <formula>NOT(ISERROR(SEARCH("DW",AS209:AS210)))</formula>
    </cfRule>
  </conditionalFormatting>
  <conditionalFormatting sqref="AS209:AS210">
    <cfRule type="containsText" dxfId="4278" priority="8910" stopIfTrue="1" operator="containsText" text="NC">
      <formula>NOT(ISERROR(SEARCH("NC",AS209:AS210)))</formula>
    </cfRule>
  </conditionalFormatting>
  <conditionalFormatting sqref="AS213">
    <cfRule type="containsText" dxfId="4277" priority="8911" stopIfTrue="1" operator="containsText" text="NS">
      <formula>NOT(ISERROR(SEARCH("NS",AS213)))</formula>
    </cfRule>
  </conditionalFormatting>
  <conditionalFormatting sqref="AS213">
    <cfRule type="containsText" dxfId="4276" priority="8912" stopIfTrue="1" operator="containsText" text="DW">
      <formula>NOT(ISERROR(SEARCH("DW",AS213)))</formula>
    </cfRule>
  </conditionalFormatting>
  <conditionalFormatting sqref="AS213">
    <cfRule type="containsText" dxfId="4275" priority="8913" stopIfTrue="1" operator="containsText" text="NC">
      <formula>NOT(ISERROR(SEARCH("NC",AS213)))</formula>
    </cfRule>
  </conditionalFormatting>
  <conditionalFormatting sqref="AS214">
    <cfRule type="containsText" dxfId="4274" priority="8914" stopIfTrue="1" operator="containsText" text="NS">
      <formula>NOT(ISERROR(SEARCH("NS",AS214)))</formula>
    </cfRule>
  </conditionalFormatting>
  <conditionalFormatting sqref="AS214">
    <cfRule type="containsText" dxfId="4273" priority="8915" stopIfTrue="1" operator="containsText" text="DW">
      <formula>NOT(ISERROR(SEARCH("DW",AS214)))</formula>
    </cfRule>
  </conditionalFormatting>
  <conditionalFormatting sqref="AS214">
    <cfRule type="containsText" dxfId="4272" priority="8916" stopIfTrue="1" operator="containsText" text="NC">
      <formula>NOT(ISERROR(SEARCH("NC",AS214)))</formula>
    </cfRule>
  </conditionalFormatting>
  <conditionalFormatting sqref="AS222">
    <cfRule type="containsText" dxfId="4271" priority="8917" stopIfTrue="1" operator="containsText" text="NS">
      <formula>NOT(ISERROR(SEARCH("NS",AS222)))</formula>
    </cfRule>
  </conditionalFormatting>
  <conditionalFormatting sqref="AS222">
    <cfRule type="containsText" dxfId="4270" priority="8918" stopIfTrue="1" operator="containsText" text="DW">
      <formula>NOT(ISERROR(SEARCH("DW",AS222)))</formula>
    </cfRule>
  </conditionalFormatting>
  <conditionalFormatting sqref="AS222">
    <cfRule type="containsText" dxfId="4269" priority="8919" stopIfTrue="1" operator="containsText" text="NC">
      <formula>NOT(ISERROR(SEARCH("NC",AS222)))</formula>
    </cfRule>
  </conditionalFormatting>
  <conditionalFormatting sqref="AC204:AC207">
    <cfRule type="containsText" dxfId="4268" priority="8920" stopIfTrue="1" operator="containsText" text="NS">
      <formula>NOT(ISERROR(SEARCH("NS",AC204:AC207)))</formula>
    </cfRule>
  </conditionalFormatting>
  <conditionalFormatting sqref="AC204:AC207">
    <cfRule type="containsText" dxfId="4267" priority="8921" stopIfTrue="1" operator="containsText" text="DW">
      <formula>NOT(ISERROR(SEARCH("DW",AC204:AC207)))</formula>
    </cfRule>
  </conditionalFormatting>
  <conditionalFormatting sqref="AC204:AC207">
    <cfRule type="containsText" dxfId="4266" priority="8922" stopIfTrue="1" operator="containsText" text="NC">
      <formula>NOT(ISERROR(SEARCH("NC",AC204:AC207)))</formula>
    </cfRule>
  </conditionalFormatting>
  <conditionalFormatting sqref="AC230:AC243">
    <cfRule type="containsText" dxfId="4265" priority="8923" stopIfTrue="1" operator="containsText" text="NS">
      <formula>NOT(ISERROR(SEARCH("NS",AC230:AC243)))</formula>
    </cfRule>
  </conditionalFormatting>
  <conditionalFormatting sqref="AC230:AC243">
    <cfRule type="containsText" dxfId="4264" priority="8924" stopIfTrue="1" operator="containsText" text="DW">
      <formula>NOT(ISERROR(SEARCH("DW",AC230:AC243)))</formula>
    </cfRule>
  </conditionalFormatting>
  <conditionalFormatting sqref="AC230:AC243">
    <cfRule type="containsText" dxfId="4263" priority="8925" stopIfTrue="1" operator="containsText" text="NC">
      <formula>NOT(ISERROR(SEARCH("NC",AC230:AC243)))</formula>
    </cfRule>
  </conditionalFormatting>
  <conditionalFormatting sqref="AC218:AC221">
    <cfRule type="containsText" dxfId="4262" priority="8926" stopIfTrue="1" operator="containsText" text="NS">
      <formula>NOT(ISERROR(SEARCH("NS",AC218:AC221)))</formula>
    </cfRule>
  </conditionalFormatting>
  <conditionalFormatting sqref="AC218:AC221">
    <cfRule type="containsText" dxfId="4261" priority="8927" stopIfTrue="1" operator="containsText" text="DW">
      <formula>NOT(ISERROR(SEARCH("DW",AC218:AC221)))</formula>
    </cfRule>
  </conditionalFormatting>
  <conditionalFormatting sqref="AC218:AC221">
    <cfRule type="containsText" dxfId="4260" priority="8928" stopIfTrue="1" operator="containsText" text="NC">
      <formula>NOT(ISERROR(SEARCH("NC",AC218:AC221)))</formula>
    </cfRule>
  </conditionalFormatting>
  <conditionalFormatting sqref="AC223:AC227">
    <cfRule type="containsText" dxfId="4259" priority="8929" stopIfTrue="1" operator="containsText" text="NS">
      <formula>NOT(ISERROR(SEARCH("NS",AC223:AC227)))</formula>
    </cfRule>
  </conditionalFormatting>
  <conditionalFormatting sqref="AC223:AC227">
    <cfRule type="containsText" dxfId="4258" priority="8930" stopIfTrue="1" operator="containsText" text="DW">
      <formula>NOT(ISERROR(SEARCH("DW",AC223:AC227)))</formula>
    </cfRule>
  </conditionalFormatting>
  <conditionalFormatting sqref="AC223:AC227">
    <cfRule type="containsText" dxfId="4257" priority="8931" stopIfTrue="1" operator="containsText" text="NC">
      <formula>NOT(ISERROR(SEARCH("NC",AC223:AC227)))</formula>
    </cfRule>
  </conditionalFormatting>
  <conditionalFormatting sqref="AC228:AC229">
    <cfRule type="containsText" dxfId="4256" priority="8932" stopIfTrue="1" operator="containsText" text="NS">
      <formula>NOT(ISERROR(SEARCH("NS",AC228:AC229)))</formula>
    </cfRule>
  </conditionalFormatting>
  <conditionalFormatting sqref="AC228:AC229">
    <cfRule type="containsText" dxfId="4255" priority="8933" stopIfTrue="1" operator="containsText" text="DW">
      <formula>NOT(ISERROR(SEARCH("DW",AC228:AC229)))</formula>
    </cfRule>
  </conditionalFormatting>
  <conditionalFormatting sqref="AC228:AC229">
    <cfRule type="containsText" dxfId="4254" priority="8934" stopIfTrue="1" operator="containsText" text="NC">
      <formula>NOT(ISERROR(SEARCH("NC",AC228:AC229)))</formula>
    </cfRule>
  </conditionalFormatting>
  <conditionalFormatting sqref="AC208">
    <cfRule type="containsText" dxfId="4253" priority="8935" stopIfTrue="1" operator="containsText" text="NS">
      <formula>NOT(ISERROR(SEARCH("NS",AC208)))</formula>
    </cfRule>
  </conditionalFormatting>
  <conditionalFormatting sqref="AC208">
    <cfRule type="containsText" dxfId="4252" priority="8936" stopIfTrue="1" operator="containsText" text="DW">
      <formula>NOT(ISERROR(SEARCH("DW",AC208)))</formula>
    </cfRule>
  </conditionalFormatting>
  <conditionalFormatting sqref="AC208">
    <cfRule type="containsText" dxfId="4251" priority="8937" stopIfTrue="1" operator="containsText" text="NC">
      <formula>NOT(ISERROR(SEARCH("NC",AC208)))</formula>
    </cfRule>
  </conditionalFormatting>
  <conditionalFormatting sqref="AC215:AC217">
    <cfRule type="containsText" dxfId="4250" priority="8938" stopIfTrue="1" operator="containsText" text="NS">
      <formula>NOT(ISERROR(SEARCH("NS",AC215:AC217)))</formula>
    </cfRule>
  </conditionalFormatting>
  <conditionalFormatting sqref="AC215:AC217">
    <cfRule type="containsText" dxfId="4249" priority="8939" stopIfTrue="1" operator="containsText" text="DW">
      <formula>NOT(ISERROR(SEARCH("DW",AC215:AC217)))</formula>
    </cfRule>
  </conditionalFormatting>
  <conditionalFormatting sqref="AC215:AC217">
    <cfRule type="containsText" dxfId="4248" priority="8940" stopIfTrue="1" operator="containsText" text="NC">
      <formula>NOT(ISERROR(SEARCH("NC",AC215:AC217)))</formula>
    </cfRule>
  </conditionalFormatting>
  <conditionalFormatting sqref="AC211:AC212">
    <cfRule type="containsText" dxfId="4247" priority="8941" stopIfTrue="1" operator="containsText" text="NS">
      <formula>NOT(ISERROR(SEARCH("NS",AC211:AC212)))</formula>
    </cfRule>
  </conditionalFormatting>
  <conditionalFormatting sqref="AC211:AC212">
    <cfRule type="containsText" dxfId="4246" priority="8942" stopIfTrue="1" operator="containsText" text="DW">
      <formula>NOT(ISERROR(SEARCH("DW",AC211:AC212)))</formula>
    </cfRule>
  </conditionalFormatting>
  <conditionalFormatting sqref="AC211:AC212">
    <cfRule type="containsText" dxfId="4245" priority="8943" stopIfTrue="1" operator="containsText" text="NC">
      <formula>NOT(ISERROR(SEARCH("NC",AC211:AC212)))</formula>
    </cfRule>
  </conditionalFormatting>
  <conditionalFormatting sqref="AC209:AC210">
    <cfRule type="containsText" dxfId="4244" priority="8944" stopIfTrue="1" operator="containsText" text="NS">
      <formula>NOT(ISERROR(SEARCH("NS",AC209:AC210)))</formula>
    </cfRule>
  </conditionalFormatting>
  <conditionalFormatting sqref="AC209:AC210">
    <cfRule type="containsText" dxfId="4243" priority="8945" stopIfTrue="1" operator="containsText" text="DW">
      <formula>NOT(ISERROR(SEARCH("DW",AC209:AC210)))</formula>
    </cfRule>
  </conditionalFormatting>
  <conditionalFormatting sqref="AC209:AC210">
    <cfRule type="containsText" dxfId="4242" priority="8946" stopIfTrue="1" operator="containsText" text="NC">
      <formula>NOT(ISERROR(SEARCH("NC",AC209:AC210)))</formula>
    </cfRule>
  </conditionalFormatting>
  <conditionalFormatting sqref="AC213">
    <cfRule type="containsText" dxfId="4241" priority="8947" stopIfTrue="1" operator="containsText" text="NS">
      <formula>NOT(ISERROR(SEARCH("NS",AC213)))</formula>
    </cfRule>
  </conditionalFormatting>
  <conditionalFormatting sqref="AC213">
    <cfRule type="containsText" dxfId="4240" priority="8948" stopIfTrue="1" operator="containsText" text="DW">
      <formula>NOT(ISERROR(SEARCH("DW",AC213)))</formula>
    </cfRule>
  </conditionalFormatting>
  <conditionalFormatting sqref="AC213">
    <cfRule type="containsText" dxfId="4239" priority="8949" stopIfTrue="1" operator="containsText" text="NC">
      <formula>NOT(ISERROR(SEARCH("NC",AC213)))</formula>
    </cfRule>
  </conditionalFormatting>
  <conditionalFormatting sqref="AC214">
    <cfRule type="containsText" dxfId="4238" priority="8950" stopIfTrue="1" operator="containsText" text="NS">
      <formula>NOT(ISERROR(SEARCH("NS",AC214)))</formula>
    </cfRule>
  </conditionalFormatting>
  <conditionalFormatting sqref="AC214">
    <cfRule type="containsText" dxfId="4237" priority="8951" stopIfTrue="1" operator="containsText" text="DW">
      <formula>NOT(ISERROR(SEARCH("DW",AC214)))</formula>
    </cfRule>
  </conditionalFormatting>
  <conditionalFormatting sqref="AC214">
    <cfRule type="containsText" dxfId="4236" priority="8952" stopIfTrue="1" operator="containsText" text="NC">
      <formula>NOT(ISERROR(SEARCH("NC",AC214)))</formula>
    </cfRule>
  </conditionalFormatting>
  <conditionalFormatting sqref="AC222">
    <cfRule type="containsText" dxfId="4235" priority="8953" stopIfTrue="1" operator="containsText" text="NS">
      <formula>NOT(ISERROR(SEARCH("NS",AC222)))</formula>
    </cfRule>
  </conditionalFormatting>
  <conditionalFormatting sqref="AC222">
    <cfRule type="containsText" dxfId="4234" priority="8954" stopIfTrue="1" operator="containsText" text="DW">
      <formula>NOT(ISERROR(SEARCH("DW",AC222)))</formula>
    </cfRule>
  </conditionalFormatting>
  <conditionalFormatting sqref="AC222">
    <cfRule type="containsText" dxfId="4233" priority="8955" stopIfTrue="1" operator="containsText" text="NC">
      <formula>NOT(ISERROR(SEARCH("NC",AC222)))</formula>
    </cfRule>
  </conditionalFormatting>
  <conditionalFormatting sqref="AA204:AA207">
    <cfRule type="containsText" dxfId="4232" priority="8956" stopIfTrue="1" operator="containsText" text="NS">
      <formula>NOT(ISERROR(SEARCH("NS",AA204:AA207)))</formula>
    </cfRule>
  </conditionalFormatting>
  <conditionalFormatting sqref="AA204:AA207">
    <cfRule type="containsText" dxfId="4231" priority="8957" stopIfTrue="1" operator="containsText" text="DW">
      <formula>NOT(ISERROR(SEARCH("DW",AA204:AA207)))</formula>
    </cfRule>
  </conditionalFormatting>
  <conditionalFormatting sqref="AA204:AA207">
    <cfRule type="containsText" dxfId="4230" priority="8958" stopIfTrue="1" operator="containsText" text="NC">
      <formula>NOT(ISERROR(SEARCH("NC",AA204:AA207)))</formula>
    </cfRule>
  </conditionalFormatting>
  <conditionalFormatting sqref="AA230:AA243">
    <cfRule type="containsText" dxfId="4229" priority="8959" stopIfTrue="1" operator="containsText" text="NS">
      <formula>NOT(ISERROR(SEARCH("NS",AA230:AA243)))</formula>
    </cfRule>
  </conditionalFormatting>
  <conditionalFormatting sqref="AA230:AA243">
    <cfRule type="containsText" dxfId="4228" priority="8960" stopIfTrue="1" operator="containsText" text="DW">
      <formula>NOT(ISERROR(SEARCH("DW",AA230:AA243)))</formula>
    </cfRule>
  </conditionalFormatting>
  <conditionalFormatting sqref="AA230:AA243">
    <cfRule type="containsText" dxfId="4227" priority="8961" stopIfTrue="1" operator="containsText" text="NC">
      <formula>NOT(ISERROR(SEARCH("NC",AA230:AA243)))</formula>
    </cfRule>
  </conditionalFormatting>
  <conditionalFormatting sqref="AA218:AA221">
    <cfRule type="containsText" dxfId="4226" priority="8962" stopIfTrue="1" operator="containsText" text="NS">
      <formula>NOT(ISERROR(SEARCH("NS",AA218:AA221)))</formula>
    </cfRule>
  </conditionalFormatting>
  <conditionalFormatting sqref="AA218:AA221">
    <cfRule type="containsText" dxfId="4225" priority="8963" stopIfTrue="1" operator="containsText" text="DW">
      <formula>NOT(ISERROR(SEARCH("DW",AA218:AA221)))</formula>
    </cfRule>
  </conditionalFormatting>
  <conditionalFormatting sqref="AA218:AA221">
    <cfRule type="containsText" dxfId="4224" priority="8964" stopIfTrue="1" operator="containsText" text="NC">
      <formula>NOT(ISERROR(SEARCH("NC",AA218:AA221)))</formula>
    </cfRule>
  </conditionalFormatting>
  <conditionalFormatting sqref="AA223:AA227">
    <cfRule type="containsText" dxfId="4223" priority="8965" stopIfTrue="1" operator="containsText" text="NS">
      <formula>NOT(ISERROR(SEARCH("NS",AA223:AA227)))</formula>
    </cfRule>
  </conditionalFormatting>
  <conditionalFormatting sqref="AA223:AA227">
    <cfRule type="containsText" dxfId="4222" priority="8966" stopIfTrue="1" operator="containsText" text="DW">
      <formula>NOT(ISERROR(SEARCH("DW",AA223:AA227)))</formula>
    </cfRule>
  </conditionalFormatting>
  <conditionalFormatting sqref="AA223:AA227">
    <cfRule type="containsText" dxfId="4221" priority="8967" stopIfTrue="1" operator="containsText" text="NC">
      <formula>NOT(ISERROR(SEARCH("NC",AA223:AA227)))</formula>
    </cfRule>
  </conditionalFormatting>
  <conditionalFormatting sqref="AA228:AA229">
    <cfRule type="containsText" dxfId="4220" priority="8968" stopIfTrue="1" operator="containsText" text="NS">
      <formula>NOT(ISERROR(SEARCH("NS",AA228:AA229)))</formula>
    </cfRule>
  </conditionalFormatting>
  <conditionalFormatting sqref="AA228:AA229">
    <cfRule type="containsText" dxfId="4219" priority="8969" stopIfTrue="1" operator="containsText" text="DW">
      <formula>NOT(ISERROR(SEARCH("DW",AA228:AA229)))</formula>
    </cfRule>
  </conditionalFormatting>
  <conditionalFormatting sqref="AA228:AA229">
    <cfRule type="containsText" dxfId="4218" priority="8970" stopIfTrue="1" operator="containsText" text="NC">
      <formula>NOT(ISERROR(SEARCH("NC",AA228:AA229)))</formula>
    </cfRule>
  </conditionalFormatting>
  <conditionalFormatting sqref="AA208">
    <cfRule type="containsText" dxfId="4217" priority="8971" stopIfTrue="1" operator="containsText" text="NS">
      <formula>NOT(ISERROR(SEARCH("NS",AA208)))</formula>
    </cfRule>
  </conditionalFormatting>
  <conditionalFormatting sqref="AA208">
    <cfRule type="containsText" dxfId="4216" priority="8972" stopIfTrue="1" operator="containsText" text="DW">
      <formula>NOT(ISERROR(SEARCH("DW",AA208)))</formula>
    </cfRule>
  </conditionalFormatting>
  <conditionalFormatting sqref="AA208">
    <cfRule type="containsText" dxfId="4215" priority="8973" stopIfTrue="1" operator="containsText" text="NC">
      <formula>NOT(ISERROR(SEARCH("NC",AA208)))</formula>
    </cfRule>
  </conditionalFormatting>
  <conditionalFormatting sqref="AA215:AA217">
    <cfRule type="containsText" dxfId="4214" priority="8974" stopIfTrue="1" operator="containsText" text="NS">
      <formula>NOT(ISERROR(SEARCH("NS",AA215:AA217)))</formula>
    </cfRule>
  </conditionalFormatting>
  <conditionalFormatting sqref="AA215:AA217">
    <cfRule type="containsText" dxfId="4213" priority="8975" stopIfTrue="1" operator="containsText" text="DW">
      <formula>NOT(ISERROR(SEARCH("DW",AA215:AA217)))</formula>
    </cfRule>
  </conditionalFormatting>
  <conditionalFormatting sqref="AA215:AA217">
    <cfRule type="containsText" dxfId="4212" priority="8976" stopIfTrue="1" operator="containsText" text="NC">
      <formula>NOT(ISERROR(SEARCH("NC",AA215:AA217)))</formula>
    </cfRule>
  </conditionalFormatting>
  <conditionalFormatting sqref="AA211:AA212">
    <cfRule type="containsText" dxfId="4211" priority="8977" stopIfTrue="1" operator="containsText" text="NS">
      <formula>NOT(ISERROR(SEARCH("NS",AA211:AA212)))</formula>
    </cfRule>
  </conditionalFormatting>
  <conditionalFormatting sqref="AA211:AA212">
    <cfRule type="containsText" dxfId="4210" priority="8978" stopIfTrue="1" operator="containsText" text="DW">
      <formula>NOT(ISERROR(SEARCH("DW",AA211:AA212)))</formula>
    </cfRule>
  </conditionalFormatting>
  <conditionalFormatting sqref="AA211:AA212">
    <cfRule type="containsText" dxfId="4209" priority="8979" stopIfTrue="1" operator="containsText" text="NC">
      <formula>NOT(ISERROR(SEARCH("NC",AA211:AA212)))</formula>
    </cfRule>
  </conditionalFormatting>
  <conditionalFormatting sqref="AA209:AA210">
    <cfRule type="containsText" dxfId="4208" priority="8980" stopIfTrue="1" operator="containsText" text="NS">
      <formula>NOT(ISERROR(SEARCH("NS",AA209:AA210)))</formula>
    </cfRule>
  </conditionalFormatting>
  <conditionalFormatting sqref="AA209:AA210">
    <cfRule type="containsText" dxfId="4207" priority="8981" stopIfTrue="1" operator="containsText" text="DW">
      <formula>NOT(ISERROR(SEARCH("DW",AA209:AA210)))</formula>
    </cfRule>
  </conditionalFormatting>
  <conditionalFormatting sqref="AA209:AA210">
    <cfRule type="containsText" dxfId="4206" priority="8982" stopIfTrue="1" operator="containsText" text="NC">
      <formula>NOT(ISERROR(SEARCH("NC",AA209:AA210)))</formula>
    </cfRule>
  </conditionalFormatting>
  <conditionalFormatting sqref="AA213">
    <cfRule type="containsText" dxfId="4205" priority="8983" stopIfTrue="1" operator="containsText" text="NS">
      <formula>NOT(ISERROR(SEARCH("NS",AA213)))</formula>
    </cfRule>
  </conditionalFormatting>
  <conditionalFormatting sqref="AA213">
    <cfRule type="containsText" dxfId="4204" priority="8984" stopIfTrue="1" operator="containsText" text="DW">
      <formula>NOT(ISERROR(SEARCH("DW",AA213)))</formula>
    </cfRule>
  </conditionalFormatting>
  <conditionalFormatting sqref="AA213">
    <cfRule type="containsText" dxfId="4203" priority="8985" stopIfTrue="1" operator="containsText" text="NC">
      <formula>NOT(ISERROR(SEARCH("NC",AA213)))</formula>
    </cfRule>
  </conditionalFormatting>
  <conditionalFormatting sqref="AA214">
    <cfRule type="containsText" dxfId="4202" priority="8986" stopIfTrue="1" operator="containsText" text="NS">
      <formula>NOT(ISERROR(SEARCH("NS",AA214)))</formula>
    </cfRule>
  </conditionalFormatting>
  <conditionalFormatting sqref="AA214">
    <cfRule type="containsText" dxfId="4201" priority="8987" stopIfTrue="1" operator="containsText" text="DW">
      <formula>NOT(ISERROR(SEARCH("DW",AA214)))</formula>
    </cfRule>
  </conditionalFormatting>
  <conditionalFormatting sqref="AA214">
    <cfRule type="containsText" dxfId="4200" priority="8988" stopIfTrue="1" operator="containsText" text="NC">
      <formula>NOT(ISERROR(SEARCH("NC",AA214)))</formula>
    </cfRule>
  </conditionalFormatting>
  <conditionalFormatting sqref="AA222">
    <cfRule type="containsText" dxfId="4199" priority="8989" stopIfTrue="1" operator="containsText" text="NS">
      <formula>NOT(ISERROR(SEARCH("NS",AA222)))</formula>
    </cfRule>
  </conditionalFormatting>
  <conditionalFormatting sqref="AA222">
    <cfRule type="containsText" dxfId="4198" priority="8990" stopIfTrue="1" operator="containsText" text="DW">
      <formula>NOT(ISERROR(SEARCH("DW",AA222)))</formula>
    </cfRule>
  </conditionalFormatting>
  <conditionalFormatting sqref="AA222">
    <cfRule type="containsText" dxfId="4197" priority="8991" stopIfTrue="1" operator="containsText" text="NC">
      <formula>NOT(ISERROR(SEARCH("NC",AA222)))</formula>
    </cfRule>
  </conditionalFormatting>
  <conditionalFormatting sqref="AO204:AO207">
    <cfRule type="containsText" dxfId="4196" priority="8992" stopIfTrue="1" operator="containsText" text="NS">
      <formula>NOT(ISERROR(SEARCH("NS",AO204:AO207)))</formula>
    </cfRule>
  </conditionalFormatting>
  <conditionalFormatting sqref="AO204:AO207">
    <cfRule type="containsText" dxfId="4195" priority="8993" stopIfTrue="1" operator="containsText" text="DW">
      <formula>NOT(ISERROR(SEARCH("DW",AO204:AO207)))</formula>
    </cfRule>
  </conditionalFormatting>
  <conditionalFormatting sqref="AO204:AO207">
    <cfRule type="containsText" dxfId="4194" priority="8994" stopIfTrue="1" operator="containsText" text="NC">
      <formula>NOT(ISERROR(SEARCH("NC",AO204:AO207)))</formula>
    </cfRule>
  </conditionalFormatting>
  <conditionalFormatting sqref="AO230:AO243">
    <cfRule type="containsText" dxfId="4193" priority="8995" stopIfTrue="1" operator="containsText" text="NS">
      <formula>NOT(ISERROR(SEARCH("NS",AO230:AO243)))</formula>
    </cfRule>
  </conditionalFormatting>
  <conditionalFormatting sqref="AO230:AO243">
    <cfRule type="containsText" dxfId="4192" priority="8996" stopIfTrue="1" operator="containsText" text="DW">
      <formula>NOT(ISERROR(SEARCH("DW",AO230:AO243)))</formula>
    </cfRule>
  </conditionalFormatting>
  <conditionalFormatting sqref="AO230:AO243">
    <cfRule type="containsText" dxfId="4191" priority="8997" stopIfTrue="1" operator="containsText" text="NC">
      <formula>NOT(ISERROR(SEARCH("NC",AO230:AO243)))</formula>
    </cfRule>
  </conditionalFormatting>
  <conditionalFormatting sqref="AO218:AO221">
    <cfRule type="containsText" dxfId="4190" priority="8998" stopIfTrue="1" operator="containsText" text="NS">
      <formula>NOT(ISERROR(SEARCH("NS",AO218:AO221)))</formula>
    </cfRule>
  </conditionalFormatting>
  <conditionalFormatting sqref="AO218:AO221">
    <cfRule type="containsText" dxfId="4189" priority="8999" stopIfTrue="1" operator="containsText" text="DW">
      <formula>NOT(ISERROR(SEARCH("DW",AO218:AO221)))</formula>
    </cfRule>
  </conditionalFormatting>
  <conditionalFormatting sqref="AO218:AO221">
    <cfRule type="containsText" dxfId="4188" priority="9000" stopIfTrue="1" operator="containsText" text="NC">
      <formula>NOT(ISERROR(SEARCH("NC",AO218:AO221)))</formula>
    </cfRule>
  </conditionalFormatting>
  <conditionalFormatting sqref="AO223:AO227">
    <cfRule type="containsText" dxfId="4187" priority="9001" stopIfTrue="1" operator="containsText" text="NS">
      <formula>NOT(ISERROR(SEARCH("NS",AO223:AO227)))</formula>
    </cfRule>
  </conditionalFormatting>
  <conditionalFormatting sqref="AO223:AO227">
    <cfRule type="containsText" dxfId="4186" priority="9002" stopIfTrue="1" operator="containsText" text="DW">
      <formula>NOT(ISERROR(SEARCH("DW",AO223:AO227)))</formula>
    </cfRule>
  </conditionalFormatting>
  <conditionalFormatting sqref="AO223:AO227">
    <cfRule type="containsText" dxfId="4185" priority="9003" stopIfTrue="1" operator="containsText" text="NC">
      <formula>NOT(ISERROR(SEARCH("NC",AO223:AO227)))</formula>
    </cfRule>
  </conditionalFormatting>
  <conditionalFormatting sqref="AO228:AO229">
    <cfRule type="containsText" dxfId="4184" priority="9004" stopIfTrue="1" operator="containsText" text="NS">
      <formula>NOT(ISERROR(SEARCH("NS",AO228:AO229)))</formula>
    </cfRule>
  </conditionalFormatting>
  <conditionalFormatting sqref="AO228:AO229">
    <cfRule type="containsText" dxfId="4183" priority="9005" stopIfTrue="1" operator="containsText" text="DW">
      <formula>NOT(ISERROR(SEARCH("DW",AO228:AO229)))</formula>
    </cfRule>
  </conditionalFormatting>
  <conditionalFormatting sqref="AO228:AO229">
    <cfRule type="containsText" dxfId="4182" priority="9006" stopIfTrue="1" operator="containsText" text="NC">
      <formula>NOT(ISERROR(SEARCH("NC",AO228:AO229)))</formula>
    </cfRule>
  </conditionalFormatting>
  <conditionalFormatting sqref="AO208">
    <cfRule type="containsText" dxfId="4181" priority="9007" stopIfTrue="1" operator="containsText" text="NS">
      <formula>NOT(ISERROR(SEARCH("NS",AO208)))</formula>
    </cfRule>
  </conditionalFormatting>
  <conditionalFormatting sqref="AO208">
    <cfRule type="containsText" dxfId="4180" priority="9008" stopIfTrue="1" operator="containsText" text="DW">
      <formula>NOT(ISERROR(SEARCH("DW",AO208)))</formula>
    </cfRule>
  </conditionalFormatting>
  <conditionalFormatting sqref="AO208">
    <cfRule type="containsText" dxfId="4179" priority="9009" stopIfTrue="1" operator="containsText" text="NC">
      <formula>NOT(ISERROR(SEARCH("NC",AO208)))</formula>
    </cfRule>
  </conditionalFormatting>
  <conditionalFormatting sqref="AO215:AO217">
    <cfRule type="containsText" dxfId="4178" priority="9010" stopIfTrue="1" operator="containsText" text="NS">
      <formula>NOT(ISERROR(SEARCH("NS",AO215:AO217)))</formula>
    </cfRule>
  </conditionalFormatting>
  <conditionalFormatting sqref="AO215:AO217">
    <cfRule type="containsText" dxfId="4177" priority="9011" stopIfTrue="1" operator="containsText" text="DW">
      <formula>NOT(ISERROR(SEARCH("DW",AO215:AO217)))</formula>
    </cfRule>
  </conditionalFormatting>
  <conditionalFormatting sqref="AO215:AO217">
    <cfRule type="containsText" dxfId="4176" priority="9012" stopIfTrue="1" operator="containsText" text="NC">
      <formula>NOT(ISERROR(SEARCH("NC",AO215:AO217)))</formula>
    </cfRule>
  </conditionalFormatting>
  <conditionalFormatting sqref="AO211:AO212">
    <cfRule type="containsText" dxfId="4175" priority="9013" stopIfTrue="1" operator="containsText" text="NS">
      <formula>NOT(ISERROR(SEARCH("NS",AO211:AO212)))</formula>
    </cfRule>
  </conditionalFormatting>
  <conditionalFormatting sqref="AO211:AO212">
    <cfRule type="containsText" dxfId="4174" priority="9014" stopIfTrue="1" operator="containsText" text="DW">
      <formula>NOT(ISERROR(SEARCH("DW",AO211:AO212)))</formula>
    </cfRule>
  </conditionalFormatting>
  <conditionalFormatting sqref="AO211:AO212">
    <cfRule type="containsText" dxfId="4173" priority="9015" stopIfTrue="1" operator="containsText" text="NC">
      <formula>NOT(ISERROR(SEARCH("NC",AO211:AO212)))</formula>
    </cfRule>
  </conditionalFormatting>
  <conditionalFormatting sqref="AO209:AO210">
    <cfRule type="containsText" dxfId="4172" priority="9016" stopIfTrue="1" operator="containsText" text="NS">
      <formula>NOT(ISERROR(SEARCH("NS",AO209:AO210)))</formula>
    </cfRule>
  </conditionalFormatting>
  <conditionalFormatting sqref="AO209:AO210">
    <cfRule type="containsText" dxfId="4171" priority="9017" stopIfTrue="1" operator="containsText" text="DW">
      <formula>NOT(ISERROR(SEARCH("DW",AO209:AO210)))</formula>
    </cfRule>
  </conditionalFormatting>
  <conditionalFormatting sqref="AO209:AO210">
    <cfRule type="containsText" dxfId="4170" priority="9018" stopIfTrue="1" operator="containsText" text="NC">
      <formula>NOT(ISERROR(SEARCH("NC",AO209:AO210)))</formula>
    </cfRule>
  </conditionalFormatting>
  <conditionalFormatting sqref="AO213">
    <cfRule type="containsText" dxfId="4169" priority="9019" stopIfTrue="1" operator="containsText" text="NS">
      <formula>NOT(ISERROR(SEARCH("NS",AO213)))</formula>
    </cfRule>
  </conditionalFormatting>
  <conditionalFormatting sqref="AO213">
    <cfRule type="containsText" dxfId="4168" priority="9020" stopIfTrue="1" operator="containsText" text="DW">
      <formula>NOT(ISERROR(SEARCH("DW",AO213)))</formula>
    </cfRule>
  </conditionalFormatting>
  <conditionalFormatting sqref="AO213">
    <cfRule type="containsText" dxfId="4167" priority="9021" stopIfTrue="1" operator="containsText" text="NC">
      <formula>NOT(ISERROR(SEARCH("NC",AO213)))</formula>
    </cfRule>
  </conditionalFormatting>
  <conditionalFormatting sqref="AO214">
    <cfRule type="containsText" dxfId="4166" priority="9022" stopIfTrue="1" operator="containsText" text="NS">
      <formula>NOT(ISERROR(SEARCH("NS",AO214)))</formula>
    </cfRule>
  </conditionalFormatting>
  <conditionalFormatting sqref="AO214">
    <cfRule type="containsText" dxfId="4165" priority="9023" stopIfTrue="1" operator="containsText" text="DW">
      <formula>NOT(ISERROR(SEARCH("DW",AO214)))</formula>
    </cfRule>
  </conditionalFormatting>
  <conditionalFormatting sqref="AO214">
    <cfRule type="containsText" dxfId="4164" priority="9024" stopIfTrue="1" operator="containsText" text="NC">
      <formula>NOT(ISERROR(SEARCH("NC",AO214)))</formula>
    </cfRule>
  </conditionalFormatting>
  <conditionalFormatting sqref="AO222">
    <cfRule type="containsText" dxfId="4163" priority="9025" stopIfTrue="1" operator="containsText" text="NS">
      <formula>NOT(ISERROR(SEARCH("NS",AO222)))</formula>
    </cfRule>
  </conditionalFormatting>
  <conditionalFormatting sqref="AO222">
    <cfRule type="containsText" dxfId="4162" priority="9026" stopIfTrue="1" operator="containsText" text="DW">
      <formula>NOT(ISERROR(SEARCH("DW",AO222)))</formula>
    </cfRule>
  </conditionalFormatting>
  <conditionalFormatting sqref="AO222">
    <cfRule type="containsText" dxfId="4161" priority="9027" stopIfTrue="1" operator="containsText" text="NC">
      <formula>NOT(ISERROR(SEARCH("NC",AO222)))</formula>
    </cfRule>
  </conditionalFormatting>
  <conditionalFormatting sqref="M204:M207">
    <cfRule type="containsText" dxfId="4160" priority="9028" stopIfTrue="1" operator="containsText" text="NS">
      <formula>NOT(ISERROR(SEARCH("NS",M204:M207)))</formula>
    </cfRule>
  </conditionalFormatting>
  <conditionalFormatting sqref="M204:M207">
    <cfRule type="containsText" dxfId="4159" priority="9029" stopIfTrue="1" operator="containsText" text="DW">
      <formula>NOT(ISERROR(SEARCH("DW",M204:M207)))</formula>
    </cfRule>
  </conditionalFormatting>
  <conditionalFormatting sqref="M204:M207">
    <cfRule type="containsText" dxfId="4158" priority="9030" stopIfTrue="1" operator="containsText" text="NC">
      <formula>NOT(ISERROR(SEARCH("NC",M204:M207)))</formula>
    </cfRule>
  </conditionalFormatting>
  <conditionalFormatting sqref="M230:M243">
    <cfRule type="containsText" dxfId="4157" priority="9031" stopIfTrue="1" operator="containsText" text="NS">
      <formula>NOT(ISERROR(SEARCH("NS",M230:M243)))</formula>
    </cfRule>
  </conditionalFormatting>
  <conditionalFormatting sqref="M230:M243">
    <cfRule type="containsText" dxfId="4156" priority="9032" stopIfTrue="1" operator="containsText" text="DW">
      <formula>NOT(ISERROR(SEARCH("DW",M230:M243)))</formula>
    </cfRule>
  </conditionalFormatting>
  <conditionalFormatting sqref="M230:M243">
    <cfRule type="containsText" dxfId="4155" priority="9033" stopIfTrue="1" operator="containsText" text="NC">
      <formula>NOT(ISERROR(SEARCH("NC",M230:M243)))</formula>
    </cfRule>
  </conditionalFormatting>
  <conditionalFormatting sqref="M218:M221">
    <cfRule type="containsText" dxfId="4154" priority="9034" stopIfTrue="1" operator="containsText" text="NS">
      <formula>NOT(ISERROR(SEARCH("NS",M218:M221)))</formula>
    </cfRule>
  </conditionalFormatting>
  <conditionalFormatting sqref="M218:M221">
    <cfRule type="containsText" dxfId="4153" priority="9035" stopIfTrue="1" operator="containsText" text="DW">
      <formula>NOT(ISERROR(SEARCH("DW",M218:M221)))</formula>
    </cfRule>
  </conditionalFormatting>
  <conditionalFormatting sqref="M218:M221">
    <cfRule type="containsText" dxfId="4152" priority="9036" stopIfTrue="1" operator="containsText" text="NC">
      <formula>NOT(ISERROR(SEARCH("NC",M218:M221)))</formula>
    </cfRule>
  </conditionalFormatting>
  <conditionalFormatting sqref="M223:M227">
    <cfRule type="containsText" dxfId="4151" priority="9037" stopIfTrue="1" operator="containsText" text="NS">
      <formula>NOT(ISERROR(SEARCH("NS",M223:M227)))</formula>
    </cfRule>
  </conditionalFormatting>
  <conditionalFormatting sqref="M223:M227">
    <cfRule type="containsText" dxfId="4150" priority="9038" stopIfTrue="1" operator="containsText" text="DW">
      <formula>NOT(ISERROR(SEARCH("DW",M223:M227)))</formula>
    </cfRule>
  </conditionalFormatting>
  <conditionalFormatting sqref="M223:M227">
    <cfRule type="containsText" dxfId="4149" priority="9039" stopIfTrue="1" operator="containsText" text="NC">
      <formula>NOT(ISERROR(SEARCH("NC",M223:M227)))</formula>
    </cfRule>
  </conditionalFormatting>
  <conditionalFormatting sqref="M228:M229">
    <cfRule type="containsText" dxfId="4148" priority="9040" stopIfTrue="1" operator="containsText" text="NS">
      <formula>NOT(ISERROR(SEARCH("NS",M228:M229)))</formula>
    </cfRule>
  </conditionalFormatting>
  <conditionalFormatting sqref="M228:M229">
    <cfRule type="containsText" dxfId="4147" priority="9041" stopIfTrue="1" operator="containsText" text="DW">
      <formula>NOT(ISERROR(SEARCH("DW",M228:M229)))</formula>
    </cfRule>
  </conditionalFormatting>
  <conditionalFormatting sqref="M228:M229">
    <cfRule type="containsText" dxfId="4146" priority="9042" stopIfTrue="1" operator="containsText" text="NC">
      <formula>NOT(ISERROR(SEARCH("NC",M228:M229)))</formula>
    </cfRule>
  </conditionalFormatting>
  <conditionalFormatting sqref="M208">
    <cfRule type="containsText" dxfId="4145" priority="9043" stopIfTrue="1" operator="containsText" text="NS">
      <formula>NOT(ISERROR(SEARCH("NS",M208)))</formula>
    </cfRule>
  </conditionalFormatting>
  <conditionalFormatting sqref="M208">
    <cfRule type="containsText" dxfId="4144" priority="9044" stopIfTrue="1" operator="containsText" text="DW">
      <formula>NOT(ISERROR(SEARCH("DW",M208)))</formula>
    </cfRule>
  </conditionalFormatting>
  <conditionalFormatting sqref="M208">
    <cfRule type="containsText" dxfId="4143" priority="9045" stopIfTrue="1" operator="containsText" text="NC">
      <formula>NOT(ISERROR(SEARCH("NC",M208)))</formula>
    </cfRule>
  </conditionalFormatting>
  <conditionalFormatting sqref="M215:M217">
    <cfRule type="containsText" dxfId="4142" priority="9046" stopIfTrue="1" operator="containsText" text="NS">
      <formula>NOT(ISERROR(SEARCH("NS",M215:M217)))</formula>
    </cfRule>
  </conditionalFormatting>
  <conditionalFormatting sqref="M215:M217">
    <cfRule type="containsText" dxfId="4141" priority="9047" stopIfTrue="1" operator="containsText" text="DW">
      <formula>NOT(ISERROR(SEARCH("DW",M215:M217)))</formula>
    </cfRule>
  </conditionalFormatting>
  <conditionalFormatting sqref="M215:M217">
    <cfRule type="containsText" dxfId="4140" priority="9048" stopIfTrue="1" operator="containsText" text="NC">
      <formula>NOT(ISERROR(SEARCH("NC",M215:M217)))</formula>
    </cfRule>
  </conditionalFormatting>
  <conditionalFormatting sqref="M211:M212">
    <cfRule type="containsText" dxfId="4139" priority="9049" stopIfTrue="1" operator="containsText" text="NS">
      <formula>NOT(ISERROR(SEARCH("NS",M211:M212)))</formula>
    </cfRule>
  </conditionalFormatting>
  <conditionalFormatting sqref="M211:M212">
    <cfRule type="containsText" dxfId="4138" priority="9050" stopIfTrue="1" operator="containsText" text="DW">
      <formula>NOT(ISERROR(SEARCH("DW",M211:M212)))</formula>
    </cfRule>
  </conditionalFormatting>
  <conditionalFormatting sqref="M211:M212">
    <cfRule type="containsText" dxfId="4137" priority="9051" stopIfTrue="1" operator="containsText" text="NC">
      <formula>NOT(ISERROR(SEARCH("NC",M211:M212)))</formula>
    </cfRule>
  </conditionalFormatting>
  <conditionalFormatting sqref="M209:M210">
    <cfRule type="containsText" dxfId="4136" priority="9052" stopIfTrue="1" operator="containsText" text="NS">
      <formula>NOT(ISERROR(SEARCH("NS",M209:M210)))</formula>
    </cfRule>
  </conditionalFormatting>
  <conditionalFormatting sqref="M209:M210">
    <cfRule type="containsText" dxfId="4135" priority="9053" stopIfTrue="1" operator="containsText" text="DW">
      <formula>NOT(ISERROR(SEARCH("DW",M209:M210)))</formula>
    </cfRule>
  </conditionalFormatting>
  <conditionalFormatting sqref="M209:M210">
    <cfRule type="containsText" dxfId="4134" priority="9054" stopIfTrue="1" operator="containsText" text="NC">
      <formula>NOT(ISERROR(SEARCH("NC",M209:M210)))</formula>
    </cfRule>
  </conditionalFormatting>
  <conditionalFormatting sqref="M213">
    <cfRule type="containsText" dxfId="4133" priority="9055" stopIfTrue="1" operator="containsText" text="NS">
      <formula>NOT(ISERROR(SEARCH("NS",M213)))</formula>
    </cfRule>
  </conditionalFormatting>
  <conditionalFormatting sqref="M213">
    <cfRule type="containsText" dxfId="4132" priority="9056" stopIfTrue="1" operator="containsText" text="DW">
      <formula>NOT(ISERROR(SEARCH("DW",M213)))</formula>
    </cfRule>
  </conditionalFormatting>
  <conditionalFormatting sqref="M213">
    <cfRule type="containsText" dxfId="4131" priority="9057" stopIfTrue="1" operator="containsText" text="NC">
      <formula>NOT(ISERROR(SEARCH("NC",M213)))</formula>
    </cfRule>
  </conditionalFormatting>
  <conditionalFormatting sqref="M214">
    <cfRule type="containsText" dxfId="4130" priority="9058" stopIfTrue="1" operator="containsText" text="NS">
      <formula>NOT(ISERROR(SEARCH("NS",M214)))</formula>
    </cfRule>
  </conditionalFormatting>
  <conditionalFormatting sqref="M214">
    <cfRule type="containsText" dxfId="4129" priority="9059" stopIfTrue="1" operator="containsText" text="DW">
      <formula>NOT(ISERROR(SEARCH("DW",M214)))</formula>
    </cfRule>
  </conditionalFormatting>
  <conditionalFormatting sqref="M214">
    <cfRule type="containsText" dxfId="4128" priority="9060" stopIfTrue="1" operator="containsText" text="NC">
      <formula>NOT(ISERROR(SEARCH("NC",M214)))</formula>
    </cfRule>
  </conditionalFormatting>
  <conditionalFormatting sqref="M222">
    <cfRule type="containsText" dxfId="4127" priority="9061" stopIfTrue="1" operator="containsText" text="NS">
      <formula>NOT(ISERROR(SEARCH("NS",M222)))</formula>
    </cfRule>
  </conditionalFormatting>
  <conditionalFormatting sqref="M222">
    <cfRule type="containsText" dxfId="4126" priority="9062" stopIfTrue="1" operator="containsText" text="DW">
      <formula>NOT(ISERROR(SEARCH("DW",M222)))</formula>
    </cfRule>
  </conditionalFormatting>
  <conditionalFormatting sqref="M222">
    <cfRule type="containsText" dxfId="4125" priority="9063" stopIfTrue="1" operator="containsText" text="NC">
      <formula>NOT(ISERROR(SEARCH("NC",M222)))</formula>
    </cfRule>
  </conditionalFormatting>
  <conditionalFormatting sqref="P204:P207">
    <cfRule type="containsText" dxfId="4124" priority="9064" stopIfTrue="1" operator="containsText" text="NS">
      <formula>NOT(ISERROR(SEARCH("NS",P204:P207)))</formula>
    </cfRule>
  </conditionalFormatting>
  <conditionalFormatting sqref="P204:P207">
    <cfRule type="containsText" dxfId="4123" priority="9065" stopIfTrue="1" operator="containsText" text="DW">
      <formula>NOT(ISERROR(SEARCH("DW",P204:P207)))</formula>
    </cfRule>
  </conditionalFormatting>
  <conditionalFormatting sqref="P204:P207">
    <cfRule type="containsText" dxfId="4122" priority="9066" stopIfTrue="1" operator="containsText" text="NC">
      <formula>NOT(ISERROR(SEARCH("NC",P204:P207)))</formula>
    </cfRule>
  </conditionalFormatting>
  <conditionalFormatting sqref="P230:P243">
    <cfRule type="containsText" dxfId="4121" priority="9067" stopIfTrue="1" operator="containsText" text="NS">
      <formula>NOT(ISERROR(SEARCH("NS",P230:P243)))</formula>
    </cfRule>
  </conditionalFormatting>
  <conditionalFormatting sqref="P230:P243">
    <cfRule type="containsText" dxfId="4120" priority="9068" stopIfTrue="1" operator="containsText" text="DW">
      <formula>NOT(ISERROR(SEARCH("DW",P230:P243)))</formula>
    </cfRule>
  </conditionalFormatting>
  <conditionalFormatting sqref="P230:P243">
    <cfRule type="containsText" dxfId="4119" priority="9069" stopIfTrue="1" operator="containsText" text="NC">
      <formula>NOT(ISERROR(SEARCH("NC",P230:P243)))</formula>
    </cfRule>
  </conditionalFormatting>
  <conditionalFormatting sqref="P218:P221">
    <cfRule type="containsText" dxfId="4118" priority="9070" stopIfTrue="1" operator="containsText" text="NS">
      <formula>NOT(ISERROR(SEARCH("NS",P218:P221)))</formula>
    </cfRule>
  </conditionalFormatting>
  <conditionalFormatting sqref="P218:P221">
    <cfRule type="containsText" dxfId="4117" priority="9071" stopIfTrue="1" operator="containsText" text="DW">
      <formula>NOT(ISERROR(SEARCH("DW",P218:P221)))</formula>
    </cfRule>
  </conditionalFormatting>
  <conditionalFormatting sqref="P218:P221">
    <cfRule type="containsText" dxfId="4116" priority="9072" stopIfTrue="1" operator="containsText" text="NC">
      <formula>NOT(ISERROR(SEARCH("NC",P218:P221)))</formula>
    </cfRule>
  </conditionalFormatting>
  <conditionalFormatting sqref="P223:P227">
    <cfRule type="containsText" dxfId="4115" priority="9073" stopIfTrue="1" operator="containsText" text="NS">
      <formula>NOT(ISERROR(SEARCH("NS",P223:P227)))</formula>
    </cfRule>
  </conditionalFormatting>
  <conditionalFormatting sqref="P223:P227">
    <cfRule type="containsText" dxfId="4114" priority="9074" stopIfTrue="1" operator="containsText" text="DW">
      <formula>NOT(ISERROR(SEARCH("DW",P223:P227)))</formula>
    </cfRule>
  </conditionalFormatting>
  <conditionalFormatting sqref="P223:P227">
    <cfRule type="containsText" dxfId="4113" priority="9075" stopIfTrue="1" operator="containsText" text="NC">
      <formula>NOT(ISERROR(SEARCH("NC",P223:P227)))</formula>
    </cfRule>
  </conditionalFormatting>
  <conditionalFormatting sqref="P228:P229">
    <cfRule type="containsText" dxfId="4112" priority="9076" stopIfTrue="1" operator="containsText" text="NS">
      <formula>NOT(ISERROR(SEARCH("NS",P228:P229)))</formula>
    </cfRule>
  </conditionalFormatting>
  <conditionalFormatting sqref="P228:P229">
    <cfRule type="containsText" dxfId="4111" priority="9077" stopIfTrue="1" operator="containsText" text="DW">
      <formula>NOT(ISERROR(SEARCH("DW",P228:P229)))</formula>
    </cfRule>
  </conditionalFormatting>
  <conditionalFormatting sqref="P228:P229">
    <cfRule type="containsText" dxfId="4110" priority="9078" stopIfTrue="1" operator="containsText" text="NC">
      <formula>NOT(ISERROR(SEARCH("NC",P228:P229)))</formula>
    </cfRule>
  </conditionalFormatting>
  <conditionalFormatting sqref="P208">
    <cfRule type="containsText" dxfId="4109" priority="9079" stopIfTrue="1" operator="containsText" text="NS">
      <formula>NOT(ISERROR(SEARCH("NS",P208)))</formula>
    </cfRule>
  </conditionalFormatting>
  <conditionalFormatting sqref="P208">
    <cfRule type="containsText" dxfId="4108" priority="9080" stopIfTrue="1" operator="containsText" text="DW">
      <formula>NOT(ISERROR(SEARCH("DW",P208)))</formula>
    </cfRule>
  </conditionalFormatting>
  <conditionalFormatting sqref="P208">
    <cfRule type="containsText" dxfId="4107" priority="9081" stopIfTrue="1" operator="containsText" text="NC">
      <formula>NOT(ISERROR(SEARCH("NC",P208)))</formula>
    </cfRule>
  </conditionalFormatting>
  <conditionalFormatting sqref="P215:P217">
    <cfRule type="containsText" dxfId="4106" priority="9082" stopIfTrue="1" operator="containsText" text="NS">
      <formula>NOT(ISERROR(SEARCH("NS",P215:P217)))</formula>
    </cfRule>
  </conditionalFormatting>
  <conditionalFormatting sqref="P215:P217">
    <cfRule type="containsText" dxfId="4105" priority="9083" stopIfTrue="1" operator="containsText" text="DW">
      <formula>NOT(ISERROR(SEARCH("DW",P215:P217)))</formula>
    </cfRule>
  </conditionalFormatting>
  <conditionalFormatting sqref="P215:P217">
    <cfRule type="containsText" dxfId="4104" priority="9084" stopIfTrue="1" operator="containsText" text="NC">
      <formula>NOT(ISERROR(SEARCH("NC",P215:P217)))</formula>
    </cfRule>
  </conditionalFormatting>
  <conditionalFormatting sqref="P211:P212">
    <cfRule type="containsText" dxfId="4103" priority="9085" stopIfTrue="1" operator="containsText" text="NS">
      <formula>NOT(ISERROR(SEARCH("NS",P211:P212)))</formula>
    </cfRule>
  </conditionalFormatting>
  <conditionalFormatting sqref="P211:P212">
    <cfRule type="containsText" dxfId="4102" priority="9086" stopIfTrue="1" operator="containsText" text="DW">
      <formula>NOT(ISERROR(SEARCH("DW",P211:P212)))</formula>
    </cfRule>
  </conditionalFormatting>
  <conditionalFormatting sqref="P211:P212">
    <cfRule type="containsText" dxfId="4101" priority="9087" stopIfTrue="1" operator="containsText" text="NC">
      <formula>NOT(ISERROR(SEARCH("NC",P211:P212)))</formula>
    </cfRule>
  </conditionalFormatting>
  <conditionalFormatting sqref="P209:P210">
    <cfRule type="containsText" dxfId="4100" priority="9088" stopIfTrue="1" operator="containsText" text="NS">
      <formula>NOT(ISERROR(SEARCH("NS",P209:P210)))</formula>
    </cfRule>
  </conditionalFormatting>
  <conditionalFormatting sqref="P209:P210">
    <cfRule type="containsText" dxfId="4099" priority="9089" stopIfTrue="1" operator="containsText" text="DW">
      <formula>NOT(ISERROR(SEARCH("DW",P209:P210)))</formula>
    </cfRule>
  </conditionalFormatting>
  <conditionalFormatting sqref="P209:P210">
    <cfRule type="containsText" dxfId="4098" priority="9090" stopIfTrue="1" operator="containsText" text="NC">
      <formula>NOT(ISERROR(SEARCH("NC",P209:P210)))</formula>
    </cfRule>
  </conditionalFormatting>
  <conditionalFormatting sqref="P213">
    <cfRule type="containsText" dxfId="4097" priority="9091" stopIfTrue="1" operator="containsText" text="NS">
      <formula>NOT(ISERROR(SEARCH("NS",P213)))</formula>
    </cfRule>
  </conditionalFormatting>
  <conditionalFormatting sqref="P213">
    <cfRule type="containsText" dxfId="4096" priority="9092" stopIfTrue="1" operator="containsText" text="DW">
      <formula>NOT(ISERROR(SEARCH("DW",P213)))</formula>
    </cfRule>
  </conditionalFormatting>
  <conditionalFormatting sqref="P213">
    <cfRule type="containsText" dxfId="4095" priority="9093" stopIfTrue="1" operator="containsText" text="NC">
      <formula>NOT(ISERROR(SEARCH("NC",P213)))</formula>
    </cfRule>
  </conditionalFormatting>
  <conditionalFormatting sqref="P214">
    <cfRule type="containsText" dxfId="4094" priority="9094" stopIfTrue="1" operator="containsText" text="NS">
      <formula>NOT(ISERROR(SEARCH("NS",P214)))</formula>
    </cfRule>
  </conditionalFormatting>
  <conditionalFormatting sqref="P214">
    <cfRule type="containsText" dxfId="4093" priority="9095" stopIfTrue="1" operator="containsText" text="DW">
      <formula>NOT(ISERROR(SEARCH("DW",P214)))</formula>
    </cfRule>
  </conditionalFormatting>
  <conditionalFormatting sqref="P214">
    <cfRule type="containsText" dxfId="4092" priority="9096" stopIfTrue="1" operator="containsText" text="NC">
      <formula>NOT(ISERROR(SEARCH("NC",P214)))</formula>
    </cfRule>
  </conditionalFormatting>
  <conditionalFormatting sqref="P222">
    <cfRule type="containsText" dxfId="4091" priority="9097" stopIfTrue="1" operator="containsText" text="NS">
      <formula>NOT(ISERROR(SEARCH("NS",P222)))</formula>
    </cfRule>
  </conditionalFormatting>
  <conditionalFormatting sqref="P222">
    <cfRule type="containsText" dxfId="4090" priority="9098" stopIfTrue="1" operator="containsText" text="DW">
      <formula>NOT(ISERROR(SEARCH("DW",P222)))</formula>
    </cfRule>
  </conditionalFormatting>
  <conditionalFormatting sqref="P222">
    <cfRule type="containsText" dxfId="4089" priority="9099" stopIfTrue="1" operator="containsText" text="NC">
      <formula>NOT(ISERROR(SEARCH("NC",P222)))</formula>
    </cfRule>
  </conditionalFormatting>
  <conditionalFormatting sqref="G204:G207">
    <cfRule type="containsText" dxfId="4088" priority="9100" stopIfTrue="1" operator="containsText" text="NS">
      <formula>NOT(ISERROR(SEARCH("NS",G204:G207)))</formula>
    </cfRule>
  </conditionalFormatting>
  <conditionalFormatting sqref="G204:G207">
    <cfRule type="containsText" dxfId="4087" priority="9101" stopIfTrue="1" operator="containsText" text="DW">
      <formula>NOT(ISERROR(SEARCH("DW",G204:G207)))</formula>
    </cfRule>
  </conditionalFormatting>
  <conditionalFormatting sqref="G204:G207">
    <cfRule type="containsText" dxfId="4086" priority="9102" stopIfTrue="1" operator="containsText" text="NC">
      <formula>NOT(ISERROR(SEARCH("NC",G204:G207)))</formula>
    </cfRule>
  </conditionalFormatting>
  <conditionalFormatting sqref="G230:G243">
    <cfRule type="containsText" dxfId="4085" priority="9103" stopIfTrue="1" operator="containsText" text="NS">
      <formula>NOT(ISERROR(SEARCH("NS",G230:G243)))</formula>
    </cfRule>
  </conditionalFormatting>
  <conditionalFormatting sqref="G230:G243">
    <cfRule type="containsText" dxfId="4084" priority="9104" stopIfTrue="1" operator="containsText" text="DW">
      <formula>NOT(ISERROR(SEARCH("DW",G230:G243)))</formula>
    </cfRule>
  </conditionalFormatting>
  <conditionalFormatting sqref="G230:G243">
    <cfRule type="containsText" dxfId="4083" priority="9105" stopIfTrue="1" operator="containsText" text="NC">
      <formula>NOT(ISERROR(SEARCH("NC",G230:G243)))</formula>
    </cfRule>
  </conditionalFormatting>
  <conditionalFormatting sqref="G218:G221">
    <cfRule type="containsText" dxfId="4082" priority="9106" stopIfTrue="1" operator="containsText" text="NS">
      <formula>NOT(ISERROR(SEARCH("NS",G218:G221)))</formula>
    </cfRule>
  </conditionalFormatting>
  <conditionalFormatting sqref="G218:G221">
    <cfRule type="containsText" dxfId="4081" priority="9107" stopIfTrue="1" operator="containsText" text="DW">
      <formula>NOT(ISERROR(SEARCH("DW",G218:G221)))</formula>
    </cfRule>
  </conditionalFormatting>
  <conditionalFormatting sqref="G218:G221">
    <cfRule type="containsText" dxfId="4080" priority="9108" stopIfTrue="1" operator="containsText" text="NC">
      <formula>NOT(ISERROR(SEARCH("NC",G218:G221)))</formula>
    </cfRule>
  </conditionalFormatting>
  <conditionalFormatting sqref="G223:G227">
    <cfRule type="containsText" dxfId="4079" priority="9109" stopIfTrue="1" operator="containsText" text="NS">
      <formula>NOT(ISERROR(SEARCH("NS",G223:G227)))</formula>
    </cfRule>
  </conditionalFormatting>
  <conditionalFormatting sqref="G223:G227">
    <cfRule type="containsText" dxfId="4078" priority="9110" stopIfTrue="1" operator="containsText" text="DW">
      <formula>NOT(ISERROR(SEARCH("DW",G223:G227)))</formula>
    </cfRule>
  </conditionalFormatting>
  <conditionalFormatting sqref="G223:G227">
    <cfRule type="containsText" dxfId="4077" priority="9111" stopIfTrue="1" operator="containsText" text="NC">
      <formula>NOT(ISERROR(SEARCH("NC",G223:G227)))</formula>
    </cfRule>
  </conditionalFormatting>
  <conditionalFormatting sqref="G228:G229">
    <cfRule type="containsText" dxfId="4076" priority="9112" stopIfTrue="1" operator="containsText" text="NS">
      <formula>NOT(ISERROR(SEARCH("NS",G228:G229)))</formula>
    </cfRule>
  </conditionalFormatting>
  <conditionalFormatting sqref="G228:G229">
    <cfRule type="containsText" dxfId="4075" priority="9113" stopIfTrue="1" operator="containsText" text="DW">
      <formula>NOT(ISERROR(SEARCH("DW",G228:G229)))</formula>
    </cfRule>
  </conditionalFormatting>
  <conditionalFormatting sqref="G228:G229">
    <cfRule type="containsText" dxfId="4074" priority="9114" stopIfTrue="1" operator="containsText" text="NC">
      <formula>NOT(ISERROR(SEARCH("NC",G228:G229)))</formula>
    </cfRule>
  </conditionalFormatting>
  <conditionalFormatting sqref="G208">
    <cfRule type="containsText" dxfId="4073" priority="9115" stopIfTrue="1" operator="containsText" text="NS">
      <formula>NOT(ISERROR(SEARCH("NS",G208)))</formula>
    </cfRule>
  </conditionalFormatting>
  <conditionalFormatting sqref="G208">
    <cfRule type="containsText" dxfId="4072" priority="9116" stopIfTrue="1" operator="containsText" text="DW">
      <formula>NOT(ISERROR(SEARCH("DW",G208)))</formula>
    </cfRule>
  </conditionalFormatting>
  <conditionalFormatting sqref="G208">
    <cfRule type="containsText" dxfId="4071" priority="9117" stopIfTrue="1" operator="containsText" text="NC">
      <formula>NOT(ISERROR(SEARCH("NC",G208)))</formula>
    </cfRule>
  </conditionalFormatting>
  <conditionalFormatting sqref="G215:G217">
    <cfRule type="containsText" dxfId="4070" priority="9118" stopIfTrue="1" operator="containsText" text="NS">
      <formula>NOT(ISERROR(SEARCH("NS",G215:G217)))</formula>
    </cfRule>
  </conditionalFormatting>
  <conditionalFormatting sqref="G215:G217">
    <cfRule type="containsText" dxfId="4069" priority="9119" stopIfTrue="1" operator="containsText" text="DW">
      <formula>NOT(ISERROR(SEARCH("DW",G215:G217)))</formula>
    </cfRule>
  </conditionalFormatting>
  <conditionalFormatting sqref="G215:G217">
    <cfRule type="containsText" dxfId="4068" priority="9120" stopIfTrue="1" operator="containsText" text="NC">
      <formula>NOT(ISERROR(SEARCH("NC",G215:G217)))</formula>
    </cfRule>
  </conditionalFormatting>
  <conditionalFormatting sqref="G211:G212">
    <cfRule type="containsText" dxfId="4067" priority="9121" stopIfTrue="1" operator="containsText" text="NS">
      <formula>NOT(ISERROR(SEARCH("NS",G211:G212)))</formula>
    </cfRule>
  </conditionalFormatting>
  <conditionalFormatting sqref="G211:G212">
    <cfRule type="containsText" dxfId="4066" priority="9122" stopIfTrue="1" operator="containsText" text="DW">
      <formula>NOT(ISERROR(SEARCH("DW",G211:G212)))</formula>
    </cfRule>
  </conditionalFormatting>
  <conditionalFormatting sqref="G211:G212">
    <cfRule type="containsText" dxfId="4065" priority="9123" stopIfTrue="1" operator="containsText" text="NC">
      <formula>NOT(ISERROR(SEARCH("NC",G211:G212)))</formula>
    </cfRule>
  </conditionalFormatting>
  <conditionalFormatting sqref="G209:G210">
    <cfRule type="containsText" dxfId="4064" priority="9124" stopIfTrue="1" operator="containsText" text="NS">
      <formula>NOT(ISERROR(SEARCH("NS",G209:G210)))</formula>
    </cfRule>
  </conditionalFormatting>
  <conditionalFormatting sqref="G209:G210">
    <cfRule type="containsText" dxfId="4063" priority="9125" stopIfTrue="1" operator="containsText" text="DW">
      <formula>NOT(ISERROR(SEARCH("DW",G209:G210)))</formula>
    </cfRule>
  </conditionalFormatting>
  <conditionalFormatting sqref="G209:G210">
    <cfRule type="containsText" dxfId="4062" priority="9126" stopIfTrue="1" operator="containsText" text="NC">
      <formula>NOT(ISERROR(SEARCH("NC",G209:G210)))</formula>
    </cfRule>
  </conditionalFormatting>
  <conditionalFormatting sqref="G213">
    <cfRule type="containsText" dxfId="4061" priority="9127" stopIfTrue="1" operator="containsText" text="NS">
      <formula>NOT(ISERROR(SEARCH("NS",G213)))</formula>
    </cfRule>
  </conditionalFormatting>
  <conditionalFormatting sqref="G213">
    <cfRule type="containsText" dxfId="4060" priority="9128" stopIfTrue="1" operator="containsText" text="DW">
      <formula>NOT(ISERROR(SEARCH("DW",G213)))</formula>
    </cfRule>
  </conditionalFormatting>
  <conditionalFormatting sqref="G213">
    <cfRule type="containsText" dxfId="4059" priority="9129" stopIfTrue="1" operator="containsText" text="NC">
      <formula>NOT(ISERROR(SEARCH("NC",G213)))</formula>
    </cfRule>
  </conditionalFormatting>
  <conditionalFormatting sqref="G214">
    <cfRule type="containsText" dxfId="4058" priority="9130" stopIfTrue="1" operator="containsText" text="NS">
      <formula>NOT(ISERROR(SEARCH("NS",G214)))</formula>
    </cfRule>
  </conditionalFormatting>
  <conditionalFormatting sqref="G214">
    <cfRule type="containsText" dxfId="4057" priority="9131" stopIfTrue="1" operator="containsText" text="DW">
      <formula>NOT(ISERROR(SEARCH("DW",G214)))</formula>
    </cfRule>
  </conditionalFormatting>
  <conditionalFormatting sqref="G214">
    <cfRule type="containsText" dxfId="4056" priority="9132" stopIfTrue="1" operator="containsText" text="NC">
      <formula>NOT(ISERROR(SEARCH("NC",G214)))</formula>
    </cfRule>
  </conditionalFormatting>
  <conditionalFormatting sqref="G222">
    <cfRule type="containsText" dxfId="4055" priority="9133" stopIfTrue="1" operator="containsText" text="NS">
      <formula>NOT(ISERROR(SEARCH("NS",G222)))</formula>
    </cfRule>
  </conditionalFormatting>
  <conditionalFormatting sqref="G222">
    <cfRule type="containsText" dxfId="4054" priority="9134" stopIfTrue="1" operator="containsText" text="DW">
      <formula>NOT(ISERROR(SEARCH("DW",G222)))</formula>
    </cfRule>
  </conditionalFormatting>
  <conditionalFormatting sqref="G222">
    <cfRule type="containsText" dxfId="4053" priority="9135" stopIfTrue="1" operator="containsText" text="NC">
      <formula>NOT(ISERROR(SEARCH("NC",G222)))</formula>
    </cfRule>
  </conditionalFormatting>
  <conditionalFormatting sqref="AL204:AL207">
    <cfRule type="containsText" dxfId="4052" priority="9136" stopIfTrue="1" operator="containsText" text="NS">
      <formula>NOT(ISERROR(SEARCH("NS",AL204:AL207)))</formula>
    </cfRule>
  </conditionalFormatting>
  <conditionalFormatting sqref="AL204:AL207">
    <cfRule type="containsText" dxfId="4051" priority="9137" stopIfTrue="1" operator="containsText" text="DW">
      <formula>NOT(ISERROR(SEARCH("DW",AL204:AL207)))</formula>
    </cfRule>
  </conditionalFormatting>
  <conditionalFormatting sqref="AL204:AL207">
    <cfRule type="containsText" dxfId="4050" priority="9138" stopIfTrue="1" operator="containsText" text="NC">
      <formula>NOT(ISERROR(SEARCH("NC",AL204:AL207)))</formula>
    </cfRule>
  </conditionalFormatting>
  <conditionalFormatting sqref="AL230:AL243">
    <cfRule type="containsText" dxfId="4049" priority="9139" stopIfTrue="1" operator="containsText" text="NS">
      <formula>NOT(ISERROR(SEARCH("NS",AL230:AL243)))</formula>
    </cfRule>
  </conditionalFormatting>
  <conditionalFormatting sqref="AL230:AL243">
    <cfRule type="containsText" dxfId="4048" priority="9140" stopIfTrue="1" operator="containsText" text="DW">
      <formula>NOT(ISERROR(SEARCH("DW",AL230:AL243)))</formula>
    </cfRule>
  </conditionalFormatting>
  <conditionalFormatting sqref="AL230:AL243">
    <cfRule type="containsText" dxfId="4047" priority="9141" stopIfTrue="1" operator="containsText" text="NC">
      <formula>NOT(ISERROR(SEARCH("NC",AL230:AL243)))</formula>
    </cfRule>
  </conditionalFormatting>
  <conditionalFormatting sqref="AL218:AL221">
    <cfRule type="containsText" dxfId="4046" priority="9142" stopIfTrue="1" operator="containsText" text="NS">
      <formula>NOT(ISERROR(SEARCH("NS",AL218:AL221)))</formula>
    </cfRule>
  </conditionalFormatting>
  <conditionalFormatting sqref="AL218:AL221">
    <cfRule type="containsText" dxfId="4045" priority="9143" stopIfTrue="1" operator="containsText" text="DW">
      <formula>NOT(ISERROR(SEARCH("DW",AL218:AL221)))</formula>
    </cfRule>
  </conditionalFormatting>
  <conditionalFormatting sqref="AL218:AL221">
    <cfRule type="containsText" dxfId="4044" priority="9144" stopIfTrue="1" operator="containsText" text="NC">
      <formula>NOT(ISERROR(SEARCH("NC",AL218:AL221)))</formula>
    </cfRule>
  </conditionalFormatting>
  <conditionalFormatting sqref="AL223:AL227">
    <cfRule type="containsText" dxfId="4043" priority="9145" stopIfTrue="1" operator="containsText" text="NS">
      <formula>NOT(ISERROR(SEARCH("NS",AL223:AL227)))</formula>
    </cfRule>
  </conditionalFormatting>
  <conditionalFormatting sqref="AL223:AL227">
    <cfRule type="containsText" dxfId="4042" priority="9146" stopIfTrue="1" operator="containsText" text="DW">
      <formula>NOT(ISERROR(SEARCH("DW",AL223:AL227)))</formula>
    </cfRule>
  </conditionalFormatting>
  <conditionalFormatting sqref="AL223:AL227">
    <cfRule type="containsText" dxfId="4041" priority="9147" stopIfTrue="1" operator="containsText" text="NC">
      <formula>NOT(ISERROR(SEARCH("NC",AL223:AL227)))</formula>
    </cfRule>
  </conditionalFormatting>
  <conditionalFormatting sqref="AL228:AL229">
    <cfRule type="containsText" dxfId="4040" priority="9148" stopIfTrue="1" operator="containsText" text="NS">
      <formula>NOT(ISERROR(SEARCH("NS",AL228:AL229)))</formula>
    </cfRule>
  </conditionalFormatting>
  <conditionalFormatting sqref="AL228:AL229">
    <cfRule type="containsText" dxfId="4039" priority="9149" stopIfTrue="1" operator="containsText" text="DW">
      <formula>NOT(ISERROR(SEARCH("DW",AL228:AL229)))</formula>
    </cfRule>
  </conditionalFormatting>
  <conditionalFormatting sqref="AL228:AL229">
    <cfRule type="containsText" dxfId="4038" priority="9150" stopIfTrue="1" operator="containsText" text="NC">
      <formula>NOT(ISERROR(SEARCH("NC",AL228:AL229)))</formula>
    </cfRule>
  </conditionalFormatting>
  <conditionalFormatting sqref="AL208">
    <cfRule type="containsText" dxfId="4037" priority="9151" stopIfTrue="1" operator="containsText" text="NS">
      <formula>NOT(ISERROR(SEARCH("NS",AL208)))</formula>
    </cfRule>
  </conditionalFormatting>
  <conditionalFormatting sqref="AL208">
    <cfRule type="containsText" dxfId="4036" priority="9152" stopIfTrue="1" operator="containsText" text="DW">
      <formula>NOT(ISERROR(SEARCH("DW",AL208)))</formula>
    </cfRule>
  </conditionalFormatting>
  <conditionalFormatting sqref="AL208">
    <cfRule type="containsText" dxfId="4035" priority="9153" stopIfTrue="1" operator="containsText" text="NC">
      <formula>NOT(ISERROR(SEARCH("NC",AL208)))</formula>
    </cfRule>
  </conditionalFormatting>
  <conditionalFormatting sqref="AL215:AL217">
    <cfRule type="containsText" dxfId="4034" priority="9154" stopIfTrue="1" operator="containsText" text="NS">
      <formula>NOT(ISERROR(SEARCH("NS",AL215:AL217)))</formula>
    </cfRule>
  </conditionalFormatting>
  <conditionalFormatting sqref="AL215:AL217">
    <cfRule type="containsText" dxfId="4033" priority="9155" stopIfTrue="1" operator="containsText" text="DW">
      <formula>NOT(ISERROR(SEARCH("DW",AL215:AL217)))</formula>
    </cfRule>
  </conditionalFormatting>
  <conditionalFormatting sqref="AL215:AL217">
    <cfRule type="containsText" dxfId="4032" priority="9156" stopIfTrue="1" operator="containsText" text="NC">
      <formula>NOT(ISERROR(SEARCH("NC",AL215:AL217)))</formula>
    </cfRule>
  </conditionalFormatting>
  <conditionalFormatting sqref="AL211:AL212">
    <cfRule type="containsText" dxfId="4031" priority="9157" stopIfTrue="1" operator="containsText" text="NS">
      <formula>NOT(ISERROR(SEARCH("NS",AL211:AL212)))</formula>
    </cfRule>
  </conditionalFormatting>
  <conditionalFormatting sqref="AL211:AL212">
    <cfRule type="containsText" dxfId="4030" priority="9158" stopIfTrue="1" operator="containsText" text="DW">
      <formula>NOT(ISERROR(SEARCH("DW",AL211:AL212)))</formula>
    </cfRule>
  </conditionalFormatting>
  <conditionalFormatting sqref="AL211:AL212">
    <cfRule type="containsText" dxfId="4029" priority="9159" stopIfTrue="1" operator="containsText" text="NC">
      <formula>NOT(ISERROR(SEARCH("NC",AL211:AL212)))</formula>
    </cfRule>
  </conditionalFormatting>
  <conditionalFormatting sqref="AL209:AL210">
    <cfRule type="containsText" dxfId="4028" priority="9160" stopIfTrue="1" operator="containsText" text="NS">
      <formula>NOT(ISERROR(SEARCH("NS",AL209:AL210)))</formula>
    </cfRule>
  </conditionalFormatting>
  <conditionalFormatting sqref="AL209:AL210">
    <cfRule type="containsText" dxfId="4027" priority="9161" stopIfTrue="1" operator="containsText" text="DW">
      <formula>NOT(ISERROR(SEARCH("DW",AL209:AL210)))</formula>
    </cfRule>
  </conditionalFormatting>
  <conditionalFormatting sqref="AL209:AL210">
    <cfRule type="containsText" dxfId="4026" priority="9162" stopIfTrue="1" operator="containsText" text="NC">
      <formula>NOT(ISERROR(SEARCH("NC",AL209:AL210)))</formula>
    </cfRule>
  </conditionalFormatting>
  <conditionalFormatting sqref="AL213">
    <cfRule type="containsText" dxfId="4025" priority="9163" stopIfTrue="1" operator="containsText" text="NS">
      <formula>NOT(ISERROR(SEARCH("NS",AL213)))</formula>
    </cfRule>
  </conditionalFormatting>
  <conditionalFormatting sqref="AL213">
    <cfRule type="containsText" dxfId="4024" priority="9164" stopIfTrue="1" operator="containsText" text="DW">
      <formula>NOT(ISERROR(SEARCH("DW",AL213)))</formula>
    </cfRule>
  </conditionalFormatting>
  <conditionalFormatting sqref="AL213">
    <cfRule type="containsText" dxfId="4023" priority="9165" stopIfTrue="1" operator="containsText" text="NC">
      <formula>NOT(ISERROR(SEARCH("NC",AL213)))</formula>
    </cfRule>
  </conditionalFormatting>
  <conditionalFormatting sqref="AL214">
    <cfRule type="containsText" dxfId="4022" priority="9166" stopIfTrue="1" operator="containsText" text="NS">
      <formula>NOT(ISERROR(SEARCH("NS",AL214)))</formula>
    </cfRule>
  </conditionalFormatting>
  <conditionalFormatting sqref="AL214">
    <cfRule type="containsText" dxfId="4021" priority="9167" stopIfTrue="1" operator="containsText" text="DW">
      <formula>NOT(ISERROR(SEARCH("DW",AL214)))</formula>
    </cfRule>
  </conditionalFormatting>
  <conditionalFormatting sqref="AL214">
    <cfRule type="containsText" dxfId="4020" priority="9168" stopIfTrue="1" operator="containsText" text="NC">
      <formula>NOT(ISERROR(SEARCH("NC",AL214)))</formula>
    </cfRule>
  </conditionalFormatting>
  <conditionalFormatting sqref="AL222">
    <cfRule type="containsText" dxfId="4019" priority="9169" stopIfTrue="1" operator="containsText" text="NS">
      <formula>NOT(ISERROR(SEARCH("NS",AL222)))</formula>
    </cfRule>
  </conditionalFormatting>
  <conditionalFormatting sqref="AL222">
    <cfRule type="containsText" dxfId="4018" priority="9170" stopIfTrue="1" operator="containsText" text="DW">
      <formula>NOT(ISERROR(SEARCH("DW",AL222)))</formula>
    </cfRule>
  </conditionalFormatting>
  <conditionalFormatting sqref="AL222">
    <cfRule type="containsText" dxfId="4017" priority="9171" stopIfTrue="1" operator="containsText" text="NC">
      <formula>NOT(ISERROR(SEARCH("NC",AL222)))</formula>
    </cfRule>
  </conditionalFormatting>
  <conditionalFormatting sqref="Q204:Q207">
    <cfRule type="containsText" dxfId="4016" priority="9172" stopIfTrue="1" operator="containsText" text="NS">
      <formula>NOT(ISERROR(SEARCH("NS",Q204:Q207)))</formula>
    </cfRule>
  </conditionalFormatting>
  <conditionalFormatting sqref="Q204:Q207">
    <cfRule type="containsText" dxfId="4015" priority="9173" stopIfTrue="1" operator="containsText" text="DW">
      <formula>NOT(ISERROR(SEARCH("DW",Q204:Q207)))</formula>
    </cfRule>
  </conditionalFormatting>
  <conditionalFormatting sqref="Q204:Q207">
    <cfRule type="containsText" dxfId="4014" priority="9174" stopIfTrue="1" operator="containsText" text="NC">
      <formula>NOT(ISERROR(SEARCH("NC",Q204:Q207)))</formula>
    </cfRule>
  </conditionalFormatting>
  <conditionalFormatting sqref="Q230:Q243">
    <cfRule type="containsText" dxfId="4013" priority="9175" stopIfTrue="1" operator="containsText" text="NS">
      <formula>NOT(ISERROR(SEARCH("NS",Q230:Q243)))</formula>
    </cfRule>
  </conditionalFormatting>
  <conditionalFormatting sqref="Q230:Q243">
    <cfRule type="containsText" dxfId="4012" priority="9176" stopIfTrue="1" operator="containsText" text="DW">
      <formula>NOT(ISERROR(SEARCH("DW",Q230:Q243)))</formula>
    </cfRule>
  </conditionalFormatting>
  <conditionalFormatting sqref="Q230:Q243">
    <cfRule type="containsText" dxfId="4011" priority="9177" stopIfTrue="1" operator="containsText" text="NC">
      <formula>NOT(ISERROR(SEARCH("NC",Q230:Q243)))</formula>
    </cfRule>
  </conditionalFormatting>
  <conditionalFormatting sqref="Q218:Q221">
    <cfRule type="containsText" dxfId="4010" priority="9178" stopIfTrue="1" operator="containsText" text="NS">
      <formula>NOT(ISERROR(SEARCH("NS",Q218:Q221)))</formula>
    </cfRule>
  </conditionalFormatting>
  <conditionalFormatting sqref="Q218:Q221">
    <cfRule type="containsText" dxfId="4009" priority="9179" stopIfTrue="1" operator="containsText" text="DW">
      <formula>NOT(ISERROR(SEARCH("DW",Q218:Q221)))</formula>
    </cfRule>
  </conditionalFormatting>
  <conditionalFormatting sqref="Q218:Q221">
    <cfRule type="containsText" dxfId="4008" priority="9180" stopIfTrue="1" operator="containsText" text="NC">
      <formula>NOT(ISERROR(SEARCH("NC",Q218:Q221)))</formula>
    </cfRule>
  </conditionalFormatting>
  <conditionalFormatting sqref="Q223:Q227">
    <cfRule type="containsText" dxfId="4007" priority="9181" stopIfTrue="1" operator="containsText" text="NS">
      <formula>NOT(ISERROR(SEARCH("NS",Q223:Q227)))</formula>
    </cfRule>
  </conditionalFormatting>
  <conditionalFormatting sqref="Q223:Q227">
    <cfRule type="containsText" dxfId="4006" priority="9182" stopIfTrue="1" operator="containsText" text="DW">
      <formula>NOT(ISERROR(SEARCH("DW",Q223:Q227)))</formula>
    </cfRule>
  </conditionalFormatting>
  <conditionalFormatting sqref="Q223:Q227">
    <cfRule type="containsText" dxfId="4005" priority="9183" stopIfTrue="1" operator="containsText" text="NC">
      <formula>NOT(ISERROR(SEARCH("NC",Q223:Q227)))</formula>
    </cfRule>
  </conditionalFormatting>
  <conditionalFormatting sqref="Q228:Q229">
    <cfRule type="containsText" dxfId="4004" priority="9184" stopIfTrue="1" operator="containsText" text="NS">
      <formula>NOT(ISERROR(SEARCH("NS",Q228:Q229)))</formula>
    </cfRule>
  </conditionalFormatting>
  <conditionalFormatting sqref="Q228:Q229">
    <cfRule type="containsText" dxfId="4003" priority="9185" stopIfTrue="1" operator="containsText" text="DW">
      <formula>NOT(ISERROR(SEARCH("DW",Q228:Q229)))</formula>
    </cfRule>
  </conditionalFormatting>
  <conditionalFormatting sqref="Q228:Q229">
    <cfRule type="containsText" dxfId="4002" priority="9186" stopIfTrue="1" operator="containsText" text="NC">
      <formula>NOT(ISERROR(SEARCH("NC",Q228:Q229)))</formula>
    </cfRule>
  </conditionalFormatting>
  <conditionalFormatting sqref="Q208">
    <cfRule type="containsText" dxfId="4001" priority="9187" stopIfTrue="1" operator="containsText" text="NS">
      <formula>NOT(ISERROR(SEARCH("NS",Q208)))</formula>
    </cfRule>
  </conditionalFormatting>
  <conditionalFormatting sqref="Q208">
    <cfRule type="containsText" dxfId="4000" priority="9188" stopIfTrue="1" operator="containsText" text="DW">
      <formula>NOT(ISERROR(SEARCH("DW",Q208)))</formula>
    </cfRule>
  </conditionalFormatting>
  <conditionalFormatting sqref="Q208">
    <cfRule type="containsText" dxfId="3999" priority="9189" stopIfTrue="1" operator="containsText" text="NC">
      <formula>NOT(ISERROR(SEARCH("NC",Q208)))</formula>
    </cfRule>
  </conditionalFormatting>
  <conditionalFormatting sqref="Q215:Q217">
    <cfRule type="containsText" dxfId="3998" priority="9190" stopIfTrue="1" operator="containsText" text="NS">
      <formula>NOT(ISERROR(SEARCH("NS",Q215:Q217)))</formula>
    </cfRule>
  </conditionalFormatting>
  <conditionalFormatting sqref="Q215:Q217">
    <cfRule type="containsText" dxfId="3997" priority="9191" stopIfTrue="1" operator="containsText" text="DW">
      <formula>NOT(ISERROR(SEARCH("DW",Q215:Q217)))</formula>
    </cfRule>
  </conditionalFormatting>
  <conditionalFormatting sqref="Q215:Q217">
    <cfRule type="containsText" dxfId="3996" priority="9192" stopIfTrue="1" operator="containsText" text="NC">
      <formula>NOT(ISERROR(SEARCH("NC",Q215:Q217)))</formula>
    </cfRule>
  </conditionalFormatting>
  <conditionalFormatting sqref="Q211:Q212">
    <cfRule type="containsText" dxfId="3995" priority="9193" stopIfTrue="1" operator="containsText" text="NS">
      <formula>NOT(ISERROR(SEARCH("NS",Q211:Q212)))</formula>
    </cfRule>
  </conditionalFormatting>
  <conditionalFormatting sqref="Q211:Q212">
    <cfRule type="containsText" dxfId="3994" priority="9194" stopIfTrue="1" operator="containsText" text="DW">
      <formula>NOT(ISERROR(SEARCH("DW",Q211:Q212)))</formula>
    </cfRule>
  </conditionalFormatting>
  <conditionalFormatting sqref="Q211:Q212">
    <cfRule type="containsText" dxfId="3993" priority="9195" stopIfTrue="1" operator="containsText" text="NC">
      <formula>NOT(ISERROR(SEARCH("NC",Q211:Q212)))</formula>
    </cfRule>
  </conditionalFormatting>
  <conditionalFormatting sqref="Q209:Q210">
    <cfRule type="containsText" dxfId="3992" priority="9196" stopIfTrue="1" operator="containsText" text="NS">
      <formula>NOT(ISERROR(SEARCH("NS",Q209:Q210)))</formula>
    </cfRule>
  </conditionalFormatting>
  <conditionalFormatting sqref="Q209:Q210">
    <cfRule type="containsText" dxfId="3991" priority="9197" stopIfTrue="1" operator="containsText" text="DW">
      <formula>NOT(ISERROR(SEARCH("DW",Q209:Q210)))</formula>
    </cfRule>
  </conditionalFormatting>
  <conditionalFormatting sqref="Q209:Q210">
    <cfRule type="containsText" dxfId="3990" priority="9198" stopIfTrue="1" operator="containsText" text="NC">
      <formula>NOT(ISERROR(SEARCH("NC",Q209:Q210)))</formula>
    </cfRule>
  </conditionalFormatting>
  <conditionalFormatting sqref="Q213">
    <cfRule type="containsText" dxfId="3989" priority="9199" stopIfTrue="1" operator="containsText" text="NS">
      <formula>NOT(ISERROR(SEARCH("NS",Q213)))</formula>
    </cfRule>
  </conditionalFormatting>
  <conditionalFormatting sqref="Q213">
    <cfRule type="containsText" dxfId="3988" priority="9200" stopIfTrue="1" operator="containsText" text="DW">
      <formula>NOT(ISERROR(SEARCH("DW",Q213)))</formula>
    </cfRule>
  </conditionalFormatting>
  <conditionalFormatting sqref="Q213">
    <cfRule type="containsText" dxfId="3987" priority="9201" stopIfTrue="1" operator="containsText" text="NC">
      <formula>NOT(ISERROR(SEARCH("NC",Q213)))</formula>
    </cfRule>
  </conditionalFormatting>
  <conditionalFormatting sqref="Q214">
    <cfRule type="containsText" dxfId="3986" priority="9202" stopIfTrue="1" operator="containsText" text="NS">
      <formula>NOT(ISERROR(SEARCH("NS",Q214)))</formula>
    </cfRule>
  </conditionalFormatting>
  <conditionalFormatting sqref="Q214">
    <cfRule type="containsText" dxfId="3985" priority="9203" stopIfTrue="1" operator="containsText" text="DW">
      <formula>NOT(ISERROR(SEARCH("DW",Q214)))</formula>
    </cfRule>
  </conditionalFormatting>
  <conditionalFormatting sqref="Q214">
    <cfRule type="containsText" dxfId="3984" priority="9204" stopIfTrue="1" operator="containsText" text="NC">
      <formula>NOT(ISERROR(SEARCH("NC",Q214)))</formula>
    </cfRule>
  </conditionalFormatting>
  <conditionalFormatting sqref="Q222">
    <cfRule type="containsText" dxfId="3983" priority="9205" stopIfTrue="1" operator="containsText" text="NS">
      <formula>NOT(ISERROR(SEARCH("NS",Q222)))</formula>
    </cfRule>
  </conditionalFormatting>
  <conditionalFormatting sqref="Q222">
    <cfRule type="containsText" dxfId="3982" priority="9206" stopIfTrue="1" operator="containsText" text="DW">
      <formula>NOT(ISERROR(SEARCH("DW",Q222)))</formula>
    </cfRule>
  </conditionalFormatting>
  <conditionalFormatting sqref="Q222">
    <cfRule type="containsText" dxfId="3981" priority="9207" stopIfTrue="1" operator="containsText" text="NC">
      <formula>NOT(ISERROR(SEARCH("NC",Q222)))</formula>
    </cfRule>
  </conditionalFormatting>
  <conditionalFormatting sqref="AW204:AW207">
    <cfRule type="containsText" dxfId="3980" priority="9208" stopIfTrue="1" operator="containsText" text="NS">
      <formula>NOT(ISERROR(SEARCH("NS",AW204:AW207)))</formula>
    </cfRule>
  </conditionalFormatting>
  <conditionalFormatting sqref="AW204:AW207">
    <cfRule type="containsText" dxfId="3979" priority="9209" stopIfTrue="1" operator="containsText" text="DW">
      <formula>NOT(ISERROR(SEARCH("DW",AW204:AW207)))</formula>
    </cfRule>
  </conditionalFormatting>
  <conditionalFormatting sqref="AW204:AW207">
    <cfRule type="containsText" dxfId="3978" priority="9210" stopIfTrue="1" operator="containsText" text="NC">
      <formula>NOT(ISERROR(SEARCH("NC",AW204:AW207)))</formula>
    </cfRule>
  </conditionalFormatting>
  <conditionalFormatting sqref="AW230:AW243">
    <cfRule type="containsText" dxfId="3977" priority="9211" stopIfTrue="1" operator="containsText" text="NS">
      <formula>NOT(ISERROR(SEARCH("NS",AW230:AW243)))</formula>
    </cfRule>
  </conditionalFormatting>
  <conditionalFormatting sqref="AW230:AW243">
    <cfRule type="containsText" dxfId="3976" priority="9212" stopIfTrue="1" operator="containsText" text="DW">
      <formula>NOT(ISERROR(SEARCH("DW",AW230:AW243)))</formula>
    </cfRule>
  </conditionalFormatting>
  <conditionalFormatting sqref="AW230:AW243">
    <cfRule type="containsText" dxfId="3975" priority="9213" stopIfTrue="1" operator="containsText" text="NC">
      <formula>NOT(ISERROR(SEARCH("NC",AW230:AW243)))</formula>
    </cfRule>
  </conditionalFormatting>
  <conditionalFormatting sqref="AW218:AW221">
    <cfRule type="containsText" dxfId="3974" priority="9214" stopIfTrue="1" operator="containsText" text="NS">
      <formula>NOT(ISERROR(SEARCH("NS",AW218:AW221)))</formula>
    </cfRule>
  </conditionalFormatting>
  <conditionalFormatting sqref="AW218:AW221">
    <cfRule type="containsText" dxfId="3973" priority="9215" stopIfTrue="1" operator="containsText" text="DW">
      <formula>NOT(ISERROR(SEARCH("DW",AW218:AW221)))</formula>
    </cfRule>
  </conditionalFormatting>
  <conditionalFormatting sqref="AW218:AW221">
    <cfRule type="containsText" dxfId="3972" priority="9216" stopIfTrue="1" operator="containsText" text="NC">
      <formula>NOT(ISERROR(SEARCH("NC",AW218:AW221)))</formula>
    </cfRule>
  </conditionalFormatting>
  <conditionalFormatting sqref="AW223:AW227">
    <cfRule type="containsText" dxfId="3971" priority="9217" stopIfTrue="1" operator="containsText" text="NS">
      <formula>NOT(ISERROR(SEARCH("NS",AW223:AW227)))</formula>
    </cfRule>
  </conditionalFormatting>
  <conditionalFormatting sqref="AW223:AW227">
    <cfRule type="containsText" dxfId="3970" priority="9218" stopIfTrue="1" operator="containsText" text="DW">
      <formula>NOT(ISERROR(SEARCH("DW",AW223:AW227)))</formula>
    </cfRule>
  </conditionalFormatting>
  <conditionalFormatting sqref="AW223:AW227">
    <cfRule type="containsText" dxfId="3969" priority="9219" stopIfTrue="1" operator="containsText" text="NC">
      <formula>NOT(ISERROR(SEARCH("NC",AW223:AW227)))</formula>
    </cfRule>
  </conditionalFormatting>
  <conditionalFormatting sqref="AW228:AW229">
    <cfRule type="containsText" dxfId="3968" priority="9220" stopIfTrue="1" operator="containsText" text="NS">
      <formula>NOT(ISERROR(SEARCH("NS",AW228:AW229)))</formula>
    </cfRule>
  </conditionalFormatting>
  <conditionalFormatting sqref="AW228:AW229">
    <cfRule type="containsText" dxfId="3967" priority="9221" stopIfTrue="1" operator="containsText" text="DW">
      <formula>NOT(ISERROR(SEARCH("DW",AW228:AW229)))</formula>
    </cfRule>
  </conditionalFormatting>
  <conditionalFormatting sqref="AW228:AW229">
    <cfRule type="containsText" dxfId="3966" priority="9222" stopIfTrue="1" operator="containsText" text="NC">
      <formula>NOT(ISERROR(SEARCH("NC",AW228:AW229)))</formula>
    </cfRule>
  </conditionalFormatting>
  <conditionalFormatting sqref="AW208">
    <cfRule type="containsText" dxfId="3965" priority="9223" stopIfTrue="1" operator="containsText" text="NS">
      <formula>NOT(ISERROR(SEARCH("NS",AW208)))</formula>
    </cfRule>
  </conditionalFormatting>
  <conditionalFormatting sqref="AW208">
    <cfRule type="containsText" dxfId="3964" priority="9224" stopIfTrue="1" operator="containsText" text="DW">
      <formula>NOT(ISERROR(SEARCH("DW",AW208)))</formula>
    </cfRule>
  </conditionalFormatting>
  <conditionalFormatting sqref="AW208">
    <cfRule type="containsText" dxfId="3963" priority="9225" stopIfTrue="1" operator="containsText" text="NC">
      <formula>NOT(ISERROR(SEARCH("NC",AW208)))</formula>
    </cfRule>
  </conditionalFormatting>
  <conditionalFormatting sqref="AW215:AW217">
    <cfRule type="containsText" dxfId="3962" priority="9226" stopIfTrue="1" operator="containsText" text="NS">
      <formula>NOT(ISERROR(SEARCH("NS",AW215:AW217)))</formula>
    </cfRule>
  </conditionalFormatting>
  <conditionalFormatting sqref="AW215:AW217">
    <cfRule type="containsText" dxfId="3961" priority="9227" stopIfTrue="1" operator="containsText" text="DW">
      <formula>NOT(ISERROR(SEARCH("DW",AW215:AW217)))</formula>
    </cfRule>
  </conditionalFormatting>
  <conditionalFormatting sqref="AW215:AW217">
    <cfRule type="containsText" dxfId="3960" priority="9228" stopIfTrue="1" operator="containsText" text="NC">
      <formula>NOT(ISERROR(SEARCH("NC",AW215:AW217)))</formula>
    </cfRule>
  </conditionalFormatting>
  <conditionalFormatting sqref="AW211:AW212">
    <cfRule type="containsText" dxfId="3959" priority="9229" stopIfTrue="1" operator="containsText" text="NS">
      <formula>NOT(ISERROR(SEARCH("NS",AW211:AW212)))</formula>
    </cfRule>
  </conditionalFormatting>
  <conditionalFormatting sqref="AW211:AW212">
    <cfRule type="containsText" dxfId="3958" priority="9230" stopIfTrue="1" operator="containsText" text="DW">
      <formula>NOT(ISERROR(SEARCH("DW",AW211:AW212)))</formula>
    </cfRule>
  </conditionalFormatting>
  <conditionalFormatting sqref="AW211:AW212">
    <cfRule type="containsText" dxfId="3957" priority="9231" stopIfTrue="1" operator="containsText" text="NC">
      <formula>NOT(ISERROR(SEARCH("NC",AW211:AW212)))</formula>
    </cfRule>
  </conditionalFormatting>
  <conditionalFormatting sqref="AW209:AW210">
    <cfRule type="containsText" dxfId="3956" priority="9232" stopIfTrue="1" operator="containsText" text="NS">
      <formula>NOT(ISERROR(SEARCH("NS",AW209:AW210)))</formula>
    </cfRule>
  </conditionalFormatting>
  <conditionalFormatting sqref="AW209:AW210">
    <cfRule type="containsText" dxfId="3955" priority="9233" stopIfTrue="1" operator="containsText" text="DW">
      <formula>NOT(ISERROR(SEARCH("DW",AW209:AW210)))</formula>
    </cfRule>
  </conditionalFormatting>
  <conditionalFormatting sqref="AW209:AW210">
    <cfRule type="containsText" dxfId="3954" priority="9234" stopIfTrue="1" operator="containsText" text="NC">
      <formula>NOT(ISERROR(SEARCH("NC",AW209:AW210)))</formula>
    </cfRule>
  </conditionalFormatting>
  <conditionalFormatting sqref="AW213">
    <cfRule type="containsText" dxfId="3953" priority="9235" stopIfTrue="1" operator="containsText" text="NS">
      <formula>NOT(ISERROR(SEARCH("NS",AW213)))</formula>
    </cfRule>
  </conditionalFormatting>
  <conditionalFormatting sqref="AW213">
    <cfRule type="containsText" dxfId="3952" priority="9236" stopIfTrue="1" operator="containsText" text="DW">
      <formula>NOT(ISERROR(SEARCH("DW",AW213)))</formula>
    </cfRule>
  </conditionalFormatting>
  <conditionalFormatting sqref="AW213">
    <cfRule type="containsText" dxfId="3951" priority="9237" stopIfTrue="1" operator="containsText" text="NC">
      <formula>NOT(ISERROR(SEARCH("NC",AW213)))</formula>
    </cfRule>
  </conditionalFormatting>
  <conditionalFormatting sqref="AW214">
    <cfRule type="containsText" dxfId="3950" priority="9238" stopIfTrue="1" operator="containsText" text="NS">
      <formula>NOT(ISERROR(SEARCH("NS",AW214)))</formula>
    </cfRule>
  </conditionalFormatting>
  <conditionalFormatting sqref="AW214">
    <cfRule type="containsText" dxfId="3949" priority="9239" stopIfTrue="1" operator="containsText" text="DW">
      <formula>NOT(ISERROR(SEARCH("DW",AW214)))</formula>
    </cfRule>
  </conditionalFormatting>
  <conditionalFormatting sqref="AW214">
    <cfRule type="containsText" dxfId="3948" priority="9240" stopIfTrue="1" operator="containsText" text="NC">
      <formula>NOT(ISERROR(SEARCH("NC",AW214)))</formula>
    </cfRule>
  </conditionalFormatting>
  <conditionalFormatting sqref="AW222">
    <cfRule type="containsText" dxfId="3947" priority="9241" stopIfTrue="1" operator="containsText" text="NS">
      <formula>NOT(ISERROR(SEARCH("NS",AW222)))</formula>
    </cfRule>
  </conditionalFormatting>
  <conditionalFormatting sqref="AW222">
    <cfRule type="containsText" dxfId="3946" priority="9242" stopIfTrue="1" operator="containsText" text="DW">
      <formula>NOT(ISERROR(SEARCH("DW",AW222)))</formula>
    </cfRule>
  </conditionalFormatting>
  <conditionalFormatting sqref="AW222">
    <cfRule type="containsText" dxfId="3945" priority="9243" stopIfTrue="1" operator="containsText" text="NC">
      <formula>NOT(ISERROR(SEARCH("NC",AW222)))</formula>
    </cfRule>
  </conditionalFormatting>
  <conditionalFormatting sqref="F204:F207">
    <cfRule type="containsText" dxfId="3944" priority="9244" stopIfTrue="1" operator="containsText" text="NS">
      <formula>NOT(ISERROR(SEARCH("NS",F204:F207)))</formula>
    </cfRule>
  </conditionalFormatting>
  <conditionalFormatting sqref="F204:F207">
    <cfRule type="containsText" dxfId="3943" priority="9245" stopIfTrue="1" operator="containsText" text="DW">
      <formula>NOT(ISERROR(SEARCH("DW",F204:F207)))</formula>
    </cfRule>
  </conditionalFormatting>
  <conditionalFormatting sqref="F204:F207">
    <cfRule type="containsText" dxfId="3942" priority="9246" stopIfTrue="1" operator="containsText" text="NC">
      <formula>NOT(ISERROR(SEARCH("NC",F204:F207)))</formula>
    </cfRule>
  </conditionalFormatting>
  <conditionalFormatting sqref="F230:F243">
    <cfRule type="containsText" dxfId="3941" priority="9247" stopIfTrue="1" operator="containsText" text="NS">
      <formula>NOT(ISERROR(SEARCH("NS",F230:F243)))</formula>
    </cfRule>
  </conditionalFormatting>
  <conditionalFormatting sqref="F230:F243">
    <cfRule type="containsText" dxfId="3940" priority="9248" stopIfTrue="1" operator="containsText" text="DW">
      <formula>NOT(ISERROR(SEARCH("DW",F230:F243)))</formula>
    </cfRule>
  </conditionalFormatting>
  <conditionalFormatting sqref="F230:F243">
    <cfRule type="containsText" dxfId="3939" priority="9249" stopIfTrue="1" operator="containsText" text="NC">
      <formula>NOT(ISERROR(SEARCH("NC",F230:F243)))</formula>
    </cfRule>
  </conditionalFormatting>
  <conditionalFormatting sqref="F218:F221">
    <cfRule type="containsText" dxfId="3938" priority="9250" stopIfTrue="1" operator="containsText" text="NS">
      <formula>NOT(ISERROR(SEARCH("NS",F218:F221)))</formula>
    </cfRule>
  </conditionalFormatting>
  <conditionalFormatting sqref="F218:F221">
    <cfRule type="containsText" dxfId="3937" priority="9251" stopIfTrue="1" operator="containsText" text="DW">
      <formula>NOT(ISERROR(SEARCH("DW",F218:F221)))</formula>
    </cfRule>
  </conditionalFormatting>
  <conditionalFormatting sqref="F218:F221">
    <cfRule type="containsText" dxfId="3936" priority="9252" stopIfTrue="1" operator="containsText" text="NC">
      <formula>NOT(ISERROR(SEARCH("NC",F218:F221)))</formula>
    </cfRule>
  </conditionalFormatting>
  <conditionalFormatting sqref="F223:F227">
    <cfRule type="containsText" dxfId="3935" priority="9253" stopIfTrue="1" operator="containsText" text="NS">
      <formula>NOT(ISERROR(SEARCH("NS",F223:F227)))</formula>
    </cfRule>
  </conditionalFormatting>
  <conditionalFormatting sqref="F223:F227">
    <cfRule type="containsText" dxfId="3934" priority="9254" stopIfTrue="1" operator="containsText" text="DW">
      <formula>NOT(ISERROR(SEARCH("DW",F223:F227)))</formula>
    </cfRule>
  </conditionalFormatting>
  <conditionalFormatting sqref="F223:F227">
    <cfRule type="containsText" dxfId="3933" priority="9255" stopIfTrue="1" operator="containsText" text="NC">
      <formula>NOT(ISERROR(SEARCH("NC",F223:F227)))</formula>
    </cfRule>
  </conditionalFormatting>
  <conditionalFormatting sqref="F228:F229">
    <cfRule type="containsText" dxfId="3932" priority="9256" stopIfTrue="1" operator="containsText" text="NS">
      <formula>NOT(ISERROR(SEARCH("NS",F228:F229)))</formula>
    </cfRule>
  </conditionalFormatting>
  <conditionalFormatting sqref="F228:F229">
    <cfRule type="containsText" dxfId="3931" priority="9257" stopIfTrue="1" operator="containsText" text="DW">
      <formula>NOT(ISERROR(SEARCH("DW",F228:F229)))</formula>
    </cfRule>
  </conditionalFormatting>
  <conditionalFormatting sqref="F228:F229">
    <cfRule type="containsText" dxfId="3930" priority="9258" stopIfTrue="1" operator="containsText" text="NC">
      <formula>NOT(ISERROR(SEARCH("NC",F228:F229)))</formula>
    </cfRule>
  </conditionalFormatting>
  <conditionalFormatting sqref="F208">
    <cfRule type="containsText" dxfId="3929" priority="9259" stopIfTrue="1" operator="containsText" text="NS">
      <formula>NOT(ISERROR(SEARCH("NS",F208)))</formula>
    </cfRule>
  </conditionalFormatting>
  <conditionalFormatting sqref="F208">
    <cfRule type="containsText" dxfId="3928" priority="9260" stopIfTrue="1" operator="containsText" text="DW">
      <formula>NOT(ISERROR(SEARCH("DW",F208)))</formula>
    </cfRule>
  </conditionalFormatting>
  <conditionalFormatting sqref="F208">
    <cfRule type="containsText" dxfId="3927" priority="9261" stopIfTrue="1" operator="containsText" text="NC">
      <formula>NOT(ISERROR(SEARCH("NC",F208)))</formula>
    </cfRule>
  </conditionalFormatting>
  <conditionalFormatting sqref="F215:F217">
    <cfRule type="containsText" dxfId="3926" priority="9262" stopIfTrue="1" operator="containsText" text="NS">
      <formula>NOT(ISERROR(SEARCH("NS",F215:F217)))</formula>
    </cfRule>
  </conditionalFormatting>
  <conditionalFormatting sqref="F215:F217">
    <cfRule type="containsText" dxfId="3925" priority="9263" stopIfTrue="1" operator="containsText" text="DW">
      <formula>NOT(ISERROR(SEARCH("DW",F215:F217)))</formula>
    </cfRule>
  </conditionalFormatting>
  <conditionalFormatting sqref="F215:F217">
    <cfRule type="containsText" dxfId="3924" priority="9264" stopIfTrue="1" operator="containsText" text="NC">
      <formula>NOT(ISERROR(SEARCH("NC",F215:F217)))</formula>
    </cfRule>
  </conditionalFormatting>
  <conditionalFormatting sqref="F211:F212">
    <cfRule type="containsText" dxfId="3923" priority="9265" stopIfTrue="1" operator="containsText" text="NS">
      <formula>NOT(ISERROR(SEARCH("NS",F211:F212)))</formula>
    </cfRule>
  </conditionalFormatting>
  <conditionalFormatting sqref="F211:F212">
    <cfRule type="containsText" dxfId="3922" priority="9266" stopIfTrue="1" operator="containsText" text="DW">
      <formula>NOT(ISERROR(SEARCH("DW",F211:F212)))</formula>
    </cfRule>
  </conditionalFormatting>
  <conditionalFormatting sqref="F211:F212">
    <cfRule type="containsText" dxfId="3921" priority="9267" stopIfTrue="1" operator="containsText" text="NC">
      <formula>NOT(ISERROR(SEARCH("NC",F211:F212)))</formula>
    </cfRule>
  </conditionalFormatting>
  <conditionalFormatting sqref="F209:F210">
    <cfRule type="containsText" dxfId="3920" priority="9268" stopIfTrue="1" operator="containsText" text="NS">
      <formula>NOT(ISERROR(SEARCH("NS",F209:F210)))</formula>
    </cfRule>
  </conditionalFormatting>
  <conditionalFormatting sqref="F209:F210">
    <cfRule type="containsText" dxfId="3919" priority="9269" stopIfTrue="1" operator="containsText" text="DW">
      <formula>NOT(ISERROR(SEARCH("DW",F209:F210)))</formula>
    </cfRule>
  </conditionalFormatting>
  <conditionalFormatting sqref="F209:F210">
    <cfRule type="containsText" dxfId="3918" priority="9270" stopIfTrue="1" operator="containsText" text="NC">
      <formula>NOT(ISERROR(SEARCH("NC",F209:F210)))</formula>
    </cfRule>
  </conditionalFormatting>
  <conditionalFormatting sqref="F213">
    <cfRule type="containsText" dxfId="3917" priority="9271" stopIfTrue="1" operator="containsText" text="NS">
      <formula>NOT(ISERROR(SEARCH("NS",F213)))</formula>
    </cfRule>
  </conditionalFormatting>
  <conditionalFormatting sqref="F213">
    <cfRule type="containsText" dxfId="3916" priority="9272" stopIfTrue="1" operator="containsText" text="DW">
      <formula>NOT(ISERROR(SEARCH("DW",F213)))</formula>
    </cfRule>
  </conditionalFormatting>
  <conditionalFormatting sqref="F213">
    <cfRule type="containsText" dxfId="3915" priority="9273" stopIfTrue="1" operator="containsText" text="NC">
      <formula>NOT(ISERROR(SEARCH("NC",F213)))</formula>
    </cfRule>
  </conditionalFormatting>
  <conditionalFormatting sqref="F214">
    <cfRule type="containsText" dxfId="3914" priority="9274" stopIfTrue="1" operator="containsText" text="NS">
      <formula>NOT(ISERROR(SEARCH("NS",F214)))</formula>
    </cfRule>
  </conditionalFormatting>
  <conditionalFormatting sqref="F214">
    <cfRule type="containsText" dxfId="3913" priority="9275" stopIfTrue="1" operator="containsText" text="DW">
      <formula>NOT(ISERROR(SEARCH("DW",F214)))</formula>
    </cfRule>
  </conditionalFormatting>
  <conditionalFormatting sqref="F214">
    <cfRule type="containsText" dxfId="3912" priority="9276" stopIfTrue="1" operator="containsText" text="NC">
      <formula>NOT(ISERROR(SEARCH("NC",F214)))</formula>
    </cfRule>
  </conditionalFormatting>
  <conditionalFormatting sqref="F222">
    <cfRule type="containsText" dxfId="3911" priority="9277" stopIfTrue="1" operator="containsText" text="NS">
      <formula>NOT(ISERROR(SEARCH("NS",F222)))</formula>
    </cfRule>
  </conditionalFormatting>
  <conditionalFormatting sqref="F222">
    <cfRule type="containsText" dxfId="3910" priority="9278" stopIfTrue="1" operator="containsText" text="DW">
      <formula>NOT(ISERROR(SEARCH("DW",F222)))</formula>
    </cfRule>
  </conditionalFormatting>
  <conditionalFormatting sqref="F222">
    <cfRule type="containsText" dxfId="3909" priority="9279" stopIfTrue="1" operator="containsText" text="NC">
      <formula>NOT(ISERROR(SEARCH("NC",F222)))</formula>
    </cfRule>
  </conditionalFormatting>
  <conditionalFormatting sqref="AT204:AT207">
    <cfRule type="containsText" dxfId="3908" priority="9280" stopIfTrue="1" operator="containsText" text="NS">
      <formula>NOT(ISERROR(SEARCH("NS",AT204:AT207)))</formula>
    </cfRule>
  </conditionalFormatting>
  <conditionalFormatting sqref="AT204:AT207">
    <cfRule type="containsText" dxfId="3907" priority="9281" stopIfTrue="1" operator="containsText" text="DW">
      <formula>NOT(ISERROR(SEARCH("DW",AT204:AT207)))</formula>
    </cfRule>
  </conditionalFormatting>
  <conditionalFormatting sqref="AT204:AT207">
    <cfRule type="containsText" dxfId="3906" priority="9282" stopIfTrue="1" operator="containsText" text="NC">
      <formula>NOT(ISERROR(SEARCH("NC",AT204:AT207)))</formula>
    </cfRule>
  </conditionalFormatting>
  <conditionalFormatting sqref="AT218:AT225">
    <cfRule type="containsText" dxfId="3905" priority="9283" stopIfTrue="1" operator="containsText" text="NS">
      <formula>NOT(ISERROR(SEARCH("NS",AT218:AT225)))</formula>
    </cfRule>
  </conditionalFormatting>
  <conditionalFormatting sqref="AT218:AT225">
    <cfRule type="containsText" dxfId="3904" priority="9284" stopIfTrue="1" operator="containsText" text="DW">
      <formula>NOT(ISERROR(SEARCH("DW",AT218:AT225)))</formula>
    </cfRule>
  </conditionalFormatting>
  <conditionalFormatting sqref="AT218:AT225">
    <cfRule type="containsText" dxfId="3903" priority="9285" stopIfTrue="1" operator="containsText" text="NC">
      <formula>NOT(ISERROR(SEARCH("NC",AT218:AT225)))</formula>
    </cfRule>
  </conditionalFormatting>
  <conditionalFormatting sqref="AT227:AT243">
    <cfRule type="containsText" dxfId="3902" priority="9286" stopIfTrue="1" operator="containsText" text="NS">
      <formula>NOT(ISERROR(SEARCH("NS",AT227:AT243)))</formula>
    </cfRule>
  </conditionalFormatting>
  <conditionalFormatting sqref="AT227:AT243">
    <cfRule type="containsText" dxfId="3901" priority="9287" stopIfTrue="1" operator="containsText" text="DW">
      <formula>NOT(ISERROR(SEARCH("DW",AT227:AT243)))</formula>
    </cfRule>
  </conditionalFormatting>
  <conditionalFormatting sqref="AT227:AT243">
    <cfRule type="containsText" dxfId="3900" priority="9288" stopIfTrue="1" operator="containsText" text="NC">
      <formula>NOT(ISERROR(SEARCH("NC",AT227:AT243)))</formula>
    </cfRule>
  </conditionalFormatting>
  <conditionalFormatting sqref="AT208">
    <cfRule type="containsText" dxfId="3899" priority="9289" stopIfTrue="1" operator="containsText" text="NS">
      <formula>NOT(ISERROR(SEARCH("NS",AT208)))</formula>
    </cfRule>
  </conditionalFormatting>
  <conditionalFormatting sqref="AT208">
    <cfRule type="containsText" dxfId="3898" priority="9290" stopIfTrue="1" operator="containsText" text="DW">
      <formula>NOT(ISERROR(SEARCH("DW",AT208)))</formula>
    </cfRule>
  </conditionalFormatting>
  <conditionalFormatting sqref="AT208">
    <cfRule type="containsText" dxfId="3897" priority="9291" stopIfTrue="1" operator="containsText" text="NC">
      <formula>NOT(ISERROR(SEARCH("NC",AT208)))</formula>
    </cfRule>
  </conditionalFormatting>
  <conditionalFormatting sqref="AT215:AT217">
    <cfRule type="containsText" dxfId="3896" priority="9292" stopIfTrue="1" operator="containsText" text="NS">
      <formula>NOT(ISERROR(SEARCH("NS",AT215:AT217)))</formula>
    </cfRule>
  </conditionalFormatting>
  <conditionalFormatting sqref="AT215:AT217">
    <cfRule type="containsText" dxfId="3895" priority="9293" stopIfTrue="1" operator="containsText" text="DW">
      <formula>NOT(ISERROR(SEARCH("DW",AT215:AT217)))</formula>
    </cfRule>
  </conditionalFormatting>
  <conditionalFormatting sqref="AT215:AT217">
    <cfRule type="containsText" dxfId="3894" priority="9294" stopIfTrue="1" operator="containsText" text="NC">
      <formula>NOT(ISERROR(SEARCH("NC",AT215:AT217)))</formula>
    </cfRule>
  </conditionalFormatting>
  <conditionalFormatting sqref="AT211:AT212">
    <cfRule type="containsText" dxfId="3893" priority="9295" stopIfTrue="1" operator="containsText" text="NS">
      <formula>NOT(ISERROR(SEARCH("NS",AT211:AT212)))</formula>
    </cfRule>
  </conditionalFormatting>
  <conditionalFormatting sqref="AT211:AT212">
    <cfRule type="containsText" dxfId="3892" priority="9296" stopIfTrue="1" operator="containsText" text="DW">
      <formula>NOT(ISERROR(SEARCH("DW",AT211:AT212)))</formula>
    </cfRule>
  </conditionalFormatting>
  <conditionalFormatting sqref="AT211:AT212">
    <cfRule type="containsText" dxfId="3891" priority="9297" stopIfTrue="1" operator="containsText" text="NC">
      <formula>NOT(ISERROR(SEARCH("NC",AT211:AT212)))</formula>
    </cfRule>
  </conditionalFormatting>
  <conditionalFormatting sqref="AT209:AT210">
    <cfRule type="containsText" dxfId="3890" priority="9298" stopIfTrue="1" operator="containsText" text="NS">
      <formula>NOT(ISERROR(SEARCH("NS",AT209:AT210)))</formula>
    </cfRule>
  </conditionalFormatting>
  <conditionalFormatting sqref="AT209:AT210">
    <cfRule type="containsText" dxfId="3889" priority="9299" stopIfTrue="1" operator="containsText" text="DW">
      <formula>NOT(ISERROR(SEARCH("DW",AT209:AT210)))</formula>
    </cfRule>
  </conditionalFormatting>
  <conditionalFormatting sqref="AT209:AT210">
    <cfRule type="containsText" dxfId="3888" priority="9300" stopIfTrue="1" operator="containsText" text="NC">
      <formula>NOT(ISERROR(SEARCH("NC",AT209:AT210)))</formula>
    </cfRule>
  </conditionalFormatting>
  <conditionalFormatting sqref="AT213">
    <cfRule type="containsText" dxfId="3887" priority="9301" stopIfTrue="1" operator="containsText" text="NS">
      <formula>NOT(ISERROR(SEARCH("NS",AT213)))</formula>
    </cfRule>
  </conditionalFormatting>
  <conditionalFormatting sqref="AT213">
    <cfRule type="containsText" dxfId="3886" priority="9302" stopIfTrue="1" operator="containsText" text="DW">
      <formula>NOT(ISERROR(SEARCH("DW",AT213)))</formula>
    </cfRule>
  </conditionalFormatting>
  <conditionalFormatting sqref="AT213">
    <cfRule type="containsText" dxfId="3885" priority="9303" stopIfTrue="1" operator="containsText" text="NC">
      <formula>NOT(ISERROR(SEARCH("NC",AT213)))</formula>
    </cfRule>
  </conditionalFormatting>
  <conditionalFormatting sqref="AT214">
    <cfRule type="containsText" dxfId="3884" priority="9304" stopIfTrue="1" operator="containsText" text="NS">
      <formula>NOT(ISERROR(SEARCH("NS",AT214)))</formula>
    </cfRule>
  </conditionalFormatting>
  <conditionalFormatting sqref="AT214">
    <cfRule type="containsText" dxfId="3883" priority="9305" stopIfTrue="1" operator="containsText" text="DW">
      <formula>NOT(ISERROR(SEARCH("DW",AT214)))</formula>
    </cfRule>
  </conditionalFormatting>
  <conditionalFormatting sqref="AT214">
    <cfRule type="containsText" dxfId="3882" priority="9306" stopIfTrue="1" operator="containsText" text="NC">
      <formula>NOT(ISERROR(SEARCH("NC",AT214)))</formula>
    </cfRule>
  </conditionalFormatting>
  <conditionalFormatting sqref="AT226">
    <cfRule type="containsText" dxfId="3881" priority="9307" stopIfTrue="1" operator="containsText" text="NS">
      <formula>NOT(ISERROR(SEARCH("NS",AT226)))</formula>
    </cfRule>
  </conditionalFormatting>
  <conditionalFormatting sqref="AT226">
    <cfRule type="containsText" dxfId="3880" priority="9308" stopIfTrue="1" operator="containsText" text="DW">
      <formula>NOT(ISERROR(SEARCH("DW",AT226)))</formula>
    </cfRule>
  </conditionalFormatting>
  <conditionalFormatting sqref="AT226">
    <cfRule type="containsText" dxfId="3879" priority="9309" stopIfTrue="1" operator="containsText" text="NC">
      <formula>NOT(ISERROR(SEARCH("NC",AT226)))</formula>
    </cfRule>
  </conditionalFormatting>
  <conditionalFormatting sqref="J204:J207">
    <cfRule type="containsText" dxfId="3878" priority="9310" stopIfTrue="1" operator="containsText" text="NS">
      <formula>NOT(ISERROR(SEARCH("NS",J204:J207)))</formula>
    </cfRule>
  </conditionalFormatting>
  <conditionalFormatting sqref="J204:J207">
    <cfRule type="containsText" dxfId="3877" priority="9311" stopIfTrue="1" operator="containsText" text="DW">
      <formula>NOT(ISERROR(SEARCH("DW",J204:J207)))</formula>
    </cfRule>
  </conditionalFormatting>
  <conditionalFormatting sqref="J204:J207">
    <cfRule type="containsText" dxfId="3876" priority="9312" stopIfTrue="1" operator="containsText" text="NC">
      <formula>NOT(ISERROR(SEARCH("NC",J204:J207)))</formula>
    </cfRule>
  </conditionalFormatting>
  <conditionalFormatting sqref="J230:J243">
    <cfRule type="containsText" dxfId="3875" priority="9313" stopIfTrue="1" operator="containsText" text="NS">
      <formula>NOT(ISERROR(SEARCH("NS",J230:J243)))</formula>
    </cfRule>
  </conditionalFormatting>
  <conditionalFormatting sqref="J230:J243">
    <cfRule type="containsText" dxfId="3874" priority="9314" stopIfTrue="1" operator="containsText" text="DW">
      <formula>NOT(ISERROR(SEARCH("DW",J230:J243)))</formula>
    </cfRule>
  </conditionalFormatting>
  <conditionalFormatting sqref="J230:J243">
    <cfRule type="containsText" dxfId="3873" priority="9315" stopIfTrue="1" operator="containsText" text="NC">
      <formula>NOT(ISERROR(SEARCH("NC",J230:J243)))</formula>
    </cfRule>
  </conditionalFormatting>
  <conditionalFormatting sqref="J218:J221">
    <cfRule type="containsText" dxfId="3872" priority="9316" stopIfTrue="1" operator="containsText" text="NS">
      <formula>NOT(ISERROR(SEARCH("NS",J218:J221)))</formula>
    </cfRule>
  </conditionalFormatting>
  <conditionalFormatting sqref="J218:J221">
    <cfRule type="containsText" dxfId="3871" priority="9317" stopIfTrue="1" operator="containsText" text="DW">
      <formula>NOT(ISERROR(SEARCH("DW",J218:J221)))</formula>
    </cfRule>
  </conditionalFormatting>
  <conditionalFormatting sqref="J218:J221">
    <cfRule type="containsText" dxfId="3870" priority="9318" stopIfTrue="1" operator="containsText" text="NC">
      <formula>NOT(ISERROR(SEARCH("NC",J218:J221)))</formula>
    </cfRule>
  </conditionalFormatting>
  <conditionalFormatting sqref="J223:J227">
    <cfRule type="containsText" dxfId="3869" priority="9319" stopIfTrue="1" operator="containsText" text="NS">
      <formula>NOT(ISERROR(SEARCH("NS",J223:J227)))</formula>
    </cfRule>
  </conditionalFormatting>
  <conditionalFormatting sqref="J223:J227">
    <cfRule type="containsText" dxfId="3868" priority="9320" stopIfTrue="1" operator="containsText" text="DW">
      <formula>NOT(ISERROR(SEARCH("DW",J223:J227)))</formula>
    </cfRule>
  </conditionalFormatting>
  <conditionalFormatting sqref="J223:J227">
    <cfRule type="containsText" dxfId="3867" priority="9321" stopIfTrue="1" operator="containsText" text="NC">
      <formula>NOT(ISERROR(SEARCH("NC",J223:J227)))</formula>
    </cfRule>
  </conditionalFormatting>
  <conditionalFormatting sqref="J228:J229">
    <cfRule type="containsText" dxfId="3866" priority="9322" stopIfTrue="1" operator="containsText" text="NS">
      <formula>NOT(ISERROR(SEARCH("NS",J228:J229)))</formula>
    </cfRule>
  </conditionalFormatting>
  <conditionalFormatting sqref="J228:J229">
    <cfRule type="containsText" dxfId="3865" priority="9323" stopIfTrue="1" operator="containsText" text="DW">
      <formula>NOT(ISERROR(SEARCH("DW",J228:J229)))</formula>
    </cfRule>
  </conditionalFormatting>
  <conditionalFormatting sqref="J228:J229">
    <cfRule type="containsText" dxfId="3864" priority="9324" stopIfTrue="1" operator="containsText" text="NC">
      <formula>NOT(ISERROR(SEARCH("NC",J228:J229)))</formula>
    </cfRule>
  </conditionalFormatting>
  <conditionalFormatting sqref="J208">
    <cfRule type="containsText" dxfId="3863" priority="9325" stopIfTrue="1" operator="containsText" text="NS">
      <formula>NOT(ISERROR(SEARCH("NS",J208)))</formula>
    </cfRule>
  </conditionalFormatting>
  <conditionalFormatting sqref="J208">
    <cfRule type="containsText" dxfId="3862" priority="9326" stopIfTrue="1" operator="containsText" text="DW">
      <formula>NOT(ISERROR(SEARCH("DW",J208)))</formula>
    </cfRule>
  </conditionalFormatting>
  <conditionalFormatting sqref="J208">
    <cfRule type="containsText" dxfId="3861" priority="9327" stopIfTrue="1" operator="containsText" text="NC">
      <formula>NOT(ISERROR(SEARCH("NC",J208)))</formula>
    </cfRule>
  </conditionalFormatting>
  <conditionalFormatting sqref="J215:J217">
    <cfRule type="containsText" dxfId="3860" priority="9328" stopIfTrue="1" operator="containsText" text="NS">
      <formula>NOT(ISERROR(SEARCH("NS",J215:J217)))</formula>
    </cfRule>
  </conditionalFormatting>
  <conditionalFormatting sqref="J215:J217">
    <cfRule type="containsText" dxfId="3859" priority="9329" stopIfTrue="1" operator="containsText" text="DW">
      <formula>NOT(ISERROR(SEARCH("DW",J215:J217)))</formula>
    </cfRule>
  </conditionalFormatting>
  <conditionalFormatting sqref="J215:J217">
    <cfRule type="containsText" dxfId="3858" priority="9330" stopIfTrue="1" operator="containsText" text="NC">
      <formula>NOT(ISERROR(SEARCH("NC",J215:J217)))</formula>
    </cfRule>
  </conditionalFormatting>
  <conditionalFormatting sqref="J211:J212">
    <cfRule type="containsText" dxfId="3857" priority="9331" stopIfTrue="1" operator="containsText" text="NS">
      <formula>NOT(ISERROR(SEARCH("NS",J211:J212)))</formula>
    </cfRule>
  </conditionalFormatting>
  <conditionalFormatting sqref="J211:J212">
    <cfRule type="containsText" dxfId="3856" priority="9332" stopIfTrue="1" operator="containsText" text="DW">
      <formula>NOT(ISERROR(SEARCH("DW",J211:J212)))</formula>
    </cfRule>
  </conditionalFormatting>
  <conditionalFormatting sqref="J211:J212">
    <cfRule type="containsText" dxfId="3855" priority="9333" stopIfTrue="1" operator="containsText" text="NC">
      <formula>NOT(ISERROR(SEARCH("NC",J211:J212)))</formula>
    </cfRule>
  </conditionalFormatting>
  <conditionalFormatting sqref="J209:J210">
    <cfRule type="containsText" dxfId="3854" priority="9334" stopIfTrue="1" operator="containsText" text="NS">
      <formula>NOT(ISERROR(SEARCH("NS",J209:J210)))</formula>
    </cfRule>
  </conditionalFormatting>
  <conditionalFormatting sqref="J209:J210">
    <cfRule type="containsText" dxfId="3853" priority="9335" stopIfTrue="1" operator="containsText" text="DW">
      <formula>NOT(ISERROR(SEARCH("DW",J209:J210)))</formula>
    </cfRule>
  </conditionalFormatting>
  <conditionalFormatting sqref="J209:J210">
    <cfRule type="containsText" dxfId="3852" priority="9336" stopIfTrue="1" operator="containsText" text="NC">
      <formula>NOT(ISERROR(SEARCH("NC",J209:J210)))</formula>
    </cfRule>
  </conditionalFormatting>
  <conditionalFormatting sqref="J213">
    <cfRule type="containsText" dxfId="3851" priority="9337" stopIfTrue="1" operator="containsText" text="NS">
      <formula>NOT(ISERROR(SEARCH("NS",J213)))</formula>
    </cfRule>
  </conditionalFormatting>
  <conditionalFormatting sqref="J213">
    <cfRule type="containsText" dxfId="3850" priority="9338" stopIfTrue="1" operator="containsText" text="DW">
      <formula>NOT(ISERROR(SEARCH("DW",J213)))</formula>
    </cfRule>
  </conditionalFormatting>
  <conditionalFormatting sqref="J213">
    <cfRule type="containsText" dxfId="3849" priority="9339" stopIfTrue="1" operator="containsText" text="NC">
      <formula>NOT(ISERROR(SEARCH("NC",J213)))</formula>
    </cfRule>
  </conditionalFormatting>
  <conditionalFormatting sqref="J214">
    <cfRule type="containsText" dxfId="3848" priority="9340" stopIfTrue="1" operator="containsText" text="NS">
      <formula>NOT(ISERROR(SEARCH("NS",J214)))</formula>
    </cfRule>
  </conditionalFormatting>
  <conditionalFormatting sqref="J214">
    <cfRule type="containsText" dxfId="3847" priority="9341" stopIfTrue="1" operator="containsText" text="DW">
      <formula>NOT(ISERROR(SEARCH("DW",J214)))</formula>
    </cfRule>
  </conditionalFormatting>
  <conditionalFormatting sqref="J214">
    <cfRule type="containsText" dxfId="3846" priority="9342" stopIfTrue="1" operator="containsText" text="NC">
      <formula>NOT(ISERROR(SEARCH("NC",J214)))</formula>
    </cfRule>
  </conditionalFormatting>
  <conditionalFormatting sqref="J222">
    <cfRule type="containsText" dxfId="3845" priority="9343" stopIfTrue="1" operator="containsText" text="NS">
      <formula>NOT(ISERROR(SEARCH("NS",J222)))</formula>
    </cfRule>
  </conditionalFormatting>
  <conditionalFormatting sqref="J222">
    <cfRule type="containsText" dxfId="3844" priority="9344" stopIfTrue="1" operator="containsText" text="DW">
      <formula>NOT(ISERROR(SEARCH("DW",J222)))</formula>
    </cfRule>
  </conditionalFormatting>
  <conditionalFormatting sqref="J222">
    <cfRule type="containsText" dxfId="3843" priority="9345" stopIfTrue="1" operator="containsText" text="NC">
      <formula>NOT(ISERROR(SEARCH("NC",J222)))</formula>
    </cfRule>
  </conditionalFormatting>
  <conditionalFormatting sqref="O204:O207">
    <cfRule type="containsText" dxfId="3842" priority="9346" stopIfTrue="1" operator="containsText" text="NS">
      <formula>NOT(ISERROR(SEARCH("NS",O204:O207)))</formula>
    </cfRule>
  </conditionalFormatting>
  <conditionalFormatting sqref="O204:O207">
    <cfRule type="containsText" dxfId="3841" priority="9347" stopIfTrue="1" operator="containsText" text="DW">
      <formula>NOT(ISERROR(SEARCH("DW",O204:O207)))</formula>
    </cfRule>
  </conditionalFormatting>
  <conditionalFormatting sqref="O204:O207">
    <cfRule type="containsText" dxfId="3840" priority="9348" stopIfTrue="1" operator="containsText" text="NC">
      <formula>NOT(ISERROR(SEARCH("NC",O204:O207)))</formula>
    </cfRule>
  </conditionalFormatting>
  <conditionalFormatting sqref="O230:O243">
    <cfRule type="containsText" dxfId="3839" priority="9349" stopIfTrue="1" operator="containsText" text="NS">
      <formula>NOT(ISERROR(SEARCH("NS",O230:O243)))</formula>
    </cfRule>
  </conditionalFormatting>
  <conditionalFormatting sqref="O230:O243">
    <cfRule type="containsText" dxfId="3838" priority="9350" stopIfTrue="1" operator="containsText" text="DW">
      <formula>NOT(ISERROR(SEARCH("DW",O230:O243)))</formula>
    </cfRule>
  </conditionalFormatting>
  <conditionalFormatting sqref="O230:O243">
    <cfRule type="containsText" dxfId="3837" priority="9351" stopIfTrue="1" operator="containsText" text="NC">
      <formula>NOT(ISERROR(SEARCH("NC",O230:O243)))</formula>
    </cfRule>
  </conditionalFormatting>
  <conditionalFormatting sqref="O218:O221">
    <cfRule type="containsText" dxfId="3836" priority="9352" stopIfTrue="1" operator="containsText" text="NS">
      <formula>NOT(ISERROR(SEARCH("NS",O218:O221)))</formula>
    </cfRule>
  </conditionalFormatting>
  <conditionalFormatting sqref="O218:O221">
    <cfRule type="containsText" dxfId="3835" priority="9353" stopIfTrue="1" operator="containsText" text="DW">
      <formula>NOT(ISERROR(SEARCH("DW",O218:O221)))</formula>
    </cfRule>
  </conditionalFormatting>
  <conditionalFormatting sqref="O218:O221">
    <cfRule type="containsText" dxfId="3834" priority="9354" stopIfTrue="1" operator="containsText" text="NC">
      <formula>NOT(ISERROR(SEARCH("NC",O218:O221)))</formula>
    </cfRule>
  </conditionalFormatting>
  <conditionalFormatting sqref="O223:O227">
    <cfRule type="containsText" dxfId="3833" priority="9355" stopIfTrue="1" operator="containsText" text="NS">
      <formula>NOT(ISERROR(SEARCH("NS",O223:O227)))</formula>
    </cfRule>
  </conditionalFormatting>
  <conditionalFormatting sqref="O223:O227">
    <cfRule type="containsText" dxfId="3832" priority="9356" stopIfTrue="1" operator="containsText" text="DW">
      <formula>NOT(ISERROR(SEARCH("DW",O223:O227)))</formula>
    </cfRule>
  </conditionalFormatting>
  <conditionalFormatting sqref="O223:O227">
    <cfRule type="containsText" dxfId="3831" priority="9357" stopIfTrue="1" operator="containsText" text="NC">
      <formula>NOT(ISERROR(SEARCH("NC",O223:O227)))</formula>
    </cfRule>
  </conditionalFormatting>
  <conditionalFormatting sqref="O228:O229">
    <cfRule type="containsText" dxfId="3830" priority="9358" stopIfTrue="1" operator="containsText" text="NS">
      <formula>NOT(ISERROR(SEARCH("NS",O228:O229)))</formula>
    </cfRule>
  </conditionalFormatting>
  <conditionalFormatting sqref="O228:O229">
    <cfRule type="containsText" dxfId="3829" priority="9359" stopIfTrue="1" operator="containsText" text="DW">
      <formula>NOT(ISERROR(SEARCH("DW",O228:O229)))</formula>
    </cfRule>
  </conditionalFormatting>
  <conditionalFormatting sqref="O228:O229">
    <cfRule type="containsText" dxfId="3828" priority="9360" stopIfTrue="1" operator="containsText" text="NC">
      <formula>NOT(ISERROR(SEARCH("NC",O228:O229)))</formula>
    </cfRule>
  </conditionalFormatting>
  <conditionalFormatting sqref="O208">
    <cfRule type="containsText" dxfId="3827" priority="9361" stopIfTrue="1" operator="containsText" text="NS">
      <formula>NOT(ISERROR(SEARCH("NS",O208)))</formula>
    </cfRule>
  </conditionalFormatting>
  <conditionalFormatting sqref="O208">
    <cfRule type="containsText" dxfId="3826" priority="9362" stopIfTrue="1" operator="containsText" text="DW">
      <formula>NOT(ISERROR(SEARCH("DW",O208)))</formula>
    </cfRule>
  </conditionalFormatting>
  <conditionalFormatting sqref="O208">
    <cfRule type="containsText" dxfId="3825" priority="9363" stopIfTrue="1" operator="containsText" text="NC">
      <formula>NOT(ISERROR(SEARCH("NC",O208)))</formula>
    </cfRule>
  </conditionalFormatting>
  <conditionalFormatting sqref="O215:O217">
    <cfRule type="containsText" dxfId="3824" priority="9364" stopIfTrue="1" operator="containsText" text="NS">
      <formula>NOT(ISERROR(SEARCH("NS",O215:O217)))</formula>
    </cfRule>
  </conditionalFormatting>
  <conditionalFormatting sqref="O215:O217">
    <cfRule type="containsText" dxfId="3823" priority="9365" stopIfTrue="1" operator="containsText" text="DW">
      <formula>NOT(ISERROR(SEARCH("DW",O215:O217)))</formula>
    </cfRule>
  </conditionalFormatting>
  <conditionalFormatting sqref="O215:O217">
    <cfRule type="containsText" dxfId="3822" priority="9366" stopIfTrue="1" operator="containsText" text="NC">
      <formula>NOT(ISERROR(SEARCH("NC",O215:O217)))</formula>
    </cfRule>
  </conditionalFormatting>
  <conditionalFormatting sqref="O211:O212">
    <cfRule type="containsText" dxfId="3821" priority="9367" stopIfTrue="1" operator="containsText" text="NS">
      <formula>NOT(ISERROR(SEARCH("NS",O211:O212)))</formula>
    </cfRule>
  </conditionalFormatting>
  <conditionalFormatting sqref="O211:O212">
    <cfRule type="containsText" dxfId="3820" priority="9368" stopIfTrue="1" operator="containsText" text="DW">
      <formula>NOT(ISERROR(SEARCH("DW",O211:O212)))</formula>
    </cfRule>
  </conditionalFormatting>
  <conditionalFormatting sqref="O211:O212">
    <cfRule type="containsText" dxfId="3819" priority="9369" stopIfTrue="1" operator="containsText" text="NC">
      <formula>NOT(ISERROR(SEARCH("NC",O211:O212)))</formula>
    </cfRule>
  </conditionalFormatting>
  <conditionalFormatting sqref="O209:O210">
    <cfRule type="containsText" dxfId="3818" priority="9370" stopIfTrue="1" operator="containsText" text="NS">
      <formula>NOT(ISERROR(SEARCH("NS",O209:O210)))</formula>
    </cfRule>
  </conditionalFormatting>
  <conditionalFormatting sqref="O209:O210">
    <cfRule type="containsText" dxfId="3817" priority="9371" stopIfTrue="1" operator="containsText" text="DW">
      <formula>NOT(ISERROR(SEARCH("DW",O209:O210)))</formula>
    </cfRule>
  </conditionalFormatting>
  <conditionalFormatting sqref="O209:O210">
    <cfRule type="containsText" dxfId="3816" priority="9372" stopIfTrue="1" operator="containsText" text="NC">
      <formula>NOT(ISERROR(SEARCH("NC",O209:O210)))</formula>
    </cfRule>
  </conditionalFormatting>
  <conditionalFormatting sqref="O213">
    <cfRule type="containsText" dxfId="3815" priority="9373" stopIfTrue="1" operator="containsText" text="NS">
      <formula>NOT(ISERROR(SEARCH("NS",O213)))</formula>
    </cfRule>
  </conditionalFormatting>
  <conditionalFormatting sqref="O213">
    <cfRule type="containsText" dxfId="3814" priority="9374" stopIfTrue="1" operator="containsText" text="DW">
      <formula>NOT(ISERROR(SEARCH("DW",O213)))</formula>
    </cfRule>
  </conditionalFormatting>
  <conditionalFormatting sqref="O213">
    <cfRule type="containsText" dxfId="3813" priority="9375" stopIfTrue="1" operator="containsText" text="NC">
      <formula>NOT(ISERROR(SEARCH("NC",O213)))</formula>
    </cfRule>
  </conditionalFormatting>
  <conditionalFormatting sqref="O214">
    <cfRule type="containsText" dxfId="3812" priority="9376" stopIfTrue="1" operator="containsText" text="NS">
      <formula>NOT(ISERROR(SEARCH("NS",O214)))</formula>
    </cfRule>
  </conditionalFormatting>
  <conditionalFormatting sqref="O214">
    <cfRule type="containsText" dxfId="3811" priority="9377" stopIfTrue="1" operator="containsText" text="DW">
      <formula>NOT(ISERROR(SEARCH("DW",O214)))</formula>
    </cfRule>
  </conditionalFormatting>
  <conditionalFormatting sqref="O214">
    <cfRule type="containsText" dxfId="3810" priority="9378" stopIfTrue="1" operator="containsText" text="NC">
      <formula>NOT(ISERROR(SEARCH("NC",O214)))</formula>
    </cfRule>
  </conditionalFormatting>
  <conditionalFormatting sqref="O222">
    <cfRule type="containsText" dxfId="3809" priority="9379" stopIfTrue="1" operator="containsText" text="NS">
      <formula>NOT(ISERROR(SEARCH("NS",O222)))</formula>
    </cfRule>
  </conditionalFormatting>
  <conditionalFormatting sqref="O222">
    <cfRule type="containsText" dxfId="3808" priority="9380" stopIfTrue="1" operator="containsText" text="DW">
      <formula>NOT(ISERROR(SEARCH("DW",O222)))</formula>
    </cfRule>
  </conditionalFormatting>
  <conditionalFormatting sqref="O222">
    <cfRule type="containsText" dxfId="3807" priority="9381" stopIfTrue="1" operator="containsText" text="NC">
      <formula>NOT(ISERROR(SEARCH("NC",O222)))</formula>
    </cfRule>
  </conditionalFormatting>
  <conditionalFormatting sqref="V204:V207">
    <cfRule type="containsText" dxfId="3806" priority="9382" stopIfTrue="1" operator="containsText" text="NS">
      <formula>NOT(ISERROR(SEARCH("NS",V204:V207)))</formula>
    </cfRule>
  </conditionalFormatting>
  <conditionalFormatting sqref="V204:V207">
    <cfRule type="containsText" dxfId="3805" priority="9383" stopIfTrue="1" operator="containsText" text="DW">
      <formula>NOT(ISERROR(SEARCH("DW",V204:V207)))</formula>
    </cfRule>
  </conditionalFormatting>
  <conditionalFormatting sqref="V204:V207">
    <cfRule type="containsText" dxfId="3804" priority="9384" stopIfTrue="1" operator="containsText" text="NC">
      <formula>NOT(ISERROR(SEARCH("NC",V204:V207)))</formula>
    </cfRule>
  </conditionalFormatting>
  <conditionalFormatting sqref="V230:V243">
    <cfRule type="containsText" dxfId="3803" priority="9385" stopIfTrue="1" operator="containsText" text="NS">
      <formula>NOT(ISERROR(SEARCH("NS",V230:V243)))</formula>
    </cfRule>
  </conditionalFormatting>
  <conditionalFormatting sqref="V230:V243">
    <cfRule type="containsText" dxfId="3802" priority="9386" stopIfTrue="1" operator="containsText" text="DW">
      <formula>NOT(ISERROR(SEARCH("DW",V230:V243)))</formula>
    </cfRule>
  </conditionalFormatting>
  <conditionalFormatting sqref="V230:V243">
    <cfRule type="containsText" dxfId="3801" priority="9387" stopIfTrue="1" operator="containsText" text="NC">
      <formula>NOT(ISERROR(SEARCH("NC",V230:V243)))</formula>
    </cfRule>
  </conditionalFormatting>
  <conditionalFormatting sqref="V218:V221">
    <cfRule type="containsText" dxfId="3800" priority="9388" stopIfTrue="1" operator="containsText" text="NS">
      <formula>NOT(ISERROR(SEARCH("NS",V218:V221)))</formula>
    </cfRule>
  </conditionalFormatting>
  <conditionalFormatting sqref="V218:V221">
    <cfRule type="containsText" dxfId="3799" priority="9389" stopIfTrue="1" operator="containsText" text="DW">
      <formula>NOT(ISERROR(SEARCH("DW",V218:V221)))</formula>
    </cfRule>
  </conditionalFormatting>
  <conditionalFormatting sqref="V218:V221">
    <cfRule type="containsText" dxfId="3798" priority="9390" stopIfTrue="1" operator="containsText" text="NC">
      <formula>NOT(ISERROR(SEARCH("NC",V218:V221)))</formula>
    </cfRule>
  </conditionalFormatting>
  <conditionalFormatting sqref="V223:V227">
    <cfRule type="containsText" dxfId="3797" priority="9391" stopIfTrue="1" operator="containsText" text="NS">
      <formula>NOT(ISERROR(SEARCH("NS",V223:V227)))</formula>
    </cfRule>
  </conditionalFormatting>
  <conditionalFormatting sqref="V223:V227">
    <cfRule type="containsText" dxfId="3796" priority="9392" stopIfTrue="1" operator="containsText" text="DW">
      <formula>NOT(ISERROR(SEARCH("DW",V223:V227)))</formula>
    </cfRule>
  </conditionalFormatting>
  <conditionalFormatting sqref="V223:V227">
    <cfRule type="containsText" dxfId="3795" priority="9393" stopIfTrue="1" operator="containsText" text="NC">
      <formula>NOT(ISERROR(SEARCH("NC",V223:V227)))</formula>
    </cfRule>
  </conditionalFormatting>
  <conditionalFormatting sqref="V228:V229">
    <cfRule type="containsText" dxfId="3794" priority="9394" stopIfTrue="1" operator="containsText" text="NS">
      <formula>NOT(ISERROR(SEARCH("NS",V228:V229)))</formula>
    </cfRule>
  </conditionalFormatting>
  <conditionalFormatting sqref="V228:V229">
    <cfRule type="containsText" dxfId="3793" priority="9395" stopIfTrue="1" operator="containsText" text="DW">
      <formula>NOT(ISERROR(SEARCH("DW",V228:V229)))</formula>
    </cfRule>
  </conditionalFormatting>
  <conditionalFormatting sqref="V228:V229">
    <cfRule type="containsText" dxfId="3792" priority="9396" stopIfTrue="1" operator="containsText" text="NC">
      <formula>NOT(ISERROR(SEARCH("NC",V228:V229)))</formula>
    </cfRule>
  </conditionalFormatting>
  <conditionalFormatting sqref="V208">
    <cfRule type="containsText" dxfId="3791" priority="9397" stopIfTrue="1" operator="containsText" text="NS">
      <formula>NOT(ISERROR(SEARCH("NS",V208)))</formula>
    </cfRule>
  </conditionalFormatting>
  <conditionalFormatting sqref="V208">
    <cfRule type="containsText" dxfId="3790" priority="9398" stopIfTrue="1" operator="containsText" text="DW">
      <formula>NOT(ISERROR(SEARCH("DW",V208)))</formula>
    </cfRule>
  </conditionalFormatting>
  <conditionalFormatting sqref="V208">
    <cfRule type="containsText" dxfId="3789" priority="9399" stopIfTrue="1" operator="containsText" text="NC">
      <formula>NOT(ISERROR(SEARCH("NC",V208)))</formula>
    </cfRule>
  </conditionalFormatting>
  <conditionalFormatting sqref="V215:V217">
    <cfRule type="containsText" dxfId="3788" priority="9400" stopIfTrue="1" operator="containsText" text="NS">
      <formula>NOT(ISERROR(SEARCH("NS",V215:V217)))</formula>
    </cfRule>
  </conditionalFormatting>
  <conditionalFormatting sqref="V215:V217">
    <cfRule type="containsText" dxfId="3787" priority="9401" stopIfTrue="1" operator="containsText" text="DW">
      <formula>NOT(ISERROR(SEARCH("DW",V215:V217)))</formula>
    </cfRule>
  </conditionalFormatting>
  <conditionalFormatting sqref="V215:V217">
    <cfRule type="containsText" dxfId="3786" priority="9402" stopIfTrue="1" operator="containsText" text="NC">
      <formula>NOT(ISERROR(SEARCH("NC",V215:V217)))</formula>
    </cfRule>
  </conditionalFormatting>
  <conditionalFormatting sqref="V211:V212">
    <cfRule type="containsText" dxfId="3785" priority="9403" stopIfTrue="1" operator="containsText" text="NS">
      <formula>NOT(ISERROR(SEARCH("NS",V211:V212)))</formula>
    </cfRule>
  </conditionalFormatting>
  <conditionalFormatting sqref="V211:V212">
    <cfRule type="containsText" dxfId="3784" priority="9404" stopIfTrue="1" operator="containsText" text="DW">
      <formula>NOT(ISERROR(SEARCH("DW",V211:V212)))</formula>
    </cfRule>
  </conditionalFormatting>
  <conditionalFormatting sqref="V211:V212">
    <cfRule type="containsText" dxfId="3783" priority="9405" stopIfTrue="1" operator="containsText" text="NC">
      <formula>NOT(ISERROR(SEARCH("NC",V211:V212)))</formula>
    </cfRule>
  </conditionalFormatting>
  <conditionalFormatting sqref="V209:V210">
    <cfRule type="containsText" dxfId="3782" priority="9406" stopIfTrue="1" operator="containsText" text="NS">
      <formula>NOT(ISERROR(SEARCH("NS",V209:V210)))</formula>
    </cfRule>
  </conditionalFormatting>
  <conditionalFormatting sqref="V209:V210">
    <cfRule type="containsText" dxfId="3781" priority="9407" stopIfTrue="1" operator="containsText" text="DW">
      <formula>NOT(ISERROR(SEARCH("DW",V209:V210)))</formula>
    </cfRule>
  </conditionalFormatting>
  <conditionalFormatting sqref="V209:V210">
    <cfRule type="containsText" dxfId="3780" priority="9408" stopIfTrue="1" operator="containsText" text="NC">
      <formula>NOT(ISERROR(SEARCH("NC",V209:V210)))</formula>
    </cfRule>
  </conditionalFormatting>
  <conditionalFormatting sqref="V213">
    <cfRule type="containsText" dxfId="3779" priority="9409" stopIfTrue="1" operator="containsText" text="NS">
      <formula>NOT(ISERROR(SEARCH("NS",V213)))</formula>
    </cfRule>
  </conditionalFormatting>
  <conditionalFormatting sqref="V213">
    <cfRule type="containsText" dxfId="3778" priority="9410" stopIfTrue="1" operator="containsText" text="DW">
      <formula>NOT(ISERROR(SEARCH("DW",V213)))</formula>
    </cfRule>
  </conditionalFormatting>
  <conditionalFormatting sqref="V213">
    <cfRule type="containsText" dxfId="3777" priority="9411" stopIfTrue="1" operator="containsText" text="NC">
      <formula>NOT(ISERROR(SEARCH("NC",V213)))</formula>
    </cfRule>
  </conditionalFormatting>
  <conditionalFormatting sqref="V214">
    <cfRule type="containsText" dxfId="3776" priority="9412" stopIfTrue="1" operator="containsText" text="NS">
      <formula>NOT(ISERROR(SEARCH("NS",V214)))</formula>
    </cfRule>
  </conditionalFormatting>
  <conditionalFormatting sqref="V214">
    <cfRule type="containsText" dxfId="3775" priority="9413" stopIfTrue="1" operator="containsText" text="DW">
      <formula>NOT(ISERROR(SEARCH("DW",V214)))</formula>
    </cfRule>
  </conditionalFormatting>
  <conditionalFormatting sqref="V214">
    <cfRule type="containsText" dxfId="3774" priority="9414" stopIfTrue="1" operator="containsText" text="NC">
      <formula>NOT(ISERROR(SEARCH("NC",V214)))</formula>
    </cfRule>
  </conditionalFormatting>
  <conditionalFormatting sqref="V222">
    <cfRule type="containsText" dxfId="3773" priority="9415" stopIfTrue="1" operator="containsText" text="NS">
      <formula>NOT(ISERROR(SEARCH("NS",V222)))</formula>
    </cfRule>
  </conditionalFormatting>
  <conditionalFormatting sqref="V222">
    <cfRule type="containsText" dxfId="3772" priority="9416" stopIfTrue="1" operator="containsText" text="DW">
      <formula>NOT(ISERROR(SEARCH("DW",V222)))</formula>
    </cfRule>
  </conditionalFormatting>
  <conditionalFormatting sqref="V222">
    <cfRule type="containsText" dxfId="3771" priority="9417" stopIfTrue="1" operator="containsText" text="NC">
      <formula>NOT(ISERROR(SEARCH("NC",V222)))</formula>
    </cfRule>
  </conditionalFormatting>
  <conditionalFormatting sqref="AM204:AM207">
    <cfRule type="containsText" dxfId="3770" priority="9418" stopIfTrue="1" operator="containsText" text="NS">
      <formula>NOT(ISERROR(SEARCH("NS",AM204:AM207)))</formula>
    </cfRule>
  </conditionalFormatting>
  <conditionalFormatting sqref="AM204:AM207">
    <cfRule type="containsText" dxfId="3769" priority="9419" stopIfTrue="1" operator="containsText" text="DW">
      <formula>NOT(ISERROR(SEARCH("DW",AM204:AM207)))</formula>
    </cfRule>
  </conditionalFormatting>
  <conditionalFormatting sqref="AM204:AM207">
    <cfRule type="containsText" dxfId="3768" priority="9420" stopIfTrue="1" operator="containsText" text="NC">
      <formula>NOT(ISERROR(SEARCH("NC",AM204:AM207)))</formula>
    </cfRule>
  </conditionalFormatting>
  <conditionalFormatting sqref="AM230:AM243">
    <cfRule type="containsText" dxfId="3767" priority="9421" stopIfTrue="1" operator="containsText" text="NS">
      <formula>NOT(ISERROR(SEARCH("NS",AM230:AM243)))</formula>
    </cfRule>
  </conditionalFormatting>
  <conditionalFormatting sqref="AM230:AM243">
    <cfRule type="containsText" dxfId="3766" priority="9422" stopIfTrue="1" operator="containsText" text="DW">
      <formula>NOT(ISERROR(SEARCH("DW",AM230:AM243)))</formula>
    </cfRule>
  </conditionalFormatting>
  <conditionalFormatting sqref="AM230:AM243">
    <cfRule type="containsText" dxfId="3765" priority="9423" stopIfTrue="1" operator="containsText" text="NC">
      <formula>NOT(ISERROR(SEARCH("NC",AM230:AM243)))</formula>
    </cfRule>
  </conditionalFormatting>
  <conditionalFormatting sqref="AM218:AM221">
    <cfRule type="containsText" dxfId="3764" priority="9424" stopIfTrue="1" operator="containsText" text="NS">
      <formula>NOT(ISERROR(SEARCH("NS",AM218:AM221)))</formula>
    </cfRule>
  </conditionalFormatting>
  <conditionalFormatting sqref="AM218:AM221">
    <cfRule type="containsText" dxfId="3763" priority="9425" stopIfTrue="1" operator="containsText" text="DW">
      <formula>NOT(ISERROR(SEARCH("DW",AM218:AM221)))</formula>
    </cfRule>
  </conditionalFormatting>
  <conditionalFormatting sqref="AM218:AM221">
    <cfRule type="containsText" dxfId="3762" priority="9426" stopIfTrue="1" operator="containsText" text="NC">
      <formula>NOT(ISERROR(SEARCH("NC",AM218:AM221)))</formula>
    </cfRule>
  </conditionalFormatting>
  <conditionalFormatting sqref="AM223:AM227">
    <cfRule type="containsText" dxfId="3761" priority="9427" stopIfTrue="1" operator="containsText" text="NS">
      <formula>NOT(ISERROR(SEARCH("NS",AM223:AM227)))</formula>
    </cfRule>
  </conditionalFormatting>
  <conditionalFormatting sqref="AM223:AM227">
    <cfRule type="containsText" dxfId="3760" priority="9428" stopIfTrue="1" operator="containsText" text="DW">
      <formula>NOT(ISERROR(SEARCH("DW",AM223:AM227)))</formula>
    </cfRule>
  </conditionalFormatting>
  <conditionalFormatting sqref="AM223:AM227">
    <cfRule type="containsText" dxfId="3759" priority="9429" stopIfTrue="1" operator="containsText" text="NC">
      <formula>NOT(ISERROR(SEARCH("NC",AM223:AM227)))</formula>
    </cfRule>
  </conditionalFormatting>
  <conditionalFormatting sqref="AM228:AM229">
    <cfRule type="containsText" dxfId="3758" priority="9430" stopIfTrue="1" operator="containsText" text="NS">
      <formula>NOT(ISERROR(SEARCH("NS",AM228:AM229)))</formula>
    </cfRule>
  </conditionalFormatting>
  <conditionalFormatting sqref="AM228:AM229">
    <cfRule type="containsText" dxfId="3757" priority="9431" stopIfTrue="1" operator="containsText" text="DW">
      <formula>NOT(ISERROR(SEARCH("DW",AM228:AM229)))</formula>
    </cfRule>
  </conditionalFormatting>
  <conditionalFormatting sqref="AM228:AM229">
    <cfRule type="containsText" dxfId="3756" priority="9432" stopIfTrue="1" operator="containsText" text="NC">
      <formula>NOT(ISERROR(SEARCH("NC",AM228:AM229)))</formula>
    </cfRule>
  </conditionalFormatting>
  <conditionalFormatting sqref="AM208">
    <cfRule type="containsText" dxfId="3755" priority="9433" stopIfTrue="1" operator="containsText" text="NS">
      <formula>NOT(ISERROR(SEARCH("NS",AM208)))</formula>
    </cfRule>
  </conditionalFormatting>
  <conditionalFormatting sqref="AM208">
    <cfRule type="containsText" dxfId="3754" priority="9434" stopIfTrue="1" operator="containsText" text="DW">
      <formula>NOT(ISERROR(SEARCH("DW",AM208)))</formula>
    </cfRule>
  </conditionalFormatting>
  <conditionalFormatting sqref="AM208">
    <cfRule type="containsText" dxfId="3753" priority="9435" stopIfTrue="1" operator="containsText" text="NC">
      <formula>NOT(ISERROR(SEARCH("NC",AM208)))</formula>
    </cfRule>
  </conditionalFormatting>
  <conditionalFormatting sqref="AM215:AM217">
    <cfRule type="containsText" dxfId="3752" priority="9436" stopIfTrue="1" operator="containsText" text="NS">
      <formula>NOT(ISERROR(SEARCH("NS",AM215:AM217)))</formula>
    </cfRule>
  </conditionalFormatting>
  <conditionalFormatting sqref="AM215:AM217">
    <cfRule type="containsText" dxfId="3751" priority="9437" stopIfTrue="1" operator="containsText" text="DW">
      <formula>NOT(ISERROR(SEARCH("DW",AM215:AM217)))</formula>
    </cfRule>
  </conditionalFormatting>
  <conditionalFormatting sqref="AM215:AM217">
    <cfRule type="containsText" dxfId="3750" priority="9438" stopIfTrue="1" operator="containsText" text="NC">
      <formula>NOT(ISERROR(SEARCH("NC",AM215:AM217)))</formula>
    </cfRule>
  </conditionalFormatting>
  <conditionalFormatting sqref="AM211:AM212">
    <cfRule type="containsText" dxfId="3749" priority="9439" stopIfTrue="1" operator="containsText" text="NS">
      <formula>NOT(ISERROR(SEARCH("NS",AM211:AM212)))</formula>
    </cfRule>
  </conditionalFormatting>
  <conditionalFormatting sqref="AM211:AM212">
    <cfRule type="containsText" dxfId="3748" priority="9440" stopIfTrue="1" operator="containsText" text="DW">
      <formula>NOT(ISERROR(SEARCH("DW",AM211:AM212)))</formula>
    </cfRule>
  </conditionalFormatting>
  <conditionalFormatting sqref="AM211:AM212">
    <cfRule type="containsText" dxfId="3747" priority="9441" stopIfTrue="1" operator="containsText" text="NC">
      <formula>NOT(ISERROR(SEARCH("NC",AM211:AM212)))</formula>
    </cfRule>
  </conditionalFormatting>
  <conditionalFormatting sqref="AM209:AM210">
    <cfRule type="containsText" dxfId="3746" priority="9442" stopIfTrue="1" operator="containsText" text="NS">
      <formula>NOT(ISERROR(SEARCH("NS",AM209:AM210)))</formula>
    </cfRule>
  </conditionalFormatting>
  <conditionalFormatting sqref="AM209:AM210">
    <cfRule type="containsText" dxfId="3745" priority="9443" stopIfTrue="1" operator="containsText" text="DW">
      <formula>NOT(ISERROR(SEARCH("DW",AM209:AM210)))</formula>
    </cfRule>
  </conditionalFormatting>
  <conditionalFormatting sqref="AM209:AM210">
    <cfRule type="containsText" dxfId="3744" priority="9444" stopIfTrue="1" operator="containsText" text="NC">
      <formula>NOT(ISERROR(SEARCH("NC",AM209:AM210)))</formula>
    </cfRule>
  </conditionalFormatting>
  <conditionalFormatting sqref="AM213">
    <cfRule type="containsText" dxfId="3743" priority="9445" stopIfTrue="1" operator="containsText" text="NS">
      <formula>NOT(ISERROR(SEARCH("NS",AM213)))</formula>
    </cfRule>
  </conditionalFormatting>
  <conditionalFormatting sqref="AM213">
    <cfRule type="containsText" dxfId="3742" priority="9446" stopIfTrue="1" operator="containsText" text="DW">
      <formula>NOT(ISERROR(SEARCH("DW",AM213)))</formula>
    </cfRule>
  </conditionalFormatting>
  <conditionalFormatting sqref="AM213">
    <cfRule type="containsText" dxfId="3741" priority="9447" stopIfTrue="1" operator="containsText" text="NC">
      <formula>NOT(ISERROR(SEARCH("NC",AM213)))</formula>
    </cfRule>
  </conditionalFormatting>
  <conditionalFormatting sqref="AM214">
    <cfRule type="containsText" dxfId="3740" priority="9448" stopIfTrue="1" operator="containsText" text="NS">
      <formula>NOT(ISERROR(SEARCH("NS",AM214)))</formula>
    </cfRule>
  </conditionalFormatting>
  <conditionalFormatting sqref="AM214">
    <cfRule type="containsText" dxfId="3739" priority="9449" stopIfTrue="1" operator="containsText" text="DW">
      <formula>NOT(ISERROR(SEARCH("DW",AM214)))</formula>
    </cfRule>
  </conditionalFormatting>
  <conditionalFormatting sqref="AM214">
    <cfRule type="containsText" dxfId="3738" priority="9450" stopIfTrue="1" operator="containsText" text="NC">
      <formula>NOT(ISERROR(SEARCH("NC",AM214)))</formula>
    </cfRule>
  </conditionalFormatting>
  <conditionalFormatting sqref="AM222">
    <cfRule type="containsText" dxfId="3737" priority="9451" stopIfTrue="1" operator="containsText" text="NS">
      <formula>NOT(ISERROR(SEARCH("NS",AM222)))</formula>
    </cfRule>
  </conditionalFormatting>
  <conditionalFormatting sqref="AM222">
    <cfRule type="containsText" dxfId="3736" priority="9452" stopIfTrue="1" operator="containsText" text="DW">
      <formula>NOT(ISERROR(SEARCH("DW",AM222)))</formula>
    </cfRule>
  </conditionalFormatting>
  <conditionalFormatting sqref="AM222">
    <cfRule type="containsText" dxfId="3735" priority="9453" stopIfTrue="1" operator="containsText" text="NC">
      <formula>NOT(ISERROR(SEARCH("NC",AM222)))</formula>
    </cfRule>
  </conditionalFormatting>
  <conditionalFormatting sqref="AI204:AI207">
    <cfRule type="containsText" dxfId="3734" priority="9454" stopIfTrue="1" operator="containsText" text="NS">
      <formula>NOT(ISERROR(SEARCH("NS",AI204:AI207)))</formula>
    </cfRule>
  </conditionalFormatting>
  <conditionalFormatting sqref="AI204:AI207">
    <cfRule type="containsText" dxfId="3733" priority="9455" stopIfTrue="1" operator="containsText" text="DW">
      <formula>NOT(ISERROR(SEARCH("DW",AI204:AI207)))</formula>
    </cfRule>
  </conditionalFormatting>
  <conditionalFormatting sqref="AI204:AI207">
    <cfRule type="containsText" dxfId="3732" priority="9456" stopIfTrue="1" operator="containsText" text="NC">
      <formula>NOT(ISERROR(SEARCH("NC",AI204:AI207)))</formula>
    </cfRule>
  </conditionalFormatting>
  <conditionalFormatting sqref="AI230:AI243">
    <cfRule type="containsText" dxfId="3731" priority="9457" stopIfTrue="1" operator="containsText" text="NS">
      <formula>NOT(ISERROR(SEARCH("NS",AI230:AI243)))</formula>
    </cfRule>
  </conditionalFormatting>
  <conditionalFormatting sqref="AI230:AI243">
    <cfRule type="containsText" dxfId="3730" priority="9458" stopIfTrue="1" operator="containsText" text="DW">
      <formula>NOT(ISERROR(SEARCH("DW",AI230:AI243)))</formula>
    </cfRule>
  </conditionalFormatting>
  <conditionalFormatting sqref="AI230:AI243">
    <cfRule type="containsText" dxfId="3729" priority="9459" stopIfTrue="1" operator="containsText" text="NC">
      <formula>NOT(ISERROR(SEARCH("NC",AI230:AI243)))</formula>
    </cfRule>
  </conditionalFormatting>
  <conditionalFormatting sqref="AI218:AI221">
    <cfRule type="containsText" dxfId="3728" priority="9460" stopIfTrue="1" operator="containsText" text="NS">
      <formula>NOT(ISERROR(SEARCH("NS",AI218:AI221)))</formula>
    </cfRule>
  </conditionalFormatting>
  <conditionalFormatting sqref="AI218:AI221">
    <cfRule type="containsText" dxfId="3727" priority="9461" stopIfTrue="1" operator="containsText" text="DW">
      <formula>NOT(ISERROR(SEARCH("DW",AI218:AI221)))</formula>
    </cfRule>
  </conditionalFormatting>
  <conditionalFormatting sqref="AI218:AI221">
    <cfRule type="containsText" dxfId="3726" priority="9462" stopIfTrue="1" operator="containsText" text="NC">
      <formula>NOT(ISERROR(SEARCH("NC",AI218:AI221)))</formula>
    </cfRule>
  </conditionalFormatting>
  <conditionalFormatting sqref="AI223:AI227">
    <cfRule type="containsText" dxfId="3725" priority="9463" stopIfTrue="1" operator="containsText" text="NS">
      <formula>NOT(ISERROR(SEARCH("NS",AI223:AI227)))</formula>
    </cfRule>
  </conditionalFormatting>
  <conditionalFormatting sqref="AI223:AI227">
    <cfRule type="containsText" dxfId="3724" priority="9464" stopIfTrue="1" operator="containsText" text="DW">
      <formula>NOT(ISERROR(SEARCH("DW",AI223:AI227)))</formula>
    </cfRule>
  </conditionalFormatting>
  <conditionalFormatting sqref="AI223:AI227">
    <cfRule type="containsText" dxfId="3723" priority="9465" stopIfTrue="1" operator="containsText" text="NC">
      <formula>NOT(ISERROR(SEARCH("NC",AI223:AI227)))</formula>
    </cfRule>
  </conditionalFormatting>
  <conditionalFormatting sqref="AI228:AI229">
    <cfRule type="containsText" dxfId="3722" priority="9466" stopIfTrue="1" operator="containsText" text="NS">
      <formula>NOT(ISERROR(SEARCH("NS",AI228:AI229)))</formula>
    </cfRule>
  </conditionalFormatting>
  <conditionalFormatting sqref="AI228:AI229">
    <cfRule type="containsText" dxfId="3721" priority="9467" stopIfTrue="1" operator="containsText" text="DW">
      <formula>NOT(ISERROR(SEARCH("DW",AI228:AI229)))</formula>
    </cfRule>
  </conditionalFormatting>
  <conditionalFormatting sqref="AI228:AI229">
    <cfRule type="containsText" dxfId="3720" priority="9468" stopIfTrue="1" operator="containsText" text="NC">
      <formula>NOT(ISERROR(SEARCH("NC",AI228:AI229)))</formula>
    </cfRule>
  </conditionalFormatting>
  <conditionalFormatting sqref="AI208">
    <cfRule type="containsText" dxfId="3719" priority="9469" stopIfTrue="1" operator="containsText" text="NS">
      <formula>NOT(ISERROR(SEARCH("NS",AI208)))</formula>
    </cfRule>
  </conditionalFormatting>
  <conditionalFormatting sqref="AI208">
    <cfRule type="containsText" dxfId="3718" priority="9470" stopIfTrue="1" operator="containsText" text="DW">
      <formula>NOT(ISERROR(SEARCH("DW",AI208)))</formula>
    </cfRule>
  </conditionalFormatting>
  <conditionalFormatting sqref="AI208">
    <cfRule type="containsText" dxfId="3717" priority="9471" stopIfTrue="1" operator="containsText" text="NC">
      <formula>NOT(ISERROR(SEARCH("NC",AI208)))</formula>
    </cfRule>
  </conditionalFormatting>
  <conditionalFormatting sqref="AI215:AI217">
    <cfRule type="containsText" dxfId="3716" priority="9472" stopIfTrue="1" operator="containsText" text="NS">
      <formula>NOT(ISERROR(SEARCH("NS",AI215:AI217)))</formula>
    </cfRule>
  </conditionalFormatting>
  <conditionalFormatting sqref="AI215:AI217">
    <cfRule type="containsText" dxfId="3715" priority="9473" stopIfTrue="1" operator="containsText" text="DW">
      <formula>NOT(ISERROR(SEARCH("DW",AI215:AI217)))</formula>
    </cfRule>
  </conditionalFormatting>
  <conditionalFormatting sqref="AI215:AI217">
    <cfRule type="containsText" dxfId="3714" priority="9474" stopIfTrue="1" operator="containsText" text="NC">
      <formula>NOT(ISERROR(SEARCH("NC",AI215:AI217)))</formula>
    </cfRule>
  </conditionalFormatting>
  <conditionalFormatting sqref="AI211:AI212">
    <cfRule type="containsText" dxfId="3713" priority="9475" stopIfTrue="1" operator="containsText" text="NS">
      <formula>NOT(ISERROR(SEARCH("NS",AI211:AI212)))</formula>
    </cfRule>
  </conditionalFormatting>
  <conditionalFormatting sqref="AI211:AI212">
    <cfRule type="containsText" dxfId="3712" priority="9476" stopIfTrue="1" operator="containsText" text="DW">
      <formula>NOT(ISERROR(SEARCH("DW",AI211:AI212)))</formula>
    </cfRule>
  </conditionalFormatting>
  <conditionalFormatting sqref="AI211:AI212">
    <cfRule type="containsText" dxfId="3711" priority="9477" stopIfTrue="1" operator="containsText" text="NC">
      <formula>NOT(ISERROR(SEARCH("NC",AI211:AI212)))</formula>
    </cfRule>
  </conditionalFormatting>
  <conditionalFormatting sqref="AI209:AI210">
    <cfRule type="containsText" dxfId="3710" priority="9478" stopIfTrue="1" operator="containsText" text="NS">
      <formula>NOT(ISERROR(SEARCH("NS",AI209:AI210)))</formula>
    </cfRule>
  </conditionalFormatting>
  <conditionalFormatting sqref="AI209:AI210">
    <cfRule type="containsText" dxfId="3709" priority="9479" stopIfTrue="1" operator="containsText" text="DW">
      <formula>NOT(ISERROR(SEARCH("DW",AI209:AI210)))</formula>
    </cfRule>
  </conditionalFormatting>
  <conditionalFormatting sqref="AI209:AI210">
    <cfRule type="containsText" dxfId="3708" priority="9480" stopIfTrue="1" operator="containsText" text="NC">
      <formula>NOT(ISERROR(SEARCH("NC",AI209:AI210)))</formula>
    </cfRule>
  </conditionalFormatting>
  <conditionalFormatting sqref="AI213">
    <cfRule type="containsText" dxfId="3707" priority="9481" stopIfTrue="1" operator="containsText" text="NS">
      <formula>NOT(ISERROR(SEARCH("NS",AI213)))</formula>
    </cfRule>
  </conditionalFormatting>
  <conditionalFormatting sqref="AI213">
    <cfRule type="containsText" dxfId="3706" priority="9482" stopIfTrue="1" operator="containsText" text="DW">
      <formula>NOT(ISERROR(SEARCH("DW",AI213)))</formula>
    </cfRule>
  </conditionalFormatting>
  <conditionalFormatting sqref="AI213">
    <cfRule type="containsText" dxfId="3705" priority="9483" stopIfTrue="1" operator="containsText" text="NC">
      <formula>NOT(ISERROR(SEARCH("NC",AI213)))</formula>
    </cfRule>
  </conditionalFormatting>
  <conditionalFormatting sqref="AI214">
    <cfRule type="containsText" dxfId="3704" priority="9484" stopIfTrue="1" operator="containsText" text="NS">
      <formula>NOT(ISERROR(SEARCH("NS",AI214)))</formula>
    </cfRule>
  </conditionalFormatting>
  <conditionalFormatting sqref="AI214">
    <cfRule type="containsText" dxfId="3703" priority="9485" stopIfTrue="1" operator="containsText" text="DW">
      <formula>NOT(ISERROR(SEARCH("DW",AI214)))</formula>
    </cfRule>
  </conditionalFormatting>
  <conditionalFormatting sqref="AI214">
    <cfRule type="containsText" dxfId="3702" priority="9486" stopIfTrue="1" operator="containsText" text="NC">
      <formula>NOT(ISERROR(SEARCH("NC",AI214)))</formula>
    </cfRule>
  </conditionalFormatting>
  <conditionalFormatting sqref="AI222">
    <cfRule type="containsText" dxfId="3701" priority="9487" stopIfTrue="1" operator="containsText" text="NS">
      <formula>NOT(ISERROR(SEARCH("NS",AI222)))</formula>
    </cfRule>
  </conditionalFormatting>
  <conditionalFormatting sqref="AI222">
    <cfRule type="containsText" dxfId="3700" priority="9488" stopIfTrue="1" operator="containsText" text="DW">
      <formula>NOT(ISERROR(SEARCH("DW",AI222)))</formula>
    </cfRule>
  </conditionalFormatting>
  <conditionalFormatting sqref="AI222">
    <cfRule type="containsText" dxfId="3699" priority="9489" stopIfTrue="1" operator="containsText" text="NC">
      <formula>NOT(ISERROR(SEARCH("NC",AI222)))</formula>
    </cfRule>
  </conditionalFormatting>
  <conditionalFormatting sqref="Z204:Z207">
    <cfRule type="containsText" dxfId="3698" priority="9490" stopIfTrue="1" operator="containsText" text="NS">
      <formula>NOT(ISERROR(SEARCH("NS",Z204:Z207)))</formula>
    </cfRule>
  </conditionalFormatting>
  <conditionalFormatting sqref="Z204:Z207">
    <cfRule type="containsText" dxfId="3697" priority="9491" stopIfTrue="1" operator="containsText" text="DW">
      <formula>NOT(ISERROR(SEARCH("DW",Z204:Z207)))</formula>
    </cfRule>
  </conditionalFormatting>
  <conditionalFormatting sqref="Z204:Z207">
    <cfRule type="containsText" dxfId="3696" priority="9492" stopIfTrue="1" operator="containsText" text="NC">
      <formula>NOT(ISERROR(SEARCH("NC",Z204:Z207)))</formula>
    </cfRule>
  </conditionalFormatting>
  <conditionalFormatting sqref="Z230:Z243">
    <cfRule type="containsText" dxfId="3695" priority="9493" stopIfTrue="1" operator="containsText" text="NS">
      <formula>NOT(ISERROR(SEARCH("NS",Z230:Z243)))</formula>
    </cfRule>
  </conditionalFormatting>
  <conditionalFormatting sqref="Z230:Z243">
    <cfRule type="containsText" dxfId="3694" priority="9494" stopIfTrue="1" operator="containsText" text="DW">
      <formula>NOT(ISERROR(SEARCH("DW",Z230:Z243)))</formula>
    </cfRule>
  </conditionalFormatting>
  <conditionalFormatting sqref="Z230:Z243">
    <cfRule type="containsText" dxfId="3693" priority="9495" stopIfTrue="1" operator="containsText" text="NC">
      <formula>NOT(ISERROR(SEARCH("NC",Z230:Z243)))</formula>
    </cfRule>
  </conditionalFormatting>
  <conditionalFormatting sqref="Z218:Z221">
    <cfRule type="containsText" dxfId="3692" priority="9496" stopIfTrue="1" operator="containsText" text="NS">
      <formula>NOT(ISERROR(SEARCH("NS",Z218:Z221)))</formula>
    </cfRule>
  </conditionalFormatting>
  <conditionalFormatting sqref="Z218:Z221">
    <cfRule type="containsText" dxfId="3691" priority="9497" stopIfTrue="1" operator="containsText" text="DW">
      <formula>NOT(ISERROR(SEARCH("DW",Z218:Z221)))</formula>
    </cfRule>
  </conditionalFormatting>
  <conditionalFormatting sqref="Z218:Z221">
    <cfRule type="containsText" dxfId="3690" priority="9498" stopIfTrue="1" operator="containsText" text="NC">
      <formula>NOT(ISERROR(SEARCH("NC",Z218:Z221)))</formula>
    </cfRule>
  </conditionalFormatting>
  <conditionalFormatting sqref="Z223:Z227">
    <cfRule type="containsText" dxfId="3689" priority="9499" stopIfTrue="1" operator="containsText" text="NS">
      <formula>NOT(ISERROR(SEARCH("NS",Z223:Z227)))</formula>
    </cfRule>
  </conditionalFormatting>
  <conditionalFormatting sqref="Z223:Z227">
    <cfRule type="containsText" dxfId="3688" priority="9500" stopIfTrue="1" operator="containsText" text="DW">
      <formula>NOT(ISERROR(SEARCH("DW",Z223:Z227)))</formula>
    </cfRule>
  </conditionalFormatting>
  <conditionalFormatting sqref="Z223:Z227">
    <cfRule type="containsText" dxfId="3687" priority="9501" stopIfTrue="1" operator="containsText" text="NC">
      <formula>NOT(ISERROR(SEARCH("NC",Z223:Z227)))</formula>
    </cfRule>
  </conditionalFormatting>
  <conditionalFormatting sqref="Z228:Z229">
    <cfRule type="containsText" dxfId="3686" priority="9502" stopIfTrue="1" operator="containsText" text="NS">
      <formula>NOT(ISERROR(SEARCH("NS",Z228:Z229)))</formula>
    </cfRule>
  </conditionalFormatting>
  <conditionalFormatting sqref="Z228:Z229">
    <cfRule type="containsText" dxfId="3685" priority="9503" stopIfTrue="1" operator="containsText" text="DW">
      <formula>NOT(ISERROR(SEARCH("DW",Z228:Z229)))</formula>
    </cfRule>
  </conditionalFormatting>
  <conditionalFormatting sqref="Z228:Z229">
    <cfRule type="containsText" dxfId="3684" priority="9504" stopIfTrue="1" operator="containsText" text="NC">
      <formula>NOT(ISERROR(SEARCH("NC",Z228:Z229)))</formula>
    </cfRule>
  </conditionalFormatting>
  <conditionalFormatting sqref="Z208">
    <cfRule type="containsText" dxfId="3683" priority="9505" stopIfTrue="1" operator="containsText" text="NS">
      <formula>NOT(ISERROR(SEARCH("NS",Z208)))</formula>
    </cfRule>
  </conditionalFormatting>
  <conditionalFormatting sqref="Z208">
    <cfRule type="containsText" dxfId="3682" priority="9506" stopIfTrue="1" operator="containsText" text="DW">
      <formula>NOT(ISERROR(SEARCH("DW",Z208)))</formula>
    </cfRule>
  </conditionalFormatting>
  <conditionalFormatting sqref="Z208">
    <cfRule type="containsText" dxfId="3681" priority="9507" stopIfTrue="1" operator="containsText" text="NC">
      <formula>NOT(ISERROR(SEARCH("NC",Z208)))</formula>
    </cfRule>
  </conditionalFormatting>
  <conditionalFormatting sqref="Z215:Z217">
    <cfRule type="containsText" dxfId="3680" priority="9508" stopIfTrue="1" operator="containsText" text="NS">
      <formula>NOT(ISERROR(SEARCH("NS",Z215:Z217)))</formula>
    </cfRule>
  </conditionalFormatting>
  <conditionalFormatting sqref="Z215:Z217">
    <cfRule type="containsText" dxfId="3679" priority="9509" stopIfTrue="1" operator="containsText" text="DW">
      <formula>NOT(ISERROR(SEARCH("DW",Z215:Z217)))</formula>
    </cfRule>
  </conditionalFormatting>
  <conditionalFormatting sqref="Z215:Z217">
    <cfRule type="containsText" dxfId="3678" priority="9510" stopIfTrue="1" operator="containsText" text="NC">
      <formula>NOT(ISERROR(SEARCH("NC",Z215:Z217)))</formula>
    </cfRule>
  </conditionalFormatting>
  <conditionalFormatting sqref="Z211:Z212">
    <cfRule type="containsText" dxfId="3677" priority="9511" stopIfTrue="1" operator="containsText" text="NS">
      <formula>NOT(ISERROR(SEARCH("NS",Z211:Z212)))</formula>
    </cfRule>
  </conditionalFormatting>
  <conditionalFormatting sqref="Z211:Z212">
    <cfRule type="containsText" dxfId="3676" priority="9512" stopIfTrue="1" operator="containsText" text="DW">
      <formula>NOT(ISERROR(SEARCH("DW",Z211:Z212)))</formula>
    </cfRule>
  </conditionalFormatting>
  <conditionalFormatting sqref="Z211:Z212">
    <cfRule type="containsText" dxfId="3675" priority="9513" stopIfTrue="1" operator="containsText" text="NC">
      <formula>NOT(ISERROR(SEARCH("NC",Z211:Z212)))</formula>
    </cfRule>
  </conditionalFormatting>
  <conditionalFormatting sqref="Z209:Z210">
    <cfRule type="containsText" dxfId="3674" priority="9514" stopIfTrue="1" operator="containsText" text="NS">
      <formula>NOT(ISERROR(SEARCH("NS",Z209:Z210)))</formula>
    </cfRule>
  </conditionalFormatting>
  <conditionalFormatting sqref="Z209:Z210">
    <cfRule type="containsText" dxfId="3673" priority="9515" stopIfTrue="1" operator="containsText" text="DW">
      <formula>NOT(ISERROR(SEARCH("DW",Z209:Z210)))</formula>
    </cfRule>
  </conditionalFormatting>
  <conditionalFormatting sqref="Z209:Z210">
    <cfRule type="containsText" dxfId="3672" priority="9516" stopIfTrue="1" operator="containsText" text="NC">
      <formula>NOT(ISERROR(SEARCH("NC",Z209:Z210)))</formula>
    </cfRule>
  </conditionalFormatting>
  <conditionalFormatting sqref="Z213">
    <cfRule type="containsText" dxfId="3671" priority="9517" stopIfTrue="1" operator="containsText" text="NS">
      <formula>NOT(ISERROR(SEARCH("NS",Z213)))</formula>
    </cfRule>
  </conditionalFormatting>
  <conditionalFormatting sqref="Z213">
    <cfRule type="containsText" dxfId="3670" priority="9518" stopIfTrue="1" operator="containsText" text="DW">
      <formula>NOT(ISERROR(SEARCH("DW",Z213)))</formula>
    </cfRule>
  </conditionalFormatting>
  <conditionalFormatting sqref="Z213">
    <cfRule type="containsText" dxfId="3669" priority="9519" stopIfTrue="1" operator="containsText" text="NC">
      <formula>NOT(ISERROR(SEARCH("NC",Z213)))</formula>
    </cfRule>
  </conditionalFormatting>
  <conditionalFormatting sqref="Z214">
    <cfRule type="containsText" dxfId="3668" priority="9520" stopIfTrue="1" operator="containsText" text="NS">
      <formula>NOT(ISERROR(SEARCH("NS",Z214)))</formula>
    </cfRule>
  </conditionalFormatting>
  <conditionalFormatting sqref="Z214">
    <cfRule type="containsText" dxfId="3667" priority="9521" stopIfTrue="1" operator="containsText" text="DW">
      <formula>NOT(ISERROR(SEARCH("DW",Z214)))</formula>
    </cfRule>
  </conditionalFormatting>
  <conditionalFormatting sqref="Z214">
    <cfRule type="containsText" dxfId="3666" priority="9522" stopIfTrue="1" operator="containsText" text="NC">
      <formula>NOT(ISERROR(SEARCH("NC",Z214)))</formula>
    </cfRule>
  </conditionalFormatting>
  <conditionalFormatting sqref="Z222">
    <cfRule type="containsText" dxfId="3665" priority="9523" stopIfTrue="1" operator="containsText" text="NS">
      <formula>NOT(ISERROR(SEARCH("NS",Z222)))</formula>
    </cfRule>
  </conditionalFormatting>
  <conditionalFormatting sqref="Z222">
    <cfRule type="containsText" dxfId="3664" priority="9524" stopIfTrue="1" operator="containsText" text="DW">
      <formula>NOT(ISERROR(SEARCH("DW",Z222)))</formula>
    </cfRule>
  </conditionalFormatting>
  <conditionalFormatting sqref="Z222">
    <cfRule type="containsText" dxfId="3663" priority="9525" stopIfTrue="1" operator="containsText" text="NC">
      <formula>NOT(ISERROR(SEARCH("NC",Z222)))</formula>
    </cfRule>
  </conditionalFormatting>
  <conditionalFormatting sqref="AE204:AE207">
    <cfRule type="containsText" dxfId="3662" priority="9526" stopIfTrue="1" operator="containsText" text="NS">
      <formula>NOT(ISERROR(SEARCH("NS",AE204:AE207)))</formula>
    </cfRule>
  </conditionalFormatting>
  <conditionalFormatting sqref="AE204:AE207">
    <cfRule type="containsText" dxfId="3661" priority="9527" stopIfTrue="1" operator="containsText" text="DW">
      <formula>NOT(ISERROR(SEARCH("DW",AE204:AE207)))</formula>
    </cfRule>
  </conditionalFormatting>
  <conditionalFormatting sqref="AE204:AE207">
    <cfRule type="containsText" dxfId="3660" priority="9528" stopIfTrue="1" operator="containsText" text="NC">
      <formula>NOT(ISERROR(SEARCH("NC",AE204:AE207)))</formula>
    </cfRule>
  </conditionalFormatting>
  <conditionalFormatting sqref="AE230:AE243">
    <cfRule type="containsText" dxfId="3659" priority="9529" stopIfTrue="1" operator="containsText" text="NS">
      <formula>NOT(ISERROR(SEARCH("NS",AE230:AE243)))</formula>
    </cfRule>
  </conditionalFormatting>
  <conditionalFormatting sqref="AE230:AE243">
    <cfRule type="containsText" dxfId="3658" priority="9530" stopIfTrue="1" operator="containsText" text="DW">
      <formula>NOT(ISERROR(SEARCH("DW",AE230:AE243)))</formula>
    </cfRule>
  </conditionalFormatting>
  <conditionalFormatting sqref="AE230:AE243">
    <cfRule type="containsText" dxfId="3657" priority="9531" stopIfTrue="1" operator="containsText" text="NC">
      <formula>NOT(ISERROR(SEARCH("NC",AE230:AE243)))</formula>
    </cfRule>
  </conditionalFormatting>
  <conditionalFormatting sqref="AE218:AE221">
    <cfRule type="containsText" dxfId="3656" priority="9532" stopIfTrue="1" operator="containsText" text="NS">
      <formula>NOT(ISERROR(SEARCH("NS",AE218:AE221)))</formula>
    </cfRule>
  </conditionalFormatting>
  <conditionalFormatting sqref="AE218:AE221">
    <cfRule type="containsText" dxfId="3655" priority="9533" stopIfTrue="1" operator="containsText" text="DW">
      <formula>NOT(ISERROR(SEARCH("DW",AE218:AE221)))</formula>
    </cfRule>
  </conditionalFormatting>
  <conditionalFormatting sqref="AE218:AE221">
    <cfRule type="containsText" dxfId="3654" priority="9534" stopIfTrue="1" operator="containsText" text="NC">
      <formula>NOT(ISERROR(SEARCH("NC",AE218:AE221)))</formula>
    </cfRule>
  </conditionalFormatting>
  <conditionalFormatting sqref="AE223:AE227">
    <cfRule type="containsText" dxfId="3653" priority="9535" stopIfTrue="1" operator="containsText" text="NS">
      <formula>NOT(ISERROR(SEARCH("NS",AE223:AE227)))</formula>
    </cfRule>
  </conditionalFormatting>
  <conditionalFormatting sqref="AE223:AE227">
    <cfRule type="containsText" dxfId="3652" priority="9536" stopIfTrue="1" operator="containsText" text="DW">
      <formula>NOT(ISERROR(SEARCH("DW",AE223:AE227)))</formula>
    </cfRule>
  </conditionalFormatting>
  <conditionalFormatting sqref="AE223:AE227">
    <cfRule type="containsText" dxfId="3651" priority="9537" stopIfTrue="1" operator="containsText" text="NC">
      <formula>NOT(ISERROR(SEARCH("NC",AE223:AE227)))</formula>
    </cfRule>
  </conditionalFormatting>
  <conditionalFormatting sqref="AE228:AE229">
    <cfRule type="containsText" dxfId="3650" priority="9538" stopIfTrue="1" operator="containsText" text="NS">
      <formula>NOT(ISERROR(SEARCH("NS",AE228:AE229)))</formula>
    </cfRule>
  </conditionalFormatting>
  <conditionalFormatting sqref="AE228:AE229">
    <cfRule type="containsText" dxfId="3649" priority="9539" stopIfTrue="1" operator="containsText" text="DW">
      <formula>NOT(ISERROR(SEARCH("DW",AE228:AE229)))</formula>
    </cfRule>
  </conditionalFormatting>
  <conditionalFormatting sqref="AE228:AE229">
    <cfRule type="containsText" dxfId="3648" priority="9540" stopIfTrue="1" operator="containsText" text="NC">
      <formula>NOT(ISERROR(SEARCH("NC",AE228:AE229)))</formula>
    </cfRule>
  </conditionalFormatting>
  <conditionalFormatting sqref="AE208">
    <cfRule type="containsText" dxfId="3647" priority="9541" stopIfTrue="1" operator="containsText" text="NS">
      <formula>NOT(ISERROR(SEARCH("NS",AE208)))</formula>
    </cfRule>
  </conditionalFormatting>
  <conditionalFormatting sqref="AE208">
    <cfRule type="containsText" dxfId="3646" priority="9542" stopIfTrue="1" operator="containsText" text="DW">
      <formula>NOT(ISERROR(SEARCH("DW",AE208)))</formula>
    </cfRule>
  </conditionalFormatting>
  <conditionalFormatting sqref="AE208">
    <cfRule type="containsText" dxfId="3645" priority="9543" stopIfTrue="1" operator="containsText" text="NC">
      <formula>NOT(ISERROR(SEARCH("NC",AE208)))</formula>
    </cfRule>
  </conditionalFormatting>
  <conditionalFormatting sqref="AE215:AE217">
    <cfRule type="containsText" dxfId="3644" priority="9544" stopIfTrue="1" operator="containsText" text="NS">
      <formula>NOT(ISERROR(SEARCH("NS",AE215:AE217)))</formula>
    </cfRule>
  </conditionalFormatting>
  <conditionalFormatting sqref="AE215:AE217">
    <cfRule type="containsText" dxfId="3643" priority="9545" stopIfTrue="1" operator="containsText" text="DW">
      <formula>NOT(ISERROR(SEARCH("DW",AE215:AE217)))</formula>
    </cfRule>
  </conditionalFormatting>
  <conditionalFormatting sqref="AE215:AE217">
    <cfRule type="containsText" dxfId="3642" priority="9546" stopIfTrue="1" operator="containsText" text="NC">
      <formula>NOT(ISERROR(SEARCH("NC",AE215:AE217)))</formula>
    </cfRule>
  </conditionalFormatting>
  <conditionalFormatting sqref="AE211:AE212">
    <cfRule type="containsText" dxfId="3641" priority="9547" stopIfTrue="1" operator="containsText" text="NS">
      <formula>NOT(ISERROR(SEARCH("NS",AE211:AE212)))</formula>
    </cfRule>
  </conditionalFormatting>
  <conditionalFormatting sqref="AE211:AE212">
    <cfRule type="containsText" dxfId="3640" priority="9548" stopIfTrue="1" operator="containsText" text="DW">
      <formula>NOT(ISERROR(SEARCH("DW",AE211:AE212)))</formula>
    </cfRule>
  </conditionalFormatting>
  <conditionalFormatting sqref="AE211:AE212">
    <cfRule type="containsText" dxfId="3639" priority="9549" stopIfTrue="1" operator="containsText" text="NC">
      <formula>NOT(ISERROR(SEARCH("NC",AE211:AE212)))</formula>
    </cfRule>
  </conditionalFormatting>
  <conditionalFormatting sqref="AE209:AE210">
    <cfRule type="containsText" dxfId="3638" priority="9550" stopIfTrue="1" operator="containsText" text="NS">
      <formula>NOT(ISERROR(SEARCH("NS",AE209:AE210)))</formula>
    </cfRule>
  </conditionalFormatting>
  <conditionalFormatting sqref="AE209:AE210">
    <cfRule type="containsText" dxfId="3637" priority="9551" stopIfTrue="1" operator="containsText" text="DW">
      <formula>NOT(ISERROR(SEARCH("DW",AE209:AE210)))</formula>
    </cfRule>
  </conditionalFormatting>
  <conditionalFormatting sqref="AE209:AE210">
    <cfRule type="containsText" dxfId="3636" priority="9552" stopIfTrue="1" operator="containsText" text="NC">
      <formula>NOT(ISERROR(SEARCH("NC",AE209:AE210)))</formula>
    </cfRule>
  </conditionalFormatting>
  <conditionalFormatting sqref="AE213">
    <cfRule type="containsText" dxfId="3635" priority="9553" stopIfTrue="1" operator="containsText" text="NS">
      <formula>NOT(ISERROR(SEARCH("NS",AE213)))</formula>
    </cfRule>
  </conditionalFormatting>
  <conditionalFormatting sqref="AE213">
    <cfRule type="containsText" dxfId="3634" priority="9554" stopIfTrue="1" operator="containsText" text="DW">
      <formula>NOT(ISERROR(SEARCH("DW",AE213)))</formula>
    </cfRule>
  </conditionalFormatting>
  <conditionalFormatting sqref="AE213">
    <cfRule type="containsText" dxfId="3633" priority="9555" stopIfTrue="1" operator="containsText" text="NC">
      <formula>NOT(ISERROR(SEARCH("NC",AE213)))</formula>
    </cfRule>
  </conditionalFormatting>
  <conditionalFormatting sqref="AE214">
    <cfRule type="containsText" dxfId="3632" priority="9556" stopIfTrue="1" operator="containsText" text="NS">
      <formula>NOT(ISERROR(SEARCH("NS",AE214)))</formula>
    </cfRule>
  </conditionalFormatting>
  <conditionalFormatting sqref="AE214">
    <cfRule type="containsText" dxfId="3631" priority="9557" stopIfTrue="1" operator="containsText" text="DW">
      <formula>NOT(ISERROR(SEARCH("DW",AE214)))</formula>
    </cfRule>
  </conditionalFormatting>
  <conditionalFormatting sqref="AE214">
    <cfRule type="containsText" dxfId="3630" priority="9558" stopIfTrue="1" operator="containsText" text="NC">
      <formula>NOT(ISERROR(SEARCH("NC",AE214)))</formula>
    </cfRule>
  </conditionalFormatting>
  <conditionalFormatting sqref="AE222">
    <cfRule type="containsText" dxfId="3629" priority="9559" stopIfTrue="1" operator="containsText" text="NS">
      <formula>NOT(ISERROR(SEARCH("NS",AE222)))</formula>
    </cfRule>
  </conditionalFormatting>
  <conditionalFormatting sqref="AE222">
    <cfRule type="containsText" dxfId="3628" priority="9560" stopIfTrue="1" operator="containsText" text="DW">
      <formula>NOT(ISERROR(SEARCH("DW",AE222)))</formula>
    </cfRule>
  </conditionalFormatting>
  <conditionalFormatting sqref="AE222">
    <cfRule type="containsText" dxfId="3627" priority="9561" stopIfTrue="1" operator="containsText" text="NC">
      <formula>NOT(ISERROR(SEARCH("NC",AE222)))</formula>
    </cfRule>
  </conditionalFormatting>
  <conditionalFormatting sqref="I204:I207">
    <cfRule type="containsText" dxfId="3626" priority="9562" stopIfTrue="1" operator="containsText" text="NS">
      <formula>NOT(ISERROR(SEARCH("NS",I204:I207)))</formula>
    </cfRule>
  </conditionalFormatting>
  <conditionalFormatting sqref="I204:I207">
    <cfRule type="containsText" dxfId="3625" priority="9563" stopIfTrue="1" operator="containsText" text="DW">
      <formula>NOT(ISERROR(SEARCH("DW",I204:I207)))</formula>
    </cfRule>
  </conditionalFormatting>
  <conditionalFormatting sqref="I204:I207">
    <cfRule type="containsText" dxfId="3624" priority="9564" stopIfTrue="1" operator="containsText" text="NC">
      <formula>NOT(ISERROR(SEARCH("NC",I204:I207)))</formula>
    </cfRule>
  </conditionalFormatting>
  <conditionalFormatting sqref="I230:I243">
    <cfRule type="containsText" dxfId="3623" priority="9565" stopIfTrue="1" operator="containsText" text="NS">
      <formula>NOT(ISERROR(SEARCH("NS",I230:I243)))</formula>
    </cfRule>
  </conditionalFormatting>
  <conditionalFormatting sqref="I230:I243">
    <cfRule type="containsText" dxfId="3622" priority="9566" stopIfTrue="1" operator="containsText" text="DW">
      <formula>NOT(ISERROR(SEARCH("DW",I230:I243)))</formula>
    </cfRule>
  </conditionalFormatting>
  <conditionalFormatting sqref="I230:I243">
    <cfRule type="containsText" dxfId="3621" priority="9567" stopIfTrue="1" operator="containsText" text="NC">
      <formula>NOT(ISERROR(SEARCH("NC",I230:I243)))</formula>
    </cfRule>
  </conditionalFormatting>
  <conditionalFormatting sqref="I218:I221">
    <cfRule type="containsText" dxfId="3620" priority="9568" stopIfTrue="1" operator="containsText" text="NS">
      <formula>NOT(ISERROR(SEARCH("NS",I218:I221)))</formula>
    </cfRule>
  </conditionalFormatting>
  <conditionalFormatting sqref="I218:I221">
    <cfRule type="containsText" dxfId="3619" priority="9569" stopIfTrue="1" operator="containsText" text="DW">
      <formula>NOT(ISERROR(SEARCH("DW",I218:I221)))</formula>
    </cfRule>
  </conditionalFormatting>
  <conditionalFormatting sqref="I218:I221">
    <cfRule type="containsText" dxfId="3618" priority="9570" stopIfTrue="1" operator="containsText" text="NC">
      <formula>NOT(ISERROR(SEARCH("NC",I218:I221)))</formula>
    </cfRule>
  </conditionalFormatting>
  <conditionalFormatting sqref="I223:I227">
    <cfRule type="containsText" dxfId="3617" priority="9571" stopIfTrue="1" operator="containsText" text="NS">
      <formula>NOT(ISERROR(SEARCH("NS",I223:I227)))</formula>
    </cfRule>
  </conditionalFormatting>
  <conditionalFormatting sqref="I223:I227">
    <cfRule type="containsText" dxfId="3616" priority="9572" stopIfTrue="1" operator="containsText" text="DW">
      <formula>NOT(ISERROR(SEARCH("DW",I223:I227)))</formula>
    </cfRule>
  </conditionalFormatting>
  <conditionalFormatting sqref="I223:I227">
    <cfRule type="containsText" dxfId="3615" priority="9573" stopIfTrue="1" operator="containsText" text="NC">
      <formula>NOT(ISERROR(SEARCH("NC",I223:I227)))</formula>
    </cfRule>
  </conditionalFormatting>
  <conditionalFormatting sqref="I228:I229">
    <cfRule type="containsText" dxfId="3614" priority="9574" stopIfTrue="1" operator="containsText" text="NS">
      <formula>NOT(ISERROR(SEARCH("NS",I228:I229)))</formula>
    </cfRule>
  </conditionalFormatting>
  <conditionalFormatting sqref="I228:I229">
    <cfRule type="containsText" dxfId="3613" priority="9575" stopIfTrue="1" operator="containsText" text="DW">
      <formula>NOT(ISERROR(SEARCH("DW",I228:I229)))</formula>
    </cfRule>
  </conditionalFormatting>
  <conditionalFormatting sqref="I228:I229">
    <cfRule type="containsText" dxfId="3612" priority="9576" stopIfTrue="1" operator="containsText" text="NC">
      <formula>NOT(ISERROR(SEARCH("NC",I228:I229)))</formula>
    </cfRule>
  </conditionalFormatting>
  <conditionalFormatting sqref="I208">
    <cfRule type="containsText" dxfId="3611" priority="9577" stopIfTrue="1" operator="containsText" text="NS">
      <formula>NOT(ISERROR(SEARCH("NS",I208)))</formula>
    </cfRule>
  </conditionalFormatting>
  <conditionalFormatting sqref="I208">
    <cfRule type="containsText" dxfId="3610" priority="9578" stopIfTrue="1" operator="containsText" text="DW">
      <formula>NOT(ISERROR(SEARCH("DW",I208)))</formula>
    </cfRule>
  </conditionalFormatting>
  <conditionalFormatting sqref="I208">
    <cfRule type="containsText" dxfId="3609" priority="9579" stopIfTrue="1" operator="containsText" text="NC">
      <formula>NOT(ISERROR(SEARCH("NC",I208)))</formula>
    </cfRule>
  </conditionalFormatting>
  <conditionalFormatting sqref="I215:I217">
    <cfRule type="containsText" dxfId="3608" priority="9580" stopIfTrue="1" operator="containsText" text="NS">
      <formula>NOT(ISERROR(SEARCH("NS",I215:I217)))</formula>
    </cfRule>
  </conditionalFormatting>
  <conditionalFormatting sqref="I215:I217">
    <cfRule type="containsText" dxfId="3607" priority="9581" stopIfTrue="1" operator="containsText" text="DW">
      <formula>NOT(ISERROR(SEARCH("DW",I215:I217)))</formula>
    </cfRule>
  </conditionalFormatting>
  <conditionalFormatting sqref="I215:I217">
    <cfRule type="containsText" dxfId="3606" priority="9582" stopIfTrue="1" operator="containsText" text="NC">
      <formula>NOT(ISERROR(SEARCH("NC",I215:I217)))</formula>
    </cfRule>
  </conditionalFormatting>
  <conditionalFormatting sqref="I211:I212">
    <cfRule type="containsText" dxfId="3605" priority="9583" stopIfTrue="1" operator="containsText" text="NS">
      <formula>NOT(ISERROR(SEARCH("NS",I211:I212)))</formula>
    </cfRule>
  </conditionalFormatting>
  <conditionalFormatting sqref="I211:I212">
    <cfRule type="containsText" dxfId="3604" priority="9584" stopIfTrue="1" operator="containsText" text="DW">
      <formula>NOT(ISERROR(SEARCH("DW",I211:I212)))</formula>
    </cfRule>
  </conditionalFormatting>
  <conditionalFormatting sqref="I211:I212">
    <cfRule type="containsText" dxfId="3603" priority="9585" stopIfTrue="1" operator="containsText" text="NC">
      <formula>NOT(ISERROR(SEARCH("NC",I211:I212)))</formula>
    </cfRule>
  </conditionalFormatting>
  <conditionalFormatting sqref="I209:I210">
    <cfRule type="containsText" dxfId="3602" priority="9586" stopIfTrue="1" operator="containsText" text="NS">
      <formula>NOT(ISERROR(SEARCH("NS",I209:I210)))</formula>
    </cfRule>
  </conditionalFormatting>
  <conditionalFormatting sqref="I209:I210">
    <cfRule type="containsText" dxfId="3601" priority="9587" stopIfTrue="1" operator="containsText" text="DW">
      <formula>NOT(ISERROR(SEARCH("DW",I209:I210)))</formula>
    </cfRule>
  </conditionalFormatting>
  <conditionalFormatting sqref="I209:I210">
    <cfRule type="containsText" dxfId="3600" priority="9588" stopIfTrue="1" operator="containsText" text="NC">
      <formula>NOT(ISERROR(SEARCH("NC",I209:I210)))</formula>
    </cfRule>
  </conditionalFormatting>
  <conditionalFormatting sqref="I213">
    <cfRule type="containsText" dxfId="3599" priority="9589" stopIfTrue="1" operator="containsText" text="NS">
      <formula>NOT(ISERROR(SEARCH("NS",I213)))</formula>
    </cfRule>
  </conditionalFormatting>
  <conditionalFormatting sqref="I213">
    <cfRule type="containsText" dxfId="3598" priority="9590" stopIfTrue="1" operator="containsText" text="DW">
      <formula>NOT(ISERROR(SEARCH("DW",I213)))</formula>
    </cfRule>
  </conditionalFormatting>
  <conditionalFormatting sqref="I213">
    <cfRule type="containsText" dxfId="3597" priority="9591" stopIfTrue="1" operator="containsText" text="NC">
      <formula>NOT(ISERROR(SEARCH("NC",I213)))</formula>
    </cfRule>
  </conditionalFormatting>
  <conditionalFormatting sqref="I214">
    <cfRule type="containsText" dxfId="3596" priority="9592" stopIfTrue="1" operator="containsText" text="NS">
      <formula>NOT(ISERROR(SEARCH("NS",I214)))</formula>
    </cfRule>
  </conditionalFormatting>
  <conditionalFormatting sqref="I214">
    <cfRule type="containsText" dxfId="3595" priority="9593" stopIfTrue="1" operator="containsText" text="DW">
      <formula>NOT(ISERROR(SEARCH("DW",I214)))</formula>
    </cfRule>
  </conditionalFormatting>
  <conditionalFormatting sqref="I214">
    <cfRule type="containsText" dxfId="3594" priority="9594" stopIfTrue="1" operator="containsText" text="NC">
      <formula>NOT(ISERROR(SEARCH("NC",I214)))</formula>
    </cfRule>
  </conditionalFormatting>
  <conditionalFormatting sqref="I222">
    <cfRule type="containsText" dxfId="3593" priority="9595" stopIfTrue="1" operator="containsText" text="NS">
      <formula>NOT(ISERROR(SEARCH("NS",I222)))</formula>
    </cfRule>
  </conditionalFormatting>
  <conditionalFormatting sqref="I222">
    <cfRule type="containsText" dxfId="3592" priority="9596" stopIfTrue="1" operator="containsText" text="DW">
      <formula>NOT(ISERROR(SEARCH("DW",I222)))</formula>
    </cfRule>
  </conditionalFormatting>
  <conditionalFormatting sqref="I222">
    <cfRule type="containsText" dxfId="3591" priority="9597" stopIfTrue="1" operator="containsText" text="NC">
      <formula>NOT(ISERROR(SEARCH("NC",I222)))</formula>
    </cfRule>
  </conditionalFormatting>
  <conditionalFormatting sqref="AX204:AX207">
    <cfRule type="containsText" dxfId="3590" priority="9598" stopIfTrue="1" operator="containsText" text="NS">
      <formula>NOT(ISERROR(SEARCH("NS",AX204:AX207)))</formula>
    </cfRule>
  </conditionalFormatting>
  <conditionalFormatting sqref="AX204:AX207">
    <cfRule type="containsText" dxfId="3589" priority="9599" stopIfTrue="1" operator="containsText" text="DW">
      <formula>NOT(ISERROR(SEARCH("DW",AX204:AX207)))</formula>
    </cfRule>
  </conditionalFormatting>
  <conditionalFormatting sqref="AX204:AX207">
    <cfRule type="containsText" dxfId="3588" priority="9600" stopIfTrue="1" operator="containsText" text="NC">
      <formula>NOT(ISERROR(SEARCH("NC",AX204:AX207)))</formula>
    </cfRule>
  </conditionalFormatting>
  <conditionalFormatting sqref="AX230:AX243">
    <cfRule type="containsText" dxfId="3587" priority="9601" stopIfTrue="1" operator="containsText" text="NS">
      <formula>NOT(ISERROR(SEARCH("NS",AX230:AX243)))</formula>
    </cfRule>
  </conditionalFormatting>
  <conditionalFormatting sqref="AX230:AX243">
    <cfRule type="containsText" dxfId="3586" priority="9602" stopIfTrue="1" operator="containsText" text="DW">
      <formula>NOT(ISERROR(SEARCH("DW",AX230:AX243)))</formula>
    </cfRule>
  </conditionalFormatting>
  <conditionalFormatting sqref="AX230:AX243">
    <cfRule type="containsText" dxfId="3585" priority="9603" stopIfTrue="1" operator="containsText" text="NC">
      <formula>NOT(ISERROR(SEARCH("NC",AX230:AX243)))</formula>
    </cfRule>
  </conditionalFormatting>
  <conditionalFormatting sqref="AX218:AX221">
    <cfRule type="containsText" dxfId="3584" priority="9604" stopIfTrue="1" operator="containsText" text="NS">
      <formula>NOT(ISERROR(SEARCH("NS",AX218:AX221)))</formula>
    </cfRule>
  </conditionalFormatting>
  <conditionalFormatting sqref="AX218:AX221">
    <cfRule type="containsText" dxfId="3583" priority="9605" stopIfTrue="1" operator="containsText" text="DW">
      <formula>NOT(ISERROR(SEARCH("DW",AX218:AX221)))</formula>
    </cfRule>
  </conditionalFormatting>
  <conditionalFormatting sqref="AX218:AX221">
    <cfRule type="containsText" dxfId="3582" priority="9606" stopIfTrue="1" operator="containsText" text="NC">
      <formula>NOT(ISERROR(SEARCH("NC",AX218:AX221)))</formula>
    </cfRule>
  </conditionalFormatting>
  <conditionalFormatting sqref="AX223:AX227">
    <cfRule type="containsText" dxfId="3581" priority="9607" stopIfTrue="1" operator="containsText" text="NS">
      <formula>NOT(ISERROR(SEARCH("NS",AX223:AX227)))</formula>
    </cfRule>
  </conditionalFormatting>
  <conditionalFormatting sqref="AX223:AX227">
    <cfRule type="containsText" dxfId="3580" priority="9608" stopIfTrue="1" operator="containsText" text="DW">
      <formula>NOT(ISERROR(SEARCH("DW",AX223:AX227)))</formula>
    </cfRule>
  </conditionalFormatting>
  <conditionalFormatting sqref="AX223:AX227">
    <cfRule type="containsText" dxfId="3579" priority="9609" stopIfTrue="1" operator="containsText" text="NC">
      <formula>NOT(ISERROR(SEARCH("NC",AX223:AX227)))</formula>
    </cfRule>
  </conditionalFormatting>
  <conditionalFormatting sqref="AX228:AX229">
    <cfRule type="containsText" dxfId="3578" priority="9610" stopIfTrue="1" operator="containsText" text="NS">
      <formula>NOT(ISERROR(SEARCH("NS",AX228:AX229)))</formula>
    </cfRule>
  </conditionalFormatting>
  <conditionalFormatting sqref="AX228:AX229">
    <cfRule type="containsText" dxfId="3577" priority="9611" stopIfTrue="1" operator="containsText" text="DW">
      <formula>NOT(ISERROR(SEARCH("DW",AX228:AX229)))</formula>
    </cfRule>
  </conditionalFormatting>
  <conditionalFormatting sqref="AX228:AX229">
    <cfRule type="containsText" dxfId="3576" priority="9612" stopIfTrue="1" operator="containsText" text="NC">
      <formula>NOT(ISERROR(SEARCH("NC",AX228:AX229)))</formula>
    </cfRule>
  </conditionalFormatting>
  <conditionalFormatting sqref="AX208">
    <cfRule type="containsText" dxfId="3575" priority="9613" stopIfTrue="1" operator="containsText" text="NS">
      <formula>NOT(ISERROR(SEARCH("NS",AX208)))</formula>
    </cfRule>
  </conditionalFormatting>
  <conditionalFormatting sqref="AX208">
    <cfRule type="containsText" dxfId="3574" priority="9614" stopIfTrue="1" operator="containsText" text="DW">
      <formula>NOT(ISERROR(SEARCH("DW",AX208)))</formula>
    </cfRule>
  </conditionalFormatting>
  <conditionalFormatting sqref="AX208">
    <cfRule type="containsText" dxfId="3573" priority="9615" stopIfTrue="1" operator="containsText" text="NC">
      <formula>NOT(ISERROR(SEARCH("NC",AX208)))</formula>
    </cfRule>
  </conditionalFormatting>
  <conditionalFormatting sqref="AX215:AX217">
    <cfRule type="containsText" dxfId="3572" priority="9616" stopIfTrue="1" operator="containsText" text="NS">
      <formula>NOT(ISERROR(SEARCH("NS",AX215:AX217)))</formula>
    </cfRule>
  </conditionalFormatting>
  <conditionalFormatting sqref="AX215:AX217">
    <cfRule type="containsText" dxfId="3571" priority="9617" stopIfTrue="1" operator="containsText" text="DW">
      <formula>NOT(ISERROR(SEARCH("DW",AX215:AX217)))</formula>
    </cfRule>
  </conditionalFormatting>
  <conditionalFormatting sqref="AX215:AX217">
    <cfRule type="containsText" dxfId="3570" priority="9618" stopIfTrue="1" operator="containsText" text="NC">
      <formula>NOT(ISERROR(SEARCH("NC",AX215:AX217)))</formula>
    </cfRule>
  </conditionalFormatting>
  <conditionalFormatting sqref="AX211:AX212">
    <cfRule type="containsText" dxfId="3569" priority="9619" stopIfTrue="1" operator="containsText" text="NS">
      <formula>NOT(ISERROR(SEARCH("NS",AX211:AX212)))</formula>
    </cfRule>
  </conditionalFormatting>
  <conditionalFormatting sqref="AX211:AX212">
    <cfRule type="containsText" dxfId="3568" priority="9620" stopIfTrue="1" operator="containsText" text="DW">
      <formula>NOT(ISERROR(SEARCH("DW",AX211:AX212)))</formula>
    </cfRule>
  </conditionalFormatting>
  <conditionalFormatting sqref="AX211:AX212">
    <cfRule type="containsText" dxfId="3567" priority="9621" stopIfTrue="1" operator="containsText" text="NC">
      <formula>NOT(ISERROR(SEARCH("NC",AX211:AX212)))</formula>
    </cfRule>
  </conditionalFormatting>
  <conditionalFormatting sqref="AX209:AX210">
    <cfRule type="containsText" dxfId="3566" priority="9622" stopIfTrue="1" operator="containsText" text="NS">
      <formula>NOT(ISERROR(SEARCH("NS",AX209:AX210)))</formula>
    </cfRule>
  </conditionalFormatting>
  <conditionalFormatting sqref="AX209:AX210">
    <cfRule type="containsText" dxfId="3565" priority="9623" stopIfTrue="1" operator="containsText" text="DW">
      <formula>NOT(ISERROR(SEARCH("DW",AX209:AX210)))</formula>
    </cfRule>
  </conditionalFormatting>
  <conditionalFormatting sqref="AX209:AX210">
    <cfRule type="containsText" dxfId="3564" priority="9624" stopIfTrue="1" operator="containsText" text="NC">
      <formula>NOT(ISERROR(SEARCH("NC",AX209:AX210)))</formula>
    </cfRule>
  </conditionalFormatting>
  <conditionalFormatting sqref="AX213">
    <cfRule type="containsText" dxfId="3563" priority="9625" stopIfTrue="1" operator="containsText" text="NS">
      <formula>NOT(ISERROR(SEARCH("NS",AX213)))</formula>
    </cfRule>
  </conditionalFormatting>
  <conditionalFormatting sqref="AX213">
    <cfRule type="containsText" dxfId="3562" priority="9626" stopIfTrue="1" operator="containsText" text="DW">
      <formula>NOT(ISERROR(SEARCH("DW",AX213)))</formula>
    </cfRule>
  </conditionalFormatting>
  <conditionalFormatting sqref="AX213">
    <cfRule type="containsText" dxfId="3561" priority="9627" stopIfTrue="1" operator="containsText" text="NC">
      <formula>NOT(ISERROR(SEARCH("NC",AX213)))</formula>
    </cfRule>
  </conditionalFormatting>
  <conditionalFormatting sqref="AX214">
    <cfRule type="containsText" dxfId="3560" priority="9628" stopIfTrue="1" operator="containsText" text="NS">
      <formula>NOT(ISERROR(SEARCH("NS",AX214)))</formula>
    </cfRule>
  </conditionalFormatting>
  <conditionalFormatting sqref="AX214">
    <cfRule type="containsText" dxfId="3559" priority="9629" stopIfTrue="1" operator="containsText" text="DW">
      <formula>NOT(ISERROR(SEARCH("DW",AX214)))</formula>
    </cfRule>
  </conditionalFormatting>
  <conditionalFormatting sqref="AX214">
    <cfRule type="containsText" dxfId="3558" priority="9630" stopIfTrue="1" operator="containsText" text="NC">
      <formula>NOT(ISERROR(SEARCH("NC",AX214)))</formula>
    </cfRule>
  </conditionalFormatting>
  <conditionalFormatting sqref="AX222">
    <cfRule type="containsText" dxfId="3557" priority="9631" stopIfTrue="1" operator="containsText" text="NS">
      <formula>NOT(ISERROR(SEARCH("NS",AX222)))</formula>
    </cfRule>
  </conditionalFormatting>
  <conditionalFormatting sqref="AX222">
    <cfRule type="containsText" dxfId="3556" priority="9632" stopIfTrue="1" operator="containsText" text="DW">
      <formula>NOT(ISERROR(SEARCH("DW",AX222)))</formula>
    </cfRule>
  </conditionalFormatting>
  <conditionalFormatting sqref="AX222">
    <cfRule type="containsText" dxfId="3555" priority="9633" stopIfTrue="1" operator="containsText" text="NC">
      <formula>NOT(ISERROR(SEARCH("NC",AX222)))</formula>
    </cfRule>
  </conditionalFormatting>
  <conditionalFormatting sqref="AF204:AF207">
    <cfRule type="containsText" dxfId="3554" priority="9634" stopIfTrue="1" operator="containsText" text="NS">
      <formula>NOT(ISERROR(SEARCH("NS",AF204:AF207)))</formula>
    </cfRule>
  </conditionalFormatting>
  <conditionalFormatting sqref="AF204:AF207">
    <cfRule type="containsText" dxfId="3553" priority="9635" stopIfTrue="1" operator="containsText" text="DW">
      <formula>NOT(ISERROR(SEARCH("DW",AF204:AF207)))</formula>
    </cfRule>
  </conditionalFormatting>
  <conditionalFormatting sqref="AF204:AF207">
    <cfRule type="containsText" dxfId="3552" priority="9636" stopIfTrue="1" operator="containsText" text="NC">
      <formula>NOT(ISERROR(SEARCH("NC",AF204:AF207)))</formula>
    </cfRule>
  </conditionalFormatting>
  <conditionalFormatting sqref="AF230:AF243">
    <cfRule type="containsText" dxfId="3551" priority="9637" stopIfTrue="1" operator="containsText" text="NS">
      <formula>NOT(ISERROR(SEARCH("NS",AF230:AF243)))</formula>
    </cfRule>
  </conditionalFormatting>
  <conditionalFormatting sqref="AF230:AF243">
    <cfRule type="containsText" dxfId="3550" priority="9638" stopIfTrue="1" operator="containsText" text="DW">
      <formula>NOT(ISERROR(SEARCH("DW",AF230:AF243)))</formula>
    </cfRule>
  </conditionalFormatting>
  <conditionalFormatting sqref="AF230:AF243">
    <cfRule type="containsText" dxfId="3549" priority="9639" stopIfTrue="1" operator="containsText" text="NC">
      <formula>NOT(ISERROR(SEARCH("NC",AF230:AF243)))</formula>
    </cfRule>
  </conditionalFormatting>
  <conditionalFormatting sqref="AF218:AF221">
    <cfRule type="containsText" dxfId="3548" priority="9640" stopIfTrue="1" operator="containsText" text="NS">
      <formula>NOT(ISERROR(SEARCH("NS",AF218:AF221)))</formula>
    </cfRule>
  </conditionalFormatting>
  <conditionalFormatting sqref="AF218:AF221">
    <cfRule type="containsText" dxfId="3547" priority="9641" stopIfTrue="1" operator="containsText" text="DW">
      <formula>NOT(ISERROR(SEARCH("DW",AF218:AF221)))</formula>
    </cfRule>
  </conditionalFormatting>
  <conditionalFormatting sqref="AF218:AF221">
    <cfRule type="containsText" dxfId="3546" priority="9642" stopIfTrue="1" operator="containsText" text="NC">
      <formula>NOT(ISERROR(SEARCH("NC",AF218:AF221)))</formula>
    </cfRule>
  </conditionalFormatting>
  <conditionalFormatting sqref="AF223:AF227">
    <cfRule type="containsText" dxfId="3545" priority="9643" stopIfTrue="1" operator="containsText" text="NS">
      <formula>NOT(ISERROR(SEARCH("NS",AF223:AF227)))</formula>
    </cfRule>
  </conditionalFormatting>
  <conditionalFormatting sqref="AF223:AF227">
    <cfRule type="containsText" dxfId="3544" priority="9644" stopIfTrue="1" operator="containsText" text="DW">
      <formula>NOT(ISERROR(SEARCH("DW",AF223:AF227)))</formula>
    </cfRule>
  </conditionalFormatting>
  <conditionalFormatting sqref="AF223:AF227">
    <cfRule type="containsText" dxfId="3543" priority="9645" stopIfTrue="1" operator="containsText" text="NC">
      <formula>NOT(ISERROR(SEARCH("NC",AF223:AF227)))</formula>
    </cfRule>
  </conditionalFormatting>
  <conditionalFormatting sqref="AF228:AF229">
    <cfRule type="containsText" dxfId="3542" priority="9646" stopIfTrue="1" operator="containsText" text="NS">
      <formula>NOT(ISERROR(SEARCH("NS",AF228:AF229)))</formula>
    </cfRule>
  </conditionalFormatting>
  <conditionalFormatting sqref="AF228:AF229">
    <cfRule type="containsText" dxfId="3541" priority="9647" stopIfTrue="1" operator="containsText" text="DW">
      <formula>NOT(ISERROR(SEARCH("DW",AF228:AF229)))</formula>
    </cfRule>
  </conditionalFormatting>
  <conditionalFormatting sqref="AF228:AF229">
    <cfRule type="containsText" dxfId="3540" priority="9648" stopIfTrue="1" operator="containsText" text="NC">
      <formula>NOT(ISERROR(SEARCH("NC",AF228:AF229)))</formula>
    </cfRule>
  </conditionalFormatting>
  <conditionalFormatting sqref="AF208">
    <cfRule type="containsText" dxfId="3539" priority="9649" stopIfTrue="1" operator="containsText" text="NS">
      <formula>NOT(ISERROR(SEARCH("NS",AF208)))</formula>
    </cfRule>
  </conditionalFormatting>
  <conditionalFormatting sqref="AF208">
    <cfRule type="containsText" dxfId="3538" priority="9650" stopIfTrue="1" operator="containsText" text="DW">
      <formula>NOT(ISERROR(SEARCH("DW",AF208)))</formula>
    </cfRule>
  </conditionalFormatting>
  <conditionalFormatting sqref="AF208">
    <cfRule type="containsText" dxfId="3537" priority="9651" stopIfTrue="1" operator="containsText" text="NC">
      <formula>NOT(ISERROR(SEARCH("NC",AF208)))</formula>
    </cfRule>
  </conditionalFormatting>
  <conditionalFormatting sqref="AF215:AF217">
    <cfRule type="containsText" dxfId="3536" priority="9652" stopIfTrue="1" operator="containsText" text="NS">
      <formula>NOT(ISERROR(SEARCH("NS",AF215:AF217)))</formula>
    </cfRule>
  </conditionalFormatting>
  <conditionalFormatting sqref="AF215:AF217">
    <cfRule type="containsText" dxfId="3535" priority="9653" stopIfTrue="1" operator="containsText" text="DW">
      <formula>NOT(ISERROR(SEARCH("DW",AF215:AF217)))</formula>
    </cfRule>
  </conditionalFormatting>
  <conditionalFormatting sqref="AF215:AF217">
    <cfRule type="containsText" dxfId="3534" priority="9654" stopIfTrue="1" operator="containsText" text="NC">
      <formula>NOT(ISERROR(SEARCH("NC",AF215:AF217)))</formula>
    </cfRule>
  </conditionalFormatting>
  <conditionalFormatting sqref="AF211:AF212">
    <cfRule type="containsText" dxfId="3533" priority="9655" stopIfTrue="1" operator="containsText" text="NS">
      <formula>NOT(ISERROR(SEARCH("NS",AF211:AF212)))</formula>
    </cfRule>
  </conditionalFormatting>
  <conditionalFormatting sqref="AF211:AF212">
    <cfRule type="containsText" dxfId="3532" priority="9656" stopIfTrue="1" operator="containsText" text="DW">
      <formula>NOT(ISERROR(SEARCH("DW",AF211:AF212)))</formula>
    </cfRule>
  </conditionalFormatting>
  <conditionalFormatting sqref="AF211:AF212">
    <cfRule type="containsText" dxfId="3531" priority="9657" stopIfTrue="1" operator="containsText" text="NC">
      <formula>NOT(ISERROR(SEARCH("NC",AF211:AF212)))</formula>
    </cfRule>
  </conditionalFormatting>
  <conditionalFormatting sqref="AF209:AF210">
    <cfRule type="containsText" dxfId="3530" priority="9658" stopIfTrue="1" operator="containsText" text="NS">
      <formula>NOT(ISERROR(SEARCH("NS",AF209:AF210)))</formula>
    </cfRule>
  </conditionalFormatting>
  <conditionalFormatting sqref="AF209:AF210">
    <cfRule type="containsText" dxfId="3529" priority="9659" stopIfTrue="1" operator="containsText" text="DW">
      <formula>NOT(ISERROR(SEARCH("DW",AF209:AF210)))</formula>
    </cfRule>
  </conditionalFormatting>
  <conditionalFormatting sqref="AF209:AF210">
    <cfRule type="containsText" dxfId="3528" priority="9660" stopIfTrue="1" operator="containsText" text="NC">
      <formula>NOT(ISERROR(SEARCH("NC",AF209:AF210)))</formula>
    </cfRule>
  </conditionalFormatting>
  <conditionalFormatting sqref="AF213">
    <cfRule type="containsText" dxfId="3527" priority="9661" stopIfTrue="1" operator="containsText" text="NS">
      <formula>NOT(ISERROR(SEARCH("NS",AF213)))</formula>
    </cfRule>
  </conditionalFormatting>
  <conditionalFormatting sqref="AF213">
    <cfRule type="containsText" dxfId="3526" priority="9662" stopIfTrue="1" operator="containsText" text="DW">
      <formula>NOT(ISERROR(SEARCH("DW",AF213)))</formula>
    </cfRule>
  </conditionalFormatting>
  <conditionalFormatting sqref="AF213">
    <cfRule type="containsText" dxfId="3525" priority="9663" stopIfTrue="1" operator="containsText" text="NC">
      <formula>NOT(ISERROR(SEARCH("NC",AF213)))</formula>
    </cfRule>
  </conditionalFormatting>
  <conditionalFormatting sqref="AF214">
    <cfRule type="containsText" dxfId="3524" priority="9664" stopIfTrue="1" operator="containsText" text="NS">
      <formula>NOT(ISERROR(SEARCH("NS",AF214)))</formula>
    </cfRule>
  </conditionalFormatting>
  <conditionalFormatting sqref="AF214">
    <cfRule type="containsText" dxfId="3523" priority="9665" stopIfTrue="1" operator="containsText" text="DW">
      <formula>NOT(ISERROR(SEARCH("DW",AF214)))</formula>
    </cfRule>
  </conditionalFormatting>
  <conditionalFormatting sqref="AF214">
    <cfRule type="containsText" dxfId="3522" priority="9666" stopIfTrue="1" operator="containsText" text="NC">
      <formula>NOT(ISERROR(SEARCH("NC",AF214)))</formula>
    </cfRule>
  </conditionalFormatting>
  <conditionalFormatting sqref="AF222">
    <cfRule type="containsText" dxfId="3521" priority="9667" stopIfTrue="1" operator="containsText" text="NS">
      <formula>NOT(ISERROR(SEARCH("NS",AF222)))</formula>
    </cfRule>
  </conditionalFormatting>
  <conditionalFormatting sqref="AF222">
    <cfRule type="containsText" dxfId="3520" priority="9668" stopIfTrue="1" operator="containsText" text="DW">
      <formula>NOT(ISERROR(SEARCH("DW",AF222)))</formula>
    </cfRule>
  </conditionalFormatting>
  <conditionalFormatting sqref="AF222">
    <cfRule type="containsText" dxfId="3519" priority="9669" stopIfTrue="1" operator="containsText" text="NC">
      <formula>NOT(ISERROR(SEARCH("NC",AF222)))</formula>
    </cfRule>
  </conditionalFormatting>
  <conditionalFormatting sqref="AQ204:AQ207">
    <cfRule type="containsText" dxfId="3518" priority="9670" stopIfTrue="1" operator="containsText" text="NS">
      <formula>NOT(ISERROR(SEARCH("NS",AQ204:AQ207)))</formula>
    </cfRule>
  </conditionalFormatting>
  <conditionalFormatting sqref="AQ204:AQ207">
    <cfRule type="containsText" dxfId="3517" priority="9671" stopIfTrue="1" operator="containsText" text="DW">
      <formula>NOT(ISERROR(SEARCH("DW",AQ204:AQ207)))</formula>
    </cfRule>
  </conditionalFormatting>
  <conditionalFormatting sqref="AQ204:AQ207">
    <cfRule type="containsText" dxfId="3516" priority="9672" stopIfTrue="1" operator="containsText" text="NC">
      <formula>NOT(ISERROR(SEARCH("NC",AQ204:AQ207)))</formula>
    </cfRule>
  </conditionalFormatting>
  <conditionalFormatting sqref="AQ230:AQ243">
    <cfRule type="containsText" dxfId="3515" priority="9673" stopIfTrue="1" operator="containsText" text="NS">
      <formula>NOT(ISERROR(SEARCH("NS",AQ230:AQ243)))</formula>
    </cfRule>
  </conditionalFormatting>
  <conditionalFormatting sqref="AQ230:AQ243">
    <cfRule type="containsText" dxfId="3514" priority="9674" stopIfTrue="1" operator="containsText" text="DW">
      <formula>NOT(ISERROR(SEARCH("DW",AQ230:AQ243)))</formula>
    </cfRule>
  </conditionalFormatting>
  <conditionalFormatting sqref="AQ230:AQ243">
    <cfRule type="containsText" dxfId="3513" priority="9675" stopIfTrue="1" operator="containsText" text="NC">
      <formula>NOT(ISERROR(SEARCH("NC",AQ230:AQ243)))</formula>
    </cfRule>
  </conditionalFormatting>
  <conditionalFormatting sqref="AQ218:AQ221">
    <cfRule type="containsText" dxfId="3512" priority="9676" stopIfTrue="1" operator="containsText" text="NS">
      <formula>NOT(ISERROR(SEARCH("NS",AQ218:AQ221)))</formula>
    </cfRule>
  </conditionalFormatting>
  <conditionalFormatting sqref="AQ218:AQ221">
    <cfRule type="containsText" dxfId="3511" priority="9677" stopIfTrue="1" operator="containsText" text="DW">
      <formula>NOT(ISERROR(SEARCH("DW",AQ218:AQ221)))</formula>
    </cfRule>
  </conditionalFormatting>
  <conditionalFormatting sqref="AQ218:AQ221">
    <cfRule type="containsText" dxfId="3510" priority="9678" stopIfTrue="1" operator="containsText" text="NC">
      <formula>NOT(ISERROR(SEARCH("NC",AQ218:AQ221)))</formula>
    </cfRule>
  </conditionalFormatting>
  <conditionalFormatting sqref="AQ223:AQ227">
    <cfRule type="containsText" dxfId="3509" priority="9679" stopIfTrue="1" operator="containsText" text="NS">
      <formula>NOT(ISERROR(SEARCH("NS",AQ223:AQ227)))</formula>
    </cfRule>
  </conditionalFormatting>
  <conditionalFormatting sqref="AQ223:AQ227">
    <cfRule type="containsText" dxfId="3508" priority="9680" stopIfTrue="1" operator="containsText" text="DW">
      <formula>NOT(ISERROR(SEARCH("DW",AQ223:AQ227)))</formula>
    </cfRule>
  </conditionalFormatting>
  <conditionalFormatting sqref="AQ223:AQ227">
    <cfRule type="containsText" dxfId="3507" priority="9681" stopIfTrue="1" operator="containsText" text="NC">
      <formula>NOT(ISERROR(SEARCH("NC",AQ223:AQ227)))</formula>
    </cfRule>
  </conditionalFormatting>
  <conditionalFormatting sqref="AQ228:AQ229">
    <cfRule type="containsText" dxfId="3506" priority="9682" stopIfTrue="1" operator="containsText" text="NS">
      <formula>NOT(ISERROR(SEARCH("NS",AQ228:AQ229)))</formula>
    </cfRule>
  </conditionalFormatting>
  <conditionalFormatting sqref="AQ228:AQ229">
    <cfRule type="containsText" dxfId="3505" priority="9683" stopIfTrue="1" operator="containsText" text="DW">
      <formula>NOT(ISERROR(SEARCH("DW",AQ228:AQ229)))</formula>
    </cfRule>
  </conditionalFormatting>
  <conditionalFormatting sqref="AQ228:AQ229">
    <cfRule type="containsText" dxfId="3504" priority="9684" stopIfTrue="1" operator="containsText" text="NC">
      <formula>NOT(ISERROR(SEARCH("NC",AQ228:AQ229)))</formula>
    </cfRule>
  </conditionalFormatting>
  <conditionalFormatting sqref="AQ208">
    <cfRule type="containsText" dxfId="3503" priority="9685" stopIfTrue="1" operator="containsText" text="NS">
      <formula>NOT(ISERROR(SEARCH("NS",AQ208)))</formula>
    </cfRule>
  </conditionalFormatting>
  <conditionalFormatting sqref="AQ208">
    <cfRule type="containsText" dxfId="3502" priority="9686" stopIfTrue="1" operator="containsText" text="DW">
      <formula>NOT(ISERROR(SEARCH("DW",AQ208)))</formula>
    </cfRule>
  </conditionalFormatting>
  <conditionalFormatting sqref="AQ208">
    <cfRule type="containsText" dxfId="3501" priority="9687" stopIfTrue="1" operator="containsText" text="NC">
      <formula>NOT(ISERROR(SEARCH("NC",AQ208)))</formula>
    </cfRule>
  </conditionalFormatting>
  <conditionalFormatting sqref="AQ215:AQ217">
    <cfRule type="containsText" dxfId="3500" priority="9688" stopIfTrue="1" operator="containsText" text="NS">
      <formula>NOT(ISERROR(SEARCH("NS",AQ215:AQ217)))</formula>
    </cfRule>
  </conditionalFormatting>
  <conditionalFormatting sqref="AQ215:AQ217">
    <cfRule type="containsText" dxfId="3499" priority="9689" stopIfTrue="1" operator="containsText" text="DW">
      <formula>NOT(ISERROR(SEARCH("DW",AQ215:AQ217)))</formula>
    </cfRule>
  </conditionalFormatting>
  <conditionalFormatting sqref="AQ215:AQ217">
    <cfRule type="containsText" dxfId="3498" priority="9690" stopIfTrue="1" operator="containsText" text="NC">
      <formula>NOT(ISERROR(SEARCH("NC",AQ215:AQ217)))</formula>
    </cfRule>
  </conditionalFormatting>
  <conditionalFormatting sqref="AQ211:AQ212">
    <cfRule type="containsText" dxfId="3497" priority="9691" stopIfTrue="1" operator="containsText" text="NS">
      <formula>NOT(ISERROR(SEARCH("NS",AQ211:AQ212)))</formula>
    </cfRule>
  </conditionalFormatting>
  <conditionalFormatting sqref="AQ211:AQ212">
    <cfRule type="containsText" dxfId="3496" priority="9692" stopIfTrue="1" operator="containsText" text="DW">
      <formula>NOT(ISERROR(SEARCH("DW",AQ211:AQ212)))</formula>
    </cfRule>
  </conditionalFormatting>
  <conditionalFormatting sqref="AQ211:AQ212">
    <cfRule type="containsText" dxfId="3495" priority="9693" stopIfTrue="1" operator="containsText" text="NC">
      <formula>NOT(ISERROR(SEARCH("NC",AQ211:AQ212)))</formula>
    </cfRule>
  </conditionalFormatting>
  <conditionalFormatting sqref="AQ209:AQ210">
    <cfRule type="containsText" dxfId="3494" priority="9694" stopIfTrue="1" operator="containsText" text="NS">
      <formula>NOT(ISERROR(SEARCH("NS",AQ209:AQ210)))</formula>
    </cfRule>
  </conditionalFormatting>
  <conditionalFormatting sqref="AQ209:AQ210">
    <cfRule type="containsText" dxfId="3493" priority="9695" stopIfTrue="1" operator="containsText" text="DW">
      <formula>NOT(ISERROR(SEARCH("DW",AQ209:AQ210)))</formula>
    </cfRule>
  </conditionalFormatting>
  <conditionalFormatting sqref="AQ209:AQ210">
    <cfRule type="containsText" dxfId="3492" priority="9696" stopIfTrue="1" operator="containsText" text="NC">
      <formula>NOT(ISERROR(SEARCH("NC",AQ209:AQ210)))</formula>
    </cfRule>
  </conditionalFormatting>
  <conditionalFormatting sqref="AQ213">
    <cfRule type="containsText" dxfId="3491" priority="9697" stopIfTrue="1" operator="containsText" text="NS">
      <formula>NOT(ISERROR(SEARCH("NS",AQ213)))</formula>
    </cfRule>
  </conditionalFormatting>
  <conditionalFormatting sqref="AQ213">
    <cfRule type="containsText" dxfId="3490" priority="9698" stopIfTrue="1" operator="containsText" text="DW">
      <formula>NOT(ISERROR(SEARCH("DW",AQ213)))</formula>
    </cfRule>
  </conditionalFormatting>
  <conditionalFormatting sqref="AQ213">
    <cfRule type="containsText" dxfId="3489" priority="9699" stopIfTrue="1" operator="containsText" text="NC">
      <formula>NOT(ISERROR(SEARCH("NC",AQ213)))</formula>
    </cfRule>
  </conditionalFormatting>
  <conditionalFormatting sqref="AQ214">
    <cfRule type="containsText" dxfId="3488" priority="9700" stopIfTrue="1" operator="containsText" text="NS">
      <formula>NOT(ISERROR(SEARCH("NS",AQ214)))</formula>
    </cfRule>
  </conditionalFormatting>
  <conditionalFormatting sqref="AQ214">
    <cfRule type="containsText" dxfId="3487" priority="9701" stopIfTrue="1" operator="containsText" text="DW">
      <formula>NOT(ISERROR(SEARCH("DW",AQ214)))</formula>
    </cfRule>
  </conditionalFormatting>
  <conditionalFormatting sqref="AQ214">
    <cfRule type="containsText" dxfId="3486" priority="9702" stopIfTrue="1" operator="containsText" text="NC">
      <formula>NOT(ISERROR(SEARCH("NC",AQ214)))</formula>
    </cfRule>
  </conditionalFormatting>
  <conditionalFormatting sqref="AQ222">
    <cfRule type="containsText" dxfId="3485" priority="9703" stopIfTrue="1" operator="containsText" text="NS">
      <formula>NOT(ISERROR(SEARCH("NS",AQ222)))</formula>
    </cfRule>
  </conditionalFormatting>
  <conditionalFormatting sqref="AQ222">
    <cfRule type="containsText" dxfId="3484" priority="9704" stopIfTrue="1" operator="containsText" text="DW">
      <formula>NOT(ISERROR(SEARCH("DW",AQ222)))</formula>
    </cfRule>
  </conditionalFormatting>
  <conditionalFormatting sqref="AQ222">
    <cfRule type="containsText" dxfId="3483" priority="9705" stopIfTrue="1" operator="containsText" text="NC">
      <formula>NOT(ISERROR(SEARCH("NC",AQ222)))</formula>
    </cfRule>
  </conditionalFormatting>
  <conditionalFormatting sqref="AU204:AU207">
    <cfRule type="containsText" dxfId="3482" priority="9706" stopIfTrue="1" operator="containsText" text="NS">
      <formula>NOT(ISERROR(SEARCH("NS",AU204:AU207)))</formula>
    </cfRule>
  </conditionalFormatting>
  <conditionalFormatting sqref="AU204:AU207">
    <cfRule type="containsText" dxfId="3481" priority="9707" stopIfTrue="1" operator="containsText" text="DW">
      <formula>NOT(ISERROR(SEARCH("DW",AU204:AU207)))</formula>
    </cfRule>
  </conditionalFormatting>
  <conditionalFormatting sqref="AU204:AU207">
    <cfRule type="containsText" dxfId="3480" priority="9708" stopIfTrue="1" operator="containsText" text="NC">
      <formula>NOT(ISERROR(SEARCH("NC",AU204:AU207)))</formula>
    </cfRule>
  </conditionalFormatting>
  <conditionalFormatting sqref="AU230:AU243">
    <cfRule type="containsText" dxfId="3479" priority="9709" stopIfTrue="1" operator="containsText" text="NS">
      <formula>NOT(ISERROR(SEARCH("NS",AU230:AU243)))</formula>
    </cfRule>
  </conditionalFormatting>
  <conditionalFormatting sqref="AU230:AU243">
    <cfRule type="containsText" dxfId="3478" priority="9710" stopIfTrue="1" operator="containsText" text="DW">
      <formula>NOT(ISERROR(SEARCH("DW",AU230:AU243)))</formula>
    </cfRule>
  </conditionalFormatting>
  <conditionalFormatting sqref="AU230:AU243">
    <cfRule type="containsText" dxfId="3477" priority="9711" stopIfTrue="1" operator="containsText" text="NC">
      <formula>NOT(ISERROR(SEARCH("NC",AU230:AU243)))</formula>
    </cfRule>
  </conditionalFormatting>
  <conditionalFormatting sqref="AU218:AU221">
    <cfRule type="containsText" dxfId="3476" priority="9712" stopIfTrue="1" operator="containsText" text="NS">
      <formula>NOT(ISERROR(SEARCH("NS",AU218:AU221)))</formula>
    </cfRule>
  </conditionalFormatting>
  <conditionalFormatting sqref="AU218:AU221">
    <cfRule type="containsText" dxfId="3475" priority="9713" stopIfTrue="1" operator="containsText" text="DW">
      <formula>NOT(ISERROR(SEARCH("DW",AU218:AU221)))</formula>
    </cfRule>
  </conditionalFormatting>
  <conditionalFormatting sqref="AU218:AU221">
    <cfRule type="containsText" dxfId="3474" priority="9714" stopIfTrue="1" operator="containsText" text="NC">
      <formula>NOT(ISERROR(SEARCH("NC",AU218:AU221)))</formula>
    </cfRule>
  </conditionalFormatting>
  <conditionalFormatting sqref="AU223:AU227">
    <cfRule type="containsText" dxfId="3473" priority="9715" stopIfTrue="1" operator="containsText" text="NS">
      <formula>NOT(ISERROR(SEARCH("NS",AU223:AU227)))</formula>
    </cfRule>
  </conditionalFormatting>
  <conditionalFormatting sqref="AU223:AU227">
    <cfRule type="containsText" dxfId="3472" priority="9716" stopIfTrue="1" operator="containsText" text="DW">
      <formula>NOT(ISERROR(SEARCH("DW",AU223:AU227)))</formula>
    </cfRule>
  </conditionalFormatting>
  <conditionalFormatting sqref="AU223:AU227">
    <cfRule type="containsText" dxfId="3471" priority="9717" stopIfTrue="1" operator="containsText" text="NC">
      <formula>NOT(ISERROR(SEARCH("NC",AU223:AU227)))</formula>
    </cfRule>
  </conditionalFormatting>
  <conditionalFormatting sqref="AU228:AU229">
    <cfRule type="containsText" dxfId="3470" priority="9718" stopIfTrue="1" operator="containsText" text="NS">
      <formula>NOT(ISERROR(SEARCH("NS",AU228:AU229)))</formula>
    </cfRule>
  </conditionalFormatting>
  <conditionalFormatting sqref="AU228:AU229">
    <cfRule type="containsText" dxfId="3469" priority="9719" stopIfTrue="1" operator="containsText" text="DW">
      <formula>NOT(ISERROR(SEARCH("DW",AU228:AU229)))</formula>
    </cfRule>
  </conditionalFormatting>
  <conditionalFormatting sqref="AU228:AU229">
    <cfRule type="containsText" dxfId="3468" priority="9720" stopIfTrue="1" operator="containsText" text="NC">
      <formula>NOT(ISERROR(SEARCH("NC",AU228:AU229)))</formula>
    </cfRule>
  </conditionalFormatting>
  <conditionalFormatting sqref="AU208">
    <cfRule type="containsText" dxfId="3467" priority="9721" stopIfTrue="1" operator="containsText" text="NS">
      <formula>NOT(ISERROR(SEARCH("NS",AU208)))</formula>
    </cfRule>
  </conditionalFormatting>
  <conditionalFormatting sqref="AU208">
    <cfRule type="containsText" dxfId="3466" priority="9722" stopIfTrue="1" operator="containsText" text="DW">
      <formula>NOT(ISERROR(SEARCH("DW",AU208)))</formula>
    </cfRule>
  </conditionalFormatting>
  <conditionalFormatting sqref="AU208">
    <cfRule type="containsText" dxfId="3465" priority="9723" stopIfTrue="1" operator="containsText" text="NC">
      <formula>NOT(ISERROR(SEARCH("NC",AU208)))</formula>
    </cfRule>
  </conditionalFormatting>
  <conditionalFormatting sqref="AU215:AU217">
    <cfRule type="containsText" dxfId="3464" priority="9724" stopIfTrue="1" operator="containsText" text="NS">
      <formula>NOT(ISERROR(SEARCH("NS",AU215:AU217)))</formula>
    </cfRule>
  </conditionalFormatting>
  <conditionalFormatting sqref="AU215:AU217">
    <cfRule type="containsText" dxfId="3463" priority="9725" stopIfTrue="1" operator="containsText" text="DW">
      <formula>NOT(ISERROR(SEARCH("DW",AU215:AU217)))</formula>
    </cfRule>
  </conditionalFormatting>
  <conditionalFormatting sqref="AU215:AU217">
    <cfRule type="containsText" dxfId="3462" priority="9726" stopIfTrue="1" operator="containsText" text="NC">
      <formula>NOT(ISERROR(SEARCH("NC",AU215:AU217)))</formula>
    </cfRule>
  </conditionalFormatting>
  <conditionalFormatting sqref="AU211:AU212">
    <cfRule type="containsText" dxfId="3461" priority="9727" stopIfTrue="1" operator="containsText" text="NS">
      <formula>NOT(ISERROR(SEARCH("NS",AU211:AU212)))</formula>
    </cfRule>
  </conditionalFormatting>
  <conditionalFormatting sqref="AU211:AU212">
    <cfRule type="containsText" dxfId="3460" priority="9728" stopIfTrue="1" operator="containsText" text="DW">
      <formula>NOT(ISERROR(SEARCH("DW",AU211:AU212)))</formula>
    </cfRule>
  </conditionalFormatting>
  <conditionalFormatting sqref="AU211:AU212">
    <cfRule type="containsText" dxfId="3459" priority="9729" stopIfTrue="1" operator="containsText" text="NC">
      <formula>NOT(ISERROR(SEARCH("NC",AU211:AU212)))</formula>
    </cfRule>
  </conditionalFormatting>
  <conditionalFormatting sqref="AU209:AU210">
    <cfRule type="containsText" dxfId="3458" priority="9730" stopIfTrue="1" operator="containsText" text="NS">
      <formula>NOT(ISERROR(SEARCH("NS",AU209:AU210)))</formula>
    </cfRule>
  </conditionalFormatting>
  <conditionalFormatting sqref="AU209:AU210">
    <cfRule type="containsText" dxfId="3457" priority="9731" stopIfTrue="1" operator="containsText" text="DW">
      <formula>NOT(ISERROR(SEARCH("DW",AU209:AU210)))</formula>
    </cfRule>
  </conditionalFormatting>
  <conditionalFormatting sqref="AU209:AU210">
    <cfRule type="containsText" dxfId="3456" priority="9732" stopIfTrue="1" operator="containsText" text="NC">
      <formula>NOT(ISERROR(SEARCH("NC",AU209:AU210)))</formula>
    </cfRule>
  </conditionalFormatting>
  <conditionalFormatting sqref="AU213">
    <cfRule type="containsText" dxfId="3455" priority="9733" stopIfTrue="1" operator="containsText" text="NS">
      <formula>NOT(ISERROR(SEARCH("NS",AU213)))</formula>
    </cfRule>
  </conditionalFormatting>
  <conditionalFormatting sqref="AU213">
    <cfRule type="containsText" dxfId="3454" priority="9734" stopIfTrue="1" operator="containsText" text="DW">
      <formula>NOT(ISERROR(SEARCH("DW",AU213)))</formula>
    </cfRule>
  </conditionalFormatting>
  <conditionalFormatting sqref="AU213">
    <cfRule type="containsText" dxfId="3453" priority="9735" stopIfTrue="1" operator="containsText" text="NC">
      <formula>NOT(ISERROR(SEARCH("NC",AU213)))</formula>
    </cfRule>
  </conditionalFormatting>
  <conditionalFormatting sqref="AU214">
    <cfRule type="containsText" dxfId="3452" priority="9736" stopIfTrue="1" operator="containsText" text="NS">
      <formula>NOT(ISERROR(SEARCH("NS",AU214)))</formula>
    </cfRule>
  </conditionalFormatting>
  <conditionalFormatting sqref="AU214">
    <cfRule type="containsText" dxfId="3451" priority="9737" stopIfTrue="1" operator="containsText" text="DW">
      <formula>NOT(ISERROR(SEARCH("DW",AU214)))</formula>
    </cfRule>
  </conditionalFormatting>
  <conditionalFormatting sqref="AU214">
    <cfRule type="containsText" dxfId="3450" priority="9738" stopIfTrue="1" operator="containsText" text="NC">
      <formula>NOT(ISERROR(SEARCH("NC",AU214)))</formula>
    </cfRule>
  </conditionalFormatting>
  <conditionalFormatting sqref="AU222">
    <cfRule type="containsText" dxfId="3449" priority="9739" stopIfTrue="1" operator="containsText" text="NS">
      <formula>NOT(ISERROR(SEARCH("NS",AU222)))</formula>
    </cfRule>
  </conditionalFormatting>
  <conditionalFormatting sqref="AU222">
    <cfRule type="containsText" dxfId="3448" priority="9740" stopIfTrue="1" operator="containsText" text="DW">
      <formula>NOT(ISERROR(SEARCH("DW",AU222)))</formula>
    </cfRule>
  </conditionalFormatting>
  <conditionalFormatting sqref="AU222">
    <cfRule type="containsText" dxfId="3447" priority="9741" stopIfTrue="1" operator="containsText" text="NC">
      <formula>NOT(ISERROR(SEARCH("NC",AU222)))</formula>
    </cfRule>
  </conditionalFormatting>
  <conditionalFormatting sqref="AG204:AG207">
    <cfRule type="containsText" dxfId="3446" priority="9742" stopIfTrue="1" operator="containsText" text="NS">
      <formula>NOT(ISERROR(SEARCH("NS",AG204:AG207)))</formula>
    </cfRule>
  </conditionalFormatting>
  <conditionalFormatting sqref="AG204:AG207">
    <cfRule type="containsText" dxfId="3445" priority="9743" stopIfTrue="1" operator="containsText" text="DW">
      <formula>NOT(ISERROR(SEARCH("DW",AG204:AG207)))</formula>
    </cfRule>
  </conditionalFormatting>
  <conditionalFormatting sqref="AG204:AG207">
    <cfRule type="containsText" dxfId="3444" priority="9744" stopIfTrue="1" operator="containsText" text="NC">
      <formula>NOT(ISERROR(SEARCH("NC",AG204:AG207)))</formula>
    </cfRule>
  </conditionalFormatting>
  <conditionalFormatting sqref="AG230:AG243">
    <cfRule type="containsText" dxfId="3443" priority="9745" stopIfTrue="1" operator="containsText" text="NS">
      <formula>NOT(ISERROR(SEARCH("NS",AG230:AG243)))</formula>
    </cfRule>
  </conditionalFormatting>
  <conditionalFormatting sqref="AG230:AG243">
    <cfRule type="containsText" dxfId="3442" priority="9746" stopIfTrue="1" operator="containsText" text="DW">
      <formula>NOT(ISERROR(SEARCH("DW",AG230:AG243)))</formula>
    </cfRule>
  </conditionalFormatting>
  <conditionalFormatting sqref="AG230:AG243">
    <cfRule type="containsText" dxfId="3441" priority="9747" stopIfTrue="1" operator="containsText" text="NC">
      <formula>NOT(ISERROR(SEARCH("NC",AG230:AG243)))</formula>
    </cfRule>
  </conditionalFormatting>
  <conditionalFormatting sqref="AG218:AG221">
    <cfRule type="containsText" dxfId="3440" priority="9748" stopIfTrue="1" operator="containsText" text="NS">
      <formula>NOT(ISERROR(SEARCH("NS",AG218:AG221)))</formula>
    </cfRule>
  </conditionalFormatting>
  <conditionalFormatting sqref="AG218:AG221">
    <cfRule type="containsText" dxfId="3439" priority="9749" stopIfTrue="1" operator="containsText" text="DW">
      <formula>NOT(ISERROR(SEARCH("DW",AG218:AG221)))</formula>
    </cfRule>
  </conditionalFormatting>
  <conditionalFormatting sqref="AG218:AG221">
    <cfRule type="containsText" dxfId="3438" priority="9750" stopIfTrue="1" operator="containsText" text="NC">
      <formula>NOT(ISERROR(SEARCH("NC",AG218:AG221)))</formula>
    </cfRule>
  </conditionalFormatting>
  <conditionalFormatting sqref="AG223:AG227">
    <cfRule type="containsText" dxfId="3437" priority="9751" stopIfTrue="1" operator="containsText" text="NS">
      <formula>NOT(ISERROR(SEARCH("NS",AG223:AG227)))</formula>
    </cfRule>
  </conditionalFormatting>
  <conditionalFormatting sqref="AG223:AG227">
    <cfRule type="containsText" dxfId="3436" priority="9752" stopIfTrue="1" operator="containsText" text="DW">
      <formula>NOT(ISERROR(SEARCH("DW",AG223:AG227)))</formula>
    </cfRule>
  </conditionalFormatting>
  <conditionalFormatting sqref="AG223:AG227">
    <cfRule type="containsText" dxfId="3435" priority="9753" stopIfTrue="1" operator="containsText" text="NC">
      <formula>NOT(ISERROR(SEARCH("NC",AG223:AG227)))</formula>
    </cfRule>
  </conditionalFormatting>
  <conditionalFormatting sqref="AG228:AG229">
    <cfRule type="containsText" dxfId="3434" priority="9754" stopIfTrue="1" operator="containsText" text="NS">
      <formula>NOT(ISERROR(SEARCH("NS",AG228:AG229)))</formula>
    </cfRule>
  </conditionalFormatting>
  <conditionalFormatting sqref="AG228:AG229">
    <cfRule type="containsText" dxfId="3433" priority="9755" stopIfTrue="1" operator="containsText" text="DW">
      <formula>NOT(ISERROR(SEARCH("DW",AG228:AG229)))</formula>
    </cfRule>
  </conditionalFormatting>
  <conditionalFormatting sqref="AG228:AG229">
    <cfRule type="containsText" dxfId="3432" priority="9756" stopIfTrue="1" operator="containsText" text="NC">
      <formula>NOT(ISERROR(SEARCH("NC",AG228:AG229)))</formula>
    </cfRule>
  </conditionalFormatting>
  <conditionalFormatting sqref="AG208">
    <cfRule type="containsText" dxfId="3431" priority="9757" stopIfTrue="1" operator="containsText" text="NS">
      <formula>NOT(ISERROR(SEARCH("NS",AG208)))</formula>
    </cfRule>
  </conditionalFormatting>
  <conditionalFormatting sqref="AG208">
    <cfRule type="containsText" dxfId="3430" priority="9758" stopIfTrue="1" operator="containsText" text="DW">
      <formula>NOT(ISERROR(SEARCH("DW",AG208)))</formula>
    </cfRule>
  </conditionalFormatting>
  <conditionalFormatting sqref="AG208">
    <cfRule type="containsText" dxfId="3429" priority="9759" stopIfTrue="1" operator="containsText" text="NC">
      <formula>NOT(ISERROR(SEARCH("NC",AG208)))</formula>
    </cfRule>
  </conditionalFormatting>
  <conditionalFormatting sqref="AG215:AG217">
    <cfRule type="containsText" dxfId="3428" priority="9760" stopIfTrue="1" operator="containsText" text="NS">
      <formula>NOT(ISERROR(SEARCH("NS",AG215:AG217)))</formula>
    </cfRule>
  </conditionalFormatting>
  <conditionalFormatting sqref="AG215:AG217">
    <cfRule type="containsText" dxfId="3427" priority="9761" stopIfTrue="1" operator="containsText" text="DW">
      <formula>NOT(ISERROR(SEARCH("DW",AG215:AG217)))</formula>
    </cfRule>
  </conditionalFormatting>
  <conditionalFormatting sqref="AG215:AG217">
    <cfRule type="containsText" dxfId="3426" priority="9762" stopIfTrue="1" operator="containsText" text="NC">
      <formula>NOT(ISERROR(SEARCH("NC",AG215:AG217)))</formula>
    </cfRule>
  </conditionalFormatting>
  <conditionalFormatting sqref="AG211:AG212">
    <cfRule type="containsText" dxfId="3425" priority="9763" stopIfTrue="1" operator="containsText" text="NS">
      <formula>NOT(ISERROR(SEARCH("NS",AG211:AG212)))</formula>
    </cfRule>
  </conditionalFormatting>
  <conditionalFormatting sqref="AG211:AG212">
    <cfRule type="containsText" dxfId="3424" priority="9764" stopIfTrue="1" operator="containsText" text="DW">
      <formula>NOT(ISERROR(SEARCH("DW",AG211:AG212)))</formula>
    </cfRule>
  </conditionalFormatting>
  <conditionalFormatting sqref="AG211:AG212">
    <cfRule type="containsText" dxfId="3423" priority="9765" stopIfTrue="1" operator="containsText" text="NC">
      <formula>NOT(ISERROR(SEARCH("NC",AG211:AG212)))</formula>
    </cfRule>
  </conditionalFormatting>
  <conditionalFormatting sqref="AG209:AG210">
    <cfRule type="containsText" dxfId="3422" priority="9766" stopIfTrue="1" operator="containsText" text="NS">
      <formula>NOT(ISERROR(SEARCH("NS",AG209:AG210)))</formula>
    </cfRule>
  </conditionalFormatting>
  <conditionalFormatting sqref="AG209:AG210">
    <cfRule type="containsText" dxfId="3421" priority="9767" stopIfTrue="1" operator="containsText" text="DW">
      <formula>NOT(ISERROR(SEARCH("DW",AG209:AG210)))</formula>
    </cfRule>
  </conditionalFormatting>
  <conditionalFormatting sqref="AG209:AG210">
    <cfRule type="containsText" dxfId="3420" priority="9768" stopIfTrue="1" operator="containsText" text="NC">
      <formula>NOT(ISERROR(SEARCH("NC",AG209:AG210)))</formula>
    </cfRule>
  </conditionalFormatting>
  <conditionalFormatting sqref="AG213">
    <cfRule type="containsText" dxfId="3419" priority="9769" stopIfTrue="1" operator="containsText" text="NS">
      <formula>NOT(ISERROR(SEARCH("NS",AG213)))</formula>
    </cfRule>
  </conditionalFormatting>
  <conditionalFormatting sqref="AG213">
    <cfRule type="containsText" dxfId="3418" priority="9770" stopIfTrue="1" operator="containsText" text="DW">
      <formula>NOT(ISERROR(SEARCH("DW",AG213)))</formula>
    </cfRule>
  </conditionalFormatting>
  <conditionalFormatting sqref="AG213">
    <cfRule type="containsText" dxfId="3417" priority="9771" stopIfTrue="1" operator="containsText" text="NC">
      <formula>NOT(ISERROR(SEARCH("NC",AG213)))</formula>
    </cfRule>
  </conditionalFormatting>
  <conditionalFormatting sqref="AG214">
    <cfRule type="containsText" dxfId="3416" priority="9772" stopIfTrue="1" operator="containsText" text="NS">
      <formula>NOT(ISERROR(SEARCH("NS",AG214)))</formula>
    </cfRule>
  </conditionalFormatting>
  <conditionalFormatting sqref="AG214">
    <cfRule type="containsText" dxfId="3415" priority="9773" stopIfTrue="1" operator="containsText" text="DW">
      <formula>NOT(ISERROR(SEARCH("DW",AG214)))</formula>
    </cfRule>
  </conditionalFormatting>
  <conditionalFormatting sqref="AG214">
    <cfRule type="containsText" dxfId="3414" priority="9774" stopIfTrue="1" operator="containsText" text="NC">
      <formula>NOT(ISERROR(SEARCH("NC",AG214)))</formula>
    </cfRule>
  </conditionalFormatting>
  <conditionalFormatting sqref="AG222">
    <cfRule type="containsText" dxfId="3413" priority="9775" stopIfTrue="1" operator="containsText" text="NS">
      <formula>NOT(ISERROR(SEARCH("NS",AG222)))</formula>
    </cfRule>
  </conditionalFormatting>
  <conditionalFormatting sqref="AG222">
    <cfRule type="containsText" dxfId="3412" priority="9776" stopIfTrue="1" operator="containsText" text="DW">
      <formula>NOT(ISERROR(SEARCH("DW",AG222)))</formula>
    </cfRule>
  </conditionalFormatting>
  <conditionalFormatting sqref="AG222">
    <cfRule type="containsText" dxfId="3411" priority="9777" stopIfTrue="1" operator="containsText" text="NC">
      <formula>NOT(ISERROR(SEARCH("NC",AG222)))</formula>
    </cfRule>
  </conditionalFormatting>
  <conditionalFormatting sqref="N204:N207">
    <cfRule type="containsText" dxfId="3410" priority="9778" stopIfTrue="1" operator="containsText" text="NS">
      <formula>NOT(ISERROR(SEARCH("NS",N204:N207)))</formula>
    </cfRule>
  </conditionalFormatting>
  <conditionalFormatting sqref="N204:N207">
    <cfRule type="containsText" dxfId="3409" priority="9779" stopIfTrue="1" operator="containsText" text="DW">
      <formula>NOT(ISERROR(SEARCH("DW",N204:N207)))</formula>
    </cfRule>
  </conditionalFormatting>
  <conditionalFormatting sqref="N204:N207">
    <cfRule type="containsText" dxfId="3408" priority="9780" stopIfTrue="1" operator="containsText" text="NC">
      <formula>NOT(ISERROR(SEARCH("NC",N204:N207)))</formula>
    </cfRule>
  </conditionalFormatting>
  <conditionalFormatting sqref="N230:N243">
    <cfRule type="containsText" dxfId="3407" priority="9781" stopIfTrue="1" operator="containsText" text="NS">
      <formula>NOT(ISERROR(SEARCH("NS",N230:N243)))</formula>
    </cfRule>
  </conditionalFormatting>
  <conditionalFormatting sqref="N230:N243">
    <cfRule type="containsText" dxfId="3406" priority="9782" stopIfTrue="1" operator="containsText" text="DW">
      <formula>NOT(ISERROR(SEARCH("DW",N230:N243)))</formula>
    </cfRule>
  </conditionalFormatting>
  <conditionalFormatting sqref="N230:N243">
    <cfRule type="containsText" dxfId="3405" priority="9783" stopIfTrue="1" operator="containsText" text="NC">
      <formula>NOT(ISERROR(SEARCH("NC",N230:N243)))</formula>
    </cfRule>
  </conditionalFormatting>
  <conditionalFormatting sqref="N218:N221">
    <cfRule type="containsText" dxfId="3404" priority="9784" stopIfTrue="1" operator="containsText" text="NS">
      <formula>NOT(ISERROR(SEARCH("NS",N218:N221)))</formula>
    </cfRule>
  </conditionalFormatting>
  <conditionalFormatting sqref="N218:N221">
    <cfRule type="containsText" dxfId="3403" priority="9785" stopIfTrue="1" operator="containsText" text="DW">
      <formula>NOT(ISERROR(SEARCH("DW",N218:N221)))</formula>
    </cfRule>
  </conditionalFormatting>
  <conditionalFormatting sqref="N218:N221">
    <cfRule type="containsText" dxfId="3402" priority="9786" stopIfTrue="1" operator="containsText" text="NC">
      <formula>NOT(ISERROR(SEARCH("NC",N218:N221)))</formula>
    </cfRule>
  </conditionalFormatting>
  <conditionalFormatting sqref="N223:N227">
    <cfRule type="containsText" dxfId="3401" priority="9787" stopIfTrue="1" operator="containsText" text="NS">
      <formula>NOT(ISERROR(SEARCH("NS",N223:N227)))</formula>
    </cfRule>
  </conditionalFormatting>
  <conditionalFormatting sqref="N223:N227">
    <cfRule type="containsText" dxfId="3400" priority="9788" stopIfTrue="1" operator="containsText" text="DW">
      <formula>NOT(ISERROR(SEARCH("DW",N223:N227)))</formula>
    </cfRule>
  </conditionalFormatting>
  <conditionalFormatting sqref="N223:N227">
    <cfRule type="containsText" dxfId="3399" priority="9789" stopIfTrue="1" operator="containsText" text="NC">
      <formula>NOT(ISERROR(SEARCH("NC",N223:N227)))</formula>
    </cfRule>
  </conditionalFormatting>
  <conditionalFormatting sqref="N228:N229">
    <cfRule type="containsText" dxfId="3398" priority="9790" stopIfTrue="1" operator="containsText" text="NS">
      <formula>NOT(ISERROR(SEARCH("NS",N228:N229)))</formula>
    </cfRule>
  </conditionalFormatting>
  <conditionalFormatting sqref="N228:N229">
    <cfRule type="containsText" dxfId="3397" priority="9791" stopIfTrue="1" operator="containsText" text="DW">
      <formula>NOT(ISERROR(SEARCH("DW",N228:N229)))</formula>
    </cfRule>
  </conditionalFormatting>
  <conditionalFormatting sqref="N228:N229">
    <cfRule type="containsText" dxfId="3396" priority="9792" stopIfTrue="1" operator="containsText" text="NC">
      <formula>NOT(ISERROR(SEARCH("NC",N228:N229)))</formula>
    </cfRule>
  </conditionalFormatting>
  <conditionalFormatting sqref="N208">
    <cfRule type="containsText" dxfId="3395" priority="9793" stopIfTrue="1" operator="containsText" text="NS">
      <formula>NOT(ISERROR(SEARCH("NS",N208)))</formula>
    </cfRule>
  </conditionalFormatting>
  <conditionalFormatting sqref="N208">
    <cfRule type="containsText" dxfId="3394" priority="9794" stopIfTrue="1" operator="containsText" text="DW">
      <formula>NOT(ISERROR(SEARCH("DW",N208)))</formula>
    </cfRule>
  </conditionalFormatting>
  <conditionalFormatting sqref="N208">
    <cfRule type="containsText" dxfId="3393" priority="9795" stopIfTrue="1" operator="containsText" text="NC">
      <formula>NOT(ISERROR(SEARCH("NC",N208)))</formula>
    </cfRule>
  </conditionalFormatting>
  <conditionalFormatting sqref="N215:N217">
    <cfRule type="containsText" dxfId="3392" priority="9796" stopIfTrue="1" operator="containsText" text="NS">
      <formula>NOT(ISERROR(SEARCH("NS",N215:N217)))</formula>
    </cfRule>
  </conditionalFormatting>
  <conditionalFormatting sqref="N215:N217">
    <cfRule type="containsText" dxfId="3391" priority="9797" stopIfTrue="1" operator="containsText" text="DW">
      <formula>NOT(ISERROR(SEARCH("DW",N215:N217)))</formula>
    </cfRule>
  </conditionalFormatting>
  <conditionalFormatting sqref="N215:N217">
    <cfRule type="containsText" dxfId="3390" priority="9798" stopIfTrue="1" operator="containsText" text="NC">
      <formula>NOT(ISERROR(SEARCH("NC",N215:N217)))</formula>
    </cfRule>
  </conditionalFormatting>
  <conditionalFormatting sqref="N211:N212">
    <cfRule type="containsText" dxfId="3389" priority="9799" stopIfTrue="1" operator="containsText" text="NS">
      <formula>NOT(ISERROR(SEARCH("NS",N211:N212)))</formula>
    </cfRule>
  </conditionalFormatting>
  <conditionalFormatting sqref="N211:N212">
    <cfRule type="containsText" dxfId="3388" priority="9800" stopIfTrue="1" operator="containsText" text="DW">
      <formula>NOT(ISERROR(SEARCH("DW",N211:N212)))</formula>
    </cfRule>
  </conditionalFormatting>
  <conditionalFormatting sqref="N211:N212">
    <cfRule type="containsText" dxfId="3387" priority="9801" stopIfTrue="1" operator="containsText" text="NC">
      <formula>NOT(ISERROR(SEARCH("NC",N211:N212)))</formula>
    </cfRule>
  </conditionalFormatting>
  <conditionalFormatting sqref="N209:N210">
    <cfRule type="containsText" dxfId="3386" priority="9802" stopIfTrue="1" operator="containsText" text="NS">
      <formula>NOT(ISERROR(SEARCH("NS",N209:N210)))</formula>
    </cfRule>
  </conditionalFormatting>
  <conditionalFormatting sqref="N209:N210">
    <cfRule type="containsText" dxfId="3385" priority="9803" stopIfTrue="1" operator="containsText" text="DW">
      <formula>NOT(ISERROR(SEARCH("DW",N209:N210)))</formula>
    </cfRule>
  </conditionalFormatting>
  <conditionalFormatting sqref="N209:N210">
    <cfRule type="containsText" dxfId="3384" priority="9804" stopIfTrue="1" operator="containsText" text="NC">
      <formula>NOT(ISERROR(SEARCH("NC",N209:N210)))</formula>
    </cfRule>
  </conditionalFormatting>
  <conditionalFormatting sqref="N213">
    <cfRule type="containsText" dxfId="3383" priority="9805" stopIfTrue="1" operator="containsText" text="NS">
      <formula>NOT(ISERROR(SEARCH("NS",N213)))</formula>
    </cfRule>
  </conditionalFormatting>
  <conditionalFormatting sqref="N213">
    <cfRule type="containsText" dxfId="3382" priority="9806" stopIfTrue="1" operator="containsText" text="DW">
      <formula>NOT(ISERROR(SEARCH("DW",N213)))</formula>
    </cfRule>
  </conditionalFormatting>
  <conditionalFormatting sqref="N213">
    <cfRule type="containsText" dxfId="3381" priority="9807" stopIfTrue="1" operator="containsText" text="NC">
      <formula>NOT(ISERROR(SEARCH("NC",N213)))</formula>
    </cfRule>
  </conditionalFormatting>
  <conditionalFormatting sqref="N214">
    <cfRule type="containsText" dxfId="3380" priority="9808" stopIfTrue="1" operator="containsText" text="NS">
      <formula>NOT(ISERROR(SEARCH("NS",N214)))</formula>
    </cfRule>
  </conditionalFormatting>
  <conditionalFormatting sqref="N214">
    <cfRule type="containsText" dxfId="3379" priority="9809" stopIfTrue="1" operator="containsText" text="DW">
      <formula>NOT(ISERROR(SEARCH("DW",N214)))</formula>
    </cfRule>
  </conditionalFormatting>
  <conditionalFormatting sqref="N214">
    <cfRule type="containsText" dxfId="3378" priority="9810" stopIfTrue="1" operator="containsText" text="NC">
      <formula>NOT(ISERROR(SEARCH("NC",N214)))</formula>
    </cfRule>
  </conditionalFormatting>
  <conditionalFormatting sqref="N222">
    <cfRule type="containsText" dxfId="3377" priority="9811" stopIfTrue="1" operator="containsText" text="NS">
      <formula>NOT(ISERROR(SEARCH("NS",N222)))</formula>
    </cfRule>
  </conditionalFormatting>
  <conditionalFormatting sqref="N222">
    <cfRule type="containsText" dxfId="3376" priority="9812" stopIfTrue="1" operator="containsText" text="DW">
      <formula>NOT(ISERROR(SEARCH("DW",N222)))</formula>
    </cfRule>
  </conditionalFormatting>
  <conditionalFormatting sqref="N222">
    <cfRule type="containsText" dxfId="3375" priority="9813" stopIfTrue="1" operator="containsText" text="NC">
      <formula>NOT(ISERROR(SEARCH("NC",N222)))</formula>
    </cfRule>
  </conditionalFormatting>
  <conditionalFormatting sqref="X255:X258">
    <cfRule type="containsText" dxfId="3374" priority="9814" stopIfTrue="1" operator="containsText" text="NS">
      <formula>NOT(ISERROR(SEARCH("NS",X255:X258)))</formula>
    </cfRule>
  </conditionalFormatting>
  <conditionalFormatting sqref="X255:X258">
    <cfRule type="containsText" dxfId="3373" priority="9815" stopIfTrue="1" operator="containsText" text="DW">
      <formula>NOT(ISERROR(SEARCH("DW",X255:X258)))</formula>
    </cfRule>
  </conditionalFormatting>
  <conditionalFormatting sqref="X255:X258">
    <cfRule type="containsText" dxfId="3372" priority="9816" stopIfTrue="1" operator="containsText" text="NC">
      <formula>NOT(ISERROR(SEARCH("NC",X255:X258)))</formula>
    </cfRule>
  </conditionalFormatting>
  <conditionalFormatting sqref="X281:X294">
    <cfRule type="containsText" dxfId="3371" priority="9817" stopIfTrue="1" operator="containsText" text="NS">
      <formula>NOT(ISERROR(SEARCH("NS",X281:X294)))</formula>
    </cfRule>
  </conditionalFormatting>
  <conditionalFormatting sqref="X281:X294">
    <cfRule type="containsText" dxfId="3370" priority="9818" stopIfTrue="1" operator="containsText" text="DW">
      <formula>NOT(ISERROR(SEARCH("DW",X281:X294)))</formula>
    </cfRule>
  </conditionalFormatting>
  <conditionalFormatting sqref="X281:X294">
    <cfRule type="containsText" dxfId="3369" priority="9819" stopIfTrue="1" operator="containsText" text="NC">
      <formula>NOT(ISERROR(SEARCH("NC",X281:X294)))</formula>
    </cfRule>
  </conditionalFormatting>
  <conditionalFormatting sqref="X269:X276">
    <cfRule type="containsText" dxfId="3368" priority="9820" stopIfTrue="1" operator="containsText" text="NS">
      <formula>NOT(ISERROR(SEARCH("NS",X269:X276)))</formula>
    </cfRule>
  </conditionalFormatting>
  <conditionalFormatting sqref="X269:X276">
    <cfRule type="containsText" dxfId="3367" priority="9821" stopIfTrue="1" operator="containsText" text="DW">
      <formula>NOT(ISERROR(SEARCH("DW",X269:X276)))</formula>
    </cfRule>
  </conditionalFormatting>
  <conditionalFormatting sqref="X269:X276">
    <cfRule type="containsText" dxfId="3366" priority="9822" stopIfTrue="1" operator="containsText" text="NC">
      <formula>NOT(ISERROR(SEARCH("NC",X269:X276)))</formula>
    </cfRule>
  </conditionalFormatting>
  <conditionalFormatting sqref="X278">
    <cfRule type="containsText" dxfId="3365" priority="9823" stopIfTrue="1" operator="containsText" text="NS">
      <formula>NOT(ISERROR(SEARCH("NS",X278)))</formula>
    </cfRule>
  </conditionalFormatting>
  <conditionalFormatting sqref="X278">
    <cfRule type="containsText" dxfId="3364" priority="9824" stopIfTrue="1" operator="containsText" text="DW">
      <formula>NOT(ISERROR(SEARCH("DW",X278)))</formula>
    </cfRule>
  </conditionalFormatting>
  <conditionalFormatting sqref="X278">
    <cfRule type="containsText" dxfId="3363" priority="9825" stopIfTrue="1" operator="containsText" text="NC">
      <formula>NOT(ISERROR(SEARCH("NC",X278)))</formula>
    </cfRule>
  </conditionalFormatting>
  <conditionalFormatting sqref="X279:X280">
    <cfRule type="containsText" dxfId="3362" priority="9826" stopIfTrue="1" operator="containsText" text="NS">
      <formula>NOT(ISERROR(SEARCH("NS",X279:X280)))</formula>
    </cfRule>
  </conditionalFormatting>
  <conditionalFormatting sqref="X279:X280">
    <cfRule type="containsText" dxfId="3361" priority="9827" stopIfTrue="1" operator="containsText" text="DW">
      <formula>NOT(ISERROR(SEARCH("DW",X279:X280)))</formula>
    </cfRule>
  </conditionalFormatting>
  <conditionalFormatting sqref="X279:X280">
    <cfRule type="containsText" dxfId="3360" priority="9828" stopIfTrue="1" operator="containsText" text="NC">
      <formula>NOT(ISERROR(SEARCH("NC",X279:X280)))</formula>
    </cfRule>
  </conditionalFormatting>
  <conditionalFormatting sqref="X259">
    <cfRule type="containsText" dxfId="3359" priority="9829" stopIfTrue="1" operator="containsText" text="NS">
      <formula>NOT(ISERROR(SEARCH("NS",X259)))</formula>
    </cfRule>
  </conditionalFormatting>
  <conditionalFormatting sqref="X259">
    <cfRule type="containsText" dxfId="3358" priority="9830" stopIfTrue="1" operator="containsText" text="DW">
      <formula>NOT(ISERROR(SEARCH("DW",X259)))</formula>
    </cfRule>
  </conditionalFormatting>
  <conditionalFormatting sqref="X259">
    <cfRule type="containsText" dxfId="3357" priority="9831" stopIfTrue="1" operator="containsText" text="NC">
      <formula>NOT(ISERROR(SEARCH("NC",X259)))</formula>
    </cfRule>
  </conditionalFormatting>
  <conditionalFormatting sqref="X266:X268">
    <cfRule type="containsText" dxfId="3356" priority="9832" stopIfTrue="1" operator="containsText" text="NS">
      <formula>NOT(ISERROR(SEARCH("NS",X266:X268)))</formula>
    </cfRule>
  </conditionalFormatting>
  <conditionalFormatting sqref="X266:X268">
    <cfRule type="containsText" dxfId="3355" priority="9833" stopIfTrue="1" operator="containsText" text="DW">
      <formula>NOT(ISERROR(SEARCH("DW",X266:X268)))</formula>
    </cfRule>
  </conditionalFormatting>
  <conditionalFormatting sqref="X266:X268">
    <cfRule type="containsText" dxfId="3354" priority="9834" stopIfTrue="1" operator="containsText" text="NC">
      <formula>NOT(ISERROR(SEARCH("NC",X266:X268)))</formula>
    </cfRule>
  </conditionalFormatting>
  <conditionalFormatting sqref="X262:X263">
    <cfRule type="containsText" dxfId="3353" priority="9835" stopIfTrue="1" operator="containsText" text="NS">
      <formula>NOT(ISERROR(SEARCH("NS",X262:X263)))</formula>
    </cfRule>
  </conditionalFormatting>
  <conditionalFormatting sqref="X262:X263">
    <cfRule type="containsText" dxfId="3352" priority="9836" stopIfTrue="1" operator="containsText" text="DW">
      <formula>NOT(ISERROR(SEARCH("DW",X262:X263)))</formula>
    </cfRule>
  </conditionalFormatting>
  <conditionalFormatting sqref="X262:X263">
    <cfRule type="containsText" dxfId="3351" priority="9837" stopIfTrue="1" operator="containsText" text="NC">
      <formula>NOT(ISERROR(SEARCH("NC",X262:X263)))</formula>
    </cfRule>
  </conditionalFormatting>
  <conditionalFormatting sqref="X260:X261">
    <cfRule type="containsText" dxfId="3350" priority="9838" stopIfTrue="1" operator="containsText" text="NS">
      <formula>NOT(ISERROR(SEARCH("NS",X260:X261)))</formula>
    </cfRule>
  </conditionalFormatting>
  <conditionalFormatting sqref="X260:X261">
    <cfRule type="containsText" dxfId="3349" priority="9839" stopIfTrue="1" operator="containsText" text="DW">
      <formula>NOT(ISERROR(SEARCH("DW",X260:X261)))</formula>
    </cfRule>
  </conditionalFormatting>
  <conditionalFormatting sqref="X260:X261">
    <cfRule type="containsText" dxfId="3348" priority="9840" stopIfTrue="1" operator="containsText" text="NC">
      <formula>NOT(ISERROR(SEARCH("NC",X260:X261)))</formula>
    </cfRule>
  </conditionalFormatting>
  <conditionalFormatting sqref="X264">
    <cfRule type="containsText" dxfId="3347" priority="9841" stopIfTrue="1" operator="containsText" text="NS">
      <formula>NOT(ISERROR(SEARCH("NS",X264)))</formula>
    </cfRule>
  </conditionalFormatting>
  <conditionalFormatting sqref="X264">
    <cfRule type="containsText" dxfId="3346" priority="9842" stopIfTrue="1" operator="containsText" text="DW">
      <formula>NOT(ISERROR(SEARCH("DW",X264)))</formula>
    </cfRule>
  </conditionalFormatting>
  <conditionalFormatting sqref="X264">
    <cfRule type="containsText" dxfId="3345" priority="9843" stopIfTrue="1" operator="containsText" text="NC">
      <formula>NOT(ISERROR(SEARCH("NC",X264)))</formula>
    </cfRule>
  </conditionalFormatting>
  <conditionalFormatting sqref="X265">
    <cfRule type="containsText" dxfId="3344" priority="9844" stopIfTrue="1" operator="containsText" text="NS">
      <formula>NOT(ISERROR(SEARCH("NS",X265)))</formula>
    </cfRule>
  </conditionalFormatting>
  <conditionalFormatting sqref="X265">
    <cfRule type="containsText" dxfId="3343" priority="9845" stopIfTrue="1" operator="containsText" text="DW">
      <formula>NOT(ISERROR(SEARCH("DW",X265)))</formula>
    </cfRule>
  </conditionalFormatting>
  <conditionalFormatting sqref="X265">
    <cfRule type="containsText" dxfId="3342" priority="9846" stopIfTrue="1" operator="containsText" text="NC">
      <formula>NOT(ISERROR(SEARCH("NC",X265)))</formula>
    </cfRule>
  </conditionalFormatting>
  <conditionalFormatting sqref="X277">
    <cfRule type="containsText" dxfId="3341" priority="9847" stopIfTrue="1" operator="containsText" text="NS">
      <formula>NOT(ISERROR(SEARCH("NS",X277)))</formula>
    </cfRule>
  </conditionalFormatting>
  <conditionalFormatting sqref="X277">
    <cfRule type="containsText" dxfId="3340" priority="9848" stopIfTrue="1" operator="containsText" text="DW">
      <formula>NOT(ISERROR(SEARCH("DW",X277)))</formula>
    </cfRule>
  </conditionalFormatting>
  <conditionalFormatting sqref="X277">
    <cfRule type="containsText" dxfId="3339" priority="9849" stopIfTrue="1" operator="containsText" text="NC">
      <formula>NOT(ISERROR(SEARCH("NC",X277)))</formula>
    </cfRule>
  </conditionalFormatting>
  <conditionalFormatting sqref="AC255:AC258">
    <cfRule type="containsText" dxfId="3338" priority="9850" stopIfTrue="1" operator="containsText" text="NS">
      <formula>NOT(ISERROR(SEARCH("NS",AC255:AC258)))</formula>
    </cfRule>
  </conditionalFormatting>
  <conditionalFormatting sqref="AC255:AC258">
    <cfRule type="containsText" dxfId="3337" priority="9851" stopIfTrue="1" operator="containsText" text="DW">
      <formula>NOT(ISERROR(SEARCH("DW",AC255:AC258)))</formula>
    </cfRule>
  </conditionalFormatting>
  <conditionalFormatting sqref="AC255:AC258">
    <cfRule type="containsText" dxfId="3336" priority="9852" stopIfTrue="1" operator="containsText" text="NC">
      <formula>NOT(ISERROR(SEARCH("NC",AC255:AC258)))</formula>
    </cfRule>
  </conditionalFormatting>
  <conditionalFormatting sqref="AC281:AC294">
    <cfRule type="containsText" dxfId="3335" priority="9853" stopIfTrue="1" operator="containsText" text="NS">
      <formula>NOT(ISERROR(SEARCH("NS",AC281:AC294)))</formula>
    </cfRule>
  </conditionalFormatting>
  <conditionalFormatting sqref="AC281:AC294">
    <cfRule type="containsText" dxfId="3334" priority="9854" stopIfTrue="1" operator="containsText" text="DW">
      <formula>NOT(ISERROR(SEARCH("DW",AC281:AC294)))</formula>
    </cfRule>
  </conditionalFormatting>
  <conditionalFormatting sqref="AC281:AC294">
    <cfRule type="containsText" dxfId="3333" priority="9855" stopIfTrue="1" operator="containsText" text="NC">
      <formula>NOT(ISERROR(SEARCH("NC",AC281:AC294)))</formula>
    </cfRule>
  </conditionalFormatting>
  <conditionalFormatting sqref="AC269:AC276">
    <cfRule type="containsText" dxfId="3332" priority="9856" stopIfTrue="1" operator="containsText" text="NS">
      <formula>NOT(ISERROR(SEARCH("NS",AC269:AC276)))</formula>
    </cfRule>
  </conditionalFormatting>
  <conditionalFormatting sqref="AC269:AC276">
    <cfRule type="containsText" dxfId="3331" priority="9857" stopIfTrue="1" operator="containsText" text="DW">
      <formula>NOT(ISERROR(SEARCH("DW",AC269:AC276)))</formula>
    </cfRule>
  </conditionalFormatting>
  <conditionalFormatting sqref="AC269:AC276">
    <cfRule type="containsText" dxfId="3330" priority="9858" stopIfTrue="1" operator="containsText" text="NC">
      <formula>NOT(ISERROR(SEARCH("NC",AC269:AC276)))</formula>
    </cfRule>
  </conditionalFormatting>
  <conditionalFormatting sqref="AC278">
    <cfRule type="containsText" dxfId="3329" priority="9859" stopIfTrue="1" operator="containsText" text="NS">
      <formula>NOT(ISERROR(SEARCH("NS",AC278)))</formula>
    </cfRule>
  </conditionalFormatting>
  <conditionalFormatting sqref="AC278">
    <cfRule type="containsText" dxfId="3328" priority="9860" stopIfTrue="1" operator="containsText" text="DW">
      <formula>NOT(ISERROR(SEARCH("DW",AC278)))</formula>
    </cfRule>
  </conditionalFormatting>
  <conditionalFormatting sqref="AC278">
    <cfRule type="containsText" dxfId="3327" priority="9861" stopIfTrue="1" operator="containsText" text="NC">
      <formula>NOT(ISERROR(SEARCH("NC",AC278)))</formula>
    </cfRule>
  </conditionalFormatting>
  <conditionalFormatting sqref="AC279:AC280">
    <cfRule type="containsText" dxfId="3326" priority="9862" stopIfTrue="1" operator="containsText" text="NS">
      <formula>NOT(ISERROR(SEARCH("NS",AC279:AC280)))</formula>
    </cfRule>
  </conditionalFormatting>
  <conditionalFormatting sqref="AC279:AC280">
    <cfRule type="containsText" dxfId="3325" priority="9863" stopIfTrue="1" operator="containsText" text="DW">
      <formula>NOT(ISERROR(SEARCH("DW",AC279:AC280)))</formula>
    </cfRule>
  </conditionalFormatting>
  <conditionalFormatting sqref="AC279:AC280">
    <cfRule type="containsText" dxfId="3324" priority="9864" stopIfTrue="1" operator="containsText" text="NC">
      <formula>NOT(ISERROR(SEARCH("NC",AC279:AC280)))</formula>
    </cfRule>
  </conditionalFormatting>
  <conditionalFormatting sqref="AC259">
    <cfRule type="containsText" dxfId="3323" priority="9865" stopIfTrue="1" operator="containsText" text="NS">
      <formula>NOT(ISERROR(SEARCH("NS",AC259)))</formula>
    </cfRule>
  </conditionalFormatting>
  <conditionalFormatting sqref="AC259">
    <cfRule type="containsText" dxfId="3322" priority="9866" stopIfTrue="1" operator="containsText" text="DW">
      <formula>NOT(ISERROR(SEARCH("DW",AC259)))</formula>
    </cfRule>
  </conditionalFormatting>
  <conditionalFormatting sqref="AC259">
    <cfRule type="containsText" dxfId="3321" priority="9867" stopIfTrue="1" operator="containsText" text="NC">
      <formula>NOT(ISERROR(SEARCH("NC",AC259)))</formula>
    </cfRule>
  </conditionalFormatting>
  <conditionalFormatting sqref="AC266:AC268">
    <cfRule type="containsText" dxfId="3320" priority="9868" stopIfTrue="1" operator="containsText" text="NS">
      <formula>NOT(ISERROR(SEARCH("NS",AC266:AC268)))</formula>
    </cfRule>
  </conditionalFormatting>
  <conditionalFormatting sqref="AC266:AC268">
    <cfRule type="containsText" dxfId="3319" priority="9869" stopIfTrue="1" operator="containsText" text="DW">
      <formula>NOT(ISERROR(SEARCH("DW",AC266:AC268)))</formula>
    </cfRule>
  </conditionalFormatting>
  <conditionalFormatting sqref="AC266:AC268">
    <cfRule type="containsText" dxfId="3318" priority="9870" stopIfTrue="1" operator="containsText" text="NC">
      <formula>NOT(ISERROR(SEARCH("NC",AC266:AC268)))</formula>
    </cfRule>
  </conditionalFormatting>
  <conditionalFormatting sqref="AC262:AC263">
    <cfRule type="containsText" dxfId="3317" priority="9871" stopIfTrue="1" operator="containsText" text="NS">
      <formula>NOT(ISERROR(SEARCH("NS",AC262:AC263)))</formula>
    </cfRule>
  </conditionalFormatting>
  <conditionalFormatting sqref="AC262:AC263">
    <cfRule type="containsText" dxfId="3316" priority="9872" stopIfTrue="1" operator="containsText" text="DW">
      <formula>NOT(ISERROR(SEARCH("DW",AC262:AC263)))</formula>
    </cfRule>
  </conditionalFormatting>
  <conditionalFormatting sqref="AC262:AC263">
    <cfRule type="containsText" dxfId="3315" priority="9873" stopIfTrue="1" operator="containsText" text="NC">
      <formula>NOT(ISERROR(SEARCH("NC",AC262:AC263)))</formula>
    </cfRule>
  </conditionalFormatting>
  <conditionalFormatting sqref="AC260:AC261">
    <cfRule type="containsText" dxfId="3314" priority="9874" stopIfTrue="1" operator="containsText" text="NS">
      <formula>NOT(ISERROR(SEARCH("NS",AC260:AC261)))</formula>
    </cfRule>
  </conditionalFormatting>
  <conditionalFormatting sqref="AC260:AC261">
    <cfRule type="containsText" dxfId="3313" priority="9875" stopIfTrue="1" operator="containsText" text="DW">
      <formula>NOT(ISERROR(SEARCH("DW",AC260:AC261)))</formula>
    </cfRule>
  </conditionalFormatting>
  <conditionalFormatting sqref="AC260:AC261">
    <cfRule type="containsText" dxfId="3312" priority="9876" stopIfTrue="1" operator="containsText" text="NC">
      <formula>NOT(ISERROR(SEARCH("NC",AC260:AC261)))</formula>
    </cfRule>
  </conditionalFormatting>
  <conditionalFormatting sqref="AC264">
    <cfRule type="containsText" dxfId="3311" priority="9877" stopIfTrue="1" operator="containsText" text="NS">
      <formula>NOT(ISERROR(SEARCH("NS",AC264)))</formula>
    </cfRule>
  </conditionalFormatting>
  <conditionalFormatting sqref="AC264">
    <cfRule type="containsText" dxfId="3310" priority="9878" stopIfTrue="1" operator="containsText" text="DW">
      <formula>NOT(ISERROR(SEARCH("DW",AC264)))</formula>
    </cfRule>
  </conditionalFormatting>
  <conditionalFormatting sqref="AC264">
    <cfRule type="containsText" dxfId="3309" priority="9879" stopIfTrue="1" operator="containsText" text="NC">
      <formula>NOT(ISERROR(SEARCH("NC",AC264)))</formula>
    </cfRule>
  </conditionalFormatting>
  <conditionalFormatting sqref="AC265">
    <cfRule type="containsText" dxfId="3308" priority="9880" stopIfTrue="1" operator="containsText" text="NS">
      <formula>NOT(ISERROR(SEARCH("NS",AC265)))</formula>
    </cfRule>
  </conditionalFormatting>
  <conditionalFormatting sqref="AC265">
    <cfRule type="containsText" dxfId="3307" priority="9881" stopIfTrue="1" operator="containsText" text="DW">
      <formula>NOT(ISERROR(SEARCH("DW",AC265)))</formula>
    </cfRule>
  </conditionalFormatting>
  <conditionalFormatting sqref="AC265">
    <cfRule type="containsText" dxfId="3306" priority="9882" stopIfTrue="1" operator="containsText" text="NC">
      <formula>NOT(ISERROR(SEARCH("NC",AC265)))</formula>
    </cfRule>
  </conditionalFormatting>
  <conditionalFormatting sqref="AC277">
    <cfRule type="containsText" dxfId="3305" priority="9883" stopIfTrue="1" operator="containsText" text="NS">
      <formula>NOT(ISERROR(SEARCH("NS",AC277)))</formula>
    </cfRule>
  </conditionalFormatting>
  <conditionalFormatting sqref="AC277">
    <cfRule type="containsText" dxfId="3304" priority="9884" stopIfTrue="1" operator="containsText" text="DW">
      <formula>NOT(ISERROR(SEARCH("DW",AC277)))</formula>
    </cfRule>
  </conditionalFormatting>
  <conditionalFormatting sqref="AC277">
    <cfRule type="containsText" dxfId="3303" priority="9885" stopIfTrue="1" operator="containsText" text="NC">
      <formula>NOT(ISERROR(SEARCH("NC",AC277)))</formula>
    </cfRule>
  </conditionalFormatting>
  <conditionalFormatting sqref="AG255:AG258">
    <cfRule type="containsText" dxfId="3302" priority="9886" stopIfTrue="1" operator="containsText" text="NS">
      <formula>NOT(ISERROR(SEARCH("NS",AG255:AG258)))</formula>
    </cfRule>
  </conditionalFormatting>
  <conditionalFormatting sqref="AG255:AG258">
    <cfRule type="containsText" dxfId="3301" priority="9887" stopIfTrue="1" operator="containsText" text="DW">
      <formula>NOT(ISERROR(SEARCH("DW",AG255:AG258)))</formula>
    </cfRule>
  </conditionalFormatting>
  <conditionalFormatting sqref="AG255:AG258">
    <cfRule type="containsText" dxfId="3300" priority="9888" stopIfTrue="1" operator="containsText" text="NC">
      <formula>NOT(ISERROR(SEARCH("NC",AG255:AG258)))</formula>
    </cfRule>
  </conditionalFormatting>
  <conditionalFormatting sqref="AG281:AG294">
    <cfRule type="containsText" dxfId="3299" priority="9889" stopIfTrue="1" operator="containsText" text="NS">
      <formula>NOT(ISERROR(SEARCH("NS",AG281:AG294)))</formula>
    </cfRule>
  </conditionalFormatting>
  <conditionalFormatting sqref="AG281:AG294">
    <cfRule type="containsText" dxfId="3298" priority="9890" stopIfTrue="1" operator="containsText" text="DW">
      <formula>NOT(ISERROR(SEARCH("DW",AG281:AG294)))</formula>
    </cfRule>
  </conditionalFormatting>
  <conditionalFormatting sqref="AG281:AG294">
    <cfRule type="containsText" dxfId="3297" priority="9891" stopIfTrue="1" operator="containsText" text="NC">
      <formula>NOT(ISERROR(SEARCH("NC",AG281:AG294)))</formula>
    </cfRule>
  </conditionalFormatting>
  <conditionalFormatting sqref="AG269:AG276">
    <cfRule type="containsText" dxfId="3296" priority="9892" stopIfTrue="1" operator="containsText" text="NS">
      <formula>NOT(ISERROR(SEARCH("NS",AG269:AG276)))</formula>
    </cfRule>
  </conditionalFormatting>
  <conditionalFormatting sqref="AG269:AG276">
    <cfRule type="containsText" dxfId="3295" priority="9893" stopIfTrue="1" operator="containsText" text="DW">
      <formula>NOT(ISERROR(SEARCH("DW",AG269:AG276)))</formula>
    </cfRule>
  </conditionalFormatting>
  <conditionalFormatting sqref="AG269:AG276">
    <cfRule type="containsText" dxfId="3294" priority="9894" stopIfTrue="1" operator="containsText" text="NC">
      <formula>NOT(ISERROR(SEARCH("NC",AG269:AG276)))</formula>
    </cfRule>
  </conditionalFormatting>
  <conditionalFormatting sqref="AG278">
    <cfRule type="containsText" dxfId="3293" priority="9895" stopIfTrue="1" operator="containsText" text="NS">
      <formula>NOT(ISERROR(SEARCH("NS",AG278)))</formula>
    </cfRule>
  </conditionalFormatting>
  <conditionalFormatting sqref="AG278">
    <cfRule type="containsText" dxfId="3292" priority="9896" stopIfTrue="1" operator="containsText" text="DW">
      <formula>NOT(ISERROR(SEARCH("DW",AG278)))</formula>
    </cfRule>
  </conditionalFormatting>
  <conditionalFormatting sqref="AG278">
    <cfRule type="containsText" dxfId="3291" priority="9897" stopIfTrue="1" operator="containsText" text="NC">
      <formula>NOT(ISERROR(SEARCH("NC",AG278)))</formula>
    </cfRule>
  </conditionalFormatting>
  <conditionalFormatting sqref="AG279:AG280">
    <cfRule type="containsText" dxfId="3290" priority="9898" stopIfTrue="1" operator="containsText" text="NS">
      <formula>NOT(ISERROR(SEARCH("NS",AG279:AG280)))</formula>
    </cfRule>
  </conditionalFormatting>
  <conditionalFormatting sqref="AG279:AG280">
    <cfRule type="containsText" dxfId="3289" priority="9899" stopIfTrue="1" operator="containsText" text="DW">
      <formula>NOT(ISERROR(SEARCH("DW",AG279:AG280)))</formula>
    </cfRule>
  </conditionalFormatting>
  <conditionalFormatting sqref="AG279:AG280">
    <cfRule type="containsText" dxfId="3288" priority="9900" stopIfTrue="1" operator="containsText" text="NC">
      <formula>NOT(ISERROR(SEARCH("NC",AG279:AG280)))</formula>
    </cfRule>
  </conditionalFormatting>
  <conditionalFormatting sqref="AG259">
    <cfRule type="containsText" dxfId="3287" priority="9901" stopIfTrue="1" operator="containsText" text="NS">
      <formula>NOT(ISERROR(SEARCH("NS",AG259)))</formula>
    </cfRule>
  </conditionalFormatting>
  <conditionalFormatting sqref="AG259">
    <cfRule type="containsText" dxfId="3286" priority="9902" stopIfTrue="1" operator="containsText" text="DW">
      <formula>NOT(ISERROR(SEARCH("DW",AG259)))</formula>
    </cfRule>
  </conditionalFormatting>
  <conditionalFormatting sqref="AG259">
    <cfRule type="containsText" dxfId="3285" priority="9903" stopIfTrue="1" operator="containsText" text="NC">
      <formula>NOT(ISERROR(SEARCH("NC",AG259)))</formula>
    </cfRule>
  </conditionalFormatting>
  <conditionalFormatting sqref="AG266:AG268">
    <cfRule type="containsText" dxfId="3284" priority="9904" stopIfTrue="1" operator="containsText" text="NS">
      <formula>NOT(ISERROR(SEARCH("NS",AG266:AG268)))</formula>
    </cfRule>
  </conditionalFormatting>
  <conditionalFormatting sqref="AG266:AG268">
    <cfRule type="containsText" dxfId="3283" priority="9905" stopIfTrue="1" operator="containsText" text="DW">
      <formula>NOT(ISERROR(SEARCH("DW",AG266:AG268)))</formula>
    </cfRule>
  </conditionalFormatting>
  <conditionalFormatting sqref="AG266:AG268">
    <cfRule type="containsText" dxfId="3282" priority="9906" stopIfTrue="1" operator="containsText" text="NC">
      <formula>NOT(ISERROR(SEARCH("NC",AG266:AG268)))</formula>
    </cfRule>
  </conditionalFormatting>
  <conditionalFormatting sqref="AG262:AG263">
    <cfRule type="containsText" dxfId="3281" priority="9907" stopIfTrue="1" operator="containsText" text="NS">
      <formula>NOT(ISERROR(SEARCH("NS",AG262:AG263)))</formula>
    </cfRule>
  </conditionalFormatting>
  <conditionalFormatting sqref="AG262:AG263">
    <cfRule type="containsText" dxfId="3280" priority="9908" stopIfTrue="1" operator="containsText" text="DW">
      <formula>NOT(ISERROR(SEARCH("DW",AG262:AG263)))</formula>
    </cfRule>
  </conditionalFormatting>
  <conditionalFormatting sqref="AG262:AG263">
    <cfRule type="containsText" dxfId="3279" priority="9909" stopIfTrue="1" operator="containsText" text="NC">
      <formula>NOT(ISERROR(SEARCH("NC",AG262:AG263)))</formula>
    </cfRule>
  </conditionalFormatting>
  <conditionalFormatting sqref="AG260:AG261">
    <cfRule type="containsText" dxfId="3278" priority="9910" stopIfTrue="1" operator="containsText" text="NS">
      <formula>NOT(ISERROR(SEARCH("NS",AG260:AG261)))</formula>
    </cfRule>
  </conditionalFormatting>
  <conditionalFormatting sqref="AG260:AG261">
    <cfRule type="containsText" dxfId="3277" priority="9911" stopIfTrue="1" operator="containsText" text="DW">
      <formula>NOT(ISERROR(SEARCH("DW",AG260:AG261)))</formula>
    </cfRule>
  </conditionalFormatting>
  <conditionalFormatting sqref="AG260:AG261">
    <cfRule type="containsText" dxfId="3276" priority="9912" stopIfTrue="1" operator="containsText" text="NC">
      <formula>NOT(ISERROR(SEARCH("NC",AG260:AG261)))</formula>
    </cfRule>
  </conditionalFormatting>
  <conditionalFormatting sqref="AG264">
    <cfRule type="containsText" dxfId="3275" priority="9913" stopIfTrue="1" operator="containsText" text="NS">
      <formula>NOT(ISERROR(SEARCH("NS",AG264)))</formula>
    </cfRule>
  </conditionalFormatting>
  <conditionalFormatting sqref="AG264">
    <cfRule type="containsText" dxfId="3274" priority="9914" stopIfTrue="1" operator="containsText" text="DW">
      <formula>NOT(ISERROR(SEARCH("DW",AG264)))</formula>
    </cfRule>
  </conditionalFormatting>
  <conditionalFormatting sqref="AG264">
    <cfRule type="containsText" dxfId="3273" priority="9915" stopIfTrue="1" operator="containsText" text="NC">
      <formula>NOT(ISERROR(SEARCH("NC",AG264)))</formula>
    </cfRule>
  </conditionalFormatting>
  <conditionalFormatting sqref="AG265">
    <cfRule type="containsText" dxfId="3272" priority="9916" stopIfTrue="1" operator="containsText" text="NS">
      <formula>NOT(ISERROR(SEARCH("NS",AG265)))</formula>
    </cfRule>
  </conditionalFormatting>
  <conditionalFormatting sqref="AG265">
    <cfRule type="containsText" dxfId="3271" priority="9917" stopIfTrue="1" operator="containsText" text="DW">
      <formula>NOT(ISERROR(SEARCH("DW",AG265)))</formula>
    </cfRule>
  </conditionalFormatting>
  <conditionalFormatting sqref="AG265">
    <cfRule type="containsText" dxfId="3270" priority="9918" stopIfTrue="1" operator="containsText" text="NC">
      <formula>NOT(ISERROR(SEARCH("NC",AG265)))</formula>
    </cfRule>
  </conditionalFormatting>
  <conditionalFormatting sqref="AG277">
    <cfRule type="containsText" dxfId="3269" priority="9919" stopIfTrue="1" operator="containsText" text="NS">
      <formula>NOT(ISERROR(SEARCH("NS",AG277)))</formula>
    </cfRule>
  </conditionalFormatting>
  <conditionalFormatting sqref="AG277">
    <cfRule type="containsText" dxfId="3268" priority="9920" stopIfTrue="1" operator="containsText" text="DW">
      <formula>NOT(ISERROR(SEARCH("DW",AG277)))</formula>
    </cfRule>
  </conditionalFormatting>
  <conditionalFormatting sqref="AG277">
    <cfRule type="containsText" dxfId="3267" priority="9921" stopIfTrue="1" operator="containsText" text="NC">
      <formula>NOT(ISERROR(SEARCH("NC",AG277)))</formula>
    </cfRule>
  </conditionalFormatting>
  <conditionalFormatting sqref="AY255:AY258">
    <cfRule type="containsText" dxfId="3266" priority="9922" stopIfTrue="1" operator="containsText" text="NS">
      <formula>NOT(ISERROR(SEARCH("NS",AY255:AY258)))</formula>
    </cfRule>
  </conditionalFormatting>
  <conditionalFormatting sqref="AY255:AY258">
    <cfRule type="containsText" dxfId="3265" priority="9923" stopIfTrue="1" operator="containsText" text="DW">
      <formula>NOT(ISERROR(SEARCH("DW",AY255:AY258)))</formula>
    </cfRule>
  </conditionalFormatting>
  <conditionalFormatting sqref="AY255:AY258">
    <cfRule type="containsText" dxfId="3264" priority="9924" stopIfTrue="1" operator="containsText" text="NC">
      <formula>NOT(ISERROR(SEARCH("NC",AY255:AY258)))</formula>
    </cfRule>
  </conditionalFormatting>
  <conditionalFormatting sqref="AY281:AY294">
    <cfRule type="containsText" dxfId="3263" priority="9925" stopIfTrue="1" operator="containsText" text="NS">
      <formula>NOT(ISERROR(SEARCH("NS",AY281:AY294)))</formula>
    </cfRule>
  </conditionalFormatting>
  <conditionalFormatting sqref="AY281:AY294">
    <cfRule type="containsText" dxfId="3262" priority="9926" stopIfTrue="1" operator="containsText" text="DW">
      <formula>NOT(ISERROR(SEARCH("DW",AY281:AY294)))</formula>
    </cfRule>
  </conditionalFormatting>
  <conditionalFormatting sqref="AY281:AY294">
    <cfRule type="containsText" dxfId="3261" priority="9927" stopIfTrue="1" operator="containsText" text="NC">
      <formula>NOT(ISERROR(SEARCH("NC",AY281:AY294)))</formula>
    </cfRule>
  </conditionalFormatting>
  <conditionalFormatting sqref="AY269:AY276">
    <cfRule type="containsText" dxfId="3260" priority="9928" stopIfTrue="1" operator="containsText" text="NS">
      <formula>NOT(ISERROR(SEARCH("NS",AY269:AY276)))</formula>
    </cfRule>
  </conditionalFormatting>
  <conditionalFormatting sqref="AY269:AY276">
    <cfRule type="containsText" dxfId="3259" priority="9929" stopIfTrue="1" operator="containsText" text="DW">
      <formula>NOT(ISERROR(SEARCH("DW",AY269:AY276)))</formula>
    </cfRule>
  </conditionalFormatting>
  <conditionalFormatting sqref="AY269:AY276">
    <cfRule type="containsText" dxfId="3258" priority="9930" stopIfTrue="1" operator="containsText" text="NC">
      <formula>NOT(ISERROR(SEARCH("NC",AY269:AY276)))</formula>
    </cfRule>
  </conditionalFormatting>
  <conditionalFormatting sqref="AY278">
    <cfRule type="containsText" dxfId="3257" priority="9931" stopIfTrue="1" operator="containsText" text="NS">
      <formula>NOT(ISERROR(SEARCH("NS",AY278)))</formula>
    </cfRule>
  </conditionalFormatting>
  <conditionalFormatting sqref="AY278">
    <cfRule type="containsText" dxfId="3256" priority="9932" stopIfTrue="1" operator="containsText" text="DW">
      <formula>NOT(ISERROR(SEARCH("DW",AY278)))</formula>
    </cfRule>
  </conditionalFormatting>
  <conditionalFormatting sqref="AY278">
    <cfRule type="containsText" dxfId="3255" priority="9933" stopIfTrue="1" operator="containsText" text="NC">
      <formula>NOT(ISERROR(SEARCH("NC",AY278)))</formula>
    </cfRule>
  </conditionalFormatting>
  <conditionalFormatting sqref="AY279:AY280">
    <cfRule type="containsText" dxfId="3254" priority="9934" stopIfTrue="1" operator="containsText" text="NS">
      <formula>NOT(ISERROR(SEARCH("NS",AY279:AY280)))</formula>
    </cfRule>
  </conditionalFormatting>
  <conditionalFormatting sqref="AY279:AY280">
    <cfRule type="containsText" dxfId="3253" priority="9935" stopIfTrue="1" operator="containsText" text="DW">
      <formula>NOT(ISERROR(SEARCH("DW",AY279:AY280)))</formula>
    </cfRule>
  </conditionalFormatting>
  <conditionalFormatting sqref="AY279:AY280">
    <cfRule type="containsText" dxfId="3252" priority="9936" stopIfTrue="1" operator="containsText" text="NC">
      <formula>NOT(ISERROR(SEARCH("NC",AY279:AY280)))</formula>
    </cfRule>
  </conditionalFormatting>
  <conditionalFormatting sqref="AY259">
    <cfRule type="containsText" dxfId="3251" priority="9937" stopIfTrue="1" operator="containsText" text="NS">
      <formula>NOT(ISERROR(SEARCH("NS",AY259)))</formula>
    </cfRule>
  </conditionalFormatting>
  <conditionalFormatting sqref="AY259">
    <cfRule type="containsText" dxfId="3250" priority="9938" stopIfTrue="1" operator="containsText" text="DW">
      <formula>NOT(ISERROR(SEARCH("DW",AY259)))</formula>
    </cfRule>
  </conditionalFormatting>
  <conditionalFormatting sqref="AY259">
    <cfRule type="containsText" dxfId="3249" priority="9939" stopIfTrue="1" operator="containsText" text="NC">
      <formula>NOT(ISERROR(SEARCH("NC",AY259)))</formula>
    </cfRule>
  </conditionalFormatting>
  <conditionalFormatting sqref="AY266:AY268">
    <cfRule type="containsText" dxfId="3248" priority="9940" stopIfTrue="1" operator="containsText" text="NS">
      <formula>NOT(ISERROR(SEARCH("NS",AY266:AY268)))</formula>
    </cfRule>
  </conditionalFormatting>
  <conditionalFormatting sqref="AY266:AY268">
    <cfRule type="containsText" dxfId="3247" priority="9941" stopIfTrue="1" operator="containsText" text="DW">
      <formula>NOT(ISERROR(SEARCH("DW",AY266:AY268)))</formula>
    </cfRule>
  </conditionalFormatting>
  <conditionalFormatting sqref="AY266:AY268">
    <cfRule type="containsText" dxfId="3246" priority="9942" stopIfTrue="1" operator="containsText" text="NC">
      <formula>NOT(ISERROR(SEARCH("NC",AY266:AY268)))</formula>
    </cfRule>
  </conditionalFormatting>
  <conditionalFormatting sqref="AY262:AY263">
    <cfRule type="containsText" dxfId="3245" priority="9943" stopIfTrue="1" operator="containsText" text="NS">
      <formula>NOT(ISERROR(SEARCH("NS",AY262:AY263)))</formula>
    </cfRule>
  </conditionalFormatting>
  <conditionalFormatting sqref="AY262:AY263">
    <cfRule type="containsText" dxfId="3244" priority="9944" stopIfTrue="1" operator="containsText" text="DW">
      <formula>NOT(ISERROR(SEARCH("DW",AY262:AY263)))</formula>
    </cfRule>
  </conditionalFormatting>
  <conditionalFormatting sqref="AY262:AY263">
    <cfRule type="containsText" dxfId="3243" priority="9945" stopIfTrue="1" operator="containsText" text="NC">
      <formula>NOT(ISERROR(SEARCH("NC",AY262:AY263)))</formula>
    </cfRule>
  </conditionalFormatting>
  <conditionalFormatting sqref="AY260:AY261">
    <cfRule type="containsText" dxfId="3242" priority="9946" stopIfTrue="1" operator="containsText" text="NS">
      <formula>NOT(ISERROR(SEARCH("NS",AY260:AY261)))</formula>
    </cfRule>
  </conditionalFormatting>
  <conditionalFormatting sqref="AY260:AY261">
    <cfRule type="containsText" dxfId="3241" priority="9947" stopIfTrue="1" operator="containsText" text="DW">
      <formula>NOT(ISERROR(SEARCH("DW",AY260:AY261)))</formula>
    </cfRule>
  </conditionalFormatting>
  <conditionalFormatting sqref="AY260:AY261">
    <cfRule type="containsText" dxfId="3240" priority="9948" stopIfTrue="1" operator="containsText" text="NC">
      <formula>NOT(ISERROR(SEARCH("NC",AY260:AY261)))</formula>
    </cfRule>
  </conditionalFormatting>
  <conditionalFormatting sqref="AY264">
    <cfRule type="containsText" dxfId="3239" priority="9949" stopIfTrue="1" operator="containsText" text="NS">
      <formula>NOT(ISERROR(SEARCH("NS",AY264)))</formula>
    </cfRule>
  </conditionalFormatting>
  <conditionalFormatting sqref="AY264">
    <cfRule type="containsText" dxfId="3238" priority="9950" stopIfTrue="1" operator="containsText" text="DW">
      <formula>NOT(ISERROR(SEARCH("DW",AY264)))</formula>
    </cfRule>
  </conditionalFormatting>
  <conditionalFormatting sqref="AY264">
    <cfRule type="containsText" dxfId="3237" priority="9951" stopIfTrue="1" operator="containsText" text="NC">
      <formula>NOT(ISERROR(SEARCH("NC",AY264)))</formula>
    </cfRule>
  </conditionalFormatting>
  <conditionalFormatting sqref="AY265">
    <cfRule type="containsText" dxfId="3236" priority="9952" stopIfTrue="1" operator="containsText" text="NS">
      <formula>NOT(ISERROR(SEARCH("NS",AY265)))</formula>
    </cfRule>
  </conditionalFormatting>
  <conditionalFormatting sqref="AY265">
    <cfRule type="containsText" dxfId="3235" priority="9953" stopIfTrue="1" operator="containsText" text="DW">
      <formula>NOT(ISERROR(SEARCH("DW",AY265)))</formula>
    </cfRule>
  </conditionalFormatting>
  <conditionalFormatting sqref="AY265">
    <cfRule type="containsText" dxfId="3234" priority="9954" stopIfTrue="1" operator="containsText" text="NC">
      <formula>NOT(ISERROR(SEARCH("NC",AY265)))</formula>
    </cfRule>
  </conditionalFormatting>
  <conditionalFormatting sqref="AY277">
    <cfRule type="containsText" dxfId="3233" priority="9955" stopIfTrue="1" operator="containsText" text="NS">
      <formula>NOT(ISERROR(SEARCH("NS",AY277)))</formula>
    </cfRule>
  </conditionalFormatting>
  <conditionalFormatting sqref="AY277">
    <cfRule type="containsText" dxfId="3232" priority="9956" stopIfTrue="1" operator="containsText" text="DW">
      <formula>NOT(ISERROR(SEARCH("DW",AY277)))</formula>
    </cfRule>
  </conditionalFormatting>
  <conditionalFormatting sqref="AY277">
    <cfRule type="containsText" dxfId="3231" priority="9957" stopIfTrue="1" operator="containsText" text="NC">
      <formula>NOT(ISERROR(SEARCH("NC",AY277)))</formula>
    </cfRule>
  </conditionalFormatting>
  <conditionalFormatting sqref="S255:S258">
    <cfRule type="containsText" dxfId="3230" priority="9958" stopIfTrue="1" operator="containsText" text="NS">
      <formula>NOT(ISERROR(SEARCH("NS",S255:S258)))</formula>
    </cfRule>
  </conditionalFormatting>
  <conditionalFormatting sqref="S255:S258">
    <cfRule type="containsText" dxfId="3229" priority="9959" stopIfTrue="1" operator="containsText" text="DW">
      <formula>NOT(ISERROR(SEARCH("DW",S255:S258)))</formula>
    </cfRule>
  </conditionalFormatting>
  <conditionalFormatting sqref="S255:S258">
    <cfRule type="containsText" dxfId="3228" priority="9960" stopIfTrue="1" operator="containsText" text="NC">
      <formula>NOT(ISERROR(SEARCH("NC",S255:S258)))</formula>
    </cfRule>
  </conditionalFormatting>
  <conditionalFormatting sqref="S281:S294">
    <cfRule type="containsText" dxfId="3227" priority="9961" stopIfTrue="1" operator="containsText" text="NS">
      <formula>NOT(ISERROR(SEARCH("NS",S281:S294)))</formula>
    </cfRule>
  </conditionalFormatting>
  <conditionalFormatting sqref="S281:S294">
    <cfRule type="containsText" dxfId="3226" priority="9962" stopIfTrue="1" operator="containsText" text="DW">
      <formula>NOT(ISERROR(SEARCH("DW",S281:S294)))</formula>
    </cfRule>
  </conditionalFormatting>
  <conditionalFormatting sqref="S281:S294">
    <cfRule type="containsText" dxfId="3225" priority="9963" stopIfTrue="1" operator="containsText" text="NC">
      <formula>NOT(ISERROR(SEARCH("NC",S281:S294)))</formula>
    </cfRule>
  </conditionalFormatting>
  <conditionalFormatting sqref="S269:S276">
    <cfRule type="containsText" dxfId="3224" priority="9964" stopIfTrue="1" operator="containsText" text="NS">
      <formula>NOT(ISERROR(SEARCH("NS",S269:S276)))</formula>
    </cfRule>
  </conditionalFormatting>
  <conditionalFormatting sqref="S269:S276">
    <cfRule type="containsText" dxfId="3223" priority="9965" stopIfTrue="1" operator="containsText" text="DW">
      <formula>NOT(ISERROR(SEARCH("DW",S269:S276)))</formula>
    </cfRule>
  </conditionalFormatting>
  <conditionalFormatting sqref="S269:S276">
    <cfRule type="containsText" dxfId="3222" priority="9966" stopIfTrue="1" operator="containsText" text="NC">
      <formula>NOT(ISERROR(SEARCH("NC",S269:S276)))</formula>
    </cfRule>
  </conditionalFormatting>
  <conditionalFormatting sqref="S278">
    <cfRule type="containsText" dxfId="3221" priority="9967" stopIfTrue="1" operator="containsText" text="NS">
      <formula>NOT(ISERROR(SEARCH("NS",S278)))</formula>
    </cfRule>
  </conditionalFormatting>
  <conditionalFormatting sqref="S278">
    <cfRule type="containsText" dxfId="3220" priority="9968" stopIfTrue="1" operator="containsText" text="DW">
      <formula>NOT(ISERROR(SEARCH("DW",S278)))</formula>
    </cfRule>
  </conditionalFormatting>
  <conditionalFormatting sqref="S278">
    <cfRule type="containsText" dxfId="3219" priority="9969" stopIfTrue="1" operator="containsText" text="NC">
      <formula>NOT(ISERROR(SEARCH("NC",S278)))</formula>
    </cfRule>
  </conditionalFormatting>
  <conditionalFormatting sqref="S279:S280">
    <cfRule type="containsText" dxfId="3218" priority="9970" stopIfTrue="1" operator="containsText" text="NS">
      <formula>NOT(ISERROR(SEARCH("NS",S279:S280)))</formula>
    </cfRule>
  </conditionalFormatting>
  <conditionalFormatting sqref="S279:S280">
    <cfRule type="containsText" dxfId="3217" priority="9971" stopIfTrue="1" operator="containsText" text="DW">
      <formula>NOT(ISERROR(SEARCH("DW",S279:S280)))</formula>
    </cfRule>
  </conditionalFormatting>
  <conditionalFormatting sqref="S279:S280">
    <cfRule type="containsText" dxfId="3216" priority="9972" stopIfTrue="1" operator="containsText" text="NC">
      <formula>NOT(ISERROR(SEARCH("NC",S279:S280)))</formula>
    </cfRule>
  </conditionalFormatting>
  <conditionalFormatting sqref="S259">
    <cfRule type="containsText" dxfId="3215" priority="9973" stopIfTrue="1" operator="containsText" text="NS">
      <formula>NOT(ISERROR(SEARCH("NS",S259)))</formula>
    </cfRule>
  </conditionalFormatting>
  <conditionalFormatting sqref="S259">
    <cfRule type="containsText" dxfId="3214" priority="9974" stopIfTrue="1" operator="containsText" text="DW">
      <formula>NOT(ISERROR(SEARCH("DW",S259)))</formula>
    </cfRule>
  </conditionalFormatting>
  <conditionalFormatting sqref="S259">
    <cfRule type="containsText" dxfId="3213" priority="9975" stopIfTrue="1" operator="containsText" text="NC">
      <formula>NOT(ISERROR(SEARCH("NC",S259)))</formula>
    </cfRule>
  </conditionalFormatting>
  <conditionalFormatting sqref="S266:S268">
    <cfRule type="containsText" dxfId="3212" priority="9976" stopIfTrue="1" operator="containsText" text="NS">
      <formula>NOT(ISERROR(SEARCH("NS",S266:S268)))</formula>
    </cfRule>
  </conditionalFormatting>
  <conditionalFormatting sqref="S266:S268">
    <cfRule type="containsText" dxfId="3211" priority="9977" stopIfTrue="1" operator="containsText" text="DW">
      <formula>NOT(ISERROR(SEARCH("DW",S266:S268)))</formula>
    </cfRule>
  </conditionalFormatting>
  <conditionalFormatting sqref="S266:S268">
    <cfRule type="containsText" dxfId="3210" priority="9978" stopIfTrue="1" operator="containsText" text="NC">
      <formula>NOT(ISERROR(SEARCH("NC",S266:S268)))</formula>
    </cfRule>
  </conditionalFormatting>
  <conditionalFormatting sqref="S262:S263">
    <cfRule type="containsText" dxfId="3209" priority="9979" stopIfTrue="1" operator="containsText" text="NS">
      <formula>NOT(ISERROR(SEARCH("NS",S262:S263)))</formula>
    </cfRule>
  </conditionalFormatting>
  <conditionalFormatting sqref="S262:S263">
    <cfRule type="containsText" dxfId="3208" priority="9980" stopIfTrue="1" operator="containsText" text="DW">
      <formula>NOT(ISERROR(SEARCH("DW",S262:S263)))</formula>
    </cfRule>
  </conditionalFormatting>
  <conditionalFormatting sqref="S262:S263">
    <cfRule type="containsText" dxfId="3207" priority="9981" stopIfTrue="1" operator="containsText" text="NC">
      <formula>NOT(ISERROR(SEARCH("NC",S262:S263)))</formula>
    </cfRule>
  </conditionalFormatting>
  <conditionalFormatting sqref="S260:S261">
    <cfRule type="containsText" dxfId="3206" priority="9982" stopIfTrue="1" operator="containsText" text="NS">
      <formula>NOT(ISERROR(SEARCH("NS",S260:S261)))</formula>
    </cfRule>
  </conditionalFormatting>
  <conditionalFormatting sqref="S260:S261">
    <cfRule type="containsText" dxfId="3205" priority="9983" stopIfTrue="1" operator="containsText" text="DW">
      <formula>NOT(ISERROR(SEARCH("DW",S260:S261)))</formula>
    </cfRule>
  </conditionalFormatting>
  <conditionalFormatting sqref="S260:S261">
    <cfRule type="containsText" dxfId="3204" priority="9984" stopIfTrue="1" operator="containsText" text="NC">
      <formula>NOT(ISERROR(SEARCH("NC",S260:S261)))</formula>
    </cfRule>
  </conditionalFormatting>
  <conditionalFormatting sqref="S264">
    <cfRule type="containsText" dxfId="3203" priority="9985" stopIfTrue="1" operator="containsText" text="NS">
      <formula>NOT(ISERROR(SEARCH("NS",S264)))</formula>
    </cfRule>
  </conditionalFormatting>
  <conditionalFormatting sqref="S264">
    <cfRule type="containsText" dxfId="3202" priority="9986" stopIfTrue="1" operator="containsText" text="DW">
      <formula>NOT(ISERROR(SEARCH("DW",S264)))</formula>
    </cfRule>
  </conditionalFormatting>
  <conditionalFormatting sqref="S264">
    <cfRule type="containsText" dxfId="3201" priority="9987" stopIfTrue="1" operator="containsText" text="NC">
      <formula>NOT(ISERROR(SEARCH("NC",S264)))</formula>
    </cfRule>
  </conditionalFormatting>
  <conditionalFormatting sqref="S265">
    <cfRule type="containsText" dxfId="3200" priority="9988" stopIfTrue="1" operator="containsText" text="NS">
      <formula>NOT(ISERROR(SEARCH("NS",S265)))</formula>
    </cfRule>
  </conditionalFormatting>
  <conditionalFormatting sqref="S265">
    <cfRule type="containsText" dxfId="3199" priority="9989" stopIfTrue="1" operator="containsText" text="DW">
      <formula>NOT(ISERROR(SEARCH("DW",S265)))</formula>
    </cfRule>
  </conditionalFormatting>
  <conditionalFormatting sqref="S265">
    <cfRule type="containsText" dxfId="3198" priority="9990" stopIfTrue="1" operator="containsText" text="NC">
      <formula>NOT(ISERROR(SEARCH("NC",S265)))</formula>
    </cfRule>
  </conditionalFormatting>
  <conditionalFormatting sqref="S277">
    <cfRule type="containsText" dxfId="3197" priority="9991" stopIfTrue="1" operator="containsText" text="NS">
      <formula>NOT(ISERROR(SEARCH("NS",S277)))</formula>
    </cfRule>
  </conditionalFormatting>
  <conditionalFormatting sqref="S277">
    <cfRule type="containsText" dxfId="3196" priority="9992" stopIfTrue="1" operator="containsText" text="DW">
      <formula>NOT(ISERROR(SEARCH("DW",S277)))</formula>
    </cfRule>
  </conditionalFormatting>
  <conditionalFormatting sqref="S277">
    <cfRule type="containsText" dxfId="3195" priority="9993" stopIfTrue="1" operator="containsText" text="NC">
      <formula>NOT(ISERROR(SEARCH("NC",S277)))</formula>
    </cfRule>
  </conditionalFormatting>
  <conditionalFormatting sqref="T255:T258">
    <cfRule type="containsText" dxfId="3194" priority="9994" stopIfTrue="1" operator="containsText" text="NS">
      <formula>NOT(ISERROR(SEARCH("NS",T255:T258)))</formula>
    </cfRule>
  </conditionalFormatting>
  <conditionalFormatting sqref="T255:T258">
    <cfRule type="containsText" dxfId="3193" priority="9995" stopIfTrue="1" operator="containsText" text="DW">
      <formula>NOT(ISERROR(SEARCH("DW",T255:T258)))</formula>
    </cfRule>
  </conditionalFormatting>
  <conditionalFormatting sqref="T255:T258">
    <cfRule type="containsText" dxfId="3192" priority="9996" stopIfTrue="1" operator="containsText" text="NC">
      <formula>NOT(ISERROR(SEARCH("NC",T255:T258)))</formula>
    </cfRule>
  </conditionalFormatting>
  <conditionalFormatting sqref="T281:T294">
    <cfRule type="containsText" dxfId="3191" priority="9997" stopIfTrue="1" operator="containsText" text="NS">
      <formula>NOT(ISERROR(SEARCH("NS",T281:T294)))</formula>
    </cfRule>
  </conditionalFormatting>
  <conditionalFormatting sqref="T281:T294">
    <cfRule type="containsText" dxfId="3190" priority="9998" stopIfTrue="1" operator="containsText" text="DW">
      <formula>NOT(ISERROR(SEARCH("DW",T281:T294)))</formula>
    </cfRule>
  </conditionalFormatting>
  <conditionalFormatting sqref="T281:T294">
    <cfRule type="containsText" dxfId="3189" priority="9999" stopIfTrue="1" operator="containsText" text="NC">
      <formula>NOT(ISERROR(SEARCH("NC",T281:T294)))</formula>
    </cfRule>
  </conditionalFormatting>
  <conditionalFormatting sqref="T269:T276">
    <cfRule type="containsText" dxfId="3188" priority="10000" stopIfTrue="1" operator="containsText" text="NS">
      <formula>NOT(ISERROR(SEARCH("NS",T269:T276)))</formula>
    </cfRule>
  </conditionalFormatting>
  <conditionalFormatting sqref="T269:T276">
    <cfRule type="containsText" dxfId="3187" priority="10001" stopIfTrue="1" operator="containsText" text="DW">
      <formula>NOT(ISERROR(SEARCH("DW",T269:T276)))</formula>
    </cfRule>
  </conditionalFormatting>
  <conditionalFormatting sqref="T269:T276">
    <cfRule type="containsText" dxfId="3186" priority="10002" stopIfTrue="1" operator="containsText" text="NC">
      <formula>NOT(ISERROR(SEARCH("NC",T269:T276)))</formula>
    </cfRule>
  </conditionalFormatting>
  <conditionalFormatting sqref="T278">
    <cfRule type="containsText" dxfId="3185" priority="10003" stopIfTrue="1" operator="containsText" text="NS">
      <formula>NOT(ISERROR(SEARCH("NS",T278)))</formula>
    </cfRule>
  </conditionalFormatting>
  <conditionalFormatting sqref="T278">
    <cfRule type="containsText" dxfId="3184" priority="10004" stopIfTrue="1" operator="containsText" text="DW">
      <formula>NOT(ISERROR(SEARCH("DW",T278)))</formula>
    </cfRule>
  </conditionalFormatting>
  <conditionalFormatting sqref="T278">
    <cfRule type="containsText" dxfId="3183" priority="10005" stopIfTrue="1" operator="containsText" text="NC">
      <formula>NOT(ISERROR(SEARCH("NC",T278)))</formula>
    </cfRule>
  </conditionalFormatting>
  <conditionalFormatting sqref="T279:T280">
    <cfRule type="containsText" dxfId="3182" priority="10006" stopIfTrue="1" operator="containsText" text="NS">
      <formula>NOT(ISERROR(SEARCH("NS",T279:T280)))</formula>
    </cfRule>
  </conditionalFormatting>
  <conditionalFormatting sqref="T279:T280">
    <cfRule type="containsText" dxfId="3181" priority="10007" stopIfTrue="1" operator="containsText" text="DW">
      <formula>NOT(ISERROR(SEARCH("DW",T279:T280)))</formula>
    </cfRule>
  </conditionalFormatting>
  <conditionalFormatting sqref="T279:T280">
    <cfRule type="containsText" dxfId="3180" priority="10008" stopIfTrue="1" operator="containsText" text="NC">
      <formula>NOT(ISERROR(SEARCH("NC",T279:T280)))</formula>
    </cfRule>
  </conditionalFormatting>
  <conditionalFormatting sqref="T259">
    <cfRule type="containsText" dxfId="3179" priority="10009" stopIfTrue="1" operator="containsText" text="NS">
      <formula>NOT(ISERROR(SEARCH("NS",T259)))</formula>
    </cfRule>
  </conditionalFormatting>
  <conditionalFormatting sqref="T259">
    <cfRule type="containsText" dxfId="3178" priority="10010" stopIfTrue="1" operator="containsText" text="DW">
      <formula>NOT(ISERROR(SEARCH("DW",T259)))</formula>
    </cfRule>
  </conditionalFormatting>
  <conditionalFormatting sqref="T259">
    <cfRule type="containsText" dxfId="3177" priority="10011" stopIfTrue="1" operator="containsText" text="NC">
      <formula>NOT(ISERROR(SEARCH("NC",T259)))</formula>
    </cfRule>
  </conditionalFormatting>
  <conditionalFormatting sqref="T266:T268">
    <cfRule type="containsText" dxfId="3176" priority="10012" stopIfTrue="1" operator="containsText" text="NS">
      <formula>NOT(ISERROR(SEARCH("NS",T266:T268)))</formula>
    </cfRule>
  </conditionalFormatting>
  <conditionalFormatting sqref="T266:T268">
    <cfRule type="containsText" dxfId="3175" priority="10013" stopIfTrue="1" operator="containsText" text="DW">
      <formula>NOT(ISERROR(SEARCH("DW",T266:T268)))</formula>
    </cfRule>
  </conditionalFormatting>
  <conditionalFormatting sqref="T266:T268">
    <cfRule type="containsText" dxfId="3174" priority="10014" stopIfTrue="1" operator="containsText" text="NC">
      <formula>NOT(ISERROR(SEARCH("NC",T266:T268)))</formula>
    </cfRule>
  </conditionalFormatting>
  <conditionalFormatting sqref="T262:T263">
    <cfRule type="containsText" dxfId="3173" priority="10015" stopIfTrue="1" operator="containsText" text="NS">
      <formula>NOT(ISERROR(SEARCH("NS",T262:T263)))</formula>
    </cfRule>
  </conditionalFormatting>
  <conditionalFormatting sqref="T262:T263">
    <cfRule type="containsText" dxfId="3172" priority="10016" stopIfTrue="1" operator="containsText" text="DW">
      <formula>NOT(ISERROR(SEARCH("DW",T262:T263)))</formula>
    </cfRule>
  </conditionalFormatting>
  <conditionalFormatting sqref="T262:T263">
    <cfRule type="containsText" dxfId="3171" priority="10017" stopIfTrue="1" operator="containsText" text="NC">
      <formula>NOT(ISERROR(SEARCH("NC",T262:T263)))</formula>
    </cfRule>
  </conditionalFormatting>
  <conditionalFormatting sqref="T260:T261">
    <cfRule type="containsText" dxfId="3170" priority="10018" stopIfTrue="1" operator="containsText" text="NS">
      <formula>NOT(ISERROR(SEARCH("NS",T260:T261)))</formula>
    </cfRule>
  </conditionalFormatting>
  <conditionalFormatting sqref="T260:T261">
    <cfRule type="containsText" dxfId="3169" priority="10019" stopIfTrue="1" operator="containsText" text="DW">
      <formula>NOT(ISERROR(SEARCH("DW",T260:T261)))</formula>
    </cfRule>
  </conditionalFormatting>
  <conditionalFormatting sqref="T260:T261">
    <cfRule type="containsText" dxfId="3168" priority="10020" stopIfTrue="1" operator="containsText" text="NC">
      <formula>NOT(ISERROR(SEARCH("NC",T260:T261)))</formula>
    </cfRule>
  </conditionalFormatting>
  <conditionalFormatting sqref="T264">
    <cfRule type="containsText" dxfId="3167" priority="10021" stopIfTrue="1" operator="containsText" text="NS">
      <formula>NOT(ISERROR(SEARCH("NS",T264)))</formula>
    </cfRule>
  </conditionalFormatting>
  <conditionalFormatting sqref="T264">
    <cfRule type="containsText" dxfId="3166" priority="10022" stopIfTrue="1" operator="containsText" text="DW">
      <formula>NOT(ISERROR(SEARCH("DW",T264)))</formula>
    </cfRule>
  </conditionalFormatting>
  <conditionalFormatting sqref="T264">
    <cfRule type="containsText" dxfId="3165" priority="10023" stopIfTrue="1" operator="containsText" text="NC">
      <formula>NOT(ISERROR(SEARCH("NC",T264)))</formula>
    </cfRule>
  </conditionalFormatting>
  <conditionalFormatting sqref="T265">
    <cfRule type="containsText" dxfId="3164" priority="10024" stopIfTrue="1" operator="containsText" text="NS">
      <formula>NOT(ISERROR(SEARCH("NS",T265)))</formula>
    </cfRule>
  </conditionalFormatting>
  <conditionalFormatting sqref="T265">
    <cfRule type="containsText" dxfId="3163" priority="10025" stopIfTrue="1" operator="containsText" text="DW">
      <formula>NOT(ISERROR(SEARCH("DW",T265)))</formula>
    </cfRule>
  </conditionalFormatting>
  <conditionalFormatting sqref="T265">
    <cfRule type="containsText" dxfId="3162" priority="10026" stopIfTrue="1" operator="containsText" text="NC">
      <formula>NOT(ISERROR(SEARCH("NC",T265)))</formula>
    </cfRule>
  </conditionalFormatting>
  <conditionalFormatting sqref="T277">
    <cfRule type="containsText" dxfId="3161" priority="10027" stopIfTrue="1" operator="containsText" text="NS">
      <formula>NOT(ISERROR(SEARCH("NS",T277)))</formula>
    </cfRule>
  </conditionalFormatting>
  <conditionalFormatting sqref="T277">
    <cfRule type="containsText" dxfId="3160" priority="10028" stopIfTrue="1" operator="containsText" text="DW">
      <formula>NOT(ISERROR(SEARCH("DW",T277)))</formula>
    </cfRule>
  </conditionalFormatting>
  <conditionalFormatting sqref="T277">
    <cfRule type="containsText" dxfId="3159" priority="10029" stopIfTrue="1" operator="containsText" text="NC">
      <formula>NOT(ISERROR(SEARCH("NC",T277)))</formula>
    </cfRule>
  </conditionalFormatting>
  <conditionalFormatting sqref="AN255:AN258">
    <cfRule type="containsText" dxfId="3158" priority="10030" stopIfTrue="1" operator="containsText" text="NS">
      <formula>NOT(ISERROR(SEARCH("NS",AN255:AN258)))</formula>
    </cfRule>
  </conditionalFormatting>
  <conditionalFormatting sqref="AN255:AN258">
    <cfRule type="containsText" dxfId="3157" priority="10031" stopIfTrue="1" operator="containsText" text="DW">
      <formula>NOT(ISERROR(SEARCH("DW",AN255:AN258)))</formula>
    </cfRule>
  </conditionalFormatting>
  <conditionalFormatting sqref="AN255:AN258">
    <cfRule type="containsText" dxfId="3156" priority="10032" stopIfTrue="1" operator="containsText" text="NC">
      <formula>NOT(ISERROR(SEARCH("NC",AN255:AN258)))</formula>
    </cfRule>
  </conditionalFormatting>
  <conditionalFormatting sqref="AN281:AN294">
    <cfRule type="containsText" dxfId="3155" priority="10033" stopIfTrue="1" operator="containsText" text="NS">
      <formula>NOT(ISERROR(SEARCH("NS",AN281:AN294)))</formula>
    </cfRule>
  </conditionalFormatting>
  <conditionalFormatting sqref="AN281:AN294">
    <cfRule type="containsText" dxfId="3154" priority="10034" stopIfTrue="1" operator="containsText" text="DW">
      <formula>NOT(ISERROR(SEARCH("DW",AN281:AN294)))</formula>
    </cfRule>
  </conditionalFormatting>
  <conditionalFormatting sqref="AN281:AN294">
    <cfRule type="containsText" dxfId="3153" priority="10035" stopIfTrue="1" operator="containsText" text="NC">
      <formula>NOT(ISERROR(SEARCH("NC",AN281:AN294)))</formula>
    </cfRule>
  </conditionalFormatting>
  <conditionalFormatting sqref="AN269:AN276">
    <cfRule type="containsText" dxfId="3152" priority="10036" stopIfTrue="1" operator="containsText" text="NS">
      <formula>NOT(ISERROR(SEARCH("NS",AN269:AN276)))</formula>
    </cfRule>
  </conditionalFormatting>
  <conditionalFormatting sqref="AN269:AN276">
    <cfRule type="containsText" dxfId="3151" priority="10037" stopIfTrue="1" operator="containsText" text="DW">
      <formula>NOT(ISERROR(SEARCH("DW",AN269:AN276)))</formula>
    </cfRule>
  </conditionalFormatting>
  <conditionalFormatting sqref="AN269:AN276">
    <cfRule type="containsText" dxfId="3150" priority="10038" stopIfTrue="1" operator="containsText" text="NC">
      <formula>NOT(ISERROR(SEARCH("NC",AN269:AN276)))</formula>
    </cfRule>
  </conditionalFormatting>
  <conditionalFormatting sqref="AN278">
    <cfRule type="containsText" dxfId="3149" priority="10039" stopIfTrue="1" operator="containsText" text="NS">
      <formula>NOT(ISERROR(SEARCH("NS",AN278)))</formula>
    </cfRule>
  </conditionalFormatting>
  <conditionalFormatting sqref="AN278">
    <cfRule type="containsText" dxfId="3148" priority="10040" stopIfTrue="1" operator="containsText" text="DW">
      <formula>NOT(ISERROR(SEARCH("DW",AN278)))</formula>
    </cfRule>
  </conditionalFormatting>
  <conditionalFormatting sqref="AN278">
    <cfRule type="containsText" dxfId="3147" priority="10041" stopIfTrue="1" operator="containsText" text="NC">
      <formula>NOT(ISERROR(SEARCH("NC",AN278)))</formula>
    </cfRule>
  </conditionalFormatting>
  <conditionalFormatting sqref="AN279:AN280">
    <cfRule type="containsText" dxfId="3146" priority="10042" stopIfTrue="1" operator="containsText" text="NS">
      <formula>NOT(ISERROR(SEARCH("NS",AN279:AN280)))</formula>
    </cfRule>
  </conditionalFormatting>
  <conditionalFormatting sqref="AN279:AN280">
    <cfRule type="containsText" dxfId="3145" priority="10043" stopIfTrue="1" operator="containsText" text="DW">
      <formula>NOT(ISERROR(SEARCH("DW",AN279:AN280)))</formula>
    </cfRule>
  </conditionalFormatting>
  <conditionalFormatting sqref="AN279:AN280">
    <cfRule type="containsText" dxfId="3144" priority="10044" stopIfTrue="1" operator="containsText" text="NC">
      <formula>NOT(ISERROR(SEARCH("NC",AN279:AN280)))</formula>
    </cfRule>
  </conditionalFormatting>
  <conditionalFormatting sqref="AN259">
    <cfRule type="containsText" dxfId="3143" priority="10045" stopIfTrue="1" operator="containsText" text="NS">
      <formula>NOT(ISERROR(SEARCH("NS",AN259)))</formula>
    </cfRule>
  </conditionalFormatting>
  <conditionalFormatting sqref="AN259">
    <cfRule type="containsText" dxfId="3142" priority="10046" stopIfTrue="1" operator="containsText" text="DW">
      <formula>NOT(ISERROR(SEARCH("DW",AN259)))</formula>
    </cfRule>
  </conditionalFormatting>
  <conditionalFormatting sqref="AN259">
    <cfRule type="containsText" dxfId="3141" priority="10047" stopIfTrue="1" operator="containsText" text="NC">
      <formula>NOT(ISERROR(SEARCH("NC",AN259)))</formula>
    </cfRule>
  </conditionalFormatting>
  <conditionalFormatting sqref="AN266:AN268">
    <cfRule type="containsText" dxfId="3140" priority="10048" stopIfTrue="1" operator="containsText" text="NS">
      <formula>NOT(ISERROR(SEARCH("NS",AN266:AN268)))</formula>
    </cfRule>
  </conditionalFormatting>
  <conditionalFormatting sqref="AN266:AN268">
    <cfRule type="containsText" dxfId="3139" priority="10049" stopIfTrue="1" operator="containsText" text="DW">
      <formula>NOT(ISERROR(SEARCH("DW",AN266:AN268)))</formula>
    </cfRule>
  </conditionalFormatting>
  <conditionalFormatting sqref="AN266:AN268">
    <cfRule type="containsText" dxfId="3138" priority="10050" stopIfTrue="1" operator="containsText" text="NC">
      <formula>NOT(ISERROR(SEARCH("NC",AN266:AN268)))</formula>
    </cfRule>
  </conditionalFormatting>
  <conditionalFormatting sqref="AN262:AN263">
    <cfRule type="containsText" dxfId="3137" priority="10051" stopIfTrue="1" operator="containsText" text="NS">
      <formula>NOT(ISERROR(SEARCH("NS",AN262:AN263)))</formula>
    </cfRule>
  </conditionalFormatting>
  <conditionalFormatting sqref="AN262:AN263">
    <cfRule type="containsText" dxfId="3136" priority="10052" stopIfTrue="1" operator="containsText" text="DW">
      <formula>NOT(ISERROR(SEARCH("DW",AN262:AN263)))</formula>
    </cfRule>
  </conditionalFormatting>
  <conditionalFormatting sqref="AN262:AN263">
    <cfRule type="containsText" dxfId="3135" priority="10053" stopIfTrue="1" operator="containsText" text="NC">
      <formula>NOT(ISERROR(SEARCH("NC",AN262:AN263)))</formula>
    </cfRule>
  </conditionalFormatting>
  <conditionalFormatting sqref="AN260:AN261">
    <cfRule type="containsText" dxfId="3134" priority="10054" stopIfTrue="1" operator="containsText" text="NS">
      <formula>NOT(ISERROR(SEARCH("NS",AN260:AN261)))</formula>
    </cfRule>
  </conditionalFormatting>
  <conditionalFormatting sqref="AN260:AN261">
    <cfRule type="containsText" dxfId="3133" priority="10055" stopIfTrue="1" operator="containsText" text="DW">
      <formula>NOT(ISERROR(SEARCH("DW",AN260:AN261)))</formula>
    </cfRule>
  </conditionalFormatting>
  <conditionalFormatting sqref="AN260:AN261">
    <cfRule type="containsText" dxfId="3132" priority="10056" stopIfTrue="1" operator="containsText" text="NC">
      <formula>NOT(ISERROR(SEARCH("NC",AN260:AN261)))</formula>
    </cfRule>
  </conditionalFormatting>
  <conditionalFormatting sqref="AN264">
    <cfRule type="containsText" dxfId="3131" priority="10057" stopIfTrue="1" operator="containsText" text="NS">
      <formula>NOT(ISERROR(SEARCH("NS",AN264)))</formula>
    </cfRule>
  </conditionalFormatting>
  <conditionalFormatting sqref="AN264">
    <cfRule type="containsText" dxfId="3130" priority="10058" stopIfTrue="1" operator="containsText" text="DW">
      <formula>NOT(ISERROR(SEARCH("DW",AN264)))</formula>
    </cfRule>
  </conditionalFormatting>
  <conditionalFormatting sqref="AN264">
    <cfRule type="containsText" dxfId="3129" priority="10059" stopIfTrue="1" operator="containsText" text="NC">
      <formula>NOT(ISERROR(SEARCH("NC",AN264)))</formula>
    </cfRule>
  </conditionalFormatting>
  <conditionalFormatting sqref="AN265">
    <cfRule type="containsText" dxfId="3128" priority="10060" stopIfTrue="1" operator="containsText" text="NS">
      <formula>NOT(ISERROR(SEARCH("NS",AN265)))</formula>
    </cfRule>
  </conditionalFormatting>
  <conditionalFormatting sqref="AN265">
    <cfRule type="containsText" dxfId="3127" priority="10061" stopIfTrue="1" operator="containsText" text="DW">
      <formula>NOT(ISERROR(SEARCH("DW",AN265)))</formula>
    </cfRule>
  </conditionalFormatting>
  <conditionalFormatting sqref="AN265">
    <cfRule type="containsText" dxfId="3126" priority="10062" stopIfTrue="1" operator="containsText" text="NC">
      <formula>NOT(ISERROR(SEARCH("NC",AN265)))</formula>
    </cfRule>
  </conditionalFormatting>
  <conditionalFormatting sqref="AN277">
    <cfRule type="containsText" dxfId="3125" priority="10063" stopIfTrue="1" operator="containsText" text="NS">
      <formula>NOT(ISERROR(SEARCH("NS",AN277)))</formula>
    </cfRule>
  </conditionalFormatting>
  <conditionalFormatting sqref="AN277">
    <cfRule type="containsText" dxfId="3124" priority="10064" stopIfTrue="1" operator="containsText" text="DW">
      <formula>NOT(ISERROR(SEARCH("DW",AN277)))</formula>
    </cfRule>
  </conditionalFormatting>
  <conditionalFormatting sqref="AN277">
    <cfRule type="containsText" dxfId="3123" priority="10065" stopIfTrue="1" operator="containsText" text="NC">
      <formula>NOT(ISERROR(SEARCH("NC",AN277)))</formula>
    </cfRule>
  </conditionalFormatting>
  <conditionalFormatting sqref="K255:K258">
    <cfRule type="containsText" dxfId="3122" priority="10066" stopIfTrue="1" operator="containsText" text="NS">
      <formula>NOT(ISERROR(SEARCH("NS",K255:K258)))</formula>
    </cfRule>
  </conditionalFormatting>
  <conditionalFormatting sqref="K255:K258">
    <cfRule type="containsText" dxfId="3121" priority="10067" stopIfTrue="1" operator="containsText" text="DW">
      <formula>NOT(ISERROR(SEARCH("DW",K255:K258)))</formula>
    </cfRule>
  </conditionalFormatting>
  <conditionalFormatting sqref="K255:K258">
    <cfRule type="containsText" dxfId="3120" priority="10068" stopIfTrue="1" operator="containsText" text="NC">
      <formula>NOT(ISERROR(SEARCH("NC",K255:K258)))</formula>
    </cfRule>
  </conditionalFormatting>
  <conditionalFormatting sqref="K281:K294">
    <cfRule type="containsText" dxfId="3119" priority="10069" stopIfTrue="1" operator="containsText" text="NS">
      <formula>NOT(ISERROR(SEARCH("NS",K281:K294)))</formula>
    </cfRule>
  </conditionalFormatting>
  <conditionalFormatting sqref="K281:K294">
    <cfRule type="containsText" dxfId="3118" priority="10070" stopIfTrue="1" operator="containsText" text="DW">
      <formula>NOT(ISERROR(SEARCH("DW",K281:K294)))</formula>
    </cfRule>
  </conditionalFormatting>
  <conditionalFormatting sqref="K281:K294">
    <cfRule type="containsText" dxfId="3117" priority="10071" stopIfTrue="1" operator="containsText" text="NC">
      <formula>NOT(ISERROR(SEARCH("NC",K281:K294)))</formula>
    </cfRule>
  </conditionalFormatting>
  <conditionalFormatting sqref="K269:K276">
    <cfRule type="containsText" dxfId="3116" priority="10072" stopIfTrue="1" operator="containsText" text="NS">
      <formula>NOT(ISERROR(SEARCH("NS",K269:K276)))</formula>
    </cfRule>
  </conditionalFormatting>
  <conditionalFormatting sqref="K269:K276">
    <cfRule type="containsText" dxfId="3115" priority="10073" stopIfTrue="1" operator="containsText" text="DW">
      <formula>NOT(ISERROR(SEARCH("DW",K269:K276)))</formula>
    </cfRule>
  </conditionalFormatting>
  <conditionalFormatting sqref="K269:K276">
    <cfRule type="containsText" dxfId="3114" priority="10074" stopIfTrue="1" operator="containsText" text="NC">
      <formula>NOT(ISERROR(SEARCH("NC",K269:K276)))</formula>
    </cfRule>
  </conditionalFormatting>
  <conditionalFormatting sqref="K278">
    <cfRule type="containsText" dxfId="3113" priority="10075" stopIfTrue="1" operator="containsText" text="NS">
      <formula>NOT(ISERROR(SEARCH("NS",K278)))</formula>
    </cfRule>
  </conditionalFormatting>
  <conditionalFormatting sqref="K278">
    <cfRule type="containsText" dxfId="3112" priority="10076" stopIfTrue="1" operator="containsText" text="DW">
      <formula>NOT(ISERROR(SEARCH("DW",K278)))</formula>
    </cfRule>
  </conditionalFormatting>
  <conditionalFormatting sqref="K278">
    <cfRule type="containsText" dxfId="3111" priority="10077" stopIfTrue="1" operator="containsText" text="NC">
      <formula>NOT(ISERROR(SEARCH("NC",K278)))</formula>
    </cfRule>
  </conditionalFormatting>
  <conditionalFormatting sqref="K279:K280">
    <cfRule type="containsText" dxfId="3110" priority="10078" stopIfTrue="1" operator="containsText" text="NS">
      <formula>NOT(ISERROR(SEARCH("NS",K279:K280)))</formula>
    </cfRule>
  </conditionalFormatting>
  <conditionalFormatting sqref="K279:K280">
    <cfRule type="containsText" dxfId="3109" priority="10079" stopIfTrue="1" operator="containsText" text="DW">
      <formula>NOT(ISERROR(SEARCH("DW",K279:K280)))</formula>
    </cfRule>
  </conditionalFormatting>
  <conditionalFormatting sqref="K279:K280">
    <cfRule type="containsText" dxfId="3108" priority="10080" stopIfTrue="1" operator="containsText" text="NC">
      <formula>NOT(ISERROR(SEARCH("NC",K279:K280)))</formula>
    </cfRule>
  </conditionalFormatting>
  <conditionalFormatting sqref="K259">
    <cfRule type="containsText" dxfId="3107" priority="10081" stopIfTrue="1" operator="containsText" text="NS">
      <formula>NOT(ISERROR(SEARCH("NS",K259)))</formula>
    </cfRule>
  </conditionalFormatting>
  <conditionalFormatting sqref="K259">
    <cfRule type="containsText" dxfId="3106" priority="10082" stopIfTrue="1" operator="containsText" text="DW">
      <formula>NOT(ISERROR(SEARCH("DW",K259)))</formula>
    </cfRule>
  </conditionalFormatting>
  <conditionalFormatting sqref="K259">
    <cfRule type="containsText" dxfId="3105" priority="10083" stopIfTrue="1" operator="containsText" text="NC">
      <formula>NOT(ISERROR(SEARCH("NC",K259)))</formula>
    </cfRule>
  </conditionalFormatting>
  <conditionalFormatting sqref="K266:K268">
    <cfRule type="containsText" dxfId="3104" priority="10084" stopIfTrue="1" operator="containsText" text="NS">
      <formula>NOT(ISERROR(SEARCH("NS",K266:K268)))</formula>
    </cfRule>
  </conditionalFormatting>
  <conditionalFormatting sqref="K266:K268">
    <cfRule type="containsText" dxfId="3103" priority="10085" stopIfTrue="1" operator="containsText" text="DW">
      <formula>NOT(ISERROR(SEARCH("DW",K266:K268)))</formula>
    </cfRule>
  </conditionalFormatting>
  <conditionalFormatting sqref="K266:K268">
    <cfRule type="containsText" dxfId="3102" priority="10086" stopIfTrue="1" operator="containsText" text="NC">
      <formula>NOT(ISERROR(SEARCH("NC",K266:K268)))</formula>
    </cfRule>
  </conditionalFormatting>
  <conditionalFormatting sqref="K262:K263">
    <cfRule type="containsText" dxfId="3101" priority="10087" stopIfTrue="1" operator="containsText" text="NS">
      <formula>NOT(ISERROR(SEARCH("NS",K262:K263)))</formula>
    </cfRule>
  </conditionalFormatting>
  <conditionalFormatting sqref="K262:K263">
    <cfRule type="containsText" dxfId="3100" priority="10088" stopIfTrue="1" operator="containsText" text="DW">
      <formula>NOT(ISERROR(SEARCH("DW",K262:K263)))</formula>
    </cfRule>
  </conditionalFormatting>
  <conditionalFormatting sqref="K262:K263">
    <cfRule type="containsText" dxfId="3099" priority="10089" stopIfTrue="1" operator="containsText" text="NC">
      <formula>NOT(ISERROR(SEARCH("NC",K262:K263)))</formula>
    </cfRule>
  </conditionalFormatting>
  <conditionalFormatting sqref="K260:K261">
    <cfRule type="containsText" dxfId="3098" priority="10090" stopIfTrue="1" operator="containsText" text="NS">
      <formula>NOT(ISERROR(SEARCH("NS",K260:K261)))</formula>
    </cfRule>
  </conditionalFormatting>
  <conditionalFormatting sqref="K260:K261">
    <cfRule type="containsText" dxfId="3097" priority="10091" stopIfTrue="1" operator="containsText" text="DW">
      <formula>NOT(ISERROR(SEARCH("DW",K260:K261)))</formula>
    </cfRule>
  </conditionalFormatting>
  <conditionalFormatting sqref="K260:K261">
    <cfRule type="containsText" dxfId="3096" priority="10092" stopIfTrue="1" operator="containsText" text="NC">
      <formula>NOT(ISERROR(SEARCH("NC",K260:K261)))</formula>
    </cfRule>
  </conditionalFormatting>
  <conditionalFormatting sqref="K264">
    <cfRule type="containsText" dxfId="3095" priority="10093" stopIfTrue="1" operator="containsText" text="NS">
      <formula>NOT(ISERROR(SEARCH("NS",K264)))</formula>
    </cfRule>
  </conditionalFormatting>
  <conditionalFormatting sqref="K264">
    <cfRule type="containsText" dxfId="3094" priority="10094" stopIfTrue="1" operator="containsText" text="DW">
      <formula>NOT(ISERROR(SEARCH("DW",K264)))</formula>
    </cfRule>
  </conditionalFormatting>
  <conditionalFormatting sqref="K264">
    <cfRule type="containsText" dxfId="3093" priority="10095" stopIfTrue="1" operator="containsText" text="NC">
      <formula>NOT(ISERROR(SEARCH("NC",K264)))</formula>
    </cfRule>
  </conditionalFormatting>
  <conditionalFormatting sqref="K265">
    <cfRule type="containsText" dxfId="3092" priority="10096" stopIfTrue="1" operator="containsText" text="NS">
      <formula>NOT(ISERROR(SEARCH("NS",K265)))</formula>
    </cfRule>
  </conditionalFormatting>
  <conditionalFormatting sqref="K265">
    <cfRule type="containsText" dxfId="3091" priority="10097" stopIfTrue="1" operator="containsText" text="DW">
      <formula>NOT(ISERROR(SEARCH("DW",K265)))</formula>
    </cfRule>
  </conditionalFormatting>
  <conditionalFormatting sqref="K265">
    <cfRule type="containsText" dxfId="3090" priority="10098" stopIfTrue="1" operator="containsText" text="NC">
      <formula>NOT(ISERROR(SEARCH("NC",K265)))</formula>
    </cfRule>
  </conditionalFormatting>
  <conditionalFormatting sqref="K277">
    <cfRule type="containsText" dxfId="3089" priority="10099" stopIfTrue="1" operator="containsText" text="NS">
      <formula>NOT(ISERROR(SEARCH("NS",K277)))</formula>
    </cfRule>
  </conditionalFormatting>
  <conditionalFormatting sqref="K277">
    <cfRule type="containsText" dxfId="3088" priority="10100" stopIfTrue="1" operator="containsText" text="DW">
      <formula>NOT(ISERROR(SEARCH("DW",K277)))</formula>
    </cfRule>
  </conditionalFormatting>
  <conditionalFormatting sqref="K277">
    <cfRule type="containsText" dxfId="3087" priority="10101" stopIfTrue="1" operator="containsText" text="NC">
      <formula>NOT(ISERROR(SEARCH("NC",K277)))</formula>
    </cfRule>
  </conditionalFormatting>
  <conditionalFormatting sqref="U255:U258">
    <cfRule type="containsText" dxfId="3086" priority="10102" stopIfTrue="1" operator="containsText" text="NS">
      <formula>NOT(ISERROR(SEARCH("NS",U255:U258)))</formula>
    </cfRule>
  </conditionalFormatting>
  <conditionalFormatting sqref="U255:U258">
    <cfRule type="containsText" dxfId="3085" priority="10103" stopIfTrue="1" operator="containsText" text="DW">
      <formula>NOT(ISERROR(SEARCH("DW",U255:U258)))</formula>
    </cfRule>
  </conditionalFormatting>
  <conditionalFormatting sqref="U255:U258">
    <cfRule type="containsText" dxfId="3084" priority="10104" stopIfTrue="1" operator="containsText" text="NC">
      <formula>NOT(ISERROR(SEARCH("NC",U255:U258)))</formula>
    </cfRule>
  </conditionalFormatting>
  <conditionalFormatting sqref="U281:U294">
    <cfRule type="containsText" dxfId="3083" priority="10105" stopIfTrue="1" operator="containsText" text="NS">
      <formula>NOT(ISERROR(SEARCH("NS",U281:U294)))</formula>
    </cfRule>
  </conditionalFormatting>
  <conditionalFormatting sqref="U281:U294">
    <cfRule type="containsText" dxfId="3082" priority="10106" stopIfTrue="1" operator="containsText" text="DW">
      <formula>NOT(ISERROR(SEARCH("DW",U281:U294)))</formula>
    </cfRule>
  </conditionalFormatting>
  <conditionalFormatting sqref="U281:U294">
    <cfRule type="containsText" dxfId="3081" priority="10107" stopIfTrue="1" operator="containsText" text="NC">
      <formula>NOT(ISERROR(SEARCH("NC",U281:U294)))</formula>
    </cfRule>
  </conditionalFormatting>
  <conditionalFormatting sqref="U269:U276">
    <cfRule type="containsText" dxfId="3080" priority="10108" stopIfTrue="1" operator="containsText" text="NS">
      <formula>NOT(ISERROR(SEARCH("NS",U269:U276)))</formula>
    </cfRule>
  </conditionalFormatting>
  <conditionalFormatting sqref="U269:U276">
    <cfRule type="containsText" dxfId="3079" priority="10109" stopIfTrue="1" operator="containsText" text="DW">
      <formula>NOT(ISERROR(SEARCH("DW",U269:U276)))</formula>
    </cfRule>
  </conditionalFormatting>
  <conditionalFormatting sqref="U269:U276">
    <cfRule type="containsText" dxfId="3078" priority="10110" stopIfTrue="1" operator="containsText" text="NC">
      <formula>NOT(ISERROR(SEARCH("NC",U269:U276)))</formula>
    </cfRule>
  </conditionalFormatting>
  <conditionalFormatting sqref="U278">
    <cfRule type="containsText" dxfId="3077" priority="10111" stopIfTrue="1" operator="containsText" text="NS">
      <formula>NOT(ISERROR(SEARCH("NS",U278)))</formula>
    </cfRule>
  </conditionalFormatting>
  <conditionalFormatting sqref="U278">
    <cfRule type="containsText" dxfId="3076" priority="10112" stopIfTrue="1" operator="containsText" text="DW">
      <formula>NOT(ISERROR(SEARCH("DW",U278)))</formula>
    </cfRule>
  </conditionalFormatting>
  <conditionalFormatting sqref="U278">
    <cfRule type="containsText" dxfId="3075" priority="10113" stopIfTrue="1" operator="containsText" text="NC">
      <formula>NOT(ISERROR(SEARCH("NC",U278)))</formula>
    </cfRule>
  </conditionalFormatting>
  <conditionalFormatting sqref="U279:U280">
    <cfRule type="containsText" dxfId="3074" priority="10114" stopIfTrue="1" operator="containsText" text="NS">
      <formula>NOT(ISERROR(SEARCH("NS",U279:U280)))</formula>
    </cfRule>
  </conditionalFormatting>
  <conditionalFormatting sqref="U279:U280">
    <cfRule type="containsText" dxfId="3073" priority="10115" stopIfTrue="1" operator="containsText" text="DW">
      <formula>NOT(ISERROR(SEARCH("DW",U279:U280)))</formula>
    </cfRule>
  </conditionalFormatting>
  <conditionalFormatting sqref="U279:U280">
    <cfRule type="containsText" dxfId="3072" priority="10116" stopIfTrue="1" operator="containsText" text="NC">
      <formula>NOT(ISERROR(SEARCH("NC",U279:U280)))</formula>
    </cfRule>
  </conditionalFormatting>
  <conditionalFormatting sqref="U259">
    <cfRule type="containsText" dxfId="3071" priority="10117" stopIfTrue="1" operator="containsText" text="NS">
      <formula>NOT(ISERROR(SEARCH("NS",U259)))</formula>
    </cfRule>
  </conditionalFormatting>
  <conditionalFormatting sqref="U259">
    <cfRule type="containsText" dxfId="3070" priority="10118" stopIfTrue="1" operator="containsText" text="DW">
      <formula>NOT(ISERROR(SEARCH("DW",U259)))</formula>
    </cfRule>
  </conditionalFormatting>
  <conditionalFormatting sqref="U259">
    <cfRule type="containsText" dxfId="3069" priority="10119" stopIfTrue="1" operator="containsText" text="NC">
      <formula>NOT(ISERROR(SEARCH("NC",U259)))</formula>
    </cfRule>
  </conditionalFormatting>
  <conditionalFormatting sqref="U266:U268">
    <cfRule type="containsText" dxfId="3068" priority="10120" stopIfTrue="1" operator="containsText" text="NS">
      <formula>NOT(ISERROR(SEARCH("NS",U266:U268)))</formula>
    </cfRule>
  </conditionalFormatting>
  <conditionalFormatting sqref="U266:U268">
    <cfRule type="containsText" dxfId="3067" priority="10121" stopIfTrue="1" operator="containsText" text="DW">
      <formula>NOT(ISERROR(SEARCH("DW",U266:U268)))</formula>
    </cfRule>
  </conditionalFormatting>
  <conditionalFormatting sqref="U266:U268">
    <cfRule type="containsText" dxfId="3066" priority="10122" stopIfTrue="1" operator="containsText" text="NC">
      <formula>NOT(ISERROR(SEARCH("NC",U266:U268)))</formula>
    </cfRule>
  </conditionalFormatting>
  <conditionalFormatting sqref="U262:U263">
    <cfRule type="containsText" dxfId="3065" priority="10123" stopIfTrue="1" operator="containsText" text="NS">
      <formula>NOT(ISERROR(SEARCH("NS",U262:U263)))</formula>
    </cfRule>
  </conditionalFormatting>
  <conditionalFormatting sqref="U262:U263">
    <cfRule type="containsText" dxfId="3064" priority="10124" stopIfTrue="1" operator="containsText" text="DW">
      <formula>NOT(ISERROR(SEARCH("DW",U262:U263)))</formula>
    </cfRule>
  </conditionalFormatting>
  <conditionalFormatting sqref="U262:U263">
    <cfRule type="containsText" dxfId="3063" priority="10125" stopIfTrue="1" operator="containsText" text="NC">
      <formula>NOT(ISERROR(SEARCH("NC",U262:U263)))</formula>
    </cfRule>
  </conditionalFormatting>
  <conditionalFormatting sqref="U260:U261">
    <cfRule type="containsText" dxfId="3062" priority="10126" stopIfTrue="1" operator="containsText" text="NS">
      <formula>NOT(ISERROR(SEARCH("NS",U260:U261)))</formula>
    </cfRule>
  </conditionalFormatting>
  <conditionalFormatting sqref="U260:U261">
    <cfRule type="containsText" dxfId="3061" priority="10127" stopIfTrue="1" operator="containsText" text="DW">
      <formula>NOT(ISERROR(SEARCH("DW",U260:U261)))</formula>
    </cfRule>
  </conditionalFormatting>
  <conditionalFormatting sqref="U260:U261">
    <cfRule type="containsText" dxfId="3060" priority="10128" stopIfTrue="1" operator="containsText" text="NC">
      <formula>NOT(ISERROR(SEARCH("NC",U260:U261)))</formula>
    </cfRule>
  </conditionalFormatting>
  <conditionalFormatting sqref="U264">
    <cfRule type="containsText" dxfId="3059" priority="10129" stopIfTrue="1" operator="containsText" text="NS">
      <formula>NOT(ISERROR(SEARCH("NS",U264)))</formula>
    </cfRule>
  </conditionalFormatting>
  <conditionalFormatting sqref="U264">
    <cfRule type="containsText" dxfId="3058" priority="10130" stopIfTrue="1" operator="containsText" text="DW">
      <formula>NOT(ISERROR(SEARCH("DW",U264)))</formula>
    </cfRule>
  </conditionalFormatting>
  <conditionalFormatting sqref="U264">
    <cfRule type="containsText" dxfId="3057" priority="10131" stopIfTrue="1" operator="containsText" text="NC">
      <formula>NOT(ISERROR(SEARCH("NC",U264)))</formula>
    </cfRule>
  </conditionalFormatting>
  <conditionalFormatting sqref="U265">
    <cfRule type="containsText" dxfId="3056" priority="10132" stopIfTrue="1" operator="containsText" text="NS">
      <formula>NOT(ISERROR(SEARCH("NS",U265)))</formula>
    </cfRule>
  </conditionalFormatting>
  <conditionalFormatting sqref="U265">
    <cfRule type="containsText" dxfId="3055" priority="10133" stopIfTrue="1" operator="containsText" text="DW">
      <formula>NOT(ISERROR(SEARCH("DW",U265)))</formula>
    </cfRule>
  </conditionalFormatting>
  <conditionalFormatting sqref="U265">
    <cfRule type="containsText" dxfId="3054" priority="10134" stopIfTrue="1" operator="containsText" text="NC">
      <formula>NOT(ISERROR(SEARCH("NC",U265)))</formula>
    </cfRule>
  </conditionalFormatting>
  <conditionalFormatting sqref="U277">
    <cfRule type="containsText" dxfId="3053" priority="10135" stopIfTrue="1" operator="containsText" text="NS">
      <formula>NOT(ISERROR(SEARCH("NS",U277)))</formula>
    </cfRule>
  </conditionalFormatting>
  <conditionalFormatting sqref="U277">
    <cfRule type="containsText" dxfId="3052" priority="10136" stopIfTrue="1" operator="containsText" text="DW">
      <formula>NOT(ISERROR(SEARCH("DW",U277)))</formula>
    </cfRule>
  </conditionalFormatting>
  <conditionalFormatting sqref="U277">
    <cfRule type="containsText" dxfId="3051" priority="10137" stopIfTrue="1" operator="containsText" text="NC">
      <formula>NOT(ISERROR(SEARCH("NC",U277)))</formula>
    </cfRule>
  </conditionalFormatting>
  <conditionalFormatting sqref="O255:O258">
    <cfRule type="containsText" dxfId="3050" priority="10138" stopIfTrue="1" operator="containsText" text="NS">
      <formula>NOT(ISERROR(SEARCH("NS",O255:O258)))</formula>
    </cfRule>
  </conditionalFormatting>
  <conditionalFormatting sqref="O255:O258">
    <cfRule type="containsText" dxfId="3049" priority="10139" stopIfTrue="1" operator="containsText" text="DW">
      <formula>NOT(ISERROR(SEARCH("DW",O255:O258)))</formula>
    </cfRule>
  </conditionalFormatting>
  <conditionalFormatting sqref="O255:O258">
    <cfRule type="containsText" dxfId="3048" priority="10140" stopIfTrue="1" operator="containsText" text="NC">
      <formula>NOT(ISERROR(SEARCH("NC",O255:O258)))</formula>
    </cfRule>
  </conditionalFormatting>
  <conditionalFormatting sqref="O281:O294">
    <cfRule type="containsText" dxfId="3047" priority="10141" stopIfTrue="1" operator="containsText" text="NS">
      <formula>NOT(ISERROR(SEARCH("NS",O281:O294)))</formula>
    </cfRule>
  </conditionalFormatting>
  <conditionalFormatting sqref="O281:O294">
    <cfRule type="containsText" dxfId="3046" priority="10142" stopIfTrue="1" operator="containsText" text="DW">
      <formula>NOT(ISERROR(SEARCH("DW",O281:O294)))</formula>
    </cfRule>
  </conditionalFormatting>
  <conditionalFormatting sqref="O281:O294">
    <cfRule type="containsText" dxfId="3045" priority="10143" stopIfTrue="1" operator="containsText" text="NC">
      <formula>NOT(ISERROR(SEARCH("NC",O281:O294)))</formula>
    </cfRule>
  </conditionalFormatting>
  <conditionalFormatting sqref="O269:O276">
    <cfRule type="containsText" dxfId="3044" priority="10144" stopIfTrue="1" operator="containsText" text="NS">
      <formula>NOT(ISERROR(SEARCH("NS",O269:O276)))</formula>
    </cfRule>
  </conditionalFormatting>
  <conditionalFormatting sqref="O269:O276">
    <cfRule type="containsText" dxfId="3043" priority="10145" stopIfTrue="1" operator="containsText" text="DW">
      <formula>NOT(ISERROR(SEARCH("DW",O269:O276)))</formula>
    </cfRule>
  </conditionalFormatting>
  <conditionalFormatting sqref="O269:O276">
    <cfRule type="containsText" dxfId="3042" priority="10146" stopIfTrue="1" operator="containsText" text="NC">
      <formula>NOT(ISERROR(SEARCH("NC",O269:O276)))</formula>
    </cfRule>
  </conditionalFormatting>
  <conditionalFormatting sqref="O278">
    <cfRule type="containsText" dxfId="3041" priority="10147" stopIfTrue="1" operator="containsText" text="NS">
      <formula>NOT(ISERROR(SEARCH("NS",O278)))</formula>
    </cfRule>
  </conditionalFormatting>
  <conditionalFormatting sqref="O278">
    <cfRule type="containsText" dxfId="3040" priority="10148" stopIfTrue="1" operator="containsText" text="DW">
      <formula>NOT(ISERROR(SEARCH("DW",O278)))</formula>
    </cfRule>
  </conditionalFormatting>
  <conditionalFormatting sqref="O278">
    <cfRule type="containsText" dxfId="3039" priority="10149" stopIfTrue="1" operator="containsText" text="NC">
      <formula>NOT(ISERROR(SEARCH("NC",O278)))</formula>
    </cfRule>
  </conditionalFormatting>
  <conditionalFormatting sqref="O279:O280">
    <cfRule type="containsText" dxfId="3038" priority="10150" stopIfTrue="1" operator="containsText" text="NS">
      <formula>NOT(ISERROR(SEARCH("NS",O279:O280)))</formula>
    </cfRule>
  </conditionalFormatting>
  <conditionalFormatting sqref="O279:O280">
    <cfRule type="containsText" dxfId="3037" priority="10151" stopIfTrue="1" operator="containsText" text="DW">
      <formula>NOT(ISERROR(SEARCH("DW",O279:O280)))</formula>
    </cfRule>
  </conditionalFormatting>
  <conditionalFormatting sqref="O279:O280">
    <cfRule type="containsText" dxfId="3036" priority="10152" stopIfTrue="1" operator="containsText" text="NC">
      <formula>NOT(ISERROR(SEARCH("NC",O279:O280)))</formula>
    </cfRule>
  </conditionalFormatting>
  <conditionalFormatting sqref="O259">
    <cfRule type="containsText" dxfId="3035" priority="10153" stopIfTrue="1" operator="containsText" text="NS">
      <formula>NOT(ISERROR(SEARCH("NS",O259)))</formula>
    </cfRule>
  </conditionalFormatting>
  <conditionalFormatting sqref="O259">
    <cfRule type="containsText" dxfId="3034" priority="10154" stopIfTrue="1" operator="containsText" text="DW">
      <formula>NOT(ISERROR(SEARCH("DW",O259)))</formula>
    </cfRule>
  </conditionalFormatting>
  <conditionalFormatting sqref="O259">
    <cfRule type="containsText" dxfId="3033" priority="10155" stopIfTrue="1" operator="containsText" text="NC">
      <formula>NOT(ISERROR(SEARCH("NC",O259)))</formula>
    </cfRule>
  </conditionalFormatting>
  <conditionalFormatting sqref="O266:O268">
    <cfRule type="containsText" dxfId="3032" priority="10156" stopIfTrue="1" operator="containsText" text="NS">
      <formula>NOT(ISERROR(SEARCH("NS",O266:O268)))</formula>
    </cfRule>
  </conditionalFormatting>
  <conditionalFormatting sqref="O266:O268">
    <cfRule type="containsText" dxfId="3031" priority="10157" stopIfTrue="1" operator="containsText" text="DW">
      <formula>NOT(ISERROR(SEARCH("DW",O266:O268)))</formula>
    </cfRule>
  </conditionalFormatting>
  <conditionalFormatting sqref="O266:O268">
    <cfRule type="containsText" dxfId="3030" priority="10158" stopIfTrue="1" operator="containsText" text="NC">
      <formula>NOT(ISERROR(SEARCH("NC",O266:O268)))</formula>
    </cfRule>
  </conditionalFormatting>
  <conditionalFormatting sqref="O262:O263">
    <cfRule type="containsText" dxfId="3029" priority="10159" stopIfTrue="1" operator="containsText" text="NS">
      <formula>NOT(ISERROR(SEARCH("NS",O262:O263)))</formula>
    </cfRule>
  </conditionalFormatting>
  <conditionalFormatting sqref="O262:O263">
    <cfRule type="containsText" dxfId="3028" priority="10160" stopIfTrue="1" operator="containsText" text="DW">
      <formula>NOT(ISERROR(SEARCH("DW",O262:O263)))</formula>
    </cfRule>
  </conditionalFormatting>
  <conditionalFormatting sqref="O262:O263">
    <cfRule type="containsText" dxfId="3027" priority="10161" stopIfTrue="1" operator="containsText" text="NC">
      <formula>NOT(ISERROR(SEARCH("NC",O262:O263)))</formula>
    </cfRule>
  </conditionalFormatting>
  <conditionalFormatting sqref="O260:O261">
    <cfRule type="containsText" dxfId="3026" priority="10162" stopIfTrue="1" operator="containsText" text="NS">
      <formula>NOT(ISERROR(SEARCH("NS",O260:O261)))</formula>
    </cfRule>
  </conditionalFormatting>
  <conditionalFormatting sqref="O260:O261">
    <cfRule type="containsText" dxfId="3025" priority="10163" stopIfTrue="1" operator="containsText" text="DW">
      <formula>NOT(ISERROR(SEARCH("DW",O260:O261)))</formula>
    </cfRule>
  </conditionalFormatting>
  <conditionalFormatting sqref="O260:O261">
    <cfRule type="containsText" dxfId="3024" priority="10164" stopIfTrue="1" operator="containsText" text="NC">
      <formula>NOT(ISERROR(SEARCH("NC",O260:O261)))</formula>
    </cfRule>
  </conditionalFormatting>
  <conditionalFormatting sqref="O264">
    <cfRule type="containsText" dxfId="3023" priority="10165" stopIfTrue="1" operator="containsText" text="NS">
      <formula>NOT(ISERROR(SEARCH("NS",O264)))</formula>
    </cfRule>
  </conditionalFormatting>
  <conditionalFormatting sqref="O264">
    <cfRule type="containsText" dxfId="3022" priority="10166" stopIfTrue="1" operator="containsText" text="DW">
      <formula>NOT(ISERROR(SEARCH("DW",O264)))</formula>
    </cfRule>
  </conditionalFormatting>
  <conditionalFormatting sqref="O264">
    <cfRule type="containsText" dxfId="3021" priority="10167" stopIfTrue="1" operator="containsText" text="NC">
      <formula>NOT(ISERROR(SEARCH("NC",O264)))</formula>
    </cfRule>
  </conditionalFormatting>
  <conditionalFormatting sqref="O265">
    <cfRule type="containsText" dxfId="3020" priority="10168" stopIfTrue="1" operator="containsText" text="NS">
      <formula>NOT(ISERROR(SEARCH("NS",O265)))</formula>
    </cfRule>
  </conditionalFormatting>
  <conditionalFormatting sqref="O265">
    <cfRule type="containsText" dxfId="3019" priority="10169" stopIfTrue="1" operator="containsText" text="DW">
      <formula>NOT(ISERROR(SEARCH("DW",O265)))</formula>
    </cfRule>
  </conditionalFormatting>
  <conditionalFormatting sqref="O265">
    <cfRule type="containsText" dxfId="3018" priority="10170" stopIfTrue="1" operator="containsText" text="NC">
      <formula>NOT(ISERROR(SEARCH("NC",O265)))</formula>
    </cfRule>
  </conditionalFormatting>
  <conditionalFormatting sqref="O277">
    <cfRule type="containsText" dxfId="3017" priority="10171" stopIfTrue="1" operator="containsText" text="NS">
      <formula>NOT(ISERROR(SEARCH("NS",O277)))</formula>
    </cfRule>
  </conditionalFormatting>
  <conditionalFormatting sqref="O277">
    <cfRule type="containsText" dxfId="3016" priority="10172" stopIfTrue="1" operator="containsText" text="DW">
      <formula>NOT(ISERROR(SEARCH("DW",O277)))</formula>
    </cfRule>
  </conditionalFormatting>
  <conditionalFormatting sqref="O277">
    <cfRule type="containsText" dxfId="3015" priority="10173" stopIfTrue="1" operator="containsText" text="NC">
      <formula>NOT(ISERROR(SEARCH("NC",O277)))</formula>
    </cfRule>
  </conditionalFormatting>
  <conditionalFormatting sqref="AH255:AH258">
    <cfRule type="containsText" dxfId="3014" priority="10174" stopIfTrue="1" operator="containsText" text="NS">
      <formula>NOT(ISERROR(SEARCH("NS",AH255:AH258)))</formula>
    </cfRule>
  </conditionalFormatting>
  <conditionalFormatting sqref="AH255:AH258">
    <cfRule type="containsText" dxfId="3013" priority="10175" stopIfTrue="1" operator="containsText" text="DW">
      <formula>NOT(ISERROR(SEARCH("DW",AH255:AH258)))</formula>
    </cfRule>
  </conditionalFormatting>
  <conditionalFormatting sqref="AH255:AH258">
    <cfRule type="containsText" dxfId="3012" priority="10176" stopIfTrue="1" operator="containsText" text="NC">
      <formula>NOT(ISERROR(SEARCH("NC",AH255:AH258)))</formula>
    </cfRule>
  </conditionalFormatting>
  <conditionalFormatting sqref="AH281:AH294">
    <cfRule type="containsText" dxfId="3011" priority="10177" stopIfTrue="1" operator="containsText" text="NS">
      <formula>NOT(ISERROR(SEARCH("NS",AH281:AH294)))</formula>
    </cfRule>
  </conditionalFormatting>
  <conditionalFormatting sqref="AH281:AH294">
    <cfRule type="containsText" dxfId="3010" priority="10178" stopIfTrue="1" operator="containsText" text="DW">
      <formula>NOT(ISERROR(SEARCH("DW",AH281:AH294)))</formula>
    </cfRule>
  </conditionalFormatting>
  <conditionalFormatting sqref="AH281:AH294">
    <cfRule type="containsText" dxfId="3009" priority="10179" stopIfTrue="1" operator="containsText" text="NC">
      <formula>NOT(ISERROR(SEARCH("NC",AH281:AH294)))</formula>
    </cfRule>
  </conditionalFormatting>
  <conditionalFormatting sqref="AH269:AH276">
    <cfRule type="containsText" dxfId="3008" priority="10180" stopIfTrue="1" operator="containsText" text="NS">
      <formula>NOT(ISERROR(SEARCH("NS",AH269:AH276)))</formula>
    </cfRule>
  </conditionalFormatting>
  <conditionalFormatting sqref="AH269:AH276">
    <cfRule type="containsText" dxfId="3007" priority="10181" stopIfTrue="1" operator="containsText" text="DW">
      <formula>NOT(ISERROR(SEARCH("DW",AH269:AH276)))</formula>
    </cfRule>
  </conditionalFormatting>
  <conditionalFormatting sqref="AH269:AH276">
    <cfRule type="containsText" dxfId="3006" priority="10182" stopIfTrue="1" operator="containsText" text="NC">
      <formula>NOT(ISERROR(SEARCH("NC",AH269:AH276)))</formula>
    </cfRule>
  </conditionalFormatting>
  <conditionalFormatting sqref="AH278">
    <cfRule type="containsText" dxfId="3005" priority="10183" stopIfTrue="1" operator="containsText" text="NS">
      <formula>NOT(ISERROR(SEARCH("NS",AH278)))</formula>
    </cfRule>
  </conditionalFormatting>
  <conditionalFormatting sqref="AH278">
    <cfRule type="containsText" dxfId="3004" priority="10184" stopIfTrue="1" operator="containsText" text="DW">
      <formula>NOT(ISERROR(SEARCH("DW",AH278)))</formula>
    </cfRule>
  </conditionalFormatting>
  <conditionalFormatting sqref="AH278">
    <cfRule type="containsText" dxfId="3003" priority="10185" stopIfTrue="1" operator="containsText" text="NC">
      <formula>NOT(ISERROR(SEARCH("NC",AH278)))</formula>
    </cfRule>
  </conditionalFormatting>
  <conditionalFormatting sqref="AH279:AH280">
    <cfRule type="containsText" dxfId="3002" priority="10186" stopIfTrue="1" operator="containsText" text="NS">
      <formula>NOT(ISERROR(SEARCH("NS",AH279:AH280)))</formula>
    </cfRule>
  </conditionalFormatting>
  <conditionalFormatting sqref="AH279:AH280">
    <cfRule type="containsText" dxfId="3001" priority="10187" stopIfTrue="1" operator="containsText" text="DW">
      <formula>NOT(ISERROR(SEARCH("DW",AH279:AH280)))</formula>
    </cfRule>
  </conditionalFormatting>
  <conditionalFormatting sqref="AH279:AH280">
    <cfRule type="containsText" dxfId="3000" priority="10188" stopIfTrue="1" operator="containsText" text="NC">
      <formula>NOT(ISERROR(SEARCH("NC",AH279:AH280)))</formula>
    </cfRule>
  </conditionalFormatting>
  <conditionalFormatting sqref="AH259">
    <cfRule type="containsText" dxfId="2999" priority="10189" stopIfTrue="1" operator="containsText" text="NS">
      <formula>NOT(ISERROR(SEARCH("NS",AH259)))</formula>
    </cfRule>
  </conditionalFormatting>
  <conditionalFormatting sqref="AH259">
    <cfRule type="containsText" dxfId="2998" priority="10190" stopIfTrue="1" operator="containsText" text="DW">
      <formula>NOT(ISERROR(SEARCH("DW",AH259)))</formula>
    </cfRule>
  </conditionalFormatting>
  <conditionalFormatting sqref="AH259">
    <cfRule type="containsText" dxfId="2997" priority="10191" stopIfTrue="1" operator="containsText" text="NC">
      <formula>NOT(ISERROR(SEARCH("NC",AH259)))</formula>
    </cfRule>
  </conditionalFormatting>
  <conditionalFormatting sqref="AH266:AH268">
    <cfRule type="containsText" dxfId="2996" priority="10192" stopIfTrue="1" operator="containsText" text="NS">
      <formula>NOT(ISERROR(SEARCH("NS",AH266:AH268)))</formula>
    </cfRule>
  </conditionalFormatting>
  <conditionalFormatting sqref="AH266:AH268">
    <cfRule type="containsText" dxfId="2995" priority="10193" stopIfTrue="1" operator="containsText" text="DW">
      <formula>NOT(ISERROR(SEARCH("DW",AH266:AH268)))</formula>
    </cfRule>
  </conditionalFormatting>
  <conditionalFormatting sqref="AH266:AH268">
    <cfRule type="containsText" dxfId="2994" priority="10194" stopIfTrue="1" operator="containsText" text="NC">
      <formula>NOT(ISERROR(SEARCH("NC",AH266:AH268)))</formula>
    </cfRule>
  </conditionalFormatting>
  <conditionalFormatting sqref="AH262:AH263">
    <cfRule type="containsText" dxfId="2993" priority="10195" stopIfTrue="1" operator="containsText" text="NS">
      <formula>NOT(ISERROR(SEARCH("NS",AH262:AH263)))</formula>
    </cfRule>
  </conditionalFormatting>
  <conditionalFormatting sqref="AH262:AH263">
    <cfRule type="containsText" dxfId="2992" priority="10196" stopIfTrue="1" operator="containsText" text="DW">
      <formula>NOT(ISERROR(SEARCH("DW",AH262:AH263)))</formula>
    </cfRule>
  </conditionalFormatting>
  <conditionalFormatting sqref="AH262:AH263">
    <cfRule type="containsText" dxfId="2991" priority="10197" stopIfTrue="1" operator="containsText" text="NC">
      <formula>NOT(ISERROR(SEARCH("NC",AH262:AH263)))</formula>
    </cfRule>
  </conditionalFormatting>
  <conditionalFormatting sqref="AH260:AH261">
    <cfRule type="containsText" dxfId="2990" priority="10198" stopIfTrue="1" operator="containsText" text="NS">
      <formula>NOT(ISERROR(SEARCH("NS",AH260:AH261)))</formula>
    </cfRule>
  </conditionalFormatting>
  <conditionalFormatting sqref="AH260:AH261">
    <cfRule type="containsText" dxfId="2989" priority="10199" stopIfTrue="1" operator="containsText" text="DW">
      <formula>NOT(ISERROR(SEARCH("DW",AH260:AH261)))</formula>
    </cfRule>
  </conditionalFormatting>
  <conditionalFormatting sqref="AH260:AH261">
    <cfRule type="containsText" dxfId="2988" priority="10200" stopIfTrue="1" operator="containsText" text="NC">
      <formula>NOT(ISERROR(SEARCH("NC",AH260:AH261)))</formula>
    </cfRule>
  </conditionalFormatting>
  <conditionalFormatting sqref="AH264">
    <cfRule type="containsText" dxfId="2987" priority="10201" stopIfTrue="1" operator="containsText" text="NS">
      <formula>NOT(ISERROR(SEARCH("NS",AH264)))</formula>
    </cfRule>
  </conditionalFormatting>
  <conditionalFormatting sqref="AH264">
    <cfRule type="containsText" dxfId="2986" priority="10202" stopIfTrue="1" operator="containsText" text="DW">
      <formula>NOT(ISERROR(SEARCH("DW",AH264)))</formula>
    </cfRule>
  </conditionalFormatting>
  <conditionalFormatting sqref="AH264">
    <cfRule type="containsText" dxfId="2985" priority="10203" stopIfTrue="1" operator="containsText" text="NC">
      <formula>NOT(ISERROR(SEARCH("NC",AH264)))</formula>
    </cfRule>
  </conditionalFormatting>
  <conditionalFormatting sqref="AH265">
    <cfRule type="containsText" dxfId="2984" priority="10204" stopIfTrue="1" operator="containsText" text="NS">
      <formula>NOT(ISERROR(SEARCH("NS",AH265)))</formula>
    </cfRule>
  </conditionalFormatting>
  <conditionalFormatting sqref="AH265">
    <cfRule type="containsText" dxfId="2983" priority="10205" stopIfTrue="1" operator="containsText" text="DW">
      <formula>NOT(ISERROR(SEARCH("DW",AH265)))</formula>
    </cfRule>
  </conditionalFormatting>
  <conditionalFormatting sqref="AH265">
    <cfRule type="containsText" dxfId="2982" priority="10206" stopIfTrue="1" operator="containsText" text="NC">
      <formula>NOT(ISERROR(SEARCH("NC",AH265)))</formula>
    </cfRule>
  </conditionalFormatting>
  <conditionalFormatting sqref="AH277">
    <cfRule type="containsText" dxfId="2981" priority="10207" stopIfTrue="1" operator="containsText" text="NS">
      <formula>NOT(ISERROR(SEARCH("NS",AH277)))</formula>
    </cfRule>
  </conditionalFormatting>
  <conditionalFormatting sqref="AH277">
    <cfRule type="containsText" dxfId="2980" priority="10208" stopIfTrue="1" operator="containsText" text="DW">
      <formula>NOT(ISERROR(SEARCH("DW",AH277)))</formula>
    </cfRule>
  </conditionalFormatting>
  <conditionalFormatting sqref="AH277">
    <cfRule type="containsText" dxfId="2979" priority="10209" stopIfTrue="1" operator="containsText" text="NC">
      <formula>NOT(ISERROR(SEARCH("NC",AH277)))</formula>
    </cfRule>
  </conditionalFormatting>
  <conditionalFormatting sqref="AK255:AK258">
    <cfRule type="containsText" dxfId="2978" priority="10210" stopIfTrue="1" operator="containsText" text="NS">
      <formula>NOT(ISERROR(SEARCH("NS",AK255:AK258)))</formula>
    </cfRule>
  </conditionalFormatting>
  <conditionalFormatting sqref="AK255:AK258">
    <cfRule type="containsText" dxfId="2977" priority="10211" stopIfTrue="1" operator="containsText" text="DW">
      <formula>NOT(ISERROR(SEARCH("DW",AK255:AK258)))</formula>
    </cfRule>
  </conditionalFormatting>
  <conditionalFormatting sqref="AK255:AK258">
    <cfRule type="containsText" dxfId="2976" priority="10212" stopIfTrue="1" operator="containsText" text="NC">
      <formula>NOT(ISERROR(SEARCH("NC",AK255:AK258)))</formula>
    </cfRule>
  </conditionalFormatting>
  <conditionalFormatting sqref="AK281:AK294">
    <cfRule type="containsText" dxfId="2975" priority="10213" stopIfTrue="1" operator="containsText" text="NS">
      <formula>NOT(ISERROR(SEARCH("NS",AK281:AK294)))</formula>
    </cfRule>
  </conditionalFormatting>
  <conditionalFormatting sqref="AK281:AK294">
    <cfRule type="containsText" dxfId="2974" priority="10214" stopIfTrue="1" operator="containsText" text="DW">
      <formula>NOT(ISERROR(SEARCH("DW",AK281:AK294)))</formula>
    </cfRule>
  </conditionalFormatting>
  <conditionalFormatting sqref="AK281:AK294">
    <cfRule type="containsText" dxfId="2973" priority="10215" stopIfTrue="1" operator="containsText" text="NC">
      <formula>NOT(ISERROR(SEARCH("NC",AK281:AK294)))</formula>
    </cfRule>
  </conditionalFormatting>
  <conditionalFormatting sqref="AK269:AK276">
    <cfRule type="containsText" dxfId="2972" priority="10216" stopIfTrue="1" operator="containsText" text="NS">
      <formula>NOT(ISERROR(SEARCH("NS",AK269:AK276)))</formula>
    </cfRule>
  </conditionalFormatting>
  <conditionalFormatting sqref="AK269:AK276">
    <cfRule type="containsText" dxfId="2971" priority="10217" stopIfTrue="1" operator="containsText" text="DW">
      <formula>NOT(ISERROR(SEARCH("DW",AK269:AK276)))</formula>
    </cfRule>
  </conditionalFormatting>
  <conditionalFormatting sqref="AK269:AK276">
    <cfRule type="containsText" dxfId="2970" priority="10218" stopIfTrue="1" operator="containsText" text="NC">
      <formula>NOT(ISERROR(SEARCH("NC",AK269:AK276)))</formula>
    </cfRule>
  </conditionalFormatting>
  <conditionalFormatting sqref="AK278">
    <cfRule type="containsText" dxfId="2969" priority="10219" stopIfTrue="1" operator="containsText" text="NS">
      <formula>NOT(ISERROR(SEARCH("NS",AK278)))</formula>
    </cfRule>
  </conditionalFormatting>
  <conditionalFormatting sqref="AK278">
    <cfRule type="containsText" dxfId="2968" priority="10220" stopIfTrue="1" operator="containsText" text="DW">
      <formula>NOT(ISERROR(SEARCH("DW",AK278)))</formula>
    </cfRule>
  </conditionalFormatting>
  <conditionalFormatting sqref="AK278">
    <cfRule type="containsText" dxfId="2967" priority="10221" stopIfTrue="1" operator="containsText" text="NC">
      <formula>NOT(ISERROR(SEARCH("NC",AK278)))</formula>
    </cfRule>
  </conditionalFormatting>
  <conditionalFormatting sqref="AK279:AK280">
    <cfRule type="containsText" dxfId="2966" priority="10222" stopIfTrue="1" operator="containsText" text="NS">
      <formula>NOT(ISERROR(SEARCH("NS",AK279:AK280)))</formula>
    </cfRule>
  </conditionalFormatting>
  <conditionalFormatting sqref="AK279:AK280">
    <cfRule type="containsText" dxfId="2965" priority="10223" stopIfTrue="1" operator="containsText" text="DW">
      <formula>NOT(ISERROR(SEARCH("DW",AK279:AK280)))</formula>
    </cfRule>
  </conditionalFormatting>
  <conditionalFormatting sqref="AK279:AK280">
    <cfRule type="containsText" dxfId="2964" priority="10224" stopIfTrue="1" operator="containsText" text="NC">
      <formula>NOT(ISERROR(SEARCH("NC",AK279:AK280)))</formula>
    </cfRule>
  </conditionalFormatting>
  <conditionalFormatting sqref="AK259">
    <cfRule type="containsText" dxfId="2963" priority="10225" stopIfTrue="1" operator="containsText" text="NS">
      <formula>NOT(ISERROR(SEARCH("NS",AK259)))</formula>
    </cfRule>
  </conditionalFormatting>
  <conditionalFormatting sqref="AK259">
    <cfRule type="containsText" dxfId="2962" priority="10226" stopIfTrue="1" operator="containsText" text="DW">
      <formula>NOT(ISERROR(SEARCH("DW",AK259)))</formula>
    </cfRule>
  </conditionalFormatting>
  <conditionalFormatting sqref="AK259">
    <cfRule type="containsText" dxfId="2961" priority="10227" stopIfTrue="1" operator="containsText" text="NC">
      <formula>NOT(ISERROR(SEARCH("NC",AK259)))</formula>
    </cfRule>
  </conditionalFormatting>
  <conditionalFormatting sqref="AK266:AK268">
    <cfRule type="containsText" dxfId="2960" priority="10228" stopIfTrue="1" operator="containsText" text="NS">
      <formula>NOT(ISERROR(SEARCH("NS",AK266:AK268)))</formula>
    </cfRule>
  </conditionalFormatting>
  <conditionalFormatting sqref="AK266:AK268">
    <cfRule type="containsText" dxfId="2959" priority="10229" stopIfTrue="1" operator="containsText" text="DW">
      <formula>NOT(ISERROR(SEARCH("DW",AK266:AK268)))</formula>
    </cfRule>
  </conditionalFormatting>
  <conditionalFormatting sqref="AK266:AK268">
    <cfRule type="containsText" dxfId="2958" priority="10230" stopIfTrue="1" operator="containsText" text="NC">
      <formula>NOT(ISERROR(SEARCH("NC",AK266:AK268)))</formula>
    </cfRule>
  </conditionalFormatting>
  <conditionalFormatting sqref="AK262:AK263">
    <cfRule type="containsText" dxfId="2957" priority="10231" stopIfTrue="1" operator="containsText" text="NS">
      <formula>NOT(ISERROR(SEARCH("NS",AK262:AK263)))</formula>
    </cfRule>
  </conditionalFormatting>
  <conditionalFormatting sqref="AK262:AK263">
    <cfRule type="containsText" dxfId="2956" priority="10232" stopIfTrue="1" operator="containsText" text="DW">
      <formula>NOT(ISERROR(SEARCH("DW",AK262:AK263)))</formula>
    </cfRule>
  </conditionalFormatting>
  <conditionalFormatting sqref="AK262:AK263">
    <cfRule type="containsText" dxfId="2955" priority="10233" stopIfTrue="1" operator="containsText" text="NC">
      <formula>NOT(ISERROR(SEARCH("NC",AK262:AK263)))</formula>
    </cfRule>
  </conditionalFormatting>
  <conditionalFormatting sqref="AK260:AK261">
    <cfRule type="containsText" dxfId="2954" priority="10234" stopIfTrue="1" operator="containsText" text="NS">
      <formula>NOT(ISERROR(SEARCH("NS",AK260:AK261)))</formula>
    </cfRule>
  </conditionalFormatting>
  <conditionalFormatting sqref="AK260:AK261">
    <cfRule type="containsText" dxfId="2953" priority="10235" stopIfTrue="1" operator="containsText" text="DW">
      <formula>NOT(ISERROR(SEARCH("DW",AK260:AK261)))</formula>
    </cfRule>
  </conditionalFormatting>
  <conditionalFormatting sqref="AK260:AK261">
    <cfRule type="containsText" dxfId="2952" priority="10236" stopIfTrue="1" operator="containsText" text="NC">
      <formula>NOT(ISERROR(SEARCH("NC",AK260:AK261)))</formula>
    </cfRule>
  </conditionalFormatting>
  <conditionalFormatting sqref="AK264">
    <cfRule type="containsText" dxfId="2951" priority="10237" stopIfTrue="1" operator="containsText" text="NS">
      <formula>NOT(ISERROR(SEARCH("NS",AK264)))</formula>
    </cfRule>
  </conditionalFormatting>
  <conditionalFormatting sqref="AK264">
    <cfRule type="containsText" dxfId="2950" priority="10238" stopIfTrue="1" operator="containsText" text="DW">
      <formula>NOT(ISERROR(SEARCH("DW",AK264)))</formula>
    </cfRule>
  </conditionalFormatting>
  <conditionalFormatting sqref="AK264">
    <cfRule type="containsText" dxfId="2949" priority="10239" stopIfTrue="1" operator="containsText" text="NC">
      <formula>NOT(ISERROR(SEARCH("NC",AK264)))</formula>
    </cfRule>
  </conditionalFormatting>
  <conditionalFormatting sqref="AK265">
    <cfRule type="containsText" dxfId="2948" priority="10240" stopIfTrue="1" operator="containsText" text="NS">
      <formula>NOT(ISERROR(SEARCH("NS",AK265)))</formula>
    </cfRule>
  </conditionalFormatting>
  <conditionalFormatting sqref="AK265">
    <cfRule type="containsText" dxfId="2947" priority="10241" stopIfTrue="1" operator="containsText" text="DW">
      <formula>NOT(ISERROR(SEARCH("DW",AK265)))</formula>
    </cfRule>
  </conditionalFormatting>
  <conditionalFormatting sqref="AK265">
    <cfRule type="containsText" dxfId="2946" priority="10242" stopIfTrue="1" operator="containsText" text="NC">
      <formula>NOT(ISERROR(SEARCH("NC",AK265)))</formula>
    </cfRule>
  </conditionalFormatting>
  <conditionalFormatting sqref="AK277">
    <cfRule type="containsText" dxfId="2945" priority="10243" stopIfTrue="1" operator="containsText" text="NS">
      <formula>NOT(ISERROR(SEARCH("NS",AK277)))</formula>
    </cfRule>
  </conditionalFormatting>
  <conditionalFormatting sqref="AK277">
    <cfRule type="containsText" dxfId="2944" priority="10244" stopIfTrue="1" operator="containsText" text="DW">
      <formula>NOT(ISERROR(SEARCH("DW",AK277)))</formula>
    </cfRule>
  </conditionalFormatting>
  <conditionalFormatting sqref="AK277">
    <cfRule type="containsText" dxfId="2943" priority="10245" stopIfTrue="1" operator="containsText" text="NC">
      <formula>NOT(ISERROR(SEARCH("NC",AK277)))</formula>
    </cfRule>
  </conditionalFormatting>
  <conditionalFormatting sqref="P255:P258">
    <cfRule type="containsText" dxfId="2942" priority="10246" stopIfTrue="1" operator="containsText" text="NS">
      <formula>NOT(ISERROR(SEARCH("NS",P255:P258)))</formula>
    </cfRule>
  </conditionalFormatting>
  <conditionalFormatting sqref="P255:P258">
    <cfRule type="containsText" dxfId="2941" priority="10247" stopIfTrue="1" operator="containsText" text="DW">
      <formula>NOT(ISERROR(SEARCH("DW",P255:P258)))</formula>
    </cfRule>
  </conditionalFormatting>
  <conditionalFormatting sqref="P255:P258">
    <cfRule type="containsText" dxfId="2940" priority="10248" stopIfTrue="1" operator="containsText" text="NC">
      <formula>NOT(ISERROR(SEARCH("NC",P255:P258)))</formula>
    </cfRule>
  </conditionalFormatting>
  <conditionalFormatting sqref="P281:P294">
    <cfRule type="containsText" dxfId="2939" priority="10249" stopIfTrue="1" operator="containsText" text="NS">
      <formula>NOT(ISERROR(SEARCH("NS",P281:P294)))</formula>
    </cfRule>
  </conditionalFormatting>
  <conditionalFormatting sqref="P281:P294">
    <cfRule type="containsText" dxfId="2938" priority="10250" stopIfTrue="1" operator="containsText" text="DW">
      <formula>NOT(ISERROR(SEARCH("DW",P281:P294)))</formula>
    </cfRule>
  </conditionalFormatting>
  <conditionalFormatting sqref="P281:P294">
    <cfRule type="containsText" dxfId="2937" priority="10251" stopIfTrue="1" operator="containsText" text="NC">
      <formula>NOT(ISERROR(SEARCH("NC",P281:P294)))</formula>
    </cfRule>
  </conditionalFormatting>
  <conditionalFormatting sqref="P269:P276">
    <cfRule type="containsText" dxfId="2936" priority="10252" stopIfTrue="1" operator="containsText" text="NS">
      <formula>NOT(ISERROR(SEARCH("NS",P269:P276)))</formula>
    </cfRule>
  </conditionalFormatting>
  <conditionalFormatting sqref="P269:P276">
    <cfRule type="containsText" dxfId="2935" priority="10253" stopIfTrue="1" operator="containsText" text="DW">
      <formula>NOT(ISERROR(SEARCH("DW",P269:P276)))</formula>
    </cfRule>
  </conditionalFormatting>
  <conditionalFormatting sqref="P269:P276">
    <cfRule type="containsText" dxfId="2934" priority="10254" stopIfTrue="1" operator="containsText" text="NC">
      <formula>NOT(ISERROR(SEARCH("NC",P269:P276)))</formula>
    </cfRule>
  </conditionalFormatting>
  <conditionalFormatting sqref="P278">
    <cfRule type="containsText" dxfId="2933" priority="10255" stopIfTrue="1" operator="containsText" text="NS">
      <formula>NOT(ISERROR(SEARCH("NS",P278)))</formula>
    </cfRule>
  </conditionalFormatting>
  <conditionalFormatting sqref="P278">
    <cfRule type="containsText" dxfId="2932" priority="10256" stopIfTrue="1" operator="containsText" text="DW">
      <formula>NOT(ISERROR(SEARCH("DW",P278)))</formula>
    </cfRule>
  </conditionalFormatting>
  <conditionalFormatting sqref="P278">
    <cfRule type="containsText" dxfId="2931" priority="10257" stopIfTrue="1" operator="containsText" text="NC">
      <formula>NOT(ISERROR(SEARCH("NC",P278)))</formula>
    </cfRule>
  </conditionalFormatting>
  <conditionalFormatting sqref="P279:P280">
    <cfRule type="containsText" dxfId="2930" priority="10258" stopIfTrue="1" operator="containsText" text="NS">
      <formula>NOT(ISERROR(SEARCH("NS",P279:P280)))</formula>
    </cfRule>
  </conditionalFormatting>
  <conditionalFormatting sqref="P279:P280">
    <cfRule type="containsText" dxfId="2929" priority="10259" stopIfTrue="1" operator="containsText" text="DW">
      <formula>NOT(ISERROR(SEARCH("DW",P279:P280)))</formula>
    </cfRule>
  </conditionalFormatting>
  <conditionalFormatting sqref="P279:P280">
    <cfRule type="containsText" dxfId="2928" priority="10260" stopIfTrue="1" operator="containsText" text="NC">
      <formula>NOT(ISERROR(SEARCH("NC",P279:P280)))</formula>
    </cfRule>
  </conditionalFormatting>
  <conditionalFormatting sqref="P259">
    <cfRule type="containsText" dxfId="2927" priority="10261" stopIfTrue="1" operator="containsText" text="NS">
      <formula>NOT(ISERROR(SEARCH("NS",P259)))</formula>
    </cfRule>
  </conditionalFormatting>
  <conditionalFormatting sqref="P259">
    <cfRule type="containsText" dxfId="2926" priority="10262" stopIfTrue="1" operator="containsText" text="DW">
      <formula>NOT(ISERROR(SEARCH("DW",P259)))</formula>
    </cfRule>
  </conditionalFormatting>
  <conditionalFormatting sqref="P259">
    <cfRule type="containsText" dxfId="2925" priority="10263" stopIfTrue="1" operator="containsText" text="NC">
      <formula>NOT(ISERROR(SEARCH("NC",P259)))</formula>
    </cfRule>
  </conditionalFormatting>
  <conditionalFormatting sqref="P266:P268">
    <cfRule type="containsText" dxfId="2924" priority="10264" stopIfTrue="1" operator="containsText" text="NS">
      <formula>NOT(ISERROR(SEARCH("NS",P266:P268)))</formula>
    </cfRule>
  </conditionalFormatting>
  <conditionalFormatting sqref="P266:P268">
    <cfRule type="containsText" dxfId="2923" priority="10265" stopIfTrue="1" operator="containsText" text="DW">
      <formula>NOT(ISERROR(SEARCH("DW",P266:P268)))</formula>
    </cfRule>
  </conditionalFormatting>
  <conditionalFormatting sqref="P266:P268">
    <cfRule type="containsText" dxfId="2922" priority="10266" stopIfTrue="1" operator="containsText" text="NC">
      <formula>NOT(ISERROR(SEARCH("NC",P266:P268)))</formula>
    </cfRule>
  </conditionalFormatting>
  <conditionalFormatting sqref="P262:P263">
    <cfRule type="containsText" dxfId="2921" priority="10267" stopIfTrue="1" operator="containsText" text="NS">
      <formula>NOT(ISERROR(SEARCH("NS",P262:P263)))</formula>
    </cfRule>
  </conditionalFormatting>
  <conditionalFormatting sqref="P262:P263">
    <cfRule type="containsText" dxfId="2920" priority="10268" stopIfTrue="1" operator="containsText" text="DW">
      <formula>NOT(ISERROR(SEARCH("DW",P262:P263)))</formula>
    </cfRule>
  </conditionalFormatting>
  <conditionalFormatting sqref="P262:P263">
    <cfRule type="containsText" dxfId="2919" priority="10269" stopIfTrue="1" operator="containsText" text="NC">
      <formula>NOT(ISERROR(SEARCH("NC",P262:P263)))</formula>
    </cfRule>
  </conditionalFormatting>
  <conditionalFormatting sqref="P260:P261">
    <cfRule type="containsText" dxfId="2918" priority="10270" stopIfTrue="1" operator="containsText" text="NS">
      <formula>NOT(ISERROR(SEARCH("NS",P260:P261)))</formula>
    </cfRule>
  </conditionalFormatting>
  <conditionalFormatting sqref="P260:P261">
    <cfRule type="containsText" dxfId="2917" priority="10271" stopIfTrue="1" operator="containsText" text="DW">
      <formula>NOT(ISERROR(SEARCH("DW",P260:P261)))</formula>
    </cfRule>
  </conditionalFormatting>
  <conditionalFormatting sqref="P260:P261">
    <cfRule type="containsText" dxfId="2916" priority="10272" stopIfTrue="1" operator="containsText" text="NC">
      <formula>NOT(ISERROR(SEARCH("NC",P260:P261)))</formula>
    </cfRule>
  </conditionalFormatting>
  <conditionalFormatting sqref="P264">
    <cfRule type="containsText" dxfId="2915" priority="10273" stopIfTrue="1" operator="containsText" text="NS">
      <formula>NOT(ISERROR(SEARCH("NS",P264)))</formula>
    </cfRule>
  </conditionalFormatting>
  <conditionalFormatting sqref="P264">
    <cfRule type="containsText" dxfId="2914" priority="10274" stopIfTrue="1" operator="containsText" text="DW">
      <formula>NOT(ISERROR(SEARCH("DW",P264)))</formula>
    </cfRule>
  </conditionalFormatting>
  <conditionalFormatting sqref="P264">
    <cfRule type="containsText" dxfId="2913" priority="10275" stopIfTrue="1" operator="containsText" text="NC">
      <formula>NOT(ISERROR(SEARCH("NC",P264)))</formula>
    </cfRule>
  </conditionalFormatting>
  <conditionalFormatting sqref="P265">
    <cfRule type="containsText" dxfId="2912" priority="10276" stopIfTrue="1" operator="containsText" text="NS">
      <formula>NOT(ISERROR(SEARCH("NS",P265)))</formula>
    </cfRule>
  </conditionalFormatting>
  <conditionalFormatting sqref="P265">
    <cfRule type="containsText" dxfId="2911" priority="10277" stopIfTrue="1" operator="containsText" text="DW">
      <formula>NOT(ISERROR(SEARCH("DW",P265)))</formula>
    </cfRule>
  </conditionalFormatting>
  <conditionalFormatting sqref="P265">
    <cfRule type="containsText" dxfId="2910" priority="10278" stopIfTrue="1" operator="containsText" text="NC">
      <formula>NOT(ISERROR(SEARCH("NC",P265)))</formula>
    </cfRule>
  </conditionalFormatting>
  <conditionalFormatting sqref="P277">
    <cfRule type="containsText" dxfId="2909" priority="10279" stopIfTrue="1" operator="containsText" text="NS">
      <formula>NOT(ISERROR(SEARCH("NS",P277)))</formula>
    </cfRule>
  </conditionalFormatting>
  <conditionalFormatting sqref="P277">
    <cfRule type="containsText" dxfId="2908" priority="10280" stopIfTrue="1" operator="containsText" text="DW">
      <formula>NOT(ISERROR(SEARCH("DW",P277)))</formula>
    </cfRule>
  </conditionalFormatting>
  <conditionalFormatting sqref="P277">
    <cfRule type="containsText" dxfId="2907" priority="10281" stopIfTrue="1" operator="containsText" text="NC">
      <formula>NOT(ISERROR(SEARCH("NC",P277)))</formula>
    </cfRule>
  </conditionalFormatting>
  <conditionalFormatting sqref="AI255:AI258">
    <cfRule type="containsText" dxfId="2906" priority="10282" stopIfTrue="1" operator="containsText" text="NS">
      <formula>NOT(ISERROR(SEARCH("NS",AI255:AI258)))</formula>
    </cfRule>
  </conditionalFormatting>
  <conditionalFormatting sqref="AI255:AI258">
    <cfRule type="containsText" dxfId="2905" priority="10283" stopIfTrue="1" operator="containsText" text="DW">
      <formula>NOT(ISERROR(SEARCH("DW",AI255:AI258)))</formula>
    </cfRule>
  </conditionalFormatting>
  <conditionalFormatting sqref="AI255:AI258">
    <cfRule type="containsText" dxfId="2904" priority="10284" stopIfTrue="1" operator="containsText" text="NC">
      <formula>NOT(ISERROR(SEARCH("NC",AI255:AI258)))</formula>
    </cfRule>
  </conditionalFormatting>
  <conditionalFormatting sqref="AI281:AI294">
    <cfRule type="containsText" dxfId="2903" priority="10285" stopIfTrue="1" operator="containsText" text="NS">
      <formula>NOT(ISERROR(SEARCH("NS",AI281:AI294)))</formula>
    </cfRule>
  </conditionalFormatting>
  <conditionalFormatting sqref="AI281:AI294">
    <cfRule type="containsText" dxfId="2902" priority="10286" stopIfTrue="1" operator="containsText" text="DW">
      <formula>NOT(ISERROR(SEARCH("DW",AI281:AI294)))</formula>
    </cfRule>
  </conditionalFormatting>
  <conditionalFormatting sqref="AI281:AI294">
    <cfRule type="containsText" dxfId="2901" priority="10287" stopIfTrue="1" operator="containsText" text="NC">
      <formula>NOT(ISERROR(SEARCH("NC",AI281:AI294)))</formula>
    </cfRule>
  </conditionalFormatting>
  <conditionalFormatting sqref="AI269:AI276">
    <cfRule type="containsText" dxfId="2900" priority="10288" stopIfTrue="1" operator="containsText" text="NS">
      <formula>NOT(ISERROR(SEARCH("NS",AI269:AI276)))</formula>
    </cfRule>
  </conditionalFormatting>
  <conditionalFormatting sqref="AI269:AI276">
    <cfRule type="containsText" dxfId="2899" priority="10289" stopIfTrue="1" operator="containsText" text="DW">
      <formula>NOT(ISERROR(SEARCH("DW",AI269:AI276)))</formula>
    </cfRule>
  </conditionalFormatting>
  <conditionalFormatting sqref="AI269:AI276">
    <cfRule type="containsText" dxfId="2898" priority="10290" stopIfTrue="1" operator="containsText" text="NC">
      <formula>NOT(ISERROR(SEARCH("NC",AI269:AI276)))</formula>
    </cfRule>
  </conditionalFormatting>
  <conditionalFormatting sqref="AI278">
    <cfRule type="containsText" dxfId="2897" priority="10291" stopIfTrue="1" operator="containsText" text="NS">
      <formula>NOT(ISERROR(SEARCH("NS",AI278)))</formula>
    </cfRule>
  </conditionalFormatting>
  <conditionalFormatting sqref="AI278">
    <cfRule type="containsText" dxfId="2896" priority="10292" stopIfTrue="1" operator="containsText" text="DW">
      <formula>NOT(ISERROR(SEARCH("DW",AI278)))</formula>
    </cfRule>
  </conditionalFormatting>
  <conditionalFormatting sqref="AI278">
    <cfRule type="containsText" dxfId="2895" priority="10293" stopIfTrue="1" operator="containsText" text="NC">
      <formula>NOT(ISERROR(SEARCH("NC",AI278)))</formula>
    </cfRule>
  </conditionalFormatting>
  <conditionalFormatting sqref="AI279:AI280">
    <cfRule type="containsText" dxfId="2894" priority="10294" stopIfTrue="1" operator="containsText" text="NS">
      <formula>NOT(ISERROR(SEARCH("NS",AI279:AI280)))</formula>
    </cfRule>
  </conditionalFormatting>
  <conditionalFormatting sqref="AI279:AI280">
    <cfRule type="containsText" dxfId="2893" priority="10295" stopIfTrue="1" operator="containsText" text="DW">
      <formula>NOT(ISERROR(SEARCH("DW",AI279:AI280)))</formula>
    </cfRule>
  </conditionalFormatting>
  <conditionalFormatting sqref="AI279:AI280">
    <cfRule type="containsText" dxfId="2892" priority="10296" stopIfTrue="1" operator="containsText" text="NC">
      <formula>NOT(ISERROR(SEARCH("NC",AI279:AI280)))</formula>
    </cfRule>
  </conditionalFormatting>
  <conditionalFormatting sqref="AI259">
    <cfRule type="containsText" dxfId="2891" priority="10297" stopIfTrue="1" operator="containsText" text="NS">
      <formula>NOT(ISERROR(SEARCH("NS",AI259)))</formula>
    </cfRule>
  </conditionalFormatting>
  <conditionalFormatting sqref="AI259">
    <cfRule type="containsText" dxfId="2890" priority="10298" stopIfTrue="1" operator="containsText" text="DW">
      <formula>NOT(ISERROR(SEARCH("DW",AI259)))</formula>
    </cfRule>
  </conditionalFormatting>
  <conditionalFormatting sqref="AI259">
    <cfRule type="containsText" dxfId="2889" priority="10299" stopIfTrue="1" operator="containsText" text="NC">
      <formula>NOT(ISERROR(SEARCH("NC",AI259)))</formula>
    </cfRule>
  </conditionalFormatting>
  <conditionalFormatting sqref="AI266:AI268">
    <cfRule type="containsText" dxfId="2888" priority="10300" stopIfTrue="1" operator="containsText" text="NS">
      <formula>NOT(ISERROR(SEARCH("NS",AI266:AI268)))</formula>
    </cfRule>
  </conditionalFormatting>
  <conditionalFormatting sqref="AI266:AI268">
    <cfRule type="containsText" dxfId="2887" priority="10301" stopIfTrue="1" operator="containsText" text="DW">
      <formula>NOT(ISERROR(SEARCH("DW",AI266:AI268)))</formula>
    </cfRule>
  </conditionalFormatting>
  <conditionalFormatting sqref="AI266:AI268">
    <cfRule type="containsText" dxfId="2886" priority="10302" stopIfTrue="1" operator="containsText" text="NC">
      <formula>NOT(ISERROR(SEARCH("NC",AI266:AI268)))</formula>
    </cfRule>
  </conditionalFormatting>
  <conditionalFormatting sqref="AI262:AI263">
    <cfRule type="containsText" dxfId="2885" priority="10303" stopIfTrue="1" operator="containsText" text="NS">
      <formula>NOT(ISERROR(SEARCH("NS",AI262:AI263)))</formula>
    </cfRule>
  </conditionalFormatting>
  <conditionalFormatting sqref="AI262:AI263">
    <cfRule type="containsText" dxfId="2884" priority="10304" stopIfTrue="1" operator="containsText" text="DW">
      <formula>NOT(ISERROR(SEARCH("DW",AI262:AI263)))</formula>
    </cfRule>
  </conditionalFormatting>
  <conditionalFormatting sqref="AI262:AI263">
    <cfRule type="containsText" dxfId="2883" priority="10305" stopIfTrue="1" operator="containsText" text="NC">
      <formula>NOT(ISERROR(SEARCH("NC",AI262:AI263)))</formula>
    </cfRule>
  </conditionalFormatting>
  <conditionalFormatting sqref="AI260:AI261">
    <cfRule type="containsText" dxfId="2882" priority="10306" stopIfTrue="1" operator="containsText" text="NS">
      <formula>NOT(ISERROR(SEARCH("NS",AI260:AI261)))</formula>
    </cfRule>
  </conditionalFormatting>
  <conditionalFormatting sqref="AI260:AI261">
    <cfRule type="containsText" dxfId="2881" priority="10307" stopIfTrue="1" operator="containsText" text="DW">
      <formula>NOT(ISERROR(SEARCH("DW",AI260:AI261)))</formula>
    </cfRule>
  </conditionalFormatting>
  <conditionalFormatting sqref="AI260:AI261">
    <cfRule type="containsText" dxfId="2880" priority="10308" stopIfTrue="1" operator="containsText" text="NC">
      <formula>NOT(ISERROR(SEARCH("NC",AI260:AI261)))</formula>
    </cfRule>
  </conditionalFormatting>
  <conditionalFormatting sqref="AI264">
    <cfRule type="containsText" dxfId="2879" priority="10309" stopIfTrue="1" operator="containsText" text="NS">
      <formula>NOT(ISERROR(SEARCH("NS",AI264)))</formula>
    </cfRule>
  </conditionalFormatting>
  <conditionalFormatting sqref="AI264">
    <cfRule type="containsText" dxfId="2878" priority="10310" stopIfTrue="1" operator="containsText" text="DW">
      <formula>NOT(ISERROR(SEARCH("DW",AI264)))</formula>
    </cfRule>
  </conditionalFormatting>
  <conditionalFormatting sqref="AI264">
    <cfRule type="containsText" dxfId="2877" priority="10311" stopIfTrue="1" operator="containsText" text="NC">
      <formula>NOT(ISERROR(SEARCH("NC",AI264)))</formula>
    </cfRule>
  </conditionalFormatting>
  <conditionalFormatting sqref="AI265">
    <cfRule type="containsText" dxfId="2876" priority="10312" stopIfTrue="1" operator="containsText" text="NS">
      <formula>NOT(ISERROR(SEARCH("NS",AI265)))</formula>
    </cfRule>
  </conditionalFormatting>
  <conditionalFormatting sqref="AI265">
    <cfRule type="containsText" dxfId="2875" priority="10313" stopIfTrue="1" operator="containsText" text="DW">
      <formula>NOT(ISERROR(SEARCH("DW",AI265)))</formula>
    </cfRule>
  </conditionalFormatting>
  <conditionalFormatting sqref="AI265">
    <cfRule type="containsText" dxfId="2874" priority="10314" stopIfTrue="1" operator="containsText" text="NC">
      <formula>NOT(ISERROR(SEARCH("NC",AI265)))</formula>
    </cfRule>
  </conditionalFormatting>
  <conditionalFormatting sqref="AI277">
    <cfRule type="containsText" dxfId="2873" priority="10315" stopIfTrue="1" operator="containsText" text="NS">
      <formula>NOT(ISERROR(SEARCH("NS",AI277)))</formula>
    </cfRule>
  </conditionalFormatting>
  <conditionalFormatting sqref="AI277">
    <cfRule type="containsText" dxfId="2872" priority="10316" stopIfTrue="1" operator="containsText" text="DW">
      <formula>NOT(ISERROR(SEARCH("DW",AI277)))</formula>
    </cfRule>
  </conditionalFormatting>
  <conditionalFormatting sqref="AI277">
    <cfRule type="containsText" dxfId="2871" priority="10317" stopIfTrue="1" operator="containsText" text="NC">
      <formula>NOT(ISERROR(SEARCH("NC",AI277)))</formula>
    </cfRule>
  </conditionalFormatting>
  <conditionalFormatting sqref="AB255:AB258">
    <cfRule type="containsText" dxfId="2870" priority="10318" stopIfTrue="1" operator="containsText" text="NS">
      <formula>NOT(ISERROR(SEARCH("NS",AB255:AB258)))</formula>
    </cfRule>
  </conditionalFormatting>
  <conditionalFormatting sqref="AB255:AB258">
    <cfRule type="containsText" dxfId="2869" priority="10319" stopIfTrue="1" operator="containsText" text="DW">
      <formula>NOT(ISERROR(SEARCH("DW",AB255:AB258)))</formula>
    </cfRule>
  </conditionalFormatting>
  <conditionalFormatting sqref="AB255:AB258">
    <cfRule type="containsText" dxfId="2868" priority="10320" stopIfTrue="1" operator="containsText" text="NC">
      <formula>NOT(ISERROR(SEARCH("NC",AB255:AB258)))</formula>
    </cfRule>
  </conditionalFormatting>
  <conditionalFormatting sqref="AB281:AB294">
    <cfRule type="containsText" dxfId="2867" priority="10321" stopIfTrue="1" operator="containsText" text="NS">
      <formula>NOT(ISERROR(SEARCH("NS",AB281:AB294)))</formula>
    </cfRule>
  </conditionalFormatting>
  <conditionalFormatting sqref="AB281:AB294">
    <cfRule type="containsText" dxfId="2866" priority="10322" stopIfTrue="1" operator="containsText" text="DW">
      <formula>NOT(ISERROR(SEARCH("DW",AB281:AB294)))</formula>
    </cfRule>
  </conditionalFormatting>
  <conditionalFormatting sqref="AB281:AB294">
    <cfRule type="containsText" dxfId="2865" priority="10323" stopIfTrue="1" operator="containsText" text="NC">
      <formula>NOT(ISERROR(SEARCH("NC",AB281:AB294)))</formula>
    </cfRule>
  </conditionalFormatting>
  <conditionalFormatting sqref="AB269:AB276">
    <cfRule type="containsText" dxfId="2864" priority="10324" stopIfTrue="1" operator="containsText" text="NS">
      <formula>NOT(ISERROR(SEARCH("NS",AB269:AB276)))</formula>
    </cfRule>
  </conditionalFormatting>
  <conditionalFormatting sqref="AB269:AB276">
    <cfRule type="containsText" dxfId="2863" priority="10325" stopIfTrue="1" operator="containsText" text="DW">
      <formula>NOT(ISERROR(SEARCH("DW",AB269:AB276)))</formula>
    </cfRule>
  </conditionalFormatting>
  <conditionalFormatting sqref="AB269:AB276">
    <cfRule type="containsText" dxfId="2862" priority="10326" stopIfTrue="1" operator="containsText" text="NC">
      <formula>NOT(ISERROR(SEARCH("NC",AB269:AB276)))</formula>
    </cfRule>
  </conditionalFormatting>
  <conditionalFormatting sqref="AB278">
    <cfRule type="containsText" dxfId="2861" priority="10327" stopIfTrue="1" operator="containsText" text="NS">
      <formula>NOT(ISERROR(SEARCH("NS",AB278)))</formula>
    </cfRule>
  </conditionalFormatting>
  <conditionalFormatting sqref="AB278">
    <cfRule type="containsText" dxfId="2860" priority="10328" stopIfTrue="1" operator="containsText" text="DW">
      <formula>NOT(ISERROR(SEARCH("DW",AB278)))</formula>
    </cfRule>
  </conditionalFormatting>
  <conditionalFormatting sqref="AB278">
    <cfRule type="containsText" dxfId="2859" priority="10329" stopIfTrue="1" operator="containsText" text="NC">
      <formula>NOT(ISERROR(SEARCH("NC",AB278)))</formula>
    </cfRule>
  </conditionalFormatting>
  <conditionalFormatting sqref="AB279:AB280">
    <cfRule type="containsText" dxfId="2858" priority="10330" stopIfTrue="1" operator="containsText" text="NS">
      <formula>NOT(ISERROR(SEARCH("NS",AB279:AB280)))</formula>
    </cfRule>
  </conditionalFormatting>
  <conditionalFormatting sqref="AB279:AB280">
    <cfRule type="containsText" dxfId="2857" priority="10331" stopIfTrue="1" operator="containsText" text="DW">
      <formula>NOT(ISERROR(SEARCH("DW",AB279:AB280)))</formula>
    </cfRule>
  </conditionalFormatting>
  <conditionalFormatting sqref="AB279:AB280">
    <cfRule type="containsText" dxfId="2856" priority="10332" stopIfTrue="1" operator="containsText" text="NC">
      <formula>NOT(ISERROR(SEARCH("NC",AB279:AB280)))</formula>
    </cfRule>
  </conditionalFormatting>
  <conditionalFormatting sqref="AB259">
    <cfRule type="containsText" dxfId="2855" priority="10333" stopIfTrue="1" operator="containsText" text="NS">
      <formula>NOT(ISERROR(SEARCH("NS",AB259)))</formula>
    </cfRule>
  </conditionalFormatting>
  <conditionalFormatting sqref="AB259">
    <cfRule type="containsText" dxfId="2854" priority="10334" stopIfTrue="1" operator="containsText" text="DW">
      <formula>NOT(ISERROR(SEARCH("DW",AB259)))</formula>
    </cfRule>
  </conditionalFormatting>
  <conditionalFormatting sqref="AB259">
    <cfRule type="containsText" dxfId="2853" priority="10335" stopIfTrue="1" operator="containsText" text="NC">
      <formula>NOT(ISERROR(SEARCH("NC",AB259)))</formula>
    </cfRule>
  </conditionalFormatting>
  <conditionalFormatting sqref="AB266:AB268">
    <cfRule type="containsText" dxfId="2852" priority="10336" stopIfTrue="1" operator="containsText" text="NS">
      <formula>NOT(ISERROR(SEARCH("NS",AB266:AB268)))</formula>
    </cfRule>
  </conditionalFormatting>
  <conditionalFormatting sqref="AB266:AB268">
    <cfRule type="containsText" dxfId="2851" priority="10337" stopIfTrue="1" operator="containsText" text="DW">
      <formula>NOT(ISERROR(SEARCH("DW",AB266:AB268)))</formula>
    </cfRule>
  </conditionalFormatting>
  <conditionalFormatting sqref="AB266:AB268">
    <cfRule type="containsText" dxfId="2850" priority="10338" stopIfTrue="1" operator="containsText" text="NC">
      <formula>NOT(ISERROR(SEARCH("NC",AB266:AB268)))</formula>
    </cfRule>
  </conditionalFormatting>
  <conditionalFormatting sqref="AB262:AB263">
    <cfRule type="containsText" dxfId="2849" priority="10339" stopIfTrue="1" operator="containsText" text="NS">
      <formula>NOT(ISERROR(SEARCH("NS",AB262:AB263)))</formula>
    </cfRule>
  </conditionalFormatting>
  <conditionalFormatting sqref="AB262:AB263">
    <cfRule type="containsText" dxfId="2848" priority="10340" stopIfTrue="1" operator="containsText" text="DW">
      <formula>NOT(ISERROR(SEARCH("DW",AB262:AB263)))</formula>
    </cfRule>
  </conditionalFormatting>
  <conditionalFormatting sqref="AB262:AB263">
    <cfRule type="containsText" dxfId="2847" priority="10341" stopIfTrue="1" operator="containsText" text="NC">
      <formula>NOT(ISERROR(SEARCH("NC",AB262:AB263)))</formula>
    </cfRule>
  </conditionalFormatting>
  <conditionalFormatting sqref="AB260:AB261">
    <cfRule type="containsText" dxfId="2846" priority="10342" stopIfTrue="1" operator="containsText" text="NS">
      <formula>NOT(ISERROR(SEARCH("NS",AB260:AB261)))</formula>
    </cfRule>
  </conditionalFormatting>
  <conditionalFormatting sqref="AB260:AB261">
    <cfRule type="containsText" dxfId="2845" priority="10343" stopIfTrue="1" operator="containsText" text="DW">
      <formula>NOT(ISERROR(SEARCH("DW",AB260:AB261)))</formula>
    </cfRule>
  </conditionalFormatting>
  <conditionalFormatting sqref="AB260:AB261">
    <cfRule type="containsText" dxfId="2844" priority="10344" stopIfTrue="1" operator="containsText" text="NC">
      <formula>NOT(ISERROR(SEARCH("NC",AB260:AB261)))</formula>
    </cfRule>
  </conditionalFormatting>
  <conditionalFormatting sqref="AB264">
    <cfRule type="containsText" dxfId="2843" priority="10345" stopIfTrue="1" operator="containsText" text="NS">
      <formula>NOT(ISERROR(SEARCH("NS",AB264)))</formula>
    </cfRule>
  </conditionalFormatting>
  <conditionalFormatting sqref="AB264">
    <cfRule type="containsText" dxfId="2842" priority="10346" stopIfTrue="1" operator="containsText" text="DW">
      <formula>NOT(ISERROR(SEARCH("DW",AB264)))</formula>
    </cfRule>
  </conditionalFormatting>
  <conditionalFormatting sqref="AB264">
    <cfRule type="containsText" dxfId="2841" priority="10347" stopIfTrue="1" operator="containsText" text="NC">
      <formula>NOT(ISERROR(SEARCH("NC",AB264)))</formula>
    </cfRule>
  </conditionalFormatting>
  <conditionalFormatting sqref="AB265">
    <cfRule type="containsText" dxfId="2840" priority="10348" stopIfTrue="1" operator="containsText" text="NS">
      <formula>NOT(ISERROR(SEARCH("NS",AB265)))</formula>
    </cfRule>
  </conditionalFormatting>
  <conditionalFormatting sqref="AB265">
    <cfRule type="containsText" dxfId="2839" priority="10349" stopIfTrue="1" operator="containsText" text="DW">
      <formula>NOT(ISERROR(SEARCH("DW",AB265)))</formula>
    </cfRule>
  </conditionalFormatting>
  <conditionalFormatting sqref="AB265">
    <cfRule type="containsText" dxfId="2838" priority="10350" stopIfTrue="1" operator="containsText" text="NC">
      <formula>NOT(ISERROR(SEARCH("NC",AB265)))</formula>
    </cfRule>
  </conditionalFormatting>
  <conditionalFormatting sqref="AB277">
    <cfRule type="containsText" dxfId="2837" priority="10351" stopIfTrue="1" operator="containsText" text="NS">
      <formula>NOT(ISERROR(SEARCH("NS",AB277)))</formula>
    </cfRule>
  </conditionalFormatting>
  <conditionalFormatting sqref="AB277">
    <cfRule type="containsText" dxfId="2836" priority="10352" stopIfTrue="1" operator="containsText" text="DW">
      <formula>NOT(ISERROR(SEARCH("DW",AB277)))</formula>
    </cfRule>
  </conditionalFormatting>
  <conditionalFormatting sqref="AB277">
    <cfRule type="containsText" dxfId="2835" priority="10353" stopIfTrue="1" operator="containsText" text="NC">
      <formula>NOT(ISERROR(SEARCH("NC",AB277)))</formula>
    </cfRule>
  </conditionalFormatting>
  <conditionalFormatting sqref="AX255:AX258">
    <cfRule type="containsText" dxfId="2834" priority="10354" stopIfTrue="1" operator="containsText" text="NS">
      <formula>NOT(ISERROR(SEARCH("NS",AX255:AX258)))</formula>
    </cfRule>
  </conditionalFormatting>
  <conditionalFormatting sqref="AX255:AX258">
    <cfRule type="containsText" dxfId="2833" priority="10355" stopIfTrue="1" operator="containsText" text="DW">
      <formula>NOT(ISERROR(SEARCH("DW",AX255:AX258)))</formula>
    </cfRule>
  </conditionalFormatting>
  <conditionalFormatting sqref="AX255:AX258">
    <cfRule type="containsText" dxfId="2832" priority="10356" stopIfTrue="1" operator="containsText" text="NC">
      <formula>NOT(ISERROR(SEARCH("NC",AX255:AX258)))</formula>
    </cfRule>
  </conditionalFormatting>
  <conditionalFormatting sqref="AX281:AX294">
    <cfRule type="containsText" dxfId="2831" priority="10357" stopIfTrue="1" operator="containsText" text="NS">
      <formula>NOT(ISERROR(SEARCH("NS",AX281:AX294)))</formula>
    </cfRule>
  </conditionalFormatting>
  <conditionalFormatting sqref="AX281:AX294">
    <cfRule type="containsText" dxfId="2830" priority="10358" stopIfTrue="1" operator="containsText" text="DW">
      <formula>NOT(ISERROR(SEARCH("DW",AX281:AX294)))</formula>
    </cfRule>
  </conditionalFormatting>
  <conditionalFormatting sqref="AX281:AX294">
    <cfRule type="containsText" dxfId="2829" priority="10359" stopIfTrue="1" operator="containsText" text="NC">
      <formula>NOT(ISERROR(SEARCH("NC",AX281:AX294)))</formula>
    </cfRule>
  </conditionalFormatting>
  <conditionalFormatting sqref="AX269:AX276">
    <cfRule type="containsText" dxfId="2828" priority="10360" stopIfTrue="1" operator="containsText" text="NS">
      <formula>NOT(ISERROR(SEARCH("NS",AX269:AX276)))</formula>
    </cfRule>
  </conditionalFormatting>
  <conditionalFormatting sqref="AX269:AX276">
    <cfRule type="containsText" dxfId="2827" priority="10361" stopIfTrue="1" operator="containsText" text="DW">
      <formula>NOT(ISERROR(SEARCH("DW",AX269:AX276)))</formula>
    </cfRule>
  </conditionalFormatting>
  <conditionalFormatting sqref="AX269:AX276">
    <cfRule type="containsText" dxfId="2826" priority="10362" stopIfTrue="1" operator="containsText" text="NC">
      <formula>NOT(ISERROR(SEARCH("NC",AX269:AX276)))</formula>
    </cfRule>
  </conditionalFormatting>
  <conditionalFormatting sqref="AX278">
    <cfRule type="containsText" dxfId="2825" priority="10363" stopIfTrue="1" operator="containsText" text="NS">
      <formula>NOT(ISERROR(SEARCH("NS",AX278)))</formula>
    </cfRule>
  </conditionalFormatting>
  <conditionalFormatting sqref="AX278">
    <cfRule type="containsText" dxfId="2824" priority="10364" stopIfTrue="1" operator="containsText" text="DW">
      <formula>NOT(ISERROR(SEARCH("DW",AX278)))</formula>
    </cfRule>
  </conditionalFormatting>
  <conditionalFormatting sqref="AX278">
    <cfRule type="containsText" dxfId="2823" priority="10365" stopIfTrue="1" operator="containsText" text="NC">
      <formula>NOT(ISERROR(SEARCH("NC",AX278)))</formula>
    </cfRule>
  </conditionalFormatting>
  <conditionalFormatting sqref="AX279:AX280">
    <cfRule type="containsText" dxfId="2822" priority="10366" stopIfTrue="1" operator="containsText" text="NS">
      <formula>NOT(ISERROR(SEARCH("NS",AX279:AX280)))</formula>
    </cfRule>
  </conditionalFormatting>
  <conditionalFormatting sqref="AX279:AX280">
    <cfRule type="containsText" dxfId="2821" priority="10367" stopIfTrue="1" operator="containsText" text="DW">
      <formula>NOT(ISERROR(SEARCH("DW",AX279:AX280)))</formula>
    </cfRule>
  </conditionalFormatting>
  <conditionalFormatting sqref="AX279:AX280">
    <cfRule type="containsText" dxfId="2820" priority="10368" stopIfTrue="1" operator="containsText" text="NC">
      <formula>NOT(ISERROR(SEARCH("NC",AX279:AX280)))</formula>
    </cfRule>
  </conditionalFormatting>
  <conditionalFormatting sqref="AX259">
    <cfRule type="containsText" dxfId="2819" priority="10369" stopIfTrue="1" operator="containsText" text="NS">
      <formula>NOT(ISERROR(SEARCH("NS",AX259)))</formula>
    </cfRule>
  </conditionalFormatting>
  <conditionalFormatting sqref="AX259">
    <cfRule type="containsText" dxfId="2818" priority="10370" stopIfTrue="1" operator="containsText" text="DW">
      <formula>NOT(ISERROR(SEARCH("DW",AX259)))</formula>
    </cfRule>
  </conditionalFormatting>
  <conditionalFormatting sqref="AX259">
    <cfRule type="containsText" dxfId="2817" priority="10371" stopIfTrue="1" operator="containsText" text="NC">
      <formula>NOT(ISERROR(SEARCH("NC",AX259)))</formula>
    </cfRule>
  </conditionalFormatting>
  <conditionalFormatting sqref="AX266:AX268">
    <cfRule type="containsText" dxfId="2816" priority="10372" stopIfTrue="1" operator="containsText" text="NS">
      <formula>NOT(ISERROR(SEARCH("NS",AX266:AX268)))</formula>
    </cfRule>
  </conditionalFormatting>
  <conditionalFormatting sqref="AX266:AX268">
    <cfRule type="containsText" dxfId="2815" priority="10373" stopIfTrue="1" operator="containsText" text="DW">
      <formula>NOT(ISERROR(SEARCH("DW",AX266:AX268)))</formula>
    </cfRule>
  </conditionalFormatting>
  <conditionalFormatting sqref="AX266:AX268">
    <cfRule type="containsText" dxfId="2814" priority="10374" stopIfTrue="1" operator="containsText" text="NC">
      <formula>NOT(ISERROR(SEARCH("NC",AX266:AX268)))</formula>
    </cfRule>
  </conditionalFormatting>
  <conditionalFormatting sqref="AX262:AX263">
    <cfRule type="containsText" dxfId="2813" priority="10375" stopIfTrue="1" operator="containsText" text="NS">
      <formula>NOT(ISERROR(SEARCH("NS",AX262:AX263)))</formula>
    </cfRule>
  </conditionalFormatting>
  <conditionalFormatting sqref="AX262:AX263">
    <cfRule type="containsText" dxfId="2812" priority="10376" stopIfTrue="1" operator="containsText" text="DW">
      <formula>NOT(ISERROR(SEARCH("DW",AX262:AX263)))</formula>
    </cfRule>
  </conditionalFormatting>
  <conditionalFormatting sqref="AX262:AX263">
    <cfRule type="containsText" dxfId="2811" priority="10377" stopIfTrue="1" operator="containsText" text="NC">
      <formula>NOT(ISERROR(SEARCH("NC",AX262:AX263)))</formula>
    </cfRule>
  </conditionalFormatting>
  <conditionalFormatting sqref="AX260:AX261">
    <cfRule type="containsText" dxfId="2810" priority="10378" stopIfTrue="1" operator="containsText" text="NS">
      <formula>NOT(ISERROR(SEARCH("NS",AX260:AX261)))</formula>
    </cfRule>
  </conditionalFormatting>
  <conditionalFormatting sqref="AX260:AX261">
    <cfRule type="containsText" dxfId="2809" priority="10379" stopIfTrue="1" operator="containsText" text="DW">
      <formula>NOT(ISERROR(SEARCH("DW",AX260:AX261)))</formula>
    </cfRule>
  </conditionalFormatting>
  <conditionalFormatting sqref="AX260:AX261">
    <cfRule type="containsText" dxfId="2808" priority="10380" stopIfTrue="1" operator="containsText" text="NC">
      <formula>NOT(ISERROR(SEARCH("NC",AX260:AX261)))</formula>
    </cfRule>
  </conditionalFormatting>
  <conditionalFormatting sqref="AX264">
    <cfRule type="containsText" dxfId="2807" priority="10381" stopIfTrue="1" operator="containsText" text="NS">
      <formula>NOT(ISERROR(SEARCH("NS",AX264)))</formula>
    </cfRule>
  </conditionalFormatting>
  <conditionalFormatting sqref="AX264">
    <cfRule type="containsText" dxfId="2806" priority="10382" stopIfTrue="1" operator="containsText" text="DW">
      <formula>NOT(ISERROR(SEARCH("DW",AX264)))</formula>
    </cfRule>
  </conditionalFormatting>
  <conditionalFormatting sqref="AX264">
    <cfRule type="containsText" dxfId="2805" priority="10383" stopIfTrue="1" operator="containsText" text="NC">
      <formula>NOT(ISERROR(SEARCH("NC",AX264)))</formula>
    </cfRule>
  </conditionalFormatting>
  <conditionalFormatting sqref="AX265">
    <cfRule type="containsText" dxfId="2804" priority="10384" stopIfTrue="1" operator="containsText" text="NS">
      <formula>NOT(ISERROR(SEARCH("NS",AX265)))</formula>
    </cfRule>
  </conditionalFormatting>
  <conditionalFormatting sqref="AX265">
    <cfRule type="containsText" dxfId="2803" priority="10385" stopIfTrue="1" operator="containsText" text="DW">
      <formula>NOT(ISERROR(SEARCH("DW",AX265)))</formula>
    </cfRule>
  </conditionalFormatting>
  <conditionalFormatting sqref="AX265">
    <cfRule type="containsText" dxfId="2802" priority="10386" stopIfTrue="1" operator="containsText" text="NC">
      <formula>NOT(ISERROR(SEARCH("NC",AX265)))</formula>
    </cfRule>
  </conditionalFormatting>
  <conditionalFormatting sqref="AX277">
    <cfRule type="containsText" dxfId="2801" priority="10387" stopIfTrue="1" operator="containsText" text="NS">
      <formula>NOT(ISERROR(SEARCH("NS",AX277)))</formula>
    </cfRule>
  </conditionalFormatting>
  <conditionalFormatting sqref="AX277">
    <cfRule type="containsText" dxfId="2800" priority="10388" stopIfTrue="1" operator="containsText" text="DW">
      <formula>NOT(ISERROR(SEARCH("DW",AX277)))</formula>
    </cfRule>
  </conditionalFormatting>
  <conditionalFormatting sqref="AX277">
    <cfRule type="containsText" dxfId="2799" priority="10389" stopIfTrue="1" operator="containsText" text="NC">
      <formula>NOT(ISERROR(SEARCH("NC",AX277)))</formula>
    </cfRule>
  </conditionalFormatting>
  <conditionalFormatting sqref="M255:M258">
    <cfRule type="containsText" dxfId="2798" priority="10390" stopIfTrue="1" operator="containsText" text="NS">
      <formula>NOT(ISERROR(SEARCH("NS",M255:M258)))</formula>
    </cfRule>
  </conditionalFormatting>
  <conditionalFormatting sqref="M255:M258">
    <cfRule type="containsText" dxfId="2797" priority="10391" stopIfTrue="1" operator="containsText" text="DW">
      <formula>NOT(ISERROR(SEARCH("DW",M255:M258)))</formula>
    </cfRule>
  </conditionalFormatting>
  <conditionalFormatting sqref="M255:M258">
    <cfRule type="containsText" dxfId="2796" priority="10392" stopIfTrue="1" operator="containsText" text="NC">
      <formula>NOT(ISERROR(SEARCH("NC",M255:M258)))</formula>
    </cfRule>
  </conditionalFormatting>
  <conditionalFormatting sqref="M281:M294">
    <cfRule type="containsText" dxfId="2795" priority="10393" stopIfTrue="1" operator="containsText" text="NS">
      <formula>NOT(ISERROR(SEARCH("NS",M281:M294)))</formula>
    </cfRule>
  </conditionalFormatting>
  <conditionalFormatting sqref="M281:M294">
    <cfRule type="containsText" dxfId="2794" priority="10394" stopIfTrue="1" operator="containsText" text="DW">
      <formula>NOT(ISERROR(SEARCH("DW",M281:M294)))</formula>
    </cfRule>
  </conditionalFormatting>
  <conditionalFormatting sqref="M281:M294">
    <cfRule type="containsText" dxfId="2793" priority="10395" stopIfTrue="1" operator="containsText" text="NC">
      <formula>NOT(ISERROR(SEARCH("NC",M281:M294)))</formula>
    </cfRule>
  </conditionalFormatting>
  <conditionalFormatting sqref="M269:M276">
    <cfRule type="containsText" dxfId="2792" priority="10396" stopIfTrue="1" operator="containsText" text="NS">
      <formula>NOT(ISERROR(SEARCH("NS",M269:M276)))</formula>
    </cfRule>
  </conditionalFormatting>
  <conditionalFormatting sqref="M269:M276">
    <cfRule type="containsText" dxfId="2791" priority="10397" stopIfTrue="1" operator="containsText" text="DW">
      <formula>NOT(ISERROR(SEARCH("DW",M269:M276)))</formula>
    </cfRule>
  </conditionalFormatting>
  <conditionalFormatting sqref="M269:M276">
    <cfRule type="containsText" dxfId="2790" priority="10398" stopIfTrue="1" operator="containsText" text="NC">
      <formula>NOT(ISERROR(SEARCH("NC",M269:M276)))</formula>
    </cfRule>
  </conditionalFormatting>
  <conditionalFormatting sqref="M278">
    <cfRule type="containsText" dxfId="2789" priority="10399" stopIfTrue="1" operator="containsText" text="NS">
      <formula>NOT(ISERROR(SEARCH("NS",M278)))</formula>
    </cfRule>
  </conditionalFormatting>
  <conditionalFormatting sqref="M278">
    <cfRule type="containsText" dxfId="2788" priority="10400" stopIfTrue="1" operator="containsText" text="DW">
      <formula>NOT(ISERROR(SEARCH("DW",M278)))</formula>
    </cfRule>
  </conditionalFormatting>
  <conditionalFormatting sqref="M278">
    <cfRule type="containsText" dxfId="2787" priority="10401" stopIfTrue="1" operator="containsText" text="NC">
      <formula>NOT(ISERROR(SEARCH("NC",M278)))</formula>
    </cfRule>
  </conditionalFormatting>
  <conditionalFormatting sqref="M279:M280">
    <cfRule type="containsText" dxfId="2786" priority="10402" stopIfTrue="1" operator="containsText" text="NS">
      <formula>NOT(ISERROR(SEARCH("NS",M279:M280)))</formula>
    </cfRule>
  </conditionalFormatting>
  <conditionalFormatting sqref="M279:M280">
    <cfRule type="containsText" dxfId="2785" priority="10403" stopIfTrue="1" operator="containsText" text="DW">
      <formula>NOT(ISERROR(SEARCH("DW",M279:M280)))</formula>
    </cfRule>
  </conditionalFormatting>
  <conditionalFormatting sqref="M279:M280">
    <cfRule type="containsText" dxfId="2784" priority="10404" stopIfTrue="1" operator="containsText" text="NC">
      <formula>NOT(ISERROR(SEARCH("NC",M279:M280)))</formula>
    </cfRule>
  </conditionalFormatting>
  <conditionalFormatting sqref="M259">
    <cfRule type="containsText" dxfId="2783" priority="10405" stopIfTrue="1" operator="containsText" text="NS">
      <formula>NOT(ISERROR(SEARCH("NS",M259)))</formula>
    </cfRule>
  </conditionalFormatting>
  <conditionalFormatting sqref="M259">
    <cfRule type="containsText" dxfId="2782" priority="10406" stopIfTrue="1" operator="containsText" text="DW">
      <formula>NOT(ISERROR(SEARCH("DW",M259)))</formula>
    </cfRule>
  </conditionalFormatting>
  <conditionalFormatting sqref="M259">
    <cfRule type="containsText" dxfId="2781" priority="10407" stopIfTrue="1" operator="containsText" text="NC">
      <formula>NOT(ISERROR(SEARCH("NC",M259)))</formula>
    </cfRule>
  </conditionalFormatting>
  <conditionalFormatting sqref="M266:M268">
    <cfRule type="containsText" dxfId="2780" priority="10408" stopIfTrue="1" operator="containsText" text="NS">
      <formula>NOT(ISERROR(SEARCH("NS",M266:M268)))</formula>
    </cfRule>
  </conditionalFormatting>
  <conditionalFormatting sqref="M266:M268">
    <cfRule type="containsText" dxfId="2779" priority="10409" stopIfTrue="1" operator="containsText" text="DW">
      <formula>NOT(ISERROR(SEARCH("DW",M266:M268)))</formula>
    </cfRule>
  </conditionalFormatting>
  <conditionalFormatting sqref="M266:M268">
    <cfRule type="containsText" dxfId="2778" priority="10410" stopIfTrue="1" operator="containsText" text="NC">
      <formula>NOT(ISERROR(SEARCH("NC",M266:M268)))</formula>
    </cfRule>
  </conditionalFormatting>
  <conditionalFormatting sqref="M262:M263">
    <cfRule type="containsText" dxfId="2777" priority="10411" stopIfTrue="1" operator="containsText" text="NS">
      <formula>NOT(ISERROR(SEARCH("NS",M262:M263)))</formula>
    </cfRule>
  </conditionalFormatting>
  <conditionalFormatting sqref="M262:M263">
    <cfRule type="containsText" dxfId="2776" priority="10412" stopIfTrue="1" operator="containsText" text="DW">
      <formula>NOT(ISERROR(SEARCH("DW",M262:M263)))</formula>
    </cfRule>
  </conditionalFormatting>
  <conditionalFormatting sqref="M262:M263">
    <cfRule type="containsText" dxfId="2775" priority="10413" stopIfTrue="1" operator="containsText" text="NC">
      <formula>NOT(ISERROR(SEARCH("NC",M262:M263)))</formula>
    </cfRule>
  </conditionalFormatting>
  <conditionalFormatting sqref="M260:M261">
    <cfRule type="containsText" dxfId="2774" priority="10414" stopIfTrue="1" operator="containsText" text="NS">
      <formula>NOT(ISERROR(SEARCH("NS",M260:M261)))</formula>
    </cfRule>
  </conditionalFormatting>
  <conditionalFormatting sqref="M260:M261">
    <cfRule type="containsText" dxfId="2773" priority="10415" stopIfTrue="1" operator="containsText" text="DW">
      <formula>NOT(ISERROR(SEARCH("DW",M260:M261)))</formula>
    </cfRule>
  </conditionalFormatting>
  <conditionalFormatting sqref="M260:M261">
    <cfRule type="containsText" dxfId="2772" priority="10416" stopIfTrue="1" operator="containsText" text="NC">
      <formula>NOT(ISERROR(SEARCH("NC",M260:M261)))</formula>
    </cfRule>
  </conditionalFormatting>
  <conditionalFormatting sqref="M264">
    <cfRule type="containsText" dxfId="2771" priority="10417" stopIfTrue="1" operator="containsText" text="NS">
      <formula>NOT(ISERROR(SEARCH("NS",M264)))</formula>
    </cfRule>
  </conditionalFormatting>
  <conditionalFormatting sqref="M264">
    <cfRule type="containsText" dxfId="2770" priority="10418" stopIfTrue="1" operator="containsText" text="DW">
      <formula>NOT(ISERROR(SEARCH("DW",M264)))</formula>
    </cfRule>
  </conditionalFormatting>
  <conditionalFormatting sqref="M264">
    <cfRule type="containsText" dxfId="2769" priority="10419" stopIfTrue="1" operator="containsText" text="NC">
      <formula>NOT(ISERROR(SEARCH("NC",M264)))</formula>
    </cfRule>
  </conditionalFormatting>
  <conditionalFormatting sqref="M265">
    <cfRule type="containsText" dxfId="2768" priority="10420" stopIfTrue="1" operator="containsText" text="NS">
      <formula>NOT(ISERROR(SEARCH("NS",M265)))</formula>
    </cfRule>
  </conditionalFormatting>
  <conditionalFormatting sqref="M265">
    <cfRule type="containsText" dxfId="2767" priority="10421" stopIfTrue="1" operator="containsText" text="DW">
      <formula>NOT(ISERROR(SEARCH("DW",M265)))</formula>
    </cfRule>
  </conditionalFormatting>
  <conditionalFormatting sqref="M265">
    <cfRule type="containsText" dxfId="2766" priority="10422" stopIfTrue="1" operator="containsText" text="NC">
      <formula>NOT(ISERROR(SEARCH("NC",M265)))</formula>
    </cfRule>
  </conditionalFormatting>
  <conditionalFormatting sqref="M277">
    <cfRule type="containsText" dxfId="2765" priority="10423" stopIfTrue="1" operator="containsText" text="NS">
      <formula>NOT(ISERROR(SEARCH("NS",M277)))</formula>
    </cfRule>
  </conditionalFormatting>
  <conditionalFormatting sqref="M277">
    <cfRule type="containsText" dxfId="2764" priority="10424" stopIfTrue="1" operator="containsText" text="DW">
      <formula>NOT(ISERROR(SEARCH("DW",M277)))</formula>
    </cfRule>
  </conditionalFormatting>
  <conditionalFormatting sqref="M277">
    <cfRule type="containsText" dxfId="2763" priority="10425" stopIfTrue="1" operator="containsText" text="NC">
      <formula>NOT(ISERROR(SEARCH("NC",M277)))</formula>
    </cfRule>
  </conditionalFormatting>
  <conditionalFormatting sqref="AL255:AL258">
    <cfRule type="containsText" dxfId="2762" priority="10426" stopIfTrue="1" operator="containsText" text="NS">
      <formula>NOT(ISERROR(SEARCH("NS",AL255:AL258)))</formula>
    </cfRule>
  </conditionalFormatting>
  <conditionalFormatting sqref="AL255:AL258">
    <cfRule type="containsText" dxfId="2761" priority="10427" stopIfTrue="1" operator="containsText" text="DW">
      <formula>NOT(ISERROR(SEARCH("DW",AL255:AL258)))</formula>
    </cfRule>
  </conditionalFormatting>
  <conditionalFormatting sqref="AL255:AL258">
    <cfRule type="containsText" dxfId="2760" priority="10428" stopIfTrue="1" operator="containsText" text="NC">
      <formula>NOT(ISERROR(SEARCH("NC",AL255:AL258)))</formula>
    </cfRule>
  </conditionalFormatting>
  <conditionalFormatting sqref="AL281:AL294">
    <cfRule type="containsText" dxfId="2759" priority="10429" stopIfTrue="1" operator="containsText" text="NS">
      <formula>NOT(ISERROR(SEARCH("NS",AL281:AL294)))</formula>
    </cfRule>
  </conditionalFormatting>
  <conditionalFormatting sqref="AL281:AL294">
    <cfRule type="containsText" dxfId="2758" priority="10430" stopIfTrue="1" operator="containsText" text="DW">
      <formula>NOT(ISERROR(SEARCH("DW",AL281:AL294)))</formula>
    </cfRule>
  </conditionalFormatting>
  <conditionalFormatting sqref="AL281:AL294">
    <cfRule type="containsText" dxfId="2757" priority="10431" stopIfTrue="1" operator="containsText" text="NC">
      <formula>NOT(ISERROR(SEARCH("NC",AL281:AL294)))</formula>
    </cfRule>
  </conditionalFormatting>
  <conditionalFormatting sqref="AL269:AL276">
    <cfRule type="containsText" dxfId="2756" priority="10432" stopIfTrue="1" operator="containsText" text="NS">
      <formula>NOT(ISERROR(SEARCH("NS",AL269:AL276)))</formula>
    </cfRule>
  </conditionalFormatting>
  <conditionalFormatting sqref="AL269:AL276">
    <cfRule type="containsText" dxfId="2755" priority="10433" stopIfTrue="1" operator="containsText" text="DW">
      <formula>NOT(ISERROR(SEARCH("DW",AL269:AL276)))</formula>
    </cfRule>
  </conditionalFormatting>
  <conditionalFormatting sqref="AL269:AL276">
    <cfRule type="containsText" dxfId="2754" priority="10434" stopIfTrue="1" operator="containsText" text="NC">
      <formula>NOT(ISERROR(SEARCH("NC",AL269:AL276)))</formula>
    </cfRule>
  </conditionalFormatting>
  <conditionalFormatting sqref="AL278">
    <cfRule type="containsText" dxfId="2753" priority="10435" stopIfTrue="1" operator="containsText" text="NS">
      <formula>NOT(ISERROR(SEARCH("NS",AL278)))</formula>
    </cfRule>
  </conditionalFormatting>
  <conditionalFormatting sqref="AL278">
    <cfRule type="containsText" dxfId="2752" priority="10436" stopIfTrue="1" operator="containsText" text="DW">
      <formula>NOT(ISERROR(SEARCH("DW",AL278)))</formula>
    </cfRule>
  </conditionalFormatting>
  <conditionalFormatting sqref="AL278">
    <cfRule type="containsText" dxfId="2751" priority="10437" stopIfTrue="1" operator="containsText" text="NC">
      <formula>NOT(ISERROR(SEARCH("NC",AL278)))</formula>
    </cfRule>
  </conditionalFormatting>
  <conditionalFormatting sqref="AL279:AL280">
    <cfRule type="containsText" dxfId="2750" priority="10438" stopIfTrue="1" operator="containsText" text="NS">
      <formula>NOT(ISERROR(SEARCH("NS",AL279:AL280)))</formula>
    </cfRule>
  </conditionalFormatting>
  <conditionalFormatting sqref="AL279:AL280">
    <cfRule type="containsText" dxfId="2749" priority="10439" stopIfTrue="1" operator="containsText" text="DW">
      <formula>NOT(ISERROR(SEARCH("DW",AL279:AL280)))</formula>
    </cfRule>
  </conditionalFormatting>
  <conditionalFormatting sqref="AL279:AL280">
    <cfRule type="containsText" dxfId="2748" priority="10440" stopIfTrue="1" operator="containsText" text="NC">
      <formula>NOT(ISERROR(SEARCH("NC",AL279:AL280)))</formula>
    </cfRule>
  </conditionalFormatting>
  <conditionalFormatting sqref="AL259">
    <cfRule type="containsText" dxfId="2747" priority="10441" stopIfTrue="1" operator="containsText" text="NS">
      <formula>NOT(ISERROR(SEARCH("NS",AL259)))</formula>
    </cfRule>
  </conditionalFormatting>
  <conditionalFormatting sqref="AL259">
    <cfRule type="containsText" dxfId="2746" priority="10442" stopIfTrue="1" operator="containsText" text="DW">
      <formula>NOT(ISERROR(SEARCH("DW",AL259)))</formula>
    </cfRule>
  </conditionalFormatting>
  <conditionalFormatting sqref="AL259">
    <cfRule type="containsText" dxfId="2745" priority="10443" stopIfTrue="1" operator="containsText" text="NC">
      <formula>NOT(ISERROR(SEARCH("NC",AL259)))</formula>
    </cfRule>
  </conditionalFormatting>
  <conditionalFormatting sqref="AL266:AL268">
    <cfRule type="containsText" dxfId="2744" priority="10444" stopIfTrue="1" operator="containsText" text="NS">
      <formula>NOT(ISERROR(SEARCH("NS",AL266:AL268)))</formula>
    </cfRule>
  </conditionalFormatting>
  <conditionalFormatting sqref="AL266:AL268">
    <cfRule type="containsText" dxfId="2743" priority="10445" stopIfTrue="1" operator="containsText" text="DW">
      <formula>NOT(ISERROR(SEARCH("DW",AL266:AL268)))</formula>
    </cfRule>
  </conditionalFormatting>
  <conditionalFormatting sqref="AL266:AL268">
    <cfRule type="containsText" dxfId="2742" priority="10446" stopIfTrue="1" operator="containsText" text="NC">
      <formula>NOT(ISERROR(SEARCH("NC",AL266:AL268)))</formula>
    </cfRule>
  </conditionalFormatting>
  <conditionalFormatting sqref="AL262:AL263">
    <cfRule type="containsText" dxfId="2741" priority="10447" stopIfTrue="1" operator="containsText" text="NS">
      <formula>NOT(ISERROR(SEARCH("NS",AL262:AL263)))</formula>
    </cfRule>
  </conditionalFormatting>
  <conditionalFormatting sqref="AL262:AL263">
    <cfRule type="containsText" dxfId="2740" priority="10448" stopIfTrue="1" operator="containsText" text="DW">
      <formula>NOT(ISERROR(SEARCH("DW",AL262:AL263)))</formula>
    </cfRule>
  </conditionalFormatting>
  <conditionalFormatting sqref="AL262:AL263">
    <cfRule type="containsText" dxfId="2739" priority="10449" stopIfTrue="1" operator="containsText" text="NC">
      <formula>NOT(ISERROR(SEARCH("NC",AL262:AL263)))</formula>
    </cfRule>
  </conditionalFormatting>
  <conditionalFormatting sqref="AL260:AL261">
    <cfRule type="containsText" dxfId="2738" priority="10450" stopIfTrue="1" operator="containsText" text="NS">
      <formula>NOT(ISERROR(SEARCH("NS",AL260:AL261)))</formula>
    </cfRule>
  </conditionalFormatting>
  <conditionalFormatting sqref="AL260:AL261">
    <cfRule type="containsText" dxfId="2737" priority="10451" stopIfTrue="1" operator="containsText" text="DW">
      <formula>NOT(ISERROR(SEARCH("DW",AL260:AL261)))</formula>
    </cfRule>
  </conditionalFormatting>
  <conditionalFormatting sqref="AL260:AL261">
    <cfRule type="containsText" dxfId="2736" priority="10452" stopIfTrue="1" operator="containsText" text="NC">
      <formula>NOT(ISERROR(SEARCH("NC",AL260:AL261)))</formula>
    </cfRule>
  </conditionalFormatting>
  <conditionalFormatting sqref="AL264">
    <cfRule type="containsText" dxfId="2735" priority="10453" stopIfTrue="1" operator="containsText" text="NS">
      <formula>NOT(ISERROR(SEARCH("NS",AL264)))</formula>
    </cfRule>
  </conditionalFormatting>
  <conditionalFormatting sqref="AL264">
    <cfRule type="containsText" dxfId="2734" priority="10454" stopIfTrue="1" operator="containsText" text="DW">
      <formula>NOT(ISERROR(SEARCH("DW",AL264)))</formula>
    </cfRule>
  </conditionalFormatting>
  <conditionalFormatting sqref="AL264">
    <cfRule type="containsText" dxfId="2733" priority="10455" stopIfTrue="1" operator="containsText" text="NC">
      <formula>NOT(ISERROR(SEARCH("NC",AL264)))</formula>
    </cfRule>
  </conditionalFormatting>
  <conditionalFormatting sqref="AL265">
    <cfRule type="containsText" dxfId="2732" priority="10456" stopIfTrue="1" operator="containsText" text="NS">
      <formula>NOT(ISERROR(SEARCH("NS",AL265)))</formula>
    </cfRule>
  </conditionalFormatting>
  <conditionalFormatting sqref="AL265">
    <cfRule type="containsText" dxfId="2731" priority="10457" stopIfTrue="1" operator="containsText" text="DW">
      <formula>NOT(ISERROR(SEARCH("DW",AL265)))</formula>
    </cfRule>
  </conditionalFormatting>
  <conditionalFormatting sqref="AL265">
    <cfRule type="containsText" dxfId="2730" priority="10458" stopIfTrue="1" operator="containsText" text="NC">
      <formula>NOT(ISERROR(SEARCH("NC",AL265)))</formula>
    </cfRule>
  </conditionalFormatting>
  <conditionalFormatting sqref="AL277">
    <cfRule type="containsText" dxfId="2729" priority="10459" stopIfTrue="1" operator="containsText" text="NS">
      <formula>NOT(ISERROR(SEARCH("NS",AL277)))</formula>
    </cfRule>
  </conditionalFormatting>
  <conditionalFormatting sqref="AL277">
    <cfRule type="containsText" dxfId="2728" priority="10460" stopIfTrue="1" operator="containsText" text="DW">
      <formula>NOT(ISERROR(SEARCH("DW",AL277)))</formula>
    </cfRule>
  </conditionalFormatting>
  <conditionalFormatting sqref="AL277">
    <cfRule type="containsText" dxfId="2727" priority="10461" stopIfTrue="1" operator="containsText" text="NC">
      <formula>NOT(ISERROR(SEARCH("NC",AL277)))</formula>
    </cfRule>
  </conditionalFormatting>
  <conditionalFormatting sqref="AF255:AF258">
    <cfRule type="containsText" dxfId="2726" priority="10462" stopIfTrue="1" operator="containsText" text="NS">
      <formula>NOT(ISERROR(SEARCH("NS",AF255:AF258)))</formula>
    </cfRule>
  </conditionalFormatting>
  <conditionalFormatting sqref="AF255:AF258">
    <cfRule type="containsText" dxfId="2725" priority="10463" stopIfTrue="1" operator="containsText" text="DW">
      <formula>NOT(ISERROR(SEARCH("DW",AF255:AF258)))</formula>
    </cfRule>
  </conditionalFormatting>
  <conditionalFormatting sqref="AF255:AF258">
    <cfRule type="containsText" dxfId="2724" priority="10464" stopIfTrue="1" operator="containsText" text="NC">
      <formula>NOT(ISERROR(SEARCH("NC",AF255:AF258)))</formula>
    </cfRule>
  </conditionalFormatting>
  <conditionalFormatting sqref="AF281:AF294">
    <cfRule type="containsText" dxfId="2723" priority="10465" stopIfTrue="1" operator="containsText" text="NS">
      <formula>NOT(ISERROR(SEARCH("NS",AF281:AF294)))</formula>
    </cfRule>
  </conditionalFormatting>
  <conditionalFormatting sqref="AF281:AF294">
    <cfRule type="containsText" dxfId="2722" priority="10466" stopIfTrue="1" operator="containsText" text="DW">
      <formula>NOT(ISERROR(SEARCH("DW",AF281:AF294)))</formula>
    </cfRule>
  </conditionalFormatting>
  <conditionalFormatting sqref="AF281:AF294">
    <cfRule type="containsText" dxfId="2721" priority="10467" stopIfTrue="1" operator="containsText" text="NC">
      <formula>NOT(ISERROR(SEARCH("NC",AF281:AF294)))</formula>
    </cfRule>
  </conditionalFormatting>
  <conditionalFormatting sqref="AF269:AF276">
    <cfRule type="containsText" dxfId="2720" priority="10468" stopIfTrue="1" operator="containsText" text="NS">
      <formula>NOT(ISERROR(SEARCH("NS",AF269:AF276)))</formula>
    </cfRule>
  </conditionalFormatting>
  <conditionalFormatting sqref="AF269:AF276">
    <cfRule type="containsText" dxfId="2719" priority="10469" stopIfTrue="1" operator="containsText" text="DW">
      <formula>NOT(ISERROR(SEARCH("DW",AF269:AF276)))</formula>
    </cfRule>
  </conditionalFormatting>
  <conditionalFormatting sqref="AF269:AF276">
    <cfRule type="containsText" dxfId="2718" priority="10470" stopIfTrue="1" operator="containsText" text="NC">
      <formula>NOT(ISERROR(SEARCH("NC",AF269:AF276)))</formula>
    </cfRule>
  </conditionalFormatting>
  <conditionalFormatting sqref="AF278">
    <cfRule type="containsText" dxfId="2717" priority="10471" stopIfTrue="1" operator="containsText" text="NS">
      <formula>NOT(ISERROR(SEARCH("NS",AF278)))</formula>
    </cfRule>
  </conditionalFormatting>
  <conditionalFormatting sqref="AF278">
    <cfRule type="containsText" dxfId="2716" priority="10472" stopIfTrue="1" operator="containsText" text="DW">
      <formula>NOT(ISERROR(SEARCH("DW",AF278)))</formula>
    </cfRule>
  </conditionalFormatting>
  <conditionalFormatting sqref="AF278">
    <cfRule type="containsText" dxfId="2715" priority="10473" stopIfTrue="1" operator="containsText" text="NC">
      <formula>NOT(ISERROR(SEARCH("NC",AF278)))</formula>
    </cfRule>
  </conditionalFormatting>
  <conditionalFormatting sqref="AF279:AF280">
    <cfRule type="containsText" dxfId="2714" priority="10474" stopIfTrue="1" operator="containsText" text="NS">
      <formula>NOT(ISERROR(SEARCH("NS",AF279:AF280)))</formula>
    </cfRule>
  </conditionalFormatting>
  <conditionalFormatting sqref="AF279:AF280">
    <cfRule type="containsText" dxfId="2713" priority="10475" stopIfTrue="1" operator="containsText" text="DW">
      <formula>NOT(ISERROR(SEARCH("DW",AF279:AF280)))</formula>
    </cfRule>
  </conditionalFormatting>
  <conditionalFormatting sqref="AF279:AF280">
    <cfRule type="containsText" dxfId="2712" priority="10476" stopIfTrue="1" operator="containsText" text="NC">
      <formula>NOT(ISERROR(SEARCH("NC",AF279:AF280)))</formula>
    </cfRule>
  </conditionalFormatting>
  <conditionalFormatting sqref="AF259">
    <cfRule type="containsText" dxfId="2711" priority="10477" stopIfTrue="1" operator="containsText" text="NS">
      <formula>NOT(ISERROR(SEARCH("NS",AF259)))</formula>
    </cfRule>
  </conditionalFormatting>
  <conditionalFormatting sqref="AF259">
    <cfRule type="containsText" dxfId="2710" priority="10478" stopIfTrue="1" operator="containsText" text="DW">
      <formula>NOT(ISERROR(SEARCH("DW",AF259)))</formula>
    </cfRule>
  </conditionalFormatting>
  <conditionalFormatting sqref="AF259">
    <cfRule type="containsText" dxfId="2709" priority="10479" stopIfTrue="1" operator="containsText" text="NC">
      <formula>NOT(ISERROR(SEARCH("NC",AF259)))</formula>
    </cfRule>
  </conditionalFormatting>
  <conditionalFormatting sqref="AF266:AF268">
    <cfRule type="containsText" dxfId="2708" priority="10480" stopIfTrue="1" operator="containsText" text="NS">
      <formula>NOT(ISERROR(SEARCH("NS",AF266:AF268)))</formula>
    </cfRule>
  </conditionalFormatting>
  <conditionalFormatting sqref="AF266:AF268">
    <cfRule type="containsText" dxfId="2707" priority="10481" stopIfTrue="1" operator="containsText" text="DW">
      <formula>NOT(ISERROR(SEARCH("DW",AF266:AF268)))</formula>
    </cfRule>
  </conditionalFormatting>
  <conditionalFormatting sqref="AF266:AF268">
    <cfRule type="containsText" dxfId="2706" priority="10482" stopIfTrue="1" operator="containsText" text="NC">
      <formula>NOT(ISERROR(SEARCH("NC",AF266:AF268)))</formula>
    </cfRule>
  </conditionalFormatting>
  <conditionalFormatting sqref="AF262:AF263">
    <cfRule type="containsText" dxfId="2705" priority="10483" stopIfTrue="1" operator="containsText" text="NS">
      <formula>NOT(ISERROR(SEARCH("NS",AF262:AF263)))</formula>
    </cfRule>
  </conditionalFormatting>
  <conditionalFormatting sqref="AF262:AF263">
    <cfRule type="containsText" dxfId="2704" priority="10484" stopIfTrue="1" operator="containsText" text="DW">
      <formula>NOT(ISERROR(SEARCH("DW",AF262:AF263)))</formula>
    </cfRule>
  </conditionalFormatting>
  <conditionalFormatting sqref="AF262:AF263">
    <cfRule type="containsText" dxfId="2703" priority="10485" stopIfTrue="1" operator="containsText" text="NC">
      <formula>NOT(ISERROR(SEARCH("NC",AF262:AF263)))</formula>
    </cfRule>
  </conditionalFormatting>
  <conditionalFormatting sqref="AF260:AF261">
    <cfRule type="containsText" dxfId="2702" priority="10486" stopIfTrue="1" operator="containsText" text="NS">
      <formula>NOT(ISERROR(SEARCH("NS",AF260:AF261)))</formula>
    </cfRule>
  </conditionalFormatting>
  <conditionalFormatting sqref="AF260:AF261">
    <cfRule type="containsText" dxfId="2701" priority="10487" stopIfTrue="1" operator="containsText" text="DW">
      <formula>NOT(ISERROR(SEARCH("DW",AF260:AF261)))</formula>
    </cfRule>
  </conditionalFormatting>
  <conditionalFormatting sqref="AF260:AF261">
    <cfRule type="containsText" dxfId="2700" priority="10488" stopIfTrue="1" operator="containsText" text="NC">
      <formula>NOT(ISERROR(SEARCH("NC",AF260:AF261)))</formula>
    </cfRule>
  </conditionalFormatting>
  <conditionalFormatting sqref="AF264">
    <cfRule type="containsText" dxfId="2699" priority="10489" stopIfTrue="1" operator="containsText" text="NS">
      <formula>NOT(ISERROR(SEARCH("NS",AF264)))</formula>
    </cfRule>
  </conditionalFormatting>
  <conditionalFormatting sqref="AF264">
    <cfRule type="containsText" dxfId="2698" priority="10490" stopIfTrue="1" operator="containsText" text="DW">
      <formula>NOT(ISERROR(SEARCH("DW",AF264)))</formula>
    </cfRule>
  </conditionalFormatting>
  <conditionalFormatting sqref="AF264">
    <cfRule type="containsText" dxfId="2697" priority="10491" stopIfTrue="1" operator="containsText" text="NC">
      <formula>NOT(ISERROR(SEARCH("NC",AF264)))</formula>
    </cfRule>
  </conditionalFormatting>
  <conditionalFormatting sqref="AF265">
    <cfRule type="containsText" dxfId="2696" priority="10492" stopIfTrue="1" operator="containsText" text="NS">
      <formula>NOT(ISERROR(SEARCH("NS",AF265)))</formula>
    </cfRule>
  </conditionalFormatting>
  <conditionalFormatting sqref="AF265">
    <cfRule type="containsText" dxfId="2695" priority="10493" stopIfTrue="1" operator="containsText" text="DW">
      <formula>NOT(ISERROR(SEARCH("DW",AF265)))</formula>
    </cfRule>
  </conditionalFormatting>
  <conditionalFormatting sqref="AF265">
    <cfRule type="containsText" dxfId="2694" priority="10494" stopIfTrue="1" operator="containsText" text="NC">
      <formula>NOT(ISERROR(SEARCH("NC",AF265)))</formula>
    </cfRule>
  </conditionalFormatting>
  <conditionalFormatting sqref="AF277">
    <cfRule type="containsText" dxfId="2693" priority="10495" stopIfTrue="1" operator="containsText" text="NS">
      <formula>NOT(ISERROR(SEARCH("NS",AF277)))</formula>
    </cfRule>
  </conditionalFormatting>
  <conditionalFormatting sqref="AF277">
    <cfRule type="containsText" dxfId="2692" priority="10496" stopIfTrue="1" operator="containsText" text="DW">
      <formula>NOT(ISERROR(SEARCH("DW",AF277)))</formula>
    </cfRule>
  </conditionalFormatting>
  <conditionalFormatting sqref="AF277">
    <cfRule type="containsText" dxfId="2691" priority="10497" stopIfTrue="1" operator="containsText" text="NC">
      <formula>NOT(ISERROR(SEARCH("NC",AF277)))</formula>
    </cfRule>
  </conditionalFormatting>
  <conditionalFormatting sqref="N255:N258">
    <cfRule type="containsText" dxfId="2690" priority="10498" stopIfTrue="1" operator="containsText" text="NS">
      <formula>NOT(ISERROR(SEARCH("NS",N255:N258)))</formula>
    </cfRule>
  </conditionalFormatting>
  <conditionalFormatting sqref="N255:N258">
    <cfRule type="containsText" dxfId="2689" priority="10499" stopIfTrue="1" operator="containsText" text="DW">
      <formula>NOT(ISERROR(SEARCH("DW",N255:N258)))</formula>
    </cfRule>
  </conditionalFormatting>
  <conditionalFormatting sqref="N255:N258">
    <cfRule type="containsText" dxfId="2688" priority="10500" stopIfTrue="1" operator="containsText" text="NC">
      <formula>NOT(ISERROR(SEARCH("NC",N255:N258)))</formula>
    </cfRule>
  </conditionalFormatting>
  <conditionalFormatting sqref="N281:N294">
    <cfRule type="containsText" dxfId="2687" priority="10501" stopIfTrue="1" operator="containsText" text="NS">
      <formula>NOT(ISERROR(SEARCH("NS",N281:N294)))</formula>
    </cfRule>
  </conditionalFormatting>
  <conditionalFormatting sqref="N281:N294">
    <cfRule type="containsText" dxfId="2686" priority="10502" stopIfTrue="1" operator="containsText" text="DW">
      <formula>NOT(ISERROR(SEARCH("DW",N281:N294)))</formula>
    </cfRule>
  </conditionalFormatting>
  <conditionalFormatting sqref="N281:N294">
    <cfRule type="containsText" dxfId="2685" priority="10503" stopIfTrue="1" operator="containsText" text="NC">
      <formula>NOT(ISERROR(SEARCH("NC",N281:N294)))</formula>
    </cfRule>
  </conditionalFormatting>
  <conditionalFormatting sqref="N269:N276">
    <cfRule type="containsText" dxfId="2684" priority="10504" stopIfTrue="1" operator="containsText" text="NS">
      <formula>NOT(ISERROR(SEARCH("NS",N269:N276)))</formula>
    </cfRule>
  </conditionalFormatting>
  <conditionalFormatting sqref="N269:N276">
    <cfRule type="containsText" dxfId="2683" priority="10505" stopIfTrue="1" operator="containsText" text="DW">
      <formula>NOT(ISERROR(SEARCH("DW",N269:N276)))</formula>
    </cfRule>
  </conditionalFormatting>
  <conditionalFormatting sqref="N269:N276">
    <cfRule type="containsText" dxfId="2682" priority="10506" stopIfTrue="1" operator="containsText" text="NC">
      <formula>NOT(ISERROR(SEARCH("NC",N269:N276)))</formula>
    </cfRule>
  </conditionalFormatting>
  <conditionalFormatting sqref="N278">
    <cfRule type="containsText" dxfId="2681" priority="10507" stopIfTrue="1" operator="containsText" text="NS">
      <formula>NOT(ISERROR(SEARCH("NS",N278)))</formula>
    </cfRule>
  </conditionalFormatting>
  <conditionalFormatting sqref="N278">
    <cfRule type="containsText" dxfId="2680" priority="10508" stopIfTrue="1" operator="containsText" text="DW">
      <formula>NOT(ISERROR(SEARCH("DW",N278)))</formula>
    </cfRule>
  </conditionalFormatting>
  <conditionalFormatting sqref="N278">
    <cfRule type="containsText" dxfId="2679" priority="10509" stopIfTrue="1" operator="containsText" text="NC">
      <formula>NOT(ISERROR(SEARCH("NC",N278)))</formula>
    </cfRule>
  </conditionalFormatting>
  <conditionalFormatting sqref="N279:N280">
    <cfRule type="containsText" dxfId="2678" priority="10510" stopIfTrue="1" operator="containsText" text="NS">
      <formula>NOT(ISERROR(SEARCH("NS",N279:N280)))</formula>
    </cfRule>
  </conditionalFormatting>
  <conditionalFormatting sqref="N279:N280">
    <cfRule type="containsText" dxfId="2677" priority="10511" stopIfTrue="1" operator="containsText" text="DW">
      <formula>NOT(ISERROR(SEARCH("DW",N279:N280)))</formula>
    </cfRule>
  </conditionalFormatting>
  <conditionalFormatting sqref="N279:N280">
    <cfRule type="containsText" dxfId="2676" priority="10512" stopIfTrue="1" operator="containsText" text="NC">
      <formula>NOT(ISERROR(SEARCH("NC",N279:N280)))</formula>
    </cfRule>
  </conditionalFormatting>
  <conditionalFormatting sqref="N259">
    <cfRule type="containsText" dxfId="2675" priority="10513" stopIfTrue="1" operator="containsText" text="NS">
      <formula>NOT(ISERROR(SEARCH("NS",N259)))</formula>
    </cfRule>
  </conditionalFormatting>
  <conditionalFormatting sqref="N259">
    <cfRule type="containsText" dxfId="2674" priority="10514" stopIfTrue="1" operator="containsText" text="DW">
      <formula>NOT(ISERROR(SEARCH("DW",N259)))</formula>
    </cfRule>
  </conditionalFormatting>
  <conditionalFormatting sqref="N259">
    <cfRule type="containsText" dxfId="2673" priority="10515" stopIfTrue="1" operator="containsText" text="NC">
      <formula>NOT(ISERROR(SEARCH("NC",N259)))</formula>
    </cfRule>
  </conditionalFormatting>
  <conditionalFormatting sqref="N266:N268">
    <cfRule type="containsText" dxfId="2672" priority="10516" stopIfTrue="1" operator="containsText" text="NS">
      <formula>NOT(ISERROR(SEARCH("NS",N266:N268)))</formula>
    </cfRule>
  </conditionalFormatting>
  <conditionalFormatting sqref="N266:N268">
    <cfRule type="containsText" dxfId="2671" priority="10517" stopIfTrue="1" operator="containsText" text="DW">
      <formula>NOT(ISERROR(SEARCH("DW",N266:N268)))</formula>
    </cfRule>
  </conditionalFormatting>
  <conditionalFormatting sqref="N266:N268">
    <cfRule type="containsText" dxfId="2670" priority="10518" stopIfTrue="1" operator="containsText" text="NC">
      <formula>NOT(ISERROR(SEARCH("NC",N266:N268)))</formula>
    </cfRule>
  </conditionalFormatting>
  <conditionalFormatting sqref="N262:N263">
    <cfRule type="containsText" dxfId="2669" priority="10519" stopIfTrue="1" operator="containsText" text="NS">
      <formula>NOT(ISERROR(SEARCH("NS",N262:N263)))</formula>
    </cfRule>
  </conditionalFormatting>
  <conditionalFormatting sqref="N262:N263">
    <cfRule type="containsText" dxfId="2668" priority="10520" stopIfTrue="1" operator="containsText" text="DW">
      <formula>NOT(ISERROR(SEARCH("DW",N262:N263)))</formula>
    </cfRule>
  </conditionalFormatting>
  <conditionalFormatting sqref="N262:N263">
    <cfRule type="containsText" dxfId="2667" priority="10521" stopIfTrue="1" operator="containsText" text="NC">
      <formula>NOT(ISERROR(SEARCH("NC",N262:N263)))</formula>
    </cfRule>
  </conditionalFormatting>
  <conditionalFormatting sqref="N260:N261">
    <cfRule type="containsText" dxfId="2666" priority="10522" stopIfTrue="1" operator="containsText" text="NS">
      <formula>NOT(ISERROR(SEARCH("NS",N260:N261)))</formula>
    </cfRule>
  </conditionalFormatting>
  <conditionalFormatting sqref="N260:N261">
    <cfRule type="containsText" dxfId="2665" priority="10523" stopIfTrue="1" operator="containsText" text="DW">
      <formula>NOT(ISERROR(SEARCH("DW",N260:N261)))</formula>
    </cfRule>
  </conditionalFormatting>
  <conditionalFormatting sqref="N260:N261">
    <cfRule type="containsText" dxfId="2664" priority="10524" stopIfTrue="1" operator="containsText" text="NC">
      <formula>NOT(ISERROR(SEARCH("NC",N260:N261)))</formula>
    </cfRule>
  </conditionalFormatting>
  <conditionalFormatting sqref="N264">
    <cfRule type="containsText" dxfId="2663" priority="10525" stopIfTrue="1" operator="containsText" text="NS">
      <formula>NOT(ISERROR(SEARCH("NS",N264)))</formula>
    </cfRule>
  </conditionalFormatting>
  <conditionalFormatting sqref="N264">
    <cfRule type="containsText" dxfId="2662" priority="10526" stopIfTrue="1" operator="containsText" text="DW">
      <formula>NOT(ISERROR(SEARCH("DW",N264)))</formula>
    </cfRule>
  </conditionalFormatting>
  <conditionalFormatting sqref="N264">
    <cfRule type="containsText" dxfId="2661" priority="10527" stopIfTrue="1" operator="containsText" text="NC">
      <formula>NOT(ISERROR(SEARCH("NC",N264)))</formula>
    </cfRule>
  </conditionalFormatting>
  <conditionalFormatting sqref="N265">
    <cfRule type="containsText" dxfId="2660" priority="10528" stopIfTrue="1" operator="containsText" text="NS">
      <formula>NOT(ISERROR(SEARCH("NS",N265)))</formula>
    </cfRule>
  </conditionalFormatting>
  <conditionalFormatting sqref="N265">
    <cfRule type="containsText" dxfId="2659" priority="10529" stopIfTrue="1" operator="containsText" text="DW">
      <formula>NOT(ISERROR(SEARCH("DW",N265)))</formula>
    </cfRule>
  </conditionalFormatting>
  <conditionalFormatting sqref="N265">
    <cfRule type="containsText" dxfId="2658" priority="10530" stopIfTrue="1" operator="containsText" text="NC">
      <formula>NOT(ISERROR(SEARCH("NC",N265)))</formula>
    </cfRule>
  </conditionalFormatting>
  <conditionalFormatting sqref="N277">
    <cfRule type="containsText" dxfId="2657" priority="10531" stopIfTrue="1" operator="containsText" text="NS">
      <formula>NOT(ISERROR(SEARCH("NS",N277)))</formula>
    </cfRule>
  </conditionalFormatting>
  <conditionalFormatting sqref="N277">
    <cfRule type="containsText" dxfId="2656" priority="10532" stopIfTrue="1" operator="containsText" text="DW">
      <formula>NOT(ISERROR(SEARCH("DW",N277)))</formula>
    </cfRule>
  </conditionalFormatting>
  <conditionalFormatting sqref="N277">
    <cfRule type="containsText" dxfId="2655" priority="10533" stopIfTrue="1" operator="containsText" text="NC">
      <formula>NOT(ISERROR(SEARCH("NC",N277)))</formula>
    </cfRule>
  </conditionalFormatting>
  <conditionalFormatting sqref="AZ255:AZ258">
    <cfRule type="containsText" dxfId="2654" priority="10534" stopIfTrue="1" operator="containsText" text="NS">
      <formula>NOT(ISERROR(SEARCH("NS",AZ255:AZ258)))</formula>
    </cfRule>
  </conditionalFormatting>
  <conditionalFormatting sqref="AZ255:AZ258">
    <cfRule type="containsText" dxfId="2653" priority="10535" stopIfTrue="1" operator="containsText" text="DW">
      <formula>NOT(ISERROR(SEARCH("DW",AZ255:AZ258)))</formula>
    </cfRule>
  </conditionalFormatting>
  <conditionalFormatting sqref="AZ255:AZ258">
    <cfRule type="containsText" dxfId="2652" priority="10536" stopIfTrue="1" operator="containsText" text="NC">
      <formula>NOT(ISERROR(SEARCH("NC",AZ255:AZ258)))</formula>
    </cfRule>
  </conditionalFormatting>
  <conditionalFormatting sqref="AZ281:AZ294">
    <cfRule type="containsText" dxfId="2651" priority="10537" stopIfTrue="1" operator="containsText" text="NS">
      <formula>NOT(ISERROR(SEARCH("NS",AZ281:AZ294)))</formula>
    </cfRule>
  </conditionalFormatting>
  <conditionalFormatting sqref="AZ281:AZ294">
    <cfRule type="containsText" dxfId="2650" priority="10538" stopIfTrue="1" operator="containsText" text="DW">
      <formula>NOT(ISERROR(SEARCH("DW",AZ281:AZ294)))</formula>
    </cfRule>
  </conditionalFormatting>
  <conditionalFormatting sqref="AZ281:AZ294">
    <cfRule type="containsText" dxfId="2649" priority="10539" stopIfTrue="1" operator="containsText" text="NC">
      <formula>NOT(ISERROR(SEARCH("NC",AZ281:AZ294)))</formula>
    </cfRule>
  </conditionalFormatting>
  <conditionalFormatting sqref="AZ269:AZ276">
    <cfRule type="containsText" dxfId="2648" priority="10540" stopIfTrue="1" operator="containsText" text="NS">
      <formula>NOT(ISERROR(SEARCH("NS",AZ269:AZ276)))</formula>
    </cfRule>
  </conditionalFormatting>
  <conditionalFormatting sqref="AZ269:AZ276">
    <cfRule type="containsText" dxfId="2647" priority="10541" stopIfTrue="1" operator="containsText" text="DW">
      <formula>NOT(ISERROR(SEARCH("DW",AZ269:AZ276)))</formula>
    </cfRule>
  </conditionalFormatting>
  <conditionalFormatting sqref="AZ269:AZ276">
    <cfRule type="containsText" dxfId="2646" priority="10542" stopIfTrue="1" operator="containsText" text="NC">
      <formula>NOT(ISERROR(SEARCH("NC",AZ269:AZ276)))</formula>
    </cfRule>
  </conditionalFormatting>
  <conditionalFormatting sqref="AZ278">
    <cfRule type="containsText" dxfId="2645" priority="10543" stopIfTrue="1" operator="containsText" text="NS">
      <formula>NOT(ISERROR(SEARCH("NS",AZ278)))</formula>
    </cfRule>
  </conditionalFormatting>
  <conditionalFormatting sqref="AZ278">
    <cfRule type="containsText" dxfId="2644" priority="10544" stopIfTrue="1" operator="containsText" text="DW">
      <formula>NOT(ISERROR(SEARCH("DW",AZ278)))</formula>
    </cfRule>
  </conditionalFormatting>
  <conditionalFormatting sqref="AZ278">
    <cfRule type="containsText" dxfId="2643" priority="10545" stopIfTrue="1" operator="containsText" text="NC">
      <formula>NOT(ISERROR(SEARCH("NC",AZ278)))</formula>
    </cfRule>
  </conditionalFormatting>
  <conditionalFormatting sqref="AZ279:AZ280">
    <cfRule type="containsText" dxfId="2642" priority="10546" stopIfTrue="1" operator="containsText" text="NS">
      <formula>NOT(ISERROR(SEARCH("NS",AZ279:AZ280)))</formula>
    </cfRule>
  </conditionalFormatting>
  <conditionalFormatting sqref="AZ279:AZ280">
    <cfRule type="containsText" dxfId="2641" priority="10547" stopIfTrue="1" operator="containsText" text="DW">
      <formula>NOT(ISERROR(SEARCH("DW",AZ279:AZ280)))</formula>
    </cfRule>
  </conditionalFormatting>
  <conditionalFormatting sqref="AZ279:AZ280">
    <cfRule type="containsText" dxfId="2640" priority="10548" stopIfTrue="1" operator="containsText" text="NC">
      <formula>NOT(ISERROR(SEARCH("NC",AZ279:AZ280)))</formula>
    </cfRule>
  </conditionalFormatting>
  <conditionalFormatting sqref="AZ259">
    <cfRule type="containsText" dxfId="2639" priority="10549" stopIfTrue="1" operator="containsText" text="NS">
      <formula>NOT(ISERROR(SEARCH("NS",AZ259)))</formula>
    </cfRule>
  </conditionalFormatting>
  <conditionalFormatting sqref="AZ259">
    <cfRule type="containsText" dxfId="2638" priority="10550" stopIfTrue="1" operator="containsText" text="DW">
      <formula>NOT(ISERROR(SEARCH("DW",AZ259)))</formula>
    </cfRule>
  </conditionalFormatting>
  <conditionalFormatting sqref="AZ259">
    <cfRule type="containsText" dxfId="2637" priority="10551" stopIfTrue="1" operator="containsText" text="NC">
      <formula>NOT(ISERROR(SEARCH("NC",AZ259)))</formula>
    </cfRule>
  </conditionalFormatting>
  <conditionalFormatting sqref="AZ266:AZ268">
    <cfRule type="containsText" dxfId="2636" priority="10552" stopIfTrue="1" operator="containsText" text="NS">
      <formula>NOT(ISERROR(SEARCH("NS",AZ266:AZ268)))</formula>
    </cfRule>
  </conditionalFormatting>
  <conditionalFormatting sqref="AZ266:AZ268">
    <cfRule type="containsText" dxfId="2635" priority="10553" stopIfTrue="1" operator="containsText" text="DW">
      <formula>NOT(ISERROR(SEARCH("DW",AZ266:AZ268)))</formula>
    </cfRule>
  </conditionalFormatting>
  <conditionalFormatting sqref="AZ266:AZ268">
    <cfRule type="containsText" dxfId="2634" priority="10554" stopIfTrue="1" operator="containsText" text="NC">
      <formula>NOT(ISERROR(SEARCH("NC",AZ266:AZ268)))</formula>
    </cfRule>
  </conditionalFormatting>
  <conditionalFormatting sqref="AZ262:AZ263">
    <cfRule type="containsText" dxfId="2633" priority="10555" stopIfTrue="1" operator="containsText" text="NS">
      <formula>NOT(ISERROR(SEARCH("NS",AZ262:AZ263)))</formula>
    </cfRule>
  </conditionalFormatting>
  <conditionalFormatting sqref="AZ262:AZ263">
    <cfRule type="containsText" dxfId="2632" priority="10556" stopIfTrue="1" operator="containsText" text="DW">
      <formula>NOT(ISERROR(SEARCH("DW",AZ262:AZ263)))</formula>
    </cfRule>
  </conditionalFormatting>
  <conditionalFormatting sqref="AZ262:AZ263">
    <cfRule type="containsText" dxfId="2631" priority="10557" stopIfTrue="1" operator="containsText" text="NC">
      <formula>NOT(ISERROR(SEARCH("NC",AZ262:AZ263)))</formula>
    </cfRule>
  </conditionalFormatting>
  <conditionalFormatting sqref="AZ260:AZ261">
    <cfRule type="containsText" dxfId="2630" priority="10558" stopIfTrue="1" operator="containsText" text="NS">
      <formula>NOT(ISERROR(SEARCH("NS",AZ260:AZ261)))</formula>
    </cfRule>
  </conditionalFormatting>
  <conditionalFormatting sqref="AZ260:AZ261">
    <cfRule type="containsText" dxfId="2629" priority="10559" stopIfTrue="1" operator="containsText" text="DW">
      <formula>NOT(ISERROR(SEARCH("DW",AZ260:AZ261)))</formula>
    </cfRule>
  </conditionalFormatting>
  <conditionalFormatting sqref="AZ260:AZ261">
    <cfRule type="containsText" dxfId="2628" priority="10560" stopIfTrue="1" operator="containsText" text="NC">
      <formula>NOT(ISERROR(SEARCH("NC",AZ260:AZ261)))</formula>
    </cfRule>
  </conditionalFormatting>
  <conditionalFormatting sqref="AZ264">
    <cfRule type="containsText" dxfId="2627" priority="10561" stopIfTrue="1" operator="containsText" text="NS">
      <formula>NOT(ISERROR(SEARCH("NS",AZ264)))</formula>
    </cfRule>
  </conditionalFormatting>
  <conditionalFormatting sqref="AZ264">
    <cfRule type="containsText" dxfId="2626" priority="10562" stopIfTrue="1" operator="containsText" text="DW">
      <formula>NOT(ISERROR(SEARCH("DW",AZ264)))</formula>
    </cfRule>
  </conditionalFormatting>
  <conditionalFormatting sqref="AZ264">
    <cfRule type="containsText" dxfId="2625" priority="10563" stopIfTrue="1" operator="containsText" text="NC">
      <formula>NOT(ISERROR(SEARCH("NC",AZ264)))</formula>
    </cfRule>
  </conditionalFormatting>
  <conditionalFormatting sqref="AZ265">
    <cfRule type="containsText" dxfId="2624" priority="10564" stopIfTrue="1" operator="containsText" text="NS">
      <formula>NOT(ISERROR(SEARCH("NS",AZ265)))</formula>
    </cfRule>
  </conditionalFormatting>
  <conditionalFormatting sqref="AZ265">
    <cfRule type="containsText" dxfId="2623" priority="10565" stopIfTrue="1" operator="containsText" text="DW">
      <formula>NOT(ISERROR(SEARCH("DW",AZ265)))</formula>
    </cfRule>
  </conditionalFormatting>
  <conditionalFormatting sqref="AZ265">
    <cfRule type="containsText" dxfId="2622" priority="10566" stopIfTrue="1" operator="containsText" text="NC">
      <formula>NOT(ISERROR(SEARCH("NC",AZ265)))</formula>
    </cfRule>
  </conditionalFormatting>
  <conditionalFormatting sqref="AZ277">
    <cfRule type="containsText" dxfId="2621" priority="10567" stopIfTrue="1" operator="containsText" text="NS">
      <formula>NOT(ISERROR(SEARCH("NS",AZ277)))</formula>
    </cfRule>
  </conditionalFormatting>
  <conditionalFormatting sqref="AZ277">
    <cfRule type="containsText" dxfId="2620" priority="10568" stopIfTrue="1" operator="containsText" text="DW">
      <formula>NOT(ISERROR(SEARCH("DW",AZ277)))</formula>
    </cfRule>
  </conditionalFormatting>
  <conditionalFormatting sqref="AZ277">
    <cfRule type="containsText" dxfId="2619" priority="10569" stopIfTrue="1" operator="containsText" text="NC">
      <formula>NOT(ISERROR(SEARCH("NC",AZ277)))</formula>
    </cfRule>
  </conditionalFormatting>
  <conditionalFormatting sqref="AQ255:AQ258">
    <cfRule type="containsText" dxfId="2618" priority="10570" stopIfTrue="1" operator="containsText" text="NS">
      <formula>NOT(ISERROR(SEARCH("NS",AQ255:AQ258)))</formula>
    </cfRule>
  </conditionalFormatting>
  <conditionalFormatting sqref="AQ255:AQ258">
    <cfRule type="containsText" dxfId="2617" priority="10571" stopIfTrue="1" operator="containsText" text="DW">
      <formula>NOT(ISERROR(SEARCH("DW",AQ255:AQ258)))</formula>
    </cfRule>
  </conditionalFormatting>
  <conditionalFormatting sqref="AQ255:AQ258">
    <cfRule type="containsText" dxfId="2616" priority="10572" stopIfTrue="1" operator="containsText" text="NC">
      <formula>NOT(ISERROR(SEARCH("NC",AQ255:AQ258)))</formula>
    </cfRule>
  </conditionalFormatting>
  <conditionalFormatting sqref="AQ281:AQ294">
    <cfRule type="containsText" dxfId="2615" priority="10573" stopIfTrue="1" operator="containsText" text="NS">
      <formula>NOT(ISERROR(SEARCH("NS",AQ281:AQ294)))</formula>
    </cfRule>
  </conditionalFormatting>
  <conditionalFormatting sqref="AQ281:AQ294">
    <cfRule type="containsText" dxfId="2614" priority="10574" stopIfTrue="1" operator="containsText" text="DW">
      <formula>NOT(ISERROR(SEARCH("DW",AQ281:AQ294)))</formula>
    </cfRule>
  </conditionalFormatting>
  <conditionalFormatting sqref="AQ281:AQ294">
    <cfRule type="containsText" dxfId="2613" priority="10575" stopIfTrue="1" operator="containsText" text="NC">
      <formula>NOT(ISERROR(SEARCH("NC",AQ281:AQ294)))</formula>
    </cfRule>
  </conditionalFormatting>
  <conditionalFormatting sqref="AQ269:AQ276">
    <cfRule type="containsText" dxfId="2612" priority="10576" stopIfTrue="1" operator="containsText" text="NS">
      <formula>NOT(ISERROR(SEARCH("NS",AQ269:AQ276)))</formula>
    </cfRule>
  </conditionalFormatting>
  <conditionalFormatting sqref="AQ269:AQ276">
    <cfRule type="containsText" dxfId="2611" priority="10577" stopIfTrue="1" operator="containsText" text="DW">
      <formula>NOT(ISERROR(SEARCH("DW",AQ269:AQ276)))</formula>
    </cfRule>
  </conditionalFormatting>
  <conditionalFormatting sqref="AQ269:AQ276">
    <cfRule type="containsText" dxfId="2610" priority="10578" stopIfTrue="1" operator="containsText" text="NC">
      <formula>NOT(ISERROR(SEARCH("NC",AQ269:AQ276)))</formula>
    </cfRule>
  </conditionalFormatting>
  <conditionalFormatting sqref="AQ278">
    <cfRule type="containsText" dxfId="2609" priority="10579" stopIfTrue="1" operator="containsText" text="NS">
      <formula>NOT(ISERROR(SEARCH("NS",AQ278)))</formula>
    </cfRule>
  </conditionalFormatting>
  <conditionalFormatting sqref="AQ278">
    <cfRule type="containsText" dxfId="2608" priority="10580" stopIfTrue="1" operator="containsText" text="DW">
      <formula>NOT(ISERROR(SEARCH("DW",AQ278)))</formula>
    </cfRule>
  </conditionalFormatting>
  <conditionalFormatting sqref="AQ278">
    <cfRule type="containsText" dxfId="2607" priority="10581" stopIfTrue="1" operator="containsText" text="NC">
      <formula>NOT(ISERROR(SEARCH("NC",AQ278)))</formula>
    </cfRule>
  </conditionalFormatting>
  <conditionalFormatting sqref="AQ279:AQ280">
    <cfRule type="containsText" dxfId="2606" priority="10582" stopIfTrue="1" operator="containsText" text="NS">
      <formula>NOT(ISERROR(SEARCH("NS",AQ279:AQ280)))</formula>
    </cfRule>
  </conditionalFormatting>
  <conditionalFormatting sqref="AQ279:AQ280">
    <cfRule type="containsText" dxfId="2605" priority="10583" stopIfTrue="1" operator="containsText" text="DW">
      <formula>NOT(ISERROR(SEARCH("DW",AQ279:AQ280)))</formula>
    </cfRule>
  </conditionalFormatting>
  <conditionalFormatting sqref="AQ279:AQ280">
    <cfRule type="containsText" dxfId="2604" priority="10584" stopIfTrue="1" operator="containsText" text="NC">
      <formula>NOT(ISERROR(SEARCH("NC",AQ279:AQ280)))</formula>
    </cfRule>
  </conditionalFormatting>
  <conditionalFormatting sqref="AQ259">
    <cfRule type="containsText" dxfId="2603" priority="10585" stopIfTrue="1" operator="containsText" text="NS">
      <formula>NOT(ISERROR(SEARCH("NS",AQ259)))</formula>
    </cfRule>
  </conditionalFormatting>
  <conditionalFormatting sqref="AQ259">
    <cfRule type="containsText" dxfId="2602" priority="10586" stopIfTrue="1" operator="containsText" text="DW">
      <formula>NOT(ISERROR(SEARCH("DW",AQ259)))</formula>
    </cfRule>
  </conditionalFormatting>
  <conditionalFormatting sqref="AQ259">
    <cfRule type="containsText" dxfId="2601" priority="10587" stopIfTrue="1" operator="containsText" text="NC">
      <formula>NOT(ISERROR(SEARCH("NC",AQ259)))</formula>
    </cfRule>
  </conditionalFormatting>
  <conditionalFormatting sqref="AQ266:AQ268">
    <cfRule type="containsText" dxfId="2600" priority="10588" stopIfTrue="1" operator="containsText" text="NS">
      <formula>NOT(ISERROR(SEARCH("NS",AQ266:AQ268)))</formula>
    </cfRule>
  </conditionalFormatting>
  <conditionalFormatting sqref="AQ266:AQ268">
    <cfRule type="containsText" dxfId="2599" priority="10589" stopIfTrue="1" operator="containsText" text="DW">
      <formula>NOT(ISERROR(SEARCH("DW",AQ266:AQ268)))</formula>
    </cfRule>
  </conditionalFormatting>
  <conditionalFormatting sqref="AQ266:AQ268">
    <cfRule type="containsText" dxfId="2598" priority="10590" stopIfTrue="1" operator="containsText" text="NC">
      <formula>NOT(ISERROR(SEARCH("NC",AQ266:AQ268)))</formula>
    </cfRule>
  </conditionalFormatting>
  <conditionalFormatting sqref="AQ262:AQ263">
    <cfRule type="containsText" dxfId="2597" priority="10591" stopIfTrue="1" operator="containsText" text="NS">
      <formula>NOT(ISERROR(SEARCH("NS",AQ262:AQ263)))</formula>
    </cfRule>
  </conditionalFormatting>
  <conditionalFormatting sqref="AQ262:AQ263">
    <cfRule type="containsText" dxfId="2596" priority="10592" stopIfTrue="1" operator="containsText" text="DW">
      <formula>NOT(ISERROR(SEARCH("DW",AQ262:AQ263)))</formula>
    </cfRule>
  </conditionalFormatting>
  <conditionalFormatting sqref="AQ262:AQ263">
    <cfRule type="containsText" dxfId="2595" priority="10593" stopIfTrue="1" operator="containsText" text="NC">
      <formula>NOT(ISERROR(SEARCH("NC",AQ262:AQ263)))</formula>
    </cfRule>
  </conditionalFormatting>
  <conditionalFormatting sqref="AQ260:AQ261">
    <cfRule type="containsText" dxfId="2594" priority="10594" stopIfTrue="1" operator="containsText" text="NS">
      <formula>NOT(ISERROR(SEARCH("NS",AQ260:AQ261)))</formula>
    </cfRule>
  </conditionalFormatting>
  <conditionalFormatting sqref="AQ260:AQ261">
    <cfRule type="containsText" dxfId="2593" priority="10595" stopIfTrue="1" operator="containsText" text="DW">
      <formula>NOT(ISERROR(SEARCH("DW",AQ260:AQ261)))</formula>
    </cfRule>
  </conditionalFormatting>
  <conditionalFormatting sqref="AQ260:AQ261">
    <cfRule type="containsText" dxfId="2592" priority="10596" stopIfTrue="1" operator="containsText" text="NC">
      <formula>NOT(ISERROR(SEARCH("NC",AQ260:AQ261)))</formula>
    </cfRule>
  </conditionalFormatting>
  <conditionalFormatting sqref="AQ264">
    <cfRule type="containsText" dxfId="2591" priority="10597" stopIfTrue="1" operator="containsText" text="NS">
      <formula>NOT(ISERROR(SEARCH("NS",AQ264)))</formula>
    </cfRule>
  </conditionalFormatting>
  <conditionalFormatting sqref="AQ264">
    <cfRule type="containsText" dxfId="2590" priority="10598" stopIfTrue="1" operator="containsText" text="DW">
      <formula>NOT(ISERROR(SEARCH("DW",AQ264)))</formula>
    </cfRule>
  </conditionalFormatting>
  <conditionalFormatting sqref="AQ264">
    <cfRule type="containsText" dxfId="2589" priority="10599" stopIfTrue="1" operator="containsText" text="NC">
      <formula>NOT(ISERROR(SEARCH("NC",AQ264)))</formula>
    </cfRule>
  </conditionalFormatting>
  <conditionalFormatting sqref="AQ265">
    <cfRule type="containsText" dxfId="2588" priority="10600" stopIfTrue="1" operator="containsText" text="NS">
      <formula>NOT(ISERROR(SEARCH("NS",AQ265)))</formula>
    </cfRule>
  </conditionalFormatting>
  <conditionalFormatting sqref="AQ265">
    <cfRule type="containsText" dxfId="2587" priority="10601" stopIfTrue="1" operator="containsText" text="DW">
      <formula>NOT(ISERROR(SEARCH("DW",AQ265)))</formula>
    </cfRule>
  </conditionalFormatting>
  <conditionalFormatting sqref="AQ265">
    <cfRule type="containsText" dxfId="2586" priority="10602" stopIfTrue="1" operator="containsText" text="NC">
      <formula>NOT(ISERROR(SEARCH("NC",AQ265)))</formula>
    </cfRule>
  </conditionalFormatting>
  <conditionalFormatting sqref="AQ277">
    <cfRule type="containsText" dxfId="2585" priority="10603" stopIfTrue="1" operator="containsText" text="NS">
      <formula>NOT(ISERROR(SEARCH("NS",AQ277)))</formula>
    </cfRule>
  </conditionalFormatting>
  <conditionalFormatting sqref="AQ277">
    <cfRule type="containsText" dxfId="2584" priority="10604" stopIfTrue="1" operator="containsText" text="DW">
      <formula>NOT(ISERROR(SEARCH("DW",AQ277)))</formula>
    </cfRule>
  </conditionalFormatting>
  <conditionalFormatting sqref="AQ277">
    <cfRule type="containsText" dxfId="2583" priority="10605" stopIfTrue="1" operator="containsText" text="NC">
      <formula>NOT(ISERROR(SEARCH("NC",AQ277)))</formula>
    </cfRule>
  </conditionalFormatting>
  <conditionalFormatting sqref="AT255:AT258">
    <cfRule type="containsText" dxfId="2582" priority="10606" stopIfTrue="1" operator="containsText" text="NS">
      <formula>NOT(ISERROR(SEARCH("NS",AT255:AT258)))</formula>
    </cfRule>
  </conditionalFormatting>
  <conditionalFormatting sqref="AT255:AT258">
    <cfRule type="containsText" dxfId="2581" priority="10607" stopIfTrue="1" operator="containsText" text="DW">
      <formula>NOT(ISERROR(SEARCH("DW",AT255:AT258)))</formula>
    </cfRule>
  </conditionalFormatting>
  <conditionalFormatting sqref="AT255:AT258">
    <cfRule type="containsText" dxfId="2580" priority="10608" stopIfTrue="1" operator="containsText" text="NC">
      <formula>NOT(ISERROR(SEARCH("NC",AT255:AT258)))</formula>
    </cfRule>
  </conditionalFormatting>
  <conditionalFormatting sqref="AT281:AT294">
    <cfRule type="containsText" dxfId="2579" priority="10609" stopIfTrue="1" operator="containsText" text="NS">
      <formula>NOT(ISERROR(SEARCH("NS",AT281:AT294)))</formula>
    </cfRule>
  </conditionalFormatting>
  <conditionalFormatting sqref="AT281:AT294">
    <cfRule type="containsText" dxfId="2578" priority="10610" stopIfTrue="1" operator="containsText" text="DW">
      <formula>NOT(ISERROR(SEARCH("DW",AT281:AT294)))</formula>
    </cfRule>
  </conditionalFormatting>
  <conditionalFormatting sqref="AT281:AT294">
    <cfRule type="containsText" dxfId="2577" priority="10611" stopIfTrue="1" operator="containsText" text="NC">
      <formula>NOT(ISERROR(SEARCH("NC",AT281:AT294)))</formula>
    </cfRule>
  </conditionalFormatting>
  <conditionalFormatting sqref="AT269:AT276">
    <cfRule type="containsText" dxfId="2576" priority="10612" stopIfTrue="1" operator="containsText" text="NS">
      <formula>NOT(ISERROR(SEARCH("NS",AT269:AT276)))</formula>
    </cfRule>
  </conditionalFormatting>
  <conditionalFormatting sqref="AT269:AT276">
    <cfRule type="containsText" dxfId="2575" priority="10613" stopIfTrue="1" operator="containsText" text="DW">
      <formula>NOT(ISERROR(SEARCH("DW",AT269:AT276)))</formula>
    </cfRule>
  </conditionalFormatting>
  <conditionalFormatting sqref="AT269:AT276">
    <cfRule type="containsText" dxfId="2574" priority="10614" stopIfTrue="1" operator="containsText" text="NC">
      <formula>NOT(ISERROR(SEARCH("NC",AT269:AT276)))</formula>
    </cfRule>
  </conditionalFormatting>
  <conditionalFormatting sqref="AT278">
    <cfRule type="containsText" dxfId="2573" priority="10615" stopIfTrue="1" operator="containsText" text="NS">
      <formula>NOT(ISERROR(SEARCH("NS",AT278)))</formula>
    </cfRule>
  </conditionalFormatting>
  <conditionalFormatting sqref="AT278">
    <cfRule type="containsText" dxfId="2572" priority="10616" stopIfTrue="1" operator="containsText" text="DW">
      <formula>NOT(ISERROR(SEARCH("DW",AT278)))</formula>
    </cfRule>
  </conditionalFormatting>
  <conditionalFormatting sqref="AT278">
    <cfRule type="containsText" dxfId="2571" priority="10617" stopIfTrue="1" operator="containsText" text="NC">
      <formula>NOT(ISERROR(SEARCH("NC",AT278)))</formula>
    </cfRule>
  </conditionalFormatting>
  <conditionalFormatting sqref="AT279:AT280">
    <cfRule type="containsText" dxfId="2570" priority="10618" stopIfTrue="1" operator="containsText" text="NS">
      <formula>NOT(ISERROR(SEARCH("NS",AT279:AT280)))</formula>
    </cfRule>
  </conditionalFormatting>
  <conditionalFormatting sqref="AT279:AT280">
    <cfRule type="containsText" dxfId="2569" priority="10619" stopIfTrue="1" operator="containsText" text="DW">
      <formula>NOT(ISERROR(SEARCH("DW",AT279:AT280)))</formula>
    </cfRule>
  </conditionalFormatting>
  <conditionalFormatting sqref="AT279:AT280">
    <cfRule type="containsText" dxfId="2568" priority="10620" stopIfTrue="1" operator="containsText" text="NC">
      <formula>NOT(ISERROR(SEARCH("NC",AT279:AT280)))</formula>
    </cfRule>
  </conditionalFormatting>
  <conditionalFormatting sqref="AT259">
    <cfRule type="containsText" dxfId="2567" priority="10621" stopIfTrue="1" operator="containsText" text="NS">
      <formula>NOT(ISERROR(SEARCH("NS",AT259)))</formula>
    </cfRule>
  </conditionalFormatting>
  <conditionalFormatting sqref="AT259">
    <cfRule type="containsText" dxfId="2566" priority="10622" stopIfTrue="1" operator="containsText" text="DW">
      <formula>NOT(ISERROR(SEARCH("DW",AT259)))</formula>
    </cfRule>
  </conditionalFormatting>
  <conditionalFormatting sqref="AT259">
    <cfRule type="containsText" dxfId="2565" priority="10623" stopIfTrue="1" operator="containsText" text="NC">
      <formula>NOT(ISERROR(SEARCH("NC",AT259)))</formula>
    </cfRule>
  </conditionalFormatting>
  <conditionalFormatting sqref="AT266:AT268">
    <cfRule type="containsText" dxfId="2564" priority="10624" stopIfTrue="1" operator="containsText" text="NS">
      <formula>NOT(ISERROR(SEARCH("NS",AT266:AT268)))</formula>
    </cfRule>
  </conditionalFormatting>
  <conditionalFormatting sqref="AT266:AT268">
    <cfRule type="containsText" dxfId="2563" priority="10625" stopIfTrue="1" operator="containsText" text="DW">
      <formula>NOT(ISERROR(SEARCH("DW",AT266:AT268)))</formula>
    </cfRule>
  </conditionalFormatting>
  <conditionalFormatting sqref="AT266:AT268">
    <cfRule type="containsText" dxfId="2562" priority="10626" stopIfTrue="1" operator="containsText" text="NC">
      <formula>NOT(ISERROR(SEARCH("NC",AT266:AT268)))</formula>
    </cfRule>
  </conditionalFormatting>
  <conditionalFormatting sqref="AT262:AT263">
    <cfRule type="containsText" dxfId="2561" priority="10627" stopIfTrue="1" operator="containsText" text="NS">
      <formula>NOT(ISERROR(SEARCH("NS",AT262:AT263)))</formula>
    </cfRule>
  </conditionalFormatting>
  <conditionalFormatting sqref="AT262:AT263">
    <cfRule type="containsText" dxfId="2560" priority="10628" stopIfTrue="1" operator="containsText" text="DW">
      <formula>NOT(ISERROR(SEARCH("DW",AT262:AT263)))</formula>
    </cfRule>
  </conditionalFormatting>
  <conditionalFormatting sqref="AT262:AT263">
    <cfRule type="containsText" dxfId="2559" priority="10629" stopIfTrue="1" operator="containsText" text="NC">
      <formula>NOT(ISERROR(SEARCH("NC",AT262:AT263)))</formula>
    </cfRule>
  </conditionalFormatting>
  <conditionalFormatting sqref="AT260:AT261">
    <cfRule type="containsText" dxfId="2558" priority="10630" stopIfTrue="1" operator="containsText" text="NS">
      <formula>NOT(ISERROR(SEARCH("NS",AT260:AT261)))</formula>
    </cfRule>
  </conditionalFormatting>
  <conditionalFormatting sqref="AT260:AT261">
    <cfRule type="containsText" dxfId="2557" priority="10631" stopIfTrue="1" operator="containsText" text="DW">
      <formula>NOT(ISERROR(SEARCH("DW",AT260:AT261)))</formula>
    </cfRule>
  </conditionalFormatting>
  <conditionalFormatting sqref="AT260:AT261">
    <cfRule type="containsText" dxfId="2556" priority="10632" stopIfTrue="1" operator="containsText" text="NC">
      <formula>NOT(ISERROR(SEARCH("NC",AT260:AT261)))</formula>
    </cfRule>
  </conditionalFormatting>
  <conditionalFormatting sqref="AT264">
    <cfRule type="containsText" dxfId="2555" priority="10633" stopIfTrue="1" operator="containsText" text="NS">
      <formula>NOT(ISERROR(SEARCH("NS",AT264)))</formula>
    </cfRule>
  </conditionalFormatting>
  <conditionalFormatting sqref="AT264">
    <cfRule type="containsText" dxfId="2554" priority="10634" stopIfTrue="1" operator="containsText" text="DW">
      <formula>NOT(ISERROR(SEARCH("DW",AT264)))</formula>
    </cfRule>
  </conditionalFormatting>
  <conditionalFormatting sqref="AT264">
    <cfRule type="containsText" dxfId="2553" priority="10635" stopIfTrue="1" operator="containsText" text="NC">
      <formula>NOT(ISERROR(SEARCH("NC",AT264)))</formula>
    </cfRule>
  </conditionalFormatting>
  <conditionalFormatting sqref="AT265">
    <cfRule type="containsText" dxfId="2552" priority="10636" stopIfTrue="1" operator="containsText" text="NS">
      <formula>NOT(ISERROR(SEARCH("NS",AT265)))</formula>
    </cfRule>
  </conditionalFormatting>
  <conditionalFormatting sqref="AT265">
    <cfRule type="containsText" dxfId="2551" priority="10637" stopIfTrue="1" operator="containsText" text="DW">
      <formula>NOT(ISERROR(SEARCH("DW",AT265)))</formula>
    </cfRule>
  </conditionalFormatting>
  <conditionalFormatting sqref="AT265">
    <cfRule type="containsText" dxfId="2550" priority="10638" stopIfTrue="1" operator="containsText" text="NC">
      <formula>NOT(ISERROR(SEARCH("NC",AT265)))</formula>
    </cfRule>
  </conditionalFormatting>
  <conditionalFormatting sqref="AT277">
    <cfRule type="containsText" dxfId="2549" priority="10639" stopIfTrue="1" operator="containsText" text="NS">
      <formula>NOT(ISERROR(SEARCH("NS",AT277)))</formula>
    </cfRule>
  </conditionalFormatting>
  <conditionalFormatting sqref="AT277">
    <cfRule type="containsText" dxfId="2548" priority="10640" stopIfTrue="1" operator="containsText" text="DW">
      <formula>NOT(ISERROR(SEARCH("DW",AT277)))</formula>
    </cfRule>
  </conditionalFormatting>
  <conditionalFormatting sqref="AT277">
    <cfRule type="containsText" dxfId="2547" priority="10641" stopIfTrue="1" operator="containsText" text="NC">
      <formula>NOT(ISERROR(SEARCH("NC",AT277)))</formula>
    </cfRule>
  </conditionalFormatting>
  <conditionalFormatting sqref="J255:J258">
    <cfRule type="containsText" dxfId="2546" priority="10642" stopIfTrue="1" operator="containsText" text="NS">
      <formula>NOT(ISERROR(SEARCH("NS",J255:J258)))</formula>
    </cfRule>
  </conditionalFormatting>
  <conditionalFormatting sqref="J255:J258">
    <cfRule type="containsText" dxfId="2545" priority="10643" stopIfTrue="1" operator="containsText" text="DW">
      <formula>NOT(ISERROR(SEARCH("DW",J255:J258)))</formula>
    </cfRule>
  </conditionalFormatting>
  <conditionalFormatting sqref="J255:J258">
    <cfRule type="containsText" dxfId="2544" priority="10644" stopIfTrue="1" operator="containsText" text="NC">
      <formula>NOT(ISERROR(SEARCH("NC",J255:J258)))</formula>
    </cfRule>
  </conditionalFormatting>
  <conditionalFormatting sqref="J281:J294">
    <cfRule type="containsText" dxfId="2543" priority="10645" stopIfTrue="1" operator="containsText" text="NS">
      <formula>NOT(ISERROR(SEARCH("NS",J281:J294)))</formula>
    </cfRule>
  </conditionalFormatting>
  <conditionalFormatting sqref="J281:J294">
    <cfRule type="containsText" dxfId="2542" priority="10646" stopIfTrue="1" operator="containsText" text="DW">
      <formula>NOT(ISERROR(SEARCH("DW",J281:J294)))</formula>
    </cfRule>
  </conditionalFormatting>
  <conditionalFormatting sqref="J281:J294">
    <cfRule type="containsText" dxfId="2541" priority="10647" stopIfTrue="1" operator="containsText" text="NC">
      <formula>NOT(ISERROR(SEARCH("NC",J281:J294)))</formula>
    </cfRule>
  </conditionalFormatting>
  <conditionalFormatting sqref="J269:J276">
    <cfRule type="containsText" dxfId="2540" priority="10648" stopIfTrue="1" operator="containsText" text="NS">
      <formula>NOT(ISERROR(SEARCH("NS",J269:J276)))</formula>
    </cfRule>
  </conditionalFormatting>
  <conditionalFormatting sqref="J269:J276">
    <cfRule type="containsText" dxfId="2539" priority="10649" stopIfTrue="1" operator="containsText" text="DW">
      <formula>NOT(ISERROR(SEARCH("DW",J269:J276)))</formula>
    </cfRule>
  </conditionalFormatting>
  <conditionalFormatting sqref="J269:J276">
    <cfRule type="containsText" dxfId="2538" priority="10650" stopIfTrue="1" operator="containsText" text="NC">
      <formula>NOT(ISERROR(SEARCH("NC",J269:J276)))</formula>
    </cfRule>
  </conditionalFormatting>
  <conditionalFormatting sqref="J278">
    <cfRule type="containsText" dxfId="2537" priority="10651" stopIfTrue="1" operator="containsText" text="NS">
      <formula>NOT(ISERROR(SEARCH("NS",J278)))</formula>
    </cfRule>
  </conditionalFormatting>
  <conditionalFormatting sqref="J278">
    <cfRule type="containsText" dxfId="2536" priority="10652" stopIfTrue="1" operator="containsText" text="DW">
      <formula>NOT(ISERROR(SEARCH("DW",J278)))</formula>
    </cfRule>
  </conditionalFormatting>
  <conditionalFormatting sqref="J278">
    <cfRule type="containsText" dxfId="2535" priority="10653" stopIfTrue="1" operator="containsText" text="NC">
      <formula>NOT(ISERROR(SEARCH("NC",J278)))</formula>
    </cfRule>
  </conditionalFormatting>
  <conditionalFormatting sqref="J279:J280">
    <cfRule type="containsText" dxfId="2534" priority="10654" stopIfTrue="1" operator="containsText" text="NS">
      <formula>NOT(ISERROR(SEARCH("NS",J279:J280)))</formula>
    </cfRule>
  </conditionalFormatting>
  <conditionalFormatting sqref="J279:J280">
    <cfRule type="containsText" dxfId="2533" priority="10655" stopIfTrue="1" operator="containsText" text="DW">
      <formula>NOT(ISERROR(SEARCH("DW",J279:J280)))</formula>
    </cfRule>
  </conditionalFormatting>
  <conditionalFormatting sqref="J279:J280">
    <cfRule type="containsText" dxfId="2532" priority="10656" stopIfTrue="1" operator="containsText" text="NC">
      <formula>NOT(ISERROR(SEARCH("NC",J279:J280)))</formula>
    </cfRule>
  </conditionalFormatting>
  <conditionalFormatting sqref="J259">
    <cfRule type="containsText" dxfId="2531" priority="10657" stopIfTrue="1" operator="containsText" text="NS">
      <formula>NOT(ISERROR(SEARCH("NS",J259)))</formula>
    </cfRule>
  </conditionalFormatting>
  <conditionalFormatting sqref="J259">
    <cfRule type="containsText" dxfId="2530" priority="10658" stopIfTrue="1" operator="containsText" text="DW">
      <formula>NOT(ISERROR(SEARCH("DW",J259)))</formula>
    </cfRule>
  </conditionalFormatting>
  <conditionalFormatting sqref="J259">
    <cfRule type="containsText" dxfId="2529" priority="10659" stopIfTrue="1" operator="containsText" text="NC">
      <formula>NOT(ISERROR(SEARCH("NC",J259)))</formula>
    </cfRule>
  </conditionalFormatting>
  <conditionalFormatting sqref="J266:J268">
    <cfRule type="containsText" dxfId="2528" priority="10660" stopIfTrue="1" operator="containsText" text="NS">
      <formula>NOT(ISERROR(SEARCH("NS",J266:J268)))</formula>
    </cfRule>
  </conditionalFormatting>
  <conditionalFormatting sqref="J266:J268">
    <cfRule type="containsText" dxfId="2527" priority="10661" stopIfTrue="1" operator="containsText" text="DW">
      <formula>NOT(ISERROR(SEARCH("DW",J266:J268)))</formula>
    </cfRule>
  </conditionalFormatting>
  <conditionalFormatting sqref="J266:J268">
    <cfRule type="containsText" dxfId="2526" priority="10662" stopIfTrue="1" operator="containsText" text="NC">
      <formula>NOT(ISERROR(SEARCH("NC",J266:J268)))</formula>
    </cfRule>
  </conditionalFormatting>
  <conditionalFormatting sqref="J262:J263">
    <cfRule type="containsText" dxfId="2525" priority="10663" stopIfTrue="1" operator="containsText" text="NS">
      <formula>NOT(ISERROR(SEARCH("NS",J262:J263)))</formula>
    </cfRule>
  </conditionalFormatting>
  <conditionalFormatting sqref="J262:J263">
    <cfRule type="containsText" dxfId="2524" priority="10664" stopIfTrue="1" operator="containsText" text="DW">
      <formula>NOT(ISERROR(SEARCH("DW",J262:J263)))</formula>
    </cfRule>
  </conditionalFormatting>
  <conditionalFormatting sqref="J262:J263">
    <cfRule type="containsText" dxfId="2523" priority="10665" stopIfTrue="1" operator="containsText" text="NC">
      <formula>NOT(ISERROR(SEARCH("NC",J262:J263)))</formula>
    </cfRule>
  </conditionalFormatting>
  <conditionalFormatting sqref="J260:J261">
    <cfRule type="containsText" dxfId="2522" priority="10666" stopIfTrue="1" operator="containsText" text="NS">
      <formula>NOT(ISERROR(SEARCH("NS",J260:J261)))</formula>
    </cfRule>
  </conditionalFormatting>
  <conditionalFormatting sqref="J260:J261">
    <cfRule type="containsText" dxfId="2521" priority="10667" stopIfTrue="1" operator="containsText" text="DW">
      <formula>NOT(ISERROR(SEARCH("DW",J260:J261)))</formula>
    </cfRule>
  </conditionalFormatting>
  <conditionalFormatting sqref="J260:J261">
    <cfRule type="containsText" dxfId="2520" priority="10668" stopIfTrue="1" operator="containsText" text="NC">
      <formula>NOT(ISERROR(SEARCH("NC",J260:J261)))</formula>
    </cfRule>
  </conditionalFormatting>
  <conditionalFormatting sqref="J264">
    <cfRule type="containsText" dxfId="2519" priority="10669" stopIfTrue="1" operator="containsText" text="NS">
      <formula>NOT(ISERROR(SEARCH("NS",J264)))</formula>
    </cfRule>
  </conditionalFormatting>
  <conditionalFormatting sqref="J264">
    <cfRule type="containsText" dxfId="2518" priority="10670" stopIfTrue="1" operator="containsText" text="DW">
      <formula>NOT(ISERROR(SEARCH("DW",J264)))</formula>
    </cfRule>
  </conditionalFormatting>
  <conditionalFormatting sqref="J264">
    <cfRule type="containsText" dxfId="2517" priority="10671" stopIfTrue="1" operator="containsText" text="NC">
      <formula>NOT(ISERROR(SEARCH("NC",J264)))</formula>
    </cfRule>
  </conditionalFormatting>
  <conditionalFormatting sqref="J265">
    <cfRule type="containsText" dxfId="2516" priority="10672" stopIfTrue="1" operator="containsText" text="NS">
      <formula>NOT(ISERROR(SEARCH("NS",J265)))</formula>
    </cfRule>
  </conditionalFormatting>
  <conditionalFormatting sqref="J265">
    <cfRule type="containsText" dxfId="2515" priority="10673" stopIfTrue="1" operator="containsText" text="DW">
      <formula>NOT(ISERROR(SEARCH("DW",J265)))</formula>
    </cfRule>
  </conditionalFormatting>
  <conditionalFormatting sqref="J265">
    <cfRule type="containsText" dxfId="2514" priority="10674" stopIfTrue="1" operator="containsText" text="NC">
      <formula>NOT(ISERROR(SEARCH("NC",J265)))</formula>
    </cfRule>
  </conditionalFormatting>
  <conditionalFormatting sqref="J277">
    <cfRule type="containsText" dxfId="2513" priority="10675" stopIfTrue="1" operator="containsText" text="NS">
      <formula>NOT(ISERROR(SEARCH("NS",J277)))</formula>
    </cfRule>
  </conditionalFormatting>
  <conditionalFormatting sqref="J277">
    <cfRule type="containsText" dxfId="2512" priority="10676" stopIfTrue="1" operator="containsText" text="DW">
      <formula>NOT(ISERROR(SEARCH("DW",J277)))</formula>
    </cfRule>
  </conditionalFormatting>
  <conditionalFormatting sqref="J277">
    <cfRule type="containsText" dxfId="2511" priority="10677" stopIfTrue="1" operator="containsText" text="NC">
      <formula>NOT(ISERROR(SEARCH("NC",J277)))</formula>
    </cfRule>
  </conditionalFormatting>
  <conditionalFormatting sqref="F255:F258">
    <cfRule type="containsText" dxfId="2510" priority="10678" stopIfTrue="1" operator="containsText" text="NS">
      <formula>NOT(ISERROR(SEARCH("NS",F255:F258)))</formula>
    </cfRule>
  </conditionalFormatting>
  <conditionalFormatting sqref="F255:F258">
    <cfRule type="containsText" dxfId="2509" priority="10679" stopIfTrue="1" operator="containsText" text="DW">
      <formula>NOT(ISERROR(SEARCH("DW",F255:F258)))</formula>
    </cfRule>
  </conditionalFormatting>
  <conditionalFormatting sqref="F255:F258">
    <cfRule type="containsText" dxfId="2508" priority="10680" stopIfTrue="1" operator="containsText" text="NC">
      <formula>NOT(ISERROR(SEARCH("NC",F255:F258)))</formula>
    </cfRule>
  </conditionalFormatting>
  <conditionalFormatting sqref="F281:F294">
    <cfRule type="containsText" dxfId="2507" priority="10681" stopIfTrue="1" operator="containsText" text="NS">
      <formula>NOT(ISERROR(SEARCH("NS",F281:F294)))</formula>
    </cfRule>
  </conditionalFormatting>
  <conditionalFormatting sqref="F281:F294">
    <cfRule type="containsText" dxfId="2506" priority="10682" stopIfTrue="1" operator="containsText" text="DW">
      <formula>NOT(ISERROR(SEARCH("DW",F281:F294)))</formula>
    </cfRule>
  </conditionalFormatting>
  <conditionalFormatting sqref="F281:F294">
    <cfRule type="containsText" dxfId="2505" priority="10683" stopIfTrue="1" operator="containsText" text="NC">
      <formula>NOT(ISERROR(SEARCH("NC",F281:F294)))</formula>
    </cfRule>
  </conditionalFormatting>
  <conditionalFormatting sqref="F269:F276">
    <cfRule type="containsText" dxfId="2504" priority="10684" stopIfTrue="1" operator="containsText" text="NS">
      <formula>NOT(ISERROR(SEARCH("NS",F269:F276)))</formula>
    </cfRule>
  </conditionalFormatting>
  <conditionalFormatting sqref="F269:F276">
    <cfRule type="containsText" dxfId="2503" priority="10685" stopIfTrue="1" operator="containsText" text="DW">
      <formula>NOT(ISERROR(SEARCH("DW",F269:F276)))</formula>
    </cfRule>
  </conditionalFormatting>
  <conditionalFormatting sqref="F269:F276">
    <cfRule type="containsText" dxfId="2502" priority="10686" stopIfTrue="1" operator="containsText" text="NC">
      <formula>NOT(ISERROR(SEARCH("NC",F269:F276)))</formula>
    </cfRule>
  </conditionalFormatting>
  <conditionalFormatting sqref="F278">
    <cfRule type="containsText" dxfId="2501" priority="10687" stopIfTrue="1" operator="containsText" text="NS">
      <formula>NOT(ISERROR(SEARCH("NS",F278)))</formula>
    </cfRule>
  </conditionalFormatting>
  <conditionalFormatting sqref="F278">
    <cfRule type="containsText" dxfId="2500" priority="10688" stopIfTrue="1" operator="containsText" text="DW">
      <formula>NOT(ISERROR(SEARCH("DW",F278)))</formula>
    </cfRule>
  </conditionalFormatting>
  <conditionalFormatting sqref="F278">
    <cfRule type="containsText" dxfId="2499" priority="10689" stopIfTrue="1" operator="containsText" text="NC">
      <formula>NOT(ISERROR(SEARCH("NC",F278)))</formula>
    </cfRule>
  </conditionalFormatting>
  <conditionalFormatting sqref="F279:F280">
    <cfRule type="containsText" dxfId="2498" priority="10690" stopIfTrue="1" operator="containsText" text="NS">
      <formula>NOT(ISERROR(SEARCH("NS",F279:F280)))</formula>
    </cfRule>
  </conditionalFormatting>
  <conditionalFormatting sqref="F279:F280">
    <cfRule type="containsText" dxfId="2497" priority="10691" stopIfTrue="1" operator="containsText" text="DW">
      <formula>NOT(ISERROR(SEARCH("DW",F279:F280)))</formula>
    </cfRule>
  </conditionalFormatting>
  <conditionalFormatting sqref="F279:F280">
    <cfRule type="containsText" dxfId="2496" priority="10692" stopIfTrue="1" operator="containsText" text="NC">
      <formula>NOT(ISERROR(SEARCH("NC",F279:F280)))</formula>
    </cfRule>
  </conditionalFormatting>
  <conditionalFormatting sqref="F259">
    <cfRule type="containsText" dxfId="2495" priority="10693" stopIfTrue="1" operator="containsText" text="NS">
      <formula>NOT(ISERROR(SEARCH("NS",F259)))</formula>
    </cfRule>
  </conditionalFormatting>
  <conditionalFormatting sqref="F259">
    <cfRule type="containsText" dxfId="2494" priority="10694" stopIfTrue="1" operator="containsText" text="DW">
      <formula>NOT(ISERROR(SEARCH("DW",F259)))</formula>
    </cfRule>
  </conditionalFormatting>
  <conditionalFormatting sqref="F259">
    <cfRule type="containsText" dxfId="2493" priority="10695" stopIfTrue="1" operator="containsText" text="NC">
      <formula>NOT(ISERROR(SEARCH("NC",F259)))</formula>
    </cfRule>
  </conditionalFormatting>
  <conditionalFormatting sqref="F266:F268">
    <cfRule type="containsText" dxfId="2492" priority="10696" stopIfTrue="1" operator="containsText" text="NS">
      <formula>NOT(ISERROR(SEARCH("NS",F266:F268)))</formula>
    </cfRule>
  </conditionalFormatting>
  <conditionalFormatting sqref="F266:F268">
    <cfRule type="containsText" dxfId="2491" priority="10697" stopIfTrue="1" operator="containsText" text="DW">
      <formula>NOT(ISERROR(SEARCH("DW",F266:F268)))</formula>
    </cfRule>
  </conditionalFormatting>
  <conditionalFormatting sqref="F266:F268">
    <cfRule type="containsText" dxfId="2490" priority="10698" stopIfTrue="1" operator="containsText" text="NC">
      <formula>NOT(ISERROR(SEARCH("NC",F266:F268)))</formula>
    </cfRule>
  </conditionalFormatting>
  <conditionalFormatting sqref="F262:F263">
    <cfRule type="containsText" dxfId="2489" priority="10699" stopIfTrue="1" operator="containsText" text="NS">
      <formula>NOT(ISERROR(SEARCH("NS",F262:F263)))</formula>
    </cfRule>
  </conditionalFormatting>
  <conditionalFormatting sqref="F262:F263">
    <cfRule type="containsText" dxfId="2488" priority="10700" stopIfTrue="1" operator="containsText" text="DW">
      <formula>NOT(ISERROR(SEARCH("DW",F262:F263)))</formula>
    </cfRule>
  </conditionalFormatting>
  <conditionalFormatting sqref="F262:F263">
    <cfRule type="containsText" dxfId="2487" priority="10701" stopIfTrue="1" operator="containsText" text="NC">
      <formula>NOT(ISERROR(SEARCH("NC",F262:F263)))</formula>
    </cfRule>
  </conditionalFormatting>
  <conditionalFormatting sqref="F260:F261">
    <cfRule type="containsText" dxfId="2486" priority="10702" stopIfTrue="1" operator="containsText" text="NS">
      <formula>NOT(ISERROR(SEARCH("NS",F260:F261)))</formula>
    </cfRule>
  </conditionalFormatting>
  <conditionalFormatting sqref="F260:F261">
    <cfRule type="containsText" dxfId="2485" priority="10703" stopIfTrue="1" operator="containsText" text="DW">
      <formula>NOT(ISERROR(SEARCH("DW",F260:F261)))</formula>
    </cfRule>
  </conditionalFormatting>
  <conditionalFormatting sqref="F260:F261">
    <cfRule type="containsText" dxfId="2484" priority="10704" stopIfTrue="1" operator="containsText" text="NC">
      <formula>NOT(ISERROR(SEARCH("NC",F260:F261)))</formula>
    </cfRule>
  </conditionalFormatting>
  <conditionalFormatting sqref="F264">
    <cfRule type="containsText" dxfId="2483" priority="10705" stopIfTrue="1" operator="containsText" text="NS">
      <formula>NOT(ISERROR(SEARCH("NS",F264)))</formula>
    </cfRule>
  </conditionalFormatting>
  <conditionalFormatting sqref="F264">
    <cfRule type="containsText" dxfId="2482" priority="10706" stopIfTrue="1" operator="containsText" text="DW">
      <formula>NOT(ISERROR(SEARCH("DW",F264)))</formula>
    </cfRule>
  </conditionalFormatting>
  <conditionalFormatting sqref="F264">
    <cfRule type="containsText" dxfId="2481" priority="10707" stopIfTrue="1" operator="containsText" text="NC">
      <formula>NOT(ISERROR(SEARCH("NC",F264)))</formula>
    </cfRule>
  </conditionalFormatting>
  <conditionalFormatting sqref="F265">
    <cfRule type="containsText" dxfId="2480" priority="10708" stopIfTrue="1" operator="containsText" text="NS">
      <formula>NOT(ISERROR(SEARCH("NS",F265)))</formula>
    </cfRule>
  </conditionalFormatting>
  <conditionalFormatting sqref="F265">
    <cfRule type="containsText" dxfId="2479" priority="10709" stopIfTrue="1" operator="containsText" text="DW">
      <formula>NOT(ISERROR(SEARCH("DW",F265)))</formula>
    </cfRule>
  </conditionalFormatting>
  <conditionalFormatting sqref="F265">
    <cfRule type="containsText" dxfId="2478" priority="10710" stopIfTrue="1" operator="containsText" text="NC">
      <formula>NOT(ISERROR(SEARCH("NC",F265)))</formula>
    </cfRule>
  </conditionalFormatting>
  <conditionalFormatting sqref="F277">
    <cfRule type="containsText" dxfId="2477" priority="10711" stopIfTrue="1" operator="containsText" text="NS">
      <formula>NOT(ISERROR(SEARCH("NS",F277)))</formula>
    </cfRule>
  </conditionalFormatting>
  <conditionalFormatting sqref="F277">
    <cfRule type="containsText" dxfId="2476" priority="10712" stopIfTrue="1" operator="containsText" text="DW">
      <formula>NOT(ISERROR(SEARCH("DW",F277)))</formula>
    </cfRule>
  </conditionalFormatting>
  <conditionalFormatting sqref="F277">
    <cfRule type="containsText" dxfId="2475" priority="10713" stopIfTrue="1" operator="containsText" text="NC">
      <formula>NOT(ISERROR(SEARCH("NC",F277)))</formula>
    </cfRule>
  </conditionalFormatting>
  <conditionalFormatting sqref="L255:L258">
    <cfRule type="containsText" dxfId="2474" priority="10714" stopIfTrue="1" operator="containsText" text="NS">
      <formula>NOT(ISERROR(SEARCH("NS",L255:L258)))</formula>
    </cfRule>
  </conditionalFormatting>
  <conditionalFormatting sqref="L255:L258">
    <cfRule type="containsText" dxfId="2473" priority="10715" stopIfTrue="1" operator="containsText" text="DW">
      <formula>NOT(ISERROR(SEARCH("DW",L255:L258)))</formula>
    </cfRule>
  </conditionalFormatting>
  <conditionalFormatting sqref="L255:L258">
    <cfRule type="containsText" dxfId="2472" priority="10716" stopIfTrue="1" operator="containsText" text="NC">
      <formula>NOT(ISERROR(SEARCH("NC",L255:L258)))</formula>
    </cfRule>
  </conditionalFormatting>
  <conditionalFormatting sqref="L281:L294">
    <cfRule type="containsText" dxfId="2471" priority="10717" stopIfTrue="1" operator="containsText" text="NS">
      <formula>NOT(ISERROR(SEARCH("NS",L281:L294)))</formula>
    </cfRule>
  </conditionalFormatting>
  <conditionalFormatting sqref="L281:L294">
    <cfRule type="containsText" dxfId="2470" priority="10718" stopIfTrue="1" operator="containsText" text="DW">
      <formula>NOT(ISERROR(SEARCH("DW",L281:L294)))</formula>
    </cfRule>
  </conditionalFormatting>
  <conditionalFormatting sqref="L281:L294">
    <cfRule type="containsText" dxfId="2469" priority="10719" stopIfTrue="1" operator="containsText" text="NC">
      <formula>NOT(ISERROR(SEARCH("NC",L281:L294)))</formula>
    </cfRule>
  </conditionalFormatting>
  <conditionalFormatting sqref="L269:L276">
    <cfRule type="containsText" dxfId="2468" priority="10720" stopIfTrue="1" operator="containsText" text="NS">
      <formula>NOT(ISERROR(SEARCH("NS",L269:L276)))</formula>
    </cfRule>
  </conditionalFormatting>
  <conditionalFormatting sqref="L269:L276">
    <cfRule type="containsText" dxfId="2467" priority="10721" stopIfTrue="1" operator="containsText" text="DW">
      <formula>NOT(ISERROR(SEARCH("DW",L269:L276)))</formula>
    </cfRule>
  </conditionalFormatting>
  <conditionalFormatting sqref="L269:L276">
    <cfRule type="containsText" dxfId="2466" priority="10722" stopIfTrue="1" operator="containsText" text="NC">
      <formula>NOT(ISERROR(SEARCH("NC",L269:L276)))</formula>
    </cfRule>
  </conditionalFormatting>
  <conditionalFormatting sqref="L278">
    <cfRule type="containsText" dxfId="2465" priority="10723" stopIfTrue="1" operator="containsText" text="NS">
      <formula>NOT(ISERROR(SEARCH("NS",L278)))</formula>
    </cfRule>
  </conditionalFormatting>
  <conditionalFormatting sqref="L278">
    <cfRule type="containsText" dxfId="2464" priority="10724" stopIfTrue="1" operator="containsText" text="DW">
      <formula>NOT(ISERROR(SEARCH("DW",L278)))</formula>
    </cfRule>
  </conditionalFormatting>
  <conditionalFormatting sqref="L278">
    <cfRule type="containsText" dxfId="2463" priority="10725" stopIfTrue="1" operator="containsText" text="NC">
      <formula>NOT(ISERROR(SEARCH("NC",L278)))</formula>
    </cfRule>
  </conditionalFormatting>
  <conditionalFormatting sqref="L279:L280">
    <cfRule type="containsText" dxfId="2462" priority="10726" stopIfTrue="1" operator="containsText" text="NS">
      <formula>NOT(ISERROR(SEARCH("NS",L279:L280)))</formula>
    </cfRule>
  </conditionalFormatting>
  <conditionalFormatting sqref="L279:L280">
    <cfRule type="containsText" dxfId="2461" priority="10727" stopIfTrue="1" operator="containsText" text="DW">
      <formula>NOT(ISERROR(SEARCH("DW",L279:L280)))</formula>
    </cfRule>
  </conditionalFormatting>
  <conditionalFormatting sqref="L279:L280">
    <cfRule type="containsText" dxfId="2460" priority="10728" stopIfTrue="1" operator="containsText" text="NC">
      <formula>NOT(ISERROR(SEARCH("NC",L279:L280)))</formula>
    </cfRule>
  </conditionalFormatting>
  <conditionalFormatting sqref="L259">
    <cfRule type="containsText" dxfId="2459" priority="10729" stopIfTrue="1" operator="containsText" text="NS">
      <formula>NOT(ISERROR(SEARCH("NS",L259)))</formula>
    </cfRule>
  </conditionalFormatting>
  <conditionalFormatting sqref="L259">
    <cfRule type="containsText" dxfId="2458" priority="10730" stopIfTrue="1" operator="containsText" text="DW">
      <formula>NOT(ISERROR(SEARCH("DW",L259)))</formula>
    </cfRule>
  </conditionalFormatting>
  <conditionalFormatting sqref="L259">
    <cfRule type="containsText" dxfId="2457" priority="10731" stopIfTrue="1" operator="containsText" text="NC">
      <formula>NOT(ISERROR(SEARCH("NC",L259)))</formula>
    </cfRule>
  </conditionalFormatting>
  <conditionalFormatting sqref="L266:L268">
    <cfRule type="containsText" dxfId="2456" priority="10732" stopIfTrue="1" operator="containsText" text="NS">
      <formula>NOT(ISERROR(SEARCH("NS",L266:L268)))</formula>
    </cfRule>
  </conditionalFormatting>
  <conditionalFormatting sqref="L266:L268">
    <cfRule type="containsText" dxfId="2455" priority="10733" stopIfTrue="1" operator="containsText" text="DW">
      <formula>NOT(ISERROR(SEARCH("DW",L266:L268)))</formula>
    </cfRule>
  </conditionalFormatting>
  <conditionalFormatting sqref="L266:L268">
    <cfRule type="containsText" dxfId="2454" priority="10734" stopIfTrue="1" operator="containsText" text="NC">
      <formula>NOT(ISERROR(SEARCH("NC",L266:L268)))</formula>
    </cfRule>
  </conditionalFormatting>
  <conditionalFormatting sqref="L262:L263">
    <cfRule type="containsText" dxfId="2453" priority="10735" stopIfTrue="1" operator="containsText" text="NS">
      <formula>NOT(ISERROR(SEARCH("NS",L262:L263)))</formula>
    </cfRule>
  </conditionalFormatting>
  <conditionalFormatting sqref="L262:L263">
    <cfRule type="containsText" dxfId="2452" priority="10736" stopIfTrue="1" operator="containsText" text="DW">
      <formula>NOT(ISERROR(SEARCH("DW",L262:L263)))</formula>
    </cfRule>
  </conditionalFormatting>
  <conditionalFormatting sqref="L262:L263">
    <cfRule type="containsText" dxfId="2451" priority="10737" stopIfTrue="1" operator="containsText" text="NC">
      <formula>NOT(ISERROR(SEARCH("NC",L262:L263)))</formula>
    </cfRule>
  </conditionalFormatting>
  <conditionalFormatting sqref="L260:L261">
    <cfRule type="containsText" dxfId="2450" priority="10738" stopIfTrue="1" operator="containsText" text="NS">
      <formula>NOT(ISERROR(SEARCH("NS",L260:L261)))</formula>
    </cfRule>
  </conditionalFormatting>
  <conditionalFormatting sqref="L260:L261">
    <cfRule type="containsText" dxfId="2449" priority="10739" stopIfTrue="1" operator="containsText" text="DW">
      <formula>NOT(ISERROR(SEARCH("DW",L260:L261)))</formula>
    </cfRule>
  </conditionalFormatting>
  <conditionalFormatting sqref="L260:L261">
    <cfRule type="containsText" dxfId="2448" priority="10740" stopIfTrue="1" operator="containsText" text="NC">
      <formula>NOT(ISERROR(SEARCH("NC",L260:L261)))</formula>
    </cfRule>
  </conditionalFormatting>
  <conditionalFormatting sqref="L264">
    <cfRule type="containsText" dxfId="2447" priority="10741" stopIfTrue="1" operator="containsText" text="NS">
      <formula>NOT(ISERROR(SEARCH("NS",L264)))</formula>
    </cfRule>
  </conditionalFormatting>
  <conditionalFormatting sqref="L264">
    <cfRule type="containsText" dxfId="2446" priority="10742" stopIfTrue="1" operator="containsText" text="DW">
      <formula>NOT(ISERROR(SEARCH("DW",L264)))</formula>
    </cfRule>
  </conditionalFormatting>
  <conditionalFormatting sqref="L264">
    <cfRule type="containsText" dxfId="2445" priority="10743" stopIfTrue="1" operator="containsText" text="NC">
      <formula>NOT(ISERROR(SEARCH("NC",L264)))</formula>
    </cfRule>
  </conditionalFormatting>
  <conditionalFormatting sqref="L265">
    <cfRule type="containsText" dxfId="2444" priority="10744" stopIfTrue="1" operator="containsText" text="NS">
      <formula>NOT(ISERROR(SEARCH("NS",L265)))</formula>
    </cfRule>
  </conditionalFormatting>
  <conditionalFormatting sqref="L265">
    <cfRule type="containsText" dxfId="2443" priority="10745" stopIfTrue="1" operator="containsText" text="DW">
      <formula>NOT(ISERROR(SEARCH("DW",L265)))</formula>
    </cfRule>
  </conditionalFormatting>
  <conditionalFormatting sqref="L265">
    <cfRule type="containsText" dxfId="2442" priority="10746" stopIfTrue="1" operator="containsText" text="NC">
      <formula>NOT(ISERROR(SEARCH("NC",L265)))</formula>
    </cfRule>
  </conditionalFormatting>
  <conditionalFormatting sqref="L277">
    <cfRule type="containsText" dxfId="2441" priority="10747" stopIfTrue="1" operator="containsText" text="NS">
      <formula>NOT(ISERROR(SEARCH("NS",L277)))</formula>
    </cfRule>
  </conditionalFormatting>
  <conditionalFormatting sqref="L277">
    <cfRule type="containsText" dxfId="2440" priority="10748" stopIfTrue="1" operator="containsText" text="DW">
      <formula>NOT(ISERROR(SEARCH("DW",L277)))</formula>
    </cfRule>
  </conditionalFormatting>
  <conditionalFormatting sqref="L277">
    <cfRule type="containsText" dxfId="2439" priority="10749" stopIfTrue="1" operator="containsText" text="NC">
      <formula>NOT(ISERROR(SEARCH("NC",L277)))</formula>
    </cfRule>
  </conditionalFormatting>
  <conditionalFormatting sqref="H255:H258">
    <cfRule type="containsText" dxfId="2438" priority="10750" stopIfTrue="1" operator="containsText" text="NS">
      <formula>NOT(ISERROR(SEARCH("NS",H255:H258)))</formula>
    </cfRule>
  </conditionalFormatting>
  <conditionalFormatting sqref="H255:H258">
    <cfRule type="containsText" dxfId="2437" priority="10751" stopIfTrue="1" operator="containsText" text="DW">
      <formula>NOT(ISERROR(SEARCH("DW",H255:H258)))</formula>
    </cfRule>
  </conditionalFormatting>
  <conditionalFormatting sqref="H255:H258">
    <cfRule type="containsText" dxfId="2436" priority="10752" stopIfTrue="1" operator="containsText" text="NC">
      <formula>NOT(ISERROR(SEARCH("NC",H255:H258)))</formula>
    </cfRule>
  </conditionalFormatting>
  <conditionalFormatting sqref="H281:H294">
    <cfRule type="containsText" dxfId="2435" priority="10753" stopIfTrue="1" operator="containsText" text="NS">
      <formula>NOT(ISERROR(SEARCH("NS",H281:H294)))</formula>
    </cfRule>
  </conditionalFormatting>
  <conditionalFormatting sqref="H281:H294">
    <cfRule type="containsText" dxfId="2434" priority="10754" stopIfTrue="1" operator="containsText" text="DW">
      <formula>NOT(ISERROR(SEARCH("DW",H281:H294)))</formula>
    </cfRule>
  </conditionalFormatting>
  <conditionalFormatting sqref="H281:H294">
    <cfRule type="containsText" dxfId="2433" priority="10755" stopIfTrue="1" operator="containsText" text="NC">
      <formula>NOT(ISERROR(SEARCH("NC",H281:H294)))</formula>
    </cfRule>
  </conditionalFormatting>
  <conditionalFormatting sqref="H269:H276">
    <cfRule type="containsText" dxfId="2432" priority="10756" stopIfTrue="1" operator="containsText" text="NS">
      <formula>NOT(ISERROR(SEARCH("NS",H269:H276)))</formula>
    </cfRule>
  </conditionalFormatting>
  <conditionalFormatting sqref="H269:H276">
    <cfRule type="containsText" dxfId="2431" priority="10757" stopIfTrue="1" operator="containsText" text="DW">
      <formula>NOT(ISERROR(SEARCH("DW",H269:H276)))</formula>
    </cfRule>
  </conditionalFormatting>
  <conditionalFormatting sqref="H269:H276">
    <cfRule type="containsText" dxfId="2430" priority="10758" stopIfTrue="1" operator="containsText" text="NC">
      <formula>NOT(ISERROR(SEARCH("NC",H269:H276)))</formula>
    </cfRule>
  </conditionalFormatting>
  <conditionalFormatting sqref="H278">
    <cfRule type="containsText" dxfId="2429" priority="10759" stopIfTrue="1" operator="containsText" text="NS">
      <formula>NOT(ISERROR(SEARCH("NS",H278)))</formula>
    </cfRule>
  </conditionalFormatting>
  <conditionalFormatting sqref="H278">
    <cfRule type="containsText" dxfId="2428" priority="10760" stopIfTrue="1" operator="containsText" text="DW">
      <formula>NOT(ISERROR(SEARCH("DW",H278)))</formula>
    </cfRule>
  </conditionalFormatting>
  <conditionalFormatting sqref="H278">
    <cfRule type="containsText" dxfId="2427" priority="10761" stopIfTrue="1" operator="containsText" text="NC">
      <formula>NOT(ISERROR(SEARCH("NC",H278)))</formula>
    </cfRule>
  </conditionalFormatting>
  <conditionalFormatting sqref="H279:H280">
    <cfRule type="containsText" dxfId="2426" priority="10762" stopIfTrue="1" operator="containsText" text="NS">
      <formula>NOT(ISERROR(SEARCH("NS",H279:H280)))</formula>
    </cfRule>
  </conditionalFormatting>
  <conditionalFormatting sqref="H279:H280">
    <cfRule type="containsText" dxfId="2425" priority="10763" stopIfTrue="1" operator="containsText" text="DW">
      <formula>NOT(ISERROR(SEARCH("DW",H279:H280)))</formula>
    </cfRule>
  </conditionalFormatting>
  <conditionalFormatting sqref="H279:H280">
    <cfRule type="containsText" dxfId="2424" priority="10764" stopIfTrue="1" operator="containsText" text="NC">
      <formula>NOT(ISERROR(SEARCH("NC",H279:H280)))</formula>
    </cfRule>
  </conditionalFormatting>
  <conditionalFormatting sqref="H259">
    <cfRule type="containsText" dxfId="2423" priority="10765" stopIfTrue="1" operator="containsText" text="NS">
      <formula>NOT(ISERROR(SEARCH("NS",H259)))</formula>
    </cfRule>
  </conditionalFormatting>
  <conditionalFormatting sqref="H259">
    <cfRule type="containsText" dxfId="2422" priority="10766" stopIfTrue="1" operator="containsText" text="DW">
      <formula>NOT(ISERROR(SEARCH("DW",H259)))</formula>
    </cfRule>
  </conditionalFormatting>
  <conditionalFormatting sqref="H259">
    <cfRule type="containsText" dxfId="2421" priority="10767" stopIfTrue="1" operator="containsText" text="NC">
      <formula>NOT(ISERROR(SEARCH("NC",H259)))</formula>
    </cfRule>
  </conditionalFormatting>
  <conditionalFormatting sqref="H266:H268">
    <cfRule type="containsText" dxfId="2420" priority="10768" stopIfTrue="1" operator="containsText" text="NS">
      <formula>NOT(ISERROR(SEARCH("NS",H266:H268)))</formula>
    </cfRule>
  </conditionalFormatting>
  <conditionalFormatting sqref="H266:H268">
    <cfRule type="containsText" dxfId="2419" priority="10769" stopIfTrue="1" operator="containsText" text="DW">
      <formula>NOT(ISERROR(SEARCH("DW",H266:H268)))</formula>
    </cfRule>
  </conditionalFormatting>
  <conditionalFormatting sqref="H266:H268">
    <cfRule type="containsText" dxfId="2418" priority="10770" stopIfTrue="1" operator="containsText" text="NC">
      <formula>NOT(ISERROR(SEARCH("NC",H266:H268)))</formula>
    </cfRule>
  </conditionalFormatting>
  <conditionalFormatting sqref="H262:H263">
    <cfRule type="containsText" dxfId="2417" priority="10771" stopIfTrue="1" operator="containsText" text="NS">
      <formula>NOT(ISERROR(SEARCH("NS",H262:H263)))</formula>
    </cfRule>
  </conditionalFormatting>
  <conditionalFormatting sqref="H262:H263">
    <cfRule type="containsText" dxfId="2416" priority="10772" stopIfTrue="1" operator="containsText" text="DW">
      <formula>NOT(ISERROR(SEARCH("DW",H262:H263)))</formula>
    </cfRule>
  </conditionalFormatting>
  <conditionalFormatting sqref="H262:H263">
    <cfRule type="containsText" dxfId="2415" priority="10773" stopIfTrue="1" operator="containsText" text="NC">
      <formula>NOT(ISERROR(SEARCH("NC",H262:H263)))</formula>
    </cfRule>
  </conditionalFormatting>
  <conditionalFormatting sqref="H260:H261">
    <cfRule type="containsText" dxfId="2414" priority="10774" stopIfTrue="1" operator="containsText" text="NS">
      <formula>NOT(ISERROR(SEARCH("NS",H260:H261)))</formula>
    </cfRule>
  </conditionalFormatting>
  <conditionalFormatting sqref="H260:H261">
    <cfRule type="containsText" dxfId="2413" priority="10775" stopIfTrue="1" operator="containsText" text="DW">
      <formula>NOT(ISERROR(SEARCH("DW",H260:H261)))</formula>
    </cfRule>
  </conditionalFormatting>
  <conditionalFormatting sqref="H260:H261">
    <cfRule type="containsText" dxfId="2412" priority="10776" stopIfTrue="1" operator="containsText" text="NC">
      <formula>NOT(ISERROR(SEARCH("NC",H260:H261)))</formula>
    </cfRule>
  </conditionalFormatting>
  <conditionalFormatting sqref="H264">
    <cfRule type="containsText" dxfId="2411" priority="10777" stopIfTrue="1" operator="containsText" text="NS">
      <formula>NOT(ISERROR(SEARCH("NS",H264)))</formula>
    </cfRule>
  </conditionalFormatting>
  <conditionalFormatting sqref="H264">
    <cfRule type="containsText" dxfId="2410" priority="10778" stopIfTrue="1" operator="containsText" text="DW">
      <formula>NOT(ISERROR(SEARCH("DW",H264)))</formula>
    </cfRule>
  </conditionalFormatting>
  <conditionalFormatting sqref="H264">
    <cfRule type="containsText" dxfId="2409" priority="10779" stopIfTrue="1" operator="containsText" text="NC">
      <formula>NOT(ISERROR(SEARCH("NC",H264)))</formula>
    </cfRule>
  </conditionalFormatting>
  <conditionalFormatting sqref="H265">
    <cfRule type="containsText" dxfId="2408" priority="10780" stopIfTrue="1" operator="containsText" text="NS">
      <formula>NOT(ISERROR(SEARCH("NS",H265)))</formula>
    </cfRule>
  </conditionalFormatting>
  <conditionalFormatting sqref="H265">
    <cfRule type="containsText" dxfId="2407" priority="10781" stopIfTrue="1" operator="containsText" text="DW">
      <formula>NOT(ISERROR(SEARCH("DW",H265)))</formula>
    </cfRule>
  </conditionalFormatting>
  <conditionalFormatting sqref="H265">
    <cfRule type="containsText" dxfId="2406" priority="10782" stopIfTrue="1" operator="containsText" text="NC">
      <formula>NOT(ISERROR(SEARCH("NC",H265)))</formula>
    </cfRule>
  </conditionalFormatting>
  <conditionalFormatting sqref="H277">
    <cfRule type="containsText" dxfId="2405" priority="10783" stopIfTrue="1" operator="containsText" text="NS">
      <formula>NOT(ISERROR(SEARCH("NS",H277)))</formula>
    </cfRule>
  </conditionalFormatting>
  <conditionalFormatting sqref="H277">
    <cfRule type="containsText" dxfId="2404" priority="10784" stopIfTrue="1" operator="containsText" text="DW">
      <formula>NOT(ISERROR(SEARCH("DW",H277)))</formula>
    </cfRule>
  </conditionalFormatting>
  <conditionalFormatting sqref="H277">
    <cfRule type="containsText" dxfId="2403" priority="10785" stopIfTrue="1" operator="containsText" text="NC">
      <formula>NOT(ISERROR(SEARCH("NC",H277)))</formula>
    </cfRule>
  </conditionalFormatting>
  <conditionalFormatting sqref="AO255:AO258">
    <cfRule type="containsText" dxfId="2402" priority="10786" stopIfTrue="1" operator="containsText" text="NS">
      <formula>NOT(ISERROR(SEARCH("NS",AO255:AO258)))</formula>
    </cfRule>
  </conditionalFormatting>
  <conditionalFormatting sqref="AO255:AO258">
    <cfRule type="containsText" dxfId="2401" priority="10787" stopIfTrue="1" operator="containsText" text="DW">
      <formula>NOT(ISERROR(SEARCH("DW",AO255:AO258)))</formula>
    </cfRule>
  </conditionalFormatting>
  <conditionalFormatting sqref="AO255:AO258">
    <cfRule type="containsText" dxfId="2400" priority="10788" stopIfTrue="1" operator="containsText" text="NC">
      <formula>NOT(ISERROR(SEARCH("NC",AO255:AO258)))</formula>
    </cfRule>
  </conditionalFormatting>
  <conditionalFormatting sqref="AO281:AO294">
    <cfRule type="containsText" dxfId="2399" priority="10789" stopIfTrue="1" operator="containsText" text="NS">
      <formula>NOT(ISERROR(SEARCH("NS",AO281:AO294)))</formula>
    </cfRule>
  </conditionalFormatting>
  <conditionalFormatting sqref="AO281:AO294">
    <cfRule type="containsText" dxfId="2398" priority="10790" stopIfTrue="1" operator="containsText" text="DW">
      <formula>NOT(ISERROR(SEARCH("DW",AO281:AO294)))</formula>
    </cfRule>
  </conditionalFormatting>
  <conditionalFormatting sqref="AO281:AO294">
    <cfRule type="containsText" dxfId="2397" priority="10791" stopIfTrue="1" operator="containsText" text="NC">
      <formula>NOT(ISERROR(SEARCH("NC",AO281:AO294)))</formula>
    </cfRule>
  </conditionalFormatting>
  <conditionalFormatting sqref="AO269:AO276">
    <cfRule type="containsText" dxfId="2396" priority="10792" stopIfTrue="1" operator="containsText" text="NS">
      <formula>NOT(ISERROR(SEARCH("NS",AO269:AO276)))</formula>
    </cfRule>
  </conditionalFormatting>
  <conditionalFormatting sqref="AO269:AO276">
    <cfRule type="containsText" dxfId="2395" priority="10793" stopIfTrue="1" operator="containsText" text="DW">
      <formula>NOT(ISERROR(SEARCH("DW",AO269:AO276)))</formula>
    </cfRule>
  </conditionalFormatting>
  <conditionalFormatting sqref="AO269:AO276">
    <cfRule type="containsText" dxfId="2394" priority="10794" stopIfTrue="1" operator="containsText" text="NC">
      <formula>NOT(ISERROR(SEARCH("NC",AO269:AO276)))</formula>
    </cfRule>
  </conditionalFormatting>
  <conditionalFormatting sqref="AO278">
    <cfRule type="containsText" dxfId="2393" priority="10795" stopIfTrue="1" operator="containsText" text="NS">
      <formula>NOT(ISERROR(SEARCH("NS",AO278)))</formula>
    </cfRule>
  </conditionalFormatting>
  <conditionalFormatting sqref="AO278">
    <cfRule type="containsText" dxfId="2392" priority="10796" stopIfTrue="1" operator="containsText" text="DW">
      <formula>NOT(ISERROR(SEARCH("DW",AO278)))</formula>
    </cfRule>
  </conditionalFormatting>
  <conditionalFormatting sqref="AO278">
    <cfRule type="containsText" dxfId="2391" priority="10797" stopIfTrue="1" operator="containsText" text="NC">
      <formula>NOT(ISERROR(SEARCH("NC",AO278)))</formula>
    </cfRule>
  </conditionalFormatting>
  <conditionalFormatting sqref="AO279:AO280">
    <cfRule type="containsText" dxfId="2390" priority="10798" stopIfTrue="1" operator="containsText" text="NS">
      <formula>NOT(ISERROR(SEARCH("NS",AO279:AO280)))</formula>
    </cfRule>
  </conditionalFormatting>
  <conditionalFormatting sqref="AO279:AO280">
    <cfRule type="containsText" dxfId="2389" priority="10799" stopIfTrue="1" operator="containsText" text="DW">
      <formula>NOT(ISERROR(SEARCH("DW",AO279:AO280)))</formula>
    </cfRule>
  </conditionalFormatting>
  <conditionalFormatting sqref="AO279:AO280">
    <cfRule type="containsText" dxfId="2388" priority="10800" stopIfTrue="1" operator="containsText" text="NC">
      <formula>NOT(ISERROR(SEARCH("NC",AO279:AO280)))</formula>
    </cfRule>
  </conditionalFormatting>
  <conditionalFormatting sqref="AO259">
    <cfRule type="containsText" dxfId="2387" priority="10801" stopIfTrue="1" operator="containsText" text="NS">
      <formula>NOT(ISERROR(SEARCH("NS",AO259)))</formula>
    </cfRule>
  </conditionalFormatting>
  <conditionalFormatting sqref="AO259">
    <cfRule type="containsText" dxfId="2386" priority="10802" stopIfTrue="1" operator="containsText" text="DW">
      <formula>NOT(ISERROR(SEARCH("DW",AO259)))</formula>
    </cfRule>
  </conditionalFormatting>
  <conditionalFormatting sqref="AO259">
    <cfRule type="containsText" dxfId="2385" priority="10803" stopIfTrue="1" operator="containsText" text="NC">
      <formula>NOT(ISERROR(SEARCH("NC",AO259)))</formula>
    </cfRule>
  </conditionalFormatting>
  <conditionalFormatting sqref="AO266:AO268">
    <cfRule type="containsText" dxfId="2384" priority="10804" stopIfTrue="1" operator="containsText" text="NS">
      <formula>NOT(ISERROR(SEARCH("NS",AO266:AO268)))</formula>
    </cfRule>
  </conditionalFormatting>
  <conditionalFormatting sqref="AO266:AO268">
    <cfRule type="containsText" dxfId="2383" priority="10805" stopIfTrue="1" operator="containsText" text="DW">
      <formula>NOT(ISERROR(SEARCH("DW",AO266:AO268)))</formula>
    </cfRule>
  </conditionalFormatting>
  <conditionalFormatting sqref="AO266:AO268">
    <cfRule type="containsText" dxfId="2382" priority="10806" stopIfTrue="1" operator="containsText" text="NC">
      <formula>NOT(ISERROR(SEARCH("NC",AO266:AO268)))</formula>
    </cfRule>
  </conditionalFormatting>
  <conditionalFormatting sqref="AO262:AO263">
    <cfRule type="containsText" dxfId="2381" priority="10807" stopIfTrue="1" operator="containsText" text="NS">
      <formula>NOT(ISERROR(SEARCH("NS",AO262:AO263)))</formula>
    </cfRule>
  </conditionalFormatting>
  <conditionalFormatting sqref="AO262:AO263">
    <cfRule type="containsText" dxfId="2380" priority="10808" stopIfTrue="1" operator="containsText" text="DW">
      <formula>NOT(ISERROR(SEARCH("DW",AO262:AO263)))</formula>
    </cfRule>
  </conditionalFormatting>
  <conditionalFormatting sqref="AO262:AO263">
    <cfRule type="containsText" dxfId="2379" priority="10809" stopIfTrue="1" operator="containsText" text="NC">
      <formula>NOT(ISERROR(SEARCH("NC",AO262:AO263)))</formula>
    </cfRule>
  </conditionalFormatting>
  <conditionalFormatting sqref="AO260:AO261">
    <cfRule type="containsText" dxfId="2378" priority="10810" stopIfTrue="1" operator="containsText" text="NS">
      <formula>NOT(ISERROR(SEARCH("NS",AO260:AO261)))</formula>
    </cfRule>
  </conditionalFormatting>
  <conditionalFormatting sqref="AO260:AO261">
    <cfRule type="containsText" dxfId="2377" priority="10811" stopIfTrue="1" operator="containsText" text="DW">
      <formula>NOT(ISERROR(SEARCH("DW",AO260:AO261)))</formula>
    </cfRule>
  </conditionalFormatting>
  <conditionalFormatting sqref="AO260:AO261">
    <cfRule type="containsText" dxfId="2376" priority="10812" stopIfTrue="1" operator="containsText" text="NC">
      <formula>NOT(ISERROR(SEARCH("NC",AO260:AO261)))</formula>
    </cfRule>
  </conditionalFormatting>
  <conditionalFormatting sqref="AO264">
    <cfRule type="containsText" dxfId="2375" priority="10813" stopIfTrue="1" operator="containsText" text="NS">
      <formula>NOT(ISERROR(SEARCH("NS",AO264)))</formula>
    </cfRule>
  </conditionalFormatting>
  <conditionalFormatting sqref="AO264">
    <cfRule type="containsText" dxfId="2374" priority="10814" stopIfTrue="1" operator="containsText" text="DW">
      <formula>NOT(ISERROR(SEARCH("DW",AO264)))</formula>
    </cfRule>
  </conditionalFormatting>
  <conditionalFormatting sqref="AO264">
    <cfRule type="containsText" dxfId="2373" priority="10815" stopIfTrue="1" operator="containsText" text="NC">
      <formula>NOT(ISERROR(SEARCH("NC",AO264)))</formula>
    </cfRule>
  </conditionalFormatting>
  <conditionalFormatting sqref="AO265">
    <cfRule type="containsText" dxfId="2372" priority="10816" stopIfTrue="1" operator="containsText" text="NS">
      <formula>NOT(ISERROR(SEARCH("NS",AO265)))</formula>
    </cfRule>
  </conditionalFormatting>
  <conditionalFormatting sqref="AO265">
    <cfRule type="containsText" dxfId="2371" priority="10817" stopIfTrue="1" operator="containsText" text="DW">
      <formula>NOT(ISERROR(SEARCH("DW",AO265)))</formula>
    </cfRule>
  </conditionalFormatting>
  <conditionalFormatting sqref="AO265">
    <cfRule type="containsText" dxfId="2370" priority="10818" stopIfTrue="1" operator="containsText" text="NC">
      <formula>NOT(ISERROR(SEARCH("NC",AO265)))</formula>
    </cfRule>
  </conditionalFormatting>
  <conditionalFormatting sqref="AO277">
    <cfRule type="containsText" dxfId="2369" priority="10819" stopIfTrue="1" operator="containsText" text="NS">
      <formula>NOT(ISERROR(SEARCH("NS",AO277)))</formula>
    </cfRule>
  </conditionalFormatting>
  <conditionalFormatting sqref="AO277">
    <cfRule type="containsText" dxfId="2368" priority="10820" stopIfTrue="1" operator="containsText" text="DW">
      <formula>NOT(ISERROR(SEARCH("DW",AO277)))</formula>
    </cfRule>
  </conditionalFormatting>
  <conditionalFormatting sqref="AO277">
    <cfRule type="containsText" dxfId="2367" priority="10821" stopIfTrue="1" operator="containsText" text="NC">
      <formula>NOT(ISERROR(SEARCH("NC",AO277)))</formula>
    </cfRule>
  </conditionalFormatting>
  <conditionalFormatting sqref="AD255:AD258">
    <cfRule type="containsText" dxfId="2366" priority="10822" stopIfTrue="1" operator="containsText" text="NS">
      <formula>NOT(ISERROR(SEARCH("NS",AD255:AD258)))</formula>
    </cfRule>
  </conditionalFormatting>
  <conditionalFormatting sqref="AD255:AD258">
    <cfRule type="containsText" dxfId="2365" priority="10823" stopIfTrue="1" operator="containsText" text="DW">
      <formula>NOT(ISERROR(SEARCH("DW",AD255:AD258)))</formula>
    </cfRule>
  </conditionalFormatting>
  <conditionalFormatting sqref="AD255:AD258">
    <cfRule type="containsText" dxfId="2364" priority="10824" stopIfTrue="1" operator="containsText" text="NC">
      <formula>NOT(ISERROR(SEARCH("NC",AD255:AD258)))</formula>
    </cfRule>
  </conditionalFormatting>
  <conditionalFormatting sqref="AD281:AD294">
    <cfRule type="containsText" dxfId="2363" priority="10825" stopIfTrue="1" operator="containsText" text="NS">
      <formula>NOT(ISERROR(SEARCH("NS",AD281:AD294)))</formula>
    </cfRule>
  </conditionalFormatting>
  <conditionalFormatting sqref="AD281:AD294">
    <cfRule type="containsText" dxfId="2362" priority="10826" stopIfTrue="1" operator="containsText" text="DW">
      <formula>NOT(ISERROR(SEARCH("DW",AD281:AD294)))</formula>
    </cfRule>
  </conditionalFormatting>
  <conditionalFormatting sqref="AD281:AD294">
    <cfRule type="containsText" dxfId="2361" priority="10827" stopIfTrue="1" operator="containsText" text="NC">
      <formula>NOT(ISERROR(SEARCH("NC",AD281:AD294)))</formula>
    </cfRule>
  </conditionalFormatting>
  <conditionalFormatting sqref="AD269:AD276">
    <cfRule type="containsText" dxfId="2360" priority="10828" stopIfTrue="1" operator="containsText" text="NS">
      <formula>NOT(ISERROR(SEARCH("NS",AD269:AD276)))</formula>
    </cfRule>
  </conditionalFormatting>
  <conditionalFormatting sqref="AD269:AD276">
    <cfRule type="containsText" dxfId="2359" priority="10829" stopIfTrue="1" operator="containsText" text="DW">
      <formula>NOT(ISERROR(SEARCH("DW",AD269:AD276)))</formula>
    </cfRule>
  </conditionalFormatting>
  <conditionalFormatting sqref="AD269:AD276">
    <cfRule type="containsText" dxfId="2358" priority="10830" stopIfTrue="1" operator="containsText" text="NC">
      <formula>NOT(ISERROR(SEARCH("NC",AD269:AD276)))</formula>
    </cfRule>
  </conditionalFormatting>
  <conditionalFormatting sqref="AD278">
    <cfRule type="containsText" dxfId="2357" priority="10831" stopIfTrue="1" operator="containsText" text="NS">
      <formula>NOT(ISERROR(SEARCH("NS",AD278)))</formula>
    </cfRule>
  </conditionalFormatting>
  <conditionalFormatting sqref="AD278">
    <cfRule type="containsText" dxfId="2356" priority="10832" stopIfTrue="1" operator="containsText" text="DW">
      <formula>NOT(ISERROR(SEARCH("DW",AD278)))</formula>
    </cfRule>
  </conditionalFormatting>
  <conditionalFormatting sqref="AD278">
    <cfRule type="containsText" dxfId="2355" priority="10833" stopIfTrue="1" operator="containsText" text="NC">
      <formula>NOT(ISERROR(SEARCH("NC",AD278)))</formula>
    </cfRule>
  </conditionalFormatting>
  <conditionalFormatting sqref="AD279:AD280">
    <cfRule type="containsText" dxfId="2354" priority="10834" stopIfTrue="1" operator="containsText" text="NS">
      <formula>NOT(ISERROR(SEARCH("NS",AD279:AD280)))</formula>
    </cfRule>
  </conditionalFormatting>
  <conditionalFormatting sqref="AD279:AD280">
    <cfRule type="containsText" dxfId="2353" priority="10835" stopIfTrue="1" operator="containsText" text="DW">
      <formula>NOT(ISERROR(SEARCH("DW",AD279:AD280)))</formula>
    </cfRule>
  </conditionalFormatting>
  <conditionalFormatting sqref="AD279:AD280">
    <cfRule type="containsText" dxfId="2352" priority="10836" stopIfTrue="1" operator="containsText" text="NC">
      <formula>NOT(ISERROR(SEARCH("NC",AD279:AD280)))</formula>
    </cfRule>
  </conditionalFormatting>
  <conditionalFormatting sqref="AD259">
    <cfRule type="containsText" dxfId="2351" priority="10837" stopIfTrue="1" operator="containsText" text="NS">
      <formula>NOT(ISERROR(SEARCH("NS",AD259)))</formula>
    </cfRule>
  </conditionalFormatting>
  <conditionalFormatting sqref="AD259">
    <cfRule type="containsText" dxfId="2350" priority="10838" stopIfTrue="1" operator="containsText" text="DW">
      <formula>NOT(ISERROR(SEARCH("DW",AD259)))</formula>
    </cfRule>
  </conditionalFormatting>
  <conditionalFormatting sqref="AD259">
    <cfRule type="containsText" dxfId="2349" priority="10839" stopIfTrue="1" operator="containsText" text="NC">
      <formula>NOT(ISERROR(SEARCH("NC",AD259)))</formula>
    </cfRule>
  </conditionalFormatting>
  <conditionalFormatting sqref="AD266:AD268">
    <cfRule type="containsText" dxfId="2348" priority="10840" stopIfTrue="1" operator="containsText" text="NS">
      <formula>NOT(ISERROR(SEARCH("NS",AD266:AD268)))</formula>
    </cfRule>
  </conditionalFormatting>
  <conditionalFormatting sqref="AD266:AD268">
    <cfRule type="containsText" dxfId="2347" priority="10841" stopIfTrue="1" operator="containsText" text="DW">
      <formula>NOT(ISERROR(SEARCH("DW",AD266:AD268)))</formula>
    </cfRule>
  </conditionalFormatting>
  <conditionalFormatting sqref="AD266:AD268">
    <cfRule type="containsText" dxfId="2346" priority="10842" stopIfTrue="1" operator="containsText" text="NC">
      <formula>NOT(ISERROR(SEARCH("NC",AD266:AD268)))</formula>
    </cfRule>
  </conditionalFormatting>
  <conditionalFormatting sqref="AD262:AD263">
    <cfRule type="containsText" dxfId="2345" priority="10843" stopIfTrue="1" operator="containsText" text="NS">
      <formula>NOT(ISERROR(SEARCH("NS",AD262:AD263)))</formula>
    </cfRule>
  </conditionalFormatting>
  <conditionalFormatting sqref="AD262:AD263">
    <cfRule type="containsText" dxfId="2344" priority="10844" stopIfTrue="1" operator="containsText" text="DW">
      <formula>NOT(ISERROR(SEARCH("DW",AD262:AD263)))</formula>
    </cfRule>
  </conditionalFormatting>
  <conditionalFormatting sqref="AD262:AD263">
    <cfRule type="containsText" dxfId="2343" priority="10845" stopIfTrue="1" operator="containsText" text="NC">
      <formula>NOT(ISERROR(SEARCH("NC",AD262:AD263)))</formula>
    </cfRule>
  </conditionalFormatting>
  <conditionalFormatting sqref="AD260:AD261">
    <cfRule type="containsText" dxfId="2342" priority="10846" stopIfTrue="1" operator="containsText" text="NS">
      <formula>NOT(ISERROR(SEARCH("NS",AD260:AD261)))</formula>
    </cfRule>
  </conditionalFormatting>
  <conditionalFormatting sqref="AD260:AD261">
    <cfRule type="containsText" dxfId="2341" priority="10847" stopIfTrue="1" operator="containsText" text="DW">
      <formula>NOT(ISERROR(SEARCH("DW",AD260:AD261)))</formula>
    </cfRule>
  </conditionalFormatting>
  <conditionalFormatting sqref="AD260:AD261">
    <cfRule type="containsText" dxfId="2340" priority="10848" stopIfTrue="1" operator="containsText" text="NC">
      <formula>NOT(ISERROR(SEARCH("NC",AD260:AD261)))</formula>
    </cfRule>
  </conditionalFormatting>
  <conditionalFormatting sqref="AD264">
    <cfRule type="containsText" dxfId="2339" priority="10849" stopIfTrue="1" operator="containsText" text="NS">
      <formula>NOT(ISERROR(SEARCH("NS",AD264)))</formula>
    </cfRule>
  </conditionalFormatting>
  <conditionalFormatting sqref="AD264">
    <cfRule type="containsText" dxfId="2338" priority="10850" stopIfTrue="1" operator="containsText" text="DW">
      <formula>NOT(ISERROR(SEARCH("DW",AD264)))</formula>
    </cfRule>
  </conditionalFormatting>
  <conditionalFormatting sqref="AD264">
    <cfRule type="containsText" dxfId="2337" priority="10851" stopIfTrue="1" operator="containsText" text="NC">
      <formula>NOT(ISERROR(SEARCH("NC",AD264)))</formula>
    </cfRule>
  </conditionalFormatting>
  <conditionalFormatting sqref="AD265">
    <cfRule type="containsText" dxfId="2336" priority="10852" stopIfTrue="1" operator="containsText" text="NS">
      <formula>NOT(ISERROR(SEARCH("NS",AD265)))</formula>
    </cfRule>
  </conditionalFormatting>
  <conditionalFormatting sqref="AD265">
    <cfRule type="containsText" dxfId="2335" priority="10853" stopIfTrue="1" operator="containsText" text="DW">
      <formula>NOT(ISERROR(SEARCH("DW",AD265)))</formula>
    </cfRule>
  </conditionalFormatting>
  <conditionalFormatting sqref="AD265">
    <cfRule type="containsText" dxfId="2334" priority="10854" stopIfTrue="1" operator="containsText" text="NC">
      <formula>NOT(ISERROR(SEARCH("NC",AD265)))</formula>
    </cfRule>
  </conditionalFormatting>
  <conditionalFormatting sqref="AD277">
    <cfRule type="containsText" dxfId="2333" priority="10855" stopIfTrue="1" operator="containsText" text="NS">
      <formula>NOT(ISERROR(SEARCH("NS",AD277)))</formula>
    </cfRule>
  </conditionalFormatting>
  <conditionalFormatting sqref="AD277">
    <cfRule type="containsText" dxfId="2332" priority="10856" stopIfTrue="1" operator="containsText" text="DW">
      <formula>NOT(ISERROR(SEARCH("DW",AD277)))</formula>
    </cfRule>
  </conditionalFormatting>
  <conditionalFormatting sqref="AD277">
    <cfRule type="containsText" dxfId="2331" priority="10857" stopIfTrue="1" operator="containsText" text="NC">
      <formula>NOT(ISERROR(SEARCH("NC",AD277)))</formula>
    </cfRule>
  </conditionalFormatting>
  <conditionalFormatting sqref="AW255:AW258">
    <cfRule type="containsText" dxfId="2330" priority="10858" stopIfTrue="1" operator="containsText" text="NS">
      <formula>NOT(ISERROR(SEARCH("NS",AW255:AW258)))</formula>
    </cfRule>
  </conditionalFormatting>
  <conditionalFormatting sqref="AW255:AW258">
    <cfRule type="containsText" dxfId="2329" priority="10859" stopIfTrue="1" operator="containsText" text="DW">
      <formula>NOT(ISERROR(SEARCH("DW",AW255:AW258)))</formula>
    </cfRule>
  </conditionalFormatting>
  <conditionalFormatting sqref="AW255:AW258">
    <cfRule type="containsText" dxfId="2328" priority="10860" stopIfTrue="1" operator="containsText" text="NC">
      <formula>NOT(ISERROR(SEARCH("NC",AW255:AW258)))</formula>
    </cfRule>
  </conditionalFormatting>
  <conditionalFormatting sqref="AW281:AW294">
    <cfRule type="containsText" dxfId="2327" priority="10861" stopIfTrue="1" operator="containsText" text="NS">
      <formula>NOT(ISERROR(SEARCH("NS",AW281:AW294)))</formula>
    </cfRule>
  </conditionalFormatting>
  <conditionalFormatting sqref="AW281:AW294">
    <cfRule type="containsText" dxfId="2326" priority="10862" stopIfTrue="1" operator="containsText" text="DW">
      <formula>NOT(ISERROR(SEARCH("DW",AW281:AW294)))</formula>
    </cfRule>
  </conditionalFormatting>
  <conditionalFormatting sqref="AW281:AW294">
    <cfRule type="containsText" dxfId="2325" priority="10863" stopIfTrue="1" operator="containsText" text="NC">
      <formula>NOT(ISERROR(SEARCH("NC",AW281:AW294)))</formula>
    </cfRule>
  </conditionalFormatting>
  <conditionalFormatting sqref="AW269:AW276">
    <cfRule type="containsText" dxfId="2324" priority="10864" stopIfTrue="1" operator="containsText" text="NS">
      <formula>NOT(ISERROR(SEARCH("NS",AW269:AW276)))</formula>
    </cfRule>
  </conditionalFormatting>
  <conditionalFormatting sqref="AW269:AW276">
    <cfRule type="containsText" dxfId="2323" priority="10865" stopIfTrue="1" operator="containsText" text="DW">
      <formula>NOT(ISERROR(SEARCH("DW",AW269:AW276)))</formula>
    </cfRule>
  </conditionalFormatting>
  <conditionalFormatting sqref="AW269:AW276">
    <cfRule type="containsText" dxfId="2322" priority="10866" stopIfTrue="1" operator="containsText" text="NC">
      <formula>NOT(ISERROR(SEARCH("NC",AW269:AW276)))</formula>
    </cfRule>
  </conditionalFormatting>
  <conditionalFormatting sqref="AW278">
    <cfRule type="containsText" dxfId="2321" priority="10867" stopIfTrue="1" operator="containsText" text="NS">
      <formula>NOT(ISERROR(SEARCH("NS",AW278)))</formula>
    </cfRule>
  </conditionalFormatting>
  <conditionalFormatting sqref="AW278">
    <cfRule type="containsText" dxfId="2320" priority="10868" stopIfTrue="1" operator="containsText" text="DW">
      <formula>NOT(ISERROR(SEARCH("DW",AW278)))</formula>
    </cfRule>
  </conditionalFormatting>
  <conditionalFormatting sqref="AW278">
    <cfRule type="containsText" dxfId="2319" priority="10869" stopIfTrue="1" operator="containsText" text="NC">
      <formula>NOT(ISERROR(SEARCH("NC",AW278)))</formula>
    </cfRule>
  </conditionalFormatting>
  <conditionalFormatting sqref="AW279:AW280">
    <cfRule type="containsText" dxfId="2318" priority="10870" stopIfTrue="1" operator="containsText" text="NS">
      <formula>NOT(ISERROR(SEARCH("NS",AW279:AW280)))</formula>
    </cfRule>
  </conditionalFormatting>
  <conditionalFormatting sqref="AW279:AW280">
    <cfRule type="containsText" dxfId="2317" priority="10871" stopIfTrue="1" operator="containsText" text="DW">
      <formula>NOT(ISERROR(SEARCH("DW",AW279:AW280)))</formula>
    </cfRule>
  </conditionalFormatting>
  <conditionalFormatting sqref="AW279:AW280">
    <cfRule type="containsText" dxfId="2316" priority="10872" stopIfTrue="1" operator="containsText" text="NC">
      <formula>NOT(ISERROR(SEARCH("NC",AW279:AW280)))</formula>
    </cfRule>
  </conditionalFormatting>
  <conditionalFormatting sqref="AW259">
    <cfRule type="containsText" dxfId="2315" priority="10873" stopIfTrue="1" operator="containsText" text="NS">
      <formula>NOT(ISERROR(SEARCH("NS",AW259)))</formula>
    </cfRule>
  </conditionalFormatting>
  <conditionalFormatting sqref="AW259">
    <cfRule type="containsText" dxfId="2314" priority="10874" stopIfTrue="1" operator="containsText" text="DW">
      <formula>NOT(ISERROR(SEARCH("DW",AW259)))</formula>
    </cfRule>
  </conditionalFormatting>
  <conditionalFormatting sqref="AW259">
    <cfRule type="containsText" dxfId="2313" priority="10875" stopIfTrue="1" operator="containsText" text="NC">
      <formula>NOT(ISERROR(SEARCH("NC",AW259)))</formula>
    </cfRule>
  </conditionalFormatting>
  <conditionalFormatting sqref="AW266:AW268">
    <cfRule type="containsText" dxfId="2312" priority="10876" stopIfTrue="1" operator="containsText" text="NS">
      <formula>NOT(ISERROR(SEARCH("NS",AW266:AW268)))</formula>
    </cfRule>
  </conditionalFormatting>
  <conditionalFormatting sqref="AW266:AW268">
    <cfRule type="containsText" dxfId="2311" priority="10877" stopIfTrue="1" operator="containsText" text="DW">
      <formula>NOT(ISERROR(SEARCH("DW",AW266:AW268)))</formula>
    </cfRule>
  </conditionalFormatting>
  <conditionalFormatting sqref="AW266:AW268">
    <cfRule type="containsText" dxfId="2310" priority="10878" stopIfTrue="1" operator="containsText" text="NC">
      <formula>NOT(ISERROR(SEARCH("NC",AW266:AW268)))</formula>
    </cfRule>
  </conditionalFormatting>
  <conditionalFormatting sqref="AW262:AW263">
    <cfRule type="containsText" dxfId="2309" priority="10879" stopIfTrue="1" operator="containsText" text="NS">
      <formula>NOT(ISERROR(SEARCH("NS",AW262:AW263)))</formula>
    </cfRule>
  </conditionalFormatting>
  <conditionalFormatting sqref="AW262:AW263">
    <cfRule type="containsText" dxfId="2308" priority="10880" stopIfTrue="1" operator="containsText" text="DW">
      <formula>NOT(ISERROR(SEARCH("DW",AW262:AW263)))</formula>
    </cfRule>
  </conditionalFormatting>
  <conditionalFormatting sqref="AW262:AW263">
    <cfRule type="containsText" dxfId="2307" priority="10881" stopIfTrue="1" operator="containsText" text="NC">
      <formula>NOT(ISERROR(SEARCH("NC",AW262:AW263)))</formula>
    </cfRule>
  </conditionalFormatting>
  <conditionalFormatting sqref="AW260:AW261">
    <cfRule type="containsText" dxfId="2306" priority="10882" stopIfTrue="1" operator="containsText" text="NS">
      <formula>NOT(ISERROR(SEARCH("NS",AW260:AW261)))</formula>
    </cfRule>
  </conditionalFormatting>
  <conditionalFormatting sqref="AW260:AW261">
    <cfRule type="containsText" dxfId="2305" priority="10883" stopIfTrue="1" operator="containsText" text="DW">
      <formula>NOT(ISERROR(SEARCH("DW",AW260:AW261)))</formula>
    </cfRule>
  </conditionalFormatting>
  <conditionalFormatting sqref="AW260:AW261">
    <cfRule type="containsText" dxfId="2304" priority="10884" stopIfTrue="1" operator="containsText" text="NC">
      <formula>NOT(ISERROR(SEARCH("NC",AW260:AW261)))</formula>
    </cfRule>
  </conditionalFormatting>
  <conditionalFormatting sqref="AW264">
    <cfRule type="containsText" dxfId="2303" priority="10885" stopIfTrue="1" operator="containsText" text="NS">
      <formula>NOT(ISERROR(SEARCH("NS",AW264)))</formula>
    </cfRule>
  </conditionalFormatting>
  <conditionalFormatting sqref="AW264">
    <cfRule type="containsText" dxfId="2302" priority="10886" stopIfTrue="1" operator="containsText" text="DW">
      <formula>NOT(ISERROR(SEARCH("DW",AW264)))</formula>
    </cfRule>
  </conditionalFormatting>
  <conditionalFormatting sqref="AW264">
    <cfRule type="containsText" dxfId="2301" priority="10887" stopIfTrue="1" operator="containsText" text="NC">
      <formula>NOT(ISERROR(SEARCH("NC",AW264)))</formula>
    </cfRule>
  </conditionalFormatting>
  <conditionalFormatting sqref="AW265">
    <cfRule type="containsText" dxfId="2300" priority="10888" stopIfTrue="1" operator="containsText" text="NS">
      <formula>NOT(ISERROR(SEARCH("NS",AW265)))</formula>
    </cfRule>
  </conditionalFormatting>
  <conditionalFormatting sqref="AW265">
    <cfRule type="containsText" dxfId="2299" priority="10889" stopIfTrue="1" operator="containsText" text="DW">
      <formula>NOT(ISERROR(SEARCH("DW",AW265)))</formula>
    </cfRule>
  </conditionalFormatting>
  <conditionalFormatting sqref="AW265">
    <cfRule type="containsText" dxfId="2298" priority="10890" stopIfTrue="1" operator="containsText" text="NC">
      <formula>NOT(ISERROR(SEARCH("NC",AW265)))</formula>
    </cfRule>
  </conditionalFormatting>
  <conditionalFormatting sqref="AW277">
    <cfRule type="containsText" dxfId="2297" priority="10891" stopIfTrue="1" operator="containsText" text="NS">
      <formula>NOT(ISERROR(SEARCH("NS",AW277)))</formula>
    </cfRule>
  </conditionalFormatting>
  <conditionalFormatting sqref="AW277">
    <cfRule type="containsText" dxfId="2296" priority="10892" stopIfTrue="1" operator="containsText" text="DW">
      <formula>NOT(ISERROR(SEARCH("DW",AW277)))</formula>
    </cfRule>
  </conditionalFormatting>
  <conditionalFormatting sqref="AW277">
    <cfRule type="containsText" dxfId="2295" priority="10893" stopIfTrue="1" operator="containsText" text="NC">
      <formula>NOT(ISERROR(SEARCH("NC",AW277)))</formula>
    </cfRule>
  </conditionalFormatting>
  <conditionalFormatting sqref="V255:V258">
    <cfRule type="containsText" dxfId="2294" priority="10894" stopIfTrue="1" operator="containsText" text="NS">
      <formula>NOT(ISERROR(SEARCH("NS",V255:V258)))</formula>
    </cfRule>
  </conditionalFormatting>
  <conditionalFormatting sqref="V255:V258">
    <cfRule type="containsText" dxfId="2293" priority="10895" stopIfTrue="1" operator="containsText" text="DW">
      <formula>NOT(ISERROR(SEARCH("DW",V255:V258)))</formula>
    </cfRule>
  </conditionalFormatting>
  <conditionalFormatting sqref="V255:V258">
    <cfRule type="containsText" dxfId="2292" priority="10896" stopIfTrue="1" operator="containsText" text="NC">
      <formula>NOT(ISERROR(SEARCH("NC",V255:V258)))</formula>
    </cfRule>
  </conditionalFormatting>
  <conditionalFormatting sqref="V281:V294">
    <cfRule type="containsText" dxfId="2291" priority="10897" stopIfTrue="1" operator="containsText" text="NS">
      <formula>NOT(ISERROR(SEARCH("NS",V281:V294)))</formula>
    </cfRule>
  </conditionalFormatting>
  <conditionalFormatting sqref="V281:V294">
    <cfRule type="containsText" dxfId="2290" priority="10898" stopIfTrue="1" operator="containsText" text="DW">
      <formula>NOT(ISERROR(SEARCH("DW",V281:V294)))</formula>
    </cfRule>
  </conditionalFormatting>
  <conditionalFormatting sqref="V281:V294">
    <cfRule type="containsText" dxfId="2289" priority="10899" stopIfTrue="1" operator="containsText" text="NC">
      <formula>NOT(ISERROR(SEARCH("NC",V281:V294)))</formula>
    </cfRule>
  </conditionalFormatting>
  <conditionalFormatting sqref="V269:V276">
    <cfRule type="containsText" dxfId="2288" priority="10900" stopIfTrue="1" operator="containsText" text="NS">
      <formula>NOT(ISERROR(SEARCH("NS",V269:V276)))</formula>
    </cfRule>
  </conditionalFormatting>
  <conditionalFormatting sqref="V269:V276">
    <cfRule type="containsText" dxfId="2287" priority="10901" stopIfTrue="1" operator="containsText" text="DW">
      <formula>NOT(ISERROR(SEARCH("DW",V269:V276)))</formula>
    </cfRule>
  </conditionalFormatting>
  <conditionalFormatting sqref="V269:V276">
    <cfRule type="containsText" dxfId="2286" priority="10902" stopIfTrue="1" operator="containsText" text="NC">
      <formula>NOT(ISERROR(SEARCH("NC",V269:V276)))</formula>
    </cfRule>
  </conditionalFormatting>
  <conditionalFormatting sqref="V278">
    <cfRule type="containsText" dxfId="2285" priority="10903" stopIfTrue="1" operator="containsText" text="NS">
      <formula>NOT(ISERROR(SEARCH("NS",V278)))</formula>
    </cfRule>
  </conditionalFormatting>
  <conditionalFormatting sqref="V278">
    <cfRule type="containsText" dxfId="2284" priority="10904" stopIfTrue="1" operator="containsText" text="DW">
      <formula>NOT(ISERROR(SEARCH("DW",V278)))</formula>
    </cfRule>
  </conditionalFormatting>
  <conditionalFormatting sqref="V278">
    <cfRule type="containsText" dxfId="2283" priority="10905" stopIfTrue="1" operator="containsText" text="NC">
      <formula>NOT(ISERROR(SEARCH("NC",V278)))</formula>
    </cfRule>
  </conditionalFormatting>
  <conditionalFormatting sqref="V279:V280">
    <cfRule type="containsText" dxfId="2282" priority="10906" stopIfTrue="1" operator="containsText" text="NS">
      <formula>NOT(ISERROR(SEARCH("NS",V279:V280)))</formula>
    </cfRule>
  </conditionalFormatting>
  <conditionalFormatting sqref="V279:V280">
    <cfRule type="containsText" dxfId="2281" priority="10907" stopIfTrue="1" operator="containsText" text="DW">
      <formula>NOT(ISERROR(SEARCH("DW",V279:V280)))</formula>
    </cfRule>
  </conditionalFormatting>
  <conditionalFormatting sqref="V279:V280">
    <cfRule type="containsText" dxfId="2280" priority="10908" stopIfTrue="1" operator="containsText" text="NC">
      <formula>NOT(ISERROR(SEARCH("NC",V279:V280)))</formula>
    </cfRule>
  </conditionalFormatting>
  <conditionalFormatting sqref="V259">
    <cfRule type="containsText" dxfId="2279" priority="10909" stopIfTrue="1" operator="containsText" text="NS">
      <formula>NOT(ISERROR(SEARCH("NS",V259)))</formula>
    </cfRule>
  </conditionalFormatting>
  <conditionalFormatting sqref="V259">
    <cfRule type="containsText" dxfId="2278" priority="10910" stopIfTrue="1" operator="containsText" text="DW">
      <formula>NOT(ISERROR(SEARCH("DW",V259)))</formula>
    </cfRule>
  </conditionalFormatting>
  <conditionalFormatting sqref="V259">
    <cfRule type="containsText" dxfId="2277" priority="10911" stopIfTrue="1" operator="containsText" text="NC">
      <formula>NOT(ISERROR(SEARCH("NC",V259)))</formula>
    </cfRule>
  </conditionalFormatting>
  <conditionalFormatting sqref="V266:V268">
    <cfRule type="containsText" dxfId="2276" priority="10912" stopIfTrue="1" operator="containsText" text="NS">
      <formula>NOT(ISERROR(SEARCH("NS",V266:V268)))</formula>
    </cfRule>
  </conditionalFormatting>
  <conditionalFormatting sqref="V266:V268">
    <cfRule type="containsText" dxfId="2275" priority="10913" stopIfTrue="1" operator="containsText" text="DW">
      <formula>NOT(ISERROR(SEARCH("DW",V266:V268)))</formula>
    </cfRule>
  </conditionalFormatting>
  <conditionalFormatting sqref="V266:V268">
    <cfRule type="containsText" dxfId="2274" priority="10914" stopIfTrue="1" operator="containsText" text="NC">
      <formula>NOT(ISERROR(SEARCH("NC",V266:V268)))</formula>
    </cfRule>
  </conditionalFormatting>
  <conditionalFormatting sqref="V262:V263">
    <cfRule type="containsText" dxfId="2273" priority="10915" stopIfTrue="1" operator="containsText" text="NS">
      <formula>NOT(ISERROR(SEARCH("NS",V262:V263)))</formula>
    </cfRule>
  </conditionalFormatting>
  <conditionalFormatting sqref="V262:V263">
    <cfRule type="containsText" dxfId="2272" priority="10916" stopIfTrue="1" operator="containsText" text="DW">
      <formula>NOT(ISERROR(SEARCH("DW",V262:V263)))</formula>
    </cfRule>
  </conditionalFormatting>
  <conditionalFormatting sqref="V262:V263">
    <cfRule type="containsText" dxfId="2271" priority="10917" stopIfTrue="1" operator="containsText" text="NC">
      <formula>NOT(ISERROR(SEARCH("NC",V262:V263)))</formula>
    </cfRule>
  </conditionalFormatting>
  <conditionalFormatting sqref="V260:V261">
    <cfRule type="containsText" dxfId="2270" priority="10918" stopIfTrue="1" operator="containsText" text="NS">
      <formula>NOT(ISERROR(SEARCH("NS",V260:V261)))</formula>
    </cfRule>
  </conditionalFormatting>
  <conditionalFormatting sqref="V260:V261">
    <cfRule type="containsText" dxfId="2269" priority="10919" stopIfTrue="1" operator="containsText" text="DW">
      <formula>NOT(ISERROR(SEARCH("DW",V260:V261)))</formula>
    </cfRule>
  </conditionalFormatting>
  <conditionalFormatting sqref="V260:V261">
    <cfRule type="containsText" dxfId="2268" priority="10920" stopIfTrue="1" operator="containsText" text="NC">
      <formula>NOT(ISERROR(SEARCH("NC",V260:V261)))</formula>
    </cfRule>
  </conditionalFormatting>
  <conditionalFormatting sqref="V264">
    <cfRule type="containsText" dxfId="2267" priority="10921" stopIfTrue="1" operator="containsText" text="NS">
      <formula>NOT(ISERROR(SEARCH("NS",V264)))</formula>
    </cfRule>
  </conditionalFormatting>
  <conditionalFormatting sqref="V264">
    <cfRule type="containsText" dxfId="2266" priority="10922" stopIfTrue="1" operator="containsText" text="DW">
      <formula>NOT(ISERROR(SEARCH("DW",V264)))</formula>
    </cfRule>
  </conditionalFormatting>
  <conditionalFormatting sqref="V264">
    <cfRule type="containsText" dxfId="2265" priority="10923" stopIfTrue="1" operator="containsText" text="NC">
      <formula>NOT(ISERROR(SEARCH("NC",V264)))</formula>
    </cfRule>
  </conditionalFormatting>
  <conditionalFormatting sqref="V265">
    <cfRule type="containsText" dxfId="2264" priority="10924" stopIfTrue="1" operator="containsText" text="NS">
      <formula>NOT(ISERROR(SEARCH("NS",V265)))</formula>
    </cfRule>
  </conditionalFormatting>
  <conditionalFormatting sqref="V265">
    <cfRule type="containsText" dxfId="2263" priority="10925" stopIfTrue="1" operator="containsText" text="DW">
      <formula>NOT(ISERROR(SEARCH("DW",V265)))</formula>
    </cfRule>
  </conditionalFormatting>
  <conditionalFormatting sqref="V265">
    <cfRule type="containsText" dxfId="2262" priority="10926" stopIfTrue="1" operator="containsText" text="NC">
      <formula>NOT(ISERROR(SEARCH("NC",V265)))</formula>
    </cfRule>
  </conditionalFormatting>
  <conditionalFormatting sqref="V277">
    <cfRule type="containsText" dxfId="2261" priority="10927" stopIfTrue="1" operator="containsText" text="NS">
      <formula>NOT(ISERROR(SEARCH("NS",V277)))</formula>
    </cfRule>
  </conditionalFormatting>
  <conditionalFormatting sqref="V277">
    <cfRule type="containsText" dxfId="2260" priority="10928" stopIfTrue="1" operator="containsText" text="DW">
      <formula>NOT(ISERROR(SEARCH("DW",V277)))</formula>
    </cfRule>
  </conditionalFormatting>
  <conditionalFormatting sqref="V277">
    <cfRule type="containsText" dxfId="2259" priority="10929" stopIfTrue="1" operator="containsText" text="NC">
      <formula>NOT(ISERROR(SEARCH("NC",V277)))</formula>
    </cfRule>
  </conditionalFormatting>
  <conditionalFormatting sqref="I255:I258">
    <cfRule type="containsText" dxfId="2258" priority="10930" stopIfTrue="1" operator="containsText" text="NS">
      <formula>NOT(ISERROR(SEARCH("NS",I255:I258)))</formula>
    </cfRule>
  </conditionalFormatting>
  <conditionalFormatting sqref="I255:I258">
    <cfRule type="containsText" dxfId="2257" priority="10931" stopIfTrue="1" operator="containsText" text="DW">
      <formula>NOT(ISERROR(SEARCH("DW",I255:I258)))</formula>
    </cfRule>
  </conditionalFormatting>
  <conditionalFormatting sqref="I255:I258">
    <cfRule type="containsText" dxfId="2256" priority="10932" stopIfTrue="1" operator="containsText" text="NC">
      <formula>NOT(ISERROR(SEARCH("NC",I255:I258)))</formula>
    </cfRule>
  </conditionalFormatting>
  <conditionalFormatting sqref="I281:I294">
    <cfRule type="containsText" dxfId="2255" priority="10933" stopIfTrue="1" operator="containsText" text="NS">
      <formula>NOT(ISERROR(SEARCH("NS",I281:I294)))</formula>
    </cfRule>
  </conditionalFormatting>
  <conditionalFormatting sqref="I281:I294">
    <cfRule type="containsText" dxfId="2254" priority="10934" stopIfTrue="1" operator="containsText" text="DW">
      <formula>NOT(ISERROR(SEARCH("DW",I281:I294)))</formula>
    </cfRule>
  </conditionalFormatting>
  <conditionalFormatting sqref="I281:I294">
    <cfRule type="containsText" dxfId="2253" priority="10935" stopIfTrue="1" operator="containsText" text="NC">
      <formula>NOT(ISERROR(SEARCH("NC",I281:I294)))</formula>
    </cfRule>
  </conditionalFormatting>
  <conditionalFormatting sqref="I269:I276">
    <cfRule type="containsText" dxfId="2252" priority="10936" stopIfTrue="1" operator="containsText" text="NS">
      <formula>NOT(ISERROR(SEARCH("NS",I269:I276)))</formula>
    </cfRule>
  </conditionalFormatting>
  <conditionalFormatting sqref="I269:I276">
    <cfRule type="containsText" dxfId="2251" priority="10937" stopIfTrue="1" operator="containsText" text="DW">
      <formula>NOT(ISERROR(SEARCH("DW",I269:I276)))</formula>
    </cfRule>
  </conditionalFormatting>
  <conditionalFormatting sqref="I269:I276">
    <cfRule type="containsText" dxfId="2250" priority="10938" stopIfTrue="1" operator="containsText" text="NC">
      <formula>NOT(ISERROR(SEARCH("NC",I269:I276)))</formula>
    </cfRule>
  </conditionalFormatting>
  <conditionalFormatting sqref="I278">
    <cfRule type="containsText" dxfId="2249" priority="10939" stopIfTrue="1" operator="containsText" text="NS">
      <formula>NOT(ISERROR(SEARCH("NS",I278)))</formula>
    </cfRule>
  </conditionalFormatting>
  <conditionalFormatting sqref="I278">
    <cfRule type="containsText" dxfId="2248" priority="10940" stopIfTrue="1" operator="containsText" text="DW">
      <formula>NOT(ISERROR(SEARCH("DW",I278)))</formula>
    </cfRule>
  </conditionalFormatting>
  <conditionalFormatting sqref="I278">
    <cfRule type="containsText" dxfId="2247" priority="10941" stopIfTrue="1" operator="containsText" text="NC">
      <formula>NOT(ISERROR(SEARCH("NC",I278)))</formula>
    </cfRule>
  </conditionalFormatting>
  <conditionalFormatting sqref="I279:I280">
    <cfRule type="containsText" dxfId="2246" priority="10942" stopIfTrue="1" operator="containsText" text="NS">
      <formula>NOT(ISERROR(SEARCH("NS",I279:I280)))</formula>
    </cfRule>
  </conditionalFormatting>
  <conditionalFormatting sqref="I279:I280">
    <cfRule type="containsText" dxfId="2245" priority="10943" stopIfTrue="1" operator="containsText" text="DW">
      <formula>NOT(ISERROR(SEARCH("DW",I279:I280)))</formula>
    </cfRule>
  </conditionalFormatting>
  <conditionalFormatting sqref="I279:I280">
    <cfRule type="containsText" dxfId="2244" priority="10944" stopIfTrue="1" operator="containsText" text="NC">
      <formula>NOT(ISERROR(SEARCH("NC",I279:I280)))</formula>
    </cfRule>
  </conditionalFormatting>
  <conditionalFormatting sqref="I259">
    <cfRule type="containsText" dxfId="2243" priority="10945" stopIfTrue="1" operator="containsText" text="NS">
      <formula>NOT(ISERROR(SEARCH("NS",I259)))</formula>
    </cfRule>
  </conditionalFormatting>
  <conditionalFormatting sqref="I259">
    <cfRule type="containsText" dxfId="2242" priority="10946" stopIfTrue="1" operator="containsText" text="DW">
      <formula>NOT(ISERROR(SEARCH("DW",I259)))</formula>
    </cfRule>
  </conditionalFormatting>
  <conditionalFormatting sqref="I259">
    <cfRule type="containsText" dxfId="2241" priority="10947" stopIfTrue="1" operator="containsText" text="NC">
      <formula>NOT(ISERROR(SEARCH("NC",I259)))</formula>
    </cfRule>
  </conditionalFormatting>
  <conditionalFormatting sqref="I266:I268">
    <cfRule type="containsText" dxfId="2240" priority="10948" stopIfTrue="1" operator="containsText" text="NS">
      <formula>NOT(ISERROR(SEARCH("NS",I266:I268)))</formula>
    </cfRule>
  </conditionalFormatting>
  <conditionalFormatting sqref="I266:I268">
    <cfRule type="containsText" dxfId="2239" priority="10949" stopIfTrue="1" operator="containsText" text="DW">
      <formula>NOT(ISERROR(SEARCH("DW",I266:I268)))</formula>
    </cfRule>
  </conditionalFormatting>
  <conditionalFormatting sqref="I266:I268">
    <cfRule type="containsText" dxfId="2238" priority="10950" stopIfTrue="1" operator="containsText" text="NC">
      <formula>NOT(ISERROR(SEARCH("NC",I266:I268)))</formula>
    </cfRule>
  </conditionalFormatting>
  <conditionalFormatting sqref="I262:I263">
    <cfRule type="containsText" dxfId="2237" priority="10951" stopIfTrue="1" operator="containsText" text="NS">
      <formula>NOT(ISERROR(SEARCH("NS",I262:I263)))</formula>
    </cfRule>
  </conditionalFormatting>
  <conditionalFormatting sqref="I262:I263">
    <cfRule type="containsText" dxfId="2236" priority="10952" stopIfTrue="1" operator="containsText" text="DW">
      <formula>NOT(ISERROR(SEARCH("DW",I262:I263)))</formula>
    </cfRule>
  </conditionalFormatting>
  <conditionalFormatting sqref="I262:I263">
    <cfRule type="containsText" dxfId="2235" priority="10953" stopIfTrue="1" operator="containsText" text="NC">
      <formula>NOT(ISERROR(SEARCH("NC",I262:I263)))</formula>
    </cfRule>
  </conditionalFormatting>
  <conditionalFormatting sqref="I260:I261">
    <cfRule type="containsText" dxfId="2234" priority="10954" stopIfTrue="1" operator="containsText" text="NS">
      <formula>NOT(ISERROR(SEARCH("NS",I260:I261)))</formula>
    </cfRule>
  </conditionalFormatting>
  <conditionalFormatting sqref="I260:I261">
    <cfRule type="containsText" dxfId="2233" priority="10955" stopIfTrue="1" operator="containsText" text="DW">
      <formula>NOT(ISERROR(SEARCH("DW",I260:I261)))</formula>
    </cfRule>
  </conditionalFormatting>
  <conditionalFormatting sqref="I260:I261">
    <cfRule type="containsText" dxfId="2232" priority="10956" stopIfTrue="1" operator="containsText" text="NC">
      <formula>NOT(ISERROR(SEARCH("NC",I260:I261)))</formula>
    </cfRule>
  </conditionalFormatting>
  <conditionalFormatting sqref="I264">
    <cfRule type="containsText" dxfId="2231" priority="10957" stopIfTrue="1" operator="containsText" text="NS">
      <formula>NOT(ISERROR(SEARCH("NS",I264)))</formula>
    </cfRule>
  </conditionalFormatting>
  <conditionalFormatting sqref="I264">
    <cfRule type="containsText" dxfId="2230" priority="10958" stopIfTrue="1" operator="containsText" text="DW">
      <formula>NOT(ISERROR(SEARCH("DW",I264)))</formula>
    </cfRule>
  </conditionalFormatting>
  <conditionalFormatting sqref="I264">
    <cfRule type="containsText" dxfId="2229" priority="10959" stopIfTrue="1" operator="containsText" text="NC">
      <formula>NOT(ISERROR(SEARCH("NC",I264)))</formula>
    </cfRule>
  </conditionalFormatting>
  <conditionalFormatting sqref="I265">
    <cfRule type="containsText" dxfId="2228" priority="10960" stopIfTrue="1" operator="containsText" text="NS">
      <formula>NOT(ISERROR(SEARCH("NS",I265)))</formula>
    </cfRule>
  </conditionalFormatting>
  <conditionalFormatting sqref="I265">
    <cfRule type="containsText" dxfId="2227" priority="10961" stopIfTrue="1" operator="containsText" text="DW">
      <formula>NOT(ISERROR(SEARCH("DW",I265)))</formula>
    </cfRule>
  </conditionalFormatting>
  <conditionalFormatting sqref="I265">
    <cfRule type="containsText" dxfId="2226" priority="10962" stopIfTrue="1" operator="containsText" text="NC">
      <formula>NOT(ISERROR(SEARCH("NC",I265)))</formula>
    </cfRule>
  </conditionalFormatting>
  <conditionalFormatting sqref="I277">
    <cfRule type="containsText" dxfId="2225" priority="10963" stopIfTrue="1" operator="containsText" text="NS">
      <formula>NOT(ISERROR(SEARCH("NS",I277)))</formula>
    </cfRule>
  </conditionalFormatting>
  <conditionalFormatting sqref="I277">
    <cfRule type="containsText" dxfId="2224" priority="10964" stopIfTrue="1" operator="containsText" text="DW">
      <formula>NOT(ISERROR(SEARCH("DW",I277)))</formula>
    </cfRule>
  </conditionalFormatting>
  <conditionalFormatting sqref="I277">
    <cfRule type="containsText" dxfId="2223" priority="10965" stopIfTrue="1" operator="containsText" text="NC">
      <formula>NOT(ISERROR(SEARCH("NC",I277)))</formula>
    </cfRule>
  </conditionalFormatting>
  <conditionalFormatting sqref="G255:G258">
    <cfRule type="containsText" dxfId="2222" priority="10966" stopIfTrue="1" operator="containsText" text="NS">
      <formula>NOT(ISERROR(SEARCH("NS",G255:G258)))</formula>
    </cfRule>
  </conditionalFormatting>
  <conditionalFormatting sqref="G255:G258">
    <cfRule type="containsText" dxfId="2221" priority="10967" stopIfTrue="1" operator="containsText" text="DW">
      <formula>NOT(ISERROR(SEARCH("DW",G255:G258)))</formula>
    </cfRule>
  </conditionalFormatting>
  <conditionalFormatting sqref="G255:G258">
    <cfRule type="containsText" dxfId="2220" priority="10968" stopIfTrue="1" operator="containsText" text="NC">
      <formula>NOT(ISERROR(SEARCH("NC",G255:G258)))</formula>
    </cfRule>
  </conditionalFormatting>
  <conditionalFormatting sqref="G281:G294">
    <cfRule type="containsText" dxfId="2219" priority="10969" stopIfTrue="1" operator="containsText" text="NS">
      <formula>NOT(ISERROR(SEARCH("NS",G281:G294)))</formula>
    </cfRule>
  </conditionalFormatting>
  <conditionalFormatting sqref="G281:G294">
    <cfRule type="containsText" dxfId="2218" priority="10970" stopIfTrue="1" operator="containsText" text="DW">
      <formula>NOT(ISERROR(SEARCH("DW",G281:G294)))</formula>
    </cfRule>
  </conditionalFormatting>
  <conditionalFormatting sqref="G281:G294">
    <cfRule type="containsText" dxfId="2217" priority="10971" stopIfTrue="1" operator="containsText" text="NC">
      <formula>NOT(ISERROR(SEARCH("NC",G281:G294)))</formula>
    </cfRule>
  </conditionalFormatting>
  <conditionalFormatting sqref="G269:G276">
    <cfRule type="containsText" dxfId="2216" priority="10972" stopIfTrue="1" operator="containsText" text="NS">
      <formula>NOT(ISERROR(SEARCH("NS",G269:G276)))</formula>
    </cfRule>
  </conditionalFormatting>
  <conditionalFormatting sqref="G269:G276">
    <cfRule type="containsText" dxfId="2215" priority="10973" stopIfTrue="1" operator="containsText" text="DW">
      <formula>NOT(ISERROR(SEARCH("DW",G269:G276)))</formula>
    </cfRule>
  </conditionalFormatting>
  <conditionalFormatting sqref="G269:G276">
    <cfRule type="containsText" dxfId="2214" priority="10974" stopIfTrue="1" operator="containsText" text="NC">
      <formula>NOT(ISERROR(SEARCH("NC",G269:G276)))</formula>
    </cfRule>
  </conditionalFormatting>
  <conditionalFormatting sqref="G278">
    <cfRule type="containsText" dxfId="2213" priority="10975" stopIfTrue="1" operator="containsText" text="NS">
      <formula>NOT(ISERROR(SEARCH("NS",G278)))</formula>
    </cfRule>
  </conditionalFormatting>
  <conditionalFormatting sqref="G278">
    <cfRule type="containsText" dxfId="2212" priority="10976" stopIfTrue="1" operator="containsText" text="DW">
      <formula>NOT(ISERROR(SEARCH("DW",G278)))</formula>
    </cfRule>
  </conditionalFormatting>
  <conditionalFormatting sqref="G278">
    <cfRule type="containsText" dxfId="2211" priority="10977" stopIfTrue="1" operator="containsText" text="NC">
      <formula>NOT(ISERROR(SEARCH("NC",G278)))</formula>
    </cfRule>
  </conditionalFormatting>
  <conditionalFormatting sqref="G279:G280">
    <cfRule type="containsText" dxfId="2210" priority="10978" stopIfTrue="1" operator="containsText" text="NS">
      <formula>NOT(ISERROR(SEARCH("NS",G279:G280)))</formula>
    </cfRule>
  </conditionalFormatting>
  <conditionalFormatting sqref="G279:G280">
    <cfRule type="containsText" dxfId="2209" priority="10979" stopIfTrue="1" operator="containsText" text="DW">
      <formula>NOT(ISERROR(SEARCH("DW",G279:G280)))</formula>
    </cfRule>
  </conditionalFormatting>
  <conditionalFormatting sqref="G279:G280">
    <cfRule type="containsText" dxfId="2208" priority="10980" stopIfTrue="1" operator="containsText" text="NC">
      <formula>NOT(ISERROR(SEARCH("NC",G279:G280)))</formula>
    </cfRule>
  </conditionalFormatting>
  <conditionalFormatting sqref="G259">
    <cfRule type="containsText" dxfId="2207" priority="10981" stopIfTrue="1" operator="containsText" text="NS">
      <formula>NOT(ISERROR(SEARCH("NS",G259)))</formula>
    </cfRule>
  </conditionalFormatting>
  <conditionalFormatting sqref="G259">
    <cfRule type="containsText" dxfId="2206" priority="10982" stopIfTrue="1" operator="containsText" text="DW">
      <formula>NOT(ISERROR(SEARCH("DW",G259)))</formula>
    </cfRule>
  </conditionalFormatting>
  <conditionalFormatting sqref="G259">
    <cfRule type="containsText" dxfId="2205" priority="10983" stopIfTrue="1" operator="containsText" text="NC">
      <formula>NOT(ISERROR(SEARCH("NC",G259)))</formula>
    </cfRule>
  </conditionalFormatting>
  <conditionalFormatting sqref="G266:G268">
    <cfRule type="containsText" dxfId="2204" priority="10984" stopIfTrue="1" operator="containsText" text="NS">
      <formula>NOT(ISERROR(SEARCH("NS",G266:G268)))</formula>
    </cfRule>
  </conditionalFormatting>
  <conditionalFormatting sqref="G266:G268">
    <cfRule type="containsText" dxfId="2203" priority="10985" stopIfTrue="1" operator="containsText" text="DW">
      <formula>NOT(ISERROR(SEARCH("DW",G266:G268)))</formula>
    </cfRule>
  </conditionalFormatting>
  <conditionalFormatting sqref="G266:G268">
    <cfRule type="containsText" dxfId="2202" priority="10986" stopIfTrue="1" operator="containsText" text="NC">
      <formula>NOT(ISERROR(SEARCH("NC",G266:G268)))</formula>
    </cfRule>
  </conditionalFormatting>
  <conditionalFormatting sqref="G262:G263">
    <cfRule type="containsText" dxfId="2201" priority="10987" stopIfTrue="1" operator="containsText" text="NS">
      <formula>NOT(ISERROR(SEARCH("NS",G262:G263)))</formula>
    </cfRule>
  </conditionalFormatting>
  <conditionalFormatting sqref="G262:G263">
    <cfRule type="containsText" dxfId="2200" priority="10988" stopIfTrue="1" operator="containsText" text="DW">
      <formula>NOT(ISERROR(SEARCH("DW",G262:G263)))</formula>
    </cfRule>
  </conditionalFormatting>
  <conditionalFormatting sqref="G262:G263">
    <cfRule type="containsText" dxfId="2199" priority="10989" stopIfTrue="1" operator="containsText" text="NC">
      <formula>NOT(ISERROR(SEARCH("NC",G262:G263)))</formula>
    </cfRule>
  </conditionalFormatting>
  <conditionalFormatting sqref="G260:G261">
    <cfRule type="containsText" dxfId="2198" priority="10990" stopIfTrue="1" operator="containsText" text="NS">
      <formula>NOT(ISERROR(SEARCH("NS",G260:G261)))</formula>
    </cfRule>
  </conditionalFormatting>
  <conditionalFormatting sqref="G260:G261">
    <cfRule type="containsText" dxfId="2197" priority="10991" stopIfTrue="1" operator="containsText" text="DW">
      <formula>NOT(ISERROR(SEARCH("DW",G260:G261)))</formula>
    </cfRule>
  </conditionalFormatting>
  <conditionalFormatting sqref="G260:G261">
    <cfRule type="containsText" dxfId="2196" priority="10992" stopIfTrue="1" operator="containsText" text="NC">
      <formula>NOT(ISERROR(SEARCH("NC",G260:G261)))</formula>
    </cfRule>
  </conditionalFormatting>
  <conditionalFormatting sqref="G264">
    <cfRule type="containsText" dxfId="2195" priority="10993" stopIfTrue="1" operator="containsText" text="NS">
      <formula>NOT(ISERROR(SEARCH("NS",G264)))</formula>
    </cfRule>
  </conditionalFormatting>
  <conditionalFormatting sqref="G264">
    <cfRule type="containsText" dxfId="2194" priority="10994" stopIfTrue="1" operator="containsText" text="DW">
      <formula>NOT(ISERROR(SEARCH("DW",G264)))</formula>
    </cfRule>
  </conditionalFormatting>
  <conditionalFormatting sqref="G264">
    <cfRule type="containsText" dxfId="2193" priority="10995" stopIfTrue="1" operator="containsText" text="NC">
      <formula>NOT(ISERROR(SEARCH("NC",G264)))</formula>
    </cfRule>
  </conditionalFormatting>
  <conditionalFormatting sqref="G265">
    <cfRule type="containsText" dxfId="2192" priority="10996" stopIfTrue="1" operator="containsText" text="NS">
      <formula>NOT(ISERROR(SEARCH("NS",G265)))</formula>
    </cfRule>
  </conditionalFormatting>
  <conditionalFormatting sqref="G265">
    <cfRule type="containsText" dxfId="2191" priority="10997" stopIfTrue="1" operator="containsText" text="DW">
      <formula>NOT(ISERROR(SEARCH("DW",G265)))</formula>
    </cfRule>
  </conditionalFormatting>
  <conditionalFormatting sqref="G265">
    <cfRule type="containsText" dxfId="2190" priority="10998" stopIfTrue="1" operator="containsText" text="NC">
      <formula>NOT(ISERROR(SEARCH("NC",G265)))</formula>
    </cfRule>
  </conditionalFormatting>
  <conditionalFormatting sqref="G277">
    <cfRule type="containsText" dxfId="2189" priority="10999" stopIfTrue="1" operator="containsText" text="NS">
      <formula>NOT(ISERROR(SEARCH("NS",G277)))</formula>
    </cfRule>
  </conditionalFormatting>
  <conditionalFormatting sqref="G277">
    <cfRule type="containsText" dxfId="2188" priority="11000" stopIfTrue="1" operator="containsText" text="DW">
      <formula>NOT(ISERROR(SEARCH("DW",G277)))</formula>
    </cfRule>
  </conditionalFormatting>
  <conditionalFormatting sqref="G277">
    <cfRule type="containsText" dxfId="2187" priority="11001" stopIfTrue="1" operator="containsText" text="NC">
      <formula>NOT(ISERROR(SEARCH("NC",G277)))</formula>
    </cfRule>
  </conditionalFormatting>
  <conditionalFormatting sqref="AS255:AS258">
    <cfRule type="containsText" dxfId="2186" priority="11002" stopIfTrue="1" operator="containsText" text="NS">
      <formula>NOT(ISERROR(SEARCH("NS",AS255:AS258)))</formula>
    </cfRule>
  </conditionalFormatting>
  <conditionalFormatting sqref="AS255:AS258">
    <cfRule type="containsText" dxfId="2185" priority="11003" stopIfTrue="1" operator="containsText" text="DW">
      <formula>NOT(ISERROR(SEARCH("DW",AS255:AS258)))</formula>
    </cfRule>
  </conditionalFormatting>
  <conditionalFormatting sqref="AS255:AS258">
    <cfRule type="containsText" dxfId="2184" priority="11004" stopIfTrue="1" operator="containsText" text="NC">
      <formula>NOT(ISERROR(SEARCH("NC",AS255:AS258)))</formula>
    </cfRule>
  </conditionalFormatting>
  <conditionalFormatting sqref="AS281:AS294">
    <cfRule type="containsText" dxfId="2183" priority="11005" stopIfTrue="1" operator="containsText" text="NS">
      <formula>NOT(ISERROR(SEARCH("NS",AS281:AS294)))</formula>
    </cfRule>
  </conditionalFormatting>
  <conditionalFormatting sqref="AS281:AS294">
    <cfRule type="containsText" dxfId="2182" priority="11006" stopIfTrue="1" operator="containsText" text="DW">
      <formula>NOT(ISERROR(SEARCH("DW",AS281:AS294)))</formula>
    </cfRule>
  </conditionalFormatting>
  <conditionalFormatting sqref="AS281:AS294">
    <cfRule type="containsText" dxfId="2181" priority="11007" stopIfTrue="1" operator="containsText" text="NC">
      <formula>NOT(ISERROR(SEARCH("NC",AS281:AS294)))</formula>
    </cfRule>
  </conditionalFormatting>
  <conditionalFormatting sqref="AS269:AS276">
    <cfRule type="containsText" dxfId="2180" priority="11008" stopIfTrue="1" operator="containsText" text="NS">
      <formula>NOT(ISERROR(SEARCH("NS",AS269:AS276)))</formula>
    </cfRule>
  </conditionalFormatting>
  <conditionalFormatting sqref="AS269:AS276">
    <cfRule type="containsText" dxfId="2179" priority="11009" stopIfTrue="1" operator="containsText" text="DW">
      <formula>NOT(ISERROR(SEARCH("DW",AS269:AS276)))</formula>
    </cfRule>
  </conditionalFormatting>
  <conditionalFormatting sqref="AS269:AS276">
    <cfRule type="containsText" dxfId="2178" priority="11010" stopIfTrue="1" operator="containsText" text="NC">
      <formula>NOT(ISERROR(SEARCH("NC",AS269:AS276)))</formula>
    </cfRule>
  </conditionalFormatting>
  <conditionalFormatting sqref="AS278">
    <cfRule type="containsText" dxfId="2177" priority="11011" stopIfTrue="1" operator="containsText" text="NS">
      <formula>NOT(ISERROR(SEARCH("NS",AS278)))</formula>
    </cfRule>
  </conditionalFormatting>
  <conditionalFormatting sqref="AS278">
    <cfRule type="containsText" dxfId="2176" priority="11012" stopIfTrue="1" operator="containsText" text="DW">
      <formula>NOT(ISERROR(SEARCH("DW",AS278)))</formula>
    </cfRule>
  </conditionalFormatting>
  <conditionalFormatting sqref="AS278">
    <cfRule type="containsText" dxfId="2175" priority="11013" stopIfTrue="1" operator="containsText" text="NC">
      <formula>NOT(ISERROR(SEARCH("NC",AS278)))</formula>
    </cfRule>
  </conditionalFormatting>
  <conditionalFormatting sqref="AS279:AS280">
    <cfRule type="containsText" dxfId="2174" priority="11014" stopIfTrue="1" operator="containsText" text="NS">
      <formula>NOT(ISERROR(SEARCH("NS",AS279:AS280)))</formula>
    </cfRule>
  </conditionalFormatting>
  <conditionalFormatting sqref="AS279:AS280">
    <cfRule type="containsText" dxfId="2173" priority="11015" stopIfTrue="1" operator="containsText" text="DW">
      <formula>NOT(ISERROR(SEARCH("DW",AS279:AS280)))</formula>
    </cfRule>
  </conditionalFormatting>
  <conditionalFormatting sqref="AS279:AS280">
    <cfRule type="containsText" dxfId="2172" priority="11016" stopIfTrue="1" operator="containsText" text="NC">
      <formula>NOT(ISERROR(SEARCH("NC",AS279:AS280)))</formula>
    </cfRule>
  </conditionalFormatting>
  <conditionalFormatting sqref="AS259">
    <cfRule type="containsText" dxfId="2171" priority="11017" stopIfTrue="1" operator="containsText" text="NS">
      <formula>NOT(ISERROR(SEARCH("NS",AS259)))</formula>
    </cfRule>
  </conditionalFormatting>
  <conditionalFormatting sqref="AS259">
    <cfRule type="containsText" dxfId="2170" priority="11018" stopIfTrue="1" operator="containsText" text="DW">
      <formula>NOT(ISERROR(SEARCH("DW",AS259)))</formula>
    </cfRule>
  </conditionalFormatting>
  <conditionalFormatting sqref="AS259">
    <cfRule type="containsText" dxfId="2169" priority="11019" stopIfTrue="1" operator="containsText" text="NC">
      <formula>NOT(ISERROR(SEARCH("NC",AS259)))</formula>
    </cfRule>
  </conditionalFormatting>
  <conditionalFormatting sqref="AS266:AS268">
    <cfRule type="containsText" dxfId="2168" priority="11020" stopIfTrue="1" operator="containsText" text="NS">
      <formula>NOT(ISERROR(SEARCH("NS",AS266:AS268)))</formula>
    </cfRule>
  </conditionalFormatting>
  <conditionalFormatting sqref="AS266:AS268">
    <cfRule type="containsText" dxfId="2167" priority="11021" stopIfTrue="1" operator="containsText" text="DW">
      <formula>NOT(ISERROR(SEARCH("DW",AS266:AS268)))</formula>
    </cfRule>
  </conditionalFormatting>
  <conditionalFormatting sqref="AS266:AS268">
    <cfRule type="containsText" dxfId="2166" priority="11022" stopIfTrue="1" operator="containsText" text="NC">
      <formula>NOT(ISERROR(SEARCH("NC",AS266:AS268)))</formula>
    </cfRule>
  </conditionalFormatting>
  <conditionalFormatting sqref="AS262:AS263">
    <cfRule type="containsText" dxfId="2165" priority="11023" stopIfTrue="1" operator="containsText" text="NS">
      <formula>NOT(ISERROR(SEARCH("NS",AS262:AS263)))</formula>
    </cfRule>
  </conditionalFormatting>
  <conditionalFormatting sqref="AS262:AS263">
    <cfRule type="containsText" dxfId="2164" priority="11024" stopIfTrue="1" operator="containsText" text="DW">
      <formula>NOT(ISERROR(SEARCH("DW",AS262:AS263)))</formula>
    </cfRule>
  </conditionalFormatting>
  <conditionalFormatting sqref="AS262:AS263">
    <cfRule type="containsText" dxfId="2163" priority="11025" stopIfTrue="1" operator="containsText" text="NC">
      <formula>NOT(ISERROR(SEARCH("NC",AS262:AS263)))</formula>
    </cfRule>
  </conditionalFormatting>
  <conditionalFormatting sqref="AS260:AS261">
    <cfRule type="containsText" dxfId="2162" priority="11026" stopIfTrue="1" operator="containsText" text="NS">
      <formula>NOT(ISERROR(SEARCH("NS",AS260:AS261)))</formula>
    </cfRule>
  </conditionalFormatting>
  <conditionalFormatting sqref="AS260:AS261">
    <cfRule type="containsText" dxfId="2161" priority="11027" stopIfTrue="1" operator="containsText" text="DW">
      <formula>NOT(ISERROR(SEARCH("DW",AS260:AS261)))</formula>
    </cfRule>
  </conditionalFormatting>
  <conditionalFormatting sqref="AS260:AS261">
    <cfRule type="containsText" dxfId="2160" priority="11028" stopIfTrue="1" operator="containsText" text="NC">
      <formula>NOT(ISERROR(SEARCH("NC",AS260:AS261)))</formula>
    </cfRule>
  </conditionalFormatting>
  <conditionalFormatting sqref="AS264">
    <cfRule type="containsText" dxfId="2159" priority="11029" stopIfTrue="1" operator="containsText" text="NS">
      <formula>NOT(ISERROR(SEARCH("NS",AS264)))</formula>
    </cfRule>
  </conditionalFormatting>
  <conditionalFormatting sqref="AS264">
    <cfRule type="containsText" dxfId="2158" priority="11030" stopIfTrue="1" operator="containsText" text="DW">
      <formula>NOT(ISERROR(SEARCH("DW",AS264)))</formula>
    </cfRule>
  </conditionalFormatting>
  <conditionalFormatting sqref="AS264">
    <cfRule type="containsText" dxfId="2157" priority="11031" stopIfTrue="1" operator="containsText" text="NC">
      <formula>NOT(ISERROR(SEARCH("NC",AS264)))</formula>
    </cfRule>
  </conditionalFormatting>
  <conditionalFormatting sqref="AS265">
    <cfRule type="containsText" dxfId="2156" priority="11032" stopIfTrue="1" operator="containsText" text="NS">
      <formula>NOT(ISERROR(SEARCH("NS",AS265)))</formula>
    </cfRule>
  </conditionalFormatting>
  <conditionalFormatting sqref="AS265">
    <cfRule type="containsText" dxfId="2155" priority="11033" stopIfTrue="1" operator="containsText" text="DW">
      <formula>NOT(ISERROR(SEARCH("DW",AS265)))</formula>
    </cfRule>
  </conditionalFormatting>
  <conditionalFormatting sqref="AS265">
    <cfRule type="containsText" dxfId="2154" priority="11034" stopIfTrue="1" operator="containsText" text="NC">
      <formula>NOT(ISERROR(SEARCH("NC",AS265)))</formula>
    </cfRule>
  </conditionalFormatting>
  <conditionalFormatting sqref="AS277">
    <cfRule type="containsText" dxfId="2153" priority="11035" stopIfTrue="1" operator="containsText" text="NS">
      <formula>NOT(ISERROR(SEARCH("NS",AS277)))</formula>
    </cfRule>
  </conditionalFormatting>
  <conditionalFormatting sqref="AS277">
    <cfRule type="containsText" dxfId="2152" priority="11036" stopIfTrue="1" operator="containsText" text="DW">
      <formula>NOT(ISERROR(SEARCH("DW",AS277)))</formula>
    </cfRule>
  </conditionalFormatting>
  <conditionalFormatting sqref="AS277">
    <cfRule type="containsText" dxfId="2151" priority="11037" stopIfTrue="1" operator="containsText" text="NC">
      <formula>NOT(ISERROR(SEARCH("NC",AS277)))</formula>
    </cfRule>
  </conditionalFormatting>
  <conditionalFormatting sqref="R255:R258">
    <cfRule type="containsText" dxfId="2150" priority="11038" stopIfTrue="1" operator="containsText" text="NS">
      <formula>NOT(ISERROR(SEARCH("NS",R255:R258)))</formula>
    </cfRule>
  </conditionalFormatting>
  <conditionalFormatting sqref="R255:R258">
    <cfRule type="containsText" dxfId="2149" priority="11039" stopIfTrue="1" operator="containsText" text="DW">
      <formula>NOT(ISERROR(SEARCH("DW",R255:R258)))</formula>
    </cfRule>
  </conditionalFormatting>
  <conditionalFormatting sqref="R255:R258">
    <cfRule type="containsText" dxfId="2148" priority="11040" stopIfTrue="1" operator="containsText" text="NC">
      <formula>NOT(ISERROR(SEARCH("NC",R255:R258)))</formula>
    </cfRule>
  </conditionalFormatting>
  <conditionalFormatting sqref="R281:R294">
    <cfRule type="containsText" dxfId="2147" priority="11041" stopIfTrue="1" operator="containsText" text="NS">
      <formula>NOT(ISERROR(SEARCH("NS",R281:R294)))</formula>
    </cfRule>
  </conditionalFormatting>
  <conditionalFormatting sqref="R281:R294">
    <cfRule type="containsText" dxfId="2146" priority="11042" stopIfTrue="1" operator="containsText" text="DW">
      <formula>NOT(ISERROR(SEARCH("DW",R281:R294)))</formula>
    </cfRule>
  </conditionalFormatting>
  <conditionalFormatting sqref="R281:R294">
    <cfRule type="containsText" dxfId="2145" priority="11043" stopIfTrue="1" operator="containsText" text="NC">
      <formula>NOT(ISERROR(SEARCH("NC",R281:R294)))</formula>
    </cfRule>
  </conditionalFormatting>
  <conditionalFormatting sqref="R269:R276">
    <cfRule type="containsText" dxfId="2144" priority="11044" stopIfTrue="1" operator="containsText" text="NS">
      <formula>NOT(ISERROR(SEARCH("NS",R269:R276)))</formula>
    </cfRule>
  </conditionalFormatting>
  <conditionalFormatting sqref="R269:R276">
    <cfRule type="containsText" dxfId="2143" priority="11045" stopIfTrue="1" operator="containsText" text="DW">
      <formula>NOT(ISERROR(SEARCH("DW",R269:R276)))</formula>
    </cfRule>
  </conditionalFormatting>
  <conditionalFormatting sqref="R269:R276">
    <cfRule type="containsText" dxfId="2142" priority="11046" stopIfTrue="1" operator="containsText" text="NC">
      <formula>NOT(ISERROR(SEARCH("NC",R269:R276)))</formula>
    </cfRule>
  </conditionalFormatting>
  <conditionalFormatting sqref="R278">
    <cfRule type="containsText" dxfId="2141" priority="11047" stopIfTrue="1" operator="containsText" text="NS">
      <formula>NOT(ISERROR(SEARCH("NS",R278)))</formula>
    </cfRule>
  </conditionalFormatting>
  <conditionalFormatting sqref="R278">
    <cfRule type="containsText" dxfId="2140" priority="11048" stopIfTrue="1" operator="containsText" text="DW">
      <formula>NOT(ISERROR(SEARCH("DW",R278)))</formula>
    </cfRule>
  </conditionalFormatting>
  <conditionalFormatting sqref="R278">
    <cfRule type="containsText" dxfId="2139" priority="11049" stopIfTrue="1" operator="containsText" text="NC">
      <formula>NOT(ISERROR(SEARCH("NC",R278)))</formula>
    </cfRule>
  </conditionalFormatting>
  <conditionalFormatting sqref="R279:R280">
    <cfRule type="containsText" dxfId="2138" priority="11050" stopIfTrue="1" operator="containsText" text="NS">
      <formula>NOT(ISERROR(SEARCH("NS",R279:R280)))</formula>
    </cfRule>
  </conditionalFormatting>
  <conditionalFormatting sqref="R279:R280">
    <cfRule type="containsText" dxfId="2137" priority="11051" stopIfTrue="1" operator="containsText" text="DW">
      <formula>NOT(ISERROR(SEARCH("DW",R279:R280)))</formula>
    </cfRule>
  </conditionalFormatting>
  <conditionalFormatting sqref="R279:R280">
    <cfRule type="containsText" dxfId="2136" priority="11052" stopIfTrue="1" operator="containsText" text="NC">
      <formula>NOT(ISERROR(SEARCH("NC",R279:R280)))</formula>
    </cfRule>
  </conditionalFormatting>
  <conditionalFormatting sqref="R259">
    <cfRule type="containsText" dxfId="2135" priority="11053" stopIfTrue="1" operator="containsText" text="NS">
      <formula>NOT(ISERROR(SEARCH("NS",R259)))</formula>
    </cfRule>
  </conditionalFormatting>
  <conditionalFormatting sqref="R259">
    <cfRule type="containsText" dxfId="2134" priority="11054" stopIfTrue="1" operator="containsText" text="DW">
      <formula>NOT(ISERROR(SEARCH("DW",R259)))</formula>
    </cfRule>
  </conditionalFormatting>
  <conditionalFormatting sqref="R259">
    <cfRule type="containsText" dxfId="2133" priority="11055" stopIfTrue="1" operator="containsText" text="NC">
      <formula>NOT(ISERROR(SEARCH("NC",R259)))</formula>
    </cfRule>
  </conditionalFormatting>
  <conditionalFormatting sqref="R266:R268">
    <cfRule type="containsText" dxfId="2132" priority="11056" stopIfTrue="1" operator="containsText" text="NS">
      <formula>NOT(ISERROR(SEARCH("NS",R266:R268)))</formula>
    </cfRule>
  </conditionalFormatting>
  <conditionalFormatting sqref="R266:R268">
    <cfRule type="containsText" dxfId="2131" priority="11057" stopIfTrue="1" operator="containsText" text="DW">
      <formula>NOT(ISERROR(SEARCH("DW",R266:R268)))</formula>
    </cfRule>
  </conditionalFormatting>
  <conditionalFormatting sqref="R266:R268">
    <cfRule type="containsText" dxfId="2130" priority="11058" stopIfTrue="1" operator="containsText" text="NC">
      <formula>NOT(ISERROR(SEARCH("NC",R266:R268)))</formula>
    </cfRule>
  </conditionalFormatting>
  <conditionalFormatting sqref="R262:R263">
    <cfRule type="containsText" dxfId="2129" priority="11059" stopIfTrue="1" operator="containsText" text="NS">
      <formula>NOT(ISERROR(SEARCH("NS",R262:R263)))</formula>
    </cfRule>
  </conditionalFormatting>
  <conditionalFormatting sqref="R262:R263">
    <cfRule type="containsText" dxfId="2128" priority="11060" stopIfTrue="1" operator="containsText" text="DW">
      <formula>NOT(ISERROR(SEARCH("DW",R262:R263)))</formula>
    </cfRule>
  </conditionalFormatting>
  <conditionalFormatting sqref="R262:R263">
    <cfRule type="containsText" dxfId="2127" priority="11061" stopIfTrue="1" operator="containsText" text="NC">
      <formula>NOT(ISERROR(SEARCH("NC",R262:R263)))</formula>
    </cfRule>
  </conditionalFormatting>
  <conditionalFormatting sqref="R260:R261">
    <cfRule type="containsText" dxfId="2126" priority="11062" stopIfTrue="1" operator="containsText" text="NS">
      <formula>NOT(ISERROR(SEARCH("NS",R260:R261)))</formula>
    </cfRule>
  </conditionalFormatting>
  <conditionalFormatting sqref="R260:R261">
    <cfRule type="containsText" dxfId="2125" priority="11063" stopIfTrue="1" operator="containsText" text="DW">
      <formula>NOT(ISERROR(SEARCH("DW",R260:R261)))</formula>
    </cfRule>
  </conditionalFormatting>
  <conditionalFormatting sqref="R260:R261">
    <cfRule type="containsText" dxfId="2124" priority="11064" stopIfTrue="1" operator="containsText" text="NC">
      <formula>NOT(ISERROR(SEARCH("NC",R260:R261)))</formula>
    </cfRule>
  </conditionalFormatting>
  <conditionalFormatting sqref="R264">
    <cfRule type="containsText" dxfId="2123" priority="11065" stopIfTrue="1" operator="containsText" text="NS">
      <formula>NOT(ISERROR(SEARCH("NS",R264)))</formula>
    </cfRule>
  </conditionalFormatting>
  <conditionalFormatting sqref="R264">
    <cfRule type="containsText" dxfId="2122" priority="11066" stopIfTrue="1" operator="containsText" text="DW">
      <formula>NOT(ISERROR(SEARCH("DW",R264)))</formula>
    </cfRule>
  </conditionalFormatting>
  <conditionalFormatting sqref="R264">
    <cfRule type="containsText" dxfId="2121" priority="11067" stopIfTrue="1" operator="containsText" text="NC">
      <formula>NOT(ISERROR(SEARCH("NC",R264)))</formula>
    </cfRule>
  </conditionalFormatting>
  <conditionalFormatting sqref="R265">
    <cfRule type="containsText" dxfId="2120" priority="11068" stopIfTrue="1" operator="containsText" text="NS">
      <formula>NOT(ISERROR(SEARCH("NS",R265)))</formula>
    </cfRule>
  </conditionalFormatting>
  <conditionalFormatting sqref="R265">
    <cfRule type="containsText" dxfId="2119" priority="11069" stopIfTrue="1" operator="containsText" text="DW">
      <formula>NOT(ISERROR(SEARCH("DW",R265)))</formula>
    </cfRule>
  </conditionalFormatting>
  <conditionalFormatting sqref="R265">
    <cfRule type="containsText" dxfId="2118" priority="11070" stopIfTrue="1" operator="containsText" text="NC">
      <formula>NOT(ISERROR(SEARCH("NC",R265)))</formula>
    </cfRule>
  </conditionalFormatting>
  <conditionalFormatting sqref="R277">
    <cfRule type="containsText" dxfId="2117" priority="11071" stopIfTrue="1" operator="containsText" text="NS">
      <formula>NOT(ISERROR(SEARCH("NS",R277)))</formula>
    </cfRule>
  </conditionalFormatting>
  <conditionalFormatting sqref="R277">
    <cfRule type="containsText" dxfId="2116" priority="11072" stopIfTrue="1" operator="containsText" text="DW">
      <formula>NOT(ISERROR(SEARCH("DW",R277)))</formula>
    </cfRule>
  </conditionalFormatting>
  <conditionalFormatting sqref="R277">
    <cfRule type="containsText" dxfId="2115" priority="11073" stopIfTrue="1" operator="containsText" text="NC">
      <formula>NOT(ISERROR(SEARCH("NC",R277)))</formula>
    </cfRule>
  </conditionalFormatting>
  <conditionalFormatting sqref="AA255:AA258">
    <cfRule type="containsText" dxfId="2114" priority="11074" stopIfTrue="1" operator="containsText" text="NS">
      <formula>NOT(ISERROR(SEARCH("NS",AA255:AA258)))</formula>
    </cfRule>
  </conditionalFormatting>
  <conditionalFormatting sqref="AA255:AA258">
    <cfRule type="containsText" dxfId="2113" priority="11075" stopIfTrue="1" operator="containsText" text="DW">
      <formula>NOT(ISERROR(SEARCH("DW",AA255:AA258)))</formula>
    </cfRule>
  </conditionalFormatting>
  <conditionalFormatting sqref="AA255:AA258">
    <cfRule type="containsText" dxfId="2112" priority="11076" stopIfTrue="1" operator="containsText" text="NC">
      <formula>NOT(ISERROR(SEARCH("NC",AA255:AA258)))</formula>
    </cfRule>
  </conditionalFormatting>
  <conditionalFormatting sqref="AA281:AA294">
    <cfRule type="containsText" dxfId="2111" priority="11077" stopIfTrue="1" operator="containsText" text="NS">
      <formula>NOT(ISERROR(SEARCH("NS",AA281:AA294)))</formula>
    </cfRule>
  </conditionalFormatting>
  <conditionalFormatting sqref="AA281:AA294">
    <cfRule type="containsText" dxfId="2110" priority="11078" stopIfTrue="1" operator="containsText" text="DW">
      <formula>NOT(ISERROR(SEARCH("DW",AA281:AA294)))</formula>
    </cfRule>
  </conditionalFormatting>
  <conditionalFormatting sqref="AA281:AA294">
    <cfRule type="containsText" dxfId="2109" priority="11079" stopIfTrue="1" operator="containsText" text="NC">
      <formula>NOT(ISERROR(SEARCH("NC",AA281:AA294)))</formula>
    </cfRule>
  </conditionalFormatting>
  <conditionalFormatting sqref="AA269:AA276">
    <cfRule type="containsText" dxfId="2108" priority="11080" stopIfTrue="1" operator="containsText" text="NS">
      <formula>NOT(ISERROR(SEARCH("NS",AA269:AA276)))</formula>
    </cfRule>
  </conditionalFormatting>
  <conditionalFormatting sqref="AA269:AA276">
    <cfRule type="containsText" dxfId="2107" priority="11081" stopIfTrue="1" operator="containsText" text="DW">
      <formula>NOT(ISERROR(SEARCH("DW",AA269:AA276)))</formula>
    </cfRule>
  </conditionalFormatting>
  <conditionalFormatting sqref="AA269:AA276">
    <cfRule type="containsText" dxfId="2106" priority="11082" stopIfTrue="1" operator="containsText" text="NC">
      <formula>NOT(ISERROR(SEARCH("NC",AA269:AA276)))</formula>
    </cfRule>
  </conditionalFormatting>
  <conditionalFormatting sqref="AA278">
    <cfRule type="containsText" dxfId="2105" priority="11083" stopIfTrue="1" operator="containsText" text="NS">
      <formula>NOT(ISERROR(SEARCH("NS",AA278)))</formula>
    </cfRule>
  </conditionalFormatting>
  <conditionalFormatting sqref="AA278">
    <cfRule type="containsText" dxfId="2104" priority="11084" stopIfTrue="1" operator="containsText" text="DW">
      <formula>NOT(ISERROR(SEARCH("DW",AA278)))</formula>
    </cfRule>
  </conditionalFormatting>
  <conditionalFormatting sqref="AA278">
    <cfRule type="containsText" dxfId="2103" priority="11085" stopIfTrue="1" operator="containsText" text="NC">
      <formula>NOT(ISERROR(SEARCH("NC",AA278)))</formula>
    </cfRule>
  </conditionalFormatting>
  <conditionalFormatting sqref="AA279:AA280">
    <cfRule type="containsText" dxfId="2102" priority="11086" stopIfTrue="1" operator="containsText" text="NS">
      <formula>NOT(ISERROR(SEARCH("NS",AA279:AA280)))</formula>
    </cfRule>
  </conditionalFormatting>
  <conditionalFormatting sqref="AA279:AA280">
    <cfRule type="containsText" dxfId="2101" priority="11087" stopIfTrue="1" operator="containsText" text="DW">
      <formula>NOT(ISERROR(SEARCH("DW",AA279:AA280)))</formula>
    </cfRule>
  </conditionalFormatting>
  <conditionalFormatting sqref="AA279:AA280">
    <cfRule type="containsText" dxfId="2100" priority="11088" stopIfTrue="1" operator="containsText" text="NC">
      <formula>NOT(ISERROR(SEARCH("NC",AA279:AA280)))</formula>
    </cfRule>
  </conditionalFormatting>
  <conditionalFormatting sqref="AA259">
    <cfRule type="containsText" dxfId="2099" priority="11089" stopIfTrue="1" operator="containsText" text="NS">
      <formula>NOT(ISERROR(SEARCH("NS",AA259)))</formula>
    </cfRule>
  </conditionalFormatting>
  <conditionalFormatting sqref="AA259">
    <cfRule type="containsText" dxfId="2098" priority="11090" stopIfTrue="1" operator="containsText" text="DW">
      <formula>NOT(ISERROR(SEARCH("DW",AA259)))</formula>
    </cfRule>
  </conditionalFormatting>
  <conditionalFormatting sqref="AA259">
    <cfRule type="containsText" dxfId="2097" priority="11091" stopIfTrue="1" operator="containsText" text="NC">
      <formula>NOT(ISERROR(SEARCH("NC",AA259)))</formula>
    </cfRule>
  </conditionalFormatting>
  <conditionalFormatting sqref="AA266:AA268">
    <cfRule type="containsText" dxfId="2096" priority="11092" stopIfTrue="1" operator="containsText" text="NS">
      <formula>NOT(ISERROR(SEARCH("NS",AA266:AA268)))</formula>
    </cfRule>
  </conditionalFormatting>
  <conditionalFormatting sqref="AA266:AA268">
    <cfRule type="containsText" dxfId="2095" priority="11093" stopIfTrue="1" operator="containsText" text="DW">
      <formula>NOT(ISERROR(SEARCH("DW",AA266:AA268)))</formula>
    </cfRule>
  </conditionalFormatting>
  <conditionalFormatting sqref="AA266:AA268">
    <cfRule type="containsText" dxfId="2094" priority="11094" stopIfTrue="1" operator="containsText" text="NC">
      <formula>NOT(ISERROR(SEARCH("NC",AA266:AA268)))</formula>
    </cfRule>
  </conditionalFormatting>
  <conditionalFormatting sqref="AA262:AA263">
    <cfRule type="containsText" dxfId="2093" priority="11095" stopIfTrue="1" operator="containsText" text="NS">
      <formula>NOT(ISERROR(SEARCH("NS",AA262:AA263)))</formula>
    </cfRule>
  </conditionalFormatting>
  <conditionalFormatting sqref="AA262:AA263">
    <cfRule type="containsText" dxfId="2092" priority="11096" stopIfTrue="1" operator="containsText" text="DW">
      <formula>NOT(ISERROR(SEARCH("DW",AA262:AA263)))</formula>
    </cfRule>
  </conditionalFormatting>
  <conditionalFormatting sqref="AA262:AA263">
    <cfRule type="containsText" dxfId="2091" priority="11097" stopIfTrue="1" operator="containsText" text="NC">
      <formula>NOT(ISERROR(SEARCH("NC",AA262:AA263)))</formula>
    </cfRule>
  </conditionalFormatting>
  <conditionalFormatting sqref="AA260:AA261">
    <cfRule type="containsText" dxfId="2090" priority="11098" stopIfTrue="1" operator="containsText" text="NS">
      <formula>NOT(ISERROR(SEARCH("NS",AA260:AA261)))</formula>
    </cfRule>
  </conditionalFormatting>
  <conditionalFormatting sqref="AA260:AA261">
    <cfRule type="containsText" dxfId="2089" priority="11099" stopIfTrue="1" operator="containsText" text="DW">
      <formula>NOT(ISERROR(SEARCH("DW",AA260:AA261)))</formula>
    </cfRule>
  </conditionalFormatting>
  <conditionalFormatting sqref="AA260:AA261">
    <cfRule type="containsText" dxfId="2088" priority="11100" stopIfTrue="1" operator="containsText" text="NC">
      <formula>NOT(ISERROR(SEARCH("NC",AA260:AA261)))</formula>
    </cfRule>
  </conditionalFormatting>
  <conditionalFormatting sqref="AA264">
    <cfRule type="containsText" dxfId="2087" priority="11101" stopIfTrue="1" operator="containsText" text="NS">
      <formula>NOT(ISERROR(SEARCH("NS",AA264)))</formula>
    </cfRule>
  </conditionalFormatting>
  <conditionalFormatting sqref="AA264">
    <cfRule type="containsText" dxfId="2086" priority="11102" stopIfTrue="1" operator="containsText" text="DW">
      <formula>NOT(ISERROR(SEARCH("DW",AA264)))</formula>
    </cfRule>
  </conditionalFormatting>
  <conditionalFormatting sqref="AA264">
    <cfRule type="containsText" dxfId="2085" priority="11103" stopIfTrue="1" operator="containsText" text="NC">
      <formula>NOT(ISERROR(SEARCH("NC",AA264)))</formula>
    </cfRule>
  </conditionalFormatting>
  <conditionalFormatting sqref="AA265">
    <cfRule type="containsText" dxfId="2084" priority="11104" stopIfTrue="1" operator="containsText" text="NS">
      <formula>NOT(ISERROR(SEARCH("NS",AA265)))</formula>
    </cfRule>
  </conditionalFormatting>
  <conditionalFormatting sqref="AA265">
    <cfRule type="containsText" dxfId="2083" priority="11105" stopIfTrue="1" operator="containsText" text="DW">
      <formula>NOT(ISERROR(SEARCH("DW",AA265)))</formula>
    </cfRule>
  </conditionalFormatting>
  <conditionalFormatting sqref="AA265">
    <cfRule type="containsText" dxfId="2082" priority="11106" stopIfTrue="1" operator="containsText" text="NC">
      <formula>NOT(ISERROR(SEARCH("NC",AA265)))</formula>
    </cfRule>
  </conditionalFormatting>
  <conditionalFormatting sqref="AA277">
    <cfRule type="containsText" dxfId="2081" priority="11107" stopIfTrue="1" operator="containsText" text="NS">
      <formula>NOT(ISERROR(SEARCH("NS",AA277)))</formula>
    </cfRule>
  </conditionalFormatting>
  <conditionalFormatting sqref="AA277">
    <cfRule type="containsText" dxfId="2080" priority="11108" stopIfTrue="1" operator="containsText" text="DW">
      <formula>NOT(ISERROR(SEARCH("DW",AA277)))</formula>
    </cfRule>
  </conditionalFormatting>
  <conditionalFormatting sqref="AA277">
    <cfRule type="containsText" dxfId="2079" priority="11109" stopIfTrue="1" operator="containsText" text="NC">
      <formula>NOT(ISERROR(SEARCH("NC",AA277)))</formula>
    </cfRule>
  </conditionalFormatting>
  <conditionalFormatting sqref="AP255:AP258">
    <cfRule type="containsText" dxfId="2078" priority="11110" stopIfTrue="1" operator="containsText" text="NS">
      <formula>NOT(ISERROR(SEARCH("NS",AP255:AP258)))</formula>
    </cfRule>
  </conditionalFormatting>
  <conditionalFormatting sqref="AP255:AP258">
    <cfRule type="containsText" dxfId="2077" priority="11111" stopIfTrue="1" operator="containsText" text="DW">
      <formula>NOT(ISERROR(SEARCH("DW",AP255:AP258)))</formula>
    </cfRule>
  </conditionalFormatting>
  <conditionalFormatting sqref="AP255:AP258">
    <cfRule type="containsText" dxfId="2076" priority="11112" stopIfTrue="1" operator="containsText" text="NC">
      <formula>NOT(ISERROR(SEARCH("NC",AP255:AP258)))</formula>
    </cfRule>
  </conditionalFormatting>
  <conditionalFormatting sqref="AP281:AP294">
    <cfRule type="containsText" dxfId="2075" priority="11113" stopIfTrue="1" operator="containsText" text="NS">
      <formula>NOT(ISERROR(SEARCH("NS",AP281:AP294)))</formula>
    </cfRule>
  </conditionalFormatting>
  <conditionalFormatting sqref="AP281:AP294">
    <cfRule type="containsText" dxfId="2074" priority="11114" stopIfTrue="1" operator="containsText" text="DW">
      <formula>NOT(ISERROR(SEARCH("DW",AP281:AP294)))</formula>
    </cfRule>
  </conditionalFormatting>
  <conditionalFormatting sqref="AP281:AP294">
    <cfRule type="containsText" dxfId="2073" priority="11115" stopIfTrue="1" operator="containsText" text="NC">
      <formula>NOT(ISERROR(SEARCH("NC",AP281:AP294)))</formula>
    </cfRule>
  </conditionalFormatting>
  <conditionalFormatting sqref="AP269:AP276">
    <cfRule type="containsText" dxfId="2072" priority="11116" stopIfTrue="1" operator="containsText" text="NS">
      <formula>NOT(ISERROR(SEARCH("NS",AP269:AP276)))</formula>
    </cfRule>
  </conditionalFormatting>
  <conditionalFormatting sqref="AP269:AP276">
    <cfRule type="containsText" dxfId="2071" priority="11117" stopIfTrue="1" operator="containsText" text="DW">
      <formula>NOT(ISERROR(SEARCH("DW",AP269:AP276)))</formula>
    </cfRule>
  </conditionalFormatting>
  <conditionalFormatting sqref="AP269:AP276">
    <cfRule type="containsText" dxfId="2070" priority="11118" stopIfTrue="1" operator="containsText" text="NC">
      <formula>NOT(ISERROR(SEARCH("NC",AP269:AP276)))</formula>
    </cfRule>
  </conditionalFormatting>
  <conditionalFormatting sqref="AP278">
    <cfRule type="containsText" dxfId="2069" priority="11119" stopIfTrue="1" operator="containsText" text="NS">
      <formula>NOT(ISERROR(SEARCH("NS",AP278)))</formula>
    </cfRule>
  </conditionalFormatting>
  <conditionalFormatting sqref="AP278">
    <cfRule type="containsText" dxfId="2068" priority="11120" stopIfTrue="1" operator="containsText" text="DW">
      <formula>NOT(ISERROR(SEARCH("DW",AP278)))</formula>
    </cfRule>
  </conditionalFormatting>
  <conditionalFormatting sqref="AP278">
    <cfRule type="containsText" dxfId="2067" priority="11121" stopIfTrue="1" operator="containsText" text="NC">
      <formula>NOT(ISERROR(SEARCH("NC",AP278)))</formula>
    </cfRule>
  </conditionalFormatting>
  <conditionalFormatting sqref="AP279:AP280">
    <cfRule type="containsText" dxfId="2066" priority="11122" stopIfTrue="1" operator="containsText" text="NS">
      <formula>NOT(ISERROR(SEARCH("NS",AP279:AP280)))</formula>
    </cfRule>
  </conditionalFormatting>
  <conditionalFormatting sqref="AP279:AP280">
    <cfRule type="containsText" dxfId="2065" priority="11123" stopIfTrue="1" operator="containsText" text="DW">
      <formula>NOT(ISERROR(SEARCH("DW",AP279:AP280)))</formula>
    </cfRule>
  </conditionalFormatting>
  <conditionalFormatting sqref="AP279:AP280">
    <cfRule type="containsText" dxfId="2064" priority="11124" stopIfTrue="1" operator="containsText" text="NC">
      <formula>NOT(ISERROR(SEARCH("NC",AP279:AP280)))</formula>
    </cfRule>
  </conditionalFormatting>
  <conditionalFormatting sqref="AP259">
    <cfRule type="containsText" dxfId="2063" priority="11125" stopIfTrue="1" operator="containsText" text="NS">
      <formula>NOT(ISERROR(SEARCH("NS",AP259)))</formula>
    </cfRule>
  </conditionalFormatting>
  <conditionalFormatting sqref="AP259">
    <cfRule type="containsText" dxfId="2062" priority="11126" stopIfTrue="1" operator="containsText" text="DW">
      <formula>NOT(ISERROR(SEARCH("DW",AP259)))</formula>
    </cfRule>
  </conditionalFormatting>
  <conditionalFormatting sqref="AP259">
    <cfRule type="containsText" dxfId="2061" priority="11127" stopIfTrue="1" operator="containsText" text="NC">
      <formula>NOT(ISERROR(SEARCH("NC",AP259)))</formula>
    </cfRule>
  </conditionalFormatting>
  <conditionalFormatting sqref="AP266:AP268">
    <cfRule type="containsText" dxfId="2060" priority="11128" stopIfTrue="1" operator="containsText" text="NS">
      <formula>NOT(ISERROR(SEARCH("NS",AP266:AP268)))</formula>
    </cfRule>
  </conditionalFormatting>
  <conditionalFormatting sqref="AP266:AP268">
    <cfRule type="containsText" dxfId="2059" priority="11129" stopIfTrue="1" operator="containsText" text="DW">
      <formula>NOT(ISERROR(SEARCH("DW",AP266:AP268)))</formula>
    </cfRule>
  </conditionalFormatting>
  <conditionalFormatting sqref="AP266:AP268">
    <cfRule type="containsText" dxfId="2058" priority="11130" stopIfTrue="1" operator="containsText" text="NC">
      <formula>NOT(ISERROR(SEARCH("NC",AP266:AP268)))</formula>
    </cfRule>
  </conditionalFormatting>
  <conditionalFormatting sqref="AP262:AP263">
    <cfRule type="containsText" dxfId="2057" priority="11131" stopIfTrue="1" operator="containsText" text="NS">
      <formula>NOT(ISERROR(SEARCH("NS",AP262:AP263)))</formula>
    </cfRule>
  </conditionalFormatting>
  <conditionalFormatting sqref="AP262:AP263">
    <cfRule type="containsText" dxfId="2056" priority="11132" stopIfTrue="1" operator="containsText" text="DW">
      <formula>NOT(ISERROR(SEARCH("DW",AP262:AP263)))</formula>
    </cfRule>
  </conditionalFormatting>
  <conditionalFormatting sqref="AP262:AP263">
    <cfRule type="containsText" dxfId="2055" priority="11133" stopIfTrue="1" operator="containsText" text="NC">
      <formula>NOT(ISERROR(SEARCH("NC",AP262:AP263)))</formula>
    </cfRule>
  </conditionalFormatting>
  <conditionalFormatting sqref="AP260:AP261">
    <cfRule type="containsText" dxfId="2054" priority="11134" stopIfTrue="1" operator="containsText" text="NS">
      <formula>NOT(ISERROR(SEARCH("NS",AP260:AP261)))</formula>
    </cfRule>
  </conditionalFormatting>
  <conditionalFormatting sqref="AP260:AP261">
    <cfRule type="containsText" dxfId="2053" priority="11135" stopIfTrue="1" operator="containsText" text="DW">
      <formula>NOT(ISERROR(SEARCH("DW",AP260:AP261)))</formula>
    </cfRule>
  </conditionalFormatting>
  <conditionalFormatting sqref="AP260:AP261">
    <cfRule type="containsText" dxfId="2052" priority="11136" stopIfTrue="1" operator="containsText" text="NC">
      <formula>NOT(ISERROR(SEARCH("NC",AP260:AP261)))</formula>
    </cfRule>
  </conditionalFormatting>
  <conditionalFormatting sqref="AP264">
    <cfRule type="containsText" dxfId="2051" priority="11137" stopIfTrue="1" operator="containsText" text="NS">
      <formula>NOT(ISERROR(SEARCH("NS",AP264)))</formula>
    </cfRule>
  </conditionalFormatting>
  <conditionalFormatting sqref="AP264">
    <cfRule type="containsText" dxfId="2050" priority="11138" stopIfTrue="1" operator="containsText" text="DW">
      <formula>NOT(ISERROR(SEARCH("DW",AP264)))</formula>
    </cfRule>
  </conditionalFormatting>
  <conditionalFormatting sqref="AP264">
    <cfRule type="containsText" dxfId="2049" priority="11139" stopIfTrue="1" operator="containsText" text="NC">
      <formula>NOT(ISERROR(SEARCH("NC",AP264)))</formula>
    </cfRule>
  </conditionalFormatting>
  <conditionalFormatting sqref="AP265">
    <cfRule type="containsText" dxfId="2048" priority="11140" stopIfTrue="1" operator="containsText" text="NS">
      <formula>NOT(ISERROR(SEARCH("NS",AP265)))</formula>
    </cfRule>
  </conditionalFormatting>
  <conditionalFormatting sqref="AP265">
    <cfRule type="containsText" dxfId="2047" priority="11141" stopIfTrue="1" operator="containsText" text="DW">
      <formula>NOT(ISERROR(SEARCH("DW",AP265)))</formula>
    </cfRule>
  </conditionalFormatting>
  <conditionalFormatting sqref="AP265">
    <cfRule type="containsText" dxfId="2046" priority="11142" stopIfTrue="1" operator="containsText" text="NC">
      <formula>NOT(ISERROR(SEARCH("NC",AP265)))</formula>
    </cfRule>
  </conditionalFormatting>
  <conditionalFormatting sqref="AP277">
    <cfRule type="containsText" dxfId="2045" priority="11143" stopIfTrue="1" operator="containsText" text="NS">
      <formula>NOT(ISERROR(SEARCH("NS",AP277)))</formula>
    </cfRule>
  </conditionalFormatting>
  <conditionalFormatting sqref="AP277">
    <cfRule type="containsText" dxfId="2044" priority="11144" stopIfTrue="1" operator="containsText" text="DW">
      <formula>NOT(ISERROR(SEARCH("DW",AP277)))</formula>
    </cfRule>
  </conditionalFormatting>
  <conditionalFormatting sqref="AP277">
    <cfRule type="containsText" dxfId="2043" priority="11145" stopIfTrue="1" operator="containsText" text="NC">
      <formula>NOT(ISERROR(SEARCH("NC",AP277)))</formula>
    </cfRule>
  </conditionalFormatting>
  <conditionalFormatting sqref="Y255:Y258">
    <cfRule type="containsText" dxfId="2042" priority="11146" stopIfTrue="1" operator="containsText" text="NS">
      <formula>NOT(ISERROR(SEARCH("NS",Y255:Y258)))</formula>
    </cfRule>
  </conditionalFormatting>
  <conditionalFormatting sqref="Y255:Y258">
    <cfRule type="containsText" dxfId="2041" priority="11147" stopIfTrue="1" operator="containsText" text="DW">
      <formula>NOT(ISERROR(SEARCH("DW",Y255:Y258)))</formula>
    </cfRule>
  </conditionalFormatting>
  <conditionalFormatting sqref="Y255:Y258">
    <cfRule type="containsText" dxfId="2040" priority="11148" stopIfTrue="1" operator="containsText" text="NC">
      <formula>NOT(ISERROR(SEARCH("NC",Y255:Y258)))</formula>
    </cfRule>
  </conditionalFormatting>
  <conditionalFormatting sqref="Y281:Y294">
    <cfRule type="containsText" dxfId="2039" priority="11149" stopIfTrue="1" operator="containsText" text="NS">
      <formula>NOT(ISERROR(SEARCH("NS",Y281:Y294)))</formula>
    </cfRule>
  </conditionalFormatting>
  <conditionalFormatting sqref="Y281:Y294">
    <cfRule type="containsText" dxfId="2038" priority="11150" stopIfTrue="1" operator="containsText" text="DW">
      <formula>NOT(ISERROR(SEARCH("DW",Y281:Y294)))</formula>
    </cfRule>
  </conditionalFormatting>
  <conditionalFormatting sqref="Y281:Y294">
    <cfRule type="containsText" dxfId="2037" priority="11151" stopIfTrue="1" operator="containsText" text="NC">
      <formula>NOT(ISERROR(SEARCH("NC",Y281:Y294)))</formula>
    </cfRule>
  </conditionalFormatting>
  <conditionalFormatting sqref="Y269:Y276">
    <cfRule type="containsText" dxfId="2036" priority="11152" stopIfTrue="1" operator="containsText" text="NS">
      <formula>NOT(ISERROR(SEARCH("NS",Y269:Y276)))</formula>
    </cfRule>
  </conditionalFormatting>
  <conditionalFormatting sqref="Y269:Y276">
    <cfRule type="containsText" dxfId="2035" priority="11153" stopIfTrue="1" operator="containsText" text="DW">
      <formula>NOT(ISERROR(SEARCH("DW",Y269:Y276)))</formula>
    </cfRule>
  </conditionalFormatting>
  <conditionalFormatting sqref="Y269:Y276">
    <cfRule type="containsText" dxfId="2034" priority="11154" stopIfTrue="1" operator="containsText" text="NC">
      <formula>NOT(ISERROR(SEARCH("NC",Y269:Y276)))</formula>
    </cfRule>
  </conditionalFormatting>
  <conditionalFormatting sqref="Y278">
    <cfRule type="containsText" dxfId="2033" priority="11155" stopIfTrue="1" operator="containsText" text="NS">
      <formula>NOT(ISERROR(SEARCH("NS",Y278)))</formula>
    </cfRule>
  </conditionalFormatting>
  <conditionalFormatting sqref="Y278">
    <cfRule type="containsText" dxfId="2032" priority="11156" stopIfTrue="1" operator="containsText" text="DW">
      <formula>NOT(ISERROR(SEARCH("DW",Y278)))</formula>
    </cfRule>
  </conditionalFormatting>
  <conditionalFormatting sqref="Y278">
    <cfRule type="containsText" dxfId="2031" priority="11157" stopIfTrue="1" operator="containsText" text="NC">
      <formula>NOT(ISERROR(SEARCH("NC",Y278)))</formula>
    </cfRule>
  </conditionalFormatting>
  <conditionalFormatting sqref="Y279:Y280">
    <cfRule type="containsText" dxfId="2030" priority="11158" stopIfTrue="1" operator="containsText" text="NS">
      <formula>NOT(ISERROR(SEARCH("NS",Y279:Y280)))</formula>
    </cfRule>
  </conditionalFormatting>
  <conditionalFormatting sqref="Y279:Y280">
    <cfRule type="containsText" dxfId="2029" priority="11159" stopIfTrue="1" operator="containsText" text="DW">
      <formula>NOT(ISERROR(SEARCH("DW",Y279:Y280)))</formula>
    </cfRule>
  </conditionalFormatting>
  <conditionalFormatting sqref="Y279:Y280">
    <cfRule type="containsText" dxfId="2028" priority="11160" stopIfTrue="1" operator="containsText" text="NC">
      <formula>NOT(ISERROR(SEARCH("NC",Y279:Y280)))</formula>
    </cfRule>
  </conditionalFormatting>
  <conditionalFormatting sqref="Y259">
    <cfRule type="containsText" dxfId="2027" priority="11161" stopIfTrue="1" operator="containsText" text="NS">
      <formula>NOT(ISERROR(SEARCH("NS",Y259)))</formula>
    </cfRule>
  </conditionalFormatting>
  <conditionalFormatting sqref="Y259">
    <cfRule type="containsText" dxfId="2026" priority="11162" stopIfTrue="1" operator="containsText" text="DW">
      <formula>NOT(ISERROR(SEARCH("DW",Y259)))</formula>
    </cfRule>
  </conditionalFormatting>
  <conditionalFormatting sqref="Y259">
    <cfRule type="containsText" dxfId="2025" priority="11163" stopIfTrue="1" operator="containsText" text="NC">
      <formula>NOT(ISERROR(SEARCH("NC",Y259)))</formula>
    </cfRule>
  </conditionalFormatting>
  <conditionalFormatting sqref="Y266:Y268">
    <cfRule type="containsText" dxfId="2024" priority="11164" stopIfTrue="1" operator="containsText" text="NS">
      <formula>NOT(ISERROR(SEARCH("NS",Y266:Y268)))</formula>
    </cfRule>
  </conditionalFormatting>
  <conditionalFormatting sqref="Y266:Y268">
    <cfRule type="containsText" dxfId="2023" priority="11165" stopIfTrue="1" operator="containsText" text="DW">
      <formula>NOT(ISERROR(SEARCH("DW",Y266:Y268)))</formula>
    </cfRule>
  </conditionalFormatting>
  <conditionalFormatting sqref="Y266:Y268">
    <cfRule type="containsText" dxfId="2022" priority="11166" stopIfTrue="1" operator="containsText" text="NC">
      <formula>NOT(ISERROR(SEARCH("NC",Y266:Y268)))</formula>
    </cfRule>
  </conditionalFormatting>
  <conditionalFormatting sqref="Y262:Y263">
    <cfRule type="containsText" dxfId="2021" priority="11167" stopIfTrue="1" operator="containsText" text="NS">
      <formula>NOT(ISERROR(SEARCH("NS",Y262:Y263)))</formula>
    </cfRule>
  </conditionalFormatting>
  <conditionalFormatting sqref="Y262:Y263">
    <cfRule type="containsText" dxfId="2020" priority="11168" stopIfTrue="1" operator="containsText" text="DW">
      <formula>NOT(ISERROR(SEARCH("DW",Y262:Y263)))</formula>
    </cfRule>
  </conditionalFormatting>
  <conditionalFormatting sqref="Y262:Y263">
    <cfRule type="containsText" dxfId="2019" priority="11169" stopIfTrue="1" operator="containsText" text="NC">
      <formula>NOT(ISERROR(SEARCH("NC",Y262:Y263)))</formula>
    </cfRule>
  </conditionalFormatting>
  <conditionalFormatting sqref="Y260:Y261">
    <cfRule type="containsText" dxfId="2018" priority="11170" stopIfTrue="1" operator="containsText" text="NS">
      <formula>NOT(ISERROR(SEARCH("NS",Y260:Y261)))</formula>
    </cfRule>
  </conditionalFormatting>
  <conditionalFormatting sqref="Y260:Y261">
    <cfRule type="containsText" dxfId="2017" priority="11171" stopIfTrue="1" operator="containsText" text="DW">
      <formula>NOT(ISERROR(SEARCH("DW",Y260:Y261)))</formula>
    </cfRule>
  </conditionalFormatting>
  <conditionalFormatting sqref="Y260:Y261">
    <cfRule type="containsText" dxfId="2016" priority="11172" stopIfTrue="1" operator="containsText" text="NC">
      <formula>NOT(ISERROR(SEARCH("NC",Y260:Y261)))</formula>
    </cfRule>
  </conditionalFormatting>
  <conditionalFormatting sqref="Y264">
    <cfRule type="containsText" dxfId="2015" priority="11173" stopIfTrue="1" operator="containsText" text="NS">
      <formula>NOT(ISERROR(SEARCH("NS",Y264)))</formula>
    </cfRule>
  </conditionalFormatting>
  <conditionalFormatting sqref="Y264">
    <cfRule type="containsText" dxfId="2014" priority="11174" stopIfTrue="1" operator="containsText" text="DW">
      <formula>NOT(ISERROR(SEARCH("DW",Y264)))</formula>
    </cfRule>
  </conditionalFormatting>
  <conditionalFormatting sqref="Y264">
    <cfRule type="containsText" dxfId="2013" priority="11175" stopIfTrue="1" operator="containsText" text="NC">
      <formula>NOT(ISERROR(SEARCH("NC",Y264)))</formula>
    </cfRule>
  </conditionalFormatting>
  <conditionalFormatting sqref="Y265">
    <cfRule type="containsText" dxfId="2012" priority="11176" stopIfTrue="1" operator="containsText" text="NS">
      <formula>NOT(ISERROR(SEARCH("NS",Y265)))</formula>
    </cfRule>
  </conditionalFormatting>
  <conditionalFormatting sqref="Y265">
    <cfRule type="containsText" dxfId="2011" priority="11177" stopIfTrue="1" operator="containsText" text="DW">
      <formula>NOT(ISERROR(SEARCH("DW",Y265)))</formula>
    </cfRule>
  </conditionalFormatting>
  <conditionalFormatting sqref="Y265">
    <cfRule type="containsText" dxfId="2010" priority="11178" stopIfTrue="1" operator="containsText" text="NC">
      <formula>NOT(ISERROR(SEARCH("NC",Y265)))</formula>
    </cfRule>
  </conditionalFormatting>
  <conditionalFormatting sqref="Y277">
    <cfRule type="containsText" dxfId="2009" priority="11179" stopIfTrue="1" operator="containsText" text="NS">
      <formula>NOT(ISERROR(SEARCH("NS",Y277)))</formula>
    </cfRule>
  </conditionalFormatting>
  <conditionalFormatting sqref="Y277">
    <cfRule type="containsText" dxfId="2008" priority="11180" stopIfTrue="1" operator="containsText" text="DW">
      <formula>NOT(ISERROR(SEARCH("DW",Y277)))</formula>
    </cfRule>
  </conditionalFormatting>
  <conditionalFormatting sqref="Y277">
    <cfRule type="containsText" dxfId="2007" priority="11181" stopIfTrue="1" operator="containsText" text="NC">
      <formula>NOT(ISERROR(SEARCH("NC",Y277)))</formula>
    </cfRule>
  </conditionalFormatting>
  <conditionalFormatting sqref="AM255:AM258">
    <cfRule type="containsText" dxfId="2006" priority="11182" stopIfTrue="1" operator="containsText" text="NS">
      <formula>NOT(ISERROR(SEARCH("NS",AM255:AM258)))</formula>
    </cfRule>
  </conditionalFormatting>
  <conditionalFormatting sqref="AM255:AM258">
    <cfRule type="containsText" dxfId="2005" priority="11183" stopIfTrue="1" operator="containsText" text="DW">
      <formula>NOT(ISERROR(SEARCH("DW",AM255:AM258)))</formula>
    </cfRule>
  </conditionalFormatting>
  <conditionalFormatting sqref="AM255:AM258">
    <cfRule type="containsText" dxfId="2004" priority="11184" stopIfTrue="1" operator="containsText" text="NC">
      <formula>NOT(ISERROR(SEARCH("NC",AM255:AM258)))</formula>
    </cfRule>
  </conditionalFormatting>
  <conditionalFormatting sqref="AM281:AM294">
    <cfRule type="containsText" dxfId="2003" priority="11185" stopIfTrue="1" operator="containsText" text="NS">
      <formula>NOT(ISERROR(SEARCH("NS",AM281:AM294)))</formula>
    </cfRule>
  </conditionalFormatting>
  <conditionalFormatting sqref="AM281:AM294">
    <cfRule type="containsText" dxfId="2002" priority="11186" stopIfTrue="1" operator="containsText" text="DW">
      <formula>NOT(ISERROR(SEARCH("DW",AM281:AM294)))</formula>
    </cfRule>
  </conditionalFormatting>
  <conditionalFormatting sqref="AM281:AM294">
    <cfRule type="containsText" dxfId="2001" priority="11187" stopIfTrue="1" operator="containsText" text="NC">
      <formula>NOT(ISERROR(SEARCH("NC",AM281:AM294)))</formula>
    </cfRule>
  </conditionalFormatting>
  <conditionalFormatting sqref="AM269:AM276">
    <cfRule type="containsText" dxfId="2000" priority="11188" stopIfTrue="1" operator="containsText" text="NS">
      <formula>NOT(ISERROR(SEARCH("NS",AM269:AM276)))</formula>
    </cfRule>
  </conditionalFormatting>
  <conditionalFormatting sqref="AM269:AM276">
    <cfRule type="containsText" dxfId="1999" priority="11189" stopIfTrue="1" operator="containsText" text="DW">
      <formula>NOT(ISERROR(SEARCH("DW",AM269:AM276)))</formula>
    </cfRule>
  </conditionalFormatting>
  <conditionalFormatting sqref="AM269:AM276">
    <cfRule type="containsText" dxfId="1998" priority="11190" stopIfTrue="1" operator="containsText" text="NC">
      <formula>NOT(ISERROR(SEARCH("NC",AM269:AM276)))</formula>
    </cfRule>
  </conditionalFormatting>
  <conditionalFormatting sqref="AM278">
    <cfRule type="containsText" dxfId="1997" priority="11191" stopIfTrue="1" operator="containsText" text="NS">
      <formula>NOT(ISERROR(SEARCH("NS",AM278)))</formula>
    </cfRule>
  </conditionalFormatting>
  <conditionalFormatting sqref="AM278">
    <cfRule type="containsText" dxfId="1996" priority="11192" stopIfTrue="1" operator="containsText" text="DW">
      <formula>NOT(ISERROR(SEARCH("DW",AM278)))</formula>
    </cfRule>
  </conditionalFormatting>
  <conditionalFormatting sqref="AM278">
    <cfRule type="containsText" dxfId="1995" priority="11193" stopIfTrue="1" operator="containsText" text="NC">
      <formula>NOT(ISERROR(SEARCH("NC",AM278)))</formula>
    </cfRule>
  </conditionalFormatting>
  <conditionalFormatting sqref="AM279:AM280">
    <cfRule type="containsText" dxfId="1994" priority="11194" stopIfTrue="1" operator="containsText" text="NS">
      <formula>NOT(ISERROR(SEARCH("NS",AM279:AM280)))</formula>
    </cfRule>
  </conditionalFormatting>
  <conditionalFormatting sqref="AM279:AM280">
    <cfRule type="containsText" dxfId="1993" priority="11195" stopIfTrue="1" operator="containsText" text="DW">
      <formula>NOT(ISERROR(SEARCH("DW",AM279:AM280)))</formula>
    </cfRule>
  </conditionalFormatting>
  <conditionalFormatting sqref="AM279:AM280">
    <cfRule type="containsText" dxfId="1992" priority="11196" stopIfTrue="1" operator="containsText" text="NC">
      <formula>NOT(ISERROR(SEARCH("NC",AM279:AM280)))</formula>
    </cfRule>
  </conditionalFormatting>
  <conditionalFormatting sqref="AM259">
    <cfRule type="containsText" dxfId="1991" priority="11197" stopIfTrue="1" operator="containsText" text="NS">
      <formula>NOT(ISERROR(SEARCH("NS",AM259)))</formula>
    </cfRule>
  </conditionalFormatting>
  <conditionalFormatting sqref="AM259">
    <cfRule type="containsText" dxfId="1990" priority="11198" stopIfTrue="1" operator="containsText" text="DW">
      <formula>NOT(ISERROR(SEARCH("DW",AM259)))</formula>
    </cfRule>
  </conditionalFormatting>
  <conditionalFormatting sqref="AM259">
    <cfRule type="containsText" dxfId="1989" priority="11199" stopIfTrue="1" operator="containsText" text="NC">
      <formula>NOT(ISERROR(SEARCH("NC",AM259)))</formula>
    </cfRule>
  </conditionalFormatting>
  <conditionalFormatting sqref="AM266:AM268">
    <cfRule type="containsText" dxfId="1988" priority="11200" stopIfTrue="1" operator="containsText" text="NS">
      <formula>NOT(ISERROR(SEARCH("NS",AM266:AM268)))</formula>
    </cfRule>
  </conditionalFormatting>
  <conditionalFormatting sqref="AM266:AM268">
    <cfRule type="containsText" dxfId="1987" priority="11201" stopIfTrue="1" operator="containsText" text="DW">
      <formula>NOT(ISERROR(SEARCH("DW",AM266:AM268)))</formula>
    </cfRule>
  </conditionalFormatting>
  <conditionalFormatting sqref="AM266:AM268">
    <cfRule type="containsText" dxfId="1986" priority="11202" stopIfTrue="1" operator="containsText" text="NC">
      <formula>NOT(ISERROR(SEARCH("NC",AM266:AM268)))</formula>
    </cfRule>
  </conditionalFormatting>
  <conditionalFormatting sqref="AM262:AM263">
    <cfRule type="containsText" dxfId="1985" priority="11203" stopIfTrue="1" operator="containsText" text="NS">
      <formula>NOT(ISERROR(SEARCH("NS",AM262:AM263)))</formula>
    </cfRule>
  </conditionalFormatting>
  <conditionalFormatting sqref="AM262:AM263">
    <cfRule type="containsText" dxfId="1984" priority="11204" stopIfTrue="1" operator="containsText" text="DW">
      <formula>NOT(ISERROR(SEARCH("DW",AM262:AM263)))</formula>
    </cfRule>
  </conditionalFormatting>
  <conditionalFormatting sqref="AM262:AM263">
    <cfRule type="containsText" dxfId="1983" priority="11205" stopIfTrue="1" operator="containsText" text="NC">
      <formula>NOT(ISERROR(SEARCH("NC",AM262:AM263)))</formula>
    </cfRule>
  </conditionalFormatting>
  <conditionalFormatting sqref="AM260:AM261">
    <cfRule type="containsText" dxfId="1982" priority="11206" stopIfTrue="1" operator="containsText" text="NS">
      <formula>NOT(ISERROR(SEARCH("NS",AM260:AM261)))</formula>
    </cfRule>
  </conditionalFormatting>
  <conditionalFormatting sqref="AM260:AM261">
    <cfRule type="containsText" dxfId="1981" priority="11207" stopIfTrue="1" operator="containsText" text="DW">
      <formula>NOT(ISERROR(SEARCH("DW",AM260:AM261)))</formula>
    </cfRule>
  </conditionalFormatting>
  <conditionalFormatting sqref="AM260:AM261">
    <cfRule type="containsText" dxfId="1980" priority="11208" stopIfTrue="1" operator="containsText" text="NC">
      <formula>NOT(ISERROR(SEARCH("NC",AM260:AM261)))</formula>
    </cfRule>
  </conditionalFormatting>
  <conditionalFormatting sqref="AM264">
    <cfRule type="containsText" dxfId="1979" priority="11209" stopIfTrue="1" operator="containsText" text="NS">
      <formula>NOT(ISERROR(SEARCH("NS",AM264)))</formula>
    </cfRule>
  </conditionalFormatting>
  <conditionalFormatting sqref="AM264">
    <cfRule type="containsText" dxfId="1978" priority="11210" stopIfTrue="1" operator="containsText" text="DW">
      <formula>NOT(ISERROR(SEARCH("DW",AM264)))</formula>
    </cfRule>
  </conditionalFormatting>
  <conditionalFormatting sqref="AM264">
    <cfRule type="containsText" dxfId="1977" priority="11211" stopIfTrue="1" operator="containsText" text="NC">
      <formula>NOT(ISERROR(SEARCH("NC",AM264)))</formula>
    </cfRule>
  </conditionalFormatting>
  <conditionalFormatting sqref="AM265">
    <cfRule type="containsText" dxfId="1976" priority="11212" stopIfTrue="1" operator="containsText" text="NS">
      <formula>NOT(ISERROR(SEARCH("NS",AM265)))</formula>
    </cfRule>
  </conditionalFormatting>
  <conditionalFormatting sqref="AM265">
    <cfRule type="containsText" dxfId="1975" priority="11213" stopIfTrue="1" operator="containsText" text="DW">
      <formula>NOT(ISERROR(SEARCH("DW",AM265)))</formula>
    </cfRule>
  </conditionalFormatting>
  <conditionalFormatting sqref="AM265">
    <cfRule type="containsText" dxfId="1974" priority="11214" stopIfTrue="1" operator="containsText" text="NC">
      <formula>NOT(ISERROR(SEARCH("NC",AM265)))</formula>
    </cfRule>
  </conditionalFormatting>
  <conditionalFormatting sqref="AM277">
    <cfRule type="containsText" dxfId="1973" priority="11215" stopIfTrue="1" operator="containsText" text="NS">
      <formula>NOT(ISERROR(SEARCH("NS",AM277)))</formula>
    </cfRule>
  </conditionalFormatting>
  <conditionalFormatting sqref="AM277">
    <cfRule type="containsText" dxfId="1972" priority="11216" stopIfTrue="1" operator="containsText" text="DW">
      <formula>NOT(ISERROR(SEARCH("DW",AM277)))</formula>
    </cfRule>
  </conditionalFormatting>
  <conditionalFormatting sqref="AM277">
    <cfRule type="containsText" dxfId="1971" priority="11217" stopIfTrue="1" operator="containsText" text="NC">
      <formula>NOT(ISERROR(SEARCH("NC",AM277)))</formula>
    </cfRule>
  </conditionalFormatting>
  <conditionalFormatting sqref="W255:W256">
    <cfRule type="containsText" dxfId="1970" priority="11218" stopIfTrue="1" operator="containsText" text="NS">
      <formula>NOT(ISERROR(SEARCH("NS",W255:W256)))</formula>
    </cfRule>
  </conditionalFormatting>
  <conditionalFormatting sqref="W255:W256">
    <cfRule type="containsText" dxfId="1969" priority="11219" stopIfTrue="1" operator="containsText" text="DW">
      <formula>NOT(ISERROR(SEARCH("DW",W255:W256)))</formula>
    </cfRule>
  </conditionalFormatting>
  <conditionalFormatting sqref="W255:W256">
    <cfRule type="containsText" dxfId="1968" priority="11220" stopIfTrue="1" operator="containsText" text="NC">
      <formula>NOT(ISERROR(SEARCH("NC",W255:W256)))</formula>
    </cfRule>
  </conditionalFormatting>
  <conditionalFormatting sqref="W281:W294">
    <cfRule type="containsText" dxfId="1967" priority="11221" stopIfTrue="1" operator="containsText" text="NS">
      <formula>NOT(ISERROR(SEARCH("NS",W281:W294)))</formula>
    </cfRule>
  </conditionalFormatting>
  <conditionalFormatting sqref="W281:W294">
    <cfRule type="containsText" dxfId="1966" priority="11222" stopIfTrue="1" operator="containsText" text="DW">
      <formula>NOT(ISERROR(SEARCH("DW",W281:W294)))</formula>
    </cfRule>
  </conditionalFormatting>
  <conditionalFormatting sqref="W281:W294">
    <cfRule type="containsText" dxfId="1965" priority="11223" stopIfTrue="1" operator="containsText" text="NC">
      <formula>NOT(ISERROR(SEARCH("NC",W281:W294)))</formula>
    </cfRule>
  </conditionalFormatting>
  <conditionalFormatting sqref="W269:W276">
    <cfRule type="containsText" dxfId="1964" priority="11224" stopIfTrue="1" operator="containsText" text="NS">
      <formula>NOT(ISERROR(SEARCH("NS",W269:W276)))</formula>
    </cfRule>
  </conditionalFormatting>
  <conditionalFormatting sqref="W269:W276">
    <cfRule type="containsText" dxfId="1963" priority="11225" stopIfTrue="1" operator="containsText" text="DW">
      <formula>NOT(ISERROR(SEARCH("DW",W269:W276)))</formula>
    </cfRule>
  </conditionalFormatting>
  <conditionalFormatting sqref="W269:W276">
    <cfRule type="containsText" dxfId="1962" priority="11226" stopIfTrue="1" operator="containsText" text="NC">
      <formula>NOT(ISERROR(SEARCH("NC",W269:W276)))</formula>
    </cfRule>
  </conditionalFormatting>
  <conditionalFormatting sqref="W278">
    <cfRule type="containsText" dxfId="1961" priority="11227" stopIfTrue="1" operator="containsText" text="NS">
      <formula>NOT(ISERROR(SEARCH("NS",W278)))</formula>
    </cfRule>
  </conditionalFormatting>
  <conditionalFormatting sqref="W278">
    <cfRule type="containsText" dxfId="1960" priority="11228" stopIfTrue="1" operator="containsText" text="DW">
      <formula>NOT(ISERROR(SEARCH("DW",W278)))</formula>
    </cfRule>
  </conditionalFormatting>
  <conditionalFormatting sqref="W278">
    <cfRule type="containsText" dxfId="1959" priority="11229" stopIfTrue="1" operator="containsText" text="NC">
      <formula>NOT(ISERROR(SEARCH("NC",W278)))</formula>
    </cfRule>
  </conditionalFormatting>
  <conditionalFormatting sqref="W279:W280">
    <cfRule type="containsText" dxfId="1958" priority="11230" stopIfTrue="1" operator="containsText" text="NS">
      <formula>NOT(ISERROR(SEARCH("NS",W279:W280)))</formula>
    </cfRule>
  </conditionalFormatting>
  <conditionalFormatting sqref="W279:W280">
    <cfRule type="containsText" dxfId="1957" priority="11231" stopIfTrue="1" operator="containsText" text="DW">
      <formula>NOT(ISERROR(SEARCH("DW",W279:W280)))</formula>
    </cfRule>
  </conditionalFormatting>
  <conditionalFormatting sqref="W279:W280">
    <cfRule type="containsText" dxfId="1956" priority="11232" stopIfTrue="1" operator="containsText" text="NC">
      <formula>NOT(ISERROR(SEARCH("NC",W279:W280)))</formula>
    </cfRule>
  </conditionalFormatting>
  <conditionalFormatting sqref="W266:W268">
    <cfRule type="containsText" dxfId="1955" priority="11233" stopIfTrue="1" operator="containsText" text="NS">
      <formula>NOT(ISERROR(SEARCH("NS",W266:W268)))</formula>
    </cfRule>
  </conditionalFormatting>
  <conditionalFormatting sqref="W266:W268">
    <cfRule type="containsText" dxfId="1954" priority="11234" stopIfTrue="1" operator="containsText" text="DW">
      <formula>NOT(ISERROR(SEARCH("DW",W266:W268)))</formula>
    </cfRule>
  </conditionalFormatting>
  <conditionalFormatting sqref="W266:W268">
    <cfRule type="containsText" dxfId="1953" priority="11235" stopIfTrue="1" operator="containsText" text="NC">
      <formula>NOT(ISERROR(SEARCH("NC",W266:W268)))</formula>
    </cfRule>
  </conditionalFormatting>
  <conditionalFormatting sqref="W262:W263">
    <cfRule type="containsText" dxfId="1952" priority="11236" stopIfTrue="1" operator="containsText" text="NS">
      <formula>NOT(ISERROR(SEARCH("NS",W262:W263)))</formula>
    </cfRule>
  </conditionalFormatting>
  <conditionalFormatting sqref="W262:W263">
    <cfRule type="containsText" dxfId="1951" priority="11237" stopIfTrue="1" operator="containsText" text="DW">
      <formula>NOT(ISERROR(SEARCH("DW",W262:W263)))</formula>
    </cfRule>
  </conditionalFormatting>
  <conditionalFormatting sqref="W262:W263">
    <cfRule type="containsText" dxfId="1950" priority="11238" stopIfTrue="1" operator="containsText" text="NC">
      <formula>NOT(ISERROR(SEARCH("NC",W262:W263)))</formula>
    </cfRule>
  </conditionalFormatting>
  <conditionalFormatting sqref="W260:W261">
    <cfRule type="containsText" dxfId="1949" priority="11239" stopIfTrue="1" operator="containsText" text="NS">
      <formula>NOT(ISERROR(SEARCH("NS",W260:W261)))</formula>
    </cfRule>
  </conditionalFormatting>
  <conditionalFormatting sqref="W260:W261">
    <cfRule type="containsText" dxfId="1948" priority="11240" stopIfTrue="1" operator="containsText" text="DW">
      <formula>NOT(ISERROR(SEARCH("DW",W260:W261)))</formula>
    </cfRule>
  </conditionalFormatting>
  <conditionalFormatting sqref="W260:W261">
    <cfRule type="containsText" dxfId="1947" priority="11241" stopIfTrue="1" operator="containsText" text="NC">
      <formula>NOT(ISERROR(SEARCH("NC",W260:W261)))</formula>
    </cfRule>
  </conditionalFormatting>
  <conditionalFormatting sqref="W264">
    <cfRule type="containsText" dxfId="1946" priority="11242" stopIfTrue="1" operator="containsText" text="NS">
      <formula>NOT(ISERROR(SEARCH("NS",W264)))</formula>
    </cfRule>
  </conditionalFormatting>
  <conditionalFormatting sqref="W264">
    <cfRule type="containsText" dxfId="1945" priority="11243" stopIfTrue="1" operator="containsText" text="DW">
      <formula>NOT(ISERROR(SEARCH("DW",W264)))</formula>
    </cfRule>
  </conditionalFormatting>
  <conditionalFormatting sqref="W264">
    <cfRule type="containsText" dxfId="1944" priority="11244" stopIfTrue="1" operator="containsText" text="NC">
      <formula>NOT(ISERROR(SEARCH("NC",W264)))</formula>
    </cfRule>
  </conditionalFormatting>
  <conditionalFormatting sqref="W265">
    <cfRule type="containsText" dxfId="1943" priority="11245" stopIfTrue="1" operator="containsText" text="NS">
      <formula>NOT(ISERROR(SEARCH("NS",W265)))</formula>
    </cfRule>
  </conditionalFormatting>
  <conditionalFormatting sqref="W265">
    <cfRule type="containsText" dxfId="1942" priority="11246" stopIfTrue="1" operator="containsText" text="DW">
      <formula>NOT(ISERROR(SEARCH("DW",W265)))</formula>
    </cfRule>
  </conditionalFormatting>
  <conditionalFormatting sqref="W265">
    <cfRule type="containsText" dxfId="1941" priority="11247" stopIfTrue="1" operator="containsText" text="NC">
      <formula>NOT(ISERROR(SEARCH("NC",W265)))</formula>
    </cfRule>
  </conditionalFormatting>
  <conditionalFormatting sqref="W277">
    <cfRule type="containsText" dxfId="1940" priority="11248" stopIfTrue="1" operator="containsText" text="NS">
      <formula>NOT(ISERROR(SEARCH("NS",W277)))</formula>
    </cfRule>
  </conditionalFormatting>
  <conditionalFormatting sqref="W277">
    <cfRule type="containsText" dxfId="1939" priority="11249" stopIfTrue="1" operator="containsText" text="DW">
      <formula>NOT(ISERROR(SEARCH("DW",W277)))</formula>
    </cfRule>
  </conditionalFormatting>
  <conditionalFormatting sqref="W277">
    <cfRule type="containsText" dxfId="1938" priority="11250" stopIfTrue="1" operator="containsText" text="NC">
      <formula>NOT(ISERROR(SEARCH("NC",W277)))</formula>
    </cfRule>
  </conditionalFormatting>
  <conditionalFormatting sqref="W257:W258">
    <cfRule type="containsText" dxfId="1937" priority="11251" stopIfTrue="1" operator="containsText" text="NS">
      <formula>NOT(ISERROR(SEARCH("NS",W257:W258)))</formula>
    </cfRule>
  </conditionalFormatting>
  <conditionalFormatting sqref="W257:W258">
    <cfRule type="containsText" dxfId="1936" priority="11252" stopIfTrue="1" operator="containsText" text="DW">
      <formula>NOT(ISERROR(SEARCH("DW",W257:W258)))</formula>
    </cfRule>
  </conditionalFormatting>
  <conditionalFormatting sqref="W257:W258">
    <cfRule type="containsText" dxfId="1935" priority="11253" stopIfTrue="1" operator="containsText" text="NC">
      <formula>NOT(ISERROR(SEARCH("NC",W257:W258)))</formula>
    </cfRule>
  </conditionalFormatting>
  <conditionalFormatting sqref="W259">
    <cfRule type="containsText" dxfId="1934" priority="11254" stopIfTrue="1" operator="containsText" text="NS">
      <formula>NOT(ISERROR(SEARCH("NS",W259)))</formula>
    </cfRule>
  </conditionalFormatting>
  <conditionalFormatting sqref="W259">
    <cfRule type="containsText" dxfId="1933" priority="11255" stopIfTrue="1" operator="containsText" text="DW">
      <formula>NOT(ISERROR(SEARCH("DW",W259)))</formula>
    </cfRule>
  </conditionalFormatting>
  <conditionalFormatting sqref="W259">
    <cfRule type="containsText" dxfId="1932" priority="11256" stopIfTrue="1" operator="containsText" text="NC">
      <formula>NOT(ISERROR(SEARCH("NC",W259)))</formula>
    </cfRule>
  </conditionalFormatting>
  <conditionalFormatting sqref="Q255:Q258">
    <cfRule type="containsText" dxfId="1931" priority="11257" stopIfTrue="1" operator="containsText" text="NS">
      <formula>NOT(ISERROR(SEARCH("NS",Q255:Q258)))</formula>
    </cfRule>
  </conditionalFormatting>
  <conditionalFormatting sqref="Q255:Q258">
    <cfRule type="containsText" dxfId="1930" priority="11258" stopIfTrue="1" operator="containsText" text="DW">
      <formula>NOT(ISERROR(SEARCH("DW",Q255:Q258)))</formula>
    </cfRule>
  </conditionalFormatting>
  <conditionalFormatting sqref="Q255:Q258">
    <cfRule type="containsText" dxfId="1929" priority="11259" stopIfTrue="1" operator="containsText" text="NC">
      <formula>NOT(ISERROR(SEARCH("NC",Q255:Q258)))</formula>
    </cfRule>
  </conditionalFormatting>
  <conditionalFormatting sqref="Q281:Q294">
    <cfRule type="containsText" dxfId="1928" priority="11260" stopIfTrue="1" operator="containsText" text="NS">
      <formula>NOT(ISERROR(SEARCH("NS",Q281:Q294)))</formula>
    </cfRule>
  </conditionalFormatting>
  <conditionalFormatting sqref="Q281:Q294">
    <cfRule type="containsText" dxfId="1927" priority="11261" stopIfTrue="1" operator="containsText" text="DW">
      <formula>NOT(ISERROR(SEARCH("DW",Q281:Q294)))</formula>
    </cfRule>
  </conditionalFormatting>
  <conditionalFormatting sqref="Q281:Q294">
    <cfRule type="containsText" dxfId="1926" priority="11262" stopIfTrue="1" operator="containsText" text="NC">
      <formula>NOT(ISERROR(SEARCH("NC",Q281:Q294)))</formula>
    </cfRule>
  </conditionalFormatting>
  <conditionalFormatting sqref="Q269:Q276">
    <cfRule type="containsText" dxfId="1925" priority="11263" stopIfTrue="1" operator="containsText" text="NS">
      <formula>NOT(ISERROR(SEARCH("NS",Q269:Q276)))</formula>
    </cfRule>
  </conditionalFormatting>
  <conditionalFormatting sqref="Q269:Q276">
    <cfRule type="containsText" dxfId="1924" priority="11264" stopIfTrue="1" operator="containsText" text="DW">
      <formula>NOT(ISERROR(SEARCH("DW",Q269:Q276)))</formula>
    </cfRule>
  </conditionalFormatting>
  <conditionalFormatting sqref="Q269:Q276">
    <cfRule type="containsText" dxfId="1923" priority="11265" stopIfTrue="1" operator="containsText" text="NC">
      <formula>NOT(ISERROR(SEARCH("NC",Q269:Q276)))</formula>
    </cfRule>
  </conditionalFormatting>
  <conditionalFormatting sqref="Q278">
    <cfRule type="containsText" dxfId="1922" priority="11266" stopIfTrue="1" operator="containsText" text="NS">
      <formula>NOT(ISERROR(SEARCH("NS",Q278)))</formula>
    </cfRule>
  </conditionalFormatting>
  <conditionalFormatting sqref="Q278">
    <cfRule type="containsText" dxfId="1921" priority="11267" stopIfTrue="1" operator="containsText" text="DW">
      <formula>NOT(ISERROR(SEARCH("DW",Q278)))</formula>
    </cfRule>
  </conditionalFormatting>
  <conditionalFormatting sqref="Q278">
    <cfRule type="containsText" dxfId="1920" priority="11268" stopIfTrue="1" operator="containsText" text="NC">
      <formula>NOT(ISERROR(SEARCH("NC",Q278)))</formula>
    </cfRule>
  </conditionalFormatting>
  <conditionalFormatting sqref="Q279:Q280">
    <cfRule type="containsText" dxfId="1919" priority="11269" stopIfTrue="1" operator="containsText" text="NS">
      <formula>NOT(ISERROR(SEARCH("NS",Q279:Q280)))</formula>
    </cfRule>
  </conditionalFormatting>
  <conditionalFormatting sqref="Q279:Q280">
    <cfRule type="containsText" dxfId="1918" priority="11270" stopIfTrue="1" operator="containsText" text="DW">
      <formula>NOT(ISERROR(SEARCH("DW",Q279:Q280)))</formula>
    </cfRule>
  </conditionalFormatting>
  <conditionalFormatting sqref="Q279:Q280">
    <cfRule type="containsText" dxfId="1917" priority="11271" stopIfTrue="1" operator="containsText" text="NC">
      <formula>NOT(ISERROR(SEARCH("NC",Q279:Q280)))</formula>
    </cfRule>
  </conditionalFormatting>
  <conditionalFormatting sqref="Q259">
    <cfRule type="containsText" dxfId="1916" priority="11272" stopIfTrue="1" operator="containsText" text="NS">
      <formula>NOT(ISERROR(SEARCH("NS",Q259)))</formula>
    </cfRule>
  </conditionalFormatting>
  <conditionalFormatting sqref="Q259">
    <cfRule type="containsText" dxfId="1915" priority="11273" stopIfTrue="1" operator="containsText" text="DW">
      <formula>NOT(ISERROR(SEARCH("DW",Q259)))</formula>
    </cfRule>
  </conditionalFormatting>
  <conditionalFormatting sqref="Q259">
    <cfRule type="containsText" dxfId="1914" priority="11274" stopIfTrue="1" operator="containsText" text="NC">
      <formula>NOT(ISERROR(SEARCH("NC",Q259)))</formula>
    </cfRule>
  </conditionalFormatting>
  <conditionalFormatting sqref="Q266:Q268">
    <cfRule type="containsText" dxfId="1913" priority="11275" stopIfTrue="1" operator="containsText" text="NS">
      <formula>NOT(ISERROR(SEARCH("NS",Q266:Q268)))</formula>
    </cfRule>
  </conditionalFormatting>
  <conditionalFormatting sqref="Q266:Q268">
    <cfRule type="containsText" dxfId="1912" priority="11276" stopIfTrue="1" operator="containsText" text="DW">
      <formula>NOT(ISERROR(SEARCH("DW",Q266:Q268)))</formula>
    </cfRule>
  </conditionalFormatting>
  <conditionalFormatting sqref="Q266:Q268">
    <cfRule type="containsText" dxfId="1911" priority="11277" stopIfTrue="1" operator="containsText" text="NC">
      <formula>NOT(ISERROR(SEARCH("NC",Q266:Q268)))</formula>
    </cfRule>
  </conditionalFormatting>
  <conditionalFormatting sqref="Q262:Q263">
    <cfRule type="containsText" dxfId="1910" priority="11278" stopIfTrue="1" operator="containsText" text="NS">
      <formula>NOT(ISERROR(SEARCH("NS",Q262:Q263)))</formula>
    </cfRule>
  </conditionalFormatting>
  <conditionalFormatting sqref="Q262:Q263">
    <cfRule type="containsText" dxfId="1909" priority="11279" stopIfTrue="1" operator="containsText" text="DW">
      <formula>NOT(ISERROR(SEARCH("DW",Q262:Q263)))</formula>
    </cfRule>
  </conditionalFormatting>
  <conditionalFormatting sqref="Q262:Q263">
    <cfRule type="containsText" dxfId="1908" priority="11280" stopIfTrue="1" operator="containsText" text="NC">
      <formula>NOT(ISERROR(SEARCH("NC",Q262:Q263)))</formula>
    </cfRule>
  </conditionalFormatting>
  <conditionalFormatting sqref="Q260:Q261">
    <cfRule type="containsText" dxfId="1907" priority="11281" stopIfTrue="1" operator="containsText" text="NS">
      <formula>NOT(ISERROR(SEARCH("NS",Q260:Q261)))</formula>
    </cfRule>
  </conditionalFormatting>
  <conditionalFormatting sqref="Q260:Q261">
    <cfRule type="containsText" dxfId="1906" priority="11282" stopIfTrue="1" operator="containsText" text="DW">
      <formula>NOT(ISERROR(SEARCH("DW",Q260:Q261)))</formula>
    </cfRule>
  </conditionalFormatting>
  <conditionalFormatting sqref="Q260:Q261">
    <cfRule type="containsText" dxfId="1905" priority="11283" stopIfTrue="1" operator="containsText" text="NC">
      <formula>NOT(ISERROR(SEARCH("NC",Q260:Q261)))</formula>
    </cfRule>
  </conditionalFormatting>
  <conditionalFormatting sqref="Q264">
    <cfRule type="containsText" dxfId="1904" priority="11284" stopIfTrue="1" operator="containsText" text="NS">
      <formula>NOT(ISERROR(SEARCH("NS",Q264)))</formula>
    </cfRule>
  </conditionalFormatting>
  <conditionalFormatting sqref="Q264">
    <cfRule type="containsText" dxfId="1903" priority="11285" stopIfTrue="1" operator="containsText" text="DW">
      <formula>NOT(ISERROR(SEARCH("DW",Q264)))</formula>
    </cfRule>
  </conditionalFormatting>
  <conditionalFormatting sqref="Q264">
    <cfRule type="containsText" dxfId="1902" priority="11286" stopIfTrue="1" operator="containsText" text="NC">
      <formula>NOT(ISERROR(SEARCH("NC",Q264)))</formula>
    </cfRule>
  </conditionalFormatting>
  <conditionalFormatting sqref="Q265">
    <cfRule type="containsText" dxfId="1901" priority="11287" stopIfTrue="1" operator="containsText" text="NS">
      <formula>NOT(ISERROR(SEARCH("NS",Q265)))</formula>
    </cfRule>
  </conditionalFormatting>
  <conditionalFormatting sqref="Q265">
    <cfRule type="containsText" dxfId="1900" priority="11288" stopIfTrue="1" operator="containsText" text="DW">
      <formula>NOT(ISERROR(SEARCH("DW",Q265)))</formula>
    </cfRule>
  </conditionalFormatting>
  <conditionalFormatting sqref="Q265">
    <cfRule type="containsText" dxfId="1899" priority="11289" stopIfTrue="1" operator="containsText" text="NC">
      <formula>NOT(ISERROR(SEARCH("NC",Q265)))</formula>
    </cfRule>
  </conditionalFormatting>
  <conditionalFormatting sqref="Q277">
    <cfRule type="containsText" dxfId="1898" priority="11290" stopIfTrue="1" operator="containsText" text="NS">
      <formula>NOT(ISERROR(SEARCH("NS",Q277)))</formula>
    </cfRule>
  </conditionalFormatting>
  <conditionalFormatting sqref="Q277">
    <cfRule type="containsText" dxfId="1897" priority="11291" stopIfTrue="1" operator="containsText" text="DW">
      <formula>NOT(ISERROR(SEARCH("DW",Q277)))</formula>
    </cfRule>
  </conditionalFormatting>
  <conditionalFormatting sqref="Q277">
    <cfRule type="containsText" dxfId="1896" priority="11292" stopIfTrue="1" operator="containsText" text="NC">
      <formula>NOT(ISERROR(SEARCH("NC",Q277)))</formula>
    </cfRule>
  </conditionalFormatting>
  <conditionalFormatting sqref="AE255:AE258">
    <cfRule type="containsText" dxfId="1895" priority="11293" stopIfTrue="1" operator="containsText" text="NS">
      <formula>NOT(ISERROR(SEARCH("NS",AE255:AE258)))</formula>
    </cfRule>
  </conditionalFormatting>
  <conditionalFormatting sqref="AE255:AE258">
    <cfRule type="containsText" dxfId="1894" priority="11294" stopIfTrue="1" operator="containsText" text="DW">
      <formula>NOT(ISERROR(SEARCH("DW",AE255:AE258)))</formula>
    </cfRule>
  </conditionalFormatting>
  <conditionalFormatting sqref="AE255:AE258">
    <cfRule type="containsText" dxfId="1893" priority="11295" stopIfTrue="1" operator="containsText" text="NC">
      <formula>NOT(ISERROR(SEARCH("NC",AE255:AE258)))</formula>
    </cfRule>
  </conditionalFormatting>
  <conditionalFormatting sqref="AE281:AE294">
    <cfRule type="containsText" dxfId="1892" priority="11296" stopIfTrue="1" operator="containsText" text="NS">
      <formula>NOT(ISERROR(SEARCH("NS",AE281:AE294)))</formula>
    </cfRule>
  </conditionalFormatting>
  <conditionalFormatting sqref="AE281:AE294">
    <cfRule type="containsText" dxfId="1891" priority="11297" stopIfTrue="1" operator="containsText" text="DW">
      <formula>NOT(ISERROR(SEARCH("DW",AE281:AE294)))</formula>
    </cfRule>
  </conditionalFormatting>
  <conditionalFormatting sqref="AE281:AE294">
    <cfRule type="containsText" dxfId="1890" priority="11298" stopIfTrue="1" operator="containsText" text="NC">
      <formula>NOT(ISERROR(SEARCH("NC",AE281:AE294)))</formula>
    </cfRule>
  </conditionalFormatting>
  <conditionalFormatting sqref="AE269:AE276">
    <cfRule type="containsText" dxfId="1889" priority="11299" stopIfTrue="1" operator="containsText" text="NS">
      <formula>NOT(ISERROR(SEARCH("NS",AE269:AE276)))</formula>
    </cfRule>
  </conditionalFormatting>
  <conditionalFormatting sqref="AE269:AE276">
    <cfRule type="containsText" dxfId="1888" priority="11300" stopIfTrue="1" operator="containsText" text="DW">
      <formula>NOT(ISERROR(SEARCH("DW",AE269:AE276)))</formula>
    </cfRule>
  </conditionalFormatting>
  <conditionalFormatting sqref="AE269:AE276">
    <cfRule type="containsText" dxfId="1887" priority="11301" stopIfTrue="1" operator="containsText" text="NC">
      <formula>NOT(ISERROR(SEARCH("NC",AE269:AE276)))</formula>
    </cfRule>
  </conditionalFormatting>
  <conditionalFormatting sqref="AE278">
    <cfRule type="containsText" dxfId="1886" priority="11302" stopIfTrue="1" operator="containsText" text="NS">
      <formula>NOT(ISERROR(SEARCH("NS",AE278)))</formula>
    </cfRule>
  </conditionalFormatting>
  <conditionalFormatting sqref="AE278">
    <cfRule type="containsText" dxfId="1885" priority="11303" stopIfTrue="1" operator="containsText" text="DW">
      <formula>NOT(ISERROR(SEARCH("DW",AE278)))</formula>
    </cfRule>
  </conditionalFormatting>
  <conditionalFormatting sqref="AE278">
    <cfRule type="containsText" dxfId="1884" priority="11304" stopIfTrue="1" operator="containsText" text="NC">
      <formula>NOT(ISERROR(SEARCH("NC",AE278)))</formula>
    </cfRule>
  </conditionalFormatting>
  <conditionalFormatting sqref="AE279:AE280">
    <cfRule type="containsText" dxfId="1883" priority="11305" stopIfTrue="1" operator="containsText" text="NS">
      <formula>NOT(ISERROR(SEARCH("NS",AE279:AE280)))</formula>
    </cfRule>
  </conditionalFormatting>
  <conditionalFormatting sqref="AE279:AE280">
    <cfRule type="containsText" dxfId="1882" priority="11306" stopIfTrue="1" operator="containsText" text="DW">
      <formula>NOT(ISERROR(SEARCH("DW",AE279:AE280)))</formula>
    </cfRule>
  </conditionalFormatting>
  <conditionalFormatting sqref="AE279:AE280">
    <cfRule type="containsText" dxfId="1881" priority="11307" stopIfTrue="1" operator="containsText" text="NC">
      <formula>NOT(ISERROR(SEARCH("NC",AE279:AE280)))</formula>
    </cfRule>
  </conditionalFormatting>
  <conditionalFormatting sqref="AE259">
    <cfRule type="containsText" dxfId="1880" priority="11308" stopIfTrue="1" operator="containsText" text="NS">
      <formula>NOT(ISERROR(SEARCH("NS",AE259)))</formula>
    </cfRule>
  </conditionalFormatting>
  <conditionalFormatting sqref="AE259">
    <cfRule type="containsText" dxfId="1879" priority="11309" stopIfTrue="1" operator="containsText" text="DW">
      <formula>NOT(ISERROR(SEARCH("DW",AE259)))</formula>
    </cfRule>
  </conditionalFormatting>
  <conditionalFormatting sqref="AE259">
    <cfRule type="containsText" dxfId="1878" priority="11310" stopIfTrue="1" operator="containsText" text="NC">
      <formula>NOT(ISERROR(SEARCH("NC",AE259)))</formula>
    </cfRule>
  </conditionalFormatting>
  <conditionalFormatting sqref="AE266:AE268">
    <cfRule type="containsText" dxfId="1877" priority="11311" stopIfTrue="1" operator="containsText" text="NS">
      <formula>NOT(ISERROR(SEARCH("NS",AE266:AE268)))</formula>
    </cfRule>
  </conditionalFormatting>
  <conditionalFormatting sqref="AE266:AE268">
    <cfRule type="containsText" dxfId="1876" priority="11312" stopIfTrue="1" operator="containsText" text="DW">
      <formula>NOT(ISERROR(SEARCH("DW",AE266:AE268)))</formula>
    </cfRule>
  </conditionalFormatting>
  <conditionalFormatting sqref="AE266:AE268">
    <cfRule type="containsText" dxfId="1875" priority="11313" stopIfTrue="1" operator="containsText" text="NC">
      <formula>NOT(ISERROR(SEARCH("NC",AE266:AE268)))</formula>
    </cfRule>
  </conditionalFormatting>
  <conditionalFormatting sqref="AE262:AE263">
    <cfRule type="containsText" dxfId="1874" priority="11314" stopIfTrue="1" operator="containsText" text="NS">
      <formula>NOT(ISERROR(SEARCH("NS",AE262:AE263)))</formula>
    </cfRule>
  </conditionalFormatting>
  <conditionalFormatting sqref="AE262:AE263">
    <cfRule type="containsText" dxfId="1873" priority="11315" stopIfTrue="1" operator="containsText" text="DW">
      <formula>NOT(ISERROR(SEARCH("DW",AE262:AE263)))</formula>
    </cfRule>
  </conditionalFormatting>
  <conditionalFormatting sqref="AE262:AE263">
    <cfRule type="containsText" dxfId="1872" priority="11316" stopIfTrue="1" operator="containsText" text="NC">
      <formula>NOT(ISERROR(SEARCH("NC",AE262:AE263)))</formula>
    </cfRule>
  </conditionalFormatting>
  <conditionalFormatting sqref="AE260:AE261">
    <cfRule type="containsText" dxfId="1871" priority="11317" stopIfTrue="1" operator="containsText" text="NS">
      <formula>NOT(ISERROR(SEARCH("NS",AE260:AE261)))</formula>
    </cfRule>
  </conditionalFormatting>
  <conditionalFormatting sqref="AE260:AE261">
    <cfRule type="containsText" dxfId="1870" priority="11318" stopIfTrue="1" operator="containsText" text="DW">
      <formula>NOT(ISERROR(SEARCH("DW",AE260:AE261)))</formula>
    </cfRule>
  </conditionalFormatting>
  <conditionalFormatting sqref="AE260:AE261">
    <cfRule type="containsText" dxfId="1869" priority="11319" stopIfTrue="1" operator="containsText" text="NC">
      <formula>NOT(ISERROR(SEARCH("NC",AE260:AE261)))</formula>
    </cfRule>
  </conditionalFormatting>
  <conditionalFormatting sqref="AE264">
    <cfRule type="containsText" dxfId="1868" priority="11320" stopIfTrue="1" operator="containsText" text="NS">
      <formula>NOT(ISERROR(SEARCH("NS",AE264)))</formula>
    </cfRule>
  </conditionalFormatting>
  <conditionalFormatting sqref="AE264">
    <cfRule type="containsText" dxfId="1867" priority="11321" stopIfTrue="1" operator="containsText" text="DW">
      <formula>NOT(ISERROR(SEARCH("DW",AE264)))</formula>
    </cfRule>
  </conditionalFormatting>
  <conditionalFormatting sqref="AE264">
    <cfRule type="containsText" dxfId="1866" priority="11322" stopIfTrue="1" operator="containsText" text="NC">
      <formula>NOT(ISERROR(SEARCH("NC",AE264)))</formula>
    </cfRule>
  </conditionalFormatting>
  <conditionalFormatting sqref="AE265">
    <cfRule type="containsText" dxfId="1865" priority="11323" stopIfTrue="1" operator="containsText" text="NS">
      <formula>NOT(ISERROR(SEARCH("NS",AE265)))</formula>
    </cfRule>
  </conditionalFormatting>
  <conditionalFormatting sqref="AE265">
    <cfRule type="containsText" dxfId="1864" priority="11324" stopIfTrue="1" operator="containsText" text="DW">
      <formula>NOT(ISERROR(SEARCH("DW",AE265)))</formula>
    </cfRule>
  </conditionalFormatting>
  <conditionalFormatting sqref="AE265">
    <cfRule type="containsText" dxfId="1863" priority="11325" stopIfTrue="1" operator="containsText" text="NC">
      <formula>NOT(ISERROR(SEARCH("NC",AE265)))</formula>
    </cfRule>
  </conditionalFormatting>
  <conditionalFormatting sqref="AE277">
    <cfRule type="containsText" dxfId="1862" priority="11326" stopIfTrue="1" operator="containsText" text="NS">
      <formula>NOT(ISERROR(SEARCH("NS",AE277)))</formula>
    </cfRule>
  </conditionalFormatting>
  <conditionalFormatting sqref="AE277">
    <cfRule type="containsText" dxfId="1861" priority="11327" stopIfTrue="1" operator="containsText" text="DW">
      <formula>NOT(ISERROR(SEARCH("DW",AE277)))</formula>
    </cfRule>
  </conditionalFormatting>
  <conditionalFormatting sqref="AE277">
    <cfRule type="containsText" dxfId="1860" priority="11328" stopIfTrue="1" operator="containsText" text="NC">
      <formula>NOT(ISERROR(SEARCH("NC",AE277)))</formula>
    </cfRule>
  </conditionalFormatting>
  <conditionalFormatting sqref="AR255:AR258">
    <cfRule type="containsText" dxfId="1859" priority="11329" stopIfTrue="1" operator="containsText" text="NS">
      <formula>NOT(ISERROR(SEARCH("NS",AR255:AR258)))</formula>
    </cfRule>
  </conditionalFormatting>
  <conditionalFormatting sqref="AR255:AR258">
    <cfRule type="containsText" dxfId="1858" priority="11330" stopIfTrue="1" operator="containsText" text="DW">
      <formula>NOT(ISERROR(SEARCH("DW",AR255:AR258)))</formula>
    </cfRule>
  </conditionalFormatting>
  <conditionalFormatting sqref="AR255:AR258">
    <cfRule type="containsText" dxfId="1857" priority="11331" stopIfTrue="1" operator="containsText" text="NC">
      <formula>NOT(ISERROR(SEARCH("NC",AR255:AR258)))</formula>
    </cfRule>
  </conditionalFormatting>
  <conditionalFormatting sqref="AR281:AR294">
    <cfRule type="containsText" dxfId="1856" priority="11332" stopIfTrue="1" operator="containsText" text="NS">
      <formula>NOT(ISERROR(SEARCH("NS",AR281:AR294)))</formula>
    </cfRule>
  </conditionalFormatting>
  <conditionalFormatting sqref="AR281:AR294">
    <cfRule type="containsText" dxfId="1855" priority="11333" stopIfTrue="1" operator="containsText" text="DW">
      <formula>NOT(ISERROR(SEARCH("DW",AR281:AR294)))</formula>
    </cfRule>
  </conditionalFormatting>
  <conditionalFormatting sqref="AR281:AR294">
    <cfRule type="containsText" dxfId="1854" priority="11334" stopIfTrue="1" operator="containsText" text="NC">
      <formula>NOT(ISERROR(SEARCH("NC",AR281:AR294)))</formula>
    </cfRule>
  </conditionalFormatting>
  <conditionalFormatting sqref="AR269:AR276">
    <cfRule type="containsText" dxfId="1853" priority="11335" stopIfTrue="1" operator="containsText" text="NS">
      <formula>NOT(ISERROR(SEARCH("NS",AR269:AR276)))</formula>
    </cfRule>
  </conditionalFormatting>
  <conditionalFormatting sqref="AR269:AR276">
    <cfRule type="containsText" dxfId="1852" priority="11336" stopIfTrue="1" operator="containsText" text="DW">
      <formula>NOT(ISERROR(SEARCH("DW",AR269:AR276)))</formula>
    </cfRule>
  </conditionalFormatting>
  <conditionalFormatting sqref="AR269:AR276">
    <cfRule type="containsText" dxfId="1851" priority="11337" stopIfTrue="1" operator="containsText" text="NC">
      <formula>NOT(ISERROR(SEARCH("NC",AR269:AR276)))</formula>
    </cfRule>
  </conditionalFormatting>
  <conditionalFormatting sqref="AR278">
    <cfRule type="containsText" dxfId="1850" priority="11338" stopIfTrue="1" operator="containsText" text="NS">
      <formula>NOT(ISERROR(SEARCH("NS",AR278)))</formula>
    </cfRule>
  </conditionalFormatting>
  <conditionalFormatting sqref="AR278">
    <cfRule type="containsText" dxfId="1849" priority="11339" stopIfTrue="1" operator="containsText" text="DW">
      <formula>NOT(ISERROR(SEARCH("DW",AR278)))</formula>
    </cfRule>
  </conditionalFormatting>
  <conditionalFormatting sqref="AR278">
    <cfRule type="containsText" dxfId="1848" priority="11340" stopIfTrue="1" operator="containsText" text="NC">
      <formula>NOT(ISERROR(SEARCH("NC",AR278)))</formula>
    </cfRule>
  </conditionalFormatting>
  <conditionalFormatting sqref="AR279:AR280">
    <cfRule type="containsText" dxfId="1847" priority="11341" stopIfTrue="1" operator="containsText" text="NS">
      <formula>NOT(ISERROR(SEARCH("NS",AR279:AR280)))</formula>
    </cfRule>
  </conditionalFormatting>
  <conditionalFormatting sqref="AR279:AR280">
    <cfRule type="containsText" dxfId="1846" priority="11342" stopIfTrue="1" operator="containsText" text="DW">
      <formula>NOT(ISERROR(SEARCH("DW",AR279:AR280)))</formula>
    </cfRule>
  </conditionalFormatting>
  <conditionalFormatting sqref="AR279:AR280">
    <cfRule type="containsText" dxfId="1845" priority="11343" stopIfTrue="1" operator="containsText" text="NC">
      <formula>NOT(ISERROR(SEARCH("NC",AR279:AR280)))</formula>
    </cfRule>
  </conditionalFormatting>
  <conditionalFormatting sqref="AR259">
    <cfRule type="containsText" dxfId="1844" priority="11344" stopIfTrue="1" operator="containsText" text="NS">
      <formula>NOT(ISERROR(SEARCH("NS",AR259)))</formula>
    </cfRule>
  </conditionalFormatting>
  <conditionalFormatting sqref="AR259">
    <cfRule type="containsText" dxfId="1843" priority="11345" stopIfTrue="1" operator="containsText" text="DW">
      <formula>NOT(ISERROR(SEARCH("DW",AR259)))</formula>
    </cfRule>
  </conditionalFormatting>
  <conditionalFormatting sqref="AR259">
    <cfRule type="containsText" dxfId="1842" priority="11346" stopIfTrue="1" operator="containsText" text="NC">
      <formula>NOT(ISERROR(SEARCH("NC",AR259)))</formula>
    </cfRule>
  </conditionalFormatting>
  <conditionalFormatting sqref="AR266:AR268">
    <cfRule type="containsText" dxfId="1841" priority="11347" stopIfTrue="1" operator="containsText" text="NS">
      <formula>NOT(ISERROR(SEARCH("NS",AR266:AR268)))</formula>
    </cfRule>
  </conditionalFormatting>
  <conditionalFormatting sqref="AR266:AR268">
    <cfRule type="containsText" dxfId="1840" priority="11348" stopIfTrue="1" operator="containsText" text="DW">
      <formula>NOT(ISERROR(SEARCH("DW",AR266:AR268)))</formula>
    </cfRule>
  </conditionalFormatting>
  <conditionalFormatting sqref="AR266:AR268">
    <cfRule type="containsText" dxfId="1839" priority="11349" stopIfTrue="1" operator="containsText" text="NC">
      <formula>NOT(ISERROR(SEARCH("NC",AR266:AR268)))</formula>
    </cfRule>
  </conditionalFormatting>
  <conditionalFormatting sqref="AR262:AR263">
    <cfRule type="containsText" dxfId="1838" priority="11350" stopIfTrue="1" operator="containsText" text="NS">
      <formula>NOT(ISERROR(SEARCH("NS",AR262:AR263)))</formula>
    </cfRule>
  </conditionalFormatting>
  <conditionalFormatting sqref="AR262:AR263">
    <cfRule type="containsText" dxfId="1837" priority="11351" stopIfTrue="1" operator="containsText" text="DW">
      <formula>NOT(ISERROR(SEARCH("DW",AR262:AR263)))</formula>
    </cfRule>
  </conditionalFormatting>
  <conditionalFormatting sqref="AR262:AR263">
    <cfRule type="containsText" dxfId="1836" priority="11352" stopIfTrue="1" operator="containsText" text="NC">
      <formula>NOT(ISERROR(SEARCH("NC",AR262:AR263)))</formula>
    </cfRule>
  </conditionalFormatting>
  <conditionalFormatting sqref="AR260:AR261">
    <cfRule type="containsText" dxfId="1835" priority="11353" stopIfTrue="1" operator="containsText" text="NS">
      <formula>NOT(ISERROR(SEARCH("NS",AR260:AR261)))</formula>
    </cfRule>
  </conditionalFormatting>
  <conditionalFormatting sqref="AR260:AR261">
    <cfRule type="containsText" dxfId="1834" priority="11354" stopIfTrue="1" operator="containsText" text="DW">
      <formula>NOT(ISERROR(SEARCH("DW",AR260:AR261)))</formula>
    </cfRule>
  </conditionalFormatting>
  <conditionalFormatting sqref="AR260:AR261">
    <cfRule type="containsText" dxfId="1833" priority="11355" stopIfTrue="1" operator="containsText" text="NC">
      <formula>NOT(ISERROR(SEARCH("NC",AR260:AR261)))</formula>
    </cfRule>
  </conditionalFormatting>
  <conditionalFormatting sqref="AR264">
    <cfRule type="containsText" dxfId="1832" priority="11356" stopIfTrue="1" operator="containsText" text="NS">
      <formula>NOT(ISERROR(SEARCH("NS",AR264)))</formula>
    </cfRule>
  </conditionalFormatting>
  <conditionalFormatting sqref="AR264">
    <cfRule type="containsText" dxfId="1831" priority="11357" stopIfTrue="1" operator="containsText" text="DW">
      <formula>NOT(ISERROR(SEARCH("DW",AR264)))</formula>
    </cfRule>
  </conditionalFormatting>
  <conditionalFormatting sqref="AR264">
    <cfRule type="containsText" dxfId="1830" priority="11358" stopIfTrue="1" operator="containsText" text="NC">
      <formula>NOT(ISERROR(SEARCH("NC",AR264)))</formula>
    </cfRule>
  </conditionalFormatting>
  <conditionalFormatting sqref="AR265">
    <cfRule type="containsText" dxfId="1829" priority="11359" stopIfTrue="1" operator="containsText" text="NS">
      <formula>NOT(ISERROR(SEARCH("NS",AR265)))</formula>
    </cfRule>
  </conditionalFormatting>
  <conditionalFormatting sqref="AR265">
    <cfRule type="containsText" dxfId="1828" priority="11360" stopIfTrue="1" operator="containsText" text="DW">
      <formula>NOT(ISERROR(SEARCH("DW",AR265)))</formula>
    </cfRule>
  </conditionalFormatting>
  <conditionalFormatting sqref="AR265">
    <cfRule type="containsText" dxfId="1827" priority="11361" stopIfTrue="1" operator="containsText" text="NC">
      <formula>NOT(ISERROR(SEARCH("NC",AR265)))</formula>
    </cfRule>
  </conditionalFormatting>
  <conditionalFormatting sqref="AR277">
    <cfRule type="containsText" dxfId="1826" priority="11362" stopIfTrue="1" operator="containsText" text="NS">
      <formula>NOT(ISERROR(SEARCH("NS",AR277)))</formula>
    </cfRule>
  </conditionalFormatting>
  <conditionalFormatting sqref="AR277">
    <cfRule type="containsText" dxfId="1825" priority="11363" stopIfTrue="1" operator="containsText" text="DW">
      <formula>NOT(ISERROR(SEARCH("DW",AR277)))</formula>
    </cfRule>
  </conditionalFormatting>
  <conditionalFormatting sqref="AR277">
    <cfRule type="containsText" dxfId="1824" priority="11364" stopIfTrue="1" operator="containsText" text="NC">
      <formula>NOT(ISERROR(SEARCH("NC",AR277)))</formula>
    </cfRule>
  </conditionalFormatting>
  <conditionalFormatting sqref="AU255:AU258">
    <cfRule type="containsText" dxfId="1823" priority="11365" stopIfTrue="1" operator="containsText" text="NS">
      <formula>NOT(ISERROR(SEARCH("NS",AU255:AU258)))</formula>
    </cfRule>
  </conditionalFormatting>
  <conditionalFormatting sqref="AU255:AU258">
    <cfRule type="containsText" dxfId="1822" priority="11366" stopIfTrue="1" operator="containsText" text="DW">
      <formula>NOT(ISERROR(SEARCH("DW",AU255:AU258)))</formula>
    </cfRule>
  </conditionalFormatting>
  <conditionalFormatting sqref="AU255:AU258">
    <cfRule type="containsText" dxfId="1821" priority="11367" stopIfTrue="1" operator="containsText" text="NC">
      <formula>NOT(ISERROR(SEARCH("NC",AU255:AU258)))</formula>
    </cfRule>
  </conditionalFormatting>
  <conditionalFormatting sqref="AU281:AU294">
    <cfRule type="containsText" dxfId="1820" priority="11368" stopIfTrue="1" operator="containsText" text="NS">
      <formula>NOT(ISERROR(SEARCH("NS",AU281:AU294)))</formula>
    </cfRule>
  </conditionalFormatting>
  <conditionalFormatting sqref="AU281:AU294">
    <cfRule type="containsText" dxfId="1819" priority="11369" stopIfTrue="1" operator="containsText" text="DW">
      <formula>NOT(ISERROR(SEARCH("DW",AU281:AU294)))</formula>
    </cfRule>
  </conditionalFormatting>
  <conditionalFormatting sqref="AU281:AU294">
    <cfRule type="containsText" dxfId="1818" priority="11370" stopIfTrue="1" operator="containsText" text="NC">
      <formula>NOT(ISERROR(SEARCH("NC",AU281:AU294)))</formula>
    </cfRule>
  </conditionalFormatting>
  <conditionalFormatting sqref="AU269:AU276">
    <cfRule type="containsText" dxfId="1817" priority="11371" stopIfTrue="1" operator="containsText" text="NS">
      <formula>NOT(ISERROR(SEARCH("NS",AU269:AU276)))</formula>
    </cfRule>
  </conditionalFormatting>
  <conditionalFormatting sqref="AU269:AU276">
    <cfRule type="containsText" dxfId="1816" priority="11372" stopIfTrue="1" operator="containsText" text="DW">
      <formula>NOT(ISERROR(SEARCH("DW",AU269:AU276)))</formula>
    </cfRule>
  </conditionalFormatting>
  <conditionalFormatting sqref="AU269:AU276">
    <cfRule type="containsText" dxfId="1815" priority="11373" stopIfTrue="1" operator="containsText" text="NC">
      <formula>NOT(ISERROR(SEARCH("NC",AU269:AU276)))</formula>
    </cfRule>
  </conditionalFormatting>
  <conditionalFormatting sqref="AU278">
    <cfRule type="containsText" dxfId="1814" priority="11374" stopIfTrue="1" operator="containsText" text="NS">
      <formula>NOT(ISERROR(SEARCH("NS",AU278)))</formula>
    </cfRule>
  </conditionalFormatting>
  <conditionalFormatting sqref="AU278">
    <cfRule type="containsText" dxfId="1813" priority="11375" stopIfTrue="1" operator="containsText" text="DW">
      <formula>NOT(ISERROR(SEARCH("DW",AU278)))</formula>
    </cfRule>
  </conditionalFormatting>
  <conditionalFormatting sqref="AU278">
    <cfRule type="containsText" dxfId="1812" priority="11376" stopIfTrue="1" operator="containsText" text="NC">
      <formula>NOT(ISERROR(SEARCH("NC",AU278)))</formula>
    </cfRule>
  </conditionalFormatting>
  <conditionalFormatting sqref="AU279:AU280">
    <cfRule type="containsText" dxfId="1811" priority="11377" stopIfTrue="1" operator="containsText" text="NS">
      <formula>NOT(ISERROR(SEARCH("NS",AU279:AU280)))</formula>
    </cfRule>
  </conditionalFormatting>
  <conditionalFormatting sqref="AU279:AU280">
    <cfRule type="containsText" dxfId="1810" priority="11378" stopIfTrue="1" operator="containsText" text="DW">
      <formula>NOT(ISERROR(SEARCH("DW",AU279:AU280)))</formula>
    </cfRule>
  </conditionalFormatting>
  <conditionalFormatting sqref="AU279:AU280">
    <cfRule type="containsText" dxfId="1809" priority="11379" stopIfTrue="1" operator="containsText" text="NC">
      <formula>NOT(ISERROR(SEARCH("NC",AU279:AU280)))</formula>
    </cfRule>
  </conditionalFormatting>
  <conditionalFormatting sqref="AU259">
    <cfRule type="containsText" dxfId="1808" priority="11380" stopIfTrue="1" operator="containsText" text="NS">
      <formula>NOT(ISERROR(SEARCH("NS",AU259)))</formula>
    </cfRule>
  </conditionalFormatting>
  <conditionalFormatting sqref="AU259">
    <cfRule type="containsText" dxfId="1807" priority="11381" stopIfTrue="1" operator="containsText" text="DW">
      <formula>NOT(ISERROR(SEARCH("DW",AU259)))</formula>
    </cfRule>
  </conditionalFormatting>
  <conditionalFormatting sqref="AU259">
    <cfRule type="containsText" dxfId="1806" priority="11382" stopIfTrue="1" operator="containsText" text="NC">
      <formula>NOT(ISERROR(SEARCH("NC",AU259)))</formula>
    </cfRule>
  </conditionalFormatting>
  <conditionalFormatting sqref="AU266:AU268">
    <cfRule type="containsText" dxfId="1805" priority="11383" stopIfTrue="1" operator="containsText" text="NS">
      <formula>NOT(ISERROR(SEARCH("NS",AU266:AU268)))</formula>
    </cfRule>
  </conditionalFormatting>
  <conditionalFormatting sqref="AU266:AU268">
    <cfRule type="containsText" dxfId="1804" priority="11384" stopIfTrue="1" operator="containsText" text="DW">
      <formula>NOT(ISERROR(SEARCH("DW",AU266:AU268)))</formula>
    </cfRule>
  </conditionalFormatting>
  <conditionalFormatting sqref="AU266:AU268">
    <cfRule type="containsText" dxfId="1803" priority="11385" stopIfTrue="1" operator="containsText" text="NC">
      <formula>NOT(ISERROR(SEARCH("NC",AU266:AU268)))</formula>
    </cfRule>
  </conditionalFormatting>
  <conditionalFormatting sqref="AU262:AU263">
    <cfRule type="containsText" dxfId="1802" priority="11386" stopIfTrue="1" operator="containsText" text="NS">
      <formula>NOT(ISERROR(SEARCH("NS",AU262:AU263)))</formula>
    </cfRule>
  </conditionalFormatting>
  <conditionalFormatting sqref="AU262:AU263">
    <cfRule type="containsText" dxfId="1801" priority="11387" stopIfTrue="1" operator="containsText" text="DW">
      <formula>NOT(ISERROR(SEARCH("DW",AU262:AU263)))</formula>
    </cfRule>
  </conditionalFormatting>
  <conditionalFormatting sqref="AU262:AU263">
    <cfRule type="containsText" dxfId="1800" priority="11388" stopIfTrue="1" operator="containsText" text="NC">
      <formula>NOT(ISERROR(SEARCH("NC",AU262:AU263)))</formula>
    </cfRule>
  </conditionalFormatting>
  <conditionalFormatting sqref="AU260:AU261">
    <cfRule type="containsText" dxfId="1799" priority="11389" stopIfTrue="1" operator="containsText" text="NS">
      <formula>NOT(ISERROR(SEARCH("NS",AU260:AU261)))</formula>
    </cfRule>
  </conditionalFormatting>
  <conditionalFormatting sqref="AU260:AU261">
    <cfRule type="containsText" dxfId="1798" priority="11390" stopIfTrue="1" operator="containsText" text="DW">
      <formula>NOT(ISERROR(SEARCH("DW",AU260:AU261)))</formula>
    </cfRule>
  </conditionalFormatting>
  <conditionalFormatting sqref="AU260:AU261">
    <cfRule type="containsText" dxfId="1797" priority="11391" stopIfTrue="1" operator="containsText" text="NC">
      <formula>NOT(ISERROR(SEARCH("NC",AU260:AU261)))</formula>
    </cfRule>
  </conditionalFormatting>
  <conditionalFormatting sqref="AU264">
    <cfRule type="containsText" dxfId="1796" priority="11392" stopIfTrue="1" operator="containsText" text="NS">
      <formula>NOT(ISERROR(SEARCH("NS",AU264)))</formula>
    </cfRule>
  </conditionalFormatting>
  <conditionalFormatting sqref="AU264">
    <cfRule type="containsText" dxfId="1795" priority="11393" stopIfTrue="1" operator="containsText" text="DW">
      <formula>NOT(ISERROR(SEARCH("DW",AU264)))</formula>
    </cfRule>
  </conditionalFormatting>
  <conditionalFormatting sqref="AU264">
    <cfRule type="containsText" dxfId="1794" priority="11394" stopIfTrue="1" operator="containsText" text="NC">
      <formula>NOT(ISERROR(SEARCH("NC",AU264)))</formula>
    </cfRule>
  </conditionalFormatting>
  <conditionalFormatting sqref="AU265">
    <cfRule type="containsText" dxfId="1793" priority="11395" stopIfTrue="1" operator="containsText" text="NS">
      <formula>NOT(ISERROR(SEARCH("NS",AU265)))</formula>
    </cfRule>
  </conditionalFormatting>
  <conditionalFormatting sqref="AU265">
    <cfRule type="containsText" dxfId="1792" priority="11396" stopIfTrue="1" operator="containsText" text="DW">
      <formula>NOT(ISERROR(SEARCH("DW",AU265)))</formula>
    </cfRule>
  </conditionalFormatting>
  <conditionalFormatting sqref="AU265">
    <cfRule type="containsText" dxfId="1791" priority="11397" stopIfTrue="1" operator="containsText" text="NC">
      <formula>NOT(ISERROR(SEARCH("NC",AU265)))</formula>
    </cfRule>
  </conditionalFormatting>
  <conditionalFormatting sqref="AU277">
    <cfRule type="containsText" dxfId="1790" priority="11398" stopIfTrue="1" operator="containsText" text="NS">
      <formula>NOT(ISERROR(SEARCH("NS",AU277)))</formula>
    </cfRule>
  </conditionalFormatting>
  <conditionalFormatting sqref="AU277">
    <cfRule type="containsText" dxfId="1789" priority="11399" stopIfTrue="1" operator="containsText" text="DW">
      <formula>NOT(ISERROR(SEARCH("DW",AU277)))</formula>
    </cfRule>
  </conditionalFormatting>
  <conditionalFormatting sqref="AU277">
    <cfRule type="containsText" dxfId="1788" priority="11400" stopIfTrue="1" operator="containsText" text="NC">
      <formula>NOT(ISERROR(SEARCH("NC",AU277)))</formula>
    </cfRule>
  </conditionalFormatting>
  <conditionalFormatting sqref="BA306:BA309">
    <cfRule type="containsText" dxfId="1787" priority="11401" stopIfTrue="1" operator="containsText" text="NS">
      <formula>NOT(ISERROR(SEARCH("NS",BA306:BA309)))</formula>
    </cfRule>
  </conditionalFormatting>
  <conditionalFormatting sqref="BA306:BA309">
    <cfRule type="containsText" dxfId="1786" priority="11402" stopIfTrue="1" operator="containsText" text="DW">
      <formula>NOT(ISERROR(SEARCH("DW",BA306:BA309)))</formula>
    </cfRule>
  </conditionalFormatting>
  <conditionalFormatting sqref="BA306:BA309">
    <cfRule type="containsText" dxfId="1785" priority="11403" stopIfTrue="1" operator="containsText" text="NC">
      <formula>NOT(ISERROR(SEARCH("NC",BA306:BA309)))</formula>
    </cfRule>
  </conditionalFormatting>
  <conditionalFormatting sqref="BA320:BA323">
    <cfRule type="containsText" dxfId="1784" priority="11404" stopIfTrue="1" operator="containsText" text="NS">
      <formula>NOT(ISERROR(SEARCH("NS",BA320:BA323)))</formula>
    </cfRule>
  </conditionalFormatting>
  <conditionalFormatting sqref="BA320:BA323">
    <cfRule type="containsText" dxfId="1783" priority="11405" stopIfTrue="1" operator="containsText" text="DW">
      <formula>NOT(ISERROR(SEARCH("DW",BA320:BA323)))</formula>
    </cfRule>
  </conditionalFormatting>
  <conditionalFormatting sqref="BA320:BA323">
    <cfRule type="containsText" dxfId="1782" priority="11406" stopIfTrue="1" operator="containsText" text="NC">
      <formula>NOT(ISERROR(SEARCH("NC",BA320:BA323)))</formula>
    </cfRule>
  </conditionalFormatting>
  <conditionalFormatting sqref="BA325:BA345">
    <cfRule type="containsText" dxfId="1781" priority="11407" stopIfTrue="1" operator="containsText" text="NS">
      <formula>NOT(ISERROR(SEARCH("NS",BA325:BA345)))</formula>
    </cfRule>
  </conditionalFormatting>
  <conditionalFormatting sqref="BA325:BA345">
    <cfRule type="containsText" dxfId="1780" priority="11408" stopIfTrue="1" operator="containsText" text="DW">
      <formula>NOT(ISERROR(SEARCH("DW",BA325:BA345)))</formula>
    </cfRule>
  </conditionalFormatting>
  <conditionalFormatting sqref="BA325:BA345">
    <cfRule type="containsText" dxfId="1779" priority="11409" stopIfTrue="1" operator="containsText" text="NC">
      <formula>NOT(ISERROR(SEARCH("NC",BA325:BA345)))</formula>
    </cfRule>
  </conditionalFormatting>
  <conditionalFormatting sqref="BA310">
    <cfRule type="containsText" dxfId="1778" priority="11410" stopIfTrue="1" operator="containsText" text="NS">
      <formula>NOT(ISERROR(SEARCH("NS",BA310)))</formula>
    </cfRule>
  </conditionalFormatting>
  <conditionalFormatting sqref="BA310">
    <cfRule type="containsText" dxfId="1777" priority="11411" stopIfTrue="1" operator="containsText" text="DW">
      <formula>NOT(ISERROR(SEARCH("DW",BA310)))</formula>
    </cfRule>
  </conditionalFormatting>
  <conditionalFormatting sqref="BA310">
    <cfRule type="containsText" dxfId="1776" priority="11412" stopIfTrue="1" operator="containsText" text="NC">
      <formula>NOT(ISERROR(SEARCH("NC",BA310)))</formula>
    </cfRule>
  </conditionalFormatting>
  <conditionalFormatting sqref="BA317:BA319">
    <cfRule type="containsText" dxfId="1775" priority="11413" stopIfTrue="1" operator="containsText" text="NS">
      <formula>NOT(ISERROR(SEARCH("NS",BA317:BA319)))</formula>
    </cfRule>
  </conditionalFormatting>
  <conditionalFormatting sqref="BA317:BA319">
    <cfRule type="containsText" dxfId="1774" priority="11414" stopIfTrue="1" operator="containsText" text="DW">
      <formula>NOT(ISERROR(SEARCH("DW",BA317:BA319)))</formula>
    </cfRule>
  </conditionalFormatting>
  <conditionalFormatting sqref="BA317:BA319">
    <cfRule type="containsText" dxfId="1773" priority="11415" stopIfTrue="1" operator="containsText" text="NC">
      <formula>NOT(ISERROR(SEARCH("NC",BA317:BA319)))</formula>
    </cfRule>
  </conditionalFormatting>
  <conditionalFormatting sqref="BA313:BA314">
    <cfRule type="containsText" dxfId="1772" priority="11416" stopIfTrue="1" operator="containsText" text="NS">
      <formula>NOT(ISERROR(SEARCH("NS",BA313:BA314)))</formula>
    </cfRule>
  </conditionalFormatting>
  <conditionalFormatting sqref="BA313:BA314">
    <cfRule type="containsText" dxfId="1771" priority="11417" stopIfTrue="1" operator="containsText" text="DW">
      <formula>NOT(ISERROR(SEARCH("DW",BA313:BA314)))</formula>
    </cfRule>
  </conditionalFormatting>
  <conditionalFormatting sqref="BA313:BA314">
    <cfRule type="containsText" dxfId="1770" priority="11418" stopIfTrue="1" operator="containsText" text="NC">
      <formula>NOT(ISERROR(SEARCH("NC",BA313:BA314)))</formula>
    </cfRule>
  </conditionalFormatting>
  <conditionalFormatting sqref="BA311:BA312">
    <cfRule type="containsText" dxfId="1769" priority="11419" stopIfTrue="1" operator="containsText" text="NS">
      <formula>NOT(ISERROR(SEARCH("NS",BA311:BA312)))</formula>
    </cfRule>
  </conditionalFormatting>
  <conditionalFormatting sqref="BA311:BA312">
    <cfRule type="containsText" dxfId="1768" priority="11420" stopIfTrue="1" operator="containsText" text="DW">
      <formula>NOT(ISERROR(SEARCH("DW",BA311:BA312)))</formula>
    </cfRule>
  </conditionalFormatting>
  <conditionalFormatting sqref="BA311:BA312">
    <cfRule type="containsText" dxfId="1767" priority="11421" stopIfTrue="1" operator="containsText" text="NC">
      <formula>NOT(ISERROR(SEARCH("NC",BA311:BA312)))</formula>
    </cfRule>
  </conditionalFormatting>
  <conditionalFormatting sqref="BA315">
    <cfRule type="containsText" dxfId="1766" priority="11422" stopIfTrue="1" operator="containsText" text="NS">
      <formula>NOT(ISERROR(SEARCH("NS",BA315)))</formula>
    </cfRule>
  </conditionalFormatting>
  <conditionalFormatting sqref="BA315">
    <cfRule type="containsText" dxfId="1765" priority="11423" stopIfTrue="1" operator="containsText" text="DW">
      <formula>NOT(ISERROR(SEARCH("DW",BA315)))</formula>
    </cfRule>
  </conditionalFormatting>
  <conditionalFormatting sqref="BA315">
    <cfRule type="containsText" dxfId="1764" priority="11424" stopIfTrue="1" operator="containsText" text="NC">
      <formula>NOT(ISERROR(SEARCH("NC",BA315)))</formula>
    </cfRule>
  </conditionalFormatting>
  <conditionalFormatting sqref="BA316">
    <cfRule type="containsText" dxfId="1763" priority="11425" stopIfTrue="1" operator="containsText" text="NS">
      <formula>NOT(ISERROR(SEARCH("NS",BA316)))</formula>
    </cfRule>
  </conditionalFormatting>
  <conditionalFormatting sqref="BA316">
    <cfRule type="containsText" dxfId="1762" priority="11426" stopIfTrue="1" operator="containsText" text="DW">
      <formula>NOT(ISERROR(SEARCH("DW",BA316)))</formula>
    </cfRule>
  </conditionalFormatting>
  <conditionalFormatting sqref="BA316">
    <cfRule type="containsText" dxfId="1761" priority="11427" stopIfTrue="1" operator="containsText" text="NC">
      <formula>NOT(ISERROR(SEARCH("NC",BA316)))</formula>
    </cfRule>
  </conditionalFormatting>
  <conditionalFormatting sqref="BA324">
    <cfRule type="containsText" dxfId="1760" priority="11428" stopIfTrue="1" operator="containsText" text="NS">
      <formula>NOT(ISERROR(SEARCH("NS",BA324)))</formula>
    </cfRule>
  </conditionalFormatting>
  <conditionalFormatting sqref="BA324">
    <cfRule type="containsText" dxfId="1759" priority="11429" stopIfTrue="1" operator="containsText" text="DW">
      <formula>NOT(ISERROR(SEARCH("DW",BA324)))</formula>
    </cfRule>
  </conditionalFormatting>
  <conditionalFormatting sqref="BA324">
    <cfRule type="containsText" dxfId="1758" priority="11430" stopIfTrue="1" operator="containsText" text="NC">
      <formula>NOT(ISERROR(SEARCH("NC",BA324)))</formula>
    </cfRule>
  </conditionalFormatting>
  <conditionalFormatting sqref="H306:H309">
    <cfRule type="containsText" dxfId="1757" priority="11431" stopIfTrue="1" operator="containsText" text="NS">
      <formula>NOT(ISERROR(SEARCH("NS",H306:H309)))</formula>
    </cfRule>
  </conditionalFormatting>
  <conditionalFormatting sqref="H306:H309">
    <cfRule type="containsText" dxfId="1756" priority="11432" stopIfTrue="1" operator="containsText" text="DW">
      <formula>NOT(ISERROR(SEARCH("DW",H306:H309)))</formula>
    </cfRule>
  </conditionalFormatting>
  <conditionalFormatting sqref="H306:H309">
    <cfRule type="containsText" dxfId="1755" priority="11433" stopIfTrue="1" operator="containsText" text="NC">
      <formula>NOT(ISERROR(SEARCH("NC",H306:H309)))</formula>
    </cfRule>
  </conditionalFormatting>
  <conditionalFormatting sqref="H320:H323">
    <cfRule type="containsText" dxfId="1754" priority="11434" stopIfTrue="1" operator="containsText" text="NS">
      <formula>NOT(ISERROR(SEARCH("NS",H320:H323)))</formula>
    </cfRule>
  </conditionalFormatting>
  <conditionalFormatting sqref="H320:H323">
    <cfRule type="containsText" dxfId="1753" priority="11435" stopIfTrue="1" operator="containsText" text="DW">
      <formula>NOT(ISERROR(SEARCH("DW",H320:H323)))</formula>
    </cfRule>
  </conditionalFormatting>
  <conditionalFormatting sqref="H320:H323">
    <cfRule type="containsText" dxfId="1752" priority="11436" stopIfTrue="1" operator="containsText" text="NC">
      <formula>NOT(ISERROR(SEARCH("NC",H320:H323)))</formula>
    </cfRule>
  </conditionalFormatting>
  <conditionalFormatting sqref="H325:H345">
    <cfRule type="containsText" dxfId="1751" priority="11437" stopIfTrue="1" operator="containsText" text="NS">
      <formula>NOT(ISERROR(SEARCH("NS",H325:H345)))</formula>
    </cfRule>
  </conditionalFormatting>
  <conditionalFormatting sqref="H325:H345">
    <cfRule type="containsText" dxfId="1750" priority="11438" stopIfTrue="1" operator="containsText" text="DW">
      <formula>NOT(ISERROR(SEARCH("DW",H325:H345)))</formula>
    </cfRule>
  </conditionalFormatting>
  <conditionalFormatting sqref="H325:H345">
    <cfRule type="containsText" dxfId="1749" priority="11439" stopIfTrue="1" operator="containsText" text="NC">
      <formula>NOT(ISERROR(SEARCH("NC",H325:H345)))</formula>
    </cfRule>
  </conditionalFormatting>
  <conditionalFormatting sqref="H310">
    <cfRule type="containsText" dxfId="1748" priority="11440" stopIfTrue="1" operator="containsText" text="NS">
      <formula>NOT(ISERROR(SEARCH("NS",H310)))</formula>
    </cfRule>
  </conditionalFormatting>
  <conditionalFormatting sqref="H310">
    <cfRule type="containsText" dxfId="1747" priority="11441" stopIfTrue="1" operator="containsText" text="DW">
      <formula>NOT(ISERROR(SEARCH("DW",H310)))</formula>
    </cfRule>
  </conditionalFormatting>
  <conditionalFormatting sqref="H310">
    <cfRule type="containsText" dxfId="1746" priority="11442" stopIfTrue="1" operator="containsText" text="NC">
      <formula>NOT(ISERROR(SEARCH("NC",H310)))</formula>
    </cfRule>
  </conditionalFormatting>
  <conditionalFormatting sqref="H317:H319">
    <cfRule type="containsText" dxfId="1745" priority="11443" stopIfTrue="1" operator="containsText" text="NS">
      <formula>NOT(ISERROR(SEARCH("NS",H317:H319)))</formula>
    </cfRule>
  </conditionalFormatting>
  <conditionalFormatting sqref="H317:H319">
    <cfRule type="containsText" dxfId="1744" priority="11444" stopIfTrue="1" operator="containsText" text="DW">
      <formula>NOT(ISERROR(SEARCH("DW",H317:H319)))</formula>
    </cfRule>
  </conditionalFormatting>
  <conditionalFormatting sqref="H317:H319">
    <cfRule type="containsText" dxfId="1743" priority="11445" stopIfTrue="1" operator="containsText" text="NC">
      <formula>NOT(ISERROR(SEARCH("NC",H317:H319)))</formula>
    </cfRule>
  </conditionalFormatting>
  <conditionalFormatting sqref="H313:H314">
    <cfRule type="containsText" dxfId="1742" priority="11446" stopIfTrue="1" operator="containsText" text="NS">
      <formula>NOT(ISERROR(SEARCH("NS",H313:H314)))</formula>
    </cfRule>
  </conditionalFormatting>
  <conditionalFormatting sqref="H313:H314">
    <cfRule type="containsText" dxfId="1741" priority="11447" stopIfTrue="1" operator="containsText" text="DW">
      <formula>NOT(ISERROR(SEARCH("DW",H313:H314)))</formula>
    </cfRule>
  </conditionalFormatting>
  <conditionalFormatting sqref="H313:H314">
    <cfRule type="containsText" dxfId="1740" priority="11448" stopIfTrue="1" operator="containsText" text="NC">
      <formula>NOT(ISERROR(SEARCH("NC",H313:H314)))</formula>
    </cfRule>
  </conditionalFormatting>
  <conditionalFormatting sqref="H311:H312">
    <cfRule type="containsText" dxfId="1739" priority="11449" stopIfTrue="1" operator="containsText" text="NS">
      <formula>NOT(ISERROR(SEARCH("NS",H311:H312)))</formula>
    </cfRule>
  </conditionalFormatting>
  <conditionalFormatting sqref="H311:H312">
    <cfRule type="containsText" dxfId="1738" priority="11450" stopIfTrue="1" operator="containsText" text="DW">
      <formula>NOT(ISERROR(SEARCH("DW",H311:H312)))</formula>
    </cfRule>
  </conditionalFormatting>
  <conditionalFormatting sqref="H311:H312">
    <cfRule type="containsText" dxfId="1737" priority="11451" stopIfTrue="1" operator="containsText" text="NC">
      <formula>NOT(ISERROR(SEARCH("NC",H311:H312)))</formula>
    </cfRule>
  </conditionalFormatting>
  <conditionalFormatting sqref="H315">
    <cfRule type="containsText" dxfId="1736" priority="11452" stopIfTrue="1" operator="containsText" text="NS">
      <formula>NOT(ISERROR(SEARCH("NS",H315)))</formula>
    </cfRule>
  </conditionalFormatting>
  <conditionalFormatting sqref="H315">
    <cfRule type="containsText" dxfId="1735" priority="11453" stopIfTrue="1" operator="containsText" text="DW">
      <formula>NOT(ISERROR(SEARCH("DW",H315)))</formula>
    </cfRule>
  </conditionalFormatting>
  <conditionalFormatting sqref="H315">
    <cfRule type="containsText" dxfId="1734" priority="11454" stopIfTrue="1" operator="containsText" text="NC">
      <formula>NOT(ISERROR(SEARCH("NC",H315)))</formula>
    </cfRule>
  </conditionalFormatting>
  <conditionalFormatting sqref="H316">
    <cfRule type="containsText" dxfId="1733" priority="11455" stopIfTrue="1" operator="containsText" text="NS">
      <formula>NOT(ISERROR(SEARCH("NS",H316)))</formula>
    </cfRule>
  </conditionalFormatting>
  <conditionalFormatting sqref="H316">
    <cfRule type="containsText" dxfId="1732" priority="11456" stopIfTrue="1" operator="containsText" text="DW">
      <formula>NOT(ISERROR(SEARCH("DW",H316)))</formula>
    </cfRule>
  </conditionalFormatting>
  <conditionalFormatting sqref="H316">
    <cfRule type="containsText" dxfId="1731" priority="11457" stopIfTrue="1" operator="containsText" text="NC">
      <formula>NOT(ISERROR(SEARCH("NC",H316)))</formula>
    </cfRule>
  </conditionalFormatting>
  <conditionalFormatting sqref="H324">
    <cfRule type="containsText" dxfId="1730" priority="11458" stopIfTrue="1" operator="containsText" text="NS">
      <formula>NOT(ISERROR(SEARCH("NS",H324)))</formula>
    </cfRule>
  </conditionalFormatting>
  <conditionalFormatting sqref="H324">
    <cfRule type="containsText" dxfId="1729" priority="11459" stopIfTrue="1" operator="containsText" text="DW">
      <formula>NOT(ISERROR(SEARCH("DW",H324)))</formula>
    </cfRule>
  </conditionalFormatting>
  <conditionalFormatting sqref="H324">
    <cfRule type="containsText" dxfId="1728" priority="11460" stopIfTrue="1" operator="containsText" text="NC">
      <formula>NOT(ISERROR(SEARCH("NC",H324)))</formula>
    </cfRule>
  </conditionalFormatting>
  <conditionalFormatting sqref="AK306:AK309">
    <cfRule type="containsText" dxfId="1727" priority="11461" stopIfTrue="1" operator="containsText" text="NS">
      <formula>NOT(ISERROR(SEARCH("NS",AK306:AK309)))</formula>
    </cfRule>
  </conditionalFormatting>
  <conditionalFormatting sqref="AK306:AK309">
    <cfRule type="containsText" dxfId="1726" priority="11462" stopIfTrue="1" operator="containsText" text="DW">
      <formula>NOT(ISERROR(SEARCH("DW",AK306:AK309)))</formula>
    </cfRule>
  </conditionalFormatting>
  <conditionalFormatting sqref="AK306:AK309">
    <cfRule type="containsText" dxfId="1725" priority="11463" stopIfTrue="1" operator="containsText" text="NC">
      <formula>NOT(ISERROR(SEARCH("NC",AK306:AK309)))</formula>
    </cfRule>
  </conditionalFormatting>
  <conditionalFormatting sqref="AK320:AK323">
    <cfRule type="containsText" dxfId="1724" priority="11464" stopIfTrue="1" operator="containsText" text="NS">
      <formula>NOT(ISERROR(SEARCH("NS",AK320:AK323)))</formula>
    </cfRule>
  </conditionalFormatting>
  <conditionalFormatting sqref="AK320:AK323">
    <cfRule type="containsText" dxfId="1723" priority="11465" stopIfTrue="1" operator="containsText" text="DW">
      <formula>NOT(ISERROR(SEARCH("DW",AK320:AK323)))</formula>
    </cfRule>
  </conditionalFormatting>
  <conditionalFormatting sqref="AK320:AK323">
    <cfRule type="containsText" dxfId="1722" priority="11466" stopIfTrue="1" operator="containsText" text="NC">
      <formula>NOT(ISERROR(SEARCH("NC",AK320:AK323)))</formula>
    </cfRule>
  </conditionalFormatting>
  <conditionalFormatting sqref="AK325:AK345">
    <cfRule type="containsText" dxfId="1721" priority="11467" stopIfTrue="1" operator="containsText" text="NS">
      <formula>NOT(ISERROR(SEARCH("NS",AK325:AK345)))</formula>
    </cfRule>
  </conditionalFormatting>
  <conditionalFormatting sqref="AK325:AK345">
    <cfRule type="containsText" dxfId="1720" priority="11468" stopIfTrue="1" operator="containsText" text="DW">
      <formula>NOT(ISERROR(SEARCH("DW",AK325:AK345)))</formula>
    </cfRule>
  </conditionalFormatting>
  <conditionalFormatting sqref="AK325:AK345">
    <cfRule type="containsText" dxfId="1719" priority="11469" stopIfTrue="1" operator="containsText" text="NC">
      <formula>NOT(ISERROR(SEARCH("NC",AK325:AK345)))</formula>
    </cfRule>
  </conditionalFormatting>
  <conditionalFormatting sqref="AK310">
    <cfRule type="containsText" dxfId="1718" priority="11470" stopIfTrue="1" operator="containsText" text="NS">
      <formula>NOT(ISERROR(SEARCH("NS",AK310)))</formula>
    </cfRule>
  </conditionalFormatting>
  <conditionalFormatting sqref="AK310">
    <cfRule type="containsText" dxfId="1717" priority="11471" stopIfTrue="1" operator="containsText" text="DW">
      <formula>NOT(ISERROR(SEARCH("DW",AK310)))</formula>
    </cfRule>
  </conditionalFormatting>
  <conditionalFormatting sqref="AK310">
    <cfRule type="containsText" dxfId="1716" priority="11472" stopIfTrue="1" operator="containsText" text="NC">
      <formula>NOT(ISERROR(SEARCH("NC",AK310)))</formula>
    </cfRule>
  </conditionalFormatting>
  <conditionalFormatting sqref="AK317:AK319">
    <cfRule type="containsText" dxfId="1715" priority="11473" stopIfTrue="1" operator="containsText" text="NS">
      <formula>NOT(ISERROR(SEARCH("NS",AK317:AK319)))</formula>
    </cfRule>
  </conditionalFormatting>
  <conditionalFormatting sqref="AK317:AK319">
    <cfRule type="containsText" dxfId="1714" priority="11474" stopIfTrue="1" operator="containsText" text="DW">
      <formula>NOT(ISERROR(SEARCH("DW",AK317:AK319)))</formula>
    </cfRule>
  </conditionalFormatting>
  <conditionalFormatting sqref="AK317:AK319">
    <cfRule type="containsText" dxfId="1713" priority="11475" stopIfTrue="1" operator="containsText" text="NC">
      <formula>NOT(ISERROR(SEARCH("NC",AK317:AK319)))</formula>
    </cfRule>
  </conditionalFormatting>
  <conditionalFormatting sqref="AK313:AK314">
    <cfRule type="containsText" dxfId="1712" priority="11476" stopIfTrue="1" operator="containsText" text="NS">
      <formula>NOT(ISERROR(SEARCH("NS",AK313:AK314)))</formula>
    </cfRule>
  </conditionalFormatting>
  <conditionalFormatting sqref="AK313:AK314">
    <cfRule type="containsText" dxfId="1711" priority="11477" stopIfTrue="1" operator="containsText" text="DW">
      <formula>NOT(ISERROR(SEARCH("DW",AK313:AK314)))</formula>
    </cfRule>
  </conditionalFormatting>
  <conditionalFormatting sqref="AK313:AK314">
    <cfRule type="containsText" dxfId="1710" priority="11478" stopIfTrue="1" operator="containsText" text="NC">
      <formula>NOT(ISERROR(SEARCH("NC",AK313:AK314)))</formula>
    </cfRule>
  </conditionalFormatting>
  <conditionalFormatting sqref="AK311:AK312">
    <cfRule type="containsText" dxfId="1709" priority="11479" stopIfTrue="1" operator="containsText" text="NS">
      <formula>NOT(ISERROR(SEARCH("NS",AK311:AK312)))</formula>
    </cfRule>
  </conditionalFormatting>
  <conditionalFormatting sqref="AK311:AK312">
    <cfRule type="containsText" dxfId="1708" priority="11480" stopIfTrue="1" operator="containsText" text="DW">
      <formula>NOT(ISERROR(SEARCH("DW",AK311:AK312)))</formula>
    </cfRule>
  </conditionalFormatting>
  <conditionalFormatting sqref="AK311:AK312">
    <cfRule type="containsText" dxfId="1707" priority="11481" stopIfTrue="1" operator="containsText" text="NC">
      <formula>NOT(ISERROR(SEARCH("NC",AK311:AK312)))</formula>
    </cfRule>
  </conditionalFormatting>
  <conditionalFormatting sqref="AK315">
    <cfRule type="containsText" dxfId="1706" priority="11482" stopIfTrue="1" operator="containsText" text="NS">
      <formula>NOT(ISERROR(SEARCH("NS",AK315)))</formula>
    </cfRule>
  </conditionalFormatting>
  <conditionalFormatting sqref="AK315">
    <cfRule type="containsText" dxfId="1705" priority="11483" stopIfTrue="1" operator="containsText" text="DW">
      <formula>NOT(ISERROR(SEARCH("DW",AK315)))</formula>
    </cfRule>
  </conditionalFormatting>
  <conditionalFormatting sqref="AK315">
    <cfRule type="containsText" dxfId="1704" priority="11484" stopIfTrue="1" operator="containsText" text="NC">
      <formula>NOT(ISERROR(SEARCH("NC",AK315)))</formula>
    </cfRule>
  </conditionalFormatting>
  <conditionalFormatting sqref="AK316">
    <cfRule type="containsText" dxfId="1703" priority="11485" stopIfTrue="1" operator="containsText" text="NS">
      <formula>NOT(ISERROR(SEARCH("NS",AK316)))</formula>
    </cfRule>
  </conditionalFormatting>
  <conditionalFormatting sqref="AK316">
    <cfRule type="containsText" dxfId="1702" priority="11486" stopIfTrue="1" operator="containsText" text="DW">
      <formula>NOT(ISERROR(SEARCH("DW",AK316)))</formula>
    </cfRule>
  </conditionalFormatting>
  <conditionalFormatting sqref="AK316">
    <cfRule type="containsText" dxfId="1701" priority="11487" stopIfTrue="1" operator="containsText" text="NC">
      <formula>NOT(ISERROR(SEARCH("NC",AK316)))</formula>
    </cfRule>
  </conditionalFormatting>
  <conditionalFormatting sqref="AK324">
    <cfRule type="containsText" dxfId="1700" priority="11488" stopIfTrue="1" operator="containsText" text="NS">
      <formula>NOT(ISERROR(SEARCH("NS",AK324)))</formula>
    </cfRule>
  </conditionalFormatting>
  <conditionalFormatting sqref="AK324">
    <cfRule type="containsText" dxfId="1699" priority="11489" stopIfTrue="1" operator="containsText" text="DW">
      <formula>NOT(ISERROR(SEARCH("DW",AK324)))</formula>
    </cfRule>
  </conditionalFormatting>
  <conditionalFormatting sqref="AK324">
    <cfRule type="containsText" dxfId="1698" priority="11490" stopIfTrue="1" operator="containsText" text="NC">
      <formula>NOT(ISERROR(SEARCH("NC",AK324)))</formula>
    </cfRule>
  </conditionalFormatting>
  <conditionalFormatting sqref="AT306:AT309">
    <cfRule type="containsText" dxfId="1697" priority="11491" stopIfTrue="1" operator="containsText" text="NS">
      <formula>NOT(ISERROR(SEARCH("NS",AT306:AT309)))</formula>
    </cfRule>
  </conditionalFormatting>
  <conditionalFormatting sqref="AT306:AT309">
    <cfRule type="containsText" dxfId="1696" priority="11492" stopIfTrue="1" operator="containsText" text="DW">
      <formula>NOT(ISERROR(SEARCH("DW",AT306:AT309)))</formula>
    </cfRule>
  </conditionalFormatting>
  <conditionalFormatting sqref="AT306:AT309">
    <cfRule type="containsText" dxfId="1695" priority="11493" stopIfTrue="1" operator="containsText" text="NC">
      <formula>NOT(ISERROR(SEARCH("NC",AT306:AT309)))</formula>
    </cfRule>
  </conditionalFormatting>
  <conditionalFormatting sqref="AT320:AT323">
    <cfRule type="containsText" dxfId="1694" priority="11494" stopIfTrue="1" operator="containsText" text="NS">
      <formula>NOT(ISERROR(SEARCH("NS",AT320:AT323)))</formula>
    </cfRule>
  </conditionalFormatting>
  <conditionalFormatting sqref="AT320:AT323">
    <cfRule type="containsText" dxfId="1693" priority="11495" stopIfTrue="1" operator="containsText" text="DW">
      <formula>NOT(ISERROR(SEARCH("DW",AT320:AT323)))</formula>
    </cfRule>
  </conditionalFormatting>
  <conditionalFormatting sqref="AT320:AT323">
    <cfRule type="containsText" dxfId="1692" priority="11496" stopIfTrue="1" operator="containsText" text="NC">
      <formula>NOT(ISERROR(SEARCH("NC",AT320:AT323)))</formula>
    </cfRule>
  </conditionalFormatting>
  <conditionalFormatting sqref="AT325:AT345">
    <cfRule type="containsText" dxfId="1691" priority="11497" stopIfTrue="1" operator="containsText" text="NS">
      <formula>NOT(ISERROR(SEARCH("NS",AT325:AT345)))</formula>
    </cfRule>
  </conditionalFormatting>
  <conditionalFormatting sqref="AT325:AT345">
    <cfRule type="containsText" dxfId="1690" priority="11498" stopIfTrue="1" operator="containsText" text="DW">
      <formula>NOT(ISERROR(SEARCH("DW",AT325:AT345)))</formula>
    </cfRule>
  </conditionalFormatting>
  <conditionalFormatting sqref="AT325:AT345">
    <cfRule type="containsText" dxfId="1689" priority="11499" stopIfTrue="1" operator="containsText" text="NC">
      <formula>NOT(ISERROR(SEARCH("NC",AT325:AT345)))</formula>
    </cfRule>
  </conditionalFormatting>
  <conditionalFormatting sqref="AT310">
    <cfRule type="containsText" dxfId="1688" priority="11500" stopIfTrue="1" operator="containsText" text="NS">
      <formula>NOT(ISERROR(SEARCH("NS",AT310)))</formula>
    </cfRule>
  </conditionalFormatting>
  <conditionalFormatting sqref="AT310">
    <cfRule type="containsText" dxfId="1687" priority="11501" stopIfTrue="1" operator="containsText" text="DW">
      <formula>NOT(ISERROR(SEARCH("DW",AT310)))</formula>
    </cfRule>
  </conditionalFormatting>
  <conditionalFormatting sqref="AT310">
    <cfRule type="containsText" dxfId="1686" priority="11502" stopIfTrue="1" operator="containsText" text="NC">
      <formula>NOT(ISERROR(SEARCH("NC",AT310)))</formula>
    </cfRule>
  </conditionalFormatting>
  <conditionalFormatting sqref="AT317:AT319">
    <cfRule type="containsText" dxfId="1685" priority="11503" stopIfTrue="1" operator="containsText" text="NS">
      <formula>NOT(ISERROR(SEARCH("NS",AT317:AT319)))</formula>
    </cfRule>
  </conditionalFormatting>
  <conditionalFormatting sqref="AT317:AT319">
    <cfRule type="containsText" dxfId="1684" priority="11504" stopIfTrue="1" operator="containsText" text="DW">
      <formula>NOT(ISERROR(SEARCH("DW",AT317:AT319)))</formula>
    </cfRule>
  </conditionalFormatting>
  <conditionalFormatting sqref="AT317:AT319">
    <cfRule type="containsText" dxfId="1683" priority="11505" stopIfTrue="1" operator="containsText" text="NC">
      <formula>NOT(ISERROR(SEARCH("NC",AT317:AT319)))</formula>
    </cfRule>
  </conditionalFormatting>
  <conditionalFormatting sqref="AT313:AT314">
    <cfRule type="containsText" dxfId="1682" priority="11506" stopIfTrue="1" operator="containsText" text="NS">
      <formula>NOT(ISERROR(SEARCH("NS",AT313:AT314)))</formula>
    </cfRule>
  </conditionalFormatting>
  <conditionalFormatting sqref="AT313:AT314">
    <cfRule type="containsText" dxfId="1681" priority="11507" stopIfTrue="1" operator="containsText" text="DW">
      <formula>NOT(ISERROR(SEARCH("DW",AT313:AT314)))</formula>
    </cfRule>
  </conditionalFormatting>
  <conditionalFormatting sqref="AT313:AT314">
    <cfRule type="containsText" dxfId="1680" priority="11508" stopIfTrue="1" operator="containsText" text="NC">
      <formula>NOT(ISERROR(SEARCH("NC",AT313:AT314)))</formula>
    </cfRule>
  </conditionalFormatting>
  <conditionalFormatting sqref="AT311:AT312">
    <cfRule type="containsText" dxfId="1679" priority="11509" stopIfTrue="1" operator="containsText" text="NS">
      <formula>NOT(ISERROR(SEARCH("NS",AT311:AT312)))</formula>
    </cfRule>
  </conditionalFormatting>
  <conditionalFormatting sqref="AT311:AT312">
    <cfRule type="containsText" dxfId="1678" priority="11510" stopIfTrue="1" operator="containsText" text="DW">
      <formula>NOT(ISERROR(SEARCH("DW",AT311:AT312)))</formula>
    </cfRule>
  </conditionalFormatting>
  <conditionalFormatting sqref="AT311:AT312">
    <cfRule type="containsText" dxfId="1677" priority="11511" stopIfTrue="1" operator="containsText" text="NC">
      <formula>NOT(ISERROR(SEARCH("NC",AT311:AT312)))</formula>
    </cfRule>
  </conditionalFormatting>
  <conditionalFormatting sqref="AT315">
    <cfRule type="containsText" dxfId="1676" priority="11512" stopIfTrue="1" operator="containsText" text="NS">
      <formula>NOT(ISERROR(SEARCH("NS",AT315)))</formula>
    </cfRule>
  </conditionalFormatting>
  <conditionalFormatting sqref="AT315">
    <cfRule type="containsText" dxfId="1675" priority="11513" stopIfTrue="1" operator="containsText" text="DW">
      <formula>NOT(ISERROR(SEARCH("DW",AT315)))</formula>
    </cfRule>
  </conditionalFormatting>
  <conditionalFormatting sqref="AT315">
    <cfRule type="containsText" dxfId="1674" priority="11514" stopIfTrue="1" operator="containsText" text="NC">
      <formula>NOT(ISERROR(SEARCH("NC",AT315)))</formula>
    </cfRule>
  </conditionalFormatting>
  <conditionalFormatting sqref="AT316">
    <cfRule type="containsText" dxfId="1673" priority="11515" stopIfTrue="1" operator="containsText" text="NS">
      <formula>NOT(ISERROR(SEARCH("NS",AT316)))</formula>
    </cfRule>
  </conditionalFormatting>
  <conditionalFormatting sqref="AT316">
    <cfRule type="containsText" dxfId="1672" priority="11516" stopIfTrue="1" operator="containsText" text="DW">
      <formula>NOT(ISERROR(SEARCH("DW",AT316)))</formula>
    </cfRule>
  </conditionalFormatting>
  <conditionalFormatting sqref="AT316">
    <cfRule type="containsText" dxfId="1671" priority="11517" stopIfTrue="1" operator="containsText" text="NC">
      <formula>NOT(ISERROR(SEARCH("NC",AT316)))</formula>
    </cfRule>
  </conditionalFormatting>
  <conditionalFormatting sqref="AT324">
    <cfRule type="containsText" dxfId="1670" priority="11518" stopIfTrue="1" operator="containsText" text="NS">
      <formula>NOT(ISERROR(SEARCH("NS",AT324)))</formula>
    </cfRule>
  </conditionalFormatting>
  <conditionalFormatting sqref="AT324">
    <cfRule type="containsText" dxfId="1669" priority="11519" stopIfTrue="1" operator="containsText" text="DW">
      <formula>NOT(ISERROR(SEARCH("DW",AT324)))</formula>
    </cfRule>
  </conditionalFormatting>
  <conditionalFormatting sqref="AT324">
    <cfRule type="containsText" dxfId="1668" priority="11520" stopIfTrue="1" operator="containsText" text="NC">
      <formula>NOT(ISERROR(SEARCH("NC",AT324)))</formula>
    </cfRule>
  </conditionalFormatting>
  <conditionalFormatting sqref="AN306:AN309">
    <cfRule type="containsText" dxfId="1667" priority="11521" stopIfTrue="1" operator="containsText" text="NS">
      <formula>NOT(ISERROR(SEARCH("NS",AN306:AN309)))</formula>
    </cfRule>
  </conditionalFormatting>
  <conditionalFormatting sqref="AN306:AN309">
    <cfRule type="containsText" dxfId="1666" priority="11522" stopIfTrue="1" operator="containsText" text="DW">
      <formula>NOT(ISERROR(SEARCH("DW",AN306:AN309)))</formula>
    </cfRule>
  </conditionalFormatting>
  <conditionalFormatting sqref="AN306:AN309">
    <cfRule type="containsText" dxfId="1665" priority="11523" stopIfTrue="1" operator="containsText" text="NC">
      <formula>NOT(ISERROR(SEARCH("NC",AN306:AN309)))</formula>
    </cfRule>
  </conditionalFormatting>
  <conditionalFormatting sqref="AN320:AN323">
    <cfRule type="containsText" dxfId="1664" priority="11524" stopIfTrue="1" operator="containsText" text="NS">
      <formula>NOT(ISERROR(SEARCH("NS",AN320:AN323)))</formula>
    </cfRule>
  </conditionalFormatting>
  <conditionalFormatting sqref="AN320:AN323">
    <cfRule type="containsText" dxfId="1663" priority="11525" stopIfTrue="1" operator="containsText" text="DW">
      <formula>NOT(ISERROR(SEARCH("DW",AN320:AN323)))</formula>
    </cfRule>
  </conditionalFormatting>
  <conditionalFormatting sqref="AN320:AN323">
    <cfRule type="containsText" dxfId="1662" priority="11526" stopIfTrue="1" operator="containsText" text="NC">
      <formula>NOT(ISERROR(SEARCH("NC",AN320:AN323)))</formula>
    </cfRule>
  </conditionalFormatting>
  <conditionalFormatting sqref="AN325:AN345">
    <cfRule type="containsText" dxfId="1661" priority="11527" stopIfTrue="1" operator="containsText" text="NS">
      <formula>NOT(ISERROR(SEARCH("NS",AN325:AN345)))</formula>
    </cfRule>
  </conditionalFormatting>
  <conditionalFormatting sqref="AN325:AN345">
    <cfRule type="containsText" dxfId="1660" priority="11528" stopIfTrue="1" operator="containsText" text="DW">
      <formula>NOT(ISERROR(SEARCH("DW",AN325:AN345)))</formula>
    </cfRule>
  </conditionalFormatting>
  <conditionalFormatting sqref="AN325:AN345">
    <cfRule type="containsText" dxfId="1659" priority="11529" stopIfTrue="1" operator="containsText" text="NC">
      <formula>NOT(ISERROR(SEARCH("NC",AN325:AN345)))</formula>
    </cfRule>
  </conditionalFormatting>
  <conditionalFormatting sqref="AN310">
    <cfRule type="containsText" dxfId="1658" priority="11530" stopIfTrue="1" operator="containsText" text="NS">
      <formula>NOT(ISERROR(SEARCH("NS",AN310)))</formula>
    </cfRule>
  </conditionalFormatting>
  <conditionalFormatting sqref="AN310">
    <cfRule type="containsText" dxfId="1657" priority="11531" stopIfTrue="1" operator="containsText" text="DW">
      <formula>NOT(ISERROR(SEARCH("DW",AN310)))</formula>
    </cfRule>
  </conditionalFormatting>
  <conditionalFormatting sqref="AN310">
    <cfRule type="containsText" dxfId="1656" priority="11532" stopIfTrue="1" operator="containsText" text="NC">
      <formula>NOT(ISERROR(SEARCH("NC",AN310)))</formula>
    </cfRule>
  </conditionalFormatting>
  <conditionalFormatting sqref="AN317:AN319">
    <cfRule type="containsText" dxfId="1655" priority="11533" stopIfTrue="1" operator="containsText" text="NS">
      <formula>NOT(ISERROR(SEARCH("NS",AN317:AN319)))</formula>
    </cfRule>
  </conditionalFormatting>
  <conditionalFormatting sqref="AN317:AN319">
    <cfRule type="containsText" dxfId="1654" priority="11534" stopIfTrue="1" operator="containsText" text="DW">
      <formula>NOT(ISERROR(SEARCH("DW",AN317:AN319)))</formula>
    </cfRule>
  </conditionalFormatting>
  <conditionalFormatting sqref="AN317:AN319">
    <cfRule type="containsText" dxfId="1653" priority="11535" stopIfTrue="1" operator="containsText" text="NC">
      <formula>NOT(ISERROR(SEARCH("NC",AN317:AN319)))</formula>
    </cfRule>
  </conditionalFormatting>
  <conditionalFormatting sqref="AN313:AN314">
    <cfRule type="containsText" dxfId="1652" priority="11536" stopIfTrue="1" operator="containsText" text="NS">
      <formula>NOT(ISERROR(SEARCH("NS",AN313:AN314)))</formula>
    </cfRule>
  </conditionalFormatting>
  <conditionalFormatting sqref="AN313:AN314">
    <cfRule type="containsText" dxfId="1651" priority="11537" stopIfTrue="1" operator="containsText" text="DW">
      <formula>NOT(ISERROR(SEARCH("DW",AN313:AN314)))</formula>
    </cfRule>
  </conditionalFormatting>
  <conditionalFormatting sqref="AN313:AN314">
    <cfRule type="containsText" dxfId="1650" priority="11538" stopIfTrue="1" operator="containsText" text="NC">
      <formula>NOT(ISERROR(SEARCH("NC",AN313:AN314)))</formula>
    </cfRule>
  </conditionalFormatting>
  <conditionalFormatting sqref="AN311:AN312">
    <cfRule type="containsText" dxfId="1649" priority="11539" stopIfTrue="1" operator="containsText" text="NS">
      <formula>NOT(ISERROR(SEARCH("NS",AN311:AN312)))</formula>
    </cfRule>
  </conditionalFormatting>
  <conditionalFormatting sqref="AN311:AN312">
    <cfRule type="containsText" dxfId="1648" priority="11540" stopIfTrue="1" operator="containsText" text="DW">
      <formula>NOT(ISERROR(SEARCH("DW",AN311:AN312)))</formula>
    </cfRule>
  </conditionalFormatting>
  <conditionalFormatting sqref="AN311:AN312">
    <cfRule type="containsText" dxfId="1647" priority="11541" stopIfTrue="1" operator="containsText" text="NC">
      <formula>NOT(ISERROR(SEARCH("NC",AN311:AN312)))</formula>
    </cfRule>
  </conditionalFormatting>
  <conditionalFormatting sqref="AN315">
    <cfRule type="containsText" dxfId="1646" priority="11542" stopIfTrue="1" operator="containsText" text="NS">
      <formula>NOT(ISERROR(SEARCH("NS",AN315)))</formula>
    </cfRule>
  </conditionalFormatting>
  <conditionalFormatting sqref="AN315">
    <cfRule type="containsText" dxfId="1645" priority="11543" stopIfTrue="1" operator="containsText" text="DW">
      <formula>NOT(ISERROR(SEARCH("DW",AN315)))</formula>
    </cfRule>
  </conditionalFormatting>
  <conditionalFormatting sqref="AN315">
    <cfRule type="containsText" dxfId="1644" priority="11544" stopIfTrue="1" operator="containsText" text="NC">
      <formula>NOT(ISERROR(SEARCH("NC",AN315)))</formula>
    </cfRule>
  </conditionalFormatting>
  <conditionalFormatting sqref="AN316">
    <cfRule type="containsText" dxfId="1643" priority="11545" stopIfTrue="1" operator="containsText" text="NS">
      <formula>NOT(ISERROR(SEARCH("NS",AN316)))</formula>
    </cfRule>
  </conditionalFormatting>
  <conditionalFormatting sqref="AN316">
    <cfRule type="containsText" dxfId="1642" priority="11546" stopIfTrue="1" operator="containsText" text="DW">
      <formula>NOT(ISERROR(SEARCH("DW",AN316)))</formula>
    </cfRule>
  </conditionalFormatting>
  <conditionalFormatting sqref="AN316">
    <cfRule type="containsText" dxfId="1641" priority="11547" stopIfTrue="1" operator="containsText" text="NC">
      <formula>NOT(ISERROR(SEARCH("NC",AN316)))</formula>
    </cfRule>
  </conditionalFormatting>
  <conditionalFormatting sqref="AN324">
    <cfRule type="containsText" dxfId="1640" priority="11548" stopIfTrue="1" operator="containsText" text="NS">
      <formula>NOT(ISERROR(SEARCH("NS",AN324)))</formula>
    </cfRule>
  </conditionalFormatting>
  <conditionalFormatting sqref="AN324">
    <cfRule type="containsText" dxfId="1639" priority="11549" stopIfTrue="1" operator="containsText" text="DW">
      <formula>NOT(ISERROR(SEARCH("DW",AN324)))</formula>
    </cfRule>
  </conditionalFormatting>
  <conditionalFormatting sqref="AN324">
    <cfRule type="containsText" dxfId="1638" priority="11550" stopIfTrue="1" operator="containsText" text="NC">
      <formula>NOT(ISERROR(SEARCH("NC",AN324)))</formula>
    </cfRule>
  </conditionalFormatting>
  <conditionalFormatting sqref="S306:S309">
    <cfRule type="containsText" dxfId="1637" priority="11551" stopIfTrue="1" operator="containsText" text="NS">
      <formula>NOT(ISERROR(SEARCH("NS",S306:S309)))</formula>
    </cfRule>
  </conditionalFormatting>
  <conditionalFormatting sqref="S306:S309">
    <cfRule type="containsText" dxfId="1636" priority="11552" stopIfTrue="1" operator="containsText" text="DW">
      <formula>NOT(ISERROR(SEARCH("DW",S306:S309)))</formula>
    </cfRule>
  </conditionalFormatting>
  <conditionalFormatting sqref="S306:S309">
    <cfRule type="containsText" dxfId="1635" priority="11553" stopIfTrue="1" operator="containsText" text="NC">
      <formula>NOT(ISERROR(SEARCH("NC",S306:S309)))</formula>
    </cfRule>
  </conditionalFormatting>
  <conditionalFormatting sqref="S320:S323">
    <cfRule type="containsText" dxfId="1634" priority="11554" stopIfTrue="1" operator="containsText" text="NS">
      <formula>NOT(ISERROR(SEARCH("NS",S320:S323)))</formula>
    </cfRule>
  </conditionalFormatting>
  <conditionalFormatting sqref="S320:S323">
    <cfRule type="containsText" dxfId="1633" priority="11555" stopIfTrue="1" operator="containsText" text="DW">
      <formula>NOT(ISERROR(SEARCH("DW",S320:S323)))</formula>
    </cfRule>
  </conditionalFormatting>
  <conditionalFormatting sqref="S320:S323">
    <cfRule type="containsText" dxfId="1632" priority="11556" stopIfTrue="1" operator="containsText" text="NC">
      <formula>NOT(ISERROR(SEARCH("NC",S320:S323)))</formula>
    </cfRule>
  </conditionalFormatting>
  <conditionalFormatting sqref="S325:S345">
    <cfRule type="containsText" dxfId="1631" priority="11557" stopIfTrue="1" operator="containsText" text="NS">
      <formula>NOT(ISERROR(SEARCH("NS",S325:S345)))</formula>
    </cfRule>
  </conditionalFormatting>
  <conditionalFormatting sqref="S325:S345">
    <cfRule type="containsText" dxfId="1630" priority="11558" stopIfTrue="1" operator="containsText" text="DW">
      <formula>NOT(ISERROR(SEARCH("DW",S325:S345)))</formula>
    </cfRule>
  </conditionalFormatting>
  <conditionalFormatting sqref="S325:S345">
    <cfRule type="containsText" dxfId="1629" priority="11559" stopIfTrue="1" operator="containsText" text="NC">
      <formula>NOT(ISERROR(SEARCH("NC",S325:S345)))</formula>
    </cfRule>
  </conditionalFormatting>
  <conditionalFormatting sqref="S310">
    <cfRule type="containsText" dxfId="1628" priority="11560" stopIfTrue="1" operator="containsText" text="NS">
      <formula>NOT(ISERROR(SEARCH("NS",S310)))</formula>
    </cfRule>
  </conditionalFormatting>
  <conditionalFormatting sqref="S310">
    <cfRule type="containsText" dxfId="1627" priority="11561" stopIfTrue="1" operator="containsText" text="DW">
      <formula>NOT(ISERROR(SEARCH("DW",S310)))</formula>
    </cfRule>
  </conditionalFormatting>
  <conditionalFormatting sqref="S310">
    <cfRule type="containsText" dxfId="1626" priority="11562" stopIfTrue="1" operator="containsText" text="NC">
      <formula>NOT(ISERROR(SEARCH("NC",S310)))</formula>
    </cfRule>
  </conditionalFormatting>
  <conditionalFormatting sqref="S317:S319">
    <cfRule type="containsText" dxfId="1625" priority="11563" stopIfTrue="1" operator="containsText" text="NS">
      <formula>NOT(ISERROR(SEARCH("NS",S317:S319)))</formula>
    </cfRule>
  </conditionalFormatting>
  <conditionalFormatting sqref="S317:S319">
    <cfRule type="containsText" dxfId="1624" priority="11564" stopIfTrue="1" operator="containsText" text="DW">
      <formula>NOT(ISERROR(SEARCH("DW",S317:S319)))</formula>
    </cfRule>
  </conditionalFormatting>
  <conditionalFormatting sqref="S317:S319">
    <cfRule type="containsText" dxfId="1623" priority="11565" stopIfTrue="1" operator="containsText" text="NC">
      <formula>NOT(ISERROR(SEARCH("NC",S317:S319)))</formula>
    </cfRule>
  </conditionalFormatting>
  <conditionalFormatting sqref="S313:S314">
    <cfRule type="containsText" dxfId="1622" priority="11566" stopIfTrue="1" operator="containsText" text="NS">
      <formula>NOT(ISERROR(SEARCH("NS",S313:S314)))</formula>
    </cfRule>
  </conditionalFormatting>
  <conditionalFormatting sqref="S313:S314">
    <cfRule type="containsText" dxfId="1621" priority="11567" stopIfTrue="1" operator="containsText" text="DW">
      <formula>NOT(ISERROR(SEARCH("DW",S313:S314)))</formula>
    </cfRule>
  </conditionalFormatting>
  <conditionalFormatting sqref="S313:S314">
    <cfRule type="containsText" dxfId="1620" priority="11568" stopIfTrue="1" operator="containsText" text="NC">
      <formula>NOT(ISERROR(SEARCH("NC",S313:S314)))</formula>
    </cfRule>
  </conditionalFormatting>
  <conditionalFormatting sqref="S311:S312">
    <cfRule type="containsText" dxfId="1619" priority="11569" stopIfTrue="1" operator="containsText" text="NS">
      <formula>NOT(ISERROR(SEARCH("NS",S311:S312)))</formula>
    </cfRule>
  </conditionalFormatting>
  <conditionalFormatting sqref="S311:S312">
    <cfRule type="containsText" dxfId="1618" priority="11570" stopIfTrue="1" operator="containsText" text="DW">
      <formula>NOT(ISERROR(SEARCH("DW",S311:S312)))</formula>
    </cfRule>
  </conditionalFormatting>
  <conditionalFormatting sqref="S311:S312">
    <cfRule type="containsText" dxfId="1617" priority="11571" stopIfTrue="1" operator="containsText" text="NC">
      <formula>NOT(ISERROR(SEARCH("NC",S311:S312)))</formula>
    </cfRule>
  </conditionalFormatting>
  <conditionalFormatting sqref="S315">
    <cfRule type="containsText" dxfId="1616" priority="11572" stopIfTrue="1" operator="containsText" text="NS">
      <formula>NOT(ISERROR(SEARCH("NS",S315)))</formula>
    </cfRule>
  </conditionalFormatting>
  <conditionalFormatting sqref="S315">
    <cfRule type="containsText" dxfId="1615" priority="11573" stopIfTrue="1" operator="containsText" text="DW">
      <formula>NOT(ISERROR(SEARCH("DW",S315)))</formula>
    </cfRule>
  </conditionalFormatting>
  <conditionalFormatting sqref="S315">
    <cfRule type="containsText" dxfId="1614" priority="11574" stopIfTrue="1" operator="containsText" text="NC">
      <formula>NOT(ISERROR(SEARCH("NC",S315)))</formula>
    </cfRule>
  </conditionalFormatting>
  <conditionalFormatting sqref="S316">
    <cfRule type="containsText" dxfId="1613" priority="11575" stopIfTrue="1" operator="containsText" text="NS">
      <formula>NOT(ISERROR(SEARCH("NS",S316)))</formula>
    </cfRule>
  </conditionalFormatting>
  <conditionalFormatting sqref="S316">
    <cfRule type="containsText" dxfId="1612" priority="11576" stopIfTrue="1" operator="containsText" text="DW">
      <formula>NOT(ISERROR(SEARCH("DW",S316)))</formula>
    </cfRule>
  </conditionalFormatting>
  <conditionalFormatting sqref="S316">
    <cfRule type="containsText" dxfId="1611" priority="11577" stopIfTrue="1" operator="containsText" text="NC">
      <formula>NOT(ISERROR(SEARCH("NC",S316)))</formula>
    </cfRule>
  </conditionalFormatting>
  <conditionalFormatting sqref="S324">
    <cfRule type="containsText" dxfId="1610" priority="11578" stopIfTrue="1" operator="containsText" text="NS">
      <formula>NOT(ISERROR(SEARCH("NS",S324)))</formula>
    </cfRule>
  </conditionalFormatting>
  <conditionalFormatting sqref="S324">
    <cfRule type="containsText" dxfId="1609" priority="11579" stopIfTrue="1" operator="containsText" text="DW">
      <formula>NOT(ISERROR(SEARCH("DW",S324)))</formula>
    </cfRule>
  </conditionalFormatting>
  <conditionalFormatting sqref="S324">
    <cfRule type="containsText" dxfId="1608" priority="11580" stopIfTrue="1" operator="containsText" text="NC">
      <formula>NOT(ISERROR(SEARCH("NC",S324)))</formula>
    </cfRule>
  </conditionalFormatting>
  <conditionalFormatting sqref="X306:X309">
    <cfRule type="containsText" dxfId="1607" priority="11581" stopIfTrue="1" operator="containsText" text="NS">
      <formula>NOT(ISERROR(SEARCH("NS",X306:X309)))</formula>
    </cfRule>
  </conditionalFormatting>
  <conditionalFormatting sqref="X306:X309">
    <cfRule type="containsText" dxfId="1606" priority="11582" stopIfTrue="1" operator="containsText" text="DW">
      <formula>NOT(ISERROR(SEARCH("DW",X306:X309)))</formula>
    </cfRule>
  </conditionalFormatting>
  <conditionalFormatting sqref="X306:X309">
    <cfRule type="containsText" dxfId="1605" priority="11583" stopIfTrue="1" operator="containsText" text="NC">
      <formula>NOT(ISERROR(SEARCH("NC",X306:X309)))</formula>
    </cfRule>
  </conditionalFormatting>
  <conditionalFormatting sqref="X320:X323">
    <cfRule type="containsText" dxfId="1604" priority="11584" stopIfTrue="1" operator="containsText" text="NS">
      <formula>NOT(ISERROR(SEARCH("NS",X320:X323)))</formula>
    </cfRule>
  </conditionalFormatting>
  <conditionalFormatting sqref="X320:X323">
    <cfRule type="containsText" dxfId="1603" priority="11585" stopIfTrue="1" operator="containsText" text="DW">
      <formula>NOT(ISERROR(SEARCH("DW",X320:X323)))</formula>
    </cfRule>
  </conditionalFormatting>
  <conditionalFormatting sqref="X320:X323">
    <cfRule type="containsText" dxfId="1602" priority="11586" stopIfTrue="1" operator="containsText" text="NC">
      <formula>NOT(ISERROR(SEARCH("NC",X320:X323)))</formula>
    </cfRule>
  </conditionalFormatting>
  <conditionalFormatting sqref="X325:X345">
    <cfRule type="containsText" dxfId="1601" priority="11587" stopIfTrue="1" operator="containsText" text="NS">
      <formula>NOT(ISERROR(SEARCH("NS",X325:X345)))</formula>
    </cfRule>
  </conditionalFormatting>
  <conditionalFormatting sqref="X325:X345">
    <cfRule type="containsText" dxfId="1600" priority="11588" stopIfTrue="1" operator="containsText" text="DW">
      <formula>NOT(ISERROR(SEARCH("DW",X325:X345)))</formula>
    </cfRule>
  </conditionalFormatting>
  <conditionalFormatting sqref="X325:X345">
    <cfRule type="containsText" dxfId="1599" priority="11589" stopIfTrue="1" operator="containsText" text="NC">
      <formula>NOT(ISERROR(SEARCH("NC",X325:X345)))</formula>
    </cfRule>
  </conditionalFormatting>
  <conditionalFormatting sqref="X310">
    <cfRule type="containsText" dxfId="1598" priority="11590" stopIfTrue="1" operator="containsText" text="NS">
      <formula>NOT(ISERROR(SEARCH("NS",X310)))</formula>
    </cfRule>
  </conditionalFormatting>
  <conditionalFormatting sqref="X310">
    <cfRule type="containsText" dxfId="1597" priority="11591" stopIfTrue="1" operator="containsText" text="DW">
      <formula>NOT(ISERROR(SEARCH("DW",X310)))</formula>
    </cfRule>
  </conditionalFormatting>
  <conditionalFormatting sqref="X310">
    <cfRule type="containsText" dxfId="1596" priority="11592" stopIfTrue="1" operator="containsText" text="NC">
      <formula>NOT(ISERROR(SEARCH("NC",X310)))</formula>
    </cfRule>
  </conditionalFormatting>
  <conditionalFormatting sqref="X317:X319">
    <cfRule type="containsText" dxfId="1595" priority="11593" stopIfTrue="1" operator="containsText" text="NS">
      <formula>NOT(ISERROR(SEARCH("NS",X317:X319)))</formula>
    </cfRule>
  </conditionalFormatting>
  <conditionalFormatting sqref="X317:X319">
    <cfRule type="containsText" dxfId="1594" priority="11594" stopIfTrue="1" operator="containsText" text="DW">
      <formula>NOT(ISERROR(SEARCH("DW",X317:X319)))</formula>
    </cfRule>
  </conditionalFormatting>
  <conditionalFormatting sqref="X317:X319">
    <cfRule type="containsText" dxfId="1593" priority="11595" stopIfTrue="1" operator="containsText" text="NC">
      <formula>NOT(ISERROR(SEARCH("NC",X317:X319)))</formula>
    </cfRule>
  </conditionalFormatting>
  <conditionalFormatting sqref="X313:X314">
    <cfRule type="containsText" dxfId="1592" priority="11596" stopIfTrue="1" operator="containsText" text="NS">
      <formula>NOT(ISERROR(SEARCH("NS",X313:X314)))</formula>
    </cfRule>
  </conditionalFormatting>
  <conditionalFormatting sqref="X313:X314">
    <cfRule type="containsText" dxfId="1591" priority="11597" stopIfTrue="1" operator="containsText" text="DW">
      <formula>NOT(ISERROR(SEARCH("DW",X313:X314)))</formula>
    </cfRule>
  </conditionalFormatting>
  <conditionalFormatting sqref="X313:X314">
    <cfRule type="containsText" dxfId="1590" priority="11598" stopIfTrue="1" operator="containsText" text="NC">
      <formula>NOT(ISERROR(SEARCH("NC",X313:X314)))</formula>
    </cfRule>
  </conditionalFormatting>
  <conditionalFormatting sqref="X311:X312">
    <cfRule type="containsText" dxfId="1589" priority="11599" stopIfTrue="1" operator="containsText" text="NS">
      <formula>NOT(ISERROR(SEARCH("NS",X311:X312)))</formula>
    </cfRule>
  </conditionalFormatting>
  <conditionalFormatting sqref="X311:X312">
    <cfRule type="containsText" dxfId="1588" priority="11600" stopIfTrue="1" operator="containsText" text="DW">
      <formula>NOT(ISERROR(SEARCH("DW",X311:X312)))</formula>
    </cfRule>
  </conditionalFormatting>
  <conditionalFormatting sqref="X311:X312">
    <cfRule type="containsText" dxfId="1587" priority="11601" stopIfTrue="1" operator="containsText" text="NC">
      <formula>NOT(ISERROR(SEARCH("NC",X311:X312)))</formula>
    </cfRule>
  </conditionalFormatting>
  <conditionalFormatting sqref="X315">
    <cfRule type="containsText" dxfId="1586" priority="11602" stopIfTrue="1" operator="containsText" text="NS">
      <formula>NOT(ISERROR(SEARCH("NS",X315)))</formula>
    </cfRule>
  </conditionalFormatting>
  <conditionalFormatting sqref="X315">
    <cfRule type="containsText" dxfId="1585" priority="11603" stopIfTrue="1" operator="containsText" text="DW">
      <formula>NOT(ISERROR(SEARCH("DW",X315)))</formula>
    </cfRule>
  </conditionalFormatting>
  <conditionalFormatting sqref="X315">
    <cfRule type="containsText" dxfId="1584" priority="11604" stopIfTrue="1" operator="containsText" text="NC">
      <formula>NOT(ISERROR(SEARCH("NC",X315)))</formula>
    </cfRule>
  </conditionalFormatting>
  <conditionalFormatting sqref="X316">
    <cfRule type="containsText" dxfId="1583" priority="11605" stopIfTrue="1" operator="containsText" text="NS">
      <formula>NOT(ISERROR(SEARCH("NS",X316)))</formula>
    </cfRule>
  </conditionalFormatting>
  <conditionalFormatting sqref="X316">
    <cfRule type="containsText" dxfId="1582" priority="11606" stopIfTrue="1" operator="containsText" text="DW">
      <formula>NOT(ISERROR(SEARCH("DW",X316)))</formula>
    </cfRule>
  </conditionalFormatting>
  <conditionalFormatting sqref="X316">
    <cfRule type="containsText" dxfId="1581" priority="11607" stopIfTrue="1" operator="containsText" text="NC">
      <formula>NOT(ISERROR(SEARCH("NC",X316)))</formula>
    </cfRule>
  </conditionalFormatting>
  <conditionalFormatting sqref="X324">
    <cfRule type="containsText" dxfId="1580" priority="11608" stopIfTrue="1" operator="containsText" text="NS">
      <formula>NOT(ISERROR(SEARCH("NS",X324)))</formula>
    </cfRule>
  </conditionalFormatting>
  <conditionalFormatting sqref="X324">
    <cfRule type="containsText" dxfId="1579" priority="11609" stopIfTrue="1" operator="containsText" text="DW">
      <formula>NOT(ISERROR(SEARCH("DW",X324)))</formula>
    </cfRule>
  </conditionalFormatting>
  <conditionalFormatting sqref="X324">
    <cfRule type="containsText" dxfId="1578" priority="11610" stopIfTrue="1" operator="containsText" text="NC">
      <formula>NOT(ISERROR(SEARCH("NC",X324)))</formula>
    </cfRule>
  </conditionalFormatting>
  <conditionalFormatting sqref="AE306:AE309">
    <cfRule type="containsText" dxfId="1577" priority="11611" stopIfTrue="1" operator="containsText" text="NS">
      <formula>NOT(ISERROR(SEARCH("NS",AE306:AE309)))</formula>
    </cfRule>
  </conditionalFormatting>
  <conditionalFormatting sqref="AE306:AE309">
    <cfRule type="containsText" dxfId="1576" priority="11612" stopIfTrue="1" operator="containsText" text="DW">
      <formula>NOT(ISERROR(SEARCH("DW",AE306:AE309)))</formula>
    </cfRule>
  </conditionalFormatting>
  <conditionalFormatting sqref="AE306:AE309">
    <cfRule type="containsText" dxfId="1575" priority="11613" stopIfTrue="1" operator="containsText" text="NC">
      <formula>NOT(ISERROR(SEARCH("NC",AE306:AE309)))</formula>
    </cfRule>
  </conditionalFormatting>
  <conditionalFormatting sqref="AE320:AE323">
    <cfRule type="containsText" dxfId="1574" priority="11614" stopIfTrue="1" operator="containsText" text="NS">
      <formula>NOT(ISERROR(SEARCH("NS",AE320:AE323)))</formula>
    </cfRule>
  </conditionalFormatting>
  <conditionalFormatting sqref="AE320:AE323">
    <cfRule type="containsText" dxfId="1573" priority="11615" stopIfTrue="1" operator="containsText" text="DW">
      <formula>NOT(ISERROR(SEARCH("DW",AE320:AE323)))</formula>
    </cfRule>
  </conditionalFormatting>
  <conditionalFormatting sqref="AE320:AE323">
    <cfRule type="containsText" dxfId="1572" priority="11616" stopIfTrue="1" operator="containsText" text="NC">
      <formula>NOT(ISERROR(SEARCH("NC",AE320:AE323)))</formula>
    </cfRule>
  </conditionalFormatting>
  <conditionalFormatting sqref="AE325:AE345">
    <cfRule type="containsText" dxfId="1571" priority="11617" stopIfTrue="1" operator="containsText" text="NS">
      <formula>NOT(ISERROR(SEARCH("NS",AE325:AE345)))</formula>
    </cfRule>
  </conditionalFormatting>
  <conditionalFormatting sqref="AE325:AE345">
    <cfRule type="containsText" dxfId="1570" priority="11618" stopIfTrue="1" operator="containsText" text="DW">
      <formula>NOT(ISERROR(SEARCH("DW",AE325:AE345)))</formula>
    </cfRule>
  </conditionalFormatting>
  <conditionalFormatting sqref="AE325:AE345">
    <cfRule type="containsText" dxfId="1569" priority="11619" stopIfTrue="1" operator="containsText" text="NC">
      <formula>NOT(ISERROR(SEARCH("NC",AE325:AE345)))</formula>
    </cfRule>
  </conditionalFormatting>
  <conditionalFormatting sqref="AE310">
    <cfRule type="containsText" dxfId="1568" priority="11620" stopIfTrue="1" operator="containsText" text="NS">
      <formula>NOT(ISERROR(SEARCH("NS",AE310)))</formula>
    </cfRule>
  </conditionalFormatting>
  <conditionalFormatting sqref="AE310">
    <cfRule type="containsText" dxfId="1567" priority="11621" stopIfTrue="1" operator="containsText" text="DW">
      <formula>NOT(ISERROR(SEARCH("DW",AE310)))</formula>
    </cfRule>
  </conditionalFormatting>
  <conditionalFormatting sqref="AE310">
    <cfRule type="containsText" dxfId="1566" priority="11622" stopIfTrue="1" operator="containsText" text="NC">
      <formula>NOT(ISERROR(SEARCH("NC",AE310)))</formula>
    </cfRule>
  </conditionalFormatting>
  <conditionalFormatting sqref="AE317:AE319">
    <cfRule type="containsText" dxfId="1565" priority="11623" stopIfTrue="1" operator="containsText" text="NS">
      <formula>NOT(ISERROR(SEARCH("NS",AE317:AE319)))</formula>
    </cfRule>
  </conditionalFormatting>
  <conditionalFormatting sqref="AE317:AE319">
    <cfRule type="containsText" dxfId="1564" priority="11624" stopIfTrue="1" operator="containsText" text="DW">
      <formula>NOT(ISERROR(SEARCH("DW",AE317:AE319)))</formula>
    </cfRule>
  </conditionalFormatting>
  <conditionalFormatting sqref="AE317:AE319">
    <cfRule type="containsText" dxfId="1563" priority="11625" stopIfTrue="1" operator="containsText" text="NC">
      <formula>NOT(ISERROR(SEARCH("NC",AE317:AE319)))</formula>
    </cfRule>
  </conditionalFormatting>
  <conditionalFormatting sqref="AE313:AE314">
    <cfRule type="containsText" dxfId="1562" priority="11626" stopIfTrue="1" operator="containsText" text="NS">
      <formula>NOT(ISERROR(SEARCH("NS",AE313:AE314)))</formula>
    </cfRule>
  </conditionalFormatting>
  <conditionalFormatting sqref="AE313:AE314">
    <cfRule type="containsText" dxfId="1561" priority="11627" stopIfTrue="1" operator="containsText" text="DW">
      <formula>NOT(ISERROR(SEARCH("DW",AE313:AE314)))</formula>
    </cfRule>
  </conditionalFormatting>
  <conditionalFormatting sqref="AE313:AE314">
    <cfRule type="containsText" dxfId="1560" priority="11628" stopIfTrue="1" operator="containsText" text="NC">
      <formula>NOT(ISERROR(SEARCH("NC",AE313:AE314)))</formula>
    </cfRule>
  </conditionalFormatting>
  <conditionalFormatting sqref="AE311:AE312">
    <cfRule type="containsText" dxfId="1559" priority="11629" stopIfTrue="1" operator="containsText" text="NS">
      <formula>NOT(ISERROR(SEARCH("NS",AE311:AE312)))</formula>
    </cfRule>
  </conditionalFormatting>
  <conditionalFormatting sqref="AE311:AE312">
    <cfRule type="containsText" dxfId="1558" priority="11630" stopIfTrue="1" operator="containsText" text="DW">
      <formula>NOT(ISERROR(SEARCH("DW",AE311:AE312)))</formula>
    </cfRule>
  </conditionalFormatting>
  <conditionalFormatting sqref="AE311:AE312">
    <cfRule type="containsText" dxfId="1557" priority="11631" stopIfTrue="1" operator="containsText" text="NC">
      <formula>NOT(ISERROR(SEARCH("NC",AE311:AE312)))</formula>
    </cfRule>
  </conditionalFormatting>
  <conditionalFormatting sqref="AE315">
    <cfRule type="containsText" dxfId="1556" priority="11632" stopIfTrue="1" operator="containsText" text="NS">
      <formula>NOT(ISERROR(SEARCH("NS",AE315)))</formula>
    </cfRule>
  </conditionalFormatting>
  <conditionalFormatting sqref="AE315">
    <cfRule type="containsText" dxfId="1555" priority="11633" stopIfTrue="1" operator="containsText" text="DW">
      <formula>NOT(ISERROR(SEARCH("DW",AE315)))</formula>
    </cfRule>
  </conditionalFormatting>
  <conditionalFormatting sqref="AE315">
    <cfRule type="containsText" dxfId="1554" priority="11634" stopIfTrue="1" operator="containsText" text="NC">
      <formula>NOT(ISERROR(SEARCH("NC",AE315)))</formula>
    </cfRule>
  </conditionalFormatting>
  <conditionalFormatting sqref="AE316">
    <cfRule type="containsText" dxfId="1553" priority="11635" stopIfTrue="1" operator="containsText" text="NS">
      <formula>NOT(ISERROR(SEARCH("NS",AE316)))</formula>
    </cfRule>
  </conditionalFormatting>
  <conditionalFormatting sqref="AE316">
    <cfRule type="containsText" dxfId="1552" priority="11636" stopIfTrue="1" operator="containsText" text="DW">
      <formula>NOT(ISERROR(SEARCH("DW",AE316)))</formula>
    </cfRule>
  </conditionalFormatting>
  <conditionalFormatting sqref="AE316">
    <cfRule type="containsText" dxfId="1551" priority="11637" stopIfTrue="1" operator="containsText" text="NC">
      <formula>NOT(ISERROR(SEARCH("NC",AE316)))</formula>
    </cfRule>
  </conditionalFormatting>
  <conditionalFormatting sqref="AE324">
    <cfRule type="containsText" dxfId="1550" priority="11638" stopIfTrue="1" operator="containsText" text="NS">
      <formula>NOT(ISERROR(SEARCH("NS",AE324)))</formula>
    </cfRule>
  </conditionalFormatting>
  <conditionalFormatting sqref="AE324">
    <cfRule type="containsText" dxfId="1549" priority="11639" stopIfTrue="1" operator="containsText" text="DW">
      <formula>NOT(ISERROR(SEARCH("DW",AE324)))</formula>
    </cfRule>
  </conditionalFormatting>
  <conditionalFormatting sqref="AE324">
    <cfRule type="containsText" dxfId="1548" priority="11640" stopIfTrue="1" operator="containsText" text="NC">
      <formula>NOT(ISERROR(SEARCH("NC",AE324)))</formula>
    </cfRule>
  </conditionalFormatting>
  <conditionalFormatting sqref="Q306:Q309">
    <cfRule type="containsText" dxfId="1547" priority="11641" stopIfTrue="1" operator="containsText" text="NS">
      <formula>NOT(ISERROR(SEARCH("NS",Q306:Q309)))</formula>
    </cfRule>
  </conditionalFormatting>
  <conditionalFormatting sqref="Q306:Q309">
    <cfRule type="containsText" dxfId="1546" priority="11642" stopIfTrue="1" operator="containsText" text="DW">
      <formula>NOT(ISERROR(SEARCH("DW",Q306:Q309)))</formula>
    </cfRule>
  </conditionalFormatting>
  <conditionalFormatting sqref="Q306:Q309">
    <cfRule type="containsText" dxfId="1545" priority="11643" stopIfTrue="1" operator="containsText" text="NC">
      <formula>NOT(ISERROR(SEARCH("NC",Q306:Q309)))</formula>
    </cfRule>
  </conditionalFormatting>
  <conditionalFormatting sqref="Q320:Q323">
    <cfRule type="containsText" dxfId="1544" priority="11644" stopIfTrue="1" operator="containsText" text="NS">
      <formula>NOT(ISERROR(SEARCH("NS",Q320:Q323)))</formula>
    </cfRule>
  </conditionalFormatting>
  <conditionalFormatting sqref="Q320:Q323">
    <cfRule type="containsText" dxfId="1543" priority="11645" stopIfTrue="1" operator="containsText" text="DW">
      <formula>NOT(ISERROR(SEARCH("DW",Q320:Q323)))</formula>
    </cfRule>
  </conditionalFormatting>
  <conditionalFormatting sqref="Q320:Q323">
    <cfRule type="containsText" dxfId="1542" priority="11646" stopIfTrue="1" operator="containsText" text="NC">
      <formula>NOT(ISERROR(SEARCH("NC",Q320:Q323)))</formula>
    </cfRule>
  </conditionalFormatting>
  <conditionalFormatting sqref="Q325:Q345">
    <cfRule type="containsText" dxfId="1541" priority="11647" stopIfTrue="1" operator="containsText" text="NS">
      <formula>NOT(ISERROR(SEARCH("NS",Q325:Q345)))</formula>
    </cfRule>
  </conditionalFormatting>
  <conditionalFormatting sqref="Q325:Q345">
    <cfRule type="containsText" dxfId="1540" priority="11648" stopIfTrue="1" operator="containsText" text="DW">
      <formula>NOT(ISERROR(SEARCH("DW",Q325:Q345)))</formula>
    </cfRule>
  </conditionalFormatting>
  <conditionalFormatting sqref="Q325:Q345">
    <cfRule type="containsText" dxfId="1539" priority="11649" stopIfTrue="1" operator="containsText" text="NC">
      <formula>NOT(ISERROR(SEARCH("NC",Q325:Q345)))</formula>
    </cfRule>
  </conditionalFormatting>
  <conditionalFormatting sqref="Q310">
    <cfRule type="containsText" dxfId="1538" priority="11650" stopIfTrue="1" operator="containsText" text="NS">
      <formula>NOT(ISERROR(SEARCH("NS",Q310)))</formula>
    </cfRule>
  </conditionalFormatting>
  <conditionalFormatting sqref="Q310">
    <cfRule type="containsText" dxfId="1537" priority="11651" stopIfTrue="1" operator="containsText" text="DW">
      <formula>NOT(ISERROR(SEARCH("DW",Q310)))</formula>
    </cfRule>
  </conditionalFormatting>
  <conditionalFormatting sqref="Q310">
    <cfRule type="containsText" dxfId="1536" priority="11652" stopIfTrue="1" operator="containsText" text="NC">
      <formula>NOT(ISERROR(SEARCH("NC",Q310)))</formula>
    </cfRule>
  </conditionalFormatting>
  <conditionalFormatting sqref="Q317:Q319">
    <cfRule type="containsText" dxfId="1535" priority="11653" stopIfTrue="1" operator="containsText" text="NS">
      <formula>NOT(ISERROR(SEARCH("NS",Q317:Q319)))</formula>
    </cfRule>
  </conditionalFormatting>
  <conditionalFormatting sqref="Q317:Q319">
    <cfRule type="containsText" dxfId="1534" priority="11654" stopIfTrue="1" operator="containsText" text="DW">
      <formula>NOT(ISERROR(SEARCH("DW",Q317:Q319)))</formula>
    </cfRule>
  </conditionalFormatting>
  <conditionalFormatting sqref="Q317:Q319">
    <cfRule type="containsText" dxfId="1533" priority="11655" stopIfTrue="1" operator="containsText" text="NC">
      <formula>NOT(ISERROR(SEARCH("NC",Q317:Q319)))</formula>
    </cfRule>
  </conditionalFormatting>
  <conditionalFormatting sqref="Q313:Q314">
    <cfRule type="containsText" dxfId="1532" priority="11656" stopIfTrue="1" operator="containsText" text="NS">
      <formula>NOT(ISERROR(SEARCH("NS",Q313:Q314)))</formula>
    </cfRule>
  </conditionalFormatting>
  <conditionalFormatting sqref="Q313:Q314">
    <cfRule type="containsText" dxfId="1531" priority="11657" stopIfTrue="1" operator="containsText" text="DW">
      <formula>NOT(ISERROR(SEARCH("DW",Q313:Q314)))</formula>
    </cfRule>
  </conditionalFormatting>
  <conditionalFormatting sqref="Q313:Q314">
    <cfRule type="containsText" dxfId="1530" priority="11658" stopIfTrue="1" operator="containsText" text="NC">
      <formula>NOT(ISERROR(SEARCH("NC",Q313:Q314)))</formula>
    </cfRule>
  </conditionalFormatting>
  <conditionalFormatting sqref="Q311:Q312">
    <cfRule type="containsText" dxfId="1529" priority="11659" stopIfTrue="1" operator="containsText" text="NS">
      <formula>NOT(ISERROR(SEARCH("NS",Q311:Q312)))</formula>
    </cfRule>
  </conditionalFormatting>
  <conditionalFormatting sqref="Q311:Q312">
    <cfRule type="containsText" dxfId="1528" priority="11660" stopIfTrue="1" operator="containsText" text="DW">
      <formula>NOT(ISERROR(SEARCH("DW",Q311:Q312)))</formula>
    </cfRule>
  </conditionalFormatting>
  <conditionalFormatting sqref="Q311:Q312">
    <cfRule type="containsText" dxfId="1527" priority="11661" stopIfTrue="1" operator="containsText" text="NC">
      <formula>NOT(ISERROR(SEARCH("NC",Q311:Q312)))</formula>
    </cfRule>
  </conditionalFormatting>
  <conditionalFormatting sqref="Q315">
    <cfRule type="containsText" dxfId="1526" priority="11662" stopIfTrue="1" operator="containsText" text="NS">
      <formula>NOT(ISERROR(SEARCH("NS",Q315)))</formula>
    </cfRule>
  </conditionalFormatting>
  <conditionalFormatting sqref="Q315">
    <cfRule type="containsText" dxfId="1525" priority="11663" stopIfTrue="1" operator="containsText" text="DW">
      <formula>NOT(ISERROR(SEARCH("DW",Q315)))</formula>
    </cfRule>
  </conditionalFormatting>
  <conditionalFormatting sqref="Q315">
    <cfRule type="containsText" dxfId="1524" priority="11664" stopIfTrue="1" operator="containsText" text="NC">
      <formula>NOT(ISERROR(SEARCH("NC",Q315)))</formula>
    </cfRule>
  </conditionalFormatting>
  <conditionalFormatting sqref="Q316">
    <cfRule type="containsText" dxfId="1523" priority="11665" stopIfTrue="1" operator="containsText" text="NS">
      <formula>NOT(ISERROR(SEARCH("NS",Q316)))</formula>
    </cfRule>
  </conditionalFormatting>
  <conditionalFormatting sqref="Q316">
    <cfRule type="containsText" dxfId="1522" priority="11666" stopIfTrue="1" operator="containsText" text="DW">
      <formula>NOT(ISERROR(SEARCH("DW",Q316)))</formula>
    </cfRule>
  </conditionalFormatting>
  <conditionalFormatting sqref="Q316">
    <cfRule type="containsText" dxfId="1521" priority="11667" stopIfTrue="1" operator="containsText" text="NC">
      <formula>NOT(ISERROR(SEARCH("NC",Q316)))</formula>
    </cfRule>
  </conditionalFormatting>
  <conditionalFormatting sqref="Q324">
    <cfRule type="containsText" dxfId="1520" priority="11668" stopIfTrue="1" operator="containsText" text="NS">
      <formula>NOT(ISERROR(SEARCH("NS",Q324)))</formula>
    </cfRule>
  </conditionalFormatting>
  <conditionalFormatting sqref="Q324">
    <cfRule type="containsText" dxfId="1519" priority="11669" stopIfTrue="1" operator="containsText" text="DW">
      <formula>NOT(ISERROR(SEARCH("DW",Q324)))</formula>
    </cfRule>
  </conditionalFormatting>
  <conditionalFormatting sqref="Q324">
    <cfRule type="containsText" dxfId="1518" priority="11670" stopIfTrue="1" operator="containsText" text="NC">
      <formula>NOT(ISERROR(SEARCH("NC",Q324)))</formula>
    </cfRule>
  </conditionalFormatting>
  <conditionalFormatting sqref="M306:M309">
    <cfRule type="containsText" dxfId="1517" priority="11671" stopIfTrue="1" operator="containsText" text="NS">
      <formula>NOT(ISERROR(SEARCH("NS",M306:M309)))</formula>
    </cfRule>
  </conditionalFormatting>
  <conditionalFormatting sqref="M306:M309">
    <cfRule type="containsText" dxfId="1516" priority="11672" stopIfTrue="1" operator="containsText" text="DW">
      <formula>NOT(ISERROR(SEARCH("DW",M306:M309)))</formula>
    </cfRule>
  </conditionalFormatting>
  <conditionalFormatting sqref="M306:M309">
    <cfRule type="containsText" dxfId="1515" priority="11673" stopIfTrue="1" operator="containsText" text="NC">
      <formula>NOT(ISERROR(SEARCH("NC",M306:M309)))</formula>
    </cfRule>
  </conditionalFormatting>
  <conditionalFormatting sqref="M320:M323">
    <cfRule type="containsText" dxfId="1514" priority="11674" stopIfTrue="1" operator="containsText" text="NS">
      <formula>NOT(ISERROR(SEARCH("NS",M320:M323)))</formula>
    </cfRule>
  </conditionalFormatting>
  <conditionalFormatting sqref="M320:M323">
    <cfRule type="containsText" dxfId="1513" priority="11675" stopIfTrue="1" operator="containsText" text="DW">
      <formula>NOT(ISERROR(SEARCH("DW",M320:M323)))</formula>
    </cfRule>
  </conditionalFormatting>
  <conditionalFormatting sqref="M320:M323">
    <cfRule type="containsText" dxfId="1512" priority="11676" stopIfTrue="1" operator="containsText" text="NC">
      <formula>NOT(ISERROR(SEARCH("NC",M320:M323)))</formula>
    </cfRule>
  </conditionalFormatting>
  <conditionalFormatting sqref="M325:M345">
    <cfRule type="containsText" dxfId="1511" priority="11677" stopIfTrue="1" operator="containsText" text="NS">
      <formula>NOT(ISERROR(SEARCH("NS",M325:M345)))</formula>
    </cfRule>
  </conditionalFormatting>
  <conditionalFormatting sqref="M325:M345">
    <cfRule type="containsText" dxfId="1510" priority="11678" stopIfTrue="1" operator="containsText" text="DW">
      <formula>NOT(ISERROR(SEARCH("DW",M325:M345)))</formula>
    </cfRule>
  </conditionalFormatting>
  <conditionalFormatting sqref="M325:M345">
    <cfRule type="containsText" dxfId="1509" priority="11679" stopIfTrue="1" operator="containsText" text="NC">
      <formula>NOT(ISERROR(SEARCH("NC",M325:M345)))</formula>
    </cfRule>
  </conditionalFormatting>
  <conditionalFormatting sqref="M310">
    <cfRule type="containsText" dxfId="1508" priority="11680" stopIfTrue="1" operator="containsText" text="NS">
      <formula>NOT(ISERROR(SEARCH("NS",M310)))</formula>
    </cfRule>
  </conditionalFormatting>
  <conditionalFormatting sqref="M310">
    <cfRule type="containsText" dxfId="1507" priority="11681" stopIfTrue="1" operator="containsText" text="DW">
      <formula>NOT(ISERROR(SEARCH("DW",M310)))</formula>
    </cfRule>
  </conditionalFormatting>
  <conditionalFormatting sqref="M310">
    <cfRule type="containsText" dxfId="1506" priority="11682" stopIfTrue="1" operator="containsText" text="NC">
      <formula>NOT(ISERROR(SEARCH("NC",M310)))</formula>
    </cfRule>
  </conditionalFormatting>
  <conditionalFormatting sqref="M317:M319">
    <cfRule type="containsText" dxfId="1505" priority="11683" stopIfTrue="1" operator="containsText" text="NS">
      <formula>NOT(ISERROR(SEARCH("NS",M317:M319)))</formula>
    </cfRule>
  </conditionalFormatting>
  <conditionalFormatting sqref="M317:M319">
    <cfRule type="containsText" dxfId="1504" priority="11684" stopIfTrue="1" operator="containsText" text="DW">
      <formula>NOT(ISERROR(SEARCH("DW",M317:M319)))</formula>
    </cfRule>
  </conditionalFormatting>
  <conditionalFormatting sqref="M317:M319">
    <cfRule type="containsText" dxfId="1503" priority="11685" stopIfTrue="1" operator="containsText" text="NC">
      <formula>NOT(ISERROR(SEARCH("NC",M317:M319)))</formula>
    </cfRule>
  </conditionalFormatting>
  <conditionalFormatting sqref="M313:M314">
    <cfRule type="containsText" dxfId="1502" priority="11686" stopIfTrue="1" operator="containsText" text="NS">
      <formula>NOT(ISERROR(SEARCH("NS",M313:M314)))</formula>
    </cfRule>
  </conditionalFormatting>
  <conditionalFormatting sqref="M313:M314">
    <cfRule type="containsText" dxfId="1501" priority="11687" stopIfTrue="1" operator="containsText" text="DW">
      <formula>NOT(ISERROR(SEARCH("DW",M313:M314)))</formula>
    </cfRule>
  </conditionalFormatting>
  <conditionalFormatting sqref="M313:M314">
    <cfRule type="containsText" dxfId="1500" priority="11688" stopIfTrue="1" operator="containsText" text="NC">
      <formula>NOT(ISERROR(SEARCH("NC",M313:M314)))</formula>
    </cfRule>
  </conditionalFormatting>
  <conditionalFormatting sqref="M311:M312">
    <cfRule type="containsText" dxfId="1499" priority="11689" stopIfTrue="1" operator="containsText" text="NS">
      <formula>NOT(ISERROR(SEARCH("NS",M311:M312)))</formula>
    </cfRule>
  </conditionalFormatting>
  <conditionalFormatting sqref="M311:M312">
    <cfRule type="containsText" dxfId="1498" priority="11690" stopIfTrue="1" operator="containsText" text="DW">
      <formula>NOT(ISERROR(SEARCH("DW",M311:M312)))</formula>
    </cfRule>
  </conditionalFormatting>
  <conditionalFormatting sqref="M311:M312">
    <cfRule type="containsText" dxfId="1497" priority="11691" stopIfTrue="1" operator="containsText" text="NC">
      <formula>NOT(ISERROR(SEARCH("NC",M311:M312)))</formula>
    </cfRule>
  </conditionalFormatting>
  <conditionalFormatting sqref="M315">
    <cfRule type="containsText" dxfId="1496" priority="11692" stopIfTrue="1" operator="containsText" text="NS">
      <formula>NOT(ISERROR(SEARCH("NS",M315)))</formula>
    </cfRule>
  </conditionalFormatting>
  <conditionalFormatting sqref="M315">
    <cfRule type="containsText" dxfId="1495" priority="11693" stopIfTrue="1" operator="containsText" text="DW">
      <formula>NOT(ISERROR(SEARCH("DW",M315)))</formula>
    </cfRule>
  </conditionalFormatting>
  <conditionalFormatting sqref="M315">
    <cfRule type="containsText" dxfId="1494" priority="11694" stopIfTrue="1" operator="containsText" text="NC">
      <formula>NOT(ISERROR(SEARCH("NC",M315)))</formula>
    </cfRule>
  </conditionalFormatting>
  <conditionalFormatting sqref="M316">
    <cfRule type="containsText" dxfId="1493" priority="11695" stopIfTrue="1" operator="containsText" text="NS">
      <formula>NOT(ISERROR(SEARCH("NS",M316)))</formula>
    </cfRule>
  </conditionalFormatting>
  <conditionalFormatting sqref="M316">
    <cfRule type="containsText" dxfId="1492" priority="11696" stopIfTrue="1" operator="containsText" text="DW">
      <formula>NOT(ISERROR(SEARCH("DW",M316)))</formula>
    </cfRule>
  </conditionalFormatting>
  <conditionalFormatting sqref="M316">
    <cfRule type="containsText" dxfId="1491" priority="11697" stopIfTrue="1" operator="containsText" text="NC">
      <formula>NOT(ISERROR(SEARCH("NC",M316)))</formula>
    </cfRule>
  </conditionalFormatting>
  <conditionalFormatting sqref="M324">
    <cfRule type="containsText" dxfId="1490" priority="11698" stopIfTrue="1" operator="containsText" text="NS">
      <formula>NOT(ISERROR(SEARCH("NS",M324)))</formula>
    </cfRule>
  </conditionalFormatting>
  <conditionalFormatting sqref="M324">
    <cfRule type="containsText" dxfId="1489" priority="11699" stopIfTrue="1" operator="containsText" text="DW">
      <formula>NOT(ISERROR(SEARCH("DW",M324)))</formula>
    </cfRule>
  </conditionalFormatting>
  <conditionalFormatting sqref="M324">
    <cfRule type="containsText" dxfId="1488" priority="11700" stopIfTrue="1" operator="containsText" text="NC">
      <formula>NOT(ISERROR(SEARCH("NC",M324)))</formula>
    </cfRule>
  </conditionalFormatting>
  <conditionalFormatting sqref="K306:K309">
    <cfRule type="containsText" dxfId="1487" priority="11701" stopIfTrue="1" operator="containsText" text="NS">
      <formula>NOT(ISERROR(SEARCH("NS",K306:K309)))</formula>
    </cfRule>
  </conditionalFormatting>
  <conditionalFormatting sqref="K306:K309">
    <cfRule type="containsText" dxfId="1486" priority="11702" stopIfTrue="1" operator="containsText" text="DW">
      <formula>NOT(ISERROR(SEARCH("DW",K306:K309)))</formula>
    </cfRule>
  </conditionalFormatting>
  <conditionalFormatting sqref="K306:K309">
    <cfRule type="containsText" dxfId="1485" priority="11703" stopIfTrue="1" operator="containsText" text="NC">
      <formula>NOT(ISERROR(SEARCH("NC",K306:K309)))</formula>
    </cfRule>
  </conditionalFormatting>
  <conditionalFormatting sqref="K320:K323">
    <cfRule type="containsText" dxfId="1484" priority="11704" stopIfTrue="1" operator="containsText" text="NS">
      <formula>NOT(ISERROR(SEARCH("NS",K320:K323)))</formula>
    </cfRule>
  </conditionalFormatting>
  <conditionalFormatting sqref="K320:K323">
    <cfRule type="containsText" dxfId="1483" priority="11705" stopIfTrue="1" operator="containsText" text="DW">
      <formula>NOT(ISERROR(SEARCH("DW",K320:K323)))</formula>
    </cfRule>
  </conditionalFormatting>
  <conditionalFormatting sqref="K320:K323">
    <cfRule type="containsText" dxfId="1482" priority="11706" stopIfTrue="1" operator="containsText" text="NC">
      <formula>NOT(ISERROR(SEARCH("NC",K320:K323)))</formula>
    </cfRule>
  </conditionalFormatting>
  <conditionalFormatting sqref="K325:K345">
    <cfRule type="containsText" dxfId="1481" priority="11707" stopIfTrue="1" operator="containsText" text="NS">
      <formula>NOT(ISERROR(SEARCH("NS",K325:K345)))</formula>
    </cfRule>
  </conditionalFormatting>
  <conditionalFormatting sqref="K325:K345">
    <cfRule type="containsText" dxfId="1480" priority="11708" stopIfTrue="1" operator="containsText" text="DW">
      <formula>NOT(ISERROR(SEARCH("DW",K325:K345)))</formula>
    </cfRule>
  </conditionalFormatting>
  <conditionalFormatting sqref="K325:K345">
    <cfRule type="containsText" dxfId="1479" priority="11709" stopIfTrue="1" operator="containsText" text="NC">
      <formula>NOT(ISERROR(SEARCH("NC",K325:K345)))</formula>
    </cfRule>
  </conditionalFormatting>
  <conditionalFormatting sqref="K310">
    <cfRule type="containsText" dxfId="1478" priority="11710" stopIfTrue="1" operator="containsText" text="NS">
      <formula>NOT(ISERROR(SEARCH("NS",K310)))</formula>
    </cfRule>
  </conditionalFormatting>
  <conditionalFormatting sqref="K310">
    <cfRule type="containsText" dxfId="1477" priority="11711" stopIfTrue="1" operator="containsText" text="DW">
      <formula>NOT(ISERROR(SEARCH("DW",K310)))</formula>
    </cfRule>
  </conditionalFormatting>
  <conditionalFormatting sqref="K310">
    <cfRule type="containsText" dxfId="1476" priority="11712" stopIfTrue="1" operator="containsText" text="NC">
      <formula>NOT(ISERROR(SEARCH("NC",K310)))</formula>
    </cfRule>
  </conditionalFormatting>
  <conditionalFormatting sqref="K317:K319">
    <cfRule type="containsText" dxfId="1475" priority="11713" stopIfTrue="1" operator="containsText" text="NS">
      <formula>NOT(ISERROR(SEARCH("NS",K317:K319)))</formula>
    </cfRule>
  </conditionalFormatting>
  <conditionalFormatting sqref="K317:K319">
    <cfRule type="containsText" dxfId="1474" priority="11714" stopIfTrue="1" operator="containsText" text="DW">
      <formula>NOT(ISERROR(SEARCH("DW",K317:K319)))</formula>
    </cfRule>
  </conditionalFormatting>
  <conditionalFormatting sqref="K317:K319">
    <cfRule type="containsText" dxfId="1473" priority="11715" stopIfTrue="1" operator="containsText" text="NC">
      <formula>NOT(ISERROR(SEARCH("NC",K317:K319)))</formula>
    </cfRule>
  </conditionalFormatting>
  <conditionalFormatting sqref="K313:K314">
    <cfRule type="containsText" dxfId="1472" priority="11716" stopIfTrue="1" operator="containsText" text="NS">
      <formula>NOT(ISERROR(SEARCH("NS",K313:K314)))</formula>
    </cfRule>
  </conditionalFormatting>
  <conditionalFormatting sqref="K313:K314">
    <cfRule type="containsText" dxfId="1471" priority="11717" stopIfTrue="1" operator="containsText" text="DW">
      <formula>NOT(ISERROR(SEARCH("DW",K313:K314)))</formula>
    </cfRule>
  </conditionalFormatting>
  <conditionalFormatting sqref="K313:K314">
    <cfRule type="containsText" dxfId="1470" priority="11718" stopIfTrue="1" operator="containsText" text="NC">
      <formula>NOT(ISERROR(SEARCH("NC",K313:K314)))</formula>
    </cfRule>
  </conditionalFormatting>
  <conditionalFormatting sqref="K311:K312">
    <cfRule type="containsText" dxfId="1469" priority="11719" stopIfTrue="1" operator="containsText" text="NS">
      <formula>NOT(ISERROR(SEARCH("NS",K311:K312)))</formula>
    </cfRule>
  </conditionalFormatting>
  <conditionalFormatting sqref="K311:K312">
    <cfRule type="containsText" dxfId="1468" priority="11720" stopIfTrue="1" operator="containsText" text="DW">
      <formula>NOT(ISERROR(SEARCH("DW",K311:K312)))</formula>
    </cfRule>
  </conditionalFormatting>
  <conditionalFormatting sqref="K311:K312">
    <cfRule type="containsText" dxfId="1467" priority="11721" stopIfTrue="1" operator="containsText" text="NC">
      <formula>NOT(ISERROR(SEARCH("NC",K311:K312)))</formula>
    </cfRule>
  </conditionalFormatting>
  <conditionalFormatting sqref="K315">
    <cfRule type="containsText" dxfId="1466" priority="11722" stopIfTrue="1" operator="containsText" text="NS">
      <formula>NOT(ISERROR(SEARCH("NS",K315)))</formula>
    </cfRule>
  </conditionalFormatting>
  <conditionalFormatting sqref="K315">
    <cfRule type="containsText" dxfId="1465" priority="11723" stopIfTrue="1" operator="containsText" text="DW">
      <formula>NOT(ISERROR(SEARCH("DW",K315)))</formula>
    </cfRule>
  </conditionalFormatting>
  <conditionalFormatting sqref="K315">
    <cfRule type="containsText" dxfId="1464" priority="11724" stopIfTrue="1" operator="containsText" text="NC">
      <formula>NOT(ISERROR(SEARCH("NC",K315)))</formula>
    </cfRule>
  </conditionalFormatting>
  <conditionalFormatting sqref="K316">
    <cfRule type="containsText" dxfId="1463" priority="11725" stopIfTrue="1" operator="containsText" text="NS">
      <formula>NOT(ISERROR(SEARCH("NS",K316)))</formula>
    </cfRule>
  </conditionalFormatting>
  <conditionalFormatting sqref="K316">
    <cfRule type="containsText" dxfId="1462" priority="11726" stopIfTrue="1" operator="containsText" text="DW">
      <formula>NOT(ISERROR(SEARCH("DW",K316)))</formula>
    </cfRule>
  </conditionalFormatting>
  <conditionalFormatting sqref="K316">
    <cfRule type="containsText" dxfId="1461" priority="11727" stopIfTrue="1" operator="containsText" text="NC">
      <formula>NOT(ISERROR(SEARCH("NC",K316)))</formula>
    </cfRule>
  </conditionalFormatting>
  <conditionalFormatting sqref="K324">
    <cfRule type="containsText" dxfId="1460" priority="11728" stopIfTrue="1" operator="containsText" text="NS">
      <formula>NOT(ISERROR(SEARCH("NS",K324)))</formula>
    </cfRule>
  </conditionalFormatting>
  <conditionalFormatting sqref="K324">
    <cfRule type="containsText" dxfId="1459" priority="11729" stopIfTrue="1" operator="containsText" text="DW">
      <formula>NOT(ISERROR(SEARCH("DW",K324)))</formula>
    </cfRule>
  </conditionalFormatting>
  <conditionalFormatting sqref="K324">
    <cfRule type="containsText" dxfId="1458" priority="11730" stopIfTrue="1" operator="containsText" text="NC">
      <formula>NOT(ISERROR(SEARCH("NC",K324)))</formula>
    </cfRule>
  </conditionalFormatting>
  <conditionalFormatting sqref="AX306:AX309">
    <cfRule type="containsText" dxfId="1457" priority="11731" stopIfTrue="1" operator="containsText" text="NS">
      <formula>NOT(ISERROR(SEARCH("NS",AX306:AX309)))</formula>
    </cfRule>
  </conditionalFormatting>
  <conditionalFormatting sqref="AX306:AX309">
    <cfRule type="containsText" dxfId="1456" priority="11732" stopIfTrue="1" operator="containsText" text="DW">
      <formula>NOT(ISERROR(SEARCH("DW",AX306:AX309)))</formula>
    </cfRule>
  </conditionalFormatting>
  <conditionalFormatting sqref="AX306:AX309">
    <cfRule type="containsText" dxfId="1455" priority="11733" stopIfTrue="1" operator="containsText" text="NC">
      <formula>NOT(ISERROR(SEARCH("NC",AX306:AX309)))</formula>
    </cfRule>
  </conditionalFormatting>
  <conditionalFormatting sqref="AX320:AX323">
    <cfRule type="containsText" dxfId="1454" priority="11734" stopIfTrue="1" operator="containsText" text="NS">
      <formula>NOT(ISERROR(SEARCH("NS",AX320:AX323)))</formula>
    </cfRule>
  </conditionalFormatting>
  <conditionalFormatting sqref="AX320:AX323">
    <cfRule type="containsText" dxfId="1453" priority="11735" stopIfTrue="1" operator="containsText" text="DW">
      <formula>NOT(ISERROR(SEARCH("DW",AX320:AX323)))</formula>
    </cfRule>
  </conditionalFormatting>
  <conditionalFormatting sqref="AX320:AX323">
    <cfRule type="containsText" dxfId="1452" priority="11736" stopIfTrue="1" operator="containsText" text="NC">
      <formula>NOT(ISERROR(SEARCH("NC",AX320:AX323)))</formula>
    </cfRule>
  </conditionalFormatting>
  <conditionalFormatting sqref="AX325:AX345">
    <cfRule type="containsText" dxfId="1451" priority="11737" stopIfTrue="1" operator="containsText" text="NS">
      <formula>NOT(ISERROR(SEARCH("NS",AX325:AX345)))</formula>
    </cfRule>
  </conditionalFormatting>
  <conditionalFormatting sqref="AX325:AX345">
    <cfRule type="containsText" dxfId="1450" priority="11738" stopIfTrue="1" operator="containsText" text="DW">
      <formula>NOT(ISERROR(SEARCH("DW",AX325:AX345)))</formula>
    </cfRule>
  </conditionalFormatting>
  <conditionalFormatting sqref="AX325:AX345">
    <cfRule type="containsText" dxfId="1449" priority="11739" stopIfTrue="1" operator="containsText" text="NC">
      <formula>NOT(ISERROR(SEARCH("NC",AX325:AX345)))</formula>
    </cfRule>
  </conditionalFormatting>
  <conditionalFormatting sqref="AX310">
    <cfRule type="containsText" dxfId="1448" priority="11740" stopIfTrue="1" operator="containsText" text="NS">
      <formula>NOT(ISERROR(SEARCH("NS",AX310)))</formula>
    </cfRule>
  </conditionalFormatting>
  <conditionalFormatting sqref="AX310">
    <cfRule type="containsText" dxfId="1447" priority="11741" stopIfTrue="1" operator="containsText" text="DW">
      <formula>NOT(ISERROR(SEARCH("DW",AX310)))</formula>
    </cfRule>
  </conditionalFormatting>
  <conditionalFormatting sqref="AX310">
    <cfRule type="containsText" dxfId="1446" priority="11742" stopIfTrue="1" operator="containsText" text="NC">
      <formula>NOT(ISERROR(SEARCH("NC",AX310)))</formula>
    </cfRule>
  </conditionalFormatting>
  <conditionalFormatting sqref="AX317:AX319">
    <cfRule type="containsText" dxfId="1445" priority="11743" stopIfTrue="1" operator="containsText" text="NS">
      <formula>NOT(ISERROR(SEARCH("NS",AX317:AX319)))</formula>
    </cfRule>
  </conditionalFormatting>
  <conditionalFormatting sqref="AX317:AX319">
    <cfRule type="containsText" dxfId="1444" priority="11744" stopIfTrue="1" operator="containsText" text="DW">
      <formula>NOT(ISERROR(SEARCH("DW",AX317:AX319)))</formula>
    </cfRule>
  </conditionalFormatting>
  <conditionalFormatting sqref="AX317:AX319">
    <cfRule type="containsText" dxfId="1443" priority="11745" stopIfTrue="1" operator="containsText" text="NC">
      <formula>NOT(ISERROR(SEARCH("NC",AX317:AX319)))</formula>
    </cfRule>
  </conditionalFormatting>
  <conditionalFormatting sqref="AX313:AX314">
    <cfRule type="containsText" dxfId="1442" priority="11746" stopIfTrue="1" operator="containsText" text="NS">
      <formula>NOT(ISERROR(SEARCH("NS",AX313:AX314)))</formula>
    </cfRule>
  </conditionalFormatting>
  <conditionalFormatting sqref="AX313:AX314">
    <cfRule type="containsText" dxfId="1441" priority="11747" stopIfTrue="1" operator="containsText" text="DW">
      <formula>NOT(ISERROR(SEARCH("DW",AX313:AX314)))</formula>
    </cfRule>
  </conditionalFormatting>
  <conditionalFormatting sqref="AX313:AX314">
    <cfRule type="containsText" dxfId="1440" priority="11748" stopIfTrue="1" operator="containsText" text="NC">
      <formula>NOT(ISERROR(SEARCH("NC",AX313:AX314)))</formula>
    </cfRule>
  </conditionalFormatting>
  <conditionalFormatting sqref="AX311:AX312">
    <cfRule type="containsText" dxfId="1439" priority="11749" stopIfTrue="1" operator="containsText" text="NS">
      <formula>NOT(ISERROR(SEARCH("NS",AX311:AX312)))</formula>
    </cfRule>
  </conditionalFormatting>
  <conditionalFormatting sqref="AX311:AX312">
    <cfRule type="containsText" dxfId="1438" priority="11750" stopIfTrue="1" operator="containsText" text="DW">
      <formula>NOT(ISERROR(SEARCH("DW",AX311:AX312)))</formula>
    </cfRule>
  </conditionalFormatting>
  <conditionalFormatting sqref="AX311:AX312">
    <cfRule type="containsText" dxfId="1437" priority="11751" stopIfTrue="1" operator="containsText" text="NC">
      <formula>NOT(ISERROR(SEARCH("NC",AX311:AX312)))</formula>
    </cfRule>
  </conditionalFormatting>
  <conditionalFormatting sqref="AX315">
    <cfRule type="containsText" dxfId="1436" priority="11752" stopIfTrue="1" operator="containsText" text="NS">
      <formula>NOT(ISERROR(SEARCH("NS",AX315)))</formula>
    </cfRule>
  </conditionalFormatting>
  <conditionalFormatting sqref="AX315">
    <cfRule type="containsText" dxfId="1435" priority="11753" stopIfTrue="1" operator="containsText" text="DW">
      <formula>NOT(ISERROR(SEARCH("DW",AX315)))</formula>
    </cfRule>
  </conditionalFormatting>
  <conditionalFormatting sqref="AX315">
    <cfRule type="containsText" dxfId="1434" priority="11754" stopIfTrue="1" operator="containsText" text="NC">
      <formula>NOT(ISERROR(SEARCH("NC",AX315)))</formula>
    </cfRule>
  </conditionalFormatting>
  <conditionalFormatting sqref="AX316">
    <cfRule type="containsText" dxfId="1433" priority="11755" stopIfTrue="1" operator="containsText" text="NS">
      <formula>NOT(ISERROR(SEARCH("NS",AX316)))</formula>
    </cfRule>
  </conditionalFormatting>
  <conditionalFormatting sqref="AX316">
    <cfRule type="containsText" dxfId="1432" priority="11756" stopIfTrue="1" operator="containsText" text="DW">
      <formula>NOT(ISERROR(SEARCH("DW",AX316)))</formula>
    </cfRule>
  </conditionalFormatting>
  <conditionalFormatting sqref="AX316">
    <cfRule type="containsText" dxfId="1431" priority="11757" stopIfTrue="1" operator="containsText" text="NC">
      <formula>NOT(ISERROR(SEARCH("NC",AX316)))</formula>
    </cfRule>
  </conditionalFormatting>
  <conditionalFormatting sqref="AX324">
    <cfRule type="containsText" dxfId="1430" priority="11758" stopIfTrue="1" operator="containsText" text="NS">
      <formula>NOT(ISERROR(SEARCH("NS",AX324)))</formula>
    </cfRule>
  </conditionalFormatting>
  <conditionalFormatting sqref="AX324">
    <cfRule type="containsText" dxfId="1429" priority="11759" stopIfTrue="1" operator="containsText" text="DW">
      <formula>NOT(ISERROR(SEARCH("DW",AX324)))</formula>
    </cfRule>
  </conditionalFormatting>
  <conditionalFormatting sqref="AX324">
    <cfRule type="containsText" dxfId="1428" priority="11760" stopIfTrue="1" operator="containsText" text="NC">
      <formula>NOT(ISERROR(SEARCH("NC",AX324)))</formula>
    </cfRule>
  </conditionalFormatting>
  <conditionalFormatting sqref="AH306:AH309">
    <cfRule type="containsText" dxfId="1427" priority="11761" stopIfTrue="1" operator="containsText" text="NS">
      <formula>NOT(ISERROR(SEARCH("NS",AH306:AH309)))</formula>
    </cfRule>
  </conditionalFormatting>
  <conditionalFormatting sqref="AH306:AH309">
    <cfRule type="containsText" dxfId="1426" priority="11762" stopIfTrue="1" operator="containsText" text="DW">
      <formula>NOT(ISERROR(SEARCH("DW",AH306:AH309)))</formula>
    </cfRule>
  </conditionalFormatting>
  <conditionalFormatting sqref="AH306:AH309">
    <cfRule type="containsText" dxfId="1425" priority="11763" stopIfTrue="1" operator="containsText" text="NC">
      <formula>NOT(ISERROR(SEARCH("NC",AH306:AH309)))</formula>
    </cfRule>
  </conditionalFormatting>
  <conditionalFormatting sqref="AH320:AH323">
    <cfRule type="containsText" dxfId="1424" priority="11764" stopIfTrue="1" operator="containsText" text="NS">
      <formula>NOT(ISERROR(SEARCH("NS",AH320:AH323)))</formula>
    </cfRule>
  </conditionalFormatting>
  <conditionalFormatting sqref="AH320:AH323">
    <cfRule type="containsText" dxfId="1423" priority="11765" stopIfTrue="1" operator="containsText" text="DW">
      <formula>NOT(ISERROR(SEARCH("DW",AH320:AH323)))</formula>
    </cfRule>
  </conditionalFormatting>
  <conditionalFormatting sqref="AH320:AH323">
    <cfRule type="containsText" dxfId="1422" priority="11766" stopIfTrue="1" operator="containsText" text="NC">
      <formula>NOT(ISERROR(SEARCH("NC",AH320:AH323)))</formula>
    </cfRule>
  </conditionalFormatting>
  <conditionalFormatting sqref="AH325:AH345">
    <cfRule type="containsText" dxfId="1421" priority="11767" stopIfTrue="1" operator="containsText" text="NS">
      <formula>NOT(ISERROR(SEARCH("NS",AH325:AH345)))</formula>
    </cfRule>
  </conditionalFormatting>
  <conditionalFormatting sqref="AH325:AH345">
    <cfRule type="containsText" dxfId="1420" priority="11768" stopIfTrue="1" operator="containsText" text="DW">
      <formula>NOT(ISERROR(SEARCH("DW",AH325:AH345)))</formula>
    </cfRule>
  </conditionalFormatting>
  <conditionalFormatting sqref="AH325:AH345">
    <cfRule type="containsText" dxfId="1419" priority="11769" stopIfTrue="1" operator="containsText" text="NC">
      <formula>NOT(ISERROR(SEARCH("NC",AH325:AH345)))</formula>
    </cfRule>
  </conditionalFormatting>
  <conditionalFormatting sqref="AH310">
    <cfRule type="containsText" dxfId="1418" priority="11770" stopIfTrue="1" operator="containsText" text="NS">
      <formula>NOT(ISERROR(SEARCH("NS",AH310)))</formula>
    </cfRule>
  </conditionalFormatting>
  <conditionalFormatting sqref="AH310">
    <cfRule type="containsText" dxfId="1417" priority="11771" stopIfTrue="1" operator="containsText" text="DW">
      <formula>NOT(ISERROR(SEARCH("DW",AH310)))</formula>
    </cfRule>
  </conditionalFormatting>
  <conditionalFormatting sqref="AH310">
    <cfRule type="containsText" dxfId="1416" priority="11772" stopIfTrue="1" operator="containsText" text="NC">
      <formula>NOT(ISERROR(SEARCH("NC",AH310)))</formula>
    </cfRule>
  </conditionalFormatting>
  <conditionalFormatting sqref="AH317:AH319">
    <cfRule type="containsText" dxfId="1415" priority="11773" stopIfTrue="1" operator="containsText" text="NS">
      <formula>NOT(ISERROR(SEARCH("NS",AH317:AH319)))</formula>
    </cfRule>
  </conditionalFormatting>
  <conditionalFormatting sqref="AH317:AH319">
    <cfRule type="containsText" dxfId="1414" priority="11774" stopIfTrue="1" operator="containsText" text="DW">
      <formula>NOT(ISERROR(SEARCH("DW",AH317:AH319)))</formula>
    </cfRule>
  </conditionalFormatting>
  <conditionalFormatting sqref="AH317:AH319">
    <cfRule type="containsText" dxfId="1413" priority="11775" stopIfTrue="1" operator="containsText" text="NC">
      <formula>NOT(ISERROR(SEARCH("NC",AH317:AH319)))</formula>
    </cfRule>
  </conditionalFormatting>
  <conditionalFormatting sqref="AH313:AH314">
    <cfRule type="containsText" dxfId="1412" priority="11776" stopIfTrue="1" operator="containsText" text="NS">
      <formula>NOT(ISERROR(SEARCH("NS",AH313:AH314)))</formula>
    </cfRule>
  </conditionalFormatting>
  <conditionalFormatting sqref="AH313:AH314">
    <cfRule type="containsText" dxfId="1411" priority="11777" stopIfTrue="1" operator="containsText" text="DW">
      <formula>NOT(ISERROR(SEARCH("DW",AH313:AH314)))</formula>
    </cfRule>
  </conditionalFormatting>
  <conditionalFormatting sqref="AH313:AH314">
    <cfRule type="containsText" dxfId="1410" priority="11778" stopIfTrue="1" operator="containsText" text="NC">
      <formula>NOT(ISERROR(SEARCH("NC",AH313:AH314)))</formula>
    </cfRule>
  </conditionalFormatting>
  <conditionalFormatting sqref="AH311:AH312">
    <cfRule type="containsText" dxfId="1409" priority="11779" stopIfTrue="1" operator="containsText" text="NS">
      <formula>NOT(ISERROR(SEARCH("NS",AH311:AH312)))</formula>
    </cfRule>
  </conditionalFormatting>
  <conditionalFormatting sqref="AH311:AH312">
    <cfRule type="containsText" dxfId="1408" priority="11780" stopIfTrue="1" operator="containsText" text="DW">
      <formula>NOT(ISERROR(SEARCH("DW",AH311:AH312)))</formula>
    </cfRule>
  </conditionalFormatting>
  <conditionalFormatting sqref="AH311:AH312">
    <cfRule type="containsText" dxfId="1407" priority="11781" stopIfTrue="1" operator="containsText" text="NC">
      <formula>NOT(ISERROR(SEARCH("NC",AH311:AH312)))</formula>
    </cfRule>
  </conditionalFormatting>
  <conditionalFormatting sqref="AH315">
    <cfRule type="containsText" dxfId="1406" priority="11782" stopIfTrue="1" operator="containsText" text="NS">
      <formula>NOT(ISERROR(SEARCH("NS",AH315)))</formula>
    </cfRule>
  </conditionalFormatting>
  <conditionalFormatting sqref="AH315">
    <cfRule type="containsText" dxfId="1405" priority="11783" stopIfTrue="1" operator="containsText" text="DW">
      <formula>NOT(ISERROR(SEARCH("DW",AH315)))</formula>
    </cfRule>
  </conditionalFormatting>
  <conditionalFormatting sqref="AH315">
    <cfRule type="containsText" dxfId="1404" priority="11784" stopIfTrue="1" operator="containsText" text="NC">
      <formula>NOT(ISERROR(SEARCH("NC",AH315)))</formula>
    </cfRule>
  </conditionalFormatting>
  <conditionalFormatting sqref="AH316">
    <cfRule type="containsText" dxfId="1403" priority="11785" stopIfTrue="1" operator="containsText" text="NS">
      <formula>NOT(ISERROR(SEARCH("NS",AH316)))</formula>
    </cfRule>
  </conditionalFormatting>
  <conditionalFormatting sqref="AH316">
    <cfRule type="containsText" dxfId="1402" priority="11786" stopIfTrue="1" operator="containsText" text="DW">
      <formula>NOT(ISERROR(SEARCH("DW",AH316)))</formula>
    </cfRule>
  </conditionalFormatting>
  <conditionalFormatting sqref="AH316">
    <cfRule type="containsText" dxfId="1401" priority="11787" stopIfTrue="1" operator="containsText" text="NC">
      <formula>NOT(ISERROR(SEARCH("NC",AH316)))</formula>
    </cfRule>
  </conditionalFormatting>
  <conditionalFormatting sqref="AH324">
    <cfRule type="containsText" dxfId="1400" priority="11788" stopIfTrue="1" operator="containsText" text="NS">
      <formula>NOT(ISERROR(SEARCH("NS",AH324)))</formula>
    </cfRule>
  </conditionalFormatting>
  <conditionalFormatting sqref="AH324">
    <cfRule type="containsText" dxfId="1399" priority="11789" stopIfTrue="1" operator="containsText" text="DW">
      <formula>NOT(ISERROR(SEARCH("DW",AH324)))</formula>
    </cfRule>
  </conditionalFormatting>
  <conditionalFormatting sqref="AH324">
    <cfRule type="containsText" dxfId="1398" priority="11790" stopIfTrue="1" operator="containsText" text="NC">
      <formula>NOT(ISERROR(SEARCH("NC",AH324)))</formula>
    </cfRule>
  </conditionalFormatting>
  <conditionalFormatting sqref="U306:U309">
    <cfRule type="containsText" dxfId="1397" priority="11791" stopIfTrue="1" operator="containsText" text="NS">
      <formula>NOT(ISERROR(SEARCH("NS",U306:U309)))</formula>
    </cfRule>
  </conditionalFormatting>
  <conditionalFormatting sqref="U306:U309">
    <cfRule type="containsText" dxfId="1396" priority="11792" stopIfTrue="1" operator="containsText" text="DW">
      <formula>NOT(ISERROR(SEARCH("DW",U306:U309)))</formula>
    </cfRule>
  </conditionalFormatting>
  <conditionalFormatting sqref="U306:U309">
    <cfRule type="containsText" dxfId="1395" priority="11793" stopIfTrue="1" operator="containsText" text="NC">
      <formula>NOT(ISERROR(SEARCH("NC",U306:U309)))</formula>
    </cfRule>
  </conditionalFormatting>
  <conditionalFormatting sqref="U320:U323">
    <cfRule type="containsText" dxfId="1394" priority="11794" stopIfTrue="1" operator="containsText" text="NS">
      <formula>NOT(ISERROR(SEARCH("NS",U320:U323)))</formula>
    </cfRule>
  </conditionalFormatting>
  <conditionalFormatting sqref="U320:U323">
    <cfRule type="containsText" dxfId="1393" priority="11795" stopIfTrue="1" operator="containsText" text="DW">
      <formula>NOT(ISERROR(SEARCH("DW",U320:U323)))</formula>
    </cfRule>
  </conditionalFormatting>
  <conditionalFormatting sqref="U320:U323">
    <cfRule type="containsText" dxfId="1392" priority="11796" stopIfTrue="1" operator="containsText" text="NC">
      <formula>NOT(ISERROR(SEARCH("NC",U320:U323)))</formula>
    </cfRule>
  </conditionalFormatting>
  <conditionalFormatting sqref="U325:U345">
    <cfRule type="containsText" dxfId="1391" priority="11797" stopIfTrue="1" operator="containsText" text="NS">
      <formula>NOT(ISERROR(SEARCH("NS",U325:U345)))</formula>
    </cfRule>
  </conditionalFormatting>
  <conditionalFormatting sqref="U325:U345">
    <cfRule type="containsText" dxfId="1390" priority="11798" stopIfTrue="1" operator="containsText" text="DW">
      <formula>NOT(ISERROR(SEARCH("DW",U325:U345)))</formula>
    </cfRule>
  </conditionalFormatting>
  <conditionalFormatting sqref="U325:U345">
    <cfRule type="containsText" dxfId="1389" priority="11799" stopIfTrue="1" operator="containsText" text="NC">
      <formula>NOT(ISERROR(SEARCH("NC",U325:U345)))</formula>
    </cfRule>
  </conditionalFormatting>
  <conditionalFormatting sqref="U310">
    <cfRule type="containsText" dxfId="1388" priority="11800" stopIfTrue="1" operator="containsText" text="NS">
      <formula>NOT(ISERROR(SEARCH("NS",U310)))</formula>
    </cfRule>
  </conditionalFormatting>
  <conditionalFormatting sqref="U310">
    <cfRule type="containsText" dxfId="1387" priority="11801" stopIfTrue="1" operator="containsText" text="DW">
      <formula>NOT(ISERROR(SEARCH("DW",U310)))</formula>
    </cfRule>
  </conditionalFormatting>
  <conditionalFormatting sqref="U310">
    <cfRule type="containsText" dxfId="1386" priority="11802" stopIfTrue="1" operator="containsText" text="NC">
      <formula>NOT(ISERROR(SEARCH("NC",U310)))</formula>
    </cfRule>
  </conditionalFormatting>
  <conditionalFormatting sqref="U317:U319">
    <cfRule type="containsText" dxfId="1385" priority="11803" stopIfTrue="1" operator="containsText" text="NS">
      <formula>NOT(ISERROR(SEARCH("NS",U317:U319)))</formula>
    </cfRule>
  </conditionalFormatting>
  <conditionalFormatting sqref="U317:U319">
    <cfRule type="containsText" dxfId="1384" priority="11804" stopIfTrue="1" operator="containsText" text="DW">
      <formula>NOT(ISERROR(SEARCH("DW",U317:U319)))</formula>
    </cfRule>
  </conditionalFormatting>
  <conditionalFormatting sqref="U317:U319">
    <cfRule type="containsText" dxfId="1383" priority="11805" stopIfTrue="1" operator="containsText" text="NC">
      <formula>NOT(ISERROR(SEARCH("NC",U317:U319)))</formula>
    </cfRule>
  </conditionalFormatting>
  <conditionalFormatting sqref="U313:U314">
    <cfRule type="containsText" dxfId="1382" priority="11806" stopIfTrue="1" operator="containsText" text="NS">
      <formula>NOT(ISERROR(SEARCH("NS",U313:U314)))</formula>
    </cfRule>
  </conditionalFormatting>
  <conditionalFormatting sqref="U313:U314">
    <cfRule type="containsText" dxfId="1381" priority="11807" stopIfTrue="1" operator="containsText" text="DW">
      <formula>NOT(ISERROR(SEARCH("DW",U313:U314)))</formula>
    </cfRule>
  </conditionalFormatting>
  <conditionalFormatting sqref="U313:U314">
    <cfRule type="containsText" dxfId="1380" priority="11808" stopIfTrue="1" operator="containsText" text="NC">
      <formula>NOT(ISERROR(SEARCH("NC",U313:U314)))</formula>
    </cfRule>
  </conditionalFormatting>
  <conditionalFormatting sqref="U311:U312">
    <cfRule type="containsText" dxfId="1379" priority="11809" stopIfTrue="1" operator="containsText" text="NS">
      <formula>NOT(ISERROR(SEARCH("NS",U311:U312)))</formula>
    </cfRule>
  </conditionalFormatting>
  <conditionalFormatting sqref="U311:U312">
    <cfRule type="containsText" dxfId="1378" priority="11810" stopIfTrue="1" operator="containsText" text="DW">
      <formula>NOT(ISERROR(SEARCH("DW",U311:U312)))</formula>
    </cfRule>
  </conditionalFormatting>
  <conditionalFormatting sqref="U311:U312">
    <cfRule type="containsText" dxfId="1377" priority="11811" stopIfTrue="1" operator="containsText" text="NC">
      <formula>NOT(ISERROR(SEARCH("NC",U311:U312)))</formula>
    </cfRule>
  </conditionalFormatting>
  <conditionalFormatting sqref="U315">
    <cfRule type="containsText" dxfId="1376" priority="11812" stopIfTrue="1" operator="containsText" text="NS">
      <formula>NOT(ISERROR(SEARCH("NS",U315)))</formula>
    </cfRule>
  </conditionalFormatting>
  <conditionalFormatting sqref="U315">
    <cfRule type="containsText" dxfId="1375" priority="11813" stopIfTrue="1" operator="containsText" text="DW">
      <formula>NOT(ISERROR(SEARCH("DW",U315)))</formula>
    </cfRule>
  </conditionalFormatting>
  <conditionalFormatting sqref="U315">
    <cfRule type="containsText" dxfId="1374" priority="11814" stopIfTrue="1" operator="containsText" text="NC">
      <formula>NOT(ISERROR(SEARCH("NC",U315)))</formula>
    </cfRule>
  </conditionalFormatting>
  <conditionalFormatting sqref="U316">
    <cfRule type="containsText" dxfId="1373" priority="11815" stopIfTrue="1" operator="containsText" text="NS">
      <formula>NOT(ISERROR(SEARCH("NS",U316)))</formula>
    </cfRule>
  </conditionalFormatting>
  <conditionalFormatting sqref="U316">
    <cfRule type="containsText" dxfId="1372" priority="11816" stopIfTrue="1" operator="containsText" text="DW">
      <formula>NOT(ISERROR(SEARCH("DW",U316)))</formula>
    </cfRule>
  </conditionalFormatting>
  <conditionalFormatting sqref="U316">
    <cfRule type="containsText" dxfId="1371" priority="11817" stopIfTrue="1" operator="containsText" text="NC">
      <formula>NOT(ISERROR(SEARCH("NC",U316)))</formula>
    </cfRule>
  </conditionalFormatting>
  <conditionalFormatting sqref="U324">
    <cfRule type="containsText" dxfId="1370" priority="11818" stopIfTrue="1" operator="containsText" text="NS">
      <formula>NOT(ISERROR(SEARCH("NS",U324)))</formula>
    </cfRule>
  </conditionalFormatting>
  <conditionalFormatting sqref="U324">
    <cfRule type="containsText" dxfId="1369" priority="11819" stopIfTrue="1" operator="containsText" text="DW">
      <formula>NOT(ISERROR(SEARCH("DW",U324)))</formula>
    </cfRule>
  </conditionalFormatting>
  <conditionalFormatting sqref="U324">
    <cfRule type="containsText" dxfId="1368" priority="11820" stopIfTrue="1" operator="containsText" text="NC">
      <formula>NOT(ISERROR(SEARCH("NC",U324)))</formula>
    </cfRule>
  </conditionalFormatting>
  <conditionalFormatting sqref="O306:O309">
    <cfRule type="containsText" dxfId="1367" priority="11821" stopIfTrue="1" operator="containsText" text="NS">
      <formula>NOT(ISERROR(SEARCH("NS",O306:O309)))</formula>
    </cfRule>
  </conditionalFormatting>
  <conditionalFormatting sqref="O306:O309">
    <cfRule type="containsText" dxfId="1366" priority="11822" stopIfTrue="1" operator="containsText" text="DW">
      <formula>NOT(ISERROR(SEARCH("DW",O306:O309)))</formula>
    </cfRule>
  </conditionalFormatting>
  <conditionalFormatting sqref="O306:O309">
    <cfRule type="containsText" dxfId="1365" priority="11823" stopIfTrue="1" operator="containsText" text="NC">
      <formula>NOT(ISERROR(SEARCH("NC",O306:O309)))</formula>
    </cfRule>
  </conditionalFormatting>
  <conditionalFormatting sqref="O320:O323">
    <cfRule type="containsText" dxfId="1364" priority="11824" stopIfTrue="1" operator="containsText" text="NS">
      <formula>NOT(ISERROR(SEARCH("NS",O320:O323)))</formula>
    </cfRule>
  </conditionalFormatting>
  <conditionalFormatting sqref="O320:O323">
    <cfRule type="containsText" dxfId="1363" priority="11825" stopIfTrue="1" operator="containsText" text="DW">
      <formula>NOT(ISERROR(SEARCH("DW",O320:O323)))</formula>
    </cfRule>
  </conditionalFormatting>
  <conditionalFormatting sqref="O320:O323">
    <cfRule type="containsText" dxfId="1362" priority="11826" stopIfTrue="1" operator="containsText" text="NC">
      <formula>NOT(ISERROR(SEARCH("NC",O320:O323)))</formula>
    </cfRule>
  </conditionalFormatting>
  <conditionalFormatting sqref="O325:O345">
    <cfRule type="containsText" dxfId="1361" priority="11827" stopIfTrue="1" operator="containsText" text="NS">
      <formula>NOT(ISERROR(SEARCH("NS",O325:O345)))</formula>
    </cfRule>
  </conditionalFormatting>
  <conditionalFormatting sqref="O325:O345">
    <cfRule type="containsText" dxfId="1360" priority="11828" stopIfTrue="1" operator="containsText" text="DW">
      <formula>NOT(ISERROR(SEARCH("DW",O325:O345)))</formula>
    </cfRule>
  </conditionalFormatting>
  <conditionalFormatting sqref="O325:O345">
    <cfRule type="containsText" dxfId="1359" priority="11829" stopIfTrue="1" operator="containsText" text="NC">
      <formula>NOT(ISERROR(SEARCH("NC",O325:O345)))</formula>
    </cfRule>
  </conditionalFormatting>
  <conditionalFormatting sqref="O310">
    <cfRule type="containsText" dxfId="1358" priority="11830" stopIfTrue="1" operator="containsText" text="NS">
      <formula>NOT(ISERROR(SEARCH("NS",O310)))</formula>
    </cfRule>
  </conditionalFormatting>
  <conditionalFormatting sqref="O310">
    <cfRule type="containsText" dxfId="1357" priority="11831" stopIfTrue="1" operator="containsText" text="DW">
      <formula>NOT(ISERROR(SEARCH("DW",O310)))</formula>
    </cfRule>
  </conditionalFormatting>
  <conditionalFormatting sqref="O310">
    <cfRule type="containsText" dxfId="1356" priority="11832" stopIfTrue="1" operator="containsText" text="NC">
      <formula>NOT(ISERROR(SEARCH("NC",O310)))</formula>
    </cfRule>
  </conditionalFormatting>
  <conditionalFormatting sqref="O317:O319">
    <cfRule type="containsText" dxfId="1355" priority="11833" stopIfTrue="1" operator="containsText" text="NS">
      <formula>NOT(ISERROR(SEARCH("NS",O317:O319)))</formula>
    </cfRule>
  </conditionalFormatting>
  <conditionalFormatting sqref="O317:O319">
    <cfRule type="containsText" dxfId="1354" priority="11834" stopIfTrue="1" operator="containsText" text="DW">
      <formula>NOT(ISERROR(SEARCH("DW",O317:O319)))</formula>
    </cfRule>
  </conditionalFormatting>
  <conditionalFormatting sqref="O317:O319">
    <cfRule type="containsText" dxfId="1353" priority="11835" stopIfTrue="1" operator="containsText" text="NC">
      <formula>NOT(ISERROR(SEARCH("NC",O317:O319)))</formula>
    </cfRule>
  </conditionalFormatting>
  <conditionalFormatting sqref="O313:O314">
    <cfRule type="containsText" dxfId="1352" priority="11836" stopIfTrue="1" operator="containsText" text="NS">
      <formula>NOT(ISERROR(SEARCH("NS",O313:O314)))</formula>
    </cfRule>
  </conditionalFormatting>
  <conditionalFormatting sqref="O313:O314">
    <cfRule type="containsText" dxfId="1351" priority="11837" stopIfTrue="1" operator="containsText" text="DW">
      <formula>NOT(ISERROR(SEARCH("DW",O313:O314)))</formula>
    </cfRule>
  </conditionalFormatting>
  <conditionalFormatting sqref="O313:O314">
    <cfRule type="containsText" dxfId="1350" priority="11838" stopIfTrue="1" operator="containsText" text="NC">
      <formula>NOT(ISERROR(SEARCH("NC",O313:O314)))</formula>
    </cfRule>
  </conditionalFormatting>
  <conditionalFormatting sqref="O311:O312">
    <cfRule type="containsText" dxfId="1349" priority="11839" stopIfTrue="1" operator="containsText" text="NS">
      <formula>NOT(ISERROR(SEARCH("NS",O311:O312)))</formula>
    </cfRule>
  </conditionalFormatting>
  <conditionalFormatting sqref="O311:O312">
    <cfRule type="containsText" dxfId="1348" priority="11840" stopIfTrue="1" operator="containsText" text="DW">
      <formula>NOT(ISERROR(SEARCH("DW",O311:O312)))</formula>
    </cfRule>
  </conditionalFormatting>
  <conditionalFormatting sqref="O311:O312">
    <cfRule type="containsText" dxfId="1347" priority="11841" stopIfTrue="1" operator="containsText" text="NC">
      <formula>NOT(ISERROR(SEARCH("NC",O311:O312)))</formula>
    </cfRule>
  </conditionalFormatting>
  <conditionalFormatting sqref="O315">
    <cfRule type="containsText" dxfId="1346" priority="11842" stopIfTrue="1" operator="containsText" text="NS">
      <formula>NOT(ISERROR(SEARCH("NS",O315)))</formula>
    </cfRule>
  </conditionalFormatting>
  <conditionalFormatting sqref="O315">
    <cfRule type="containsText" dxfId="1345" priority="11843" stopIfTrue="1" operator="containsText" text="DW">
      <formula>NOT(ISERROR(SEARCH("DW",O315)))</formula>
    </cfRule>
  </conditionalFormatting>
  <conditionalFormatting sqref="O315">
    <cfRule type="containsText" dxfId="1344" priority="11844" stopIfTrue="1" operator="containsText" text="NC">
      <formula>NOT(ISERROR(SEARCH("NC",O315)))</formula>
    </cfRule>
  </conditionalFormatting>
  <conditionalFormatting sqref="O316">
    <cfRule type="containsText" dxfId="1343" priority="11845" stopIfTrue="1" operator="containsText" text="NS">
      <formula>NOT(ISERROR(SEARCH("NS",O316)))</formula>
    </cfRule>
  </conditionalFormatting>
  <conditionalFormatting sqref="O316">
    <cfRule type="containsText" dxfId="1342" priority="11846" stopIfTrue="1" operator="containsText" text="DW">
      <formula>NOT(ISERROR(SEARCH("DW",O316)))</formula>
    </cfRule>
  </conditionalFormatting>
  <conditionalFormatting sqref="O316">
    <cfRule type="containsText" dxfId="1341" priority="11847" stopIfTrue="1" operator="containsText" text="NC">
      <formula>NOT(ISERROR(SEARCH("NC",O316)))</formula>
    </cfRule>
  </conditionalFormatting>
  <conditionalFormatting sqref="O324">
    <cfRule type="containsText" dxfId="1340" priority="11848" stopIfTrue="1" operator="containsText" text="NS">
      <formula>NOT(ISERROR(SEARCH("NS",O324)))</formula>
    </cfRule>
  </conditionalFormatting>
  <conditionalFormatting sqref="O324">
    <cfRule type="containsText" dxfId="1339" priority="11849" stopIfTrue="1" operator="containsText" text="DW">
      <formula>NOT(ISERROR(SEARCH("DW",O324)))</formula>
    </cfRule>
  </conditionalFormatting>
  <conditionalFormatting sqref="O324">
    <cfRule type="containsText" dxfId="1338" priority="11850" stopIfTrue="1" operator="containsText" text="NC">
      <formula>NOT(ISERROR(SEARCH("NC",O324)))</formula>
    </cfRule>
  </conditionalFormatting>
  <conditionalFormatting sqref="AL306:AL309">
    <cfRule type="containsText" dxfId="1337" priority="11851" stopIfTrue="1" operator="containsText" text="NS">
      <formula>NOT(ISERROR(SEARCH("NS",AL306:AL309)))</formula>
    </cfRule>
  </conditionalFormatting>
  <conditionalFormatting sqref="AL306:AL309">
    <cfRule type="containsText" dxfId="1336" priority="11852" stopIfTrue="1" operator="containsText" text="DW">
      <formula>NOT(ISERROR(SEARCH("DW",AL306:AL309)))</formula>
    </cfRule>
  </conditionalFormatting>
  <conditionalFormatting sqref="AL306:AL309">
    <cfRule type="containsText" dxfId="1335" priority="11853" stopIfTrue="1" operator="containsText" text="NC">
      <formula>NOT(ISERROR(SEARCH("NC",AL306:AL309)))</formula>
    </cfRule>
  </conditionalFormatting>
  <conditionalFormatting sqref="AL320:AL323">
    <cfRule type="containsText" dxfId="1334" priority="11854" stopIfTrue="1" operator="containsText" text="NS">
      <formula>NOT(ISERROR(SEARCH("NS",AL320:AL323)))</formula>
    </cfRule>
  </conditionalFormatting>
  <conditionalFormatting sqref="AL320:AL323">
    <cfRule type="containsText" dxfId="1333" priority="11855" stopIfTrue="1" operator="containsText" text="DW">
      <formula>NOT(ISERROR(SEARCH("DW",AL320:AL323)))</formula>
    </cfRule>
  </conditionalFormatting>
  <conditionalFormatting sqref="AL320:AL323">
    <cfRule type="containsText" dxfId="1332" priority="11856" stopIfTrue="1" operator="containsText" text="NC">
      <formula>NOT(ISERROR(SEARCH("NC",AL320:AL323)))</formula>
    </cfRule>
  </conditionalFormatting>
  <conditionalFormatting sqref="AL325:AL345">
    <cfRule type="containsText" dxfId="1331" priority="11857" stopIfTrue="1" operator="containsText" text="NS">
      <formula>NOT(ISERROR(SEARCH("NS",AL325:AL345)))</formula>
    </cfRule>
  </conditionalFormatting>
  <conditionalFormatting sqref="AL325:AL345">
    <cfRule type="containsText" dxfId="1330" priority="11858" stopIfTrue="1" operator="containsText" text="DW">
      <formula>NOT(ISERROR(SEARCH("DW",AL325:AL345)))</formula>
    </cfRule>
  </conditionalFormatting>
  <conditionalFormatting sqref="AL325:AL345">
    <cfRule type="containsText" dxfId="1329" priority="11859" stopIfTrue="1" operator="containsText" text="NC">
      <formula>NOT(ISERROR(SEARCH("NC",AL325:AL345)))</formula>
    </cfRule>
  </conditionalFormatting>
  <conditionalFormatting sqref="AL310">
    <cfRule type="containsText" dxfId="1328" priority="11860" stopIfTrue="1" operator="containsText" text="NS">
      <formula>NOT(ISERROR(SEARCH("NS",AL310)))</formula>
    </cfRule>
  </conditionalFormatting>
  <conditionalFormatting sqref="AL310">
    <cfRule type="containsText" dxfId="1327" priority="11861" stopIfTrue="1" operator="containsText" text="DW">
      <formula>NOT(ISERROR(SEARCH("DW",AL310)))</formula>
    </cfRule>
  </conditionalFormatting>
  <conditionalFormatting sqref="AL310">
    <cfRule type="containsText" dxfId="1326" priority="11862" stopIfTrue="1" operator="containsText" text="NC">
      <formula>NOT(ISERROR(SEARCH("NC",AL310)))</formula>
    </cfRule>
  </conditionalFormatting>
  <conditionalFormatting sqref="AL317:AL319">
    <cfRule type="containsText" dxfId="1325" priority="11863" stopIfTrue="1" operator="containsText" text="NS">
      <formula>NOT(ISERROR(SEARCH("NS",AL317:AL319)))</formula>
    </cfRule>
  </conditionalFormatting>
  <conditionalFormatting sqref="AL317:AL319">
    <cfRule type="containsText" dxfId="1324" priority="11864" stopIfTrue="1" operator="containsText" text="DW">
      <formula>NOT(ISERROR(SEARCH("DW",AL317:AL319)))</formula>
    </cfRule>
  </conditionalFormatting>
  <conditionalFormatting sqref="AL317:AL319">
    <cfRule type="containsText" dxfId="1323" priority="11865" stopIfTrue="1" operator="containsText" text="NC">
      <formula>NOT(ISERROR(SEARCH("NC",AL317:AL319)))</formula>
    </cfRule>
  </conditionalFormatting>
  <conditionalFormatting sqref="AL313:AL314">
    <cfRule type="containsText" dxfId="1322" priority="11866" stopIfTrue="1" operator="containsText" text="NS">
      <formula>NOT(ISERROR(SEARCH("NS",AL313:AL314)))</formula>
    </cfRule>
  </conditionalFormatting>
  <conditionalFormatting sqref="AL313:AL314">
    <cfRule type="containsText" dxfId="1321" priority="11867" stopIfTrue="1" operator="containsText" text="DW">
      <formula>NOT(ISERROR(SEARCH("DW",AL313:AL314)))</formula>
    </cfRule>
  </conditionalFormatting>
  <conditionalFormatting sqref="AL313:AL314">
    <cfRule type="containsText" dxfId="1320" priority="11868" stopIfTrue="1" operator="containsText" text="NC">
      <formula>NOT(ISERROR(SEARCH("NC",AL313:AL314)))</formula>
    </cfRule>
  </conditionalFormatting>
  <conditionalFormatting sqref="AL311:AL312">
    <cfRule type="containsText" dxfId="1319" priority="11869" stopIfTrue="1" operator="containsText" text="NS">
      <formula>NOT(ISERROR(SEARCH("NS",AL311:AL312)))</formula>
    </cfRule>
  </conditionalFormatting>
  <conditionalFormatting sqref="AL311:AL312">
    <cfRule type="containsText" dxfId="1318" priority="11870" stopIfTrue="1" operator="containsText" text="DW">
      <formula>NOT(ISERROR(SEARCH("DW",AL311:AL312)))</formula>
    </cfRule>
  </conditionalFormatting>
  <conditionalFormatting sqref="AL311:AL312">
    <cfRule type="containsText" dxfId="1317" priority="11871" stopIfTrue="1" operator="containsText" text="NC">
      <formula>NOT(ISERROR(SEARCH("NC",AL311:AL312)))</formula>
    </cfRule>
  </conditionalFormatting>
  <conditionalFormatting sqref="AL315">
    <cfRule type="containsText" dxfId="1316" priority="11872" stopIfTrue="1" operator="containsText" text="NS">
      <formula>NOT(ISERROR(SEARCH("NS",AL315)))</formula>
    </cfRule>
  </conditionalFormatting>
  <conditionalFormatting sqref="AL315">
    <cfRule type="containsText" dxfId="1315" priority="11873" stopIfTrue="1" operator="containsText" text="DW">
      <formula>NOT(ISERROR(SEARCH("DW",AL315)))</formula>
    </cfRule>
  </conditionalFormatting>
  <conditionalFormatting sqref="AL315">
    <cfRule type="containsText" dxfId="1314" priority="11874" stopIfTrue="1" operator="containsText" text="NC">
      <formula>NOT(ISERROR(SEARCH("NC",AL315)))</formula>
    </cfRule>
  </conditionalFormatting>
  <conditionalFormatting sqref="AL316">
    <cfRule type="containsText" dxfId="1313" priority="11875" stopIfTrue="1" operator="containsText" text="NS">
      <formula>NOT(ISERROR(SEARCH("NS",AL316)))</formula>
    </cfRule>
  </conditionalFormatting>
  <conditionalFormatting sqref="AL316">
    <cfRule type="containsText" dxfId="1312" priority="11876" stopIfTrue="1" operator="containsText" text="DW">
      <formula>NOT(ISERROR(SEARCH("DW",AL316)))</formula>
    </cfRule>
  </conditionalFormatting>
  <conditionalFormatting sqref="AL316">
    <cfRule type="containsText" dxfId="1311" priority="11877" stopIfTrue="1" operator="containsText" text="NC">
      <formula>NOT(ISERROR(SEARCH("NC",AL316)))</formula>
    </cfRule>
  </conditionalFormatting>
  <conditionalFormatting sqref="AL324">
    <cfRule type="containsText" dxfId="1310" priority="11878" stopIfTrue="1" operator="containsText" text="NS">
      <formula>NOT(ISERROR(SEARCH("NS",AL324)))</formula>
    </cfRule>
  </conditionalFormatting>
  <conditionalFormatting sqref="AL324">
    <cfRule type="containsText" dxfId="1309" priority="11879" stopIfTrue="1" operator="containsText" text="DW">
      <formula>NOT(ISERROR(SEARCH("DW",AL324)))</formula>
    </cfRule>
  </conditionalFormatting>
  <conditionalFormatting sqref="AL324">
    <cfRule type="containsText" dxfId="1308" priority="11880" stopIfTrue="1" operator="containsText" text="NC">
      <formula>NOT(ISERROR(SEARCH("NC",AL324)))</formula>
    </cfRule>
  </conditionalFormatting>
  <conditionalFormatting sqref="AG306:AG309">
    <cfRule type="containsText" dxfId="1307" priority="11881" stopIfTrue="1" operator="containsText" text="NS">
      <formula>NOT(ISERROR(SEARCH("NS",AG306:AG309)))</formula>
    </cfRule>
  </conditionalFormatting>
  <conditionalFormatting sqref="AG306:AG309">
    <cfRule type="containsText" dxfId="1306" priority="11882" stopIfTrue="1" operator="containsText" text="DW">
      <formula>NOT(ISERROR(SEARCH("DW",AG306:AG309)))</formula>
    </cfRule>
  </conditionalFormatting>
  <conditionalFormatting sqref="AG306:AG309">
    <cfRule type="containsText" dxfId="1305" priority="11883" stopIfTrue="1" operator="containsText" text="NC">
      <formula>NOT(ISERROR(SEARCH("NC",AG306:AG309)))</formula>
    </cfRule>
  </conditionalFormatting>
  <conditionalFormatting sqref="AG320:AG323">
    <cfRule type="containsText" dxfId="1304" priority="11884" stopIfTrue="1" operator="containsText" text="NS">
      <formula>NOT(ISERROR(SEARCH("NS",AG320:AG323)))</formula>
    </cfRule>
  </conditionalFormatting>
  <conditionalFormatting sqref="AG320:AG323">
    <cfRule type="containsText" dxfId="1303" priority="11885" stopIfTrue="1" operator="containsText" text="DW">
      <formula>NOT(ISERROR(SEARCH("DW",AG320:AG323)))</formula>
    </cfRule>
  </conditionalFormatting>
  <conditionalFormatting sqref="AG320:AG323">
    <cfRule type="containsText" dxfId="1302" priority="11886" stopIfTrue="1" operator="containsText" text="NC">
      <formula>NOT(ISERROR(SEARCH("NC",AG320:AG323)))</formula>
    </cfRule>
  </conditionalFormatting>
  <conditionalFormatting sqref="AG325:AG345">
    <cfRule type="containsText" dxfId="1301" priority="11887" stopIfTrue="1" operator="containsText" text="NS">
      <formula>NOT(ISERROR(SEARCH("NS",AG325:AG345)))</formula>
    </cfRule>
  </conditionalFormatting>
  <conditionalFormatting sqref="AG325:AG345">
    <cfRule type="containsText" dxfId="1300" priority="11888" stopIfTrue="1" operator="containsText" text="DW">
      <formula>NOT(ISERROR(SEARCH("DW",AG325:AG345)))</formula>
    </cfRule>
  </conditionalFormatting>
  <conditionalFormatting sqref="AG325:AG345">
    <cfRule type="containsText" dxfId="1299" priority="11889" stopIfTrue="1" operator="containsText" text="NC">
      <formula>NOT(ISERROR(SEARCH("NC",AG325:AG345)))</formula>
    </cfRule>
  </conditionalFormatting>
  <conditionalFormatting sqref="AG310">
    <cfRule type="containsText" dxfId="1298" priority="11890" stopIfTrue="1" operator="containsText" text="NS">
      <formula>NOT(ISERROR(SEARCH("NS",AG310)))</formula>
    </cfRule>
  </conditionalFormatting>
  <conditionalFormatting sqref="AG310">
    <cfRule type="containsText" dxfId="1297" priority="11891" stopIfTrue="1" operator="containsText" text="DW">
      <formula>NOT(ISERROR(SEARCH("DW",AG310)))</formula>
    </cfRule>
  </conditionalFormatting>
  <conditionalFormatting sqref="AG310">
    <cfRule type="containsText" dxfId="1296" priority="11892" stopIfTrue="1" operator="containsText" text="NC">
      <formula>NOT(ISERROR(SEARCH("NC",AG310)))</formula>
    </cfRule>
  </conditionalFormatting>
  <conditionalFormatting sqref="AG317:AG319">
    <cfRule type="containsText" dxfId="1295" priority="11893" stopIfTrue="1" operator="containsText" text="NS">
      <formula>NOT(ISERROR(SEARCH("NS",AG317:AG319)))</formula>
    </cfRule>
  </conditionalFormatting>
  <conditionalFormatting sqref="AG317:AG319">
    <cfRule type="containsText" dxfId="1294" priority="11894" stopIfTrue="1" operator="containsText" text="DW">
      <formula>NOT(ISERROR(SEARCH("DW",AG317:AG319)))</formula>
    </cfRule>
  </conditionalFormatting>
  <conditionalFormatting sqref="AG317:AG319">
    <cfRule type="containsText" dxfId="1293" priority="11895" stopIfTrue="1" operator="containsText" text="NC">
      <formula>NOT(ISERROR(SEARCH("NC",AG317:AG319)))</formula>
    </cfRule>
  </conditionalFormatting>
  <conditionalFormatting sqref="AG313:AG314">
    <cfRule type="containsText" dxfId="1292" priority="11896" stopIfTrue="1" operator="containsText" text="NS">
      <formula>NOT(ISERROR(SEARCH("NS",AG313:AG314)))</formula>
    </cfRule>
  </conditionalFormatting>
  <conditionalFormatting sqref="AG313:AG314">
    <cfRule type="containsText" dxfId="1291" priority="11897" stopIfTrue="1" operator="containsText" text="DW">
      <formula>NOT(ISERROR(SEARCH("DW",AG313:AG314)))</formula>
    </cfRule>
  </conditionalFormatting>
  <conditionalFormatting sqref="AG313:AG314">
    <cfRule type="containsText" dxfId="1290" priority="11898" stopIfTrue="1" operator="containsText" text="NC">
      <formula>NOT(ISERROR(SEARCH("NC",AG313:AG314)))</formula>
    </cfRule>
  </conditionalFormatting>
  <conditionalFormatting sqref="AG311:AG312">
    <cfRule type="containsText" dxfId="1289" priority="11899" stopIfTrue="1" operator="containsText" text="NS">
      <formula>NOT(ISERROR(SEARCH("NS",AG311:AG312)))</formula>
    </cfRule>
  </conditionalFormatting>
  <conditionalFormatting sqref="AG311:AG312">
    <cfRule type="containsText" dxfId="1288" priority="11900" stopIfTrue="1" operator="containsText" text="DW">
      <formula>NOT(ISERROR(SEARCH("DW",AG311:AG312)))</formula>
    </cfRule>
  </conditionalFormatting>
  <conditionalFormatting sqref="AG311:AG312">
    <cfRule type="containsText" dxfId="1287" priority="11901" stopIfTrue="1" operator="containsText" text="NC">
      <formula>NOT(ISERROR(SEARCH("NC",AG311:AG312)))</formula>
    </cfRule>
  </conditionalFormatting>
  <conditionalFormatting sqref="AG315">
    <cfRule type="containsText" dxfId="1286" priority="11902" stopIfTrue="1" operator="containsText" text="NS">
      <formula>NOT(ISERROR(SEARCH("NS",AG315)))</formula>
    </cfRule>
  </conditionalFormatting>
  <conditionalFormatting sqref="AG315">
    <cfRule type="containsText" dxfId="1285" priority="11903" stopIfTrue="1" operator="containsText" text="DW">
      <formula>NOT(ISERROR(SEARCH("DW",AG315)))</formula>
    </cfRule>
  </conditionalFormatting>
  <conditionalFormatting sqref="AG315">
    <cfRule type="containsText" dxfId="1284" priority="11904" stopIfTrue="1" operator="containsText" text="NC">
      <formula>NOT(ISERROR(SEARCH("NC",AG315)))</formula>
    </cfRule>
  </conditionalFormatting>
  <conditionalFormatting sqref="AG316">
    <cfRule type="containsText" dxfId="1283" priority="11905" stopIfTrue="1" operator="containsText" text="NS">
      <formula>NOT(ISERROR(SEARCH("NS",AG316)))</formula>
    </cfRule>
  </conditionalFormatting>
  <conditionalFormatting sqref="AG316">
    <cfRule type="containsText" dxfId="1282" priority="11906" stopIfTrue="1" operator="containsText" text="DW">
      <formula>NOT(ISERROR(SEARCH("DW",AG316)))</formula>
    </cfRule>
  </conditionalFormatting>
  <conditionalFormatting sqref="AG316">
    <cfRule type="containsText" dxfId="1281" priority="11907" stopIfTrue="1" operator="containsText" text="NC">
      <formula>NOT(ISERROR(SEARCH("NC",AG316)))</formula>
    </cfRule>
  </conditionalFormatting>
  <conditionalFormatting sqref="AG324">
    <cfRule type="containsText" dxfId="1280" priority="11908" stopIfTrue="1" operator="containsText" text="NS">
      <formula>NOT(ISERROR(SEARCH("NS",AG324)))</formula>
    </cfRule>
  </conditionalFormatting>
  <conditionalFormatting sqref="AG324">
    <cfRule type="containsText" dxfId="1279" priority="11909" stopIfTrue="1" operator="containsText" text="DW">
      <formula>NOT(ISERROR(SEARCH("DW",AG324)))</formula>
    </cfRule>
  </conditionalFormatting>
  <conditionalFormatting sqref="AG324">
    <cfRule type="containsText" dxfId="1278" priority="11910" stopIfTrue="1" operator="containsText" text="NC">
      <formula>NOT(ISERROR(SEARCH("NC",AG324)))</formula>
    </cfRule>
  </conditionalFormatting>
  <conditionalFormatting sqref="AZ306:AZ309">
    <cfRule type="containsText" dxfId="1277" priority="11911" stopIfTrue="1" operator="containsText" text="NS">
      <formula>NOT(ISERROR(SEARCH("NS",AZ306:AZ309)))</formula>
    </cfRule>
  </conditionalFormatting>
  <conditionalFormatting sqref="AZ306:AZ309">
    <cfRule type="containsText" dxfId="1276" priority="11912" stopIfTrue="1" operator="containsText" text="DW">
      <formula>NOT(ISERROR(SEARCH("DW",AZ306:AZ309)))</formula>
    </cfRule>
  </conditionalFormatting>
  <conditionalFormatting sqref="AZ306:AZ309">
    <cfRule type="containsText" dxfId="1275" priority="11913" stopIfTrue="1" operator="containsText" text="NC">
      <formula>NOT(ISERROR(SEARCH("NC",AZ306:AZ309)))</formula>
    </cfRule>
  </conditionalFormatting>
  <conditionalFormatting sqref="AZ320:AZ323">
    <cfRule type="containsText" dxfId="1274" priority="11914" stopIfTrue="1" operator="containsText" text="NS">
      <formula>NOT(ISERROR(SEARCH("NS",AZ320:AZ323)))</formula>
    </cfRule>
  </conditionalFormatting>
  <conditionalFormatting sqref="AZ320:AZ323">
    <cfRule type="containsText" dxfId="1273" priority="11915" stopIfTrue="1" operator="containsText" text="DW">
      <formula>NOT(ISERROR(SEARCH("DW",AZ320:AZ323)))</formula>
    </cfRule>
  </conditionalFormatting>
  <conditionalFormatting sqref="AZ320:AZ323">
    <cfRule type="containsText" dxfId="1272" priority="11916" stopIfTrue="1" operator="containsText" text="NC">
      <formula>NOT(ISERROR(SEARCH("NC",AZ320:AZ323)))</formula>
    </cfRule>
  </conditionalFormatting>
  <conditionalFormatting sqref="AZ325:AZ345">
    <cfRule type="containsText" dxfId="1271" priority="11917" stopIfTrue="1" operator="containsText" text="NS">
      <formula>NOT(ISERROR(SEARCH("NS",AZ325:AZ345)))</formula>
    </cfRule>
  </conditionalFormatting>
  <conditionalFormatting sqref="AZ325:AZ345">
    <cfRule type="containsText" dxfId="1270" priority="11918" stopIfTrue="1" operator="containsText" text="DW">
      <formula>NOT(ISERROR(SEARCH("DW",AZ325:AZ345)))</formula>
    </cfRule>
  </conditionalFormatting>
  <conditionalFormatting sqref="AZ325:AZ345">
    <cfRule type="containsText" dxfId="1269" priority="11919" stopIfTrue="1" operator="containsText" text="NC">
      <formula>NOT(ISERROR(SEARCH("NC",AZ325:AZ345)))</formula>
    </cfRule>
  </conditionalFormatting>
  <conditionalFormatting sqref="AZ310">
    <cfRule type="containsText" dxfId="1268" priority="11920" stopIfTrue="1" operator="containsText" text="NS">
      <formula>NOT(ISERROR(SEARCH("NS",AZ310)))</formula>
    </cfRule>
  </conditionalFormatting>
  <conditionalFormatting sqref="AZ310">
    <cfRule type="containsText" dxfId="1267" priority="11921" stopIfTrue="1" operator="containsText" text="DW">
      <formula>NOT(ISERROR(SEARCH("DW",AZ310)))</formula>
    </cfRule>
  </conditionalFormatting>
  <conditionalFormatting sqref="AZ310">
    <cfRule type="containsText" dxfId="1266" priority="11922" stopIfTrue="1" operator="containsText" text="NC">
      <formula>NOT(ISERROR(SEARCH("NC",AZ310)))</formula>
    </cfRule>
  </conditionalFormatting>
  <conditionalFormatting sqref="AZ317:AZ319">
    <cfRule type="containsText" dxfId="1265" priority="11923" stopIfTrue="1" operator="containsText" text="NS">
      <formula>NOT(ISERROR(SEARCH("NS",AZ317:AZ319)))</formula>
    </cfRule>
  </conditionalFormatting>
  <conditionalFormatting sqref="AZ317:AZ319">
    <cfRule type="containsText" dxfId="1264" priority="11924" stopIfTrue="1" operator="containsText" text="DW">
      <formula>NOT(ISERROR(SEARCH("DW",AZ317:AZ319)))</formula>
    </cfRule>
  </conditionalFormatting>
  <conditionalFormatting sqref="AZ317:AZ319">
    <cfRule type="containsText" dxfId="1263" priority="11925" stopIfTrue="1" operator="containsText" text="NC">
      <formula>NOT(ISERROR(SEARCH("NC",AZ317:AZ319)))</formula>
    </cfRule>
  </conditionalFormatting>
  <conditionalFormatting sqref="AZ313:AZ314">
    <cfRule type="containsText" dxfId="1262" priority="11926" stopIfTrue="1" operator="containsText" text="NS">
      <formula>NOT(ISERROR(SEARCH("NS",AZ313:AZ314)))</formula>
    </cfRule>
  </conditionalFormatting>
  <conditionalFormatting sqref="AZ313:AZ314">
    <cfRule type="containsText" dxfId="1261" priority="11927" stopIfTrue="1" operator="containsText" text="DW">
      <formula>NOT(ISERROR(SEARCH("DW",AZ313:AZ314)))</formula>
    </cfRule>
  </conditionalFormatting>
  <conditionalFormatting sqref="AZ313:AZ314">
    <cfRule type="containsText" dxfId="1260" priority="11928" stopIfTrue="1" operator="containsText" text="NC">
      <formula>NOT(ISERROR(SEARCH("NC",AZ313:AZ314)))</formula>
    </cfRule>
  </conditionalFormatting>
  <conditionalFormatting sqref="AZ311:AZ312">
    <cfRule type="containsText" dxfId="1259" priority="11929" stopIfTrue="1" operator="containsText" text="NS">
      <formula>NOT(ISERROR(SEARCH("NS",AZ311:AZ312)))</formula>
    </cfRule>
  </conditionalFormatting>
  <conditionalFormatting sqref="AZ311:AZ312">
    <cfRule type="containsText" dxfId="1258" priority="11930" stopIfTrue="1" operator="containsText" text="DW">
      <formula>NOT(ISERROR(SEARCH("DW",AZ311:AZ312)))</formula>
    </cfRule>
  </conditionalFormatting>
  <conditionalFormatting sqref="AZ311:AZ312">
    <cfRule type="containsText" dxfId="1257" priority="11931" stopIfTrue="1" operator="containsText" text="NC">
      <formula>NOT(ISERROR(SEARCH("NC",AZ311:AZ312)))</formula>
    </cfRule>
  </conditionalFormatting>
  <conditionalFormatting sqref="AZ315">
    <cfRule type="containsText" dxfId="1256" priority="11932" stopIfTrue="1" operator="containsText" text="NS">
      <formula>NOT(ISERROR(SEARCH("NS",AZ315)))</formula>
    </cfRule>
  </conditionalFormatting>
  <conditionalFormatting sqref="AZ315">
    <cfRule type="containsText" dxfId="1255" priority="11933" stopIfTrue="1" operator="containsText" text="DW">
      <formula>NOT(ISERROR(SEARCH("DW",AZ315)))</formula>
    </cfRule>
  </conditionalFormatting>
  <conditionalFormatting sqref="AZ315">
    <cfRule type="containsText" dxfId="1254" priority="11934" stopIfTrue="1" operator="containsText" text="NC">
      <formula>NOT(ISERROR(SEARCH("NC",AZ315)))</formula>
    </cfRule>
  </conditionalFormatting>
  <conditionalFormatting sqref="AZ316">
    <cfRule type="containsText" dxfId="1253" priority="11935" stopIfTrue="1" operator="containsText" text="NS">
      <formula>NOT(ISERROR(SEARCH("NS",AZ316)))</formula>
    </cfRule>
  </conditionalFormatting>
  <conditionalFormatting sqref="AZ316">
    <cfRule type="containsText" dxfId="1252" priority="11936" stopIfTrue="1" operator="containsText" text="DW">
      <formula>NOT(ISERROR(SEARCH("DW",AZ316)))</formula>
    </cfRule>
  </conditionalFormatting>
  <conditionalFormatting sqref="AZ316">
    <cfRule type="containsText" dxfId="1251" priority="11937" stopIfTrue="1" operator="containsText" text="NC">
      <formula>NOT(ISERROR(SEARCH("NC",AZ316)))</formula>
    </cfRule>
  </conditionalFormatting>
  <conditionalFormatting sqref="AZ324">
    <cfRule type="containsText" dxfId="1250" priority="11938" stopIfTrue="1" operator="containsText" text="NS">
      <formula>NOT(ISERROR(SEARCH("NS",AZ324)))</formula>
    </cfRule>
  </conditionalFormatting>
  <conditionalFormatting sqref="AZ324">
    <cfRule type="containsText" dxfId="1249" priority="11939" stopIfTrue="1" operator="containsText" text="DW">
      <formula>NOT(ISERROR(SEARCH("DW",AZ324)))</formula>
    </cfRule>
  </conditionalFormatting>
  <conditionalFormatting sqref="AZ324">
    <cfRule type="containsText" dxfId="1248" priority="11940" stopIfTrue="1" operator="containsText" text="NC">
      <formula>NOT(ISERROR(SEARCH("NC",AZ324)))</formula>
    </cfRule>
  </conditionalFormatting>
  <conditionalFormatting sqref="AF306:AF309">
    <cfRule type="containsText" dxfId="1247" priority="11941" stopIfTrue="1" operator="containsText" text="NS">
      <formula>NOT(ISERROR(SEARCH("NS",AF306:AF309)))</formula>
    </cfRule>
  </conditionalFormatting>
  <conditionalFormatting sqref="AF306:AF309">
    <cfRule type="containsText" dxfId="1246" priority="11942" stopIfTrue="1" operator="containsText" text="DW">
      <formula>NOT(ISERROR(SEARCH("DW",AF306:AF309)))</formula>
    </cfRule>
  </conditionalFormatting>
  <conditionalFormatting sqref="AF306:AF309">
    <cfRule type="containsText" dxfId="1245" priority="11943" stopIfTrue="1" operator="containsText" text="NC">
      <formula>NOT(ISERROR(SEARCH("NC",AF306:AF309)))</formula>
    </cfRule>
  </conditionalFormatting>
  <conditionalFormatting sqref="AF320:AF323">
    <cfRule type="containsText" dxfId="1244" priority="11944" stopIfTrue="1" operator="containsText" text="NS">
      <formula>NOT(ISERROR(SEARCH("NS",AF320:AF323)))</formula>
    </cfRule>
  </conditionalFormatting>
  <conditionalFormatting sqref="AF320:AF323">
    <cfRule type="containsText" dxfId="1243" priority="11945" stopIfTrue="1" operator="containsText" text="DW">
      <formula>NOT(ISERROR(SEARCH("DW",AF320:AF323)))</formula>
    </cfRule>
  </conditionalFormatting>
  <conditionalFormatting sqref="AF320:AF323">
    <cfRule type="containsText" dxfId="1242" priority="11946" stopIfTrue="1" operator="containsText" text="NC">
      <formula>NOT(ISERROR(SEARCH("NC",AF320:AF323)))</formula>
    </cfRule>
  </conditionalFormatting>
  <conditionalFormatting sqref="AF325:AF345">
    <cfRule type="containsText" dxfId="1241" priority="11947" stopIfTrue="1" operator="containsText" text="NS">
      <formula>NOT(ISERROR(SEARCH("NS",AF325:AF345)))</formula>
    </cfRule>
  </conditionalFormatting>
  <conditionalFormatting sqref="AF325:AF345">
    <cfRule type="containsText" dxfId="1240" priority="11948" stopIfTrue="1" operator="containsText" text="DW">
      <formula>NOT(ISERROR(SEARCH("DW",AF325:AF345)))</formula>
    </cfRule>
  </conditionalFormatting>
  <conditionalFormatting sqref="AF325:AF345">
    <cfRule type="containsText" dxfId="1239" priority="11949" stopIfTrue="1" operator="containsText" text="NC">
      <formula>NOT(ISERROR(SEARCH("NC",AF325:AF345)))</formula>
    </cfRule>
  </conditionalFormatting>
  <conditionalFormatting sqref="AF310">
    <cfRule type="containsText" dxfId="1238" priority="11950" stopIfTrue="1" operator="containsText" text="NS">
      <formula>NOT(ISERROR(SEARCH("NS",AF310)))</formula>
    </cfRule>
  </conditionalFormatting>
  <conditionalFormatting sqref="AF310">
    <cfRule type="containsText" dxfId="1237" priority="11951" stopIfTrue="1" operator="containsText" text="DW">
      <formula>NOT(ISERROR(SEARCH("DW",AF310)))</formula>
    </cfRule>
  </conditionalFormatting>
  <conditionalFormatting sqref="AF310">
    <cfRule type="containsText" dxfId="1236" priority="11952" stopIfTrue="1" operator="containsText" text="NC">
      <formula>NOT(ISERROR(SEARCH("NC",AF310)))</formula>
    </cfRule>
  </conditionalFormatting>
  <conditionalFormatting sqref="AF317:AF319">
    <cfRule type="containsText" dxfId="1235" priority="11953" stopIfTrue="1" operator="containsText" text="NS">
      <formula>NOT(ISERROR(SEARCH("NS",AF317:AF319)))</formula>
    </cfRule>
  </conditionalFormatting>
  <conditionalFormatting sqref="AF317:AF319">
    <cfRule type="containsText" dxfId="1234" priority="11954" stopIfTrue="1" operator="containsText" text="DW">
      <formula>NOT(ISERROR(SEARCH("DW",AF317:AF319)))</formula>
    </cfRule>
  </conditionalFormatting>
  <conditionalFormatting sqref="AF317:AF319">
    <cfRule type="containsText" dxfId="1233" priority="11955" stopIfTrue="1" operator="containsText" text="NC">
      <formula>NOT(ISERROR(SEARCH("NC",AF317:AF319)))</formula>
    </cfRule>
  </conditionalFormatting>
  <conditionalFormatting sqref="AF313:AF314">
    <cfRule type="containsText" dxfId="1232" priority="11956" stopIfTrue="1" operator="containsText" text="NS">
      <formula>NOT(ISERROR(SEARCH("NS",AF313:AF314)))</formula>
    </cfRule>
  </conditionalFormatting>
  <conditionalFormatting sqref="AF313:AF314">
    <cfRule type="containsText" dxfId="1231" priority="11957" stopIfTrue="1" operator="containsText" text="DW">
      <formula>NOT(ISERROR(SEARCH("DW",AF313:AF314)))</formula>
    </cfRule>
  </conditionalFormatting>
  <conditionalFormatting sqref="AF313:AF314">
    <cfRule type="containsText" dxfId="1230" priority="11958" stopIfTrue="1" operator="containsText" text="NC">
      <formula>NOT(ISERROR(SEARCH("NC",AF313:AF314)))</formula>
    </cfRule>
  </conditionalFormatting>
  <conditionalFormatting sqref="AF311:AF312">
    <cfRule type="containsText" dxfId="1229" priority="11959" stopIfTrue="1" operator="containsText" text="NS">
      <formula>NOT(ISERROR(SEARCH("NS",AF311:AF312)))</formula>
    </cfRule>
  </conditionalFormatting>
  <conditionalFormatting sqref="AF311:AF312">
    <cfRule type="containsText" dxfId="1228" priority="11960" stopIfTrue="1" operator="containsText" text="DW">
      <formula>NOT(ISERROR(SEARCH("DW",AF311:AF312)))</formula>
    </cfRule>
  </conditionalFormatting>
  <conditionalFormatting sqref="AF311:AF312">
    <cfRule type="containsText" dxfId="1227" priority="11961" stopIfTrue="1" operator="containsText" text="NC">
      <formula>NOT(ISERROR(SEARCH("NC",AF311:AF312)))</formula>
    </cfRule>
  </conditionalFormatting>
  <conditionalFormatting sqref="AF315">
    <cfRule type="containsText" dxfId="1226" priority="11962" stopIfTrue="1" operator="containsText" text="NS">
      <formula>NOT(ISERROR(SEARCH("NS",AF315)))</formula>
    </cfRule>
  </conditionalFormatting>
  <conditionalFormatting sqref="AF315">
    <cfRule type="containsText" dxfId="1225" priority="11963" stopIfTrue="1" operator="containsText" text="DW">
      <formula>NOT(ISERROR(SEARCH("DW",AF315)))</formula>
    </cfRule>
  </conditionalFormatting>
  <conditionalFormatting sqref="AF315">
    <cfRule type="containsText" dxfId="1224" priority="11964" stopIfTrue="1" operator="containsText" text="NC">
      <formula>NOT(ISERROR(SEARCH("NC",AF315)))</formula>
    </cfRule>
  </conditionalFormatting>
  <conditionalFormatting sqref="AF316">
    <cfRule type="containsText" dxfId="1223" priority="11965" stopIfTrue="1" operator="containsText" text="NS">
      <formula>NOT(ISERROR(SEARCH("NS",AF316)))</formula>
    </cfRule>
  </conditionalFormatting>
  <conditionalFormatting sqref="AF316">
    <cfRule type="containsText" dxfId="1222" priority="11966" stopIfTrue="1" operator="containsText" text="DW">
      <formula>NOT(ISERROR(SEARCH("DW",AF316)))</formula>
    </cfRule>
  </conditionalFormatting>
  <conditionalFormatting sqref="AF316">
    <cfRule type="containsText" dxfId="1221" priority="11967" stopIfTrue="1" operator="containsText" text="NC">
      <formula>NOT(ISERROR(SEARCH("NC",AF316)))</formula>
    </cfRule>
  </conditionalFormatting>
  <conditionalFormatting sqref="AF324">
    <cfRule type="containsText" dxfId="1220" priority="11968" stopIfTrue="1" operator="containsText" text="NS">
      <formula>NOT(ISERROR(SEARCH("NS",AF324)))</formula>
    </cfRule>
  </conditionalFormatting>
  <conditionalFormatting sqref="AF324">
    <cfRule type="containsText" dxfId="1219" priority="11969" stopIfTrue="1" operator="containsText" text="DW">
      <formula>NOT(ISERROR(SEARCH("DW",AF324)))</formula>
    </cfRule>
  </conditionalFormatting>
  <conditionalFormatting sqref="AF324">
    <cfRule type="containsText" dxfId="1218" priority="11970" stopIfTrue="1" operator="containsText" text="NC">
      <formula>NOT(ISERROR(SEARCH("NC",AF324)))</formula>
    </cfRule>
  </conditionalFormatting>
  <conditionalFormatting sqref="AC306:AC309">
    <cfRule type="containsText" dxfId="1217" priority="11971" stopIfTrue="1" operator="containsText" text="NS">
      <formula>NOT(ISERROR(SEARCH("NS",AC306:AC309)))</formula>
    </cfRule>
  </conditionalFormatting>
  <conditionalFormatting sqref="AC306:AC309">
    <cfRule type="containsText" dxfId="1216" priority="11972" stopIfTrue="1" operator="containsText" text="DW">
      <formula>NOT(ISERROR(SEARCH("DW",AC306:AC309)))</formula>
    </cfRule>
  </conditionalFormatting>
  <conditionalFormatting sqref="AC306:AC309">
    <cfRule type="containsText" dxfId="1215" priority="11973" stopIfTrue="1" operator="containsText" text="NC">
      <formula>NOT(ISERROR(SEARCH("NC",AC306:AC309)))</formula>
    </cfRule>
  </conditionalFormatting>
  <conditionalFormatting sqref="AC320:AC323">
    <cfRule type="containsText" dxfId="1214" priority="11974" stopIfTrue="1" operator="containsText" text="NS">
      <formula>NOT(ISERROR(SEARCH("NS",AC320:AC323)))</formula>
    </cfRule>
  </conditionalFormatting>
  <conditionalFormatting sqref="AC320:AC323">
    <cfRule type="containsText" dxfId="1213" priority="11975" stopIfTrue="1" operator="containsText" text="DW">
      <formula>NOT(ISERROR(SEARCH("DW",AC320:AC323)))</formula>
    </cfRule>
  </conditionalFormatting>
  <conditionalFormatting sqref="AC320:AC323">
    <cfRule type="containsText" dxfId="1212" priority="11976" stopIfTrue="1" operator="containsText" text="NC">
      <formula>NOT(ISERROR(SEARCH("NC",AC320:AC323)))</formula>
    </cfRule>
  </conditionalFormatting>
  <conditionalFormatting sqref="AC325:AC345">
    <cfRule type="containsText" dxfId="1211" priority="11977" stopIfTrue="1" operator="containsText" text="NS">
      <formula>NOT(ISERROR(SEARCH("NS",AC325:AC345)))</formula>
    </cfRule>
  </conditionalFormatting>
  <conditionalFormatting sqref="AC325:AC345">
    <cfRule type="containsText" dxfId="1210" priority="11978" stopIfTrue="1" operator="containsText" text="DW">
      <formula>NOT(ISERROR(SEARCH("DW",AC325:AC345)))</formula>
    </cfRule>
  </conditionalFormatting>
  <conditionalFormatting sqref="AC325:AC345">
    <cfRule type="containsText" dxfId="1209" priority="11979" stopIfTrue="1" operator="containsText" text="NC">
      <formula>NOT(ISERROR(SEARCH("NC",AC325:AC345)))</formula>
    </cfRule>
  </conditionalFormatting>
  <conditionalFormatting sqref="AC310">
    <cfRule type="containsText" dxfId="1208" priority="11980" stopIfTrue="1" operator="containsText" text="NS">
      <formula>NOT(ISERROR(SEARCH("NS",AC310)))</formula>
    </cfRule>
  </conditionalFormatting>
  <conditionalFormatting sqref="AC310">
    <cfRule type="containsText" dxfId="1207" priority="11981" stopIfTrue="1" operator="containsText" text="DW">
      <formula>NOT(ISERROR(SEARCH("DW",AC310)))</formula>
    </cfRule>
  </conditionalFormatting>
  <conditionalFormatting sqref="AC310">
    <cfRule type="containsText" dxfId="1206" priority="11982" stopIfTrue="1" operator="containsText" text="NC">
      <formula>NOT(ISERROR(SEARCH("NC",AC310)))</formula>
    </cfRule>
  </conditionalFormatting>
  <conditionalFormatting sqref="AC317:AC319">
    <cfRule type="containsText" dxfId="1205" priority="11983" stopIfTrue="1" operator="containsText" text="NS">
      <formula>NOT(ISERROR(SEARCH("NS",AC317:AC319)))</formula>
    </cfRule>
  </conditionalFormatting>
  <conditionalFormatting sqref="AC317:AC319">
    <cfRule type="containsText" dxfId="1204" priority="11984" stopIfTrue="1" operator="containsText" text="DW">
      <formula>NOT(ISERROR(SEARCH("DW",AC317:AC319)))</formula>
    </cfRule>
  </conditionalFormatting>
  <conditionalFormatting sqref="AC317:AC319">
    <cfRule type="containsText" dxfId="1203" priority="11985" stopIfTrue="1" operator="containsText" text="NC">
      <formula>NOT(ISERROR(SEARCH("NC",AC317:AC319)))</formula>
    </cfRule>
  </conditionalFormatting>
  <conditionalFormatting sqref="AC313:AC314">
    <cfRule type="containsText" dxfId="1202" priority="11986" stopIfTrue="1" operator="containsText" text="NS">
      <formula>NOT(ISERROR(SEARCH("NS",AC313:AC314)))</formula>
    </cfRule>
  </conditionalFormatting>
  <conditionalFormatting sqref="AC313:AC314">
    <cfRule type="containsText" dxfId="1201" priority="11987" stopIfTrue="1" operator="containsText" text="DW">
      <formula>NOT(ISERROR(SEARCH("DW",AC313:AC314)))</formula>
    </cfRule>
  </conditionalFormatting>
  <conditionalFormatting sqref="AC313:AC314">
    <cfRule type="containsText" dxfId="1200" priority="11988" stopIfTrue="1" operator="containsText" text="NC">
      <formula>NOT(ISERROR(SEARCH("NC",AC313:AC314)))</formula>
    </cfRule>
  </conditionalFormatting>
  <conditionalFormatting sqref="AC311:AC312">
    <cfRule type="containsText" dxfId="1199" priority="11989" stopIfTrue="1" operator="containsText" text="NS">
      <formula>NOT(ISERROR(SEARCH("NS",AC311:AC312)))</formula>
    </cfRule>
  </conditionalFormatting>
  <conditionalFormatting sqref="AC311:AC312">
    <cfRule type="containsText" dxfId="1198" priority="11990" stopIfTrue="1" operator="containsText" text="DW">
      <formula>NOT(ISERROR(SEARCH("DW",AC311:AC312)))</formula>
    </cfRule>
  </conditionalFormatting>
  <conditionalFormatting sqref="AC311:AC312">
    <cfRule type="containsText" dxfId="1197" priority="11991" stopIfTrue="1" operator="containsText" text="NC">
      <formula>NOT(ISERROR(SEARCH("NC",AC311:AC312)))</formula>
    </cfRule>
  </conditionalFormatting>
  <conditionalFormatting sqref="AC315">
    <cfRule type="containsText" dxfId="1196" priority="11992" stopIfTrue="1" operator="containsText" text="NS">
      <formula>NOT(ISERROR(SEARCH("NS",AC315)))</formula>
    </cfRule>
  </conditionalFormatting>
  <conditionalFormatting sqref="AC315">
    <cfRule type="containsText" dxfId="1195" priority="11993" stopIfTrue="1" operator="containsText" text="DW">
      <formula>NOT(ISERROR(SEARCH("DW",AC315)))</formula>
    </cfRule>
  </conditionalFormatting>
  <conditionalFormatting sqref="AC315">
    <cfRule type="containsText" dxfId="1194" priority="11994" stopIfTrue="1" operator="containsText" text="NC">
      <formula>NOT(ISERROR(SEARCH("NC",AC315)))</formula>
    </cfRule>
  </conditionalFormatting>
  <conditionalFormatting sqref="AC316">
    <cfRule type="containsText" dxfId="1193" priority="11995" stopIfTrue="1" operator="containsText" text="NS">
      <formula>NOT(ISERROR(SEARCH("NS",AC316)))</formula>
    </cfRule>
  </conditionalFormatting>
  <conditionalFormatting sqref="AC316">
    <cfRule type="containsText" dxfId="1192" priority="11996" stopIfTrue="1" operator="containsText" text="DW">
      <formula>NOT(ISERROR(SEARCH("DW",AC316)))</formula>
    </cfRule>
  </conditionalFormatting>
  <conditionalFormatting sqref="AC316">
    <cfRule type="containsText" dxfId="1191" priority="11997" stopIfTrue="1" operator="containsText" text="NC">
      <formula>NOT(ISERROR(SEARCH("NC",AC316)))</formula>
    </cfRule>
  </conditionalFormatting>
  <conditionalFormatting sqref="AC324">
    <cfRule type="containsText" dxfId="1190" priority="11998" stopIfTrue="1" operator="containsText" text="NS">
      <formula>NOT(ISERROR(SEARCH("NS",AC324)))</formula>
    </cfRule>
  </conditionalFormatting>
  <conditionalFormatting sqref="AC324">
    <cfRule type="containsText" dxfId="1189" priority="11999" stopIfTrue="1" operator="containsText" text="DW">
      <formula>NOT(ISERROR(SEARCH("DW",AC324)))</formula>
    </cfRule>
  </conditionalFormatting>
  <conditionalFormatting sqref="AC324">
    <cfRule type="containsText" dxfId="1188" priority="12000" stopIfTrue="1" operator="containsText" text="NC">
      <formula>NOT(ISERROR(SEARCH("NC",AC324)))</formula>
    </cfRule>
  </conditionalFormatting>
  <conditionalFormatting sqref="R306:R309">
    <cfRule type="containsText" dxfId="1187" priority="12001" stopIfTrue="1" operator="containsText" text="NS">
      <formula>NOT(ISERROR(SEARCH("NS",R306:R309)))</formula>
    </cfRule>
  </conditionalFormatting>
  <conditionalFormatting sqref="R306:R309">
    <cfRule type="containsText" dxfId="1186" priority="12002" stopIfTrue="1" operator="containsText" text="DW">
      <formula>NOT(ISERROR(SEARCH("DW",R306:R309)))</formula>
    </cfRule>
  </conditionalFormatting>
  <conditionalFormatting sqref="R306:R309">
    <cfRule type="containsText" dxfId="1185" priority="12003" stopIfTrue="1" operator="containsText" text="NC">
      <formula>NOT(ISERROR(SEARCH("NC",R306:R309)))</formula>
    </cfRule>
  </conditionalFormatting>
  <conditionalFormatting sqref="R320:R323">
    <cfRule type="containsText" dxfId="1184" priority="12004" stopIfTrue="1" operator="containsText" text="NS">
      <formula>NOT(ISERROR(SEARCH("NS",R320:R323)))</formula>
    </cfRule>
  </conditionalFormatting>
  <conditionalFormatting sqref="R320:R323">
    <cfRule type="containsText" dxfId="1183" priority="12005" stopIfTrue="1" operator="containsText" text="DW">
      <formula>NOT(ISERROR(SEARCH("DW",R320:R323)))</formula>
    </cfRule>
  </conditionalFormatting>
  <conditionalFormatting sqref="R320:R323">
    <cfRule type="containsText" dxfId="1182" priority="12006" stopIfTrue="1" operator="containsText" text="NC">
      <formula>NOT(ISERROR(SEARCH("NC",R320:R323)))</formula>
    </cfRule>
  </conditionalFormatting>
  <conditionalFormatting sqref="R325:R345">
    <cfRule type="containsText" dxfId="1181" priority="12007" stopIfTrue="1" operator="containsText" text="NS">
      <formula>NOT(ISERROR(SEARCH("NS",R325:R345)))</formula>
    </cfRule>
  </conditionalFormatting>
  <conditionalFormatting sqref="R325:R345">
    <cfRule type="containsText" dxfId="1180" priority="12008" stopIfTrue="1" operator="containsText" text="DW">
      <formula>NOT(ISERROR(SEARCH("DW",R325:R345)))</formula>
    </cfRule>
  </conditionalFormatting>
  <conditionalFormatting sqref="R325:R345">
    <cfRule type="containsText" dxfId="1179" priority="12009" stopIfTrue="1" operator="containsText" text="NC">
      <formula>NOT(ISERROR(SEARCH("NC",R325:R345)))</formula>
    </cfRule>
  </conditionalFormatting>
  <conditionalFormatting sqref="R310">
    <cfRule type="containsText" dxfId="1178" priority="12010" stopIfTrue="1" operator="containsText" text="NS">
      <formula>NOT(ISERROR(SEARCH("NS",R310)))</formula>
    </cfRule>
  </conditionalFormatting>
  <conditionalFormatting sqref="R310">
    <cfRule type="containsText" dxfId="1177" priority="12011" stopIfTrue="1" operator="containsText" text="DW">
      <formula>NOT(ISERROR(SEARCH("DW",R310)))</formula>
    </cfRule>
  </conditionalFormatting>
  <conditionalFormatting sqref="R310">
    <cfRule type="containsText" dxfId="1176" priority="12012" stopIfTrue="1" operator="containsText" text="NC">
      <formula>NOT(ISERROR(SEARCH("NC",R310)))</formula>
    </cfRule>
  </conditionalFormatting>
  <conditionalFormatting sqref="R317:R319">
    <cfRule type="containsText" dxfId="1175" priority="12013" stopIfTrue="1" operator="containsText" text="NS">
      <formula>NOT(ISERROR(SEARCH("NS",R317:R319)))</formula>
    </cfRule>
  </conditionalFormatting>
  <conditionalFormatting sqref="R317:R319">
    <cfRule type="containsText" dxfId="1174" priority="12014" stopIfTrue="1" operator="containsText" text="DW">
      <formula>NOT(ISERROR(SEARCH("DW",R317:R319)))</formula>
    </cfRule>
  </conditionalFormatting>
  <conditionalFormatting sqref="R317:R319">
    <cfRule type="containsText" dxfId="1173" priority="12015" stopIfTrue="1" operator="containsText" text="NC">
      <formula>NOT(ISERROR(SEARCH("NC",R317:R319)))</formula>
    </cfRule>
  </conditionalFormatting>
  <conditionalFormatting sqref="R313:R314">
    <cfRule type="containsText" dxfId="1172" priority="12016" stopIfTrue="1" operator="containsText" text="NS">
      <formula>NOT(ISERROR(SEARCH("NS",R313:R314)))</formula>
    </cfRule>
  </conditionalFormatting>
  <conditionalFormatting sqref="R313:R314">
    <cfRule type="containsText" dxfId="1171" priority="12017" stopIfTrue="1" operator="containsText" text="DW">
      <formula>NOT(ISERROR(SEARCH("DW",R313:R314)))</formula>
    </cfRule>
  </conditionalFormatting>
  <conditionalFormatting sqref="R313:R314">
    <cfRule type="containsText" dxfId="1170" priority="12018" stopIfTrue="1" operator="containsText" text="NC">
      <formula>NOT(ISERROR(SEARCH("NC",R313:R314)))</formula>
    </cfRule>
  </conditionalFormatting>
  <conditionalFormatting sqref="R311:R312">
    <cfRule type="containsText" dxfId="1169" priority="12019" stopIfTrue="1" operator="containsText" text="NS">
      <formula>NOT(ISERROR(SEARCH("NS",R311:R312)))</formula>
    </cfRule>
  </conditionalFormatting>
  <conditionalFormatting sqref="R311:R312">
    <cfRule type="containsText" dxfId="1168" priority="12020" stopIfTrue="1" operator="containsText" text="DW">
      <formula>NOT(ISERROR(SEARCH("DW",R311:R312)))</formula>
    </cfRule>
  </conditionalFormatting>
  <conditionalFormatting sqref="R311:R312">
    <cfRule type="containsText" dxfId="1167" priority="12021" stopIfTrue="1" operator="containsText" text="NC">
      <formula>NOT(ISERROR(SEARCH("NC",R311:R312)))</formula>
    </cfRule>
  </conditionalFormatting>
  <conditionalFormatting sqref="R315">
    <cfRule type="containsText" dxfId="1166" priority="12022" stopIfTrue="1" operator="containsText" text="NS">
      <formula>NOT(ISERROR(SEARCH("NS",R315)))</formula>
    </cfRule>
  </conditionalFormatting>
  <conditionalFormatting sqref="R315">
    <cfRule type="containsText" dxfId="1165" priority="12023" stopIfTrue="1" operator="containsText" text="DW">
      <formula>NOT(ISERROR(SEARCH("DW",R315)))</formula>
    </cfRule>
  </conditionalFormatting>
  <conditionalFormatting sqref="R315">
    <cfRule type="containsText" dxfId="1164" priority="12024" stopIfTrue="1" operator="containsText" text="NC">
      <formula>NOT(ISERROR(SEARCH("NC",R315)))</formula>
    </cfRule>
  </conditionalFormatting>
  <conditionalFormatting sqref="R316">
    <cfRule type="containsText" dxfId="1163" priority="12025" stopIfTrue="1" operator="containsText" text="NS">
      <formula>NOT(ISERROR(SEARCH("NS",R316)))</formula>
    </cfRule>
  </conditionalFormatting>
  <conditionalFormatting sqref="R316">
    <cfRule type="containsText" dxfId="1162" priority="12026" stopIfTrue="1" operator="containsText" text="DW">
      <formula>NOT(ISERROR(SEARCH("DW",R316)))</formula>
    </cfRule>
  </conditionalFormatting>
  <conditionalFormatting sqref="R316">
    <cfRule type="containsText" dxfId="1161" priority="12027" stopIfTrue="1" operator="containsText" text="NC">
      <formula>NOT(ISERROR(SEARCH("NC",R316)))</formula>
    </cfRule>
  </conditionalFormatting>
  <conditionalFormatting sqref="R324">
    <cfRule type="containsText" dxfId="1160" priority="12028" stopIfTrue="1" operator="containsText" text="NS">
      <formula>NOT(ISERROR(SEARCH("NS",R324)))</formula>
    </cfRule>
  </conditionalFormatting>
  <conditionalFormatting sqref="R324">
    <cfRule type="containsText" dxfId="1159" priority="12029" stopIfTrue="1" operator="containsText" text="DW">
      <formula>NOT(ISERROR(SEARCH("DW",R324)))</formula>
    </cfRule>
  </conditionalFormatting>
  <conditionalFormatting sqref="R324">
    <cfRule type="containsText" dxfId="1158" priority="12030" stopIfTrue="1" operator="containsText" text="NC">
      <formula>NOT(ISERROR(SEARCH("NC",R324)))</formula>
    </cfRule>
  </conditionalFormatting>
  <conditionalFormatting sqref="AR306:AR309">
    <cfRule type="containsText" dxfId="1157" priority="12031" stopIfTrue="1" operator="containsText" text="NS">
      <formula>NOT(ISERROR(SEARCH("NS",AR306:AR309)))</formula>
    </cfRule>
  </conditionalFormatting>
  <conditionalFormatting sqref="AR306:AR309">
    <cfRule type="containsText" dxfId="1156" priority="12032" stopIfTrue="1" operator="containsText" text="DW">
      <formula>NOT(ISERROR(SEARCH("DW",AR306:AR309)))</formula>
    </cfRule>
  </conditionalFormatting>
  <conditionalFormatting sqref="AR306:AR309">
    <cfRule type="containsText" dxfId="1155" priority="12033" stopIfTrue="1" operator="containsText" text="NC">
      <formula>NOT(ISERROR(SEARCH("NC",AR306:AR309)))</formula>
    </cfRule>
  </conditionalFormatting>
  <conditionalFormatting sqref="AR320:AR323">
    <cfRule type="containsText" dxfId="1154" priority="12034" stopIfTrue="1" operator="containsText" text="NS">
      <formula>NOT(ISERROR(SEARCH("NS",AR320:AR323)))</formula>
    </cfRule>
  </conditionalFormatting>
  <conditionalFormatting sqref="AR320:AR323">
    <cfRule type="containsText" dxfId="1153" priority="12035" stopIfTrue="1" operator="containsText" text="DW">
      <formula>NOT(ISERROR(SEARCH("DW",AR320:AR323)))</formula>
    </cfRule>
  </conditionalFormatting>
  <conditionalFormatting sqref="AR320:AR323">
    <cfRule type="containsText" dxfId="1152" priority="12036" stopIfTrue="1" operator="containsText" text="NC">
      <formula>NOT(ISERROR(SEARCH("NC",AR320:AR323)))</formula>
    </cfRule>
  </conditionalFormatting>
  <conditionalFormatting sqref="AR325:AR345">
    <cfRule type="containsText" dxfId="1151" priority="12037" stopIfTrue="1" operator="containsText" text="NS">
      <formula>NOT(ISERROR(SEARCH("NS",AR325:AR345)))</formula>
    </cfRule>
  </conditionalFormatting>
  <conditionalFormatting sqref="AR325:AR345">
    <cfRule type="containsText" dxfId="1150" priority="12038" stopIfTrue="1" operator="containsText" text="DW">
      <formula>NOT(ISERROR(SEARCH("DW",AR325:AR345)))</formula>
    </cfRule>
  </conditionalFormatting>
  <conditionalFormatting sqref="AR325:AR345">
    <cfRule type="containsText" dxfId="1149" priority="12039" stopIfTrue="1" operator="containsText" text="NC">
      <formula>NOT(ISERROR(SEARCH("NC",AR325:AR345)))</formula>
    </cfRule>
  </conditionalFormatting>
  <conditionalFormatting sqref="AR310">
    <cfRule type="containsText" dxfId="1148" priority="12040" stopIfTrue="1" operator="containsText" text="NS">
      <formula>NOT(ISERROR(SEARCH("NS",AR310)))</formula>
    </cfRule>
  </conditionalFormatting>
  <conditionalFormatting sqref="AR310">
    <cfRule type="containsText" dxfId="1147" priority="12041" stopIfTrue="1" operator="containsText" text="DW">
      <formula>NOT(ISERROR(SEARCH("DW",AR310)))</formula>
    </cfRule>
  </conditionalFormatting>
  <conditionalFormatting sqref="AR310">
    <cfRule type="containsText" dxfId="1146" priority="12042" stopIfTrue="1" operator="containsText" text="NC">
      <formula>NOT(ISERROR(SEARCH("NC",AR310)))</formula>
    </cfRule>
  </conditionalFormatting>
  <conditionalFormatting sqref="AR317:AR319">
    <cfRule type="containsText" dxfId="1145" priority="12043" stopIfTrue="1" operator="containsText" text="NS">
      <formula>NOT(ISERROR(SEARCH("NS",AR317:AR319)))</formula>
    </cfRule>
  </conditionalFormatting>
  <conditionalFormatting sqref="AR317:AR319">
    <cfRule type="containsText" dxfId="1144" priority="12044" stopIfTrue="1" operator="containsText" text="DW">
      <formula>NOT(ISERROR(SEARCH("DW",AR317:AR319)))</formula>
    </cfRule>
  </conditionalFormatting>
  <conditionalFormatting sqref="AR317:AR319">
    <cfRule type="containsText" dxfId="1143" priority="12045" stopIfTrue="1" operator="containsText" text="NC">
      <formula>NOT(ISERROR(SEARCH("NC",AR317:AR319)))</formula>
    </cfRule>
  </conditionalFormatting>
  <conditionalFormatting sqref="AR313:AR314">
    <cfRule type="containsText" dxfId="1142" priority="12046" stopIfTrue="1" operator="containsText" text="NS">
      <formula>NOT(ISERROR(SEARCH("NS",AR313:AR314)))</formula>
    </cfRule>
  </conditionalFormatting>
  <conditionalFormatting sqref="AR313:AR314">
    <cfRule type="containsText" dxfId="1141" priority="12047" stopIfTrue="1" operator="containsText" text="DW">
      <formula>NOT(ISERROR(SEARCH("DW",AR313:AR314)))</formula>
    </cfRule>
  </conditionalFormatting>
  <conditionalFormatting sqref="AR313:AR314">
    <cfRule type="containsText" dxfId="1140" priority="12048" stopIfTrue="1" operator="containsText" text="NC">
      <formula>NOT(ISERROR(SEARCH("NC",AR313:AR314)))</formula>
    </cfRule>
  </conditionalFormatting>
  <conditionalFormatting sqref="AR311:AR312">
    <cfRule type="containsText" dxfId="1139" priority="12049" stopIfTrue="1" operator="containsText" text="NS">
      <formula>NOT(ISERROR(SEARCH("NS",AR311:AR312)))</formula>
    </cfRule>
  </conditionalFormatting>
  <conditionalFormatting sqref="AR311:AR312">
    <cfRule type="containsText" dxfId="1138" priority="12050" stopIfTrue="1" operator="containsText" text="DW">
      <formula>NOT(ISERROR(SEARCH("DW",AR311:AR312)))</formula>
    </cfRule>
  </conditionalFormatting>
  <conditionalFormatting sqref="AR311:AR312">
    <cfRule type="containsText" dxfId="1137" priority="12051" stopIfTrue="1" operator="containsText" text="NC">
      <formula>NOT(ISERROR(SEARCH("NC",AR311:AR312)))</formula>
    </cfRule>
  </conditionalFormatting>
  <conditionalFormatting sqref="AR315">
    <cfRule type="containsText" dxfId="1136" priority="12052" stopIfTrue="1" operator="containsText" text="NS">
      <formula>NOT(ISERROR(SEARCH("NS",AR315)))</formula>
    </cfRule>
  </conditionalFormatting>
  <conditionalFormatting sqref="AR315">
    <cfRule type="containsText" dxfId="1135" priority="12053" stopIfTrue="1" operator="containsText" text="DW">
      <formula>NOT(ISERROR(SEARCH("DW",AR315)))</formula>
    </cfRule>
  </conditionalFormatting>
  <conditionalFormatting sqref="AR315">
    <cfRule type="containsText" dxfId="1134" priority="12054" stopIfTrue="1" operator="containsText" text="NC">
      <formula>NOT(ISERROR(SEARCH("NC",AR315)))</formula>
    </cfRule>
  </conditionalFormatting>
  <conditionalFormatting sqref="AR316">
    <cfRule type="containsText" dxfId="1133" priority="12055" stopIfTrue="1" operator="containsText" text="NS">
      <formula>NOT(ISERROR(SEARCH("NS",AR316)))</formula>
    </cfRule>
  </conditionalFormatting>
  <conditionalFormatting sqref="AR316">
    <cfRule type="containsText" dxfId="1132" priority="12056" stopIfTrue="1" operator="containsText" text="DW">
      <formula>NOT(ISERROR(SEARCH("DW",AR316)))</formula>
    </cfRule>
  </conditionalFormatting>
  <conditionalFormatting sqref="AR316">
    <cfRule type="containsText" dxfId="1131" priority="12057" stopIfTrue="1" operator="containsText" text="NC">
      <formula>NOT(ISERROR(SEARCH("NC",AR316)))</formula>
    </cfRule>
  </conditionalFormatting>
  <conditionalFormatting sqref="AR324">
    <cfRule type="containsText" dxfId="1130" priority="12058" stopIfTrue="1" operator="containsText" text="NS">
      <formula>NOT(ISERROR(SEARCH("NS",AR324)))</formula>
    </cfRule>
  </conditionalFormatting>
  <conditionalFormatting sqref="AR324">
    <cfRule type="containsText" dxfId="1129" priority="12059" stopIfTrue="1" operator="containsText" text="DW">
      <formula>NOT(ISERROR(SEARCH("DW",AR324)))</formula>
    </cfRule>
  </conditionalFormatting>
  <conditionalFormatting sqref="AR324">
    <cfRule type="containsText" dxfId="1128" priority="12060" stopIfTrue="1" operator="containsText" text="NC">
      <formula>NOT(ISERROR(SEARCH("NC",AR324)))</formula>
    </cfRule>
  </conditionalFormatting>
  <conditionalFormatting sqref="AA306:AA309">
    <cfRule type="containsText" dxfId="1127" priority="12061" stopIfTrue="1" operator="containsText" text="NS">
      <formula>NOT(ISERROR(SEARCH("NS",AA306:AA309)))</formula>
    </cfRule>
  </conditionalFormatting>
  <conditionalFormatting sqref="AA306:AA309">
    <cfRule type="containsText" dxfId="1126" priority="12062" stopIfTrue="1" operator="containsText" text="DW">
      <formula>NOT(ISERROR(SEARCH("DW",AA306:AA309)))</formula>
    </cfRule>
  </conditionalFormatting>
  <conditionalFormatting sqref="AA306:AA309">
    <cfRule type="containsText" dxfId="1125" priority="12063" stopIfTrue="1" operator="containsText" text="NC">
      <formula>NOT(ISERROR(SEARCH("NC",AA306:AA309)))</formula>
    </cfRule>
  </conditionalFormatting>
  <conditionalFormatting sqref="AA320:AA323">
    <cfRule type="containsText" dxfId="1124" priority="12064" stopIfTrue="1" operator="containsText" text="NS">
      <formula>NOT(ISERROR(SEARCH("NS",AA320:AA323)))</formula>
    </cfRule>
  </conditionalFormatting>
  <conditionalFormatting sqref="AA320:AA323">
    <cfRule type="containsText" dxfId="1123" priority="12065" stopIfTrue="1" operator="containsText" text="DW">
      <formula>NOT(ISERROR(SEARCH("DW",AA320:AA323)))</formula>
    </cfRule>
  </conditionalFormatting>
  <conditionalFormatting sqref="AA320:AA323">
    <cfRule type="containsText" dxfId="1122" priority="12066" stopIfTrue="1" operator="containsText" text="NC">
      <formula>NOT(ISERROR(SEARCH("NC",AA320:AA323)))</formula>
    </cfRule>
  </conditionalFormatting>
  <conditionalFormatting sqref="AA325:AA345">
    <cfRule type="containsText" dxfId="1121" priority="12067" stopIfTrue="1" operator="containsText" text="NS">
      <formula>NOT(ISERROR(SEARCH("NS",AA325:AA345)))</formula>
    </cfRule>
  </conditionalFormatting>
  <conditionalFormatting sqref="AA325:AA345">
    <cfRule type="containsText" dxfId="1120" priority="12068" stopIfTrue="1" operator="containsText" text="DW">
      <formula>NOT(ISERROR(SEARCH("DW",AA325:AA345)))</formula>
    </cfRule>
  </conditionalFormatting>
  <conditionalFormatting sqref="AA325:AA345">
    <cfRule type="containsText" dxfId="1119" priority="12069" stopIfTrue="1" operator="containsText" text="NC">
      <formula>NOT(ISERROR(SEARCH("NC",AA325:AA345)))</formula>
    </cfRule>
  </conditionalFormatting>
  <conditionalFormatting sqref="AA310">
    <cfRule type="containsText" dxfId="1118" priority="12070" stopIfTrue="1" operator="containsText" text="NS">
      <formula>NOT(ISERROR(SEARCH("NS",AA310)))</formula>
    </cfRule>
  </conditionalFormatting>
  <conditionalFormatting sqref="AA310">
    <cfRule type="containsText" dxfId="1117" priority="12071" stopIfTrue="1" operator="containsText" text="DW">
      <formula>NOT(ISERROR(SEARCH("DW",AA310)))</formula>
    </cfRule>
  </conditionalFormatting>
  <conditionalFormatting sqref="AA310">
    <cfRule type="containsText" dxfId="1116" priority="12072" stopIfTrue="1" operator="containsText" text="NC">
      <formula>NOT(ISERROR(SEARCH("NC",AA310)))</formula>
    </cfRule>
  </conditionalFormatting>
  <conditionalFormatting sqref="AA317:AA319">
    <cfRule type="containsText" dxfId="1115" priority="12073" stopIfTrue="1" operator="containsText" text="NS">
      <formula>NOT(ISERROR(SEARCH("NS",AA317:AA319)))</formula>
    </cfRule>
  </conditionalFormatting>
  <conditionalFormatting sqref="AA317:AA319">
    <cfRule type="containsText" dxfId="1114" priority="12074" stopIfTrue="1" operator="containsText" text="DW">
      <formula>NOT(ISERROR(SEARCH("DW",AA317:AA319)))</formula>
    </cfRule>
  </conditionalFormatting>
  <conditionalFormatting sqref="AA317:AA319">
    <cfRule type="containsText" dxfId="1113" priority="12075" stopIfTrue="1" operator="containsText" text="NC">
      <formula>NOT(ISERROR(SEARCH("NC",AA317:AA319)))</formula>
    </cfRule>
  </conditionalFormatting>
  <conditionalFormatting sqref="AA313:AA314">
    <cfRule type="containsText" dxfId="1112" priority="12076" stopIfTrue="1" operator="containsText" text="NS">
      <formula>NOT(ISERROR(SEARCH("NS",AA313:AA314)))</formula>
    </cfRule>
  </conditionalFormatting>
  <conditionalFormatting sqref="AA313:AA314">
    <cfRule type="containsText" dxfId="1111" priority="12077" stopIfTrue="1" operator="containsText" text="DW">
      <formula>NOT(ISERROR(SEARCH("DW",AA313:AA314)))</formula>
    </cfRule>
  </conditionalFormatting>
  <conditionalFormatting sqref="AA313:AA314">
    <cfRule type="containsText" dxfId="1110" priority="12078" stopIfTrue="1" operator="containsText" text="NC">
      <formula>NOT(ISERROR(SEARCH("NC",AA313:AA314)))</formula>
    </cfRule>
  </conditionalFormatting>
  <conditionalFormatting sqref="AA311:AA312">
    <cfRule type="containsText" dxfId="1109" priority="12079" stopIfTrue="1" operator="containsText" text="NS">
      <formula>NOT(ISERROR(SEARCH("NS",AA311:AA312)))</formula>
    </cfRule>
  </conditionalFormatting>
  <conditionalFormatting sqref="AA311:AA312">
    <cfRule type="containsText" dxfId="1108" priority="12080" stopIfTrue="1" operator="containsText" text="DW">
      <formula>NOT(ISERROR(SEARCH("DW",AA311:AA312)))</formula>
    </cfRule>
  </conditionalFormatting>
  <conditionalFormatting sqref="AA311:AA312">
    <cfRule type="containsText" dxfId="1107" priority="12081" stopIfTrue="1" operator="containsText" text="NC">
      <formula>NOT(ISERROR(SEARCH("NC",AA311:AA312)))</formula>
    </cfRule>
  </conditionalFormatting>
  <conditionalFormatting sqref="AA315">
    <cfRule type="containsText" dxfId="1106" priority="12082" stopIfTrue="1" operator="containsText" text="NS">
      <formula>NOT(ISERROR(SEARCH("NS",AA315)))</formula>
    </cfRule>
  </conditionalFormatting>
  <conditionalFormatting sqref="AA315">
    <cfRule type="containsText" dxfId="1105" priority="12083" stopIfTrue="1" operator="containsText" text="DW">
      <formula>NOT(ISERROR(SEARCH("DW",AA315)))</formula>
    </cfRule>
  </conditionalFormatting>
  <conditionalFormatting sqref="AA315">
    <cfRule type="containsText" dxfId="1104" priority="12084" stopIfTrue="1" operator="containsText" text="NC">
      <formula>NOT(ISERROR(SEARCH("NC",AA315)))</formula>
    </cfRule>
  </conditionalFormatting>
  <conditionalFormatting sqref="AA316">
    <cfRule type="containsText" dxfId="1103" priority="12085" stopIfTrue="1" operator="containsText" text="NS">
      <formula>NOT(ISERROR(SEARCH("NS",AA316)))</formula>
    </cfRule>
  </conditionalFormatting>
  <conditionalFormatting sqref="AA316">
    <cfRule type="containsText" dxfId="1102" priority="12086" stopIfTrue="1" operator="containsText" text="DW">
      <formula>NOT(ISERROR(SEARCH("DW",AA316)))</formula>
    </cfRule>
  </conditionalFormatting>
  <conditionalFormatting sqref="AA316">
    <cfRule type="containsText" dxfId="1101" priority="12087" stopIfTrue="1" operator="containsText" text="NC">
      <formula>NOT(ISERROR(SEARCH("NC",AA316)))</formula>
    </cfRule>
  </conditionalFormatting>
  <conditionalFormatting sqref="AA324">
    <cfRule type="containsText" dxfId="1100" priority="12088" stopIfTrue="1" operator="containsText" text="NS">
      <formula>NOT(ISERROR(SEARCH("NS",AA324)))</formula>
    </cfRule>
  </conditionalFormatting>
  <conditionalFormatting sqref="AA324">
    <cfRule type="containsText" dxfId="1099" priority="12089" stopIfTrue="1" operator="containsText" text="DW">
      <formula>NOT(ISERROR(SEARCH("DW",AA324)))</formula>
    </cfRule>
  </conditionalFormatting>
  <conditionalFormatting sqref="AA324">
    <cfRule type="containsText" dxfId="1098" priority="12090" stopIfTrue="1" operator="containsText" text="NC">
      <formula>NOT(ISERROR(SEARCH("NC",AA324)))</formula>
    </cfRule>
  </conditionalFormatting>
  <conditionalFormatting sqref="AI306:AI309">
    <cfRule type="containsText" dxfId="1097" priority="12091" stopIfTrue="1" operator="containsText" text="NS">
      <formula>NOT(ISERROR(SEARCH("NS",AI306:AI309)))</formula>
    </cfRule>
  </conditionalFormatting>
  <conditionalFormatting sqref="AI306:AI309">
    <cfRule type="containsText" dxfId="1096" priority="12092" stopIfTrue="1" operator="containsText" text="DW">
      <formula>NOT(ISERROR(SEARCH("DW",AI306:AI309)))</formula>
    </cfRule>
  </conditionalFormatting>
  <conditionalFormatting sqref="AI306:AI309">
    <cfRule type="containsText" dxfId="1095" priority="12093" stopIfTrue="1" operator="containsText" text="NC">
      <formula>NOT(ISERROR(SEARCH("NC",AI306:AI309)))</formula>
    </cfRule>
  </conditionalFormatting>
  <conditionalFormatting sqref="AI320:AI323">
    <cfRule type="containsText" dxfId="1094" priority="12094" stopIfTrue="1" operator="containsText" text="NS">
      <formula>NOT(ISERROR(SEARCH("NS",AI320:AI323)))</formula>
    </cfRule>
  </conditionalFormatting>
  <conditionalFormatting sqref="AI320:AI323">
    <cfRule type="containsText" dxfId="1093" priority="12095" stopIfTrue="1" operator="containsText" text="DW">
      <formula>NOT(ISERROR(SEARCH("DW",AI320:AI323)))</formula>
    </cfRule>
  </conditionalFormatting>
  <conditionalFormatting sqref="AI320:AI323">
    <cfRule type="containsText" dxfId="1092" priority="12096" stopIfTrue="1" operator="containsText" text="NC">
      <formula>NOT(ISERROR(SEARCH("NC",AI320:AI323)))</formula>
    </cfRule>
  </conditionalFormatting>
  <conditionalFormatting sqref="AI325:AI345">
    <cfRule type="containsText" dxfId="1091" priority="12097" stopIfTrue="1" operator="containsText" text="NS">
      <formula>NOT(ISERROR(SEARCH("NS",AI325:AI345)))</formula>
    </cfRule>
  </conditionalFormatting>
  <conditionalFormatting sqref="AI325:AI345">
    <cfRule type="containsText" dxfId="1090" priority="12098" stopIfTrue="1" operator="containsText" text="DW">
      <formula>NOT(ISERROR(SEARCH("DW",AI325:AI345)))</formula>
    </cfRule>
  </conditionalFormatting>
  <conditionalFormatting sqref="AI325:AI345">
    <cfRule type="containsText" dxfId="1089" priority="12099" stopIfTrue="1" operator="containsText" text="NC">
      <formula>NOT(ISERROR(SEARCH("NC",AI325:AI345)))</formula>
    </cfRule>
  </conditionalFormatting>
  <conditionalFormatting sqref="AI310">
    <cfRule type="containsText" dxfId="1088" priority="12100" stopIfTrue="1" operator="containsText" text="NS">
      <formula>NOT(ISERROR(SEARCH("NS",AI310)))</formula>
    </cfRule>
  </conditionalFormatting>
  <conditionalFormatting sqref="AI310">
    <cfRule type="containsText" dxfId="1087" priority="12101" stopIfTrue="1" operator="containsText" text="DW">
      <formula>NOT(ISERROR(SEARCH("DW",AI310)))</formula>
    </cfRule>
  </conditionalFormatting>
  <conditionalFormatting sqref="AI310">
    <cfRule type="containsText" dxfId="1086" priority="12102" stopIfTrue="1" operator="containsText" text="NC">
      <formula>NOT(ISERROR(SEARCH("NC",AI310)))</formula>
    </cfRule>
  </conditionalFormatting>
  <conditionalFormatting sqref="AI317:AI319">
    <cfRule type="containsText" dxfId="1085" priority="12103" stopIfTrue="1" operator="containsText" text="NS">
      <formula>NOT(ISERROR(SEARCH("NS",AI317:AI319)))</formula>
    </cfRule>
  </conditionalFormatting>
  <conditionalFormatting sqref="AI317:AI319">
    <cfRule type="containsText" dxfId="1084" priority="12104" stopIfTrue="1" operator="containsText" text="DW">
      <formula>NOT(ISERROR(SEARCH("DW",AI317:AI319)))</formula>
    </cfRule>
  </conditionalFormatting>
  <conditionalFormatting sqref="AI317:AI319">
    <cfRule type="containsText" dxfId="1083" priority="12105" stopIfTrue="1" operator="containsText" text="NC">
      <formula>NOT(ISERROR(SEARCH("NC",AI317:AI319)))</formula>
    </cfRule>
  </conditionalFormatting>
  <conditionalFormatting sqref="AI313:AI314">
    <cfRule type="containsText" dxfId="1082" priority="12106" stopIfTrue="1" operator="containsText" text="NS">
      <formula>NOT(ISERROR(SEARCH("NS",AI313:AI314)))</formula>
    </cfRule>
  </conditionalFormatting>
  <conditionalFormatting sqref="AI313:AI314">
    <cfRule type="containsText" dxfId="1081" priority="12107" stopIfTrue="1" operator="containsText" text="DW">
      <formula>NOT(ISERROR(SEARCH("DW",AI313:AI314)))</formula>
    </cfRule>
  </conditionalFormatting>
  <conditionalFormatting sqref="AI313:AI314">
    <cfRule type="containsText" dxfId="1080" priority="12108" stopIfTrue="1" operator="containsText" text="NC">
      <formula>NOT(ISERROR(SEARCH("NC",AI313:AI314)))</formula>
    </cfRule>
  </conditionalFormatting>
  <conditionalFormatting sqref="AI311:AI312">
    <cfRule type="containsText" dxfId="1079" priority="12109" stopIfTrue="1" operator="containsText" text="NS">
      <formula>NOT(ISERROR(SEARCH("NS",AI311:AI312)))</formula>
    </cfRule>
  </conditionalFormatting>
  <conditionalFormatting sqref="AI311:AI312">
    <cfRule type="containsText" dxfId="1078" priority="12110" stopIfTrue="1" operator="containsText" text="DW">
      <formula>NOT(ISERROR(SEARCH("DW",AI311:AI312)))</formula>
    </cfRule>
  </conditionalFormatting>
  <conditionalFormatting sqref="AI311:AI312">
    <cfRule type="containsText" dxfId="1077" priority="12111" stopIfTrue="1" operator="containsText" text="NC">
      <formula>NOT(ISERROR(SEARCH("NC",AI311:AI312)))</formula>
    </cfRule>
  </conditionalFormatting>
  <conditionalFormatting sqref="AI315">
    <cfRule type="containsText" dxfId="1076" priority="12112" stopIfTrue="1" operator="containsText" text="NS">
      <formula>NOT(ISERROR(SEARCH("NS",AI315)))</formula>
    </cfRule>
  </conditionalFormatting>
  <conditionalFormatting sqref="AI315">
    <cfRule type="containsText" dxfId="1075" priority="12113" stopIfTrue="1" operator="containsText" text="DW">
      <formula>NOT(ISERROR(SEARCH("DW",AI315)))</formula>
    </cfRule>
  </conditionalFormatting>
  <conditionalFormatting sqref="AI315">
    <cfRule type="containsText" dxfId="1074" priority="12114" stopIfTrue="1" operator="containsText" text="NC">
      <formula>NOT(ISERROR(SEARCH("NC",AI315)))</formula>
    </cfRule>
  </conditionalFormatting>
  <conditionalFormatting sqref="AI316">
    <cfRule type="containsText" dxfId="1073" priority="12115" stopIfTrue="1" operator="containsText" text="NS">
      <formula>NOT(ISERROR(SEARCH("NS",AI316)))</formula>
    </cfRule>
  </conditionalFormatting>
  <conditionalFormatting sqref="AI316">
    <cfRule type="containsText" dxfId="1072" priority="12116" stopIfTrue="1" operator="containsText" text="DW">
      <formula>NOT(ISERROR(SEARCH("DW",AI316)))</formula>
    </cfRule>
  </conditionalFormatting>
  <conditionalFormatting sqref="AI316">
    <cfRule type="containsText" dxfId="1071" priority="12117" stopIfTrue="1" operator="containsText" text="NC">
      <formula>NOT(ISERROR(SEARCH("NC",AI316)))</formula>
    </cfRule>
  </conditionalFormatting>
  <conditionalFormatting sqref="AI324">
    <cfRule type="containsText" dxfId="1070" priority="12118" stopIfTrue="1" operator="containsText" text="NS">
      <formula>NOT(ISERROR(SEARCH("NS",AI324)))</formula>
    </cfRule>
  </conditionalFormatting>
  <conditionalFormatting sqref="AI324">
    <cfRule type="containsText" dxfId="1069" priority="12119" stopIfTrue="1" operator="containsText" text="DW">
      <formula>NOT(ISERROR(SEARCH("DW",AI324)))</formula>
    </cfRule>
  </conditionalFormatting>
  <conditionalFormatting sqref="AI324">
    <cfRule type="containsText" dxfId="1068" priority="12120" stopIfTrue="1" operator="containsText" text="NC">
      <formula>NOT(ISERROR(SEARCH("NC",AI324)))</formula>
    </cfRule>
  </conditionalFormatting>
  <conditionalFormatting sqref="I306:I309">
    <cfRule type="containsText" dxfId="1067" priority="12121" stopIfTrue="1" operator="containsText" text="NS">
      <formula>NOT(ISERROR(SEARCH("NS",I306:I309)))</formula>
    </cfRule>
  </conditionalFormatting>
  <conditionalFormatting sqref="I306:I309">
    <cfRule type="containsText" dxfId="1066" priority="12122" stopIfTrue="1" operator="containsText" text="DW">
      <formula>NOT(ISERROR(SEARCH("DW",I306:I309)))</formula>
    </cfRule>
  </conditionalFormatting>
  <conditionalFormatting sqref="I306:I309">
    <cfRule type="containsText" dxfId="1065" priority="12123" stopIfTrue="1" operator="containsText" text="NC">
      <formula>NOT(ISERROR(SEARCH("NC",I306:I309)))</formula>
    </cfRule>
  </conditionalFormatting>
  <conditionalFormatting sqref="I320:I323">
    <cfRule type="containsText" dxfId="1064" priority="12124" stopIfTrue="1" operator="containsText" text="NS">
      <formula>NOT(ISERROR(SEARCH("NS",I320:I323)))</formula>
    </cfRule>
  </conditionalFormatting>
  <conditionalFormatting sqref="I320:I323">
    <cfRule type="containsText" dxfId="1063" priority="12125" stopIfTrue="1" operator="containsText" text="DW">
      <formula>NOT(ISERROR(SEARCH("DW",I320:I323)))</formula>
    </cfRule>
  </conditionalFormatting>
  <conditionalFormatting sqref="I320:I323">
    <cfRule type="containsText" dxfId="1062" priority="12126" stopIfTrue="1" operator="containsText" text="NC">
      <formula>NOT(ISERROR(SEARCH("NC",I320:I323)))</formula>
    </cfRule>
  </conditionalFormatting>
  <conditionalFormatting sqref="I325:I345">
    <cfRule type="containsText" dxfId="1061" priority="12127" stopIfTrue="1" operator="containsText" text="NS">
      <formula>NOT(ISERROR(SEARCH("NS",I325:I345)))</formula>
    </cfRule>
  </conditionalFormatting>
  <conditionalFormatting sqref="I325:I345">
    <cfRule type="containsText" dxfId="1060" priority="12128" stopIfTrue="1" operator="containsText" text="DW">
      <formula>NOT(ISERROR(SEARCH("DW",I325:I345)))</formula>
    </cfRule>
  </conditionalFormatting>
  <conditionalFormatting sqref="I325:I345">
    <cfRule type="containsText" dxfId="1059" priority="12129" stopIfTrue="1" operator="containsText" text="NC">
      <formula>NOT(ISERROR(SEARCH("NC",I325:I345)))</formula>
    </cfRule>
  </conditionalFormatting>
  <conditionalFormatting sqref="I310">
    <cfRule type="containsText" dxfId="1058" priority="12130" stopIfTrue="1" operator="containsText" text="NS">
      <formula>NOT(ISERROR(SEARCH("NS",I310)))</formula>
    </cfRule>
  </conditionalFormatting>
  <conditionalFormatting sqref="I310">
    <cfRule type="containsText" dxfId="1057" priority="12131" stopIfTrue="1" operator="containsText" text="DW">
      <formula>NOT(ISERROR(SEARCH("DW",I310)))</formula>
    </cfRule>
  </conditionalFormatting>
  <conditionalFormatting sqref="I310">
    <cfRule type="containsText" dxfId="1056" priority="12132" stopIfTrue="1" operator="containsText" text="NC">
      <formula>NOT(ISERROR(SEARCH("NC",I310)))</formula>
    </cfRule>
  </conditionalFormatting>
  <conditionalFormatting sqref="I317:I319">
    <cfRule type="containsText" dxfId="1055" priority="12133" stopIfTrue="1" operator="containsText" text="NS">
      <formula>NOT(ISERROR(SEARCH("NS",I317:I319)))</formula>
    </cfRule>
  </conditionalFormatting>
  <conditionalFormatting sqref="I317:I319">
    <cfRule type="containsText" dxfId="1054" priority="12134" stopIfTrue="1" operator="containsText" text="DW">
      <formula>NOT(ISERROR(SEARCH("DW",I317:I319)))</formula>
    </cfRule>
  </conditionalFormatting>
  <conditionalFormatting sqref="I317:I319">
    <cfRule type="containsText" dxfId="1053" priority="12135" stopIfTrue="1" operator="containsText" text="NC">
      <formula>NOT(ISERROR(SEARCH("NC",I317:I319)))</formula>
    </cfRule>
  </conditionalFormatting>
  <conditionalFormatting sqref="I313:I314">
    <cfRule type="containsText" dxfId="1052" priority="12136" stopIfTrue="1" operator="containsText" text="NS">
      <formula>NOT(ISERROR(SEARCH("NS",I313:I314)))</formula>
    </cfRule>
  </conditionalFormatting>
  <conditionalFormatting sqref="I313:I314">
    <cfRule type="containsText" dxfId="1051" priority="12137" stopIfTrue="1" operator="containsText" text="DW">
      <formula>NOT(ISERROR(SEARCH("DW",I313:I314)))</formula>
    </cfRule>
  </conditionalFormatting>
  <conditionalFormatting sqref="I313:I314">
    <cfRule type="containsText" dxfId="1050" priority="12138" stopIfTrue="1" operator="containsText" text="NC">
      <formula>NOT(ISERROR(SEARCH("NC",I313:I314)))</formula>
    </cfRule>
  </conditionalFormatting>
  <conditionalFormatting sqref="I311:I312">
    <cfRule type="containsText" dxfId="1049" priority="12139" stopIfTrue="1" operator="containsText" text="NS">
      <formula>NOT(ISERROR(SEARCH("NS",I311:I312)))</formula>
    </cfRule>
  </conditionalFormatting>
  <conditionalFormatting sqref="I311:I312">
    <cfRule type="containsText" dxfId="1048" priority="12140" stopIfTrue="1" operator="containsText" text="DW">
      <formula>NOT(ISERROR(SEARCH("DW",I311:I312)))</formula>
    </cfRule>
  </conditionalFormatting>
  <conditionalFormatting sqref="I311:I312">
    <cfRule type="containsText" dxfId="1047" priority="12141" stopIfTrue="1" operator="containsText" text="NC">
      <formula>NOT(ISERROR(SEARCH("NC",I311:I312)))</formula>
    </cfRule>
  </conditionalFormatting>
  <conditionalFormatting sqref="I315">
    <cfRule type="containsText" dxfId="1046" priority="12142" stopIfTrue="1" operator="containsText" text="NS">
      <formula>NOT(ISERROR(SEARCH("NS",I315)))</formula>
    </cfRule>
  </conditionalFormatting>
  <conditionalFormatting sqref="I315">
    <cfRule type="containsText" dxfId="1045" priority="12143" stopIfTrue="1" operator="containsText" text="DW">
      <formula>NOT(ISERROR(SEARCH("DW",I315)))</formula>
    </cfRule>
  </conditionalFormatting>
  <conditionalFormatting sqref="I315">
    <cfRule type="containsText" dxfId="1044" priority="12144" stopIfTrue="1" operator="containsText" text="NC">
      <formula>NOT(ISERROR(SEARCH("NC",I315)))</formula>
    </cfRule>
  </conditionalFormatting>
  <conditionalFormatting sqref="I316">
    <cfRule type="containsText" dxfId="1043" priority="12145" stopIfTrue="1" operator="containsText" text="NS">
      <formula>NOT(ISERROR(SEARCH("NS",I316)))</formula>
    </cfRule>
  </conditionalFormatting>
  <conditionalFormatting sqref="I316">
    <cfRule type="containsText" dxfId="1042" priority="12146" stopIfTrue="1" operator="containsText" text="DW">
      <formula>NOT(ISERROR(SEARCH("DW",I316)))</formula>
    </cfRule>
  </conditionalFormatting>
  <conditionalFormatting sqref="I316">
    <cfRule type="containsText" dxfId="1041" priority="12147" stopIfTrue="1" operator="containsText" text="NC">
      <formula>NOT(ISERROR(SEARCH("NC",I316)))</formula>
    </cfRule>
  </conditionalFormatting>
  <conditionalFormatting sqref="I324">
    <cfRule type="containsText" dxfId="1040" priority="12148" stopIfTrue="1" operator="containsText" text="NS">
      <formula>NOT(ISERROR(SEARCH("NS",I324)))</formula>
    </cfRule>
  </conditionalFormatting>
  <conditionalFormatting sqref="I324">
    <cfRule type="containsText" dxfId="1039" priority="12149" stopIfTrue="1" operator="containsText" text="DW">
      <formula>NOT(ISERROR(SEARCH("DW",I324)))</formula>
    </cfRule>
  </conditionalFormatting>
  <conditionalFormatting sqref="I324">
    <cfRule type="containsText" dxfId="1038" priority="12150" stopIfTrue="1" operator="containsText" text="NC">
      <formula>NOT(ISERROR(SEARCH("NC",I324)))</formula>
    </cfRule>
  </conditionalFormatting>
  <conditionalFormatting sqref="AS306:AS309">
    <cfRule type="containsText" dxfId="1037" priority="12151" stopIfTrue="1" operator="containsText" text="NS">
      <formula>NOT(ISERROR(SEARCH("NS",AS306:AS309)))</formula>
    </cfRule>
  </conditionalFormatting>
  <conditionalFormatting sqref="AS306:AS309">
    <cfRule type="containsText" dxfId="1036" priority="12152" stopIfTrue="1" operator="containsText" text="DW">
      <formula>NOT(ISERROR(SEARCH("DW",AS306:AS309)))</formula>
    </cfRule>
  </conditionalFormatting>
  <conditionalFormatting sqref="AS306:AS309">
    <cfRule type="containsText" dxfId="1035" priority="12153" stopIfTrue="1" operator="containsText" text="NC">
      <formula>NOT(ISERROR(SEARCH("NC",AS306:AS309)))</formula>
    </cfRule>
  </conditionalFormatting>
  <conditionalFormatting sqref="AS320:AS323">
    <cfRule type="containsText" dxfId="1034" priority="12154" stopIfTrue="1" operator="containsText" text="NS">
      <formula>NOT(ISERROR(SEARCH("NS",AS320:AS323)))</formula>
    </cfRule>
  </conditionalFormatting>
  <conditionalFormatting sqref="AS320:AS323">
    <cfRule type="containsText" dxfId="1033" priority="12155" stopIfTrue="1" operator="containsText" text="DW">
      <formula>NOT(ISERROR(SEARCH("DW",AS320:AS323)))</formula>
    </cfRule>
  </conditionalFormatting>
  <conditionalFormatting sqref="AS320:AS323">
    <cfRule type="containsText" dxfId="1032" priority="12156" stopIfTrue="1" operator="containsText" text="NC">
      <formula>NOT(ISERROR(SEARCH("NC",AS320:AS323)))</formula>
    </cfRule>
  </conditionalFormatting>
  <conditionalFormatting sqref="AS325:AS345">
    <cfRule type="containsText" dxfId="1031" priority="12157" stopIfTrue="1" operator="containsText" text="NS">
      <formula>NOT(ISERROR(SEARCH("NS",AS325:AS345)))</formula>
    </cfRule>
  </conditionalFormatting>
  <conditionalFormatting sqref="AS325:AS345">
    <cfRule type="containsText" dxfId="1030" priority="12158" stopIfTrue="1" operator="containsText" text="DW">
      <formula>NOT(ISERROR(SEARCH("DW",AS325:AS345)))</formula>
    </cfRule>
  </conditionalFormatting>
  <conditionalFormatting sqref="AS325:AS345">
    <cfRule type="containsText" dxfId="1029" priority="12159" stopIfTrue="1" operator="containsText" text="NC">
      <formula>NOT(ISERROR(SEARCH("NC",AS325:AS345)))</formula>
    </cfRule>
  </conditionalFormatting>
  <conditionalFormatting sqref="AS310">
    <cfRule type="containsText" dxfId="1028" priority="12160" stopIfTrue="1" operator="containsText" text="NS">
      <formula>NOT(ISERROR(SEARCH("NS",AS310)))</formula>
    </cfRule>
  </conditionalFormatting>
  <conditionalFormatting sqref="AS310">
    <cfRule type="containsText" dxfId="1027" priority="12161" stopIfTrue="1" operator="containsText" text="DW">
      <formula>NOT(ISERROR(SEARCH("DW",AS310)))</formula>
    </cfRule>
  </conditionalFormatting>
  <conditionalFormatting sqref="AS310">
    <cfRule type="containsText" dxfId="1026" priority="12162" stopIfTrue="1" operator="containsText" text="NC">
      <formula>NOT(ISERROR(SEARCH("NC",AS310)))</formula>
    </cfRule>
  </conditionalFormatting>
  <conditionalFormatting sqref="AS317:AS319">
    <cfRule type="containsText" dxfId="1025" priority="12163" stopIfTrue="1" operator="containsText" text="NS">
      <formula>NOT(ISERROR(SEARCH("NS",AS317:AS319)))</formula>
    </cfRule>
  </conditionalFormatting>
  <conditionalFormatting sqref="AS317:AS319">
    <cfRule type="containsText" dxfId="1024" priority="12164" stopIfTrue="1" operator="containsText" text="DW">
      <formula>NOT(ISERROR(SEARCH("DW",AS317:AS319)))</formula>
    </cfRule>
  </conditionalFormatting>
  <conditionalFormatting sqref="AS317:AS319">
    <cfRule type="containsText" dxfId="1023" priority="12165" stopIfTrue="1" operator="containsText" text="NC">
      <formula>NOT(ISERROR(SEARCH("NC",AS317:AS319)))</formula>
    </cfRule>
  </conditionalFormatting>
  <conditionalFormatting sqref="AS313:AS314">
    <cfRule type="containsText" dxfId="1022" priority="12166" stopIfTrue="1" operator="containsText" text="NS">
      <formula>NOT(ISERROR(SEARCH("NS",AS313:AS314)))</formula>
    </cfRule>
  </conditionalFormatting>
  <conditionalFormatting sqref="AS313:AS314">
    <cfRule type="containsText" dxfId="1021" priority="12167" stopIfTrue="1" operator="containsText" text="DW">
      <formula>NOT(ISERROR(SEARCH("DW",AS313:AS314)))</formula>
    </cfRule>
  </conditionalFormatting>
  <conditionalFormatting sqref="AS313:AS314">
    <cfRule type="containsText" dxfId="1020" priority="12168" stopIfTrue="1" operator="containsText" text="NC">
      <formula>NOT(ISERROR(SEARCH("NC",AS313:AS314)))</formula>
    </cfRule>
  </conditionalFormatting>
  <conditionalFormatting sqref="AS311:AS312">
    <cfRule type="containsText" dxfId="1019" priority="12169" stopIfTrue="1" operator="containsText" text="NS">
      <formula>NOT(ISERROR(SEARCH("NS",AS311:AS312)))</formula>
    </cfRule>
  </conditionalFormatting>
  <conditionalFormatting sqref="AS311:AS312">
    <cfRule type="containsText" dxfId="1018" priority="12170" stopIfTrue="1" operator="containsText" text="DW">
      <formula>NOT(ISERROR(SEARCH("DW",AS311:AS312)))</formula>
    </cfRule>
  </conditionalFormatting>
  <conditionalFormatting sqref="AS311:AS312">
    <cfRule type="containsText" dxfId="1017" priority="12171" stopIfTrue="1" operator="containsText" text="NC">
      <formula>NOT(ISERROR(SEARCH("NC",AS311:AS312)))</formula>
    </cfRule>
  </conditionalFormatting>
  <conditionalFormatting sqref="AS315">
    <cfRule type="containsText" dxfId="1016" priority="12172" stopIfTrue="1" operator="containsText" text="NS">
      <formula>NOT(ISERROR(SEARCH("NS",AS315)))</formula>
    </cfRule>
  </conditionalFormatting>
  <conditionalFormatting sqref="AS315">
    <cfRule type="containsText" dxfId="1015" priority="12173" stopIfTrue="1" operator="containsText" text="DW">
      <formula>NOT(ISERROR(SEARCH("DW",AS315)))</formula>
    </cfRule>
  </conditionalFormatting>
  <conditionalFormatting sqref="AS315">
    <cfRule type="containsText" dxfId="1014" priority="12174" stopIfTrue="1" operator="containsText" text="NC">
      <formula>NOT(ISERROR(SEARCH("NC",AS315)))</formula>
    </cfRule>
  </conditionalFormatting>
  <conditionalFormatting sqref="AS316">
    <cfRule type="containsText" dxfId="1013" priority="12175" stopIfTrue="1" operator="containsText" text="NS">
      <formula>NOT(ISERROR(SEARCH("NS",AS316)))</formula>
    </cfRule>
  </conditionalFormatting>
  <conditionalFormatting sqref="AS316">
    <cfRule type="containsText" dxfId="1012" priority="12176" stopIfTrue="1" operator="containsText" text="DW">
      <formula>NOT(ISERROR(SEARCH("DW",AS316)))</formula>
    </cfRule>
  </conditionalFormatting>
  <conditionalFormatting sqref="AS316">
    <cfRule type="containsText" dxfId="1011" priority="12177" stopIfTrue="1" operator="containsText" text="NC">
      <formula>NOT(ISERROR(SEARCH("NC",AS316)))</formula>
    </cfRule>
  </conditionalFormatting>
  <conditionalFormatting sqref="AS324">
    <cfRule type="containsText" dxfId="1010" priority="12178" stopIfTrue="1" operator="containsText" text="NS">
      <formula>NOT(ISERROR(SEARCH("NS",AS324)))</formula>
    </cfRule>
  </conditionalFormatting>
  <conditionalFormatting sqref="AS324">
    <cfRule type="containsText" dxfId="1009" priority="12179" stopIfTrue="1" operator="containsText" text="DW">
      <formula>NOT(ISERROR(SEARCH("DW",AS324)))</formula>
    </cfRule>
  </conditionalFormatting>
  <conditionalFormatting sqref="AS324">
    <cfRule type="containsText" dxfId="1008" priority="12180" stopIfTrue="1" operator="containsText" text="NC">
      <formula>NOT(ISERROR(SEARCH("NC",AS324)))</formula>
    </cfRule>
  </conditionalFormatting>
  <conditionalFormatting sqref="AW306:AW309">
    <cfRule type="containsText" dxfId="1007" priority="12181" stopIfTrue="1" operator="containsText" text="NS">
      <formula>NOT(ISERROR(SEARCH("NS",AW306:AW309)))</formula>
    </cfRule>
  </conditionalFormatting>
  <conditionalFormatting sqref="AW306:AW309">
    <cfRule type="containsText" dxfId="1006" priority="12182" stopIfTrue="1" operator="containsText" text="DW">
      <formula>NOT(ISERROR(SEARCH("DW",AW306:AW309)))</formula>
    </cfRule>
  </conditionalFormatting>
  <conditionalFormatting sqref="AW306:AW309">
    <cfRule type="containsText" dxfId="1005" priority="12183" stopIfTrue="1" operator="containsText" text="NC">
      <formula>NOT(ISERROR(SEARCH("NC",AW306:AW309)))</formula>
    </cfRule>
  </conditionalFormatting>
  <conditionalFormatting sqref="AW320:AW323">
    <cfRule type="containsText" dxfId="1004" priority="12184" stopIfTrue="1" operator="containsText" text="NS">
      <formula>NOT(ISERROR(SEARCH("NS",AW320:AW323)))</formula>
    </cfRule>
  </conditionalFormatting>
  <conditionalFormatting sqref="AW320:AW323">
    <cfRule type="containsText" dxfId="1003" priority="12185" stopIfTrue="1" operator="containsText" text="DW">
      <formula>NOT(ISERROR(SEARCH("DW",AW320:AW323)))</formula>
    </cfRule>
  </conditionalFormatting>
  <conditionalFormatting sqref="AW320:AW323">
    <cfRule type="containsText" dxfId="1002" priority="12186" stopIfTrue="1" operator="containsText" text="NC">
      <formula>NOT(ISERROR(SEARCH("NC",AW320:AW323)))</formula>
    </cfRule>
  </conditionalFormatting>
  <conditionalFormatting sqref="AW325:AW345">
    <cfRule type="containsText" dxfId="1001" priority="12187" stopIfTrue="1" operator="containsText" text="NS">
      <formula>NOT(ISERROR(SEARCH("NS",AW325:AW345)))</formula>
    </cfRule>
  </conditionalFormatting>
  <conditionalFormatting sqref="AW325:AW345">
    <cfRule type="containsText" dxfId="1000" priority="12188" stopIfTrue="1" operator="containsText" text="DW">
      <formula>NOT(ISERROR(SEARCH("DW",AW325:AW345)))</formula>
    </cfRule>
  </conditionalFormatting>
  <conditionalFormatting sqref="AW325:AW345">
    <cfRule type="containsText" dxfId="999" priority="12189" stopIfTrue="1" operator="containsText" text="NC">
      <formula>NOT(ISERROR(SEARCH("NC",AW325:AW345)))</formula>
    </cfRule>
  </conditionalFormatting>
  <conditionalFormatting sqref="AW310">
    <cfRule type="containsText" dxfId="998" priority="12190" stopIfTrue="1" operator="containsText" text="NS">
      <formula>NOT(ISERROR(SEARCH("NS",AW310)))</formula>
    </cfRule>
  </conditionalFormatting>
  <conditionalFormatting sqref="AW310">
    <cfRule type="containsText" dxfId="997" priority="12191" stopIfTrue="1" operator="containsText" text="DW">
      <formula>NOT(ISERROR(SEARCH("DW",AW310)))</formula>
    </cfRule>
  </conditionalFormatting>
  <conditionalFormatting sqref="AW310">
    <cfRule type="containsText" dxfId="996" priority="12192" stopIfTrue="1" operator="containsText" text="NC">
      <formula>NOT(ISERROR(SEARCH("NC",AW310)))</formula>
    </cfRule>
  </conditionalFormatting>
  <conditionalFormatting sqref="AW317:AW319">
    <cfRule type="containsText" dxfId="995" priority="12193" stopIfTrue="1" operator="containsText" text="NS">
      <formula>NOT(ISERROR(SEARCH("NS",AW317:AW319)))</formula>
    </cfRule>
  </conditionalFormatting>
  <conditionalFormatting sqref="AW317:AW319">
    <cfRule type="containsText" dxfId="994" priority="12194" stopIfTrue="1" operator="containsText" text="DW">
      <formula>NOT(ISERROR(SEARCH("DW",AW317:AW319)))</formula>
    </cfRule>
  </conditionalFormatting>
  <conditionalFormatting sqref="AW317:AW319">
    <cfRule type="containsText" dxfId="993" priority="12195" stopIfTrue="1" operator="containsText" text="NC">
      <formula>NOT(ISERROR(SEARCH("NC",AW317:AW319)))</formula>
    </cfRule>
  </conditionalFormatting>
  <conditionalFormatting sqref="AW313:AW314">
    <cfRule type="containsText" dxfId="992" priority="12196" stopIfTrue="1" operator="containsText" text="NS">
      <formula>NOT(ISERROR(SEARCH("NS",AW313:AW314)))</formula>
    </cfRule>
  </conditionalFormatting>
  <conditionalFormatting sqref="AW313:AW314">
    <cfRule type="containsText" dxfId="991" priority="12197" stopIfTrue="1" operator="containsText" text="DW">
      <formula>NOT(ISERROR(SEARCH("DW",AW313:AW314)))</formula>
    </cfRule>
  </conditionalFormatting>
  <conditionalFormatting sqref="AW313:AW314">
    <cfRule type="containsText" dxfId="990" priority="12198" stopIfTrue="1" operator="containsText" text="NC">
      <formula>NOT(ISERROR(SEARCH("NC",AW313:AW314)))</formula>
    </cfRule>
  </conditionalFormatting>
  <conditionalFormatting sqref="AW311:AW312">
    <cfRule type="containsText" dxfId="989" priority="12199" stopIfTrue="1" operator="containsText" text="NS">
      <formula>NOT(ISERROR(SEARCH("NS",AW311:AW312)))</formula>
    </cfRule>
  </conditionalFormatting>
  <conditionalFormatting sqref="AW311:AW312">
    <cfRule type="containsText" dxfId="988" priority="12200" stopIfTrue="1" operator="containsText" text="DW">
      <formula>NOT(ISERROR(SEARCH("DW",AW311:AW312)))</formula>
    </cfRule>
  </conditionalFormatting>
  <conditionalFormatting sqref="AW311:AW312">
    <cfRule type="containsText" dxfId="987" priority="12201" stopIfTrue="1" operator="containsText" text="NC">
      <formula>NOT(ISERROR(SEARCH("NC",AW311:AW312)))</formula>
    </cfRule>
  </conditionalFormatting>
  <conditionalFormatting sqref="AW315">
    <cfRule type="containsText" dxfId="986" priority="12202" stopIfTrue="1" operator="containsText" text="NS">
      <formula>NOT(ISERROR(SEARCH("NS",AW315)))</formula>
    </cfRule>
  </conditionalFormatting>
  <conditionalFormatting sqref="AW315">
    <cfRule type="containsText" dxfId="985" priority="12203" stopIfTrue="1" operator="containsText" text="DW">
      <formula>NOT(ISERROR(SEARCH("DW",AW315)))</formula>
    </cfRule>
  </conditionalFormatting>
  <conditionalFormatting sqref="AW315">
    <cfRule type="containsText" dxfId="984" priority="12204" stopIfTrue="1" operator="containsText" text="NC">
      <formula>NOT(ISERROR(SEARCH("NC",AW315)))</formula>
    </cfRule>
  </conditionalFormatting>
  <conditionalFormatting sqref="AW316">
    <cfRule type="containsText" dxfId="983" priority="12205" stopIfTrue="1" operator="containsText" text="NS">
      <formula>NOT(ISERROR(SEARCH("NS",AW316)))</formula>
    </cfRule>
  </conditionalFormatting>
  <conditionalFormatting sqref="AW316">
    <cfRule type="containsText" dxfId="982" priority="12206" stopIfTrue="1" operator="containsText" text="DW">
      <formula>NOT(ISERROR(SEARCH("DW",AW316)))</formula>
    </cfRule>
  </conditionalFormatting>
  <conditionalFormatting sqref="AW316">
    <cfRule type="containsText" dxfId="981" priority="12207" stopIfTrue="1" operator="containsText" text="NC">
      <formula>NOT(ISERROR(SEARCH("NC",AW316)))</formula>
    </cfRule>
  </conditionalFormatting>
  <conditionalFormatting sqref="AW324">
    <cfRule type="containsText" dxfId="980" priority="12208" stopIfTrue="1" operator="containsText" text="NS">
      <formula>NOT(ISERROR(SEARCH("NS",AW324)))</formula>
    </cfRule>
  </conditionalFormatting>
  <conditionalFormatting sqref="AW324">
    <cfRule type="containsText" dxfId="979" priority="12209" stopIfTrue="1" operator="containsText" text="DW">
      <formula>NOT(ISERROR(SEARCH("DW",AW324)))</formula>
    </cfRule>
  </conditionalFormatting>
  <conditionalFormatting sqref="AW324">
    <cfRule type="containsText" dxfId="978" priority="12210" stopIfTrue="1" operator="containsText" text="NC">
      <formula>NOT(ISERROR(SEARCH("NC",AW324)))</formula>
    </cfRule>
  </conditionalFormatting>
  <conditionalFormatting sqref="F306:F309">
    <cfRule type="containsText" dxfId="977" priority="12211" stopIfTrue="1" operator="containsText" text="NS">
      <formula>NOT(ISERROR(SEARCH("NS",F306:F309)))</formula>
    </cfRule>
  </conditionalFormatting>
  <conditionalFormatting sqref="F306:F309">
    <cfRule type="containsText" dxfId="976" priority="12212" stopIfTrue="1" operator="containsText" text="DW">
      <formula>NOT(ISERROR(SEARCH("DW",F306:F309)))</formula>
    </cfRule>
  </conditionalFormatting>
  <conditionalFormatting sqref="F306:F309">
    <cfRule type="containsText" dxfId="975" priority="12213" stopIfTrue="1" operator="containsText" text="NC">
      <formula>NOT(ISERROR(SEARCH("NC",F306:F309)))</formula>
    </cfRule>
  </conditionalFormatting>
  <conditionalFormatting sqref="F320:F323">
    <cfRule type="containsText" dxfId="974" priority="12214" stopIfTrue="1" operator="containsText" text="NS">
      <formula>NOT(ISERROR(SEARCH("NS",F320:F323)))</formula>
    </cfRule>
  </conditionalFormatting>
  <conditionalFormatting sqref="F320:F323">
    <cfRule type="containsText" dxfId="973" priority="12215" stopIfTrue="1" operator="containsText" text="DW">
      <formula>NOT(ISERROR(SEARCH("DW",F320:F323)))</formula>
    </cfRule>
  </conditionalFormatting>
  <conditionalFormatting sqref="F320:F323">
    <cfRule type="containsText" dxfId="972" priority="12216" stopIfTrue="1" operator="containsText" text="NC">
      <formula>NOT(ISERROR(SEARCH("NC",F320:F323)))</formula>
    </cfRule>
  </conditionalFormatting>
  <conditionalFormatting sqref="F325:F345">
    <cfRule type="containsText" dxfId="971" priority="12217" stopIfTrue="1" operator="containsText" text="NS">
      <formula>NOT(ISERROR(SEARCH("NS",F325:F345)))</formula>
    </cfRule>
  </conditionalFormatting>
  <conditionalFormatting sqref="F325:F345">
    <cfRule type="containsText" dxfId="970" priority="12218" stopIfTrue="1" operator="containsText" text="DW">
      <formula>NOT(ISERROR(SEARCH("DW",F325:F345)))</formula>
    </cfRule>
  </conditionalFormatting>
  <conditionalFormatting sqref="F325:F345">
    <cfRule type="containsText" dxfId="969" priority="12219" stopIfTrue="1" operator="containsText" text="NC">
      <formula>NOT(ISERROR(SEARCH("NC",F325:F345)))</formula>
    </cfRule>
  </conditionalFormatting>
  <conditionalFormatting sqref="F310">
    <cfRule type="containsText" dxfId="968" priority="12220" stopIfTrue="1" operator="containsText" text="NS">
      <formula>NOT(ISERROR(SEARCH("NS",F310)))</formula>
    </cfRule>
  </conditionalFormatting>
  <conditionalFormatting sqref="F310">
    <cfRule type="containsText" dxfId="967" priority="12221" stopIfTrue="1" operator="containsText" text="DW">
      <formula>NOT(ISERROR(SEARCH("DW",F310)))</formula>
    </cfRule>
  </conditionalFormatting>
  <conditionalFormatting sqref="F310">
    <cfRule type="containsText" dxfId="966" priority="12222" stopIfTrue="1" operator="containsText" text="NC">
      <formula>NOT(ISERROR(SEARCH("NC",F310)))</formula>
    </cfRule>
  </conditionalFormatting>
  <conditionalFormatting sqref="F317:F319">
    <cfRule type="containsText" dxfId="965" priority="12223" stopIfTrue="1" operator="containsText" text="NS">
      <formula>NOT(ISERROR(SEARCH("NS",F317:F319)))</formula>
    </cfRule>
  </conditionalFormatting>
  <conditionalFormatting sqref="F317:F319">
    <cfRule type="containsText" dxfId="964" priority="12224" stopIfTrue="1" operator="containsText" text="DW">
      <formula>NOT(ISERROR(SEARCH("DW",F317:F319)))</formula>
    </cfRule>
  </conditionalFormatting>
  <conditionalFormatting sqref="F317:F319">
    <cfRule type="containsText" dxfId="963" priority="12225" stopIfTrue="1" operator="containsText" text="NC">
      <formula>NOT(ISERROR(SEARCH("NC",F317:F319)))</formula>
    </cfRule>
  </conditionalFormatting>
  <conditionalFormatting sqref="F313:F314">
    <cfRule type="containsText" dxfId="962" priority="12226" stopIfTrue="1" operator="containsText" text="NS">
      <formula>NOT(ISERROR(SEARCH("NS",F313:F314)))</formula>
    </cfRule>
  </conditionalFormatting>
  <conditionalFormatting sqref="F313:F314">
    <cfRule type="containsText" dxfId="961" priority="12227" stopIfTrue="1" operator="containsText" text="DW">
      <formula>NOT(ISERROR(SEARCH("DW",F313:F314)))</formula>
    </cfRule>
  </conditionalFormatting>
  <conditionalFormatting sqref="F313:F314">
    <cfRule type="containsText" dxfId="960" priority="12228" stopIfTrue="1" operator="containsText" text="NC">
      <formula>NOT(ISERROR(SEARCH("NC",F313:F314)))</formula>
    </cfRule>
  </conditionalFormatting>
  <conditionalFormatting sqref="F311:F312">
    <cfRule type="containsText" dxfId="959" priority="12229" stopIfTrue="1" operator="containsText" text="NS">
      <formula>NOT(ISERROR(SEARCH("NS",F311:F312)))</formula>
    </cfRule>
  </conditionalFormatting>
  <conditionalFormatting sqref="F311:F312">
    <cfRule type="containsText" dxfId="958" priority="12230" stopIfTrue="1" operator="containsText" text="DW">
      <formula>NOT(ISERROR(SEARCH("DW",F311:F312)))</formula>
    </cfRule>
  </conditionalFormatting>
  <conditionalFormatting sqref="F311:F312">
    <cfRule type="containsText" dxfId="957" priority="12231" stopIfTrue="1" operator="containsText" text="NC">
      <formula>NOT(ISERROR(SEARCH("NC",F311:F312)))</formula>
    </cfRule>
  </conditionalFormatting>
  <conditionalFormatting sqref="F315">
    <cfRule type="containsText" dxfId="956" priority="12232" stopIfTrue="1" operator="containsText" text="NS">
      <formula>NOT(ISERROR(SEARCH("NS",F315)))</formula>
    </cfRule>
  </conditionalFormatting>
  <conditionalFormatting sqref="F315">
    <cfRule type="containsText" dxfId="955" priority="12233" stopIfTrue="1" operator="containsText" text="DW">
      <formula>NOT(ISERROR(SEARCH("DW",F315)))</formula>
    </cfRule>
  </conditionalFormatting>
  <conditionalFormatting sqref="F315">
    <cfRule type="containsText" dxfId="954" priority="12234" stopIfTrue="1" operator="containsText" text="NC">
      <formula>NOT(ISERROR(SEARCH("NC",F315)))</formula>
    </cfRule>
  </conditionalFormatting>
  <conditionalFormatting sqref="F316">
    <cfRule type="containsText" dxfId="953" priority="12235" stopIfTrue="1" operator="containsText" text="NS">
      <formula>NOT(ISERROR(SEARCH("NS",F316)))</formula>
    </cfRule>
  </conditionalFormatting>
  <conditionalFormatting sqref="F316">
    <cfRule type="containsText" dxfId="952" priority="12236" stopIfTrue="1" operator="containsText" text="DW">
      <formula>NOT(ISERROR(SEARCH("DW",F316)))</formula>
    </cfRule>
  </conditionalFormatting>
  <conditionalFormatting sqref="F316">
    <cfRule type="containsText" dxfId="951" priority="12237" stopIfTrue="1" operator="containsText" text="NC">
      <formula>NOT(ISERROR(SEARCH("NC",F316)))</formula>
    </cfRule>
  </conditionalFormatting>
  <conditionalFormatting sqref="F324">
    <cfRule type="containsText" dxfId="950" priority="12238" stopIfTrue="1" operator="containsText" text="NS">
      <formula>NOT(ISERROR(SEARCH("NS",F324)))</formula>
    </cfRule>
  </conditionalFormatting>
  <conditionalFormatting sqref="F324">
    <cfRule type="containsText" dxfId="949" priority="12239" stopIfTrue="1" operator="containsText" text="DW">
      <formula>NOT(ISERROR(SEARCH("DW",F324)))</formula>
    </cfRule>
  </conditionalFormatting>
  <conditionalFormatting sqref="F324">
    <cfRule type="containsText" dxfId="948" priority="12240" stopIfTrue="1" operator="containsText" text="NC">
      <formula>NOT(ISERROR(SEARCH("NC",F324)))</formula>
    </cfRule>
  </conditionalFormatting>
  <conditionalFormatting sqref="G306:G309">
    <cfRule type="containsText" dxfId="947" priority="12241" stopIfTrue="1" operator="containsText" text="NS">
      <formula>NOT(ISERROR(SEARCH("NS",G306:G309)))</formula>
    </cfRule>
  </conditionalFormatting>
  <conditionalFormatting sqref="G306:G309">
    <cfRule type="containsText" dxfId="946" priority="12242" stopIfTrue="1" operator="containsText" text="DW">
      <formula>NOT(ISERROR(SEARCH("DW",G306:G309)))</formula>
    </cfRule>
  </conditionalFormatting>
  <conditionalFormatting sqref="G306:G309">
    <cfRule type="containsText" dxfId="945" priority="12243" stopIfTrue="1" operator="containsText" text="NC">
      <formula>NOT(ISERROR(SEARCH("NC",G306:G309)))</formula>
    </cfRule>
  </conditionalFormatting>
  <conditionalFormatting sqref="G320:G323">
    <cfRule type="containsText" dxfId="944" priority="12244" stopIfTrue="1" operator="containsText" text="NS">
      <formula>NOT(ISERROR(SEARCH("NS",G320:G323)))</formula>
    </cfRule>
  </conditionalFormatting>
  <conditionalFormatting sqref="G320:G323">
    <cfRule type="containsText" dxfId="943" priority="12245" stopIfTrue="1" operator="containsText" text="DW">
      <formula>NOT(ISERROR(SEARCH("DW",G320:G323)))</formula>
    </cfRule>
  </conditionalFormatting>
  <conditionalFormatting sqref="G320:G323">
    <cfRule type="containsText" dxfId="942" priority="12246" stopIfTrue="1" operator="containsText" text="NC">
      <formula>NOT(ISERROR(SEARCH("NC",G320:G323)))</formula>
    </cfRule>
  </conditionalFormatting>
  <conditionalFormatting sqref="G325:G345">
    <cfRule type="containsText" dxfId="941" priority="12247" stopIfTrue="1" operator="containsText" text="NS">
      <formula>NOT(ISERROR(SEARCH("NS",G325:G345)))</formula>
    </cfRule>
  </conditionalFormatting>
  <conditionalFormatting sqref="G325:G345">
    <cfRule type="containsText" dxfId="940" priority="12248" stopIfTrue="1" operator="containsText" text="DW">
      <formula>NOT(ISERROR(SEARCH("DW",G325:G345)))</formula>
    </cfRule>
  </conditionalFormatting>
  <conditionalFormatting sqref="G325:G345">
    <cfRule type="containsText" dxfId="939" priority="12249" stopIfTrue="1" operator="containsText" text="NC">
      <formula>NOT(ISERROR(SEARCH("NC",G325:G345)))</formula>
    </cfRule>
  </conditionalFormatting>
  <conditionalFormatting sqref="G310">
    <cfRule type="containsText" dxfId="938" priority="12250" stopIfTrue="1" operator="containsText" text="NS">
      <formula>NOT(ISERROR(SEARCH("NS",G310)))</formula>
    </cfRule>
  </conditionalFormatting>
  <conditionalFormatting sqref="G310">
    <cfRule type="containsText" dxfId="937" priority="12251" stopIfTrue="1" operator="containsText" text="DW">
      <formula>NOT(ISERROR(SEARCH("DW",G310)))</formula>
    </cfRule>
  </conditionalFormatting>
  <conditionalFormatting sqref="G310">
    <cfRule type="containsText" dxfId="936" priority="12252" stopIfTrue="1" operator="containsText" text="NC">
      <formula>NOT(ISERROR(SEARCH("NC",G310)))</formula>
    </cfRule>
  </conditionalFormatting>
  <conditionalFormatting sqref="G317:G319">
    <cfRule type="containsText" dxfId="935" priority="12253" stopIfTrue="1" operator="containsText" text="NS">
      <formula>NOT(ISERROR(SEARCH("NS",G317:G319)))</formula>
    </cfRule>
  </conditionalFormatting>
  <conditionalFormatting sqref="G317:G319">
    <cfRule type="containsText" dxfId="934" priority="12254" stopIfTrue="1" operator="containsText" text="DW">
      <formula>NOT(ISERROR(SEARCH("DW",G317:G319)))</formula>
    </cfRule>
  </conditionalFormatting>
  <conditionalFormatting sqref="G317:G319">
    <cfRule type="containsText" dxfId="933" priority="12255" stopIfTrue="1" operator="containsText" text="NC">
      <formula>NOT(ISERROR(SEARCH("NC",G317:G319)))</formula>
    </cfRule>
  </conditionalFormatting>
  <conditionalFormatting sqref="G313:G314">
    <cfRule type="containsText" dxfId="932" priority="12256" stopIfTrue="1" operator="containsText" text="NS">
      <formula>NOT(ISERROR(SEARCH("NS",G313:G314)))</formula>
    </cfRule>
  </conditionalFormatting>
  <conditionalFormatting sqref="G313:G314">
    <cfRule type="containsText" dxfId="931" priority="12257" stopIfTrue="1" operator="containsText" text="DW">
      <formula>NOT(ISERROR(SEARCH("DW",G313:G314)))</formula>
    </cfRule>
  </conditionalFormatting>
  <conditionalFormatting sqref="G313:G314">
    <cfRule type="containsText" dxfId="930" priority="12258" stopIfTrue="1" operator="containsText" text="NC">
      <formula>NOT(ISERROR(SEARCH("NC",G313:G314)))</formula>
    </cfRule>
  </conditionalFormatting>
  <conditionalFormatting sqref="G311:G312">
    <cfRule type="containsText" dxfId="929" priority="12259" stopIfTrue="1" operator="containsText" text="NS">
      <formula>NOT(ISERROR(SEARCH("NS",G311:G312)))</formula>
    </cfRule>
  </conditionalFormatting>
  <conditionalFormatting sqref="G311:G312">
    <cfRule type="containsText" dxfId="928" priority="12260" stopIfTrue="1" operator="containsText" text="DW">
      <formula>NOT(ISERROR(SEARCH("DW",G311:G312)))</formula>
    </cfRule>
  </conditionalFormatting>
  <conditionalFormatting sqref="G311:G312">
    <cfRule type="containsText" dxfId="927" priority="12261" stopIfTrue="1" operator="containsText" text="NC">
      <formula>NOT(ISERROR(SEARCH("NC",G311:G312)))</formula>
    </cfRule>
  </conditionalFormatting>
  <conditionalFormatting sqref="G315">
    <cfRule type="containsText" dxfId="926" priority="12262" stopIfTrue="1" operator="containsText" text="NS">
      <formula>NOT(ISERROR(SEARCH("NS",G315)))</formula>
    </cfRule>
  </conditionalFormatting>
  <conditionalFormatting sqref="G315">
    <cfRule type="containsText" dxfId="925" priority="12263" stopIfTrue="1" operator="containsText" text="DW">
      <formula>NOT(ISERROR(SEARCH("DW",G315)))</formula>
    </cfRule>
  </conditionalFormatting>
  <conditionalFormatting sqref="G315">
    <cfRule type="containsText" dxfId="924" priority="12264" stopIfTrue="1" operator="containsText" text="NC">
      <formula>NOT(ISERROR(SEARCH("NC",G315)))</formula>
    </cfRule>
  </conditionalFormatting>
  <conditionalFormatting sqref="G316">
    <cfRule type="containsText" dxfId="923" priority="12265" stopIfTrue="1" operator="containsText" text="NS">
      <formula>NOT(ISERROR(SEARCH("NS",G316)))</formula>
    </cfRule>
  </conditionalFormatting>
  <conditionalFormatting sqref="G316">
    <cfRule type="containsText" dxfId="922" priority="12266" stopIfTrue="1" operator="containsText" text="DW">
      <formula>NOT(ISERROR(SEARCH("DW",G316)))</formula>
    </cfRule>
  </conditionalFormatting>
  <conditionalFormatting sqref="G316">
    <cfRule type="containsText" dxfId="921" priority="12267" stopIfTrue="1" operator="containsText" text="NC">
      <formula>NOT(ISERROR(SEARCH("NC",G316)))</formula>
    </cfRule>
  </conditionalFormatting>
  <conditionalFormatting sqref="G324">
    <cfRule type="containsText" dxfId="920" priority="12268" stopIfTrue="1" operator="containsText" text="NS">
      <formula>NOT(ISERROR(SEARCH("NS",G324)))</formula>
    </cfRule>
  </conditionalFormatting>
  <conditionalFormatting sqref="G324">
    <cfRule type="containsText" dxfId="919" priority="12269" stopIfTrue="1" operator="containsText" text="DW">
      <formula>NOT(ISERROR(SEARCH("DW",G324)))</formula>
    </cfRule>
  </conditionalFormatting>
  <conditionalFormatting sqref="G324">
    <cfRule type="containsText" dxfId="918" priority="12270" stopIfTrue="1" operator="containsText" text="NC">
      <formula>NOT(ISERROR(SEARCH("NC",G324)))</formula>
    </cfRule>
  </conditionalFormatting>
  <conditionalFormatting sqref="AO306:AO309">
    <cfRule type="containsText" dxfId="917" priority="12271" stopIfTrue="1" operator="containsText" text="NS">
      <formula>NOT(ISERROR(SEARCH("NS",AO306:AO309)))</formula>
    </cfRule>
  </conditionalFormatting>
  <conditionalFormatting sqref="AO306:AO309">
    <cfRule type="containsText" dxfId="916" priority="12272" stopIfTrue="1" operator="containsText" text="DW">
      <formula>NOT(ISERROR(SEARCH("DW",AO306:AO309)))</formula>
    </cfRule>
  </conditionalFormatting>
  <conditionalFormatting sqref="AO306:AO309">
    <cfRule type="containsText" dxfId="915" priority="12273" stopIfTrue="1" operator="containsText" text="NC">
      <formula>NOT(ISERROR(SEARCH("NC",AO306:AO309)))</formula>
    </cfRule>
  </conditionalFormatting>
  <conditionalFormatting sqref="AO320:AO323">
    <cfRule type="containsText" dxfId="914" priority="12274" stopIfTrue="1" operator="containsText" text="NS">
      <formula>NOT(ISERROR(SEARCH("NS",AO320:AO323)))</formula>
    </cfRule>
  </conditionalFormatting>
  <conditionalFormatting sqref="AO320:AO323">
    <cfRule type="containsText" dxfId="913" priority="12275" stopIfTrue="1" operator="containsText" text="DW">
      <formula>NOT(ISERROR(SEARCH("DW",AO320:AO323)))</formula>
    </cfRule>
  </conditionalFormatting>
  <conditionalFormatting sqref="AO320:AO323">
    <cfRule type="containsText" dxfId="912" priority="12276" stopIfTrue="1" operator="containsText" text="NC">
      <formula>NOT(ISERROR(SEARCH("NC",AO320:AO323)))</formula>
    </cfRule>
  </conditionalFormatting>
  <conditionalFormatting sqref="AO325:AO345">
    <cfRule type="containsText" dxfId="911" priority="12277" stopIfTrue="1" operator="containsText" text="NS">
      <formula>NOT(ISERROR(SEARCH("NS",AO325:AO345)))</formula>
    </cfRule>
  </conditionalFormatting>
  <conditionalFormatting sqref="AO325:AO345">
    <cfRule type="containsText" dxfId="910" priority="12278" stopIfTrue="1" operator="containsText" text="DW">
      <formula>NOT(ISERROR(SEARCH("DW",AO325:AO345)))</formula>
    </cfRule>
  </conditionalFormatting>
  <conditionalFormatting sqref="AO325:AO345">
    <cfRule type="containsText" dxfId="909" priority="12279" stopIfTrue="1" operator="containsText" text="NC">
      <formula>NOT(ISERROR(SEARCH("NC",AO325:AO345)))</formula>
    </cfRule>
  </conditionalFormatting>
  <conditionalFormatting sqref="AO310">
    <cfRule type="containsText" dxfId="908" priority="12280" stopIfTrue="1" operator="containsText" text="NS">
      <formula>NOT(ISERROR(SEARCH("NS",AO310)))</formula>
    </cfRule>
  </conditionalFormatting>
  <conditionalFormatting sqref="AO310">
    <cfRule type="containsText" dxfId="907" priority="12281" stopIfTrue="1" operator="containsText" text="DW">
      <formula>NOT(ISERROR(SEARCH("DW",AO310)))</formula>
    </cfRule>
  </conditionalFormatting>
  <conditionalFormatting sqref="AO310">
    <cfRule type="containsText" dxfId="906" priority="12282" stopIfTrue="1" operator="containsText" text="NC">
      <formula>NOT(ISERROR(SEARCH("NC",AO310)))</formula>
    </cfRule>
  </conditionalFormatting>
  <conditionalFormatting sqref="AO317:AO319">
    <cfRule type="containsText" dxfId="905" priority="12283" stopIfTrue="1" operator="containsText" text="NS">
      <formula>NOT(ISERROR(SEARCH("NS",AO317:AO319)))</formula>
    </cfRule>
  </conditionalFormatting>
  <conditionalFormatting sqref="AO317:AO319">
    <cfRule type="containsText" dxfId="904" priority="12284" stopIfTrue="1" operator="containsText" text="DW">
      <formula>NOT(ISERROR(SEARCH("DW",AO317:AO319)))</formula>
    </cfRule>
  </conditionalFormatting>
  <conditionalFormatting sqref="AO317:AO319">
    <cfRule type="containsText" dxfId="903" priority="12285" stopIfTrue="1" operator="containsText" text="NC">
      <formula>NOT(ISERROR(SEARCH("NC",AO317:AO319)))</formula>
    </cfRule>
  </conditionalFormatting>
  <conditionalFormatting sqref="AO313:AO314">
    <cfRule type="containsText" dxfId="902" priority="12286" stopIfTrue="1" operator="containsText" text="NS">
      <formula>NOT(ISERROR(SEARCH("NS",AO313:AO314)))</formula>
    </cfRule>
  </conditionalFormatting>
  <conditionalFormatting sqref="AO313:AO314">
    <cfRule type="containsText" dxfId="901" priority="12287" stopIfTrue="1" operator="containsText" text="DW">
      <formula>NOT(ISERROR(SEARCH("DW",AO313:AO314)))</formula>
    </cfRule>
  </conditionalFormatting>
  <conditionalFormatting sqref="AO313:AO314">
    <cfRule type="containsText" dxfId="900" priority="12288" stopIfTrue="1" operator="containsText" text="NC">
      <formula>NOT(ISERROR(SEARCH("NC",AO313:AO314)))</formula>
    </cfRule>
  </conditionalFormatting>
  <conditionalFormatting sqref="AO311:AO312">
    <cfRule type="containsText" dxfId="899" priority="12289" stopIfTrue="1" operator="containsText" text="NS">
      <formula>NOT(ISERROR(SEARCH("NS",AO311:AO312)))</formula>
    </cfRule>
  </conditionalFormatting>
  <conditionalFormatting sqref="AO311:AO312">
    <cfRule type="containsText" dxfId="898" priority="12290" stopIfTrue="1" operator="containsText" text="DW">
      <formula>NOT(ISERROR(SEARCH("DW",AO311:AO312)))</formula>
    </cfRule>
  </conditionalFormatting>
  <conditionalFormatting sqref="AO311:AO312">
    <cfRule type="containsText" dxfId="897" priority="12291" stopIfTrue="1" operator="containsText" text="NC">
      <formula>NOT(ISERROR(SEARCH("NC",AO311:AO312)))</formula>
    </cfRule>
  </conditionalFormatting>
  <conditionalFormatting sqref="AO315">
    <cfRule type="containsText" dxfId="896" priority="12292" stopIfTrue="1" operator="containsText" text="NS">
      <formula>NOT(ISERROR(SEARCH("NS",AO315)))</formula>
    </cfRule>
  </conditionalFormatting>
  <conditionalFormatting sqref="AO315">
    <cfRule type="containsText" dxfId="895" priority="12293" stopIfTrue="1" operator="containsText" text="DW">
      <formula>NOT(ISERROR(SEARCH("DW",AO315)))</formula>
    </cfRule>
  </conditionalFormatting>
  <conditionalFormatting sqref="AO315">
    <cfRule type="containsText" dxfId="894" priority="12294" stopIfTrue="1" operator="containsText" text="NC">
      <formula>NOT(ISERROR(SEARCH("NC",AO315)))</formula>
    </cfRule>
  </conditionalFormatting>
  <conditionalFormatting sqref="AO316">
    <cfRule type="containsText" dxfId="893" priority="12295" stopIfTrue="1" operator="containsText" text="NS">
      <formula>NOT(ISERROR(SEARCH("NS",AO316)))</formula>
    </cfRule>
  </conditionalFormatting>
  <conditionalFormatting sqref="AO316">
    <cfRule type="containsText" dxfId="892" priority="12296" stopIfTrue="1" operator="containsText" text="DW">
      <formula>NOT(ISERROR(SEARCH("DW",AO316)))</formula>
    </cfRule>
  </conditionalFormatting>
  <conditionalFormatting sqref="AO316">
    <cfRule type="containsText" dxfId="891" priority="12297" stopIfTrue="1" operator="containsText" text="NC">
      <formula>NOT(ISERROR(SEARCH("NC",AO316)))</formula>
    </cfRule>
  </conditionalFormatting>
  <conditionalFormatting sqref="AO324">
    <cfRule type="containsText" dxfId="890" priority="12298" stopIfTrue="1" operator="containsText" text="NS">
      <formula>NOT(ISERROR(SEARCH("NS",AO324)))</formula>
    </cfRule>
  </conditionalFormatting>
  <conditionalFormatting sqref="AO324">
    <cfRule type="containsText" dxfId="889" priority="12299" stopIfTrue="1" operator="containsText" text="DW">
      <formula>NOT(ISERROR(SEARCH("DW",AO324)))</formula>
    </cfRule>
  </conditionalFormatting>
  <conditionalFormatting sqref="AO324">
    <cfRule type="containsText" dxfId="888" priority="12300" stopIfTrue="1" operator="containsText" text="NC">
      <formula>NOT(ISERROR(SEARCH("NC",AO324)))</formula>
    </cfRule>
  </conditionalFormatting>
  <conditionalFormatting sqref="AB306:AB309">
    <cfRule type="containsText" dxfId="887" priority="12301" stopIfTrue="1" operator="containsText" text="NS">
      <formula>NOT(ISERROR(SEARCH("NS",AB306:AB309)))</formula>
    </cfRule>
  </conditionalFormatting>
  <conditionalFormatting sqref="AB306:AB309">
    <cfRule type="containsText" dxfId="886" priority="12302" stopIfTrue="1" operator="containsText" text="DW">
      <formula>NOT(ISERROR(SEARCH("DW",AB306:AB309)))</formula>
    </cfRule>
  </conditionalFormatting>
  <conditionalFormatting sqref="AB306:AB309">
    <cfRule type="containsText" dxfId="885" priority="12303" stopIfTrue="1" operator="containsText" text="NC">
      <formula>NOT(ISERROR(SEARCH("NC",AB306:AB309)))</formula>
    </cfRule>
  </conditionalFormatting>
  <conditionalFormatting sqref="AB320:AB323">
    <cfRule type="containsText" dxfId="884" priority="12304" stopIfTrue="1" operator="containsText" text="NS">
      <formula>NOT(ISERROR(SEARCH("NS",AB320:AB323)))</formula>
    </cfRule>
  </conditionalFormatting>
  <conditionalFormatting sqref="AB320:AB323">
    <cfRule type="containsText" dxfId="883" priority="12305" stopIfTrue="1" operator="containsText" text="DW">
      <formula>NOT(ISERROR(SEARCH("DW",AB320:AB323)))</formula>
    </cfRule>
  </conditionalFormatting>
  <conditionalFormatting sqref="AB320:AB323">
    <cfRule type="containsText" dxfId="882" priority="12306" stopIfTrue="1" operator="containsText" text="NC">
      <formula>NOT(ISERROR(SEARCH("NC",AB320:AB323)))</formula>
    </cfRule>
  </conditionalFormatting>
  <conditionalFormatting sqref="AB325:AB345">
    <cfRule type="containsText" dxfId="881" priority="12307" stopIfTrue="1" operator="containsText" text="NS">
      <formula>NOT(ISERROR(SEARCH("NS",AB325:AB345)))</formula>
    </cfRule>
  </conditionalFormatting>
  <conditionalFormatting sqref="AB325:AB345">
    <cfRule type="containsText" dxfId="880" priority="12308" stopIfTrue="1" operator="containsText" text="DW">
      <formula>NOT(ISERROR(SEARCH("DW",AB325:AB345)))</formula>
    </cfRule>
  </conditionalFormatting>
  <conditionalFormatting sqref="AB325:AB345">
    <cfRule type="containsText" dxfId="879" priority="12309" stopIfTrue="1" operator="containsText" text="NC">
      <formula>NOT(ISERROR(SEARCH("NC",AB325:AB345)))</formula>
    </cfRule>
  </conditionalFormatting>
  <conditionalFormatting sqref="AB310">
    <cfRule type="containsText" dxfId="878" priority="12310" stopIfTrue="1" operator="containsText" text="NS">
      <formula>NOT(ISERROR(SEARCH("NS",AB310)))</formula>
    </cfRule>
  </conditionalFormatting>
  <conditionalFormatting sqref="AB310">
    <cfRule type="containsText" dxfId="877" priority="12311" stopIfTrue="1" operator="containsText" text="DW">
      <formula>NOT(ISERROR(SEARCH("DW",AB310)))</formula>
    </cfRule>
  </conditionalFormatting>
  <conditionalFormatting sqref="AB310">
    <cfRule type="containsText" dxfId="876" priority="12312" stopIfTrue="1" operator="containsText" text="NC">
      <formula>NOT(ISERROR(SEARCH("NC",AB310)))</formula>
    </cfRule>
  </conditionalFormatting>
  <conditionalFormatting sqref="AB317:AB319">
    <cfRule type="containsText" dxfId="875" priority="12313" stopIfTrue="1" operator="containsText" text="NS">
      <formula>NOT(ISERROR(SEARCH("NS",AB317:AB319)))</formula>
    </cfRule>
  </conditionalFormatting>
  <conditionalFormatting sqref="AB317:AB319">
    <cfRule type="containsText" dxfId="874" priority="12314" stopIfTrue="1" operator="containsText" text="DW">
      <formula>NOT(ISERROR(SEARCH("DW",AB317:AB319)))</formula>
    </cfRule>
  </conditionalFormatting>
  <conditionalFormatting sqref="AB317:AB319">
    <cfRule type="containsText" dxfId="873" priority="12315" stopIfTrue="1" operator="containsText" text="NC">
      <formula>NOT(ISERROR(SEARCH("NC",AB317:AB319)))</formula>
    </cfRule>
  </conditionalFormatting>
  <conditionalFormatting sqref="AB313:AB314">
    <cfRule type="containsText" dxfId="872" priority="12316" stopIfTrue="1" operator="containsText" text="NS">
      <formula>NOT(ISERROR(SEARCH("NS",AB313:AB314)))</formula>
    </cfRule>
  </conditionalFormatting>
  <conditionalFormatting sqref="AB313:AB314">
    <cfRule type="containsText" dxfId="871" priority="12317" stopIfTrue="1" operator="containsText" text="DW">
      <formula>NOT(ISERROR(SEARCH("DW",AB313:AB314)))</formula>
    </cfRule>
  </conditionalFormatting>
  <conditionalFormatting sqref="AB313:AB314">
    <cfRule type="containsText" dxfId="870" priority="12318" stopIfTrue="1" operator="containsText" text="NC">
      <formula>NOT(ISERROR(SEARCH("NC",AB313:AB314)))</formula>
    </cfRule>
  </conditionalFormatting>
  <conditionalFormatting sqref="AB311:AB312">
    <cfRule type="containsText" dxfId="869" priority="12319" stopIfTrue="1" operator="containsText" text="NS">
      <formula>NOT(ISERROR(SEARCH("NS",AB311:AB312)))</formula>
    </cfRule>
  </conditionalFormatting>
  <conditionalFormatting sqref="AB311:AB312">
    <cfRule type="containsText" dxfId="868" priority="12320" stopIfTrue="1" operator="containsText" text="DW">
      <formula>NOT(ISERROR(SEARCH("DW",AB311:AB312)))</formula>
    </cfRule>
  </conditionalFormatting>
  <conditionalFormatting sqref="AB311:AB312">
    <cfRule type="containsText" dxfId="867" priority="12321" stopIfTrue="1" operator="containsText" text="NC">
      <formula>NOT(ISERROR(SEARCH("NC",AB311:AB312)))</formula>
    </cfRule>
  </conditionalFormatting>
  <conditionalFormatting sqref="AB315">
    <cfRule type="containsText" dxfId="866" priority="12322" stopIfTrue="1" operator="containsText" text="NS">
      <formula>NOT(ISERROR(SEARCH("NS",AB315)))</formula>
    </cfRule>
  </conditionalFormatting>
  <conditionalFormatting sqref="AB315">
    <cfRule type="containsText" dxfId="865" priority="12323" stopIfTrue="1" operator="containsText" text="DW">
      <formula>NOT(ISERROR(SEARCH("DW",AB315)))</formula>
    </cfRule>
  </conditionalFormatting>
  <conditionalFormatting sqref="AB315">
    <cfRule type="containsText" dxfId="864" priority="12324" stopIfTrue="1" operator="containsText" text="NC">
      <formula>NOT(ISERROR(SEARCH("NC",AB315)))</formula>
    </cfRule>
  </conditionalFormatting>
  <conditionalFormatting sqref="AB316">
    <cfRule type="containsText" dxfId="863" priority="12325" stopIfTrue="1" operator="containsText" text="NS">
      <formula>NOT(ISERROR(SEARCH("NS",AB316)))</formula>
    </cfRule>
  </conditionalFormatting>
  <conditionalFormatting sqref="AB316">
    <cfRule type="containsText" dxfId="862" priority="12326" stopIfTrue="1" operator="containsText" text="DW">
      <formula>NOT(ISERROR(SEARCH("DW",AB316)))</formula>
    </cfRule>
  </conditionalFormatting>
  <conditionalFormatting sqref="AB316">
    <cfRule type="containsText" dxfId="861" priority="12327" stopIfTrue="1" operator="containsText" text="NC">
      <formula>NOT(ISERROR(SEARCH("NC",AB316)))</formula>
    </cfRule>
  </conditionalFormatting>
  <conditionalFormatting sqref="AB324">
    <cfRule type="containsText" dxfId="860" priority="12328" stopIfTrue="1" operator="containsText" text="NS">
      <formula>NOT(ISERROR(SEARCH("NS",AB324)))</formula>
    </cfRule>
  </conditionalFormatting>
  <conditionalFormatting sqref="AB324">
    <cfRule type="containsText" dxfId="859" priority="12329" stopIfTrue="1" operator="containsText" text="DW">
      <formula>NOT(ISERROR(SEARCH("DW",AB324)))</formula>
    </cfRule>
  </conditionalFormatting>
  <conditionalFormatting sqref="AB324">
    <cfRule type="containsText" dxfId="858" priority="12330" stopIfTrue="1" operator="containsText" text="NC">
      <formula>NOT(ISERROR(SEARCH("NC",AB324)))</formula>
    </cfRule>
  </conditionalFormatting>
  <conditionalFormatting sqref="P306:P309">
    <cfRule type="containsText" dxfId="857" priority="12331" stopIfTrue="1" operator="containsText" text="NS">
      <formula>NOT(ISERROR(SEARCH("NS",P306:P309)))</formula>
    </cfRule>
  </conditionalFormatting>
  <conditionalFormatting sqref="P306:P309">
    <cfRule type="containsText" dxfId="856" priority="12332" stopIfTrue="1" operator="containsText" text="DW">
      <formula>NOT(ISERROR(SEARCH("DW",P306:P309)))</formula>
    </cfRule>
  </conditionalFormatting>
  <conditionalFormatting sqref="P306:P309">
    <cfRule type="containsText" dxfId="855" priority="12333" stopIfTrue="1" operator="containsText" text="NC">
      <formula>NOT(ISERROR(SEARCH("NC",P306:P309)))</formula>
    </cfRule>
  </conditionalFormatting>
  <conditionalFormatting sqref="P320:P323">
    <cfRule type="containsText" dxfId="854" priority="12334" stopIfTrue="1" operator="containsText" text="NS">
      <formula>NOT(ISERROR(SEARCH("NS",P320:P323)))</formula>
    </cfRule>
  </conditionalFormatting>
  <conditionalFormatting sqref="P320:P323">
    <cfRule type="containsText" dxfId="853" priority="12335" stopIfTrue="1" operator="containsText" text="DW">
      <formula>NOT(ISERROR(SEARCH("DW",P320:P323)))</formula>
    </cfRule>
  </conditionalFormatting>
  <conditionalFormatting sqref="P320:P323">
    <cfRule type="containsText" dxfId="852" priority="12336" stopIfTrue="1" operator="containsText" text="NC">
      <formula>NOT(ISERROR(SEARCH("NC",P320:P323)))</formula>
    </cfRule>
  </conditionalFormatting>
  <conditionalFormatting sqref="P325:P345">
    <cfRule type="containsText" dxfId="851" priority="12337" stopIfTrue="1" operator="containsText" text="NS">
      <formula>NOT(ISERROR(SEARCH("NS",P325:P345)))</formula>
    </cfRule>
  </conditionalFormatting>
  <conditionalFormatting sqref="P325:P345">
    <cfRule type="containsText" dxfId="850" priority="12338" stopIfTrue="1" operator="containsText" text="DW">
      <formula>NOT(ISERROR(SEARCH("DW",P325:P345)))</formula>
    </cfRule>
  </conditionalFormatting>
  <conditionalFormatting sqref="P325:P345">
    <cfRule type="containsText" dxfId="849" priority="12339" stopIfTrue="1" operator="containsText" text="NC">
      <formula>NOT(ISERROR(SEARCH("NC",P325:P345)))</formula>
    </cfRule>
  </conditionalFormatting>
  <conditionalFormatting sqref="P310">
    <cfRule type="containsText" dxfId="848" priority="12340" stopIfTrue="1" operator="containsText" text="NS">
      <formula>NOT(ISERROR(SEARCH("NS",P310)))</formula>
    </cfRule>
  </conditionalFormatting>
  <conditionalFormatting sqref="P310">
    <cfRule type="containsText" dxfId="847" priority="12341" stopIfTrue="1" operator="containsText" text="DW">
      <formula>NOT(ISERROR(SEARCH("DW",P310)))</formula>
    </cfRule>
  </conditionalFormatting>
  <conditionalFormatting sqref="P310">
    <cfRule type="containsText" dxfId="846" priority="12342" stopIfTrue="1" operator="containsText" text="NC">
      <formula>NOT(ISERROR(SEARCH("NC",P310)))</formula>
    </cfRule>
  </conditionalFormatting>
  <conditionalFormatting sqref="P317:P319">
    <cfRule type="containsText" dxfId="845" priority="12343" stopIfTrue="1" operator="containsText" text="NS">
      <formula>NOT(ISERROR(SEARCH("NS",P317:P319)))</formula>
    </cfRule>
  </conditionalFormatting>
  <conditionalFormatting sqref="P317:P319">
    <cfRule type="containsText" dxfId="844" priority="12344" stopIfTrue="1" operator="containsText" text="DW">
      <formula>NOT(ISERROR(SEARCH("DW",P317:P319)))</formula>
    </cfRule>
  </conditionalFormatting>
  <conditionalFormatting sqref="P317:P319">
    <cfRule type="containsText" dxfId="843" priority="12345" stopIfTrue="1" operator="containsText" text="NC">
      <formula>NOT(ISERROR(SEARCH("NC",P317:P319)))</formula>
    </cfRule>
  </conditionalFormatting>
  <conditionalFormatting sqref="P313:P314">
    <cfRule type="containsText" dxfId="842" priority="12346" stopIfTrue="1" operator="containsText" text="NS">
      <formula>NOT(ISERROR(SEARCH("NS",P313:P314)))</formula>
    </cfRule>
  </conditionalFormatting>
  <conditionalFormatting sqref="P313:P314">
    <cfRule type="containsText" dxfId="841" priority="12347" stopIfTrue="1" operator="containsText" text="DW">
      <formula>NOT(ISERROR(SEARCH("DW",P313:P314)))</formula>
    </cfRule>
  </conditionalFormatting>
  <conditionalFormatting sqref="P313:P314">
    <cfRule type="containsText" dxfId="840" priority="12348" stopIfTrue="1" operator="containsText" text="NC">
      <formula>NOT(ISERROR(SEARCH("NC",P313:P314)))</formula>
    </cfRule>
  </conditionalFormatting>
  <conditionalFormatting sqref="P311:P312">
    <cfRule type="containsText" dxfId="839" priority="12349" stopIfTrue="1" operator="containsText" text="NS">
      <formula>NOT(ISERROR(SEARCH("NS",P311:P312)))</formula>
    </cfRule>
  </conditionalFormatting>
  <conditionalFormatting sqref="P311:P312">
    <cfRule type="containsText" dxfId="838" priority="12350" stopIfTrue="1" operator="containsText" text="DW">
      <formula>NOT(ISERROR(SEARCH("DW",P311:P312)))</formula>
    </cfRule>
  </conditionalFormatting>
  <conditionalFormatting sqref="P311:P312">
    <cfRule type="containsText" dxfId="837" priority="12351" stopIfTrue="1" operator="containsText" text="NC">
      <formula>NOT(ISERROR(SEARCH("NC",P311:P312)))</formula>
    </cfRule>
  </conditionalFormatting>
  <conditionalFormatting sqref="P315">
    <cfRule type="containsText" dxfId="836" priority="12352" stopIfTrue="1" operator="containsText" text="NS">
      <formula>NOT(ISERROR(SEARCH("NS",P315)))</formula>
    </cfRule>
  </conditionalFormatting>
  <conditionalFormatting sqref="P315">
    <cfRule type="containsText" dxfId="835" priority="12353" stopIfTrue="1" operator="containsText" text="DW">
      <formula>NOT(ISERROR(SEARCH("DW",P315)))</formula>
    </cfRule>
  </conditionalFormatting>
  <conditionalFormatting sqref="P315">
    <cfRule type="containsText" dxfId="834" priority="12354" stopIfTrue="1" operator="containsText" text="NC">
      <formula>NOT(ISERROR(SEARCH("NC",P315)))</formula>
    </cfRule>
  </conditionalFormatting>
  <conditionalFormatting sqref="P316">
    <cfRule type="containsText" dxfId="833" priority="12355" stopIfTrue="1" operator="containsText" text="NS">
      <formula>NOT(ISERROR(SEARCH("NS",P316)))</formula>
    </cfRule>
  </conditionalFormatting>
  <conditionalFormatting sqref="P316">
    <cfRule type="containsText" dxfId="832" priority="12356" stopIfTrue="1" operator="containsText" text="DW">
      <formula>NOT(ISERROR(SEARCH("DW",P316)))</formula>
    </cfRule>
  </conditionalFormatting>
  <conditionalFormatting sqref="P316">
    <cfRule type="containsText" dxfId="831" priority="12357" stopIfTrue="1" operator="containsText" text="NC">
      <formula>NOT(ISERROR(SEARCH("NC",P316)))</formula>
    </cfRule>
  </conditionalFormatting>
  <conditionalFormatting sqref="P324">
    <cfRule type="containsText" dxfId="830" priority="12358" stopIfTrue="1" operator="containsText" text="NS">
      <formula>NOT(ISERROR(SEARCH("NS",P324)))</formula>
    </cfRule>
  </conditionalFormatting>
  <conditionalFormatting sqref="P324">
    <cfRule type="containsText" dxfId="829" priority="12359" stopIfTrue="1" operator="containsText" text="DW">
      <formula>NOT(ISERROR(SEARCH("DW",P324)))</formula>
    </cfRule>
  </conditionalFormatting>
  <conditionalFormatting sqref="P324">
    <cfRule type="containsText" dxfId="828" priority="12360" stopIfTrue="1" operator="containsText" text="NC">
      <formula>NOT(ISERROR(SEARCH("NC",P324)))</formula>
    </cfRule>
  </conditionalFormatting>
  <conditionalFormatting sqref="AP306:AP309">
    <cfRule type="containsText" dxfId="827" priority="12361" stopIfTrue="1" operator="containsText" text="NS">
      <formula>NOT(ISERROR(SEARCH("NS",AP306:AP309)))</formula>
    </cfRule>
  </conditionalFormatting>
  <conditionalFormatting sqref="AP306:AP309">
    <cfRule type="containsText" dxfId="826" priority="12362" stopIfTrue="1" operator="containsText" text="DW">
      <formula>NOT(ISERROR(SEARCH("DW",AP306:AP309)))</formula>
    </cfRule>
  </conditionalFormatting>
  <conditionalFormatting sqref="AP306:AP309">
    <cfRule type="containsText" dxfId="825" priority="12363" stopIfTrue="1" operator="containsText" text="NC">
      <formula>NOT(ISERROR(SEARCH("NC",AP306:AP309)))</formula>
    </cfRule>
  </conditionalFormatting>
  <conditionalFormatting sqref="AP320:AP323">
    <cfRule type="containsText" dxfId="824" priority="12364" stopIfTrue="1" operator="containsText" text="NS">
      <formula>NOT(ISERROR(SEARCH("NS",AP320:AP323)))</formula>
    </cfRule>
  </conditionalFormatting>
  <conditionalFormatting sqref="AP320:AP323">
    <cfRule type="containsText" dxfId="823" priority="12365" stopIfTrue="1" operator="containsText" text="DW">
      <formula>NOT(ISERROR(SEARCH("DW",AP320:AP323)))</formula>
    </cfRule>
  </conditionalFormatting>
  <conditionalFormatting sqref="AP320:AP323">
    <cfRule type="containsText" dxfId="822" priority="12366" stopIfTrue="1" operator="containsText" text="NC">
      <formula>NOT(ISERROR(SEARCH("NC",AP320:AP323)))</formula>
    </cfRule>
  </conditionalFormatting>
  <conditionalFormatting sqref="AP325:AP345">
    <cfRule type="containsText" dxfId="821" priority="12367" stopIfTrue="1" operator="containsText" text="NS">
      <formula>NOT(ISERROR(SEARCH("NS",AP325:AP345)))</formula>
    </cfRule>
  </conditionalFormatting>
  <conditionalFormatting sqref="AP325:AP345">
    <cfRule type="containsText" dxfId="820" priority="12368" stopIfTrue="1" operator="containsText" text="DW">
      <formula>NOT(ISERROR(SEARCH("DW",AP325:AP345)))</formula>
    </cfRule>
  </conditionalFormatting>
  <conditionalFormatting sqref="AP325:AP345">
    <cfRule type="containsText" dxfId="819" priority="12369" stopIfTrue="1" operator="containsText" text="NC">
      <formula>NOT(ISERROR(SEARCH("NC",AP325:AP345)))</formula>
    </cfRule>
  </conditionalFormatting>
  <conditionalFormatting sqref="AP310">
    <cfRule type="containsText" dxfId="818" priority="12370" stopIfTrue="1" operator="containsText" text="NS">
      <formula>NOT(ISERROR(SEARCH("NS",AP310)))</formula>
    </cfRule>
  </conditionalFormatting>
  <conditionalFormatting sqref="AP310">
    <cfRule type="containsText" dxfId="817" priority="12371" stopIfTrue="1" operator="containsText" text="DW">
      <formula>NOT(ISERROR(SEARCH("DW",AP310)))</formula>
    </cfRule>
  </conditionalFormatting>
  <conditionalFormatting sqref="AP310">
    <cfRule type="containsText" dxfId="816" priority="12372" stopIfTrue="1" operator="containsText" text="NC">
      <formula>NOT(ISERROR(SEARCH("NC",AP310)))</formula>
    </cfRule>
  </conditionalFormatting>
  <conditionalFormatting sqref="AP319">
    <cfRule type="containsText" dxfId="815" priority="12373" stopIfTrue="1" operator="containsText" text="NS">
      <formula>NOT(ISERROR(SEARCH("NS",AP319)))</formula>
    </cfRule>
  </conditionalFormatting>
  <conditionalFormatting sqref="AP319">
    <cfRule type="containsText" dxfId="814" priority="12374" stopIfTrue="1" operator="containsText" text="DW">
      <formula>NOT(ISERROR(SEARCH("DW",AP319)))</formula>
    </cfRule>
  </conditionalFormatting>
  <conditionalFormatting sqref="AP319">
    <cfRule type="containsText" dxfId="813" priority="12375" stopIfTrue="1" operator="containsText" text="NC">
      <formula>NOT(ISERROR(SEARCH("NC",AP319)))</formula>
    </cfRule>
  </conditionalFormatting>
  <conditionalFormatting sqref="AP324">
    <cfRule type="containsText" dxfId="812" priority="12376" stopIfTrue="1" operator="containsText" text="NS">
      <formula>NOT(ISERROR(SEARCH("NS",AP324)))</formula>
    </cfRule>
  </conditionalFormatting>
  <conditionalFormatting sqref="AP324">
    <cfRule type="containsText" dxfId="811" priority="12377" stopIfTrue="1" operator="containsText" text="DW">
      <formula>NOT(ISERROR(SEARCH("DW",AP324)))</formula>
    </cfRule>
  </conditionalFormatting>
  <conditionalFormatting sqref="AP324">
    <cfRule type="containsText" dxfId="810" priority="12378" stopIfTrue="1" operator="containsText" text="NC">
      <formula>NOT(ISERROR(SEARCH("NC",AP324)))</formula>
    </cfRule>
  </conditionalFormatting>
  <conditionalFormatting sqref="AP317:AP318">
    <cfRule type="containsText" dxfId="809" priority="12379" stopIfTrue="1" operator="containsText" text="NS">
      <formula>NOT(ISERROR(SEARCH("NS",AP317:AP318)))</formula>
    </cfRule>
  </conditionalFormatting>
  <conditionalFormatting sqref="AP317:AP318">
    <cfRule type="containsText" dxfId="808" priority="12380" stopIfTrue="1" operator="containsText" text="DW">
      <formula>NOT(ISERROR(SEARCH("DW",AP317:AP318)))</formula>
    </cfRule>
  </conditionalFormatting>
  <conditionalFormatting sqref="AP317:AP318">
    <cfRule type="containsText" dxfId="807" priority="12381" stopIfTrue="1" operator="containsText" text="NC">
      <formula>NOT(ISERROR(SEARCH("NC",AP317:AP318)))</formula>
    </cfRule>
  </conditionalFormatting>
  <conditionalFormatting sqref="AP313:AP314">
    <cfRule type="containsText" dxfId="806" priority="12382" stopIfTrue="1" operator="containsText" text="NS">
      <formula>NOT(ISERROR(SEARCH("NS",AP313:AP314)))</formula>
    </cfRule>
  </conditionalFormatting>
  <conditionalFormatting sqref="AP313:AP314">
    <cfRule type="containsText" dxfId="805" priority="12383" stopIfTrue="1" operator="containsText" text="DW">
      <formula>NOT(ISERROR(SEARCH("DW",AP313:AP314)))</formula>
    </cfRule>
  </conditionalFormatting>
  <conditionalFormatting sqref="AP313:AP314">
    <cfRule type="containsText" dxfId="804" priority="12384" stopIfTrue="1" operator="containsText" text="NC">
      <formula>NOT(ISERROR(SEARCH("NC",AP313:AP314)))</formula>
    </cfRule>
  </conditionalFormatting>
  <conditionalFormatting sqref="AP311:AP312">
    <cfRule type="containsText" dxfId="803" priority="12385" stopIfTrue="1" operator="containsText" text="NS">
      <formula>NOT(ISERROR(SEARCH("NS",AP311:AP312)))</formula>
    </cfRule>
  </conditionalFormatting>
  <conditionalFormatting sqref="AP311:AP312">
    <cfRule type="containsText" dxfId="802" priority="12386" stopIfTrue="1" operator="containsText" text="DW">
      <formula>NOT(ISERROR(SEARCH("DW",AP311:AP312)))</formula>
    </cfRule>
  </conditionalFormatting>
  <conditionalFormatting sqref="AP311:AP312">
    <cfRule type="containsText" dxfId="801" priority="12387" stopIfTrue="1" operator="containsText" text="NC">
      <formula>NOT(ISERROR(SEARCH("NC",AP311:AP312)))</formula>
    </cfRule>
  </conditionalFormatting>
  <conditionalFormatting sqref="AP315">
    <cfRule type="containsText" dxfId="800" priority="12388" stopIfTrue="1" operator="containsText" text="NS">
      <formula>NOT(ISERROR(SEARCH("NS",AP315)))</formula>
    </cfRule>
  </conditionalFormatting>
  <conditionalFormatting sqref="AP315">
    <cfRule type="containsText" dxfId="799" priority="12389" stopIfTrue="1" operator="containsText" text="DW">
      <formula>NOT(ISERROR(SEARCH("DW",AP315)))</formula>
    </cfRule>
  </conditionalFormatting>
  <conditionalFormatting sqref="AP315">
    <cfRule type="containsText" dxfId="798" priority="12390" stopIfTrue="1" operator="containsText" text="NC">
      <formula>NOT(ISERROR(SEARCH("NC",AP315)))</formula>
    </cfRule>
  </conditionalFormatting>
  <conditionalFormatting sqref="AP316">
    <cfRule type="containsText" dxfId="797" priority="12391" stopIfTrue="1" operator="containsText" text="NS">
      <formula>NOT(ISERROR(SEARCH("NS",AP316)))</formula>
    </cfRule>
  </conditionalFormatting>
  <conditionalFormatting sqref="AP316">
    <cfRule type="containsText" dxfId="796" priority="12392" stopIfTrue="1" operator="containsText" text="DW">
      <formula>NOT(ISERROR(SEARCH("DW",AP316)))</formula>
    </cfRule>
  </conditionalFormatting>
  <conditionalFormatting sqref="AP316">
    <cfRule type="containsText" dxfId="795" priority="12393" stopIfTrue="1" operator="containsText" text="NC">
      <formula>NOT(ISERROR(SEARCH("NC",AP316)))</formula>
    </cfRule>
  </conditionalFormatting>
  <conditionalFormatting sqref="V306:V309">
    <cfRule type="containsText" dxfId="794" priority="12394" stopIfTrue="1" operator="containsText" text="NS">
      <formula>NOT(ISERROR(SEARCH("NS",V306:V309)))</formula>
    </cfRule>
  </conditionalFormatting>
  <conditionalFormatting sqref="V306:V309">
    <cfRule type="containsText" dxfId="793" priority="12395" stopIfTrue="1" operator="containsText" text="DW">
      <formula>NOT(ISERROR(SEARCH("DW",V306:V309)))</formula>
    </cfRule>
  </conditionalFormatting>
  <conditionalFormatting sqref="V306:V309">
    <cfRule type="containsText" dxfId="792" priority="12396" stopIfTrue="1" operator="containsText" text="NC">
      <formula>NOT(ISERROR(SEARCH("NC",V306:V309)))</formula>
    </cfRule>
  </conditionalFormatting>
  <conditionalFormatting sqref="V320:V323">
    <cfRule type="containsText" dxfId="791" priority="12397" stopIfTrue="1" operator="containsText" text="NS">
      <formula>NOT(ISERROR(SEARCH("NS",V320:V323)))</formula>
    </cfRule>
  </conditionalFormatting>
  <conditionalFormatting sqref="V320:V323">
    <cfRule type="containsText" dxfId="790" priority="12398" stopIfTrue="1" operator="containsText" text="DW">
      <formula>NOT(ISERROR(SEARCH("DW",V320:V323)))</formula>
    </cfRule>
  </conditionalFormatting>
  <conditionalFormatting sqref="V320:V323">
    <cfRule type="containsText" dxfId="789" priority="12399" stopIfTrue="1" operator="containsText" text="NC">
      <formula>NOT(ISERROR(SEARCH("NC",V320:V323)))</formula>
    </cfRule>
  </conditionalFormatting>
  <conditionalFormatting sqref="V325:V345">
    <cfRule type="containsText" dxfId="788" priority="12400" stopIfTrue="1" operator="containsText" text="NS">
      <formula>NOT(ISERROR(SEARCH("NS",V325:V345)))</formula>
    </cfRule>
  </conditionalFormatting>
  <conditionalFormatting sqref="V325:V345">
    <cfRule type="containsText" dxfId="787" priority="12401" stopIfTrue="1" operator="containsText" text="DW">
      <formula>NOT(ISERROR(SEARCH("DW",V325:V345)))</formula>
    </cfRule>
  </conditionalFormatting>
  <conditionalFormatting sqref="V325:V345">
    <cfRule type="containsText" dxfId="786" priority="12402" stopIfTrue="1" operator="containsText" text="NC">
      <formula>NOT(ISERROR(SEARCH("NC",V325:V345)))</formula>
    </cfRule>
  </conditionalFormatting>
  <conditionalFormatting sqref="V310">
    <cfRule type="containsText" dxfId="785" priority="12403" stopIfTrue="1" operator="containsText" text="NS">
      <formula>NOT(ISERROR(SEARCH("NS",V310)))</formula>
    </cfRule>
  </conditionalFormatting>
  <conditionalFormatting sqref="V310">
    <cfRule type="containsText" dxfId="784" priority="12404" stopIfTrue="1" operator="containsText" text="DW">
      <formula>NOT(ISERROR(SEARCH("DW",V310)))</formula>
    </cfRule>
  </conditionalFormatting>
  <conditionalFormatting sqref="V310">
    <cfRule type="containsText" dxfId="783" priority="12405" stopIfTrue="1" operator="containsText" text="NC">
      <formula>NOT(ISERROR(SEARCH("NC",V310)))</formula>
    </cfRule>
  </conditionalFormatting>
  <conditionalFormatting sqref="V317:V319">
    <cfRule type="containsText" dxfId="782" priority="12406" stopIfTrue="1" operator="containsText" text="NS">
      <formula>NOT(ISERROR(SEARCH("NS",V317:V319)))</formula>
    </cfRule>
  </conditionalFormatting>
  <conditionalFormatting sqref="V317:V319">
    <cfRule type="containsText" dxfId="781" priority="12407" stopIfTrue="1" operator="containsText" text="DW">
      <formula>NOT(ISERROR(SEARCH("DW",V317:V319)))</formula>
    </cfRule>
  </conditionalFormatting>
  <conditionalFormatting sqref="V317:V319">
    <cfRule type="containsText" dxfId="780" priority="12408" stopIfTrue="1" operator="containsText" text="NC">
      <formula>NOT(ISERROR(SEARCH("NC",V317:V319)))</formula>
    </cfRule>
  </conditionalFormatting>
  <conditionalFormatting sqref="V313:V314">
    <cfRule type="containsText" dxfId="779" priority="12409" stopIfTrue="1" operator="containsText" text="NS">
      <formula>NOT(ISERROR(SEARCH("NS",V313:V314)))</formula>
    </cfRule>
  </conditionalFormatting>
  <conditionalFormatting sqref="V313:V314">
    <cfRule type="containsText" dxfId="778" priority="12410" stopIfTrue="1" operator="containsText" text="DW">
      <formula>NOT(ISERROR(SEARCH("DW",V313:V314)))</formula>
    </cfRule>
  </conditionalFormatting>
  <conditionalFormatting sqref="V313:V314">
    <cfRule type="containsText" dxfId="777" priority="12411" stopIfTrue="1" operator="containsText" text="NC">
      <formula>NOT(ISERROR(SEARCH("NC",V313:V314)))</formula>
    </cfRule>
  </conditionalFormatting>
  <conditionalFormatting sqref="V311:V312">
    <cfRule type="containsText" dxfId="776" priority="12412" stopIfTrue="1" operator="containsText" text="NS">
      <formula>NOT(ISERROR(SEARCH("NS",V311:V312)))</formula>
    </cfRule>
  </conditionalFormatting>
  <conditionalFormatting sqref="V311:V312">
    <cfRule type="containsText" dxfId="775" priority="12413" stopIfTrue="1" operator="containsText" text="DW">
      <formula>NOT(ISERROR(SEARCH("DW",V311:V312)))</formula>
    </cfRule>
  </conditionalFormatting>
  <conditionalFormatting sqref="V311:V312">
    <cfRule type="containsText" dxfId="774" priority="12414" stopIfTrue="1" operator="containsText" text="NC">
      <formula>NOT(ISERROR(SEARCH("NC",V311:V312)))</formula>
    </cfRule>
  </conditionalFormatting>
  <conditionalFormatting sqref="V315">
    <cfRule type="containsText" dxfId="773" priority="12415" stopIfTrue="1" operator="containsText" text="NS">
      <formula>NOT(ISERROR(SEARCH("NS",V315)))</formula>
    </cfRule>
  </conditionalFormatting>
  <conditionalFormatting sqref="V315">
    <cfRule type="containsText" dxfId="772" priority="12416" stopIfTrue="1" operator="containsText" text="DW">
      <formula>NOT(ISERROR(SEARCH("DW",V315)))</formula>
    </cfRule>
  </conditionalFormatting>
  <conditionalFormatting sqref="V315">
    <cfRule type="containsText" dxfId="771" priority="12417" stopIfTrue="1" operator="containsText" text="NC">
      <formula>NOT(ISERROR(SEARCH("NC",V315)))</formula>
    </cfRule>
  </conditionalFormatting>
  <conditionalFormatting sqref="V316">
    <cfRule type="containsText" dxfId="770" priority="12418" stopIfTrue="1" operator="containsText" text="NS">
      <formula>NOT(ISERROR(SEARCH("NS",V316)))</formula>
    </cfRule>
  </conditionalFormatting>
  <conditionalFormatting sqref="V316">
    <cfRule type="containsText" dxfId="769" priority="12419" stopIfTrue="1" operator="containsText" text="DW">
      <formula>NOT(ISERROR(SEARCH("DW",V316)))</formula>
    </cfRule>
  </conditionalFormatting>
  <conditionalFormatting sqref="V316">
    <cfRule type="containsText" dxfId="768" priority="12420" stopIfTrue="1" operator="containsText" text="NC">
      <formula>NOT(ISERROR(SEARCH("NC",V316)))</formula>
    </cfRule>
  </conditionalFormatting>
  <conditionalFormatting sqref="V324">
    <cfRule type="containsText" dxfId="767" priority="12421" stopIfTrue="1" operator="containsText" text="NS">
      <formula>NOT(ISERROR(SEARCH("NS",V324)))</formula>
    </cfRule>
  </conditionalFormatting>
  <conditionalFormatting sqref="V324">
    <cfRule type="containsText" dxfId="766" priority="12422" stopIfTrue="1" operator="containsText" text="DW">
      <formula>NOT(ISERROR(SEARCH("DW",V324)))</formula>
    </cfRule>
  </conditionalFormatting>
  <conditionalFormatting sqref="V324">
    <cfRule type="containsText" dxfId="765" priority="12423" stopIfTrue="1" operator="containsText" text="NC">
      <formula>NOT(ISERROR(SEARCH("NC",V324)))</formula>
    </cfRule>
  </conditionalFormatting>
  <conditionalFormatting sqref="AD306:AD309">
    <cfRule type="containsText" dxfId="764" priority="12424" stopIfTrue="1" operator="containsText" text="NS">
      <formula>NOT(ISERROR(SEARCH("NS",AD306:AD309)))</formula>
    </cfRule>
  </conditionalFormatting>
  <conditionalFormatting sqref="AD306:AD309">
    <cfRule type="containsText" dxfId="763" priority="12425" stopIfTrue="1" operator="containsText" text="DW">
      <formula>NOT(ISERROR(SEARCH("DW",AD306:AD309)))</formula>
    </cfRule>
  </conditionalFormatting>
  <conditionalFormatting sqref="AD306:AD309">
    <cfRule type="containsText" dxfId="762" priority="12426" stopIfTrue="1" operator="containsText" text="NC">
      <formula>NOT(ISERROR(SEARCH("NC",AD306:AD309)))</formula>
    </cfRule>
  </conditionalFormatting>
  <conditionalFormatting sqref="AD320:AD323">
    <cfRule type="containsText" dxfId="761" priority="12427" stopIfTrue="1" operator="containsText" text="NS">
      <formula>NOT(ISERROR(SEARCH("NS",AD320:AD323)))</formula>
    </cfRule>
  </conditionalFormatting>
  <conditionalFormatting sqref="AD320:AD323">
    <cfRule type="containsText" dxfId="760" priority="12428" stopIfTrue="1" operator="containsText" text="DW">
      <formula>NOT(ISERROR(SEARCH("DW",AD320:AD323)))</formula>
    </cfRule>
  </conditionalFormatting>
  <conditionalFormatting sqref="AD320:AD323">
    <cfRule type="containsText" dxfId="759" priority="12429" stopIfTrue="1" operator="containsText" text="NC">
      <formula>NOT(ISERROR(SEARCH("NC",AD320:AD323)))</formula>
    </cfRule>
  </conditionalFormatting>
  <conditionalFormatting sqref="AD325:AD345">
    <cfRule type="containsText" dxfId="758" priority="12430" stopIfTrue="1" operator="containsText" text="NS">
      <formula>NOT(ISERROR(SEARCH("NS",AD325:AD345)))</formula>
    </cfRule>
  </conditionalFormatting>
  <conditionalFormatting sqref="AD325:AD345">
    <cfRule type="containsText" dxfId="757" priority="12431" stopIfTrue="1" operator="containsText" text="DW">
      <formula>NOT(ISERROR(SEARCH("DW",AD325:AD345)))</formula>
    </cfRule>
  </conditionalFormatting>
  <conditionalFormatting sqref="AD325:AD345">
    <cfRule type="containsText" dxfId="756" priority="12432" stopIfTrue="1" operator="containsText" text="NC">
      <formula>NOT(ISERROR(SEARCH("NC",AD325:AD345)))</formula>
    </cfRule>
  </conditionalFormatting>
  <conditionalFormatting sqref="AD310">
    <cfRule type="containsText" dxfId="755" priority="12433" stopIfTrue="1" operator="containsText" text="NS">
      <formula>NOT(ISERROR(SEARCH("NS",AD310)))</formula>
    </cfRule>
  </conditionalFormatting>
  <conditionalFormatting sqref="AD310">
    <cfRule type="containsText" dxfId="754" priority="12434" stopIfTrue="1" operator="containsText" text="DW">
      <formula>NOT(ISERROR(SEARCH("DW",AD310)))</formula>
    </cfRule>
  </conditionalFormatting>
  <conditionalFormatting sqref="AD310">
    <cfRule type="containsText" dxfId="753" priority="12435" stopIfTrue="1" operator="containsText" text="NC">
      <formula>NOT(ISERROR(SEARCH("NC",AD310)))</formula>
    </cfRule>
  </conditionalFormatting>
  <conditionalFormatting sqref="AD317:AD319">
    <cfRule type="containsText" dxfId="752" priority="12436" stopIfTrue="1" operator="containsText" text="NS">
      <formula>NOT(ISERROR(SEARCH("NS",AD317:AD319)))</formula>
    </cfRule>
  </conditionalFormatting>
  <conditionalFormatting sqref="AD317:AD319">
    <cfRule type="containsText" dxfId="751" priority="12437" stopIfTrue="1" operator="containsText" text="DW">
      <formula>NOT(ISERROR(SEARCH("DW",AD317:AD319)))</formula>
    </cfRule>
  </conditionalFormatting>
  <conditionalFormatting sqref="AD317:AD319">
    <cfRule type="containsText" dxfId="750" priority="12438" stopIfTrue="1" operator="containsText" text="NC">
      <formula>NOT(ISERROR(SEARCH("NC",AD317:AD319)))</formula>
    </cfRule>
  </conditionalFormatting>
  <conditionalFormatting sqref="AD313:AD314">
    <cfRule type="containsText" dxfId="749" priority="12439" stopIfTrue="1" operator="containsText" text="NS">
      <formula>NOT(ISERROR(SEARCH("NS",AD313:AD314)))</formula>
    </cfRule>
  </conditionalFormatting>
  <conditionalFormatting sqref="AD313:AD314">
    <cfRule type="containsText" dxfId="748" priority="12440" stopIfTrue="1" operator="containsText" text="DW">
      <formula>NOT(ISERROR(SEARCH("DW",AD313:AD314)))</formula>
    </cfRule>
  </conditionalFormatting>
  <conditionalFormatting sqref="AD313:AD314">
    <cfRule type="containsText" dxfId="747" priority="12441" stopIfTrue="1" operator="containsText" text="NC">
      <formula>NOT(ISERROR(SEARCH("NC",AD313:AD314)))</formula>
    </cfRule>
  </conditionalFormatting>
  <conditionalFormatting sqref="AD311:AD312">
    <cfRule type="containsText" dxfId="746" priority="12442" stopIfTrue="1" operator="containsText" text="NS">
      <formula>NOT(ISERROR(SEARCH("NS",AD311:AD312)))</formula>
    </cfRule>
  </conditionalFormatting>
  <conditionalFormatting sqref="AD311:AD312">
    <cfRule type="containsText" dxfId="745" priority="12443" stopIfTrue="1" operator="containsText" text="DW">
      <formula>NOT(ISERROR(SEARCH("DW",AD311:AD312)))</formula>
    </cfRule>
  </conditionalFormatting>
  <conditionalFormatting sqref="AD311:AD312">
    <cfRule type="containsText" dxfId="744" priority="12444" stopIfTrue="1" operator="containsText" text="NC">
      <formula>NOT(ISERROR(SEARCH("NC",AD311:AD312)))</formula>
    </cfRule>
  </conditionalFormatting>
  <conditionalFormatting sqref="AD315">
    <cfRule type="containsText" dxfId="743" priority="12445" stopIfTrue="1" operator="containsText" text="NS">
      <formula>NOT(ISERROR(SEARCH("NS",AD315)))</formula>
    </cfRule>
  </conditionalFormatting>
  <conditionalFormatting sqref="AD315">
    <cfRule type="containsText" dxfId="742" priority="12446" stopIfTrue="1" operator="containsText" text="DW">
      <formula>NOT(ISERROR(SEARCH("DW",AD315)))</formula>
    </cfRule>
  </conditionalFormatting>
  <conditionalFormatting sqref="AD315">
    <cfRule type="containsText" dxfId="741" priority="12447" stopIfTrue="1" operator="containsText" text="NC">
      <formula>NOT(ISERROR(SEARCH("NC",AD315)))</formula>
    </cfRule>
  </conditionalFormatting>
  <conditionalFormatting sqref="AD316">
    <cfRule type="containsText" dxfId="740" priority="12448" stopIfTrue="1" operator="containsText" text="NS">
      <formula>NOT(ISERROR(SEARCH("NS",AD316)))</formula>
    </cfRule>
  </conditionalFormatting>
  <conditionalFormatting sqref="AD316">
    <cfRule type="containsText" dxfId="739" priority="12449" stopIfTrue="1" operator="containsText" text="DW">
      <formula>NOT(ISERROR(SEARCH("DW",AD316)))</formula>
    </cfRule>
  </conditionalFormatting>
  <conditionalFormatting sqref="AD316">
    <cfRule type="containsText" dxfId="738" priority="12450" stopIfTrue="1" operator="containsText" text="NC">
      <formula>NOT(ISERROR(SEARCH("NC",AD316)))</formula>
    </cfRule>
  </conditionalFormatting>
  <conditionalFormatting sqref="AD324">
    <cfRule type="containsText" dxfId="737" priority="12451" stopIfTrue="1" operator="containsText" text="NS">
      <formula>NOT(ISERROR(SEARCH("NS",AD324)))</formula>
    </cfRule>
  </conditionalFormatting>
  <conditionalFormatting sqref="AD324">
    <cfRule type="containsText" dxfId="736" priority="12452" stopIfTrue="1" operator="containsText" text="DW">
      <formula>NOT(ISERROR(SEARCH("DW",AD324)))</formula>
    </cfRule>
  </conditionalFormatting>
  <conditionalFormatting sqref="AD324">
    <cfRule type="containsText" dxfId="735" priority="12453" stopIfTrue="1" operator="containsText" text="NC">
      <formula>NOT(ISERROR(SEARCH("NC",AD324)))</formula>
    </cfRule>
  </conditionalFormatting>
  <conditionalFormatting sqref="AM306:AM309">
    <cfRule type="containsText" dxfId="734" priority="12454" stopIfTrue="1" operator="containsText" text="NS">
      <formula>NOT(ISERROR(SEARCH("NS",AM306:AM309)))</formula>
    </cfRule>
  </conditionalFormatting>
  <conditionalFormatting sqref="AM306:AM309">
    <cfRule type="containsText" dxfId="733" priority="12455" stopIfTrue="1" operator="containsText" text="DW">
      <formula>NOT(ISERROR(SEARCH("DW",AM306:AM309)))</formula>
    </cfRule>
  </conditionalFormatting>
  <conditionalFormatting sqref="AM306:AM309">
    <cfRule type="containsText" dxfId="732" priority="12456" stopIfTrue="1" operator="containsText" text="NC">
      <formula>NOT(ISERROR(SEARCH("NC",AM306:AM309)))</formula>
    </cfRule>
  </conditionalFormatting>
  <conditionalFormatting sqref="AM320:AM323">
    <cfRule type="containsText" dxfId="731" priority="12457" stopIfTrue="1" operator="containsText" text="NS">
      <formula>NOT(ISERROR(SEARCH("NS",AM320:AM323)))</formula>
    </cfRule>
  </conditionalFormatting>
  <conditionalFormatting sqref="AM320:AM323">
    <cfRule type="containsText" dxfId="730" priority="12458" stopIfTrue="1" operator="containsText" text="DW">
      <formula>NOT(ISERROR(SEARCH("DW",AM320:AM323)))</formula>
    </cfRule>
  </conditionalFormatting>
  <conditionalFormatting sqref="AM320:AM323">
    <cfRule type="containsText" dxfId="729" priority="12459" stopIfTrue="1" operator="containsText" text="NC">
      <formula>NOT(ISERROR(SEARCH("NC",AM320:AM323)))</formula>
    </cfRule>
  </conditionalFormatting>
  <conditionalFormatting sqref="AM325:AM345">
    <cfRule type="containsText" dxfId="728" priority="12460" stopIfTrue="1" operator="containsText" text="NS">
      <formula>NOT(ISERROR(SEARCH("NS",AM325:AM345)))</formula>
    </cfRule>
  </conditionalFormatting>
  <conditionalFormatting sqref="AM325:AM345">
    <cfRule type="containsText" dxfId="727" priority="12461" stopIfTrue="1" operator="containsText" text="DW">
      <formula>NOT(ISERROR(SEARCH("DW",AM325:AM345)))</formula>
    </cfRule>
  </conditionalFormatting>
  <conditionalFormatting sqref="AM325:AM345">
    <cfRule type="containsText" dxfId="726" priority="12462" stopIfTrue="1" operator="containsText" text="NC">
      <formula>NOT(ISERROR(SEARCH("NC",AM325:AM345)))</formula>
    </cfRule>
  </conditionalFormatting>
  <conditionalFormatting sqref="AM310">
    <cfRule type="containsText" dxfId="725" priority="12463" stopIfTrue="1" operator="containsText" text="NS">
      <formula>NOT(ISERROR(SEARCH("NS",AM310)))</formula>
    </cfRule>
  </conditionalFormatting>
  <conditionalFormatting sqref="AM310">
    <cfRule type="containsText" dxfId="724" priority="12464" stopIfTrue="1" operator="containsText" text="DW">
      <formula>NOT(ISERROR(SEARCH("DW",AM310)))</formula>
    </cfRule>
  </conditionalFormatting>
  <conditionalFormatting sqref="AM310">
    <cfRule type="containsText" dxfId="723" priority="12465" stopIfTrue="1" operator="containsText" text="NC">
      <formula>NOT(ISERROR(SEARCH("NC",AM310)))</formula>
    </cfRule>
  </conditionalFormatting>
  <conditionalFormatting sqref="AM317:AM319">
    <cfRule type="containsText" dxfId="722" priority="12466" stopIfTrue="1" operator="containsText" text="NS">
      <formula>NOT(ISERROR(SEARCH("NS",AM317:AM319)))</formula>
    </cfRule>
  </conditionalFormatting>
  <conditionalFormatting sqref="AM317:AM319">
    <cfRule type="containsText" dxfId="721" priority="12467" stopIfTrue="1" operator="containsText" text="DW">
      <formula>NOT(ISERROR(SEARCH("DW",AM317:AM319)))</formula>
    </cfRule>
  </conditionalFormatting>
  <conditionalFormatting sqref="AM317:AM319">
    <cfRule type="containsText" dxfId="720" priority="12468" stopIfTrue="1" operator="containsText" text="NC">
      <formula>NOT(ISERROR(SEARCH("NC",AM317:AM319)))</formula>
    </cfRule>
  </conditionalFormatting>
  <conditionalFormatting sqref="AM313:AM314">
    <cfRule type="containsText" dxfId="719" priority="12469" stopIfTrue="1" operator="containsText" text="NS">
      <formula>NOT(ISERROR(SEARCH("NS",AM313:AM314)))</formula>
    </cfRule>
  </conditionalFormatting>
  <conditionalFormatting sqref="AM313:AM314">
    <cfRule type="containsText" dxfId="718" priority="12470" stopIfTrue="1" operator="containsText" text="DW">
      <formula>NOT(ISERROR(SEARCH("DW",AM313:AM314)))</formula>
    </cfRule>
  </conditionalFormatting>
  <conditionalFormatting sqref="AM313:AM314">
    <cfRule type="containsText" dxfId="717" priority="12471" stopIfTrue="1" operator="containsText" text="NC">
      <formula>NOT(ISERROR(SEARCH("NC",AM313:AM314)))</formula>
    </cfRule>
  </conditionalFormatting>
  <conditionalFormatting sqref="AM311:AM312">
    <cfRule type="containsText" dxfId="716" priority="12472" stopIfTrue="1" operator="containsText" text="NS">
      <formula>NOT(ISERROR(SEARCH("NS",AM311:AM312)))</formula>
    </cfRule>
  </conditionalFormatting>
  <conditionalFormatting sqref="AM311:AM312">
    <cfRule type="containsText" dxfId="715" priority="12473" stopIfTrue="1" operator="containsText" text="DW">
      <formula>NOT(ISERROR(SEARCH("DW",AM311:AM312)))</formula>
    </cfRule>
  </conditionalFormatting>
  <conditionalFormatting sqref="AM311:AM312">
    <cfRule type="containsText" dxfId="714" priority="12474" stopIfTrue="1" operator="containsText" text="NC">
      <formula>NOT(ISERROR(SEARCH("NC",AM311:AM312)))</formula>
    </cfRule>
  </conditionalFormatting>
  <conditionalFormatting sqref="AM315">
    <cfRule type="containsText" dxfId="713" priority="12475" stopIfTrue="1" operator="containsText" text="NS">
      <formula>NOT(ISERROR(SEARCH("NS",AM315)))</formula>
    </cfRule>
  </conditionalFormatting>
  <conditionalFormatting sqref="AM315">
    <cfRule type="containsText" dxfId="712" priority="12476" stopIfTrue="1" operator="containsText" text="DW">
      <formula>NOT(ISERROR(SEARCH("DW",AM315)))</formula>
    </cfRule>
  </conditionalFormatting>
  <conditionalFormatting sqref="AM315">
    <cfRule type="containsText" dxfId="711" priority="12477" stopIfTrue="1" operator="containsText" text="NC">
      <formula>NOT(ISERROR(SEARCH("NC",AM315)))</formula>
    </cfRule>
  </conditionalFormatting>
  <conditionalFormatting sqref="AM316">
    <cfRule type="containsText" dxfId="710" priority="12478" stopIfTrue="1" operator="containsText" text="NS">
      <formula>NOT(ISERROR(SEARCH("NS",AM316)))</formula>
    </cfRule>
  </conditionalFormatting>
  <conditionalFormatting sqref="AM316">
    <cfRule type="containsText" dxfId="709" priority="12479" stopIfTrue="1" operator="containsText" text="DW">
      <formula>NOT(ISERROR(SEARCH("DW",AM316)))</formula>
    </cfRule>
  </conditionalFormatting>
  <conditionalFormatting sqref="AM316">
    <cfRule type="containsText" dxfId="708" priority="12480" stopIfTrue="1" operator="containsText" text="NC">
      <formula>NOT(ISERROR(SEARCH("NC",AM316)))</formula>
    </cfRule>
  </conditionalFormatting>
  <conditionalFormatting sqref="AM324">
    <cfRule type="containsText" dxfId="707" priority="12481" stopIfTrue="1" operator="containsText" text="NS">
      <formula>NOT(ISERROR(SEARCH("NS",AM324)))</formula>
    </cfRule>
  </conditionalFormatting>
  <conditionalFormatting sqref="AM324">
    <cfRule type="containsText" dxfId="706" priority="12482" stopIfTrue="1" operator="containsText" text="DW">
      <formula>NOT(ISERROR(SEARCH("DW",AM324)))</formula>
    </cfRule>
  </conditionalFormatting>
  <conditionalFormatting sqref="AM324">
    <cfRule type="containsText" dxfId="705" priority="12483" stopIfTrue="1" operator="containsText" text="NC">
      <formula>NOT(ISERROR(SEARCH("NC",AM324)))</formula>
    </cfRule>
  </conditionalFormatting>
  <conditionalFormatting sqref="T306:T309">
    <cfRule type="containsText" dxfId="704" priority="12484" stopIfTrue="1" operator="containsText" text="NS">
      <formula>NOT(ISERROR(SEARCH("NS",T306:T309)))</formula>
    </cfRule>
  </conditionalFormatting>
  <conditionalFormatting sqref="T306:T309">
    <cfRule type="containsText" dxfId="703" priority="12485" stopIfTrue="1" operator="containsText" text="DW">
      <formula>NOT(ISERROR(SEARCH("DW",T306:T309)))</formula>
    </cfRule>
  </conditionalFormatting>
  <conditionalFormatting sqref="T306:T309">
    <cfRule type="containsText" dxfId="702" priority="12486" stopIfTrue="1" operator="containsText" text="NC">
      <formula>NOT(ISERROR(SEARCH("NC",T306:T309)))</formula>
    </cfRule>
  </conditionalFormatting>
  <conditionalFormatting sqref="T320:T323">
    <cfRule type="containsText" dxfId="701" priority="12487" stopIfTrue="1" operator="containsText" text="NS">
      <formula>NOT(ISERROR(SEARCH("NS",T320:T323)))</formula>
    </cfRule>
  </conditionalFormatting>
  <conditionalFormatting sqref="T320:T323">
    <cfRule type="containsText" dxfId="700" priority="12488" stopIfTrue="1" operator="containsText" text="DW">
      <formula>NOT(ISERROR(SEARCH("DW",T320:T323)))</formula>
    </cfRule>
  </conditionalFormatting>
  <conditionalFormatting sqref="T320:T323">
    <cfRule type="containsText" dxfId="699" priority="12489" stopIfTrue="1" operator="containsText" text="NC">
      <formula>NOT(ISERROR(SEARCH("NC",T320:T323)))</formula>
    </cfRule>
  </conditionalFormatting>
  <conditionalFormatting sqref="T325:T345">
    <cfRule type="containsText" dxfId="698" priority="12490" stopIfTrue="1" operator="containsText" text="NS">
      <formula>NOT(ISERROR(SEARCH("NS",T325:T345)))</formula>
    </cfRule>
  </conditionalFormatting>
  <conditionalFormatting sqref="T325:T345">
    <cfRule type="containsText" dxfId="697" priority="12491" stopIfTrue="1" operator="containsText" text="DW">
      <formula>NOT(ISERROR(SEARCH("DW",T325:T345)))</formula>
    </cfRule>
  </conditionalFormatting>
  <conditionalFormatting sqref="T325:T345">
    <cfRule type="containsText" dxfId="696" priority="12492" stopIfTrue="1" operator="containsText" text="NC">
      <formula>NOT(ISERROR(SEARCH("NC",T325:T345)))</formula>
    </cfRule>
  </conditionalFormatting>
  <conditionalFormatting sqref="T310">
    <cfRule type="containsText" dxfId="695" priority="12493" stopIfTrue="1" operator="containsText" text="NS">
      <formula>NOT(ISERROR(SEARCH("NS",T310)))</formula>
    </cfRule>
  </conditionalFormatting>
  <conditionalFormatting sqref="T310">
    <cfRule type="containsText" dxfId="694" priority="12494" stopIfTrue="1" operator="containsText" text="DW">
      <formula>NOT(ISERROR(SEARCH("DW",T310)))</formula>
    </cfRule>
  </conditionalFormatting>
  <conditionalFormatting sqref="T310">
    <cfRule type="containsText" dxfId="693" priority="12495" stopIfTrue="1" operator="containsText" text="NC">
      <formula>NOT(ISERROR(SEARCH("NC",T310)))</formula>
    </cfRule>
  </conditionalFormatting>
  <conditionalFormatting sqref="T317:T319">
    <cfRule type="containsText" dxfId="692" priority="12496" stopIfTrue="1" operator="containsText" text="NS">
      <formula>NOT(ISERROR(SEARCH("NS",T317:T319)))</formula>
    </cfRule>
  </conditionalFormatting>
  <conditionalFormatting sqref="T317:T319">
    <cfRule type="containsText" dxfId="691" priority="12497" stopIfTrue="1" operator="containsText" text="DW">
      <formula>NOT(ISERROR(SEARCH("DW",T317:T319)))</formula>
    </cfRule>
  </conditionalFormatting>
  <conditionalFormatting sqref="T317:T319">
    <cfRule type="containsText" dxfId="690" priority="12498" stopIfTrue="1" operator="containsText" text="NC">
      <formula>NOT(ISERROR(SEARCH("NC",T317:T319)))</formula>
    </cfRule>
  </conditionalFormatting>
  <conditionalFormatting sqref="T313:T314">
    <cfRule type="containsText" dxfId="689" priority="12499" stopIfTrue="1" operator="containsText" text="NS">
      <formula>NOT(ISERROR(SEARCH("NS",T313:T314)))</formula>
    </cfRule>
  </conditionalFormatting>
  <conditionalFormatting sqref="T313:T314">
    <cfRule type="containsText" dxfId="688" priority="12500" stopIfTrue="1" operator="containsText" text="DW">
      <formula>NOT(ISERROR(SEARCH("DW",T313:T314)))</formula>
    </cfRule>
  </conditionalFormatting>
  <conditionalFormatting sqref="T313:T314">
    <cfRule type="containsText" dxfId="687" priority="12501" stopIfTrue="1" operator="containsText" text="NC">
      <formula>NOT(ISERROR(SEARCH("NC",T313:T314)))</formula>
    </cfRule>
  </conditionalFormatting>
  <conditionalFormatting sqref="T311:T312">
    <cfRule type="containsText" dxfId="686" priority="12502" stopIfTrue="1" operator="containsText" text="NS">
      <formula>NOT(ISERROR(SEARCH("NS",T311:T312)))</formula>
    </cfRule>
  </conditionalFormatting>
  <conditionalFormatting sqref="T311:T312">
    <cfRule type="containsText" dxfId="685" priority="12503" stopIfTrue="1" operator="containsText" text="DW">
      <formula>NOT(ISERROR(SEARCH("DW",T311:T312)))</formula>
    </cfRule>
  </conditionalFormatting>
  <conditionalFormatting sqref="T311:T312">
    <cfRule type="containsText" dxfId="684" priority="12504" stopIfTrue="1" operator="containsText" text="NC">
      <formula>NOT(ISERROR(SEARCH("NC",T311:T312)))</formula>
    </cfRule>
  </conditionalFormatting>
  <conditionalFormatting sqref="T315">
    <cfRule type="containsText" dxfId="683" priority="12505" stopIfTrue="1" operator="containsText" text="NS">
      <formula>NOT(ISERROR(SEARCH("NS",T315)))</formula>
    </cfRule>
  </conditionalFormatting>
  <conditionalFormatting sqref="T315">
    <cfRule type="containsText" dxfId="682" priority="12506" stopIfTrue="1" operator="containsText" text="DW">
      <formula>NOT(ISERROR(SEARCH("DW",T315)))</formula>
    </cfRule>
  </conditionalFormatting>
  <conditionalFormatting sqref="T315">
    <cfRule type="containsText" dxfId="681" priority="12507" stopIfTrue="1" operator="containsText" text="NC">
      <formula>NOT(ISERROR(SEARCH("NC",T315)))</formula>
    </cfRule>
  </conditionalFormatting>
  <conditionalFormatting sqref="T316">
    <cfRule type="containsText" dxfId="680" priority="12508" stopIfTrue="1" operator="containsText" text="NS">
      <formula>NOT(ISERROR(SEARCH("NS",T316)))</formula>
    </cfRule>
  </conditionalFormatting>
  <conditionalFormatting sqref="T316">
    <cfRule type="containsText" dxfId="679" priority="12509" stopIfTrue="1" operator="containsText" text="DW">
      <formula>NOT(ISERROR(SEARCH("DW",T316)))</formula>
    </cfRule>
  </conditionalFormatting>
  <conditionalFormatting sqref="T316">
    <cfRule type="containsText" dxfId="678" priority="12510" stopIfTrue="1" operator="containsText" text="NC">
      <formula>NOT(ISERROR(SEARCH("NC",T316)))</formula>
    </cfRule>
  </conditionalFormatting>
  <conditionalFormatting sqref="T324">
    <cfRule type="containsText" dxfId="677" priority="12511" stopIfTrue="1" operator="containsText" text="NS">
      <formula>NOT(ISERROR(SEARCH("NS",T324)))</formula>
    </cfRule>
  </conditionalFormatting>
  <conditionalFormatting sqref="T324">
    <cfRule type="containsText" dxfId="676" priority="12512" stopIfTrue="1" operator="containsText" text="DW">
      <formula>NOT(ISERROR(SEARCH("DW",T324)))</formula>
    </cfRule>
  </conditionalFormatting>
  <conditionalFormatting sqref="T324">
    <cfRule type="containsText" dxfId="675" priority="12513" stopIfTrue="1" operator="containsText" text="NC">
      <formula>NOT(ISERROR(SEARCH("NC",T324)))</formula>
    </cfRule>
  </conditionalFormatting>
  <conditionalFormatting sqref="J306:J309">
    <cfRule type="containsText" dxfId="674" priority="12514" stopIfTrue="1" operator="containsText" text="NS">
      <formula>NOT(ISERROR(SEARCH("NS",J306:J309)))</formula>
    </cfRule>
  </conditionalFormatting>
  <conditionalFormatting sqref="J306:J309">
    <cfRule type="containsText" dxfId="673" priority="12515" stopIfTrue="1" operator="containsText" text="DW">
      <formula>NOT(ISERROR(SEARCH("DW",J306:J309)))</formula>
    </cfRule>
  </conditionalFormatting>
  <conditionalFormatting sqref="J306:J309">
    <cfRule type="containsText" dxfId="672" priority="12516" stopIfTrue="1" operator="containsText" text="NC">
      <formula>NOT(ISERROR(SEARCH("NC",J306:J309)))</formula>
    </cfRule>
  </conditionalFormatting>
  <conditionalFormatting sqref="J320:J323">
    <cfRule type="containsText" dxfId="671" priority="12517" stopIfTrue="1" operator="containsText" text="NS">
      <formula>NOT(ISERROR(SEARCH("NS",J320:J323)))</formula>
    </cfRule>
  </conditionalFormatting>
  <conditionalFormatting sqref="J320:J323">
    <cfRule type="containsText" dxfId="670" priority="12518" stopIfTrue="1" operator="containsText" text="DW">
      <formula>NOT(ISERROR(SEARCH("DW",J320:J323)))</formula>
    </cfRule>
  </conditionalFormatting>
  <conditionalFormatting sqref="J320:J323">
    <cfRule type="containsText" dxfId="669" priority="12519" stopIfTrue="1" operator="containsText" text="NC">
      <formula>NOT(ISERROR(SEARCH("NC",J320:J323)))</formula>
    </cfRule>
  </conditionalFormatting>
  <conditionalFormatting sqref="J325:J345">
    <cfRule type="containsText" dxfId="668" priority="12520" stopIfTrue="1" operator="containsText" text="NS">
      <formula>NOT(ISERROR(SEARCH("NS",J325:J345)))</formula>
    </cfRule>
  </conditionalFormatting>
  <conditionalFormatting sqref="J325:J345">
    <cfRule type="containsText" dxfId="667" priority="12521" stopIfTrue="1" operator="containsText" text="DW">
      <formula>NOT(ISERROR(SEARCH("DW",J325:J345)))</formula>
    </cfRule>
  </conditionalFormatting>
  <conditionalFormatting sqref="J325:J345">
    <cfRule type="containsText" dxfId="666" priority="12522" stopIfTrue="1" operator="containsText" text="NC">
      <formula>NOT(ISERROR(SEARCH("NC",J325:J345)))</formula>
    </cfRule>
  </conditionalFormatting>
  <conditionalFormatting sqref="J310">
    <cfRule type="containsText" dxfId="665" priority="12523" stopIfTrue="1" operator="containsText" text="NS">
      <formula>NOT(ISERROR(SEARCH("NS",J310)))</formula>
    </cfRule>
  </conditionalFormatting>
  <conditionalFormatting sqref="J310">
    <cfRule type="containsText" dxfId="664" priority="12524" stopIfTrue="1" operator="containsText" text="DW">
      <formula>NOT(ISERROR(SEARCH("DW",J310)))</formula>
    </cfRule>
  </conditionalFormatting>
  <conditionalFormatting sqref="J310">
    <cfRule type="containsText" dxfId="663" priority="12525" stopIfTrue="1" operator="containsText" text="NC">
      <formula>NOT(ISERROR(SEARCH("NC",J310)))</formula>
    </cfRule>
  </conditionalFormatting>
  <conditionalFormatting sqref="J317:J319">
    <cfRule type="containsText" dxfId="662" priority="12526" stopIfTrue="1" operator="containsText" text="NS">
      <formula>NOT(ISERROR(SEARCH("NS",J317:J319)))</formula>
    </cfRule>
  </conditionalFormatting>
  <conditionalFormatting sqref="J317:J319">
    <cfRule type="containsText" dxfId="661" priority="12527" stopIfTrue="1" operator="containsText" text="DW">
      <formula>NOT(ISERROR(SEARCH("DW",J317:J319)))</formula>
    </cfRule>
  </conditionalFormatting>
  <conditionalFormatting sqref="J317:J319">
    <cfRule type="containsText" dxfId="660" priority="12528" stopIfTrue="1" operator="containsText" text="NC">
      <formula>NOT(ISERROR(SEARCH("NC",J317:J319)))</formula>
    </cfRule>
  </conditionalFormatting>
  <conditionalFormatting sqref="J313:J314">
    <cfRule type="containsText" dxfId="659" priority="12529" stopIfTrue="1" operator="containsText" text="NS">
      <formula>NOT(ISERROR(SEARCH("NS",J313:J314)))</formula>
    </cfRule>
  </conditionalFormatting>
  <conditionalFormatting sqref="J313:J314">
    <cfRule type="containsText" dxfId="658" priority="12530" stopIfTrue="1" operator="containsText" text="DW">
      <formula>NOT(ISERROR(SEARCH("DW",J313:J314)))</formula>
    </cfRule>
  </conditionalFormatting>
  <conditionalFormatting sqref="J313:J314">
    <cfRule type="containsText" dxfId="657" priority="12531" stopIfTrue="1" operator="containsText" text="NC">
      <formula>NOT(ISERROR(SEARCH("NC",J313:J314)))</formula>
    </cfRule>
  </conditionalFormatting>
  <conditionalFormatting sqref="J311:J312">
    <cfRule type="containsText" dxfId="656" priority="12532" stopIfTrue="1" operator="containsText" text="NS">
      <formula>NOT(ISERROR(SEARCH("NS",J311:J312)))</formula>
    </cfRule>
  </conditionalFormatting>
  <conditionalFormatting sqref="J311:J312">
    <cfRule type="containsText" dxfId="655" priority="12533" stopIfTrue="1" operator="containsText" text="DW">
      <formula>NOT(ISERROR(SEARCH("DW",J311:J312)))</formula>
    </cfRule>
  </conditionalFormatting>
  <conditionalFormatting sqref="J311:J312">
    <cfRule type="containsText" dxfId="654" priority="12534" stopIfTrue="1" operator="containsText" text="NC">
      <formula>NOT(ISERROR(SEARCH("NC",J311:J312)))</formula>
    </cfRule>
  </conditionalFormatting>
  <conditionalFormatting sqref="J315">
    <cfRule type="containsText" dxfId="653" priority="12535" stopIfTrue="1" operator="containsText" text="NS">
      <formula>NOT(ISERROR(SEARCH("NS",J315)))</formula>
    </cfRule>
  </conditionalFormatting>
  <conditionalFormatting sqref="J315">
    <cfRule type="containsText" dxfId="652" priority="12536" stopIfTrue="1" operator="containsText" text="DW">
      <formula>NOT(ISERROR(SEARCH("DW",J315)))</formula>
    </cfRule>
  </conditionalFormatting>
  <conditionalFormatting sqref="J315">
    <cfRule type="containsText" dxfId="651" priority="12537" stopIfTrue="1" operator="containsText" text="NC">
      <formula>NOT(ISERROR(SEARCH("NC",J315)))</formula>
    </cfRule>
  </conditionalFormatting>
  <conditionalFormatting sqref="J316">
    <cfRule type="containsText" dxfId="650" priority="12538" stopIfTrue="1" operator="containsText" text="NS">
      <formula>NOT(ISERROR(SEARCH("NS",J316)))</formula>
    </cfRule>
  </conditionalFormatting>
  <conditionalFormatting sqref="J316">
    <cfRule type="containsText" dxfId="649" priority="12539" stopIfTrue="1" operator="containsText" text="DW">
      <formula>NOT(ISERROR(SEARCH("DW",J316)))</formula>
    </cfRule>
  </conditionalFormatting>
  <conditionalFormatting sqref="J316">
    <cfRule type="containsText" dxfId="648" priority="12540" stopIfTrue="1" operator="containsText" text="NC">
      <formula>NOT(ISERROR(SEARCH("NC",J316)))</formula>
    </cfRule>
  </conditionalFormatting>
  <conditionalFormatting sqref="J324">
    <cfRule type="containsText" dxfId="647" priority="12541" stopIfTrue="1" operator="containsText" text="NS">
      <formula>NOT(ISERROR(SEARCH("NS",J324)))</formula>
    </cfRule>
  </conditionalFormatting>
  <conditionalFormatting sqref="J324">
    <cfRule type="containsText" dxfId="646" priority="12542" stopIfTrue="1" operator="containsText" text="DW">
      <formula>NOT(ISERROR(SEARCH("DW",J324)))</formula>
    </cfRule>
  </conditionalFormatting>
  <conditionalFormatting sqref="J324">
    <cfRule type="containsText" dxfId="645" priority="12543" stopIfTrue="1" operator="containsText" text="NC">
      <formula>NOT(ISERROR(SEARCH("NC",J324)))</formula>
    </cfRule>
  </conditionalFormatting>
  <conditionalFormatting sqref="AQ306:AQ309">
    <cfRule type="containsText" dxfId="644" priority="12544" stopIfTrue="1" operator="containsText" text="NS">
      <formula>NOT(ISERROR(SEARCH("NS",AQ306:AQ309)))</formula>
    </cfRule>
  </conditionalFormatting>
  <conditionalFormatting sqref="AQ306:AQ309">
    <cfRule type="containsText" dxfId="643" priority="12545" stopIfTrue="1" operator="containsText" text="DW">
      <formula>NOT(ISERROR(SEARCH("DW",AQ306:AQ309)))</formula>
    </cfRule>
  </conditionalFormatting>
  <conditionalFormatting sqref="AQ306:AQ309">
    <cfRule type="containsText" dxfId="642" priority="12546" stopIfTrue="1" operator="containsText" text="NC">
      <formula>NOT(ISERROR(SEARCH("NC",AQ306:AQ309)))</formula>
    </cfRule>
  </conditionalFormatting>
  <conditionalFormatting sqref="AQ320:AQ323">
    <cfRule type="containsText" dxfId="641" priority="12547" stopIfTrue="1" operator="containsText" text="NS">
      <formula>NOT(ISERROR(SEARCH("NS",AQ320:AQ323)))</formula>
    </cfRule>
  </conditionalFormatting>
  <conditionalFormatting sqref="AQ320:AQ323">
    <cfRule type="containsText" dxfId="640" priority="12548" stopIfTrue="1" operator="containsText" text="DW">
      <formula>NOT(ISERROR(SEARCH("DW",AQ320:AQ323)))</formula>
    </cfRule>
  </conditionalFormatting>
  <conditionalFormatting sqref="AQ320:AQ323">
    <cfRule type="containsText" dxfId="639" priority="12549" stopIfTrue="1" operator="containsText" text="NC">
      <formula>NOT(ISERROR(SEARCH("NC",AQ320:AQ323)))</formula>
    </cfRule>
  </conditionalFormatting>
  <conditionalFormatting sqref="AQ325:AQ345">
    <cfRule type="containsText" dxfId="638" priority="12550" stopIfTrue="1" operator="containsText" text="NS">
      <formula>NOT(ISERROR(SEARCH("NS",AQ325:AQ345)))</formula>
    </cfRule>
  </conditionalFormatting>
  <conditionalFormatting sqref="AQ325:AQ345">
    <cfRule type="containsText" dxfId="637" priority="12551" stopIfTrue="1" operator="containsText" text="DW">
      <formula>NOT(ISERROR(SEARCH("DW",AQ325:AQ345)))</formula>
    </cfRule>
  </conditionalFormatting>
  <conditionalFormatting sqref="AQ325:AQ345">
    <cfRule type="containsText" dxfId="636" priority="12552" stopIfTrue="1" operator="containsText" text="NC">
      <formula>NOT(ISERROR(SEARCH("NC",AQ325:AQ345)))</formula>
    </cfRule>
  </conditionalFormatting>
  <conditionalFormatting sqref="AQ310">
    <cfRule type="containsText" dxfId="635" priority="12553" stopIfTrue="1" operator="containsText" text="NS">
      <formula>NOT(ISERROR(SEARCH("NS",AQ310)))</formula>
    </cfRule>
  </conditionalFormatting>
  <conditionalFormatting sqref="AQ310">
    <cfRule type="containsText" dxfId="634" priority="12554" stopIfTrue="1" operator="containsText" text="DW">
      <formula>NOT(ISERROR(SEARCH("DW",AQ310)))</formula>
    </cfRule>
  </conditionalFormatting>
  <conditionalFormatting sqref="AQ310">
    <cfRule type="containsText" dxfId="633" priority="12555" stopIfTrue="1" operator="containsText" text="NC">
      <formula>NOT(ISERROR(SEARCH("NC",AQ310)))</formula>
    </cfRule>
  </conditionalFormatting>
  <conditionalFormatting sqref="AQ317:AQ319">
    <cfRule type="containsText" dxfId="632" priority="12556" stopIfTrue="1" operator="containsText" text="NS">
      <formula>NOT(ISERROR(SEARCH("NS",AQ317:AQ319)))</formula>
    </cfRule>
  </conditionalFormatting>
  <conditionalFormatting sqref="AQ317:AQ319">
    <cfRule type="containsText" dxfId="631" priority="12557" stopIfTrue="1" operator="containsText" text="DW">
      <formula>NOT(ISERROR(SEARCH("DW",AQ317:AQ319)))</formula>
    </cfRule>
  </conditionalFormatting>
  <conditionalFormatting sqref="AQ317:AQ319">
    <cfRule type="containsText" dxfId="630" priority="12558" stopIfTrue="1" operator="containsText" text="NC">
      <formula>NOT(ISERROR(SEARCH("NC",AQ317:AQ319)))</formula>
    </cfRule>
  </conditionalFormatting>
  <conditionalFormatting sqref="AQ313:AQ314">
    <cfRule type="containsText" dxfId="629" priority="12559" stopIfTrue="1" operator="containsText" text="NS">
      <formula>NOT(ISERROR(SEARCH("NS",AQ313:AQ314)))</formula>
    </cfRule>
  </conditionalFormatting>
  <conditionalFormatting sqref="AQ313:AQ314">
    <cfRule type="containsText" dxfId="628" priority="12560" stopIfTrue="1" operator="containsText" text="DW">
      <formula>NOT(ISERROR(SEARCH("DW",AQ313:AQ314)))</formula>
    </cfRule>
  </conditionalFormatting>
  <conditionalFormatting sqref="AQ313:AQ314">
    <cfRule type="containsText" dxfId="627" priority="12561" stopIfTrue="1" operator="containsText" text="NC">
      <formula>NOT(ISERROR(SEARCH("NC",AQ313:AQ314)))</formula>
    </cfRule>
  </conditionalFormatting>
  <conditionalFormatting sqref="AQ311:AQ312">
    <cfRule type="containsText" dxfId="626" priority="12562" stopIfTrue="1" operator="containsText" text="NS">
      <formula>NOT(ISERROR(SEARCH("NS",AQ311:AQ312)))</formula>
    </cfRule>
  </conditionalFormatting>
  <conditionalFormatting sqref="AQ311:AQ312">
    <cfRule type="containsText" dxfId="625" priority="12563" stopIfTrue="1" operator="containsText" text="DW">
      <formula>NOT(ISERROR(SEARCH("DW",AQ311:AQ312)))</formula>
    </cfRule>
  </conditionalFormatting>
  <conditionalFormatting sqref="AQ311:AQ312">
    <cfRule type="containsText" dxfId="624" priority="12564" stopIfTrue="1" operator="containsText" text="NC">
      <formula>NOT(ISERROR(SEARCH("NC",AQ311:AQ312)))</formula>
    </cfRule>
  </conditionalFormatting>
  <conditionalFormatting sqref="AQ315">
    <cfRule type="containsText" dxfId="623" priority="12565" stopIfTrue="1" operator="containsText" text="NS">
      <formula>NOT(ISERROR(SEARCH("NS",AQ315)))</formula>
    </cfRule>
  </conditionalFormatting>
  <conditionalFormatting sqref="AQ315">
    <cfRule type="containsText" dxfId="622" priority="12566" stopIfTrue="1" operator="containsText" text="DW">
      <formula>NOT(ISERROR(SEARCH("DW",AQ315)))</formula>
    </cfRule>
  </conditionalFormatting>
  <conditionalFormatting sqref="AQ315">
    <cfRule type="containsText" dxfId="621" priority="12567" stopIfTrue="1" operator="containsText" text="NC">
      <formula>NOT(ISERROR(SEARCH("NC",AQ315)))</formula>
    </cfRule>
  </conditionalFormatting>
  <conditionalFormatting sqref="AQ316">
    <cfRule type="containsText" dxfId="620" priority="12568" stopIfTrue="1" operator="containsText" text="NS">
      <formula>NOT(ISERROR(SEARCH("NS",AQ316)))</formula>
    </cfRule>
  </conditionalFormatting>
  <conditionalFormatting sqref="AQ316">
    <cfRule type="containsText" dxfId="619" priority="12569" stopIfTrue="1" operator="containsText" text="DW">
      <formula>NOT(ISERROR(SEARCH("DW",AQ316)))</formula>
    </cfRule>
  </conditionalFormatting>
  <conditionalFormatting sqref="AQ316">
    <cfRule type="containsText" dxfId="618" priority="12570" stopIfTrue="1" operator="containsText" text="NC">
      <formula>NOT(ISERROR(SEARCH("NC",AQ316)))</formula>
    </cfRule>
  </conditionalFormatting>
  <conditionalFormatting sqref="AQ324">
    <cfRule type="containsText" dxfId="617" priority="12571" stopIfTrue="1" operator="containsText" text="NS">
      <formula>NOT(ISERROR(SEARCH("NS",AQ324)))</formula>
    </cfRule>
  </conditionalFormatting>
  <conditionalFormatting sqref="AQ324">
    <cfRule type="containsText" dxfId="616" priority="12572" stopIfTrue="1" operator="containsText" text="DW">
      <formula>NOT(ISERROR(SEARCH("DW",AQ324)))</formula>
    </cfRule>
  </conditionalFormatting>
  <conditionalFormatting sqref="AQ324">
    <cfRule type="containsText" dxfId="615" priority="12573" stopIfTrue="1" operator="containsText" text="NC">
      <formula>NOT(ISERROR(SEARCH("NC",AQ324)))</formula>
    </cfRule>
  </conditionalFormatting>
  <conditionalFormatting sqref="W306:W309">
    <cfRule type="containsText" dxfId="614" priority="12574" stopIfTrue="1" operator="containsText" text="NS">
      <formula>NOT(ISERROR(SEARCH("NS",W306:W309)))</formula>
    </cfRule>
  </conditionalFormatting>
  <conditionalFormatting sqref="W306:W309">
    <cfRule type="containsText" dxfId="613" priority="12575" stopIfTrue="1" operator="containsText" text="DW">
      <formula>NOT(ISERROR(SEARCH("DW",W306:W309)))</formula>
    </cfRule>
  </conditionalFormatting>
  <conditionalFormatting sqref="W306:W309">
    <cfRule type="containsText" dxfId="612" priority="12576" stopIfTrue="1" operator="containsText" text="NC">
      <formula>NOT(ISERROR(SEARCH("NC",W306:W309)))</formula>
    </cfRule>
  </conditionalFormatting>
  <conditionalFormatting sqref="W320:W323">
    <cfRule type="containsText" dxfId="611" priority="12577" stopIfTrue="1" operator="containsText" text="NS">
      <formula>NOT(ISERROR(SEARCH("NS",W320:W323)))</formula>
    </cfRule>
  </conditionalFormatting>
  <conditionalFormatting sqref="W320:W323">
    <cfRule type="containsText" dxfId="610" priority="12578" stopIfTrue="1" operator="containsText" text="DW">
      <formula>NOT(ISERROR(SEARCH("DW",W320:W323)))</formula>
    </cfRule>
  </conditionalFormatting>
  <conditionalFormatting sqref="W320:W323">
    <cfRule type="containsText" dxfId="609" priority="12579" stopIfTrue="1" operator="containsText" text="NC">
      <formula>NOT(ISERROR(SEARCH("NC",W320:W323)))</formula>
    </cfRule>
  </conditionalFormatting>
  <conditionalFormatting sqref="W325:W345">
    <cfRule type="containsText" dxfId="608" priority="12580" stopIfTrue="1" operator="containsText" text="NS">
      <formula>NOT(ISERROR(SEARCH("NS",W325:W345)))</formula>
    </cfRule>
  </conditionalFormatting>
  <conditionalFormatting sqref="W325:W345">
    <cfRule type="containsText" dxfId="607" priority="12581" stopIfTrue="1" operator="containsText" text="DW">
      <formula>NOT(ISERROR(SEARCH("DW",W325:W345)))</formula>
    </cfRule>
  </conditionalFormatting>
  <conditionalFormatting sqref="W325:W345">
    <cfRule type="containsText" dxfId="606" priority="12582" stopIfTrue="1" operator="containsText" text="NC">
      <formula>NOT(ISERROR(SEARCH("NC",W325:W345)))</formula>
    </cfRule>
  </conditionalFormatting>
  <conditionalFormatting sqref="W310">
    <cfRule type="containsText" dxfId="605" priority="12583" stopIfTrue="1" operator="containsText" text="NS">
      <formula>NOT(ISERROR(SEARCH("NS",W310)))</formula>
    </cfRule>
  </conditionalFormatting>
  <conditionalFormatting sqref="W310">
    <cfRule type="containsText" dxfId="604" priority="12584" stopIfTrue="1" operator="containsText" text="DW">
      <formula>NOT(ISERROR(SEARCH("DW",W310)))</formula>
    </cfRule>
  </conditionalFormatting>
  <conditionalFormatting sqref="W310">
    <cfRule type="containsText" dxfId="603" priority="12585" stopIfTrue="1" operator="containsText" text="NC">
      <formula>NOT(ISERROR(SEARCH("NC",W310)))</formula>
    </cfRule>
  </conditionalFormatting>
  <conditionalFormatting sqref="W317:W319">
    <cfRule type="containsText" dxfId="602" priority="12586" stopIfTrue="1" operator="containsText" text="NS">
      <formula>NOT(ISERROR(SEARCH("NS",W317:W319)))</formula>
    </cfRule>
  </conditionalFormatting>
  <conditionalFormatting sqref="W317:W319">
    <cfRule type="containsText" dxfId="601" priority="12587" stopIfTrue="1" operator="containsText" text="DW">
      <formula>NOT(ISERROR(SEARCH("DW",W317:W319)))</formula>
    </cfRule>
  </conditionalFormatting>
  <conditionalFormatting sqref="W317:W319">
    <cfRule type="containsText" dxfId="600" priority="12588" stopIfTrue="1" operator="containsText" text="NC">
      <formula>NOT(ISERROR(SEARCH("NC",W317:W319)))</formula>
    </cfRule>
  </conditionalFormatting>
  <conditionalFormatting sqref="W313:W314">
    <cfRule type="containsText" dxfId="599" priority="12589" stopIfTrue="1" operator="containsText" text="NS">
      <formula>NOT(ISERROR(SEARCH("NS",W313:W314)))</formula>
    </cfRule>
  </conditionalFormatting>
  <conditionalFormatting sqref="W313:W314">
    <cfRule type="containsText" dxfId="598" priority="12590" stopIfTrue="1" operator="containsText" text="DW">
      <formula>NOT(ISERROR(SEARCH("DW",W313:W314)))</formula>
    </cfRule>
  </conditionalFormatting>
  <conditionalFormatting sqref="W313:W314">
    <cfRule type="containsText" dxfId="597" priority="12591" stopIfTrue="1" operator="containsText" text="NC">
      <formula>NOT(ISERROR(SEARCH("NC",W313:W314)))</formula>
    </cfRule>
  </conditionalFormatting>
  <conditionalFormatting sqref="W311:W312">
    <cfRule type="containsText" dxfId="596" priority="12592" stopIfTrue="1" operator="containsText" text="NS">
      <formula>NOT(ISERROR(SEARCH("NS",W311:W312)))</formula>
    </cfRule>
  </conditionalFormatting>
  <conditionalFormatting sqref="W311:W312">
    <cfRule type="containsText" dxfId="595" priority="12593" stopIfTrue="1" operator="containsText" text="DW">
      <formula>NOT(ISERROR(SEARCH("DW",W311:W312)))</formula>
    </cfRule>
  </conditionalFormatting>
  <conditionalFormatting sqref="W311:W312">
    <cfRule type="containsText" dxfId="594" priority="12594" stopIfTrue="1" operator="containsText" text="NC">
      <formula>NOT(ISERROR(SEARCH("NC",W311:W312)))</formula>
    </cfRule>
  </conditionalFormatting>
  <conditionalFormatting sqref="W315">
    <cfRule type="containsText" dxfId="593" priority="12595" stopIfTrue="1" operator="containsText" text="NS">
      <formula>NOT(ISERROR(SEARCH("NS",W315)))</formula>
    </cfRule>
  </conditionalFormatting>
  <conditionalFormatting sqref="W315">
    <cfRule type="containsText" dxfId="592" priority="12596" stopIfTrue="1" operator="containsText" text="DW">
      <formula>NOT(ISERROR(SEARCH("DW",W315)))</formula>
    </cfRule>
  </conditionalFormatting>
  <conditionalFormatting sqref="W315">
    <cfRule type="containsText" dxfId="591" priority="12597" stopIfTrue="1" operator="containsText" text="NC">
      <formula>NOT(ISERROR(SEARCH("NC",W315)))</formula>
    </cfRule>
  </conditionalFormatting>
  <conditionalFormatting sqref="W316">
    <cfRule type="containsText" dxfId="590" priority="12598" stopIfTrue="1" operator="containsText" text="NS">
      <formula>NOT(ISERROR(SEARCH("NS",W316)))</formula>
    </cfRule>
  </conditionalFormatting>
  <conditionalFormatting sqref="W316">
    <cfRule type="containsText" dxfId="589" priority="12599" stopIfTrue="1" operator="containsText" text="DW">
      <formula>NOT(ISERROR(SEARCH("DW",W316)))</formula>
    </cfRule>
  </conditionalFormatting>
  <conditionalFormatting sqref="W316">
    <cfRule type="containsText" dxfId="588" priority="12600" stopIfTrue="1" operator="containsText" text="NC">
      <formula>NOT(ISERROR(SEARCH("NC",W316)))</formula>
    </cfRule>
  </conditionalFormatting>
  <conditionalFormatting sqref="W324">
    <cfRule type="containsText" dxfId="587" priority="12601" stopIfTrue="1" operator="containsText" text="NS">
      <formula>NOT(ISERROR(SEARCH("NS",W324)))</formula>
    </cfRule>
  </conditionalFormatting>
  <conditionalFormatting sqref="W324">
    <cfRule type="containsText" dxfId="586" priority="12602" stopIfTrue="1" operator="containsText" text="DW">
      <formula>NOT(ISERROR(SEARCH("DW",W324)))</formula>
    </cfRule>
  </conditionalFormatting>
  <conditionalFormatting sqref="W324">
    <cfRule type="containsText" dxfId="585" priority="12603" stopIfTrue="1" operator="containsText" text="NC">
      <formula>NOT(ISERROR(SEARCH("NC",W324)))</formula>
    </cfRule>
  </conditionalFormatting>
  <conditionalFormatting sqref="Z306:Z309">
    <cfRule type="containsText" dxfId="584" priority="12604" stopIfTrue="1" operator="containsText" text="NS">
      <formula>NOT(ISERROR(SEARCH("NS",Z306:Z309)))</formula>
    </cfRule>
  </conditionalFormatting>
  <conditionalFormatting sqref="Z306:Z309">
    <cfRule type="containsText" dxfId="583" priority="12605" stopIfTrue="1" operator="containsText" text="DW">
      <formula>NOT(ISERROR(SEARCH("DW",Z306:Z309)))</formula>
    </cfRule>
  </conditionalFormatting>
  <conditionalFormatting sqref="Z306:Z309">
    <cfRule type="containsText" dxfId="582" priority="12606" stopIfTrue="1" operator="containsText" text="NC">
      <formula>NOT(ISERROR(SEARCH("NC",Z306:Z309)))</formula>
    </cfRule>
  </conditionalFormatting>
  <conditionalFormatting sqref="Z320:Z323">
    <cfRule type="containsText" dxfId="581" priority="12607" stopIfTrue="1" operator="containsText" text="NS">
      <formula>NOT(ISERROR(SEARCH("NS",Z320:Z323)))</formula>
    </cfRule>
  </conditionalFormatting>
  <conditionalFormatting sqref="Z320:Z323">
    <cfRule type="containsText" dxfId="580" priority="12608" stopIfTrue="1" operator="containsText" text="DW">
      <formula>NOT(ISERROR(SEARCH("DW",Z320:Z323)))</formula>
    </cfRule>
  </conditionalFormatting>
  <conditionalFormatting sqref="Z320:Z323">
    <cfRule type="containsText" dxfId="579" priority="12609" stopIfTrue="1" operator="containsText" text="NC">
      <formula>NOT(ISERROR(SEARCH("NC",Z320:Z323)))</formula>
    </cfRule>
  </conditionalFormatting>
  <conditionalFormatting sqref="Z325:Z345">
    <cfRule type="containsText" dxfId="578" priority="12610" stopIfTrue="1" operator="containsText" text="NS">
      <formula>NOT(ISERROR(SEARCH("NS",Z325:Z345)))</formula>
    </cfRule>
  </conditionalFormatting>
  <conditionalFormatting sqref="Z325:Z345">
    <cfRule type="containsText" dxfId="577" priority="12611" stopIfTrue="1" operator="containsText" text="DW">
      <formula>NOT(ISERROR(SEARCH("DW",Z325:Z345)))</formula>
    </cfRule>
  </conditionalFormatting>
  <conditionalFormatting sqref="Z325:Z345">
    <cfRule type="containsText" dxfId="576" priority="12612" stopIfTrue="1" operator="containsText" text="NC">
      <formula>NOT(ISERROR(SEARCH("NC",Z325:Z345)))</formula>
    </cfRule>
  </conditionalFormatting>
  <conditionalFormatting sqref="Z310">
    <cfRule type="containsText" dxfId="575" priority="12613" stopIfTrue="1" operator="containsText" text="NS">
      <formula>NOT(ISERROR(SEARCH("NS",Z310)))</formula>
    </cfRule>
  </conditionalFormatting>
  <conditionalFormatting sqref="Z310">
    <cfRule type="containsText" dxfId="574" priority="12614" stopIfTrue="1" operator="containsText" text="DW">
      <formula>NOT(ISERROR(SEARCH("DW",Z310)))</formula>
    </cfRule>
  </conditionalFormatting>
  <conditionalFormatting sqref="Z310">
    <cfRule type="containsText" dxfId="573" priority="12615" stopIfTrue="1" operator="containsText" text="NC">
      <formula>NOT(ISERROR(SEARCH("NC",Z310)))</formula>
    </cfRule>
  </conditionalFormatting>
  <conditionalFormatting sqref="Z317:Z319">
    <cfRule type="containsText" dxfId="572" priority="12616" stopIfTrue="1" operator="containsText" text="NS">
      <formula>NOT(ISERROR(SEARCH("NS",Z317:Z319)))</formula>
    </cfRule>
  </conditionalFormatting>
  <conditionalFormatting sqref="Z317:Z319">
    <cfRule type="containsText" dxfId="571" priority="12617" stopIfTrue="1" operator="containsText" text="DW">
      <formula>NOT(ISERROR(SEARCH("DW",Z317:Z319)))</formula>
    </cfRule>
  </conditionalFormatting>
  <conditionalFormatting sqref="Z317:Z319">
    <cfRule type="containsText" dxfId="570" priority="12618" stopIfTrue="1" operator="containsText" text="NC">
      <formula>NOT(ISERROR(SEARCH("NC",Z317:Z319)))</formula>
    </cfRule>
  </conditionalFormatting>
  <conditionalFormatting sqref="Z313:Z314">
    <cfRule type="containsText" dxfId="569" priority="12619" stopIfTrue="1" operator="containsText" text="NS">
      <formula>NOT(ISERROR(SEARCH("NS",Z313:Z314)))</formula>
    </cfRule>
  </conditionalFormatting>
  <conditionalFormatting sqref="Z313:Z314">
    <cfRule type="containsText" dxfId="568" priority="12620" stopIfTrue="1" operator="containsText" text="DW">
      <formula>NOT(ISERROR(SEARCH("DW",Z313:Z314)))</formula>
    </cfRule>
  </conditionalFormatting>
  <conditionalFormatting sqref="Z313:Z314">
    <cfRule type="containsText" dxfId="567" priority="12621" stopIfTrue="1" operator="containsText" text="NC">
      <formula>NOT(ISERROR(SEARCH("NC",Z313:Z314)))</formula>
    </cfRule>
  </conditionalFormatting>
  <conditionalFormatting sqref="Z311:Z312">
    <cfRule type="containsText" dxfId="566" priority="12622" stopIfTrue="1" operator="containsText" text="NS">
      <formula>NOT(ISERROR(SEARCH("NS",Z311:Z312)))</formula>
    </cfRule>
  </conditionalFormatting>
  <conditionalFormatting sqref="Z311:Z312">
    <cfRule type="containsText" dxfId="565" priority="12623" stopIfTrue="1" operator="containsText" text="DW">
      <formula>NOT(ISERROR(SEARCH("DW",Z311:Z312)))</formula>
    </cfRule>
  </conditionalFormatting>
  <conditionalFormatting sqref="Z311:Z312">
    <cfRule type="containsText" dxfId="564" priority="12624" stopIfTrue="1" operator="containsText" text="NC">
      <formula>NOT(ISERROR(SEARCH("NC",Z311:Z312)))</formula>
    </cfRule>
  </conditionalFormatting>
  <conditionalFormatting sqref="Z315">
    <cfRule type="containsText" dxfId="563" priority="12625" stopIfTrue="1" operator="containsText" text="NS">
      <formula>NOT(ISERROR(SEARCH("NS",Z315)))</formula>
    </cfRule>
  </conditionalFormatting>
  <conditionalFormatting sqref="Z315">
    <cfRule type="containsText" dxfId="562" priority="12626" stopIfTrue="1" operator="containsText" text="DW">
      <formula>NOT(ISERROR(SEARCH("DW",Z315)))</formula>
    </cfRule>
  </conditionalFormatting>
  <conditionalFormatting sqref="Z315">
    <cfRule type="containsText" dxfId="561" priority="12627" stopIfTrue="1" operator="containsText" text="NC">
      <formula>NOT(ISERROR(SEARCH("NC",Z315)))</formula>
    </cfRule>
  </conditionalFormatting>
  <conditionalFormatting sqref="Z316">
    <cfRule type="containsText" dxfId="560" priority="12628" stopIfTrue="1" operator="containsText" text="NS">
      <formula>NOT(ISERROR(SEARCH("NS",Z316)))</formula>
    </cfRule>
  </conditionalFormatting>
  <conditionalFormatting sqref="Z316">
    <cfRule type="containsText" dxfId="559" priority="12629" stopIfTrue="1" operator="containsText" text="DW">
      <formula>NOT(ISERROR(SEARCH("DW",Z316)))</formula>
    </cfRule>
  </conditionalFormatting>
  <conditionalFormatting sqref="Z316">
    <cfRule type="containsText" dxfId="558" priority="12630" stopIfTrue="1" operator="containsText" text="NC">
      <formula>NOT(ISERROR(SEARCH("NC",Z316)))</formula>
    </cfRule>
  </conditionalFormatting>
  <conditionalFormatting sqref="Z324">
    <cfRule type="containsText" dxfId="557" priority="12631" stopIfTrue="1" operator="containsText" text="NS">
      <formula>NOT(ISERROR(SEARCH("NS",Z324)))</formula>
    </cfRule>
  </conditionalFormatting>
  <conditionalFormatting sqref="Z324">
    <cfRule type="containsText" dxfId="556" priority="12632" stopIfTrue="1" operator="containsText" text="DW">
      <formula>NOT(ISERROR(SEARCH("DW",Z324)))</formula>
    </cfRule>
  </conditionalFormatting>
  <conditionalFormatting sqref="Z324">
    <cfRule type="containsText" dxfId="555" priority="12633" stopIfTrue="1" operator="containsText" text="NC">
      <formula>NOT(ISERROR(SEARCH("NC",Z324)))</formula>
    </cfRule>
  </conditionalFormatting>
  <conditionalFormatting sqref="N306:N309">
    <cfRule type="containsText" dxfId="554" priority="12634" stopIfTrue="1" operator="containsText" text="NS">
      <formula>NOT(ISERROR(SEARCH("NS",N306:N309)))</formula>
    </cfRule>
  </conditionalFormatting>
  <conditionalFormatting sqref="N306:N309">
    <cfRule type="containsText" dxfId="553" priority="12635" stopIfTrue="1" operator="containsText" text="DW">
      <formula>NOT(ISERROR(SEARCH("DW",N306:N309)))</formula>
    </cfRule>
  </conditionalFormatting>
  <conditionalFormatting sqref="N306:N309">
    <cfRule type="containsText" dxfId="552" priority="12636" stopIfTrue="1" operator="containsText" text="NC">
      <formula>NOT(ISERROR(SEARCH("NC",N306:N309)))</formula>
    </cfRule>
  </conditionalFormatting>
  <conditionalFormatting sqref="N320:N323">
    <cfRule type="containsText" dxfId="551" priority="12637" stopIfTrue="1" operator="containsText" text="NS">
      <formula>NOT(ISERROR(SEARCH("NS",N320:N323)))</formula>
    </cfRule>
  </conditionalFormatting>
  <conditionalFormatting sqref="N320:N323">
    <cfRule type="containsText" dxfId="550" priority="12638" stopIfTrue="1" operator="containsText" text="DW">
      <formula>NOT(ISERROR(SEARCH("DW",N320:N323)))</formula>
    </cfRule>
  </conditionalFormatting>
  <conditionalFormatting sqref="N320:N323">
    <cfRule type="containsText" dxfId="549" priority="12639" stopIfTrue="1" operator="containsText" text="NC">
      <formula>NOT(ISERROR(SEARCH("NC",N320:N323)))</formula>
    </cfRule>
  </conditionalFormatting>
  <conditionalFormatting sqref="N325:N345">
    <cfRule type="containsText" dxfId="548" priority="12640" stopIfTrue="1" operator="containsText" text="NS">
      <formula>NOT(ISERROR(SEARCH("NS",N325:N345)))</formula>
    </cfRule>
  </conditionalFormatting>
  <conditionalFormatting sqref="N325:N345">
    <cfRule type="containsText" dxfId="547" priority="12641" stopIfTrue="1" operator="containsText" text="DW">
      <formula>NOT(ISERROR(SEARCH("DW",N325:N345)))</formula>
    </cfRule>
  </conditionalFormatting>
  <conditionalFormatting sqref="N325:N345">
    <cfRule type="containsText" dxfId="546" priority="12642" stopIfTrue="1" operator="containsText" text="NC">
      <formula>NOT(ISERROR(SEARCH("NC",N325:N345)))</formula>
    </cfRule>
  </conditionalFormatting>
  <conditionalFormatting sqref="N310">
    <cfRule type="containsText" dxfId="545" priority="12643" stopIfTrue="1" operator="containsText" text="NS">
      <formula>NOT(ISERROR(SEARCH("NS",N310)))</formula>
    </cfRule>
  </conditionalFormatting>
  <conditionalFormatting sqref="N310">
    <cfRule type="containsText" dxfId="544" priority="12644" stopIfTrue="1" operator="containsText" text="DW">
      <formula>NOT(ISERROR(SEARCH("DW",N310)))</formula>
    </cfRule>
  </conditionalFormatting>
  <conditionalFormatting sqref="N310">
    <cfRule type="containsText" dxfId="543" priority="12645" stopIfTrue="1" operator="containsText" text="NC">
      <formula>NOT(ISERROR(SEARCH("NC",N310)))</formula>
    </cfRule>
  </conditionalFormatting>
  <conditionalFormatting sqref="N317:N319">
    <cfRule type="containsText" dxfId="542" priority="12646" stopIfTrue="1" operator="containsText" text="NS">
      <formula>NOT(ISERROR(SEARCH("NS",N317:N319)))</formula>
    </cfRule>
  </conditionalFormatting>
  <conditionalFormatting sqref="N317:N319">
    <cfRule type="containsText" dxfId="541" priority="12647" stopIfTrue="1" operator="containsText" text="DW">
      <formula>NOT(ISERROR(SEARCH("DW",N317:N319)))</formula>
    </cfRule>
  </conditionalFormatting>
  <conditionalFormatting sqref="N317:N319">
    <cfRule type="containsText" dxfId="540" priority="12648" stopIfTrue="1" operator="containsText" text="NC">
      <formula>NOT(ISERROR(SEARCH("NC",N317:N319)))</formula>
    </cfRule>
  </conditionalFormatting>
  <conditionalFormatting sqref="N313:N314">
    <cfRule type="containsText" dxfId="539" priority="12649" stopIfTrue="1" operator="containsText" text="NS">
      <formula>NOT(ISERROR(SEARCH("NS",N313:N314)))</formula>
    </cfRule>
  </conditionalFormatting>
  <conditionalFormatting sqref="N313:N314">
    <cfRule type="containsText" dxfId="538" priority="12650" stopIfTrue="1" operator="containsText" text="DW">
      <formula>NOT(ISERROR(SEARCH("DW",N313:N314)))</formula>
    </cfRule>
  </conditionalFormatting>
  <conditionalFormatting sqref="N313:N314">
    <cfRule type="containsText" dxfId="537" priority="12651" stopIfTrue="1" operator="containsText" text="NC">
      <formula>NOT(ISERROR(SEARCH("NC",N313:N314)))</formula>
    </cfRule>
  </conditionalFormatting>
  <conditionalFormatting sqref="N311:N312">
    <cfRule type="containsText" dxfId="536" priority="12652" stopIfTrue="1" operator="containsText" text="NS">
      <formula>NOT(ISERROR(SEARCH("NS",N311:N312)))</formula>
    </cfRule>
  </conditionalFormatting>
  <conditionalFormatting sqref="N311:N312">
    <cfRule type="containsText" dxfId="535" priority="12653" stopIfTrue="1" operator="containsText" text="DW">
      <formula>NOT(ISERROR(SEARCH("DW",N311:N312)))</formula>
    </cfRule>
  </conditionalFormatting>
  <conditionalFormatting sqref="N311:N312">
    <cfRule type="containsText" dxfId="534" priority="12654" stopIfTrue="1" operator="containsText" text="NC">
      <formula>NOT(ISERROR(SEARCH("NC",N311:N312)))</formula>
    </cfRule>
  </conditionalFormatting>
  <conditionalFormatting sqref="N315">
    <cfRule type="containsText" dxfId="533" priority="12655" stopIfTrue="1" operator="containsText" text="NS">
      <formula>NOT(ISERROR(SEARCH("NS",N315)))</formula>
    </cfRule>
  </conditionalFormatting>
  <conditionalFormatting sqref="N315">
    <cfRule type="containsText" dxfId="532" priority="12656" stopIfTrue="1" operator="containsText" text="DW">
      <formula>NOT(ISERROR(SEARCH("DW",N315)))</formula>
    </cfRule>
  </conditionalFormatting>
  <conditionalFormatting sqref="N315">
    <cfRule type="containsText" dxfId="531" priority="12657" stopIfTrue="1" operator="containsText" text="NC">
      <formula>NOT(ISERROR(SEARCH("NC",N315)))</formula>
    </cfRule>
  </conditionalFormatting>
  <conditionalFormatting sqref="N316">
    <cfRule type="containsText" dxfId="530" priority="12658" stopIfTrue="1" operator="containsText" text="NS">
      <formula>NOT(ISERROR(SEARCH("NS",N316)))</formula>
    </cfRule>
  </conditionalFormatting>
  <conditionalFormatting sqref="N316">
    <cfRule type="containsText" dxfId="529" priority="12659" stopIfTrue="1" operator="containsText" text="DW">
      <formula>NOT(ISERROR(SEARCH("DW",N316)))</formula>
    </cfRule>
  </conditionalFormatting>
  <conditionalFormatting sqref="N316">
    <cfRule type="containsText" dxfId="528" priority="12660" stopIfTrue="1" operator="containsText" text="NC">
      <formula>NOT(ISERROR(SEARCH("NC",N316)))</formula>
    </cfRule>
  </conditionalFormatting>
  <conditionalFormatting sqref="N324">
    <cfRule type="containsText" dxfId="527" priority="12661" stopIfTrue="1" operator="containsText" text="NS">
      <formula>NOT(ISERROR(SEARCH("NS",N324)))</formula>
    </cfRule>
  </conditionalFormatting>
  <conditionalFormatting sqref="N324">
    <cfRule type="containsText" dxfId="526" priority="12662" stopIfTrue="1" operator="containsText" text="DW">
      <formula>NOT(ISERROR(SEARCH("DW",N324)))</formula>
    </cfRule>
  </conditionalFormatting>
  <conditionalFormatting sqref="N324">
    <cfRule type="containsText" dxfId="525" priority="12663" stopIfTrue="1" operator="containsText" text="NC">
      <formula>NOT(ISERROR(SEARCH("NC",N324)))</formula>
    </cfRule>
  </conditionalFormatting>
  <conditionalFormatting sqref="AU306:AU309">
    <cfRule type="containsText" dxfId="524" priority="12664" stopIfTrue="1" operator="containsText" text="NS">
      <formula>NOT(ISERROR(SEARCH("NS",AU306:AU309)))</formula>
    </cfRule>
  </conditionalFormatting>
  <conditionalFormatting sqref="AU306:AU309">
    <cfRule type="containsText" dxfId="523" priority="12665" stopIfTrue="1" operator="containsText" text="DW">
      <formula>NOT(ISERROR(SEARCH("DW",AU306:AU309)))</formula>
    </cfRule>
  </conditionalFormatting>
  <conditionalFormatting sqref="AU306:AU309">
    <cfRule type="containsText" dxfId="522" priority="12666" stopIfTrue="1" operator="containsText" text="NC">
      <formula>NOT(ISERROR(SEARCH("NC",AU306:AU309)))</formula>
    </cfRule>
  </conditionalFormatting>
  <conditionalFormatting sqref="AU320:AU323">
    <cfRule type="containsText" dxfId="521" priority="12667" stopIfTrue="1" operator="containsText" text="NS">
      <formula>NOT(ISERROR(SEARCH("NS",AU320:AU323)))</formula>
    </cfRule>
  </conditionalFormatting>
  <conditionalFormatting sqref="AU320:AU323">
    <cfRule type="containsText" dxfId="520" priority="12668" stopIfTrue="1" operator="containsText" text="DW">
      <formula>NOT(ISERROR(SEARCH("DW",AU320:AU323)))</formula>
    </cfRule>
  </conditionalFormatting>
  <conditionalFormatting sqref="AU320:AU323">
    <cfRule type="containsText" dxfId="519" priority="12669" stopIfTrue="1" operator="containsText" text="NC">
      <formula>NOT(ISERROR(SEARCH("NC",AU320:AU323)))</formula>
    </cfRule>
  </conditionalFormatting>
  <conditionalFormatting sqref="AU325:AU345">
    <cfRule type="containsText" dxfId="518" priority="12670" stopIfTrue="1" operator="containsText" text="NS">
      <formula>NOT(ISERROR(SEARCH("NS",AU325:AU345)))</formula>
    </cfRule>
  </conditionalFormatting>
  <conditionalFormatting sqref="AU325:AU345">
    <cfRule type="containsText" dxfId="517" priority="12671" stopIfTrue="1" operator="containsText" text="DW">
      <formula>NOT(ISERROR(SEARCH("DW",AU325:AU345)))</formula>
    </cfRule>
  </conditionalFormatting>
  <conditionalFormatting sqref="AU325:AU345">
    <cfRule type="containsText" dxfId="516" priority="12672" stopIfTrue="1" operator="containsText" text="NC">
      <formula>NOT(ISERROR(SEARCH("NC",AU325:AU345)))</formula>
    </cfRule>
  </conditionalFormatting>
  <conditionalFormatting sqref="AU310">
    <cfRule type="containsText" dxfId="515" priority="12673" stopIfTrue="1" operator="containsText" text="NS">
      <formula>NOT(ISERROR(SEARCH("NS",AU310)))</formula>
    </cfRule>
  </conditionalFormatting>
  <conditionalFormatting sqref="AU310">
    <cfRule type="containsText" dxfId="514" priority="12674" stopIfTrue="1" operator="containsText" text="DW">
      <formula>NOT(ISERROR(SEARCH("DW",AU310)))</formula>
    </cfRule>
  </conditionalFormatting>
  <conditionalFormatting sqref="AU310">
    <cfRule type="containsText" dxfId="513" priority="12675" stopIfTrue="1" operator="containsText" text="NC">
      <formula>NOT(ISERROR(SEARCH("NC",AU310)))</formula>
    </cfRule>
  </conditionalFormatting>
  <conditionalFormatting sqref="AU317:AU319">
    <cfRule type="containsText" dxfId="512" priority="12676" stopIfTrue="1" operator="containsText" text="NS">
      <formula>NOT(ISERROR(SEARCH("NS",AU317:AU319)))</formula>
    </cfRule>
  </conditionalFormatting>
  <conditionalFormatting sqref="AU317:AU319">
    <cfRule type="containsText" dxfId="511" priority="12677" stopIfTrue="1" operator="containsText" text="DW">
      <formula>NOT(ISERROR(SEARCH("DW",AU317:AU319)))</formula>
    </cfRule>
  </conditionalFormatting>
  <conditionalFormatting sqref="AU317:AU319">
    <cfRule type="containsText" dxfId="510" priority="12678" stopIfTrue="1" operator="containsText" text="NC">
      <formula>NOT(ISERROR(SEARCH("NC",AU317:AU319)))</formula>
    </cfRule>
  </conditionalFormatting>
  <conditionalFormatting sqref="AU313:AU314">
    <cfRule type="containsText" dxfId="509" priority="12679" stopIfTrue="1" operator="containsText" text="NS">
      <formula>NOT(ISERROR(SEARCH("NS",AU313:AU314)))</formula>
    </cfRule>
  </conditionalFormatting>
  <conditionalFormatting sqref="AU313:AU314">
    <cfRule type="containsText" dxfId="508" priority="12680" stopIfTrue="1" operator="containsText" text="DW">
      <formula>NOT(ISERROR(SEARCH("DW",AU313:AU314)))</formula>
    </cfRule>
  </conditionalFormatting>
  <conditionalFormatting sqref="AU313:AU314">
    <cfRule type="containsText" dxfId="507" priority="12681" stopIfTrue="1" operator="containsText" text="NC">
      <formula>NOT(ISERROR(SEARCH("NC",AU313:AU314)))</formula>
    </cfRule>
  </conditionalFormatting>
  <conditionalFormatting sqref="AU311:AU312">
    <cfRule type="containsText" dxfId="506" priority="12682" stopIfTrue="1" operator="containsText" text="NS">
      <formula>NOT(ISERROR(SEARCH("NS",AU311:AU312)))</formula>
    </cfRule>
  </conditionalFormatting>
  <conditionalFormatting sqref="AU311:AU312">
    <cfRule type="containsText" dxfId="505" priority="12683" stopIfTrue="1" operator="containsText" text="DW">
      <formula>NOT(ISERROR(SEARCH("DW",AU311:AU312)))</formula>
    </cfRule>
  </conditionalFormatting>
  <conditionalFormatting sqref="AU311:AU312">
    <cfRule type="containsText" dxfId="504" priority="12684" stopIfTrue="1" operator="containsText" text="NC">
      <formula>NOT(ISERROR(SEARCH("NC",AU311:AU312)))</formula>
    </cfRule>
  </conditionalFormatting>
  <conditionalFormatting sqref="AU315">
    <cfRule type="containsText" dxfId="503" priority="12685" stopIfTrue="1" operator="containsText" text="NS">
      <formula>NOT(ISERROR(SEARCH("NS",AU315)))</formula>
    </cfRule>
  </conditionalFormatting>
  <conditionalFormatting sqref="AU315">
    <cfRule type="containsText" dxfId="502" priority="12686" stopIfTrue="1" operator="containsText" text="DW">
      <formula>NOT(ISERROR(SEARCH("DW",AU315)))</formula>
    </cfRule>
  </conditionalFormatting>
  <conditionalFormatting sqref="AU315">
    <cfRule type="containsText" dxfId="501" priority="12687" stopIfTrue="1" operator="containsText" text="NC">
      <formula>NOT(ISERROR(SEARCH("NC",AU315)))</formula>
    </cfRule>
  </conditionalFormatting>
  <conditionalFormatting sqref="AU316">
    <cfRule type="containsText" dxfId="500" priority="12688" stopIfTrue="1" operator="containsText" text="NS">
      <formula>NOT(ISERROR(SEARCH("NS",AU316)))</formula>
    </cfRule>
  </conditionalFormatting>
  <conditionalFormatting sqref="AU316">
    <cfRule type="containsText" dxfId="499" priority="12689" stopIfTrue="1" operator="containsText" text="DW">
      <formula>NOT(ISERROR(SEARCH("DW",AU316)))</formula>
    </cfRule>
  </conditionalFormatting>
  <conditionalFormatting sqref="AU316">
    <cfRule type="containsText" dxfId="498" priority="12690" stopIfTrue="1" operator="containsText" text="NC">
      <formula>NOT(ISERROR(SEARCH("NC",AU316)))</formula>
    </cfRule>
  </conditionalFormatting>
  <conditionalFormatting sqref="AU324">
    <cfRule type="containsText" dxfId="497" priority="12691" stopIfTrue="1" operator="containsText" text="NS">
      <formula>NOT(ISERROR(SEARCH("NS",AU324)))</formula>
    </cfRule>
  </conditionalFormatting>
  <conditionalFormatting sqref="AU324">
    <cfRule type="containsText" dxfId="496" priority="12692" stopIfTrue="1" operator="containsText" text="DW">
      <formula>NOT(ISERROR(SEARCH("DW",AU324)))</formula>
    </cfRule>
  </conditionalFormatting>
  <conditionalFormatting sqref="AU324">
    <cfRule type="containsText" dxfId="495" priority="12693" stopIfTrue="1" operator="containsText" text="NC">
      <formula>NOT(ISERROR(SEARCH("NC",AU324)))</formula>
    </cfRule>
  </conditionalFormatting>
  <conditionalFormatting sqref="Y306:Y309">
    <cfRule type="containsText" dxfId="494" priority="12694" stopIfTrue="1" operator="containsText" text="NS">
      <formula>NOT(ISERROR(SEARCH("NS",Y306:Y309)))</formula>
    </cfRule>
  </conditionalFormatting>
  <conditionalFormatting sqref="Y306:Y309">
    <cfRule type="containsText" dxfId="493" priority="12695" stopIfTrue="1" operator="containsText" text="DW">
      <formula>NOT(ISERROR(SEARCH("DW",Y306:Y309)))</formula>
    </cfRule>
  </conditionalFormatting>
  <conditionalFormatting sqref="Y306:Y309">
    <cfRule type="containsText" dxfId="492" priority="12696" stopIfTrue="1" operator="containsText" text="NC">
      <formula>NOT(ISERROR(SEARCH("NC",Y306:Y309)))</formula>
    </cfRule>
  </conditionalFormatting>
  <conditionalFormatting sqref="Y320:Y323">
    <cfRule type="containsText" dxfId="491" priority="12697" stopIfTrue="1" operator="containsText" text="NS">
      <formula>NOT(ISERROR(SEARCH("NS",Y320:Y323)))</formula>
    </cfRule>
  </conditionalFormatting>
  <conditionalFormatting sqref="Y320:Y323">
    <cfRule type="containsText" dxfId="490" priority="12698" stopIfTrue="1" operator="containsText" text="DW">
      <formula>NOT(ISERROR(SEARCH("DW",Y320:Y323)))</formula>
    </cfRule>
  </conditionalFormatting>
  <conditionalFormatting sqref="Y320:Y323">
    <cfRule type="containsText" dxfId="489" priority="12699" stopIfTrue="1" operator="containsText" text="NC">
      <formula>NOT(ISERROR(SEARCH("NC",Y320:Y323)))</formula>
    </cfRule>
  </conditionalFormatting>
  <conditionalFormatting sqref="Y325:Y345">
    <cfRule type="containsText" dxfId="488" priority="12700" stopIfTrue="1" operator="containsText" text="NS">
      <formula>NOT(ISERROR(SEARCH("NS",Y325:Y345)))</formula>
    </cfRule>
  </conditionalFormatting>
  <conditionalFormatting sqref="Y325:Y345">
    <cfRule type="containsText" dxfId="487" priority="12701" stopIfTrue="1" operator="containsText" text="DW">
      <formula>NOT(ISERROR(SEARCH("DW",Y325:Y345)))</formula>
    </cfRule>
  </conditionalFormatting>
  <conditionalFormatting sqref="Y325:Y345">
    <cfRule type="containsText" dxfId="486" priority="12702" stopIfTrue="1" operator="containsText" text="NC">
      <formula>NOT(ISERROR(SEARCH("NC",Y325:Y345)))</formula>
    </cfRule>
  </conditionalFormatting>
  <conditionalFormatting sqref="Y310">
    <cfRule type="containsText" dxfId="485" priority="12703" stopIfTrue="1" operator="containsText" text="NS">
      <formula>NOT(ISERROR(SEARCH("NS",Y310)))</formula>
    </cfRule>
  </conditionalFormatting>
  <conditionalFormatting sqref="Y310">
    <cfRule type="containsText" dxfId="484" priority="12704" stopIfTrue="1" operator="containsText" text="DW">
      <formula>NOT(ISERROR(SEARCH("DW",Y310)))</formula>
    </cfRule>
  </conditionalFormatting>
  <conditionalFormatting sqref="Y310">
    <cfRule type="containsText" dxfId="483" priority="12705" stopIfTrue="1" operator="containsText" text="NC">
      <formula>NOT(ISERROR(SEARCH("NC",Y310)))</formula>
    </cfRule>
  </conditionalFormatting>
  <conditionalFormatting sqref="Y317:Y319">
    <cfRule type="containsText" dxfId="482" priority="12706" stopIfTrue="1" operator="containsText" text="NS">
      <formula>NOT(ISERROR(SEARCH("NS",Y317:Y319)))</formula>
    </cfRule>
  </conditionalFormatting>
  <conditionalFormatting sqref="Y317:Y319">
    <cfRule type="containsText" dxfId="481" priority="12707" stopIfTrue="1" operator="containsText" text="DW">
      <formula>NOT(ISERROR(SEARCH("DW",Y317:Y319)))</formula>
    </cfRule>
  </conditionalFormatting>
  <conditionalFormatting sqref="Y317:Y319">
    <cfRule type="containsText" dxfId="480" priority="12708" stopIfTrue="1" operator="containsText" text="NC">
      <formula>NOT(ISERROR(SEARCH("NC",Y317:Y319)))</formula>
    </cfRule>
  </conditionalFormatting>
  <conditionalFormatting sqref="Y313:Y314">
    <cfRule type="containsText" dxfId="479" priority="12709" stopIfTrue="1" operator="containsText" text="NS">
      <formula>NOT(ISERROR(SEARCH("NS",Y313:Y314)))</formula>
    </cfRule>
  </conditionalFormatting>
  <conditionalFormatting sqref="Y313:Y314">
    <cfRule type="containsText" dxfId="478" priority="12710" stopIfTrue="1" operator="containsText" text="DW">
      <formula>NOT(ISERROR(SEARCH("DW",Y313:Y314)))</formula>
    </cfRule>
  </conditionalFormatting>
  <conditionalFormatting sqref="Y313:Y314">
    <cfRule type="containsText" dxfId="477" priority="12711" stopIfTrue="1" operator="containsText" text="NC">
      <formula>NOT(ISERROR(SEARCH("NC",Y313:Y314)))</formula>
    </cfRule>
  </conditionalFormatting>
  <conditionalFormatting sqref="Y311:Y312">
    <cfRule type="containsText" dxfId="476" priority="12712" stopIfTrue="1" operator="containsText" text="NS">
      <formula>NOT(ISERROR(SEARCH("NS",Y311:Y312)))</formula>
    </cfRule>
  </conditionalFormatting>
  <conditionalFormatting sqref="Y311:Y312">
    <cfRule type="containsText" dxfId="475" priority="12713" stopIfTrue="1" operator="containsText" text="DW">
      <formula>NOT(ISERROR(SEARCH("DW",Y311:Y312)))</formula>
    </cfRule>
  </conditionalFormatting>
  <conditionalFormatting sqref="Y311:Y312">
    <cfRule type="containsText" dxfId="474" priority="12714" stopIfTrue="1" operator="containsText" text="NC">
      <formula>NOT(ISERROR(SEARCH("NC",Y311:Y312)))</formula>
    </cfRule>
  </conditionalFormatting>
  <conditionalFormatting sqref="Y315">
    <cfRule type="containsText" dxfId="473" priority="12715" stopIfTrue="1" operator="containsText" text="NS">
      <formula>NOT(ISERROR(SEARCH("NS",Y315)))</formula>
    </cfRule>
  </conditionalFormatting>
  <conditionalFormatting sqref="Y315">
    <cfRule type="containsText" dxfId="472" priority="12716" stopIfTrue="1" operator="containsText" text="DW">
      <formula>NOT(ISERROR(SEARCH("DW",Y315)))</formula>
    </cfRule>
  </conditionalFormatting>
  <conditionalFormatting sqref="Y315">
    <cfRule type="containsText" dxfId="471" priority="12717" stopIfTrue="1" operator="containsText" text="NC">
      <formula>NOT(ISERROR(SEARCH("NC",Y315)))</formula>
    </cfRule>
  </conditionalFormatting>
  <conditionalFormatting sqref="Y316">
    <cfRule type="containsText" dxfId="470" priority="12718" stopIfTrue="1" operator="containsText" text="NS">
      <formula>NOT(ISERROR(SEARCH("NS",Y316)))</formula>
    </cfRule>
  </conditionalFormatting>
  <conditionalFormatting sqref="Y316">
    <cfRule type="containsText" dxfId="469" priority="12719" stopIfTrue="1" operator="containsText" text="DW">
      <formula>NOT(ISERROR(SEARCH("DW",Y316)))</formula>
    </cfRule>
  </conditionalFormatting>
  <conditionalFormatting sqref="Y316">
    <cfRule type="containsText" dxfId="468" priority="12720" stopIfTrue="1" operator="containsText" text="NC">
      <formula>NOT(ISERROR(SEARCH("NC",Y316)))</formula>
    </cfRule>
  </conditionalFormatting>
  <conditionalFormatting sqref="Y324">
    <cfRule type="containsText" dxfId="467" priority="12721" stopIfTrue="1" operator="containsText" text="NS">
      <formula>NOT(ISERROR(SEARCH("NS",Y324)))</formula>
    </cfRule>
  </conditionalFormatting>
  <conditionalFormatting sqref="Y324">
    <cfRule type="containsText" dxfId="466" priority="12722" stopIfTrue="1" operator="containsText" text="DW">
      <formula>NOT(ISERROR(SEARCH("DW",Y324)))</formula>
    </cfRule>
  </conditionalFormatting>
  <conditionalFormatting sqref="Y324">
    <cfRule type="containsText" dxfId="465" priority="12723" stopIfTrue="1" operator="containsText" text="NC">
      <formula>NOT(ISERROR(SEARCH("NC",Y324)))</formula>
    </cfRule>
  </conditionalFormatting>
  <conditionalFormatting sqref="Y357:Y360">
    <cfRule type="containsText" dxfId="464" priority="12724" stopIfTrue="1" operator="containsText" text="NS">
      <formula>NOT(ISERROR(SEARCH("NS",Y357:Y360)))</formula>
    </cfRule>
  </conditionalFormatting>
  <conditionalFormatting sqref="Y357:Y360">
    <cfRule type="containsText" dxfId="463" priority="12725" stopIfTrue="1" operator="containsText" text="DW">
      <formula>NOT(ISERROR(SEARCH("DW",Y357:Y360)))</formula>
    </cfRule>
  </conditionalFormatting>
  <conditionalFormatting sqref="Y357:Y360">
    <cfRule type="containsText" dxfId="462" priority="12726" stopIfTrue="1" operator="containsText" text="NC">
      <formula>NOT(ISERROR(SEARCH("NC",Y357:Y360)))</formula>
    </cfRule>
  </conditionalFormatting>
  <conditionalFormatting sqref="Y382:Y396">
    <cfRule type="containsText" dxfId="461" priority="12727" stopIfTrue="1" operator="containsText" text="NS">
      <formula>NOT(ISERROR(SEARCH("NS",Y382:Y396)))</formula>
    </cfRule>
  </conditionalFormatting>
  <conditionalFormatting sqref="Y382:Y396">
    <cfRule type="containsText" dxfId="460" priority="12728" stopIfTrue="1" operator="containsText" text="DW">
      <formula>NOT(ISERROR(SEARCH("DW",Y382:Y396)))</formula>
    </cfRule>
  </conditionalFormatting>
  <conditionalFormatting sqref="Y382:Y396">
    <cfRule type="containsText" dxfId="459" priority="12729" stopIfTrue="1" operator="containsText" text="NC">
      <formula>NOT(ISERROR(SEARCH("NC",Y382:Y396)))</formula>
    </cfRule>
  </conditionalFormatting>
  <conditionalFormatting sqref="Y371:Y378">
    <cfRule type="containsText" dxfId="458" priority="12730" stopIfTrue="1" operator="containsText" text="NS">
      <formula>NOT(ISERROR(SEARCH("NS",Y371:Y378)))</formula>
    </cfRule>
  </conditionalFormatting>
  <conditionalFormatting sqref="Y371:Y378">
    <cfRule type="containsText" dxfId="457" priority="12731" stopIfTrue="1" operator="containsText" text="DW">
      <formula>NOT(ISERROR(SEARCH("DW",Y371:Y378)))</formula>
    </cfRule>
  </conditionalFormatting>
  <conditionalFormatting sqref="Y371:Y378">
    <cfRule type="containsText" dxfId="456" priority="12732" stopIfTrue="1" operator="containsText" text="NC">
      <formula>NOT(ISERROR(SEARCH("NC",Y371:Y378)))</formula>
    </cfRule>
  </conditionalFormatting>
  <conditionalFormatting sqref="Y380:Y381">
    <cfRule type="containsText" dxfId="455" priority="12733" stopIfTrue="1" operator="containsText" text="NS">
      <formula>NOT(ISERROR(SEARCH("NS",Y380:Y381)))</formula>
    </cfRule>
  </conditionalFormatting>
  <conditionalFormatting sqref="Y380:Y381">
    <cfRule type="containsText" dxfId="454" priority="12734" stopIfTrue="1" operator="containsText" text="DW">
      <formula>NOT(ISERROR(SEARCH("DW",Y380:Y381)))</formula>
    </cfRule>
  </conditionalFormatting>
  <conditionalFormatting sqref="Y380:Y381">
    <cfRule type="containsText" dxfId="453" priority="12735" stopIfTrue="1" operator="containsText" text="NC">
      <formula>NOT(ISERROR(SEARCH("NC",Y380:Y381)))</formula>
    </cfRule>
  </conditionalFormatting>
  <conditionalFormatting sqref="Y361">
    <cfRule type="containsText" dxfId="452" priority="12736" stopIfTrue="1" operator="containsText" text="NS">
      <formula>NOT(ISERROR(SEARCH("NS",Y361)))</formula>
    </cfRule>
  </conditionalFormatting>
  <conditionalFormatting sqref="Y361">
    <cfRule type="containsText" dxfId="451" priority="12737" stopIfTrue="1" operator="containsText" text="DW">
      <formula>NOT(ISERROR(SEARCH("DW",Y361)))</formula>
    </cfRule>
  </conditionalFormatting>
  <conditionalFormatting sqref="Y361">
    <cfRule type="containsText" dxfId="450" priority="12738" stopIfTrue="1" operator="containsText" text="NC">
      <formula>NOT(ISERROR(SEARCH("NC",Y361)))</formula>
    </cfRule>
  </conditionalFormatting>
  <conditionalFormatting sqref="Y368:Y370">
    <cfRule type="containsText" dxfId="449" priority="12739" stopIfTrue="1" operator="containsText" text="NS">
      <formula>NOT(ISERROR(SEARCH("NS",Y368:Y370)))</formula>
    </cfRule>
  </conditionalFormatting>
  <conditionalFormatting sqref="Y368:Y370">
    <cfRule type="containsText" dxfId="448" priority="12740" stopIfTrue="1" operator="containsText" text="DW">
      <formula>NOT(ISERROR(SEARCH("DW",Y368:Y370)))</formula>
    </cfRule>
  </conditionalFormatting>
  <conditionalFormatting sqref="Y368:Y370">
    <cfRule type="containsText" dxfId="447" priority="12741" stopIfTrue="1" operator="containsText" text="NC">
      <formula>NOT(ISERROR(SEARCH("NC",Y368:Y370)))</formula>
    </cfRule>
  </conditionalFormatting>
  <conditionalFormatting sqref="Y364:Y365">
    <cfRule type="containsText" dxfId="446" priority="12742" stopIfTrue="1" operator="containsText" text="NS">
      <formula>NOT(ISERROR(SEARCH("NS",Y364:Y365)))</formula>
    </cfRule>
  </conditionalFormatting>
  <conditionalFormatting sqref="Y364:Y365">
    <cfRule type="containsText" dxfId="445" priority="12743" stopIfTrue="1" operator="containsText" text="DW">
      <formula>NOT(ISERROR(SEARCH("DW",Y364:Y365)))</formula>
    </cfRule>
  </conditionalFormatting>
  <conditionalFormatting sqref="Y364:Y365">
    <cfRule type="containsText" dxfId="444" priority="12744" stopIfTrue="1" operator="containsText" text="NC">
      <formula>NOT(ISERROR(SEARCH("NC",Y364:Y365)))</formula>
    </cfRule>
  </conditionalFormatting>
  <conditionalFormatting sqref="Y362:Y363">
    <cfRule type="containsText" dxfId="443" priority="12745" stopIfTrue="1" operator="containsText" text="NS">
      <formula>NOT(ISERROR(SEARCH("NS",Y362:Y363)))</formula>
    </cfRule>
  </conditionalFormatting>
  <conditionalFormatting sqref="Y362:Y363">
    <cfRule type="containsText" dxfId="442" priority="12746" stopIfTrue="1" operator="containsText" text="DW">
      <formula>NOT(ISERROR(SEARCH("DW",Y362:Y363)))</formula>
    </cfRule>
  </conditionalFormatting>
  <conditionalFormatting sqref="Y362:Y363">
    <cfRule type="containsText" dxfId="441" priority="12747" stopIfTrue="1" operator="containsText" text="NC">
      <formula>NOT(ISERROR(SEARCH("NC",Y362:Y363)))</formula>
    </cfRule>
  </conditionalFormatting>
  <conditionalFormatting sqref="Y366">
    <cfRule type="containsText" dxfId="440" priority="12748" stopIfTrue="1" operator="containsText" text="NS">
      <formula>NOT(ISERROR(SEARCH("NS",Y366)))</formula>
    </cfRule>
  </conditionalFormatting>
  <conditionalFormatting sqref="Y366">
    <cfRule type="containsText" dxfId="439" priority="12749" stopIfTrue="1" operator="containsText" text="DW">
      <formula>NOT(ISERROR(SEARCH("DW",Y366)))</formula>
    </cfRule>
  </conditionalFormatting>
  <conditionalFormatting sqref="Y366">
    <cfRule type="containsText" dxfId="438" priority="12750" stopIfTrue="1" operator="containsText" text="NC">
      <formula>NOT(ISERROR(SEARCH("NC",Y366)))</formula>
    </cfRule>
  </conditionalFormatting>
  <conditionalFormatting sqref="Y367">
    <cfRule type="containsText" dxfId="437" priority="12751" stopIfTrue="1" operator="containsText" text="NS">
      <formula>NOT(ISERROR(SEARCH("NS",Y367)))</formula>
    </cfRule>
  </conditionalFormatting>
  <conditionalFormatting sqref="Y367">
    <cfRule type="containsText" dxfId="436" priority="12752" stopIfTrue="1" operator="containsText" text="DW">
      <formula>NOT(ISERROR(SEARCH("DW",Y367)))</formula>
    </cfRule>
  </conditionalFormatting>
  <conditionalFormatting sqref="Y367">
    <cfRule type="containsText" dxfId="435" priority="12753" stopIfTrue="1" operator="containsText" text="NC">
      <formula>NOT(ISERROR(SEARCH("NC",Y367)))</formula>
    </cfRule>
  </conditionalFormatting>
  <conditionalFormatting sqref="Y379">
    <cfRule type="containsText" dxfId="434" priority="12754" stopIfTrue="1" operator="containsText" text="NS">
      <formula>NOT(ISERROR(SEARCH("NS",Y379)))</formula>
    </cfRule>
  </conditionalFormatting>
  <conditionalFormatting sqref="Y379">
    <cfRule type="containsText" dxfId="433" priority="12755" stopIfTrue="1" operator="containsText" text="DW">
      <formula>NOT(ISERROR(SEARCH("DW",Y379)))</formula>
    </cfRule>
  </conditionalFormatting>
  <conditionalFormatting sqref="Y379">
    <cfRule type="containsText" dxfId="432" priority="12756" stopIfTrue="1" operator="containsText" text="NC">
      <formula>NOT(ISERROR(SEARCH("NC",Y379)))</formula>
    </cfRule>
  </conditionalFormatting>
  <conditionalFormatting sqref="AA357:AA360">
    <cfRule type="containsText" dxfId="431" priority="12757" stopIfTrue="1" operator="containsText" text="NS">
      <formula>NOT(ISERROR(SEARCH("NS",AA357:AA360)))</formula>
    </cfRule>
  </conditionalFormatting>
  <conditionalFormatting sqref="AA357:AA360">
    <cfRule type="containsText" dxfId="430" priority="12758" stopIfTrue="1" operator="containsText" text="DW">
      <formula>NOT(ISERROR(SEARCH("DW",AA357:AA360)))</formula>
    </cfRule>
  </conditionalFormatting>
  <conditionalFormatting sqref="AA357:AA360">
    <cfRule type="containsText" dxfId="429" priority="12759" stopIfTrue="1" operator="containsText" text="NC">
      <formula>NOT(ISERROR(SEARCH("NC",AA357:AA360)))</formula>
    </cfRule>
  </conditionalFormatting>
  <conditionalFormatting sqref="AA382:AA396">
    <cfRule type="containsText" dxfId="428" priority="12760" stopIfTrue="1" operator="containsText" text="NS">
      <formula>NOT(ISERROR(SEARCH("NS",AA382:AA396)))</formula>
    </cfRule>
  </conditionalFormatting>
  <conditionalFormatting sqref="AA382:AA396">
    <cfRule type="containsText" dxfId="427" priority="12761" stopIfTrue="1" operator="containsText" text="DW">
      <formula>NOT(ISERROR(SEARCH("DW",AA382:AA396)))</formula>
    </cfRule>
  </conditionalFormatting>
  <conditionalFormatting sqref="AA382:AA396">
    <cfRule type="containsText" dxfId="426" priority="12762" stopIfTrue="1" operator="containsText" text="NC">
      <formula>NOT(ISERROR(SEARCH("NC",AA382:AA396)))</formula>
    </cfRule>
  </conditionalFormatting>
  <conditionalFormatting sqref="AA371:AA378">
    <cfRule type="containsText" dxfId="425" priority="12763" stopIfTrue="1" operator="containsText" text="NS">
      <formula>NOT(ISERROR(SEARCH("NS",AA371:AA378)))</formula>
    </cfRule>
  </conditionalFormatting>
  <conditionalFormatting sqref="AA371:AA378">
    <cfRule type="containsText" dxfId="424" priority="12764" stopIfTrue="1" operator="containsText" text="DW">
      <formula>NOT(ISERROR(SEARCH("DW",AA371:AA378)))</formula>
    </cfRule>
  </conditionalFormatting>
  <conditionalFormatting sqref="AA371:AA378">
    <cfRule type="containsText" dxfId="423" priority="12765" stopIfTrue="1" operator="containsText" text="NC">
      <formula>NOT(ISERROR(SEARCH("NC",AA371:AA378)))</formula>
    </cfRule>
  </conditionalFormatting>
  <conditionalFormatting sqref="AA380:AA381">
    <cfRule type="containsText" dxfId="422" priority="12766" stopIfTrue="1" operator="containsText" text="NS">
      <formula>NOT(ISERROR(SEARCH("NS",AA380:AA381)))</formula>
    </cfRule>
  </conditionalFormatting>
  <conditionalFormatting sqref="AA380:AA381">
    <cfRule type="containsText" dxfId="421" priority="12767" stopIfTrue="1" operator="containsText" text="DW">
      <formula>NOT(ISERROR(SEARCH("DW",AA380:AA381)))</formula>
    </cfRule>
  </conditionalFormatting>
  <conditionalFormatting sqref="AA380:AA381">
    <cfRule type="containsText" dxfId="420" priority="12768" stopIfTrue="1" operator="containsText" text="NC">
      <formula>NOT(ISERROR(SEARCH("NC",AA380:AA381)))</formula>
    </cfRule>
  </conditionalFormatting>
  <conditionalFormatting sqref="AA361">
    <cfRule type="containsText" dxfId="419" priority="12769" stopIfTrue="1" operator="containsText" text="NS">
      <formula>NOT(ISERROR(SEARCH("NS",AA361)))</formula>
    </cfRule>
  </conditionalFormatting>
  <conditionalFormatting sqref="AA361">
    <cfRule type="containsText" dxfId="418" priority="12770" stopIfTrue="1" operator="containsText" text="DW">
      <formula>NOT(ISERROR(SEARCH("DW",AA361)))</formula>
    </cfRule>
  </conditionalFormatting>
  <conditionalFormatting sqref="AA361">
    <cfRule type="containsText" dxfId="417" priority="12771" stopIfTrue="1" operator="containsText" text="NC">
      <formula>NOT(ISERROR(SEARCH("NC",AA361)))</formula>
    </cfRule>
  </conditionalFormatting>
  <conditionalFormatting sqref="AA368:AA370">
    <cfRule type="containsText" dxfId="416" priority="12772" stopIfTrue="1" operator="containsText" text="NS">
      <formula>NOT(ISERROR(SEARCH("NS",AA368:AA370)))</formula>
    </cfRule>
  </conditionalFormatting>
  <conditionalFormatting sqref="AA368:AA370">
    <cfRule type="containsText" dxfId="415" priority="12773" stopIfTrue="1" operator="containsText" text="DW">
      <formula>NOT(ISERROR(SEARCH("DW",AA368:AA370)))</formula>
    </cfRule>
  </conditionalFormatting>
  <conditionalFormatting sqref="AA368:AA370">
    <cfRule type="containsText" dxfId="414" priority="12774" stopIfTrue="1" operator="containsText" text="NC">
      <formula>NOT(ISERROR(SEARCH("NC",AA368:AA370)))</formula>
    </cfRule>
  </conditionalFormatting>
  <conditionalFormatting sqref="AA364:AA365">
    <cfRule type="containsText" dxfId="413" priority="12775" stopIfTrue="1" operator="containsText" text="NS">
      <formula>NOT(ISERROR(SEARCH("NS",AA364:AA365)))</formula>
    </cfRule>
  </conditionalFormatting>
  <conditionalFormatting sqref="AA364:AA365">
    <cfRule type="containsText" dxfId="412" priority="12776" stopIfTrue="1" operator="containsText" text="DW">
      <formula>NOT(ISERROR(SEARCH("DW",AA364:AA365)))</formula>
    </cfRule>
  </conditionalFormatting>
  <conditionalFormatting sqref="AA364:AA365">
    <cfRule type="containsText" dxfId="411" priority="12777" stopIfTrue="1" operator="containsText" text="NC">
      <formula>NOT(ISERROR(SEARCH("NC",AA364:AA365)))</formula>
    </cfRule>
  </conditionalFormatting>
  <conditionalFormatting sqref="AA362:AA363">
    <cfRule type="containsText" dxfId="410" priority="12778" stopIfTrue="1" operator="containsText" text="NS">
      <formula>NOT(ISERROR(SEARCH("NS",AA362:AA363)))</formula>
    </cfRule>
  </conditionalFormatting>
  <conditionalFormatting sqref="AA362:AA363">
    <cfRule type="containsText" dxfId="409" priority="12779" stopIfTrue="1" operator="containsText" text="DW">
      <formula>NOT(ISERROR(SEARCH("DW",AA362:AA363)))</formula>
    </cfRule>
  </conditionalFormatting>
  <conditionalFormatting sqref="AA362:AA363">
    <cfRule type="containsText" dxfId="408" priority="12780" stopIfTrue="1" operator="containsText" text="NC">
      <formula>NOT(ISERROR(SEARCH("NC",AA362:AA363)))</formula>
    </cfRule>
  </conditionalFormatting>
  <conditionalFormatting sqref="AA366">
    <cfRule type="containsText" dxfId="407" priority="12781" stopIfTrue="1" operator="containsText" text="NS">
      <formula>NOT(ISERROR(SEARCH("NS",AA366)))</formula>
    </cfRule>
  </conditionalFormatting>
  <conditionalFormatting sqref="AA366">
    <cfRule type="containsText" dxfId="406" priority="12782" stopIfTrue="1" operator="containsText" text="DW">
      <formula>NOT(ISERROR(SEARCH("DW",AA366)))</formula>
    </cfRule>
  </conditionalFormatting>
  <conditionalFormatting sqref="AA366">
    <cfRule type="containsText" dxfId="405" priority="12783" stopIfTrue="1" operator="containsText" text="NC">
      <formula>NOT(ISERROR(SEARCH("NC",AA366)))</formula>
    </cfRule>
  </conditionalFormatting>
  <conditionalFormatting sqref="AA367">
    <cfRule type="containsText" dxfId="404" priority="12784" stopIfTrue="1" operator="containsText" text="NS">
      <formula>NOT(ISERROR(SEARCH("NS",AA367)))</formula>
    </cfRule>
  </conditionalFormatting>
  <conditionalFormatting sqref="AA367">
    <cfRule type="containsText" dxfId="403" priority="12785" stopIfTrue="1" operator="containsText" text="DW">
      <formula>NOT(ISERROR(SEARCH("DW",AA367)))</formula>
    </cfRule>
  </conditionalFormatting>
  <conditionalFormatting sqref="AA367">
    <cfRule type="containsText" dxfId="402" priority="12786" stopIfTrue="1" operator="containsText" text="NC">
      <formula>NOT(ISERROR(SEARCH("NC",AA367)))</formula>
    </cfRule>
  </conditionalFormatting>
  <conditionalFormatting sqref="AA379">
    <cfRule type="containsText" dxfId="401" priority="12787" stopIfTrue="1" operator="containsText" text="NS">
      <formula>NOT(ISERROR(SEARCH("NS",AA379)))</formula>
    </cfRule>
  </conditionalFormatting>
  <conditionalFormatting sqref="AA379">
    <cfRule type="containsText" dxfId="400" priority="12788" stopIfTrue="1" operator="containsText" text="DW">
      <formula>NOT(ISERROR(SEARCH("DW",AA379)))</formula>
    </cfRule>
  </conditionalFormatting>
  <conditionalFormatting sqref="AA379">
    <cfRule type="containsText" dxfId="399" priority="12789" stopIfTrue="1" operator="containsText" text="NC">
      <formula>NOT(ISERROR(SEARCH("NC",AA379)))</formula>
    </cfRule>
  </conditionalFormatting>
  <conditionalFormatting sqref="Z357:Z358">
    <cfRule type="containsText" dxfId="398" priority="12790" stopIfTrue="1" operator="containsText" text="NS">
      <formula>NOT(ISERROR(SEARCH("NS",Z357:Z358)))</formula>
    </cfRule>
  </conditionalFormatting>
  <conditionalFormatting sqref="Z357:Z358">
    <cfRule type="containsText" dxfId="397" priority="12791" stopIfTrue="1" operator="containsText" text="DW">
      <formula>NOT(ISERROR(SEARCH("DW",Z357:Z358)))</formula>
    </cfRule>
  </conditionalFormatting>
  <conditionalFormatting sqref="Z357:Z358">
    <cfRule type="containsText" dxfId="396" priority="12792" stopIfTrue="1" operator="containsText" text="NC">
      <formula>NOT(ISERROR(SEARCH("NC",Z357:Z358)))</formula>
    </cfRule>
  </conditionalFormatting>
  <conditionalFormatting sqref="Z382:Z396">
    <cfRule type="containsText" dxfId="395" priority="12793" stopIfTrue="1" operator="containsText" text="NS">
      <formula>NOT(ISERROR(SEARCH("NS",Z382:Z396)))</formula>
    </cfRule>
  </conditionalFormatting>
  <conditionalFormatting sqref="Z382:Z396">
    <cfRule type="containsText" dxfId="394" priority="12794" stopIfTrue="1" operator="containsText" text="DW">
      <formula>NOT(ISERROR(SEARCH("DW",Z382:Z396)))</formula>
    </cfRule>
  </conditionalFormatting>
  <conditionalFormatting sqref="Z382:Z396">
    <cfRule type="containsText" dxfId="393" priority="12795" stopIfTrue="1" operator="containsText" text="NC">
      <formula>NOT(ISERROR(SEARCH("NC",Z382:Z396)))</formula>
    </cfRule>
  </conditionalFormatting>
  <conditionalFormatting sqref="Z371:Z378">
    <cfRule type="containsText" dxfId="392" priority="12796" stopIfTrue="1" operator="containsText" text="NS">
      <formula>NOT(ISERROR(SEARCH("NS",Z371:Z378)))</formula>
    </cfRule>
  </conditionalFormatting>
  <conditionalFormatting sqref="Z371:Z378">
    <cfRule type="containsText" dxfId="391" priority="12797" stopIfTrue="1" operator="containsText" text="DW">
      <formula>NOT(ISERROR(SEARCH("DW",Z371:Z378)))</formula>
    </cfRule>
  </conditionalFormatting>
  <conditionalFormatting sqref="Z371:Z378">
    <cfRule type="containsText" dxfId="390" priority="12798" stopIfTrue="1" operator="containsText" text="NC">
      <formula>NOT(ISERROR(SEARCH("NC",Z371:Z378)))</formula>
    </cfRule>
  </conditionalFormatting>
  <conditionalFormatting sqref="Z380:Z381">
    <cfRule type="containsText" dxfId="389" priority="12799" stopIfTrue="1" operator="containsText" text="NS">
      <formula>NOT(ISERROR(SEARCH("NS",Z380:Z381)))</formula>
    </cfRule>
  </conditionalFormatting>
  <conditionalFormatting sqref="Z380:Z381">
    <cfRule type="containsText" dxfId="388" priority="12800" stopIfTrue="1" operator="containsText" text="DW">
      <formula>NOT(ISERROR(SEARCH("DW",Z380:Z381)))</formula>
    </cfRule>
  </conditionalFormatting>
  <conditionalFormatting sqref="Z380:Z381">
    <cfRule type="containsText" dxfId="387" priority="12801" stopIfTrue="1" operator="containsText" text="NC">
      <formula>NOT(ISERROR(SEARCH("NC",Z380:Z381)))</formula>
    </cfRule>
  </conditionalFormatting>
  <conditionalFormatting sqref="Z368:Z370">
    <cfRule type="containsText" dxfId="386" priority="12802" stopIfTrue="1" operator="containsText" text="NS">
      <formula>NOT(ISERROR(SEARCH("NS",Z368:Z370)))</formula>
    </cfRule>
  </conditionalFormatting>
  <conditionalFormatting sqref="Z368:Z370">
    <cfRule type="containsText" dxfId="385" priority="12803" stopIfTrue="1" operator="containsText" text="DW">
      <formula>NOT(ISERROR(SEARCH("DW",Z368:Z370)))</formula>
    </cfRule>
  </conditionalFormatting>
  <conditionalFormatting sqref="Z368:Z370">
    <cfRule type="containsText" dxfId="384" priority="12804" stopIfTrue="1" operator="containsText" text="NC">
      <formula>NOT(ISERROR(SEARCH("NC",Z368:Z370)))</formula>
    </cfRule>
  </conditionalFormatting>
  <conditionalFormatting sqref="Z364:Z365">
    <cfRule type="containsText" dxfId="383" priority="12805" stopIfTrue="1" operator="containsText" text="NS">
      <formula>NOT(ISERROR(SEARCH("NS",Z364:Z365)))</formula>
    </cfRule>
  </conditionalFormatting>
  <conditionalFormatting sqref="Z364:Z365">
    <cfRule type="containsText" dxfId="382" priority="12806" stopIfTrue="1" operator="containsText" text="DW">
      <formula>NOT(ISERROR(SEARCH("DW",Z364:Z365)))</formula>
    </cfRule>
  </conditionalFormatting>
  <conditionalFormatting sqref="Z364:Z365">
    <cfRule type="containsText" dxfId="381" priority="12807" stopIfTrue="1" operator="containsText" text="NC">
      <formula>NOT(ISERROR(SEARCH("NC",Z364:Z365)))</formula>
    </cfRule>
  </conditionalFormatting>
  <conditionalFormatting sqref="Z362:Z363">
    <cfRule type="containsText" dxfId="380" priority="12808" stopIfTrue="1" operator="containsText" text="NS">
      <formula>NOT(ISERROR(SEARCH("NS",Z362:Z363)))</formula>
    </cfRule>
  </conditionalFormatting>
  <conditionalFormatting sqref="Z362:Z363">
    <cfRule type="containsText" dxfId="379" priority="12809" stopIfTrue="1" operator="containsText" text="DW">
      <formula>NOT(ISERROR(SEARCH("DW",Z362:Z363)))</formula>
    </cfRule>
  </conditionalFormatting>
  <conditionalFormatting sqref="Z362:Z363">
    <cfRule type="containsText" dxfId="378" priority="12810" stopIfTrue="1" operator="containsText" text="NC">
      <formula>NOT(ISERROR(SEARCH("NC",Z362:Z363)))</formula>
    </cfRule>
  </conditionalFormatting>
  <conditionalFormatting sqref="Z366">
    <cfRule type="containsText" dxfId="377" priority="12811" stopIfTrue="1" operator="containsText" text="NS">
      <formula>NOT(ISERROR(SEARCH("NS",Z366)))</formula>
    </cfRule>
  </conditionalFormatting>
  <conditionalFormatting sqref="Z366">
    <cfRule type="containsText" dxfId="376" priority="12812" stopIfTrue="1" operator="containsText" text="DW">
      <formula>NOT(ISERROR(SEARCH("DW",Z366)))</formula>
    </cfRule>
  </conditionalFormatting>
  <conditionalFormatting sqref="Z366">
    <cfRule type="containsText" dxfId="375" priority="12813" stopIfTrue="1" operator="containsText" text="NC">
      <formula>NOT(ISERROR(SEARCH("NC",Z366)))</formula>
    </cfRule>
  </conditionalFormatting>
  <conditionalFormatting sqref="Z367">
    <cfRule type="containsText" dxfId="374" priority="12814" stopIfTrue="1" operator="containsText" text="NS">
      <formula>NOT(ISERROR(SEARCH("NS",Z367)))</formula>
    </cfRule>
  </conditionalFormatting>
  <conditionalFormatting sqref="Z367">
    <cfRule type="containsText" dxfId="373" priority="12815" stopIfTrue="1" operator="containsText" text="DW">
      <formula>NOT(ISERROR(SEARCH("DW",Z367)))</formula>
    </cfRule>
  </conditionalFormatting>
  <conditionalFormatting sqref="Z367">
    <cfRule type="containsText" dxfId="372" priority="12816" stopIfTrue="1" operator="containsText" text="NC">
      <formula>NOT(ISERROR(SEARCH("NC",Z367)))</formula>
    </cfRule>
  </conditionalFormatting>
  <conditionalFormatting sqref="Z379">
    <cfRule type="containsText" dxfId="371" priority="12817" stopIfTrue="1" operator="containsText" text="NS">
      <formula>NOT(ISERROR(SEARCH("NS",Z379)))</formula>
    </cfRule>
  </conditionalFormatting>
  <conditionalFormatting sqref="Z379">
    <cfRule type="containsText" dxfId="370" priority="12818" stopIfTrue="1" operator="containsText" text="DW">
      <formula>NOT(ISERROR(SEARCH("DW",Z379)))</formula>
    </cfRule>
  </conditionalFormatting>
  <conditionalFormatting sqref="Z379">
    <cfRule type="containsText" dxfId="369" priority="12819" stopIfTrue="1" operator="containsText" text="NC">
      <formula>NOT(ISERROR(SEARCH("NC",Z379)))</formula>
    </cfRule>
  </conditionalFormatting>
  <conditionalFormatting sqref="Z359:Z360">
    <cfRule type="containsText" dxfId="368" priority="12820" stopIfTrue="1" operator="containsText" text="NS">
      <formula>NOT(ISERROR(SEARCH("NS",Z359:Z360)))</formula>
    </cfRule>
  </conditionalFormatting>
  <conditionalFormatting sqref="Z359:Z360">
    <cfRule type="containsText" dxfId="367" priority="12821" stopIfTrue="1" operator="containsText" text="DW">
      <formula>NOT(ISERROR(SEARCH("DW",Z359:Z360)))</formula>
    </cfRule>
  </conditionalFormatting>
  <conditionalFormatting sqref="Z359:Z360">
    <cfRule type="containsText" dxfId="366" priority="12822" stopIfTrue="1" operator="containsText" text="NC">
      <formula>NOT(ISERROR(SEARCH("NC",Z359:Z360)))</formula>
    </cfRule>
  </conditionalFormatting>
  <conditionalFormatting sqref="Z361">
    <cfRule type="containsText" dxfId="365" priority="12823" stopIfTrue="1" operator="containsText" text="NS">
      <formula>NOT(ISERROR(SEARCH("NS",Z361)))</formula>
    </cfRule>
  </conditionalFormatting>
  <conditionalFormatting sqref="Z361">
    <cfRule type="containsText" dxfId="364" priority="12824" stopIfTrue="1" operator="containsText" text="DW">
      <formula>NOT(ISERROR(SEARCH("DW",Z361)))</formula>
    </cfRule>
  </conditionalFormatting>
  <conditionalFormatting sqref="Z361">
    <cfRule type="containsText" dxfId="363" priority="12825" stopIfTrue="1" operator="containsText" text="NC">
      <formula>NOT(ISERROR(SEARCH("NC",Z361)))</formula>
    </cfRule>
  </conditionalFormatting>
  <conditionalFormatting sqref="AP357:AP360">
    <cfRule type="containsText" dxfId="362" priority="12826" stopIfTrue="1" operator="containsText" text="NS">
      <formula>NOT(ISERROR(SEARCH("NS",AP357:AP360)))</formula>
    </cfRule>
  </conditionalFormatting>
  <conditionalFormatting sqref="AP357:AP360">
    <cfRule type="containsText" dxfId="361" priority="12827" stopIfTrue="1" operator="containsText" text="DW">
      <formula>NOT(ISERROR(SEARCH("DW",AP357:AP360)))</formula>
    </cfRule>
  </conditionalFormatting>
  <conditionalFormatting sqref="AP357:AP360">
    <cfRule type="containsText" dxfId="360" priority="12828" stopIfTrue="1" operator="containsText" text="NC">
      <formula>NOT(ISERROR(SEARCH("NC",AP357:AP360)))</formula>
    </cfRule>
  </conditionalFormatting>
  <conditionalFormatting sqref="AP382:AP396">
    <cfRule type="containsText" dxfId="359" priority="12829" stopIfTrue="1" operator="containsText" text="NS">
      <formula>NOT(ISERROR(SEARCH("NS",AP382:AP396)))</formula>
    </cfRule>
  </conditionalFormatting>
  <conditionalFormatting sqref="AP382:AP396">
    <cfRule type="containsText" dxfId="358" priority="12830" stopIfTrue="1" operator="containsText" text="DW">
      <formula>NOT(ISERROR(SEARCH("DW",AP382:AP396)))</formula>
    </cfRule>
  </conditionalFormatting>
  <conditionalFormatting sqref="AP382:AP396">
    <cfRule type="containsText" dxfId="357" priority="12831" stopIfTrue="1" operator="containsText" text="NC">
      <formula>NOT(ISERROR(SEARCH("NC",AP382:AP396)))</formula>
    </cfRule>
  </conditionalFormatting>
  <conditionalFormatting sqref="AP371:AP378">
    <cfRule type="containsText" dxfId="356" priority="12832" stopIfTrue="1" operator="containsText" text="NS">
      <formula>NOT(ISERROR(SEARCH("NS",AP371:AP378)))</formula>
    </cfRule>
  </conditionalFormatting>
  <conditionalFormatting sqref="AP371:AP378">
    <cfRule type="containsText" dxfId="355" priority="12833" stopIfTrue="1" operator="containsText" text="DW">
      <formula>NOT(ISERROR(SEARCH("DW",AP371:AP378)))</formula>
    </cfRule>
  </conditionalFormatting>
  <conditionalFormatting sqref="AP371:AP378">
    <cfRule type="containsText" dxfId="354" priority="12834" stopIfTrue="1" operator="containsText" text="NC">
      <formula>NOT(ISERROR(SEARCH("NC",AP371:AP378)))</formula>
    </cfRule>
  </conditionalFormatting>
  <conditionalFormatting sqref="AP380:AP381">
    <cfRule type="containsText" dxfId="353" priority="12835" stopIfTrue="1" operator="containsText" text="NS">
      <formula>NOT(ISERROR(SEARCH("NS",AP380:AP381)))</formula>
    </cfRule>
  </conditionalFormatting>
  <conditionalFormatting sqref="AP380:AP381">
    <cfRule type="containsText" dxfId="352" priority="12836" stopIfTrue="1" operator="containsText" text="DW">
      <formula>NOT(ISERROR(SEARCH("DW",AP380:AP381)))</formula>
    </cfRule>
  </conditionalFormatting>
  <conditionalFormatting sqref="AP380:AP381">
    <cfRule type="containsText" dxfId="351" priority="12837" stopIfTrue="1" operator="containsText" text="NC">
      <formula>NOT(ISERROR(SEARCH("NC",AP380:AP381)))</formula>
    </cfRule>
  </conditionalFormatting>
  <conditionalFormatting sqref="AP361">
    <cfRule type="containsText" dxfId="350" priority="12838" stopIfTrue="1" operator="containsText" text="NS">
      <formula>NOT(ISERROR(SEARCH("NS",AP361)))</formula>
    </cfRule>
  </conditionalFormatting>
  <conditionalFormatting sqref="AP361">
    <cfRule type="containsText" dxfId="349" priority="12839" stopIfTrue="1" operator="containsText" text="DW">
      <formula>NOT(ISERROR(SEARCH("DW",AP361)))</formula>
    </cfRule>
  </conditionalFormatting>
  <conditionalFormatting sqref="AP361">
    <cfRule type="containsText" dxfId="348" priority="12840" stopIfTrue="1" operator="containsText" text="NC">
      <formula>NOT(ISERROR(SEARCH("NC",AP361)))</formula>
    </cfRule>
  </conditionalFormatting>
  <conditionalFormatting sqref="AP368:AP370">
    <cfRule type="containsText" dxfId="347" priority="12841" stopIfTrue="1" operator="containsText" text="NS">
      <formula>NOT(ISERROR(SEARCH("NS",AP368:AP370)))</formula>
    </cfRule>
  </conditionalFormatting>
  <conditionalFormatting sqref="AP368:AP370">
    <cfRule type="containsText" dxfId="346" priority="12842" stopIfTrue="1" operator="containsText" text="DW">
      <formula>NOT(ISERROR(SEARCH("DW",AP368:AP370)))</formula>
    </cfRule>
  </conditionalFormatting>
  <conditionalFormatting sqref="AP368:AP370">
    <cfRule type="containsText" dxfId="345" priority="12843" stopIfTrue="1" operator="containsText" text="NC">
      <formula>NOT(ISERROR(SEARCH("NC",AP368:AP370)))</formula>
    </cfRule>
  </conditionalFormatting>
  <conditionalFormatting sqref="AP364:AP365">
    <cfRule type="containsText" dxfId="344" priority="12844" stopIfTrue="1" operator="containsText" text="NS">
      <formula>NOT(ISERROR(SEARCH("NS",AP364:AP365)))</formula>
    </cfRule>
  </conditionalFormatting>
  <conditionalFormatting sqref="AP364:AP365">
    <cfRule type="containsText" dxfId="343" priority="12845" stopIfTrue="1" operator="containsText" text="DW">
      <formula>NOT(ISERROR(SEARCH("DW",AP364:AP365)))</formula>
    </cfRule>
  </conditionalFormatting>
  <conditionalFormatting sqref="AP364:AP365">
    <cfRule type="containsText" dxfId="342" priority="12846" stopIfTrue="1" operator="containsText" text="NC">
      <formula>NOT(ISERROR(SEARCH("NC",AP364:AP365)))</formula>
    </cfRule>
  </conditionalFormatting>
  <conditionalFormatting sqref="AP362:AP363">
    <cfRule type="containsText" dxfId="341" priority="12847" stopIfTrue="1" operator="containsText" text="NS">
      <formula>NOT(ISERROR(SEARCH("NS",AP362:AP363)))</formula>
    </cfRule>
  </conditionalFormatting>
  <conditionalFormatting sqref="AP362:AP363">
    <cfRule type="containsText" dxfId="340" priority="12848" stopIfTrue="1" operator="containsText" text="DW">
      <formula>NOT(ISERROR(SEARCH("DW",AP362:AP363)))</formula>
    </cfRule>
  </conditionalFormatting>
  <conditionalFormatting sqref="AP362:AP363">
    <cfRule type="containsText" dxfId="339" priority="12849" stopIfTrue="1" operator="containsText" text="NC">
      <formula>NOT(ISERROR(SEARCH("NC",AP362:AP363)))</formula>
    </cfRule>
  </conditionalFormatting>
  <conditionalFormatting sqref="AP366">
    <cfRule type="containsText" dxfId="338" priority="12850" stopIfTrue="1" operator="containsText" text="NS">
      <formula>NOT(ISERROR(SEARCH("NS",AP366)))</formula>
    </cfRule>
  </conditionalFormatting>
  <conditionalFormatting sqref="AP366">
    <cfRule type="containsText" dxfId="337" priority="12851" stopIfTrue="1" operator="containsText" text="DW">
      <formula>NOT(ISERROR(SEARCH("DW",AP366)))</formula>
    </cfRule>
  </conditionalFormatting>
  <conditionalFormatting sqref="AP366">
    <cfRule type="containsText" dxfId="336" priority="12852" stopIfTrue="1" operator="containsText" text="NC">
      <formula>NOT(ISERROR(SEARCH("NC",AP366)))</formula>
    </cfRule>
  </conditionalFormatting>
  <conditionalFormatting sqref="AP367">
    <cfRule type="containsText" dxfId="335" priority="12853" stopIfTrue="1" operator="containsText" text="NS">
      <formula>NOT(ISERROR(SEARCH("NS",AP367)))</formula>
    </cfRule>
  </conditionalFormatting>
  <conditionalFormatting sqref="AP367">
    <cfRule type="containsText" dxfId="334" priority="12854" stopIfTrue="1" operator="containsText" text="DW">
      <formula>NOT(ISERROR(SEARCH("DW",AP367)))</formula>
    </cfRule>
  </conditionalFormatting>
  <conditionalFormatting sqref="AP367">
    <cfRule type="containsText" dxfId="333" priority="12855" stopIfTrue="1" operator="containsText" text="NC">
      <formula>NOT(ISERROR(SEARCH("NC",AP367)))</formula>
    </cfRule>
  </conditionalFormatting>
  <conditionalFormatting sqref="AP379">
    <cfRule type="containsText" dxfId="332" priority="12856" stopIfTrue="1" operator="containsText" text="NS">
      <formula>NOT(ISERROR(SEARCH("NS",AP379)))</formula>
    </cfRule>
  </conditionalFormatting>
  <conditionalFormatting sqref="AP379">
    <cfRule type="containsText" dxfId="331" priority="12857" stopIfTrue="1" operator="containsText" text="DW">
      <formula>NOT(ISERROR(SEARCH("DW",AP379)))</formula>
    </cfRule>
  </conditionalFormatting>
  <conditionalFormatting sqref="AP379">
    <cfRule type="containsText" dxfId="330" priority="12858" stopIfTrue="1" operator="containsText" text="NC">
      <formula>NOT(ISERROR(SEARCH("NC",AP379)))</formula>
    </cfRule>
  </conditionalFormatting>
  <conditionalFormatting sqref="AX357:AX360">
    <cfRule type="containsText" dxfId="329" priority="12859" stopIfTrue="1" operator="containsText" text="NS">
      <formula>NOT(ISERROR(SEARCH("NS",AX357:AX360)))</formula>
    </cfRule>
  </conditionalFormatting>
  <conditionalFormatting sqref="AX357:AX360">
    <cfRule type="containsText" dxfId="328" priority="12860" stopIfTrue="1" operator="containsText" text="DW">
      <formula>NOT(ISERROR(SEARCH("DW",AX357:AX360)))</formula>
    </cfRule>
  </conditionalFormatting>
  <conditionalFormatting sqref="AX357:AX360">
    <cfRule type="containsText" dxfId="327" priority="12861" stopIfTrue="1" operator="containsText" text="NC">
      <formula>NOT(ISERROR(SEARCH("NC",AX357:AX360)))</formula>
    </cfRule>
  </conditionalFormatting>
  <conditionalFormatting sqref="AX382:AX396">
    <cfRule type="containsText" dxfId="326" priority="12862" stopIfTrue="1" operator="containsText" text="NS">
      <formula>NOT(ISERROR(SEARCH("NS",AX382:AX396)))</formula>
    </cfRule>
  </conditionalFormatting>
  <conditionalFormatting sqref="AX382:AX396">
    <cfRule type="containsText" dxfId="325" priority="12863" stopIfTrue="1" operator="containsText" text="DW">
      <formula>NOT(ISERROR(SEARCH("DW",AX382:AX396)))</formula>
    </cfRule>
  </conditionalFormatting>
  <conditionalFormatting sqref="AX382:AX396">
    <cfRule type="containsText" dxfId="324" priority="12864" stopIfTrue="1" operator="containsText" text="NC">
      <formula>NOT(ISERROR(SEARCH("NC",AX382:AX396)))</formula>
    </cfRule>
  </conditionalFormatting>
  <conditionalFormatting sqref="AX371:AX378">
    <cfRule type="containsText" dxfId="323" priority="12865" stopIfTrue="1" operator="containsText" text="NS">
      <formula>NOT(ISERROR(SEARCH("NS",AX371:AX378)))</formula>
    </cfRule>
  </conditionalFormatting>
  <conditionalFormatting sqref="AX371:AX378">
    <cfRule type="containsText" dxfId="322" priority="12866" stopIfTrue="1" operator="containsText" text="DW">
      <formula>NOT(ISERROR(SEARCH("DW",AX371:AX378)))</formula>
    </cfRule>
  </conditionalFormatting>
  <conditionalFormatting sqref="AX371:AX378">
    <cfRule type="containsText" dxfId="321" priority="12867" stopIfTrue="1" operator="containsText" text="NC">
      <formula>NOT(ISERROR(SEARCH("NC",AX371:AX378)))</formula>
    </cfRule>
  </conditionalFormatting>
  <conditionalFormatting sqref="AX380:AX381">
    <cfRule type="containsText" dxfId="320" priority="12868" stopIfTrue="1" operator="containsText" text="NS">
      <formula>NOT(ISERROR(SEARCH("NS",AX380:AX381)))</formula>
    </cfRule>
  </conditionalFormatting>
  <conditionalFormatting sqref="AX380:AX381">
    <cfRule type="containsText" dxfId="319" priority="12869" stopIfTrue="1" operator="containsText" text="DW">
      <formula>NOT(ISERROR(SEARCH("DW",AX380:AX381)))</formula>
    </cfRule>
  </conditionalFormatting>
  <conditionalFormatting sqref="AX380:AX381">
    <cfRule type="containsText" dxfId="318" priority="12870" stopIfTrue="1" operator="containsText" text="NC">
      <formula>NOT(ISERROR(SEARCH("NC",AX380:AX381)))</formula>
    </cfRule>
  </conditionalFormatting>
  <conditionalFormatting sqref="AX361">
    <cfRule type="containsText" dxfId="317" priority="12871" stopIfTrue="1" operator="containsText" text="NS">
      <formula>NOT(ISERROR(SEARCH("NS",AX361)))</formula>
    </cfRule>
  </conditionalFormatting>
  <conditionalFormatting sqref="AX361">
    <cfRule type="containsText" dxfId="316" priority="12872" stopIfTrue="1" operator="containsText" text="DW">
      <formula>NOT(ISERROR(SEARCH("DW",AX361)))</formula>
    </cfRule>
  </conditionalFormatting>
  <conditionalFormatting sqref="AX361">
    <cfRule type="containsText" dxfId="315" priority="12873" stopIfTrue="1" operator="containsText" text="NC">
      <formula>NOT(ISERROR(SEARCH("NC",AX361)))</formula>
    </cfRule>
  </conditionalFormatting>
  <conditionalFormatting sqref="AX368:AX370">
    <cfRule type="containsText" dxfId="314" priority="12874" stopIfTrue="1" operator="containsText" text="NS">
      <formula>NOT(ISERROR(SEARCH("NS",AX368:AX370)))</formula>
    </cfRule>
  </conditionalFormatting>
  <conditionalFormatting sqref="AX368:AX370">
    <cfRule type="containsText" dxfId="313" priority="12875" stopIfTrue="1" operator="containsText" text="DW">
      <formula>NOT(ISERROR(SEARCH("DW",AX368:AX370)))</formula>
    </cfRule>
  </conditionalFormatting>
  <conditionalFormatting sqref="AX368:AX370">
    <cfRule type="containsText" dxfId="312" priority="12876" stopIfTrue="1" operator="containsText" text="NC">
      <formula>NOT(ISERROR(SEARCH("NC",AX368:AX370)))</formula>
    </cfRule>
  </conditionalFormatting>
  <conditionalFormatting sqref="AX364:AX365">
    <cfRule type="containsText" dxfId="311" priority="12877" stopIfTrue="1" operator="containsText" text="NS">
      <formula>NOT(ISERROR(SEARCH("NS",AX364:AX365)))</formula>
    </cfRule>
  </conditionalFormatting>
  <conditionalFormatting sqref="AX364:AX365">
    <cfRule type="containsText" dxfId="310" priority="12878" stopIfTrue="1" operator="containsText" text="DW">
      <formula>NOT(ISERROR(SEARCH("DW",AX364:AX365)))</formula>
    </cfRule>
  </conditionalFormatting>
  <conditionalFormatting sqref="AX364:AX365">
    <cfRule type="containsText" dxfId="309" priority="12879" stopIfTrue="1" operator="containsText" text="NC">
      <formula>NOT(ISERROR(SEARCH("NC",AX364:AX365)))</formula>
    </cfRule>
  </conditionalFormatting>
  <conditionalFormatting sqref="AX362:AX363">
    <cfRule type="containsText" dxfId="308" priority="12880" stopIfTrue="1" operator="containsText" text="NS">
      <formula>NOT(ISERROR(SEARCH("NS",AX362:AX363)))</formula>
    </cfRule>
  </conditionalFormatting>
  <conditionalFormatting sqref="AX362:AX363">
    <cfRule type="containsText" dxfId="307" priority="12881" stopIfTrue="1" operator="containsText" text="DW">
      <formula>NOT(ISERROR(SEARCH("DW",AX362:AX363)))</formula>
    </cfRule>
  </conditionalFormatting>
  <conditionalFormatting sqref="AX362:AX363">
    <cfRule type="containsText" dxfId="306" priority="12882" stopIfTrue="1" operator="containsText" text="NC">
      <formula>NOT(ISERROR(SEARCH("NC",AX362:AX363)))</formula>
    </cfRule>
  </conditionalFormatting>
  <conditionalFormatting sqref="AX366">
    <cfRule type="containsText" dxfId="305" priority="12883" stopIfTrue="1" operator="containsText" text="NS">
      <formula>NOT(ISERROR(SEARCH("NS",AX366)))</formula>
    </cfRule>
  </conditionalFormatting>
  <conditionalFormatting sqref="AX366">
    <cfRule type="containsText" dxfId="304" priority="12884" stopIfTrue="1" operator="containsText" text="DW">
      <formula>NOT(ISERROR(SEARCH("DW",AX366)))</formula>
    </cfRule>
  </conditionalFormatting>
  <conditionalFormatting sqref="AX366">
    <cfRule type="containsText" dxfId="303" priority="12885" stopIfTrue="1" operator="containsText" text="NC">
      <formula>NOT(ISERROR(SEARCH("NC",AX366)))</formula>
    </cfRule>
  </conditionalFormatting>
  <conditionalFormatting sqref="AX379">
    <cfRule type="containsText" dxfId="302" priority="12886" stopIfTrue="1" operator="containsText" text="NS">
      <formula>NOT(ISERROR(SEARCH("NS",AX379)))</formula>
    </cfRule>
  </conditionalFormatting>
  <conditionalFormatting sqref="AX379">
    <cfRule type="containsText" dxfId="301" priority="12887" stopIfTrue="1" operator="containsText" text="DW">
      <formula>NOT(ISERROR(SEARCH("DW",AX379)))</formula>
    </cfRule>
  </conditionalFormatting>
  <conditionalFormatting sqref="AX379">
    <cfRule type="containsText" dxfId="300" priority="12888" stopIfTrue="1" operator="containsText" text="NC">
      <formula>NOT(ISERROR(SEARCH("NC",AX379)))</formula>
    </cfRule>
  </conditionalFormatting>
  <conditionalFormatting sqref="AL357:AL360">
    <cfRule type="containsText" dxfId="299" priority="12889" stopIfTrue="1" operator="containsText" text="NS">
      <formula>NOT(ISERROR(SEARCH("NS",AL357:AL360)))</formula>
    </cfRule>
  </conditionalFormatting>
  <conditionalFormatting sqref="AL357:AL360">
    <cfRule type="containsText" dxfId="298" priority="12890" stopIfTrue="1" operator="containsText" text="DW">
      <formula>NOT(ISERROR(SEARCH("DW",AL357:AL360)))</formula>
    </cfRule>
  </conditionalFormatting>
  <conditionalFormatting sqref="AL357:AL360">
    <cfRule type="containsText" dxfId="297" priority="12891" stopIfTrue="1" operator="containsText" text="NC">
      <formula>NOT(ISERROR(SEARCH("NC",AL357:AL360)))</formula>
    </cfRule>
  </conditionalFormatting>
  <conditionalFormatting sqref="AL382:AL396">
    <cfRule type="containsText" dxfId="296" priority="12892" stopIfTrue="1" operator="containsText" text="NS">
      <formula>NOT(ISERROR(SEARCH("NS",AL382:AL396)))</formula>
    </cfRule>
  </conditionalFormatting>
  <conditionalFormatting sqref="AL382:AL396">
    <cfRule type="containsText" dxfId="295" priority="12893" stopIfTrue="1" operator="containsText" text="DW">
      <formula>NOT(ISERROR(SEARCH("DW",AL382:AL396)))</formula>
    </cfRule>
  </conditionalFormatting>
  <conditionalFormatting sqref="AL382:AL396">
    <cfRule type="containsText" dxfId="294" priority="12894" stopIfTrue="1" operator="containsText" text="NC">
      <formula>NOT(ISERROR(SEARCH("NC",AL382:AL396)))</formula>
    </cfRule>
  </conditionalFormatting>
  <conditionalFormatting sqref="AL371:AL378">
    <cfRule type="containsText" dxfId="293" priority="12895" stopIfTrue="1" operator="containsText" text="NS">
      <formula>NOT(ISERROR(SEARCH("NS",AL371:AL378)))</formula>
    </cfRule>
  </conditionalFormatting>
  <conditionalFormatting sqref="AL371:AL378">
    <cfRule type="containsText" dxfId="292" priority="12896" stopIfTrue="1" operator="containsText" text="DW">
      <formula>NOT(ISERROR(SEARCH("DW",AL371:AL378)))</formula>
    </cfRule>
  </conditionalFormatting>
  <conditionalFormatting sqref="AL371:AL378">
    <cfRule type="containsText" dxfId="291" priority="12897" stopIfTrue="1" operator="containsText" text="NC">
      <formula>NOT(ISERROR(SEARCH("NC",AL371:AL378)))</formula>
    </cfRule>
  </conditionalFormatting>
  <conditionalFormatting sqref="AL380:AL381">
    <cfRule type="containsText" dxfId="290" priority="12898" stopIfTrue="1" operator="containsText" text="NS">
      <formula>NOT(ISERROR(SEARCH("NS",AL380:AL381)))</formula>
    </cfRule>
  </conditionalFormatting>
  <conditionalFormatting sqref="AL380:AL381">
    <cfRule type="containsText" dxfId="289" priority="12899" stopIfTrue="1" operator="containsText" text="DW">
      <formula>NOT(ISERROR(SEARCH("DW",AL380:AL381)))</formula>
    </cfRule>
  </conditionalFormatting>
  <conditionalFormatting sqref="AL380:AL381">
    <cfRule type="containsText" dxfId="288" priority="12900" stopIfTrue="1" operator="containsText" text="NC">
      <formula>NOT(ISERROR(SEARCH("NC",AL380:AL381)))</formula>
    </cfRule>
  </conditionalFormatting>
  <conditionalFormatting sqref="AL361">
    <cfRule type="containsText" dxfId="287" priority="12901" stopIfTrue="1" operator="containsText" text="NS">
      <formula>NOT(ISERROR(SEARCH("NS",AL361)))</formula>
    </cfRule>
  </conditionalFormatting>
  <conditionalFormatting sqref="AL361">
    <cfRule type="containsText" dxfId="286" priority="12902" stopIfTrue="1" operator="containsText" text="DW">
      <formula>NOT(ISERROR(SEARCH("DW",AL361)))</formula>
    </cfRule>
  </conditionalFormatting>
  <conditionalFormatting sqref="AL361">
    <cfRule type="containsText" dxfId="285" priority="12903" stopIfTrue="1" operator="containsText" text="NC">
      <formula>NOT(ISERROR(SEARCH("NC",AL361)))</formula>
    </cfRule>
  </conditionalFormatting>
  <conditionalFormatting sqref="AL368:AL370">
    <cfRule type="containsText" dxfId="284" priority="12904" stopIfTrue="1" operator="containsText" text="NS">
      <formula>NOT(ISERROR(SEARCH("NS",AL368:AL370)))</formula>
    </cfRule>
  </conditionalFormatting>
  <conditionalFormatting sqref="AL368:AL370">
    <cfRule type="containsText" dxfId="283" priority="12905" stopIfTrue="1" operator="containsText" text="DW">
      <formula>NOT(ISERROR(SEARCH("DW",AL368:AL370)))</formula>
    </cfRule>
  </conditionalFormatting>
  <conditionalFormatting sqref="AL368:AL370">
    <cfRule type="containsText" dxfId="282" priority="12906" stopIfTrue="1" operator="containsText" text="NC">
      <formula>NOT(ISERROR(SEARCH("NC",AL368:AL370)))</formula>
    </cfRule>
  </conditionalFormatting>
  <conditionalFormatting sqref="AL364:AL365">
    <cfRule type="containsText" dxfId="281" priority="12907" stopIfTrue="1" operator="containsText" text="NS">
      <formula>NOT(ISERROR(SEARCH("NS",AL364:AL365)))</formula>
    </cfRule>
  </conditionalFormatting>
  <conditionalFormatting sqref="AL364:AL365">
    <cfRule type="containsText" dxfId="280" priority="12908" stopIfTrue="1" operator="containsText" text="DW">
      <formula>NOT(ISERROR(SEARCH("DW",AL364:AL365)))</formula>
    </cfRule>
  </conditionalFormatting>
  <conditionalFormatting sqref="AL364:AL365">
    <cfRule type="containsText" dxfId="279" priority="12909" stopIfTrue="1" operator="containsText" text="NC">
      <formula>NOT(ISERROR(SEARCH("NC",AL364:AL365)))</formula>
    </cfRule>
  </conditionalFormatting>
  <conditionalFormatting sqref="AL362:AL363">
    <cfRule type="containsText" dxfId="278" priority="12910" stopIfTrue="1" operator="containsText" text="NS">
      <formula>NOT(ISERROR(SEARCH("NS",AL362:AL363)))</formula>
    </cfRule>
  </conditionalFormatting>
  <conditionalFormatting sqref="AL362:AL363">
    <cfRule type="containsText" dxfId="277" priority="12911" stopIfTrue="1" operator="containsText" text="DW">
      <formula>NOT(ISERROR(SEARCH("DW",AL362:AL363)))</formula>
    </cfRule>
  </conditionalFormatting>
  <conditionalFormatting sqref="AL362:AL363">
    <cfRule type="containsText" dxfId="276" priority="12912" stopIfTrue="1" operator="containsText" text="NC">
      <formula>NOT(ISERROR(SEARCH("NC",AL362:AL363)))</formula>
    </cfRule>
  </conditionalFormatting>
  <conditionalFormatting sqref="AL366">
    <cfRule type="containsText" dxfId="275" priority="12913" stopIfTrue="1" operator="containsText" text="NS">
      <formula>NOT(ISERROR(SEARCH("NS",AL366)))</formula>
    </cfRule>
  </conditionalFormatting>
  <conditionalFormatting sqref="AL366">
    <cfRule type="containsText" dxfId="274" priority="12914" stopIfTrue="1" operator="containsText" text="DW">
      <formula>NOT(ISERROR(SEARCH("DW",AL366)))</formula>
    </cfRule>
  </conditionalFormatting>
  <conditionalFormatting sqref="AL366">
    <cfRule type="containsText" dxfId="273" priority="12915" stopIfTrue="1" operator="containsText" text="NC">
      <formula>NOT(ISERROR(SEARCH("NC",AL366)))</formula>
    </cfRule>
  </conditionalFormatting>
  <conditionalFormatting sqref="AL367">
    <cfRule type="containsText" dxfId="272" priority="12916" stopIfTrue="1" operator="containsText" text="NS">
      <formula>NOT(ISERROR(SEARCH("NS",AL367)))</formula>
    </cfRule>
  </conditionalFormatting>
  <conditionalFormatting sqref="AL367">
    <cfRule type="containsText" dxfId="271" priority="12917" stopIfTrue="1" operator="containsText" text="DW">
      <formula>NOT(ISERROR(SEARCH("DW",AL367)))</formula>
    </cfRule>
  </conditionalFormatting>
  <conditionalFormatting sqref="AL367">
    <cfRule type="containsText" dxfId="270" priority="12918" stopIfTrue="1" operator="containsText" text="NC">
      <formula>NOT(ISERROR(SEARCH("NC",AL367)))</formula>
    </cfRule>
  </conditionalFormatting>
  <conditionalFormatting sqref="AL379">
    <cfRule type="containsText" dxfId="269" priority="12919" stopIfTrue="1" operator="containsText" text="NS">
      <formula>NOT(ISERROR(SEARCH("NS",AL379)))</formula>
    </cfRule>
  </conditionalFormatting>
  <conditionalFormatting sqref="AL379">
    <cfRule type="containsText" dxfId="268" priority="12920" stopIfTrue="1" operator="containsText" text="DW">
      <formula>NOT(ISERROR(SEARCH("DW",AL379)))</formula>
    </cfRule>
  </conditionalFormatting>
  <conditionalFormatting sqref="AL379">
    <cfRule type="containsText" dxfId="267" priority="12921" stopIfTrue="1" operator="containsText" text="NC">
      <formula>NOT(ISERROR(SEARCH("NC",AL379)))</formula>
    </cfRule>
  </conditionalFormatting>
  <conditionalFormatting sqref="X510:X513">
    <cfRule type="containsText" dxfId="266" priority="12922" stopIfTrue="1" operator="containsText" text="NS">
      <formula>NOT(ISERROR(SEARCH("NS",X510:X513)))</formula>
    </cfRule>
  </conditionalFormatting>
  <conditionalFormatting sqref="X510:X513">
    <cfRule type="containsText" dxfId="265" priority="12923" stopIfTrue="1" operator="containsText" text="DW">
      <formula>NOT(ISERROR(SEARCH("DW",X510:X513)))</formula>
    </cfRule>
  </conditionalFormatting>
  <conditionalFormatting sqref="X510:X513">
    <cfRule type="containsText" dxfId="264" priority="12924" stopIfTrue="1" operator="containsText" text="NC">
      <formula>NOT(ISERROR(SEARCH("NC",X510:X513)))</formula>
    </cfRule>
  </conditionalFormatting>
  <conditionalFormatting sqref="X524:X527">
    <cfRule type="containsText" dxfId="263" priority="12925" stopIfTrue="1" operator="containsText" text="NS">
      <formula>NOT(ISERROR(SEARCH("NS",X524:X527)))</formula>
    </cfRule>
  </conditionalFormatting>
  <conditionalFormatting sqref="X524:X527">
    <cfRule type="containsText" dxfId="262" priority="12926" stopIfTrue="1" operator="containsText" text="DW">
      <formula>NOT(ISERROR(SEARCH("DW",X524:X527)))</formula>
    </cfRule>
  </conditionalFormatting>
  <conditionalFormatting sqref="X524:X527">
    <cfRule type="containsText" dxfId="261" priority="12927" stopIfTrue="1" operator="containsText" text="NC">
      <formula>NOT(ISERROR(SEARCH("NC",X524:X527)))</formula>
    </cfRule>
  </conditionalFormatting>
  <conditionalFormatting sqref="X529:X549">
    <cfRule type="containsText" dxfId="260" priority="12928" stopIfTrue="1" operator="containsText" text="NS">
      <formula>NOT(ISERROR(SEARCH("NS",X529:X549)))</formula>
    </cfRule>
  </conditionalFormatting>
  <conditionalFormatting sqref="X529:X549">
    <cfRule type="containsText" dxfId="259" priority="12929" stopIfTrue="1" operator="containsText" text="DW">
      <formula>NOT(ISERROR(SEARCH("DW",X529:X549)))</formula>
    </cfRule>
  </conditionalFormatting>
  <conditionalFormatting sqref="X529:X549">
    <cfRule type="containsText" dxfId="258" priority="12930" stopIfTrue="1" operator="containsText" text="NC">
      <formula>NOT(ISERROR(SEARCH("NC",X529:X549)))</formula>
    </cfRule>
  </conditionalFormatting>
  <conditionalFormatting sqref="X514">
    <cfRule type="containsText" dxfId="257" priority="12931" stopIfTrue="1" operator="containsText" text="NS">
      <formula>NOT(ISERROR(SEARCH("NS",X514)))</formula>
    </cfRule>
  </conditionalFormatting>
  <conditionalFormatting sqref="X514">
    <cfRule type="containsText" dxfId="256" priority="12932" stopIfTrue="1" operator="containsText" text="DW">
      <formula>NOT(ISERROR(SEARCH("DW",X514)))</formula>
    </cfRule>
  </conditionalFormatting>
  <conditionalFormatting sqref="X514">
    <cfRule type="containsText" dxfId="255" priority="12933" stopIfTrue="1" operator="containsText" text="NC">
      <formula>NOT(ISERROR(SEARCH("NC",X514)))</formula>
    </cfRule>
  </conditionalFormatting>
  <conditionalFormatting sqref="X521:X523">
    <cfRule type="containsText" dxfId="254" priority="12934" stopIfTrue="1" operator="containsText" text="NS">
      <formula>NOT(ISERROR(SEARCH("NS",X521:X523)))</formula>
    </cfRule>
  </conditionalFormatting>
  <conditionalFormatting sqref="X521:X523">
    <cfRule type="containsText" dxfId="253" priority="12935" stopIfTrue="1" operator="containsText" text="DW">
      <formula>NOT(ISERROR(SEARCH("DW",X521:X523)))</formula>
    </cfRule>
  </conditionalFormatting>
  <conditionalFormatting sqref="X521:X523">
    <cfRule type="containsText" dxfId="252" priority="12936" stopIfTrue="1" operator="containsText" text="NC">
      <formula>NOT(ISERROR(SEARCH("NC",X521:X523)))</formula>
    </cfRule>
  </conditionalFormatting>
  <conditionalFormatting sqref="X517:X518">
    <cfRule type="containsText" dxfId="251" priority="12937" stopIfTrue="1" operator="containsText" text="NS">
      <formula>NOT(ISERROR(SEARCH("NS",X517:X518)))</formula>
    </cfRule>
  </conditionalFormatting>
  <conditionalFormatting sqref="X517:X518">
    <cfRule type="containsText" dxfId="250" priority="12938" stopIfTrue="1" operator="containsText" text="DW">
      <formula>NOT(ISERROR(SEARCH("DW",X517:X518)))</formula>
    </cfRule>
  </conditionalFormatting>
  <conditionalFormatting sqref="X517:X518">
    <cfRule type="containsText" dxfId="249" priority="12939" stopIfTrue="1" operator="containsText" text="NC">
      <formula>NOT(ISERROR(SEARCH("NC",X517:X518)))</formula>
    </cfRule>
  </conditionalFormatting>
  <conditionalFormatting sqref="X515:X516">
    <cfRule type="containsText" dxfId="248" priority="12940" stopIfTrue="1" operator="containsText" text="NS">
      <formula>NOT(ISERROR(SEARCH("NS",X515:X516)))</formula>
    </cfRule>
  </conditionalFormatting>
  <conditionalFormatting sqref="X515:X516">
    <cfRule type="containsText" dxfId="247" priority="12941" stopIfTrue="1" operator="containsText" text="DW">
      <formula>NOT(ISERROR(SEARCH("DW",X515:X516)))</formula>
    </cfRule>
  </conditionalFormatting>
  <conditionalFormatting sqref="X515:X516">
    <cfRule type="containsText" dxfId="246" priority="12942" stopIfTrue="1" operator="containsText" text="NC">
      <formula>NOT(ISERROR(SEARCH("NC",X515:X516)))</formula>
    </cfRule>
  </conditionalFormatting>
  <conditionalFormatting sqref="X519">
    <cfRule type="containsText" dxfId="245" priority="12943" stopIfTrue="1" operator="containsText" text="NS">
      <formula>NOT(ISERROR(SEARCH("NS",X519)))</formula>
    </cfRule>
  </conditionalFormatting>
  <conditionalFormatting sqref="X519">
    <cfRule type="containsText" dxfId="244" priority="12944" stopIfTrue="1" operator="containsText" text="DW">
      <formula>NOT(ISERROR(SEARCH("DW",X519)))</formula>
    </cfRule>
  </conditionalFormatting>
  <conditionalFormatting sqref="X519">
    <cfRule type="containsText" dxfId="243" priority="12945" stopIfTrue="1" operator="containsText" text="NC">
      <formula>NOT(ISERROR(SEARCH("NC",X519)))</formula>
    </cfRule>
  </conditionalFormatting>
  <conditionalFormatting sqref="X520">
    <cfRule type="containsText" dxfId="242" priority="12946" stopIfTrue="1" operator="containsText" text="NS">
      <formula>NOT(ISERROR(SEARCH("NS",X520)))</formula>
    </cfRule>
  </conditionalFormatting>
  <conditionalFormatting sqref="X520">
    <cfRule type="containsText" dxfId="241" priority="12947" stopIfTrue="1" operator="containsText" text="DW">
      <formula>NOT(ISERROR(SEARCH("DW",X520)))</formula>
    </cfRule>
  </conditionalFormatting>
  <conditionalFormatting sqref="X520">
    <cfRule type="containsText" dxfId="240" priority="12948" stopIfTrue="1" operator="containsText" text="NC">
      <formula>NOT(ISERROR(SEARCH("NC",X520)))</formula>
    </cfRule>
  </conditionalFormatting>
  <conditionalFormatting sqref="X528">
    <cfRule type="containsText" dxfId="239" priority="12949" stopIfTrue="1" operator="containsText" text="NS">
      <formula>NOT(ISERROR(SEARCH("NS",X528)))</formula>
    </cfRule>
  </conditionalFormatting>
  <conditionalFormatting sqref="X528">
    <cfRule type="containsText" dxfId="238" priority="12950" stopIfTrue="1" operator="containsText" text="DW">
      <formula>NOT(ISERROR(SEARCH("DW",X528)))</formula>
    </cfRule>
  </conditionalFormatting>
  <conditionalFormatting sqref="X528">
    <cfRule type="containsText" dxfId="237" priority="12951" stopIfTrue="1" operator="containsText" text="NC">
      <formula>NOT(ISERROR(SEARCH("NC",X528)))</formula>
    </cfRule>
  </conditionalFormatting>
  <conditionalFormatting sqref="X663:X666">
    <cfRule type="containsText" dxfId="236" priority="12952" stopIfTrue="1" operator="containsText" text="NS">
      <formula>NOT(ISERROR(SEARCH("NS",X663:X666)))</formula>
    </cfRule>
  </conditionalFormatting>
  <conditionalFormatting sqref="X663:X666">
    <cfRule type="containsText" dxfId="235" priority="12953" stopIfTrue="1" operator="containsText" text="DW">
      <formula>NOT(ISERROR(SEARCH("DW",X663:X666)))</formula>
    </cfRule>
  </conditionalFormatting>
  <conditionalFormatting sqref="X663:X666">
    <cfRule type="containsText" dxfId="234" priority="12954" stopIfTrue="1" operator="containsText" text="NC">
      <formula>NOT(ISERROR(SEARCH("NC",X663:X666)))</formula>
    </cfRule>
  </conditionalFormatting>
  <conditionalFormatting sqref="X689:X702">
    <cfRule type="containsText" dxfId="233" priority="12955" stopIfTrue="1" operator="containsText" text="NS">
      <formula>NOT(ISERROR(SEARCH("NS",X689:X702)))</formula>
    </cfRule>
  </conditionalFormatting>
  <conditionalFormatting sqref="X689:X702">
    <cfRule type="containsText" dxfId="232" priority="12956" stopIfTrue="1" operator="containsText" text="DW">
      <formula>NOT(ISERROR(SEARCH("DW",X689:X702)))</formula>
    </cfRule>
  </conditionalFormatting>
  <conditionalFormatting sqref="X689:X702">
    <cfRule type="containsText" dxfId="231" priority="12957" stopIfTrue="1" operator="containsText" text="NC">
      <formula>NOT(ISERROR(SEARCH("NC",X689:X702)))</formula>
    </cfRule>
  </conditionalFormatting>
  <conditionalFormatting sqref="X677:X684">
    <cfRule type="containsText" dxfId="230" priority="12958" stopIfTrue="1" operator="containsText" text="NS">
      <formula>NOT(ISERROR(SEARCH("NS",X677:X684)))</formula>
    </cfRule>
  </conditionalFormatting>
  <conditionalFormatting sqref="X677:X684">
    <cfRule type="containsText" dxfId="229" priority="12959" stopIfTrue="1" operator="containsText" text="DW">
      <formula>NOT(ISERROR(SEARCH("DW",X677:X684)))</formula>
    </cfRule>
  </conditionalFormatting>
  <conditionalFormatting sqref="X677:X684">
    <cfRule type="containsText" dxfId="228" priority="12960" stopIfTrue="1" operator="containsText" text="NC">
      <formula>NOT(ISERROR(SEARCH("NC",X677:X684)))</formula>
    </cfRule>
  </conditionalFormatting>
  <conditionalFormatting sqref="X686">
    <cfRule type="containsText" dxfId="227" priority="12961" stopIfTrue="1" operator="containsText" text="NS">
      <formula>NOT(ISERROR(SEARCH("NS",X686)))</formula>
    </cfRule>
  </conditionalFormatting>
  <conditionalFormatting sqref="X686">
    <cfRule type="containsText" dxfId="226" priority="12962" stopIfTrue="1" operator="containsText" text="DW">
      <formula>NOT(ISERROR(SEARCH("DW",X686)))</formula>
    </cfRule>
  </conditionalFormatting>
  <conditionalFormatting sqref="X686">
    <cfRule type="containsText" dxfId="225" priority="12963" stopIfTrue="1" operator="containsText" text="NC">
      <formula>NOT(ISERROR(SEARCH("NC",X686)))</formula>
    </cfRule>
  </conditionalFormatting>
  <conditionalFormatting sqref="X687:X688">
    <cfRule type="containsText" dxfId="224" priority="12964" stopIfTrue="1" operator="containsText" text="NS">
      <formula>NOT(ISERROR(SEARCH("NS",X687:X688)))</formula>
    </cfRule>
  </conditionalFormatting>
  <conditionalFormatting sqref="X687:X688">
    <cfRule type="containsText" dxfId="223" priority="12965" stopIfTrue="1" operator="containsText" text="DW">
      <formula>NOT(ISERROR(SEARCH("DW",X687:X688)))</formula>
    </cfRule>
  </conditionalFormatting>
  <conditionalFormatting sqref="X687:X688">
    <cfRule type="containsText" dxfId="222" priority="12966" stopIfTrue="1" operator="containsText" text="NC">
      <formula>NOT(ISERROR(SEARCH("NC",X687:X688)))</formula>
    </cfRule>
  </conditionalFormatting>
  <conditionalFormatting sqref="X667">
    <cfRule type="containsText" dxfId="221" priority="12967" stopIfTrue="1" operator="containsText" text="NS">
      <formula>NOT(ISERROR(SEARCH("NS",X667)))</formula>
    </cfRule>
  </conditionalFormatting>
  <conditionalFormatting sqref="X667">
    <cfRule type="containsText" dxfId="220" priority="12968" stopIfTrue="1" operator="containsText" text="DW">
      <formula>NOT(ISERROR(SEARCH("DW",X667)))</formula>
    </cfRule>
  </conditionalFormatting>
  <conditionalFormatting sqref="X667">
    <cfRule type="containsText" dxfId="219" priority="12969" stopIfTrue="1" operator="containsText" text="NC">
      <formula>NOT(ISERROR(SEARCH("NC",X667)))</formula>
    </cfRule>
  </conditionalFormatting>
  <conditionalFormatting sqref="X674:X676">
    <cfRule type="containsText" dxfId="218" priority="12970" stopIfTrue="1" operator="containsText" text="NS">
      <formula>NOT(ISERROR(SEARCH("NS",X674:X676)))</formula>
    </cfRule>
  </conditionalFormatting>
  <conditionalFormatting sqref="X674:X676">
    <cfRule type="containsText" dxfId="217" priority="12971" stopIfTrue="1" operator="containsText" text="DW">
      <formula>NOT(ISERROR(SEARCH("DW",X674:X676)))</formula>
    </cfRule>
  </conditionalFormatting>
  <conditionalFormatting sqref="X674:X676">
    <cfRule type="containsText" dxfId="216" priority="12972" stopIfTrue="1" operator="containsText" text="NC">
      <formula>NOT(ISERROR(SEARCH("NC",X674:X676)))</formula>
    </cfRule>
  </conditionalFormatting>
  <conditionalFormatting sqref="X670:X671">
    <cfRule type="containsText" dxfId="215" priority="12973" stopIfTrue="1" operator="containsText" text="NS">
      <formula>NOT(ISERROR(SEARCH("NS",X670:X671)))</formula>
    </cfRule>
  </conditionalFormatting>
  <conditionalFormatting sqref="X670:X671">
    <cfRule type="containsText" dxfId="214" priority="12974" stopIfTrue="1" operator="containsText" text="DW">
      <formula>NOT(ISERROR(SEARCH("DW",X670:X671)))</formula>
    </cfRule>
  </conditionalFormatting>
  <conditionalFormatting sqref="X670:X671">
    <cfRule type="containsText" dxfId="213" priority="12975" stopIfTrue="1" operator="containsText" text="NC">
      <formula>NOT(ISERROR(SEARCH("NC",X670:X671)))</formula>
    </cfRule>
  </conditionalFormatting>
  <conditionalFormatting sqref="X668:X669">
    <cfRule type="containsText" dxfId="212" priority="12976" stopIfTrue="1" operator="containsText" text="NS">
      <formula>NOT(ISERROR(SEARCH("NS",X668:X669)))</formula>
    </cfRule>
  </conditionalFormatting>
  <conditionalFormatting sqref="X668:X669">
    <cfRule type="containsText" dxfId="211" priority="12977" stopIfTrue="1" operator="containsText" text="DW">
      <formula>NOT(ISERROR(SEARCH("DW",X668:X669)))</formula>
    </cfRule>
  </conditionalFormatting>
  <conditionalFormatting sqref="X668:X669">
    <cfRule type="containsText" dxfId="210" priority="12978" stopIfTrue="1" operator="containsText" text="NC">
      <formula>NOT(ISERROR(SEARCH("NC",X668:X669)))</formula>
    </cfRule>
  </conditionalFormatting>
  <conditionalFormatting sqref="X672">
    <cfRule type="containsText" dxfId="209" priority="12979" stopIfTrue="1" operator="containsText" text="NS">
      <formula>NOT(ISERROR(SEARCH("NS",X672)))</formula>
    </cfRule>
  </conditionalFormatting>
  <conditionalFormatting sqref="X672">
    <cfRule type="containsText" dxfId="208" priority="12980" stopIfTrue="1" operator="containsText" text="DW">
      <formula>NOT(ISERROR(SEARCH("DW",X672)))</formula>
    </cfRule>
  </conditionalFormatting>
  <conditionalFormatting sqref="X672">
    <cfRule type="containsText" dxfId="207" priority="12981" stopIfTrue="1" operator="containsText" text="NC">
      <formula>NOT(ISERROR(SEARCH("NC",X672)))</formula>
    </cfRule>
  </conditionalFormatting>
  <conditionalFormatting sqref="X673">
    <cfRule type="containsText" dxfId="206" priority="12982" stopIfTrue="1" operator="containsText" text="NS">
      <formula>NOT(ISERROR(SEARCH("NS",X673)))</formula>
    </cfRule>
  </conditionalFormatting>
  <conditionalFormatting sqref="X673">
    <cfRule type="containsText" dxfId="205" priority="12983" stopIfTrue="1" operator="containsText" text="DW">
      <formula>NOT(ISERROR(SEARCH("DW",X673)))</formula>
    </cfRule>
  </conditionalFormatting>
  <conditionalFormatting sqref="X673">
    <cfRule type="containsText" dxfId="204" priority="12984" stopIfTrue="1" operator="containsText" text="NC">
      <formula>NOT(ISERROR(SEARCH("NC",X673)))</formula>
    </cfRule>
  </conditionalFormatting>
  <conditionalFormatting sqref="X685">
    <cfRule type="containsText" dxfId="203" priority="12985" stopIfTrue="1" operator="containsText" text="NS">
      <formula>NOT(ISERROR(SEARCH("NS",X685)))</formula>
    </cfRule>
  </conditionalFormatting>
  <conditionalFormatting sqref="X685">
    <cfRule type="containsText" dxfId="202" priority="12986" stopIfTrue="1" operator="containsText" text="DW">
      <formula>NOT(ISERROR(SEARCH("DW",X685)))</formula>
    </cfRule>
  </conditionalFormatting>
  <conditionalFormatting sqref="X685">
    <cfRule type="containsText" dxfId="201" priority="12987" stopIfTrue="1" operator="containsText" text="NC">
      <formula>NOT(ISERROR(SEARCH("NC",X685)))</formula>
    </cfRule>
  </conditionalFormatting>
  <conditionalFormatting sqref="Z663:Z666">
    <cfRule type="containsText" dxfId="200" priority="12988" stopIfTrue="1" operator="containsText" text="NS">
      <formula>NOT(ISERROR(SEARCH("NS",Z663:Z666)))</formula>
    </cfRule>
  </conditionalFormatting>
  <conditionalFormatting sqref="Z663:Z666">
    <cfRule type="containsText" dxfId="199" priority="12989" stopIfTrue="1" operator="containsText" text="DW">
      <formula>NOT(ISERROR(SEARCH("DW",Z663:Z666)))</formula>
    </cfRule>
  </conditionalFormatting>
  <conditionalFormatting sqref="Z663:Z666">
    <cfRule type="containsText" dxfId="198" priority="12990" stopIfTrue="1" operator="containsText" text="NC">
      <formula>NOT(ISERROR(SEARCH("NC",Z663:Z666)))</formula>
    </cfRule>
  </conditionalFormatting>
  <conditionalFormatting sqref="Z689:Z702">
    <cfRule type="containsText" dxfId="197" priority="12991" stopIfTrue="1" operator="containsText" text="NS">
      <formula>NOT(ISERROR(SEARCH("NS",Z689:Z702)))</formula>
    </cfRule>
  </conditionalFormatting>
  <conditionalFormatting sqref="Z689:Z702">
    <cfRule type="containsText" dxfId="196" priority="12992" stopIfTrue="1" operator="containsText" text="DW">
      <formula>NOT(ISERROR(SEARCH("DW",Z689:Z702)))</formula>
    </cfRule>
  </conditionalFormatting>
  <conditionalFormatting sqref="Z689:Z702">
    <cfRule type="containsText" dxfId="195" priority="12993" stopIfTrue="1" operator="containsText" text="NC">
      <formula>NOT(ISERROR(SEARCH("NC",Z689:Z702)))</formula>
    </cfRule>
  </conditionalFormatting>
  <conditionalFormatting sqref="Z677:Z684">
    <cfRule type="containsText" dxfId="194" priority="12994" stopIfTrue="1" operator="containsText" text="NS">
      <formula>NOT(ISERROR(SEARCH("NS",Z677:Z684)))</formula>
    </cfRule>
  </conditionalFormatting>
  <conditionalFormatting sqref="Z677:Z684">
    <cfRule type="containsText" dxfId="193" priority="12995" stopIfTrue="1" operator="containsText" text="DW">
      <formula>NOT(ISERROR(SEARCH("DW",Z677:Z684)))</formula>
    </cfRule>
  </conditionalFormatting>
  <conditionalFormatting sqref="Z677:Z684">
    <cfRule type="containsText" dxfId="192" priority="12996" stopIfTrue="1" operator="containsText" text="NC">
      <formula>NOT(ISERROR(SEARCH("NC",Z677:Z684)))</formula>
    </cfRule>
  </conditionalFormatting>
  <conditionalFormatting sqref="Z686">
    <cfRule type="containsText" dxfId="191" priority="12997" stopIfTrue="1" operator="containsText" text="NS">
      <formula>NOT(ISERROR(SEARCH("NS",Z686)))</formula>
    </cfRule>
  </conditionalFormatting>
  <conditionalFormatting sqref="Z686">
    <cfRule type="containsText" dxfId="190" priority="12998" stopIfTrue="1" operator="containsText" text="DW">
      <formula>NOT(ISERROR(SEARCH("DW",Z686)))</formula>
    </cfRule>
  </conditionalFormatting>
  <conditionalFormatting sqref="Z686">
    <cfRule type="containsText" dxfId="189" priority="12999" stopIfTrue="1" operator="containsText" text="NC">
      <formula>NOT(ISERROR(SEARCH("NC",Z686)))</formula>
    </cfRule>
  </conditionalFormatting>
  <conditionalFormatting sqref="Z687:Z688">
    <cfRule type="containsText" dxfId="188" priority="13000" stopIfTrue="1" operator="containsText" text="NS">
      <formula>NOT(ISERROR(SEARCH("NS",Z687:Z688)))</formula>
    </cfRule>
  </conditionalFormatting>
  <conditionalFormatting sqref="Z687:Z688">
    <cfRule type="containsText" dxfId="187" priority="13001" stopIfTrue="1" operator="containsText" text="DW">
      <formula>NOT(ISERROR(SEARCH("DW",Z687:Z688)))</formula>
    </cfRule>
  </conditionalFormatting>
  <conditionalFormatting sqref="Z687:Z688">
    <cfRule type="containsText" dxfId="186" priority="13002" stopIfTrue="1" operator="containsText" text="NC">
      <formula>NOT(ISERROR(SEARCH("NC",Z687:Z688)))</formula>
    </cfRule>
  </conditionalFormatting>
  <conditionalFormatting sqref="Z667">
    <cfRule type="containsText" dxfId="185" priority="13003" stopIfTrue="1" operator="containsText" text="NS">
      <formula>NOT(ISERROR(SEARCH("NS",Z667)))</formula>
    </cfRule>
  </conditionalFormatting>
  <conditionalFormatting sqref="Z667">
    <cfRule type="containsText" dxfId="184" priority="13004" stopIfTrue="1" operator="containsText" text="DW">
      <formula>NOT(ISERROR(SEARCH("DW",Z667)))</formula>
    </cfRule>
  </conditionalFormatting>
  <conditionalFormatting sqref="Z667">
    <cfRule type="containsText" dxfId="183" priority="13005" stopIfTrue="1" operator="containsText" text="NC">
      <formula>NOT(ISERROR(SEARCH("NC",Z667)))</formula>
    </cfRule>
  </conditionalFormatting>
  <conditionalFormatting sqref="Z674:Z676">
    <cfRule type="containsText" dxfId="182" priority="13006" stopIfTrue="1" operator="containsText" text="NS">
      <formula>NOT(ISERROR(SEARCH("NS",Z674:Z676)))</formula>
    </cfRule>
  </conditionalFormatting>
  <conditionalFormatting sqref="Z674:Z676">
    <cfRule type="containsText" dxfId="181" priority="13007" stopIfTrue="1" operator="containsText" text="DW">
      <formula>NOT(ISERROR(SEARCH("DW",Z674:Z676)))</formula>
    </cfRule>
  </conditionalFormatting>
  <conditionalFormatting sqref="Z674:Z676">
    <cfRule type="containsText" dxfId="180" priority="13008" stopIfTrue="1" operator="containsText" text="NC">
      <formula>NOT(ISERROR(SEARCH("NC",Z674:Z676)))</formula>
    </cfRule>
  </conditionalFormatting>
  <conditionalFormatting sqref="Z670:Z671">
    <cfRule type="containsText" dxfId="179" priority="13009" stopIfTrue="1" operator="containsText" text="NS">
      <formula>NOT(ISERROR(SEARCH("NS",Z670:Z671)))</formula>
    </cfRule>
  </conditionalFormatting>
  <conditionalFormatting sqref="Z670:Z671">
    <cfRule type="containsText" dxfId="178" priority="13010" stopIfTrue="1" operator="containsText" text="DW">
      <formula>NOT(ISERROR(SEARCH("DW",Z670:Z671)))</formula>
    </cfRule>
  </conditionalFormatting>
  <conditionalFormatting sqref="Z670:Z671">
    <cfRule type="containsText" dxfId="177" priority="13011" stopIfTrue="1" operator="containsText" text="NC">
      <formula>NOT(ISERROR(SEARCH("NC",Z670:Z671)))</formula>
    </cfRule>
  </conditionalFormatting>
  <conditionalFormatting sqref="Z668:Z669">
    <cfRule type="containsText" dxfId="176" priority="13012" stopIfTrue="1" operator="containsText" text="NS">
      <formula>NOT(ISERROR(SEARCH("NS",Z668:Z669)))</formula>
    </cfRule>
  </conditionalFormatting>
  <conditionalFormatting sqref="Z668:Z669">
    <cfRule type="containsText" dxfId="175" priority="13013" stopIfTrue="1" operator="containsText" text="DW">
      <formula>NOT(ISERROR(SEARCH("DW",Z668:Z669)))</formula>
    </cfRule>
  </conditionalFormatting>
  <conditionalFormatting sqref="Z668:Z669">
    <cfRule type="containsText" dxfId="174" priority="13014" stopIfTrue="1" operator="containsText" text="NC">
      <formula>NOT(ISERROR(SEARCH("NC",Z668:Z669)))</formula>
    </cfRule>
  </conditionalFormatting>
  <conditionalFormatting sqref="Z672">
    <cfRule type="containsText" dxfId="173" priority="13015" stopIfTrue="1" operator="containsText" text="NS">
      <formula>NOT(ISERROR(SEARCH("NS",Z672)))</formula>
    </cfRule>
  </conditionalFormatting>
  <conditionalFormatting sqref="Z672">
    <cfRule type="containsText" dxfId="172" priority="13016" stopIfTrue="1" operator="containsText" text="DW">
      <formula>NOT(ISERROR(SEARCH("DW",Z672)))</formula>
    </cfRule>
  </conditionalFormatting>
  <conditionalFormatting sqref="Z672">
    <cfRule type="containsText" dxfId="171" priority="13017" stopIfTrue="1" operator="containsText" text="NC">
      <formula>NOT(ISERROR(SEARCH("NC",Z672)))</formula>
    </cfRule>
  </conditionalFormatting>
  <conditionalFormatting sqref="Z673">
    <cfRule type="containsText" dxfId="170" priority="13018" stopIfTrue="1" operator="containsText" text="NS">
      <formula>NOT(ISERROR(SEARCH("NS",Z673)))</formula>
    </cfRule>
  </conditionalFormatting>
  <conditionalFormatting sqref="Z673">
    <cfRule type="containsText" dxfId="169" priority="13019" stopIfTrue="1" operator="containsText" text="DW">
      <formula>NOT(ISERROR(SEARCH("DW",Z673)))</formula>
    </cfRule>
  </conditionalFormatting>
  <conditionalFormatting sqref="Z673">
    <cfRule type="containsText" dxfId="168" priority="13020" stopIfTrue="1" operator="containsText" text="NC">
      <formula>NOT(ISERROR(SEARCH("NC",Z673)))</formula>
    </cfRule>
  </conditionalFormatting>
  <conditionalFormatting sqref="Z685">
    <cfRule type="containsText" dxfId="167" priority="13021" stopIfTrue="1" operator="containsText" text="NS">
      <formula>NOT(ISERROR(SEARCH("NS",Z685)))</formula>
    </cfRule>
  </conditionalFormatting>
  <conditionalFormatting sqref="Z685">
    <cfRule type="containsText" dxfId="166" priority="13022" stopIfTrue="1" operator="containsText" text="DW">
      <formula>NOT(ISERROR(SEARCH("DW",Z685)))</formula>
    </cfRule>
  </conditionalFormatting>
  <conditionalFormatting sqref="Z685">
    <cfRule type="containsText" dxfId="165" priority="13023" stopIfTrue="1" operator="containsText" text="NC">
      <formula>NOT(ISERROR(SEARCH("NC",Z685)))</formula>
    </cfRule>
  </conditionalFormatting>
  <conditionalFormatting sqref="AA663:AA666">
    <cfRule type="containsText" dxfId="164" priority="13024" stopIfTrue="1" operator="containsText" text="NS">
      <formula>NOT(ISERROR(SEARCH("NS",AA663:AA666)))</formula>
    </cfRule>
  </conditionalFormatting>
  <conditionalFormatting sqref="AA663:AA666">
    <cfRule type="containsText" dxfId="163" priority="13025" stopIfTrue="1" operator="containsText" text="DW">
      <formula>NOT(ISERROR(SEARCH("DW",AA663:AA666)))</formula>
    </cfRule>
  </conditionalFormatting>
  <conditionalFormatting sqref="AA663:AA666">
    <cfRule type="containsText" dxfId="162" priority="13026" stopIfTrue="1" operator="containsText" text="NC">
      <formula>NOT(ISERROR(SEARCH("NC",AA663:AA666)))</formula>
    </cfRule>
  </conditionalFormatting>
  <conditionalFormatting sqref="AA689:AA702">
    <cfRule type="containsText" dxfId="161" priority="13027" stopIfTrue="1" operator="containsText" text="NS">
      <formula>NOT(ISERROR(SEARCH("NS",AA689:AA702)))</formula>
    </cfRule>
  </conditionalFormatting>
  <conditionalFormatting sqref="AA689:AA702">
    <cfRule type="containsText" dxfId="160" priority="13028" stopIfTrue="1" operator="containsText" text="DW">
      <formula>NOT(ISERROR(SEARCH("DW",AA689:AA702)))</formula>
    </cfRule>
  </conditionalFormatting>
  <conditionalFormatting sqref="AA689:AA702">
    <cfRule type="containsText" dxfId="159" priority="13029" stopIfTrue="1" operator="containsText" text="NC">
      <formula>NOT(ISERROR(SEARCH("NC",AA689:AA702)))</formula>
    </cfRule>
  </conditionalFormatting>
  <conditionalFormatting sqref="AA677:AA684">
    <cfRule type="containsText" dxfId="158" priority="13030" stopIfTrue="1" operator="containsText" text="NS">
      <formula>NOT(ISERROR(SEARCH("NS",AA677:AA684)))</formula>
    </cfRule>
  </conditionalFormatting>
  <conditionalFormatting sqref="AA677:AA684">
    <cfRule type="containsText" dxfId="157" priority="13031" stopIfTrue="1" operator="containsText" text="DW">
      <formula>NOT(ISERROR(SEARCH("DW",AA677:AA684)))</formula>
    </cfRule>
  </conditionalFormatting>
  <conditionalFormatting sqref="AA677:AA684">
    <cfRule type="containsText" dxfId="156" priority="13032" stopIfTrue="1" operator="containsText" text="NC">
      <formula>NOT(ISERROR(SEARCH("NC",AA677:AA684)))</formula>
    </cfRule>
  </conditionalFormatting>
  <conditionalFormatting sqref="AA686">
    <cfRule type="containsText" dxfId="155" priority="13033" stopIfTrue="1" operator="containsText" text="NS">
      <formula>NOT(ISERROR(SEARCH("NS",AA686)))</formula>
    </cfRule>
  </conditionalFormatting>
  <conditionalFormatting sqref="AA686">
    <cfRule type="containsText" dxfId="154" priority="13034" stopIfTrue="1" operator="containsText" text="DW">
      <formula>NOT(ISERROR(SEARCH("DW",AA686)))</formula>
    </cfRule>
  </conditionalFormatting>
  <conditionalFormatting sqref="AA686">
    <cfRule type="containsText" dxfId="153" priority="13035" stopIfTrue="1" operator="containsText" text="NC">
      <formula>NOT(ISERROR(SEARCH("NC",AA686)))</formula>
    </cfRule>
  </conditionalFormatting>
  <conditionalFormatting sqref="AA687:AA688">
    <cfRule type="containsText" dxfId="152" priority="13036" stopIfTrue="1" operator="containsText" text="NS">
      <formula>NOT(ISERROR(SEARCH("NS",AA687:AA688)))</formula>
    </cfRule>
  </conditionalFormatting>
  <conditionalFormatting sqref="AA687:AA688">
    <cfRule type="containsText" dxfId="151" priority="13037" stopIfTrue="1" operator="containsText" text="DW">
      <formula>NOT(ISERROR(SEARCH("DW",AA687:AA688)))</formula>
    </cfRule>
  </conditionalFormatting>
  <conditionalFormatting sqref="AA687:AA688">
    <cfRule type="containsText" dxfId="150" priority="13038" stopIfTrue="1" operator="containsText" text="NC">
      <formula>NOT(ISERROR(SEARCH("NC",AA687:AA688)))</formula>
    </cfRule>
  </conditionalFormatting>
  <conditionalFormatting sqref="AA667">
    <cfRule type="containsText" dxfId="149" priority="13039" stopIfTrue="1" operator="containsText" text="NS">
      <formula>NOT(ISERROR(SEARCH("NS",AA667)))</formula>
    </cfRule>
  </conditionalFormatting>
  <conditionalFormatting sqref="AA667">
    <cfRule type="containsText" dxfId="148" priority="13040" stopIfTrue="1" operator="containsText" text="DW">
      <formula>NOT(ISERROR(SEARCH("DW",AA667)))</formula>
    </cfRule>
  </conditionalFormatting>
  <conditionalFormatting sqref="AA667">
    <cfRule type="containsText" dxfId="147" priority="13041" stopIfTrue="1" operator="containsText" text="NC">
      <formula>NOT(ISERROR(SEARCH("NC",AA667)))</formula>
    </cfRule>
  </conditionalFormatting>
  <conditionalFormatting sqref="AA674:AA676">
    <cfRule type="containsText" dxfId="146" priority="13042" stopIfTrue="1" operator="containsText" text="NS">
      <formula>NOT(ISERROR(SEARCH("NS",AA674:AA676)))</formula>
    </cfRule>
  </conditionalFormatting>
  <conditionalFormatting sqref="AA674:AA676">
    <cfRule type="containsText" dxfId="145" priority="13043" stopIfTrue="1" operator="containsText" text="DW">
      <formula>NOT(ISERROR(SEARCH("DW",AA674:AA676)))</formula>
    </cfRule>
  </conditionalFormatting>
  <conditionalFormatting sqref="AA674:AA676">
    <cfRule type="containsText" dxfId="144" priority="13044" stopIfTrue="1" operator="containsText" text="NC">
      <formula>NOT(ISERROR(SEARCH("NC",AA674:AA676)))</formula>
    </cfRule>
  </conditionalFormatting>
  <conditionalFormatting sqref="AA670:AA671">
    <cfRule type="containsText" dxfId="143" priority="13045" stopIfTrue="1" operator="containsText" text="NS">
      <formula>NOT(ISERROR(SEARCH("NS",AA670:AA671)))</formula>
    </cfRule>
  </conditionalFormatting>
  <conditionalFormatting sqref="AA670:AA671">
    <cfRule type="containsText" dxfId="142" priority="13046" stopIfTrue="1" operator="containsText" text="DW">
      <formula>NOT(ISERROR(SEARCH("DW",AA670:AA671)))</formula>
    </cfRule>
  </conditionalFormatting>
  <conditionalFormatting sqref="AA670:AA671">
    <cfRule type="containsText" dxfId="141" priority="13047" stopIfTrue="1" operator="containsText" text="NC">
      <formula>NOT(ISERROR(SEARCH("NC",AA670:AA671)))</formula>
    </cfRule>
  </conditionalFormatting>
  <conditionalFormatting sqref="AA668:AA669">
    <cfRule type="containsText" dxfId="140" priority="13048" stopIfTrue="1" operator="containsText" text="NS">
      <formula>NOT(ISERROR(SEARCH("NS",AA668:AA669)))</formula>
    </cfRule>
  </conditionalFormatting>
  <conditionalFormatting sqref="AA668:AA669">
    <cfRule type="containsText" dxfId="139" priority="13049" stopIfTrue="1" operator="containsText" text="DW">
      <formula>NOT(ISERROR(SEARCH("DW",AA668:AA669)))</formula>
    </cfRule>
  </conditionalFormatting>
  <conditionalFormatting sqref="AA668:AA669">
    <cfRule type="containsText" dxfId="138" priority="13050" stopIfTrue="1" operator="containsText" text="NC">
      <formula>NOT(ISERROR(SEARCH("NC",AA668:AA669)))</formula>
    </cfRule>
  </conditionalFormatting>
  <conditionalFormatting sqref="AA672">
    <cfRule type="containsText" dxfId="137" priority="13051" stopIfTrue="1" operator="containsText" text="NS">
      <formula>NOT(ISERROR(SEARCH("NS",AA672)))</formula>
    </cfRule>
  </conditionalFormatting>
  <conditionalFormatting sqref="AA672">
    <cfRule type="containsText" dxfId="136" priority="13052" stopIfTrue="1" operator="containsText" text="DW">
      <formula>NOT(ISERROR(SEARCH("DW",AA672)))</formula>
    </cfRule>
  </conditionalFormatting>
  <conditionalFormatting sqref="AA672">
    <cfRule type="containsText" dxfId="135" priority="13053" stopIfTrue="1" operator="containsText" text="NC">
      <formula>NOT(ISERROR(SEARCH("NC",AA672)))</formula>
    </cfRule>
  </conditionalFormatting>
  <conditionalFormatting sqref="AA673">
    <cfRule type="containsText" dxfId="134" priority="13054" stopIfTrue="1" operator="containsText" text="NS">
      <formula>NOT(ISERROR(SEARCH("NS",AA673)))</formula>
    </cfRule>
  </conditionalFormatting>
  <conditionalFormatting sqref="AA673">
    <cfRule type="containsText" dxfId="133" priority="13055" stopIfTrue="1" operator="containsText" text="DW">
      <formula>NOT(ISERROR(SEARCH("DW",AA673)))</formula>
    </cfRule>
  </conditionalFormatting>
  <conditionalFormatting sqref="AA673">
    <cfRule type="containsText" dxfId="132" priority="13056" stopIfTrue="1" operator="containsText" text="NC">
      <formula>NOT(ISERROR(SEARCH("NC",AA673)))</formula>
    </cfRule>
  </conditionalFormatting>
  <conditionalFormatting sqref="AA685">
    <cfRule type="containsText" dxfId="131" priority="13057" stopIfTrue="1" operator="containsText" text="NS">
      <formula>NOT(ISERROR(SEARCH("NS",AA685)))</formula>
    </cfRule>
  </conditionalFormatting>
  <conditionalFormatting sqref="AA685">
    <cfRule type="containsText" dxfId="130" priority="13058" stopIfTrue="1" operator="containsText" text="DW">
      <formula>NOT(ISERROR(SEARCH("DW",AA685)))</formula>
    </cfRule>
  </conditionalFormatting>
  <conditionalFormatting sqref="AA685">
    <cfRule type="containsText" dxfId="129" priority="13059" stopIfTrue="1" operator="containsText" text="NC">
      <formula>NOT(ISERROR(SEARCH("NC",AA685)))</formula>
    </cfRule>
  </conditionalFormatting>
  <conditionalFormatting sqref="X816:X819">
    <cfRule type="containsText" dxfId="128" priority="13060" stopIfTrue="1" operator="containsText" text="NS">
      <formula>NOT(ISERROR(SEARCH("NS",X816:X819)))</formula>
    </cfRule>
  </conditionalFormatting>
  <conditionalFormatting sqref="X816:X819">
    <cfRule type="containsText" dxfId="127" priority="13061" stopIfTrue="1" operator="containsText" text="DW">
      <formula>NOT(ISERROR(SEARCH("DW",X816:X819)))</formula>
    </cfRule>
  </conditionalFormatting>
  <conditionalFormatting sqref="X816:X819">
    <cfRule type="containsText" dxfId="126" priority="13062" stopIfTrue="1" operator="containsText" text="NC">
      <formula>NOT(ISERROR(SEARCH("NC",X816:X819)))</formula>
    </cfRule>
  </conditionalFormatting>
  <conditionalFormatting sqref="X840:X842">
    <cfRule type="containsText" dxfId="125" priority="13063" stopIfTrue="1" operator="containsText" text="NS">
      <formula>NOT(ISERROR(SEARCH("NS",X840:X842)))</formula>
    </cfRule>
  </conditionalFormatting>
  <conditionalFormatting sqref="X840:X842">
    <cfRule type="containsText" dxfId="124" priority="13064" stopIfTrue="1" operator="containsText" text="DW">
      <formula>NOT(ISERROR(SEARCH("DW",X840:X842)))</formula>
    </cfRule>
  </conditionalFormatting>
  <conditionalFormatting sqref="X840:X842">
    <cfRule type="containsText" dxfId="123" priority="13065" stopIfTrue="1" operator="containsText" text="NC">
      <formula>NOT(ISERROR(SEARCH("NC",X840:X842)))</formula>
    </cfRule>
  </conditionalFormatting>
  <conditionalFormatting sqref="X830:X836">
    <cfRule type="containsText" dxfId="122" priority="13066" stopIfTrue="1" operator="containsText" text="NS">
      <formula>NOT(ISERROR(SEARCH("NS",X830:X836)))</formula>
    </cfRule>
  </conditionalFormatting>
  <conditionalFormatting sqref="X830:X836">
    <cfRule type="containsText" dxfId="121" priority="13067" stopIfTrue="1" operator="containsText" text="DW">
      <formula>NOT(ISERROR(SEARCH("DW",X830:X836)))</formula>
    </cfRule>
  </conditionalFormatting>
  <conditionalFormatting sqref="X830:X836">
    <cfRule type="containsText" dxfId="120" priority="13068" stopIfTrue="1" operator="containsText" text="NC">
      <formula>NOT(ISERROR(SEARCH("NC",X830:X836)))</formula>
    </cfRule>
  </conditionalFormatting>
  <conditionalFormatting sqref="X837">
    <cfRule type="containsText" dxfId="119" priority="13069" stopIfTrue="1" operator="containsText" text="NS">
      <formula>NOT(ISERROR(SEARCH("NS",X837)))</formula>
    </cfRule>
  </conditionalFormatting>
  <conditionalFormatting sqref="X837">
    <cfRule type="containsText" dxfId="118" priority="13070" stopIfTrue="1" operator="containsText" text="DW">
      <formula>NOT(ISERROR(SEARCH("DW",X837)))</formula>
    </cfRule>
  </conditionalFormatting>
  <conditionalFormatting sqref="X837">
    <cfRule type="containsText" dxfId="117" priority="13071" stopIfTrue="1" operator="containsText" text="NC">
      <formula>NOT(ISERROR(SEARCH("NC",X837)))</formula>
    </cfRule>
  </conditionalFormatting>
  <conditionalFormatting sqref="X839">
    <cfRule type="containsText" dxfId="116" priority="13072" stopIfTrue="1" operator="containsText" text="NS">
      <formula>NOT(ISERROR(SEARCH("NS",X839)))</formula>
    </cfRule>
  </conditionalFormatting>
  <conditionalFormatting sqref="X839">
    <cfRule type="containsText" dxfId="115" priority="13073" stopIfTrue="1" operator="containsText" text="DW">
      <formula>NOT(ISERROR(SEARCH("DW",X839)))</formula>
    </cfRule>
  </conditionalFormatting>
  <conditionalFormatting sqref="X839">
    <cfRule type="containsText" dxfId="114" priority="13074" stopIfTrue="1" operator="containsText" text="NC">
      <formula>NOT(ISERROR(SEARCH("NC",X839)))</formula>
    </cfRule>
  </conditionalFormatting>
  <conditionalFormatting sqref="X820">
    <cfRule type="containsText" dxfId="113" priority="13075" stopIfTrue="1" operator="containsText" text="NS">
      <formula>NOT(ISERROR(SEARCH("NS",X820)))</formula>
    </cfRule>
  </conditionalFormatting>
  <conditionalFormatting sqref="X820">
    <cfRule type="containsText" dxfId="112" priority="13076" stopIfTrue="1" operator="containsText" text="DW">
      <formula>NOT(ISERROR(SEARCH("DW",X820)))</formula>
    </cfRule>
  </conditionalFormatting>
  <conditionalFormatting sqref="X820">
    <cfRule type="containsText" dxfId="111" priority="13077" stopIfTrue="1" operator="containsText" text="NC">
      <formula>NOT(ISERROR(SEARCH("NC",X820)))</formula>
    </cfRule>
  </conditionalFormatting>
  <conditionalFormatting sqref="X827:X829">
    <cfRule type="containsText" dxfId="110" priority="13078" stopIfTrue="1" operator="containsText" text="NS">
      <formula>NOT(ISERROR(SEARCH("NS",X827:X829)))</formula>
    </cfRule>
  </conditionalFormatting>
  <conditionalFormatting sqref="X827:X829">
    <cfRule type="containsText" dxfId="109" priority="13079" stopIfTrue="1" operator="containsText" text="DW">
      <formula>NOT(ISERROR(SEARCH("DW",X827:X829)))</formula>
    </cfRule>
  </conditionalFormatting>
  <conditionalFormatting sqref="X827:X829">
    <cfRule type="containsText" dxfId="108" priority="13080" stopIfTrue="1" operator="containsText" text="NC">
      <formula>NOT(ISERROR(SEARCH("NC",X827:X829)))</formula>
    </cfRule>
  </conditionalFormatting>
  <conditionalFormatting sqref="X823:X824">
    <cfRule type="containsText" dxfId="107" priority="13081" stopIfTrue="1" operator="containsText" text="NS">
      <formula>NOT(ISERROR(SEARCH("NS",X823:X824)))</formula>
    </cfRule>
  </conditionalFormatting>
  <conditionalFormatting sqref="X823:X824">
    <cfRule type="containsText" dxfId="106" priority="13082" stopIfTrue="1" operator="containsText" text="DW">
      <formula>NOT(ISERROR(SEARCH("DW",X823:X824)))</formula>
    </cfRule>
  </conditionalFormatting>
  <conditionalFormatting sqref="X823:X824">
    <cfRule type="containsText" dxfId="105" priority="13083" stopIfTrue="1" operator="containsText" text="NC">
      <formula>NOT(ISERROR(SEARCH("NC",X823:X824)))</formula>
    </cfRule>
  </conditionalFormatting>
  <conditionalFormatting sqref="X821:X822">
    <cfRule type="containsText" dxfId="104" priority="13084" stopIfTrue="1" operator="containsText" text="NS">
      <formula>NOT(ISERROR(SEARCH("NS",X821:X822)))</formula>
    </cfRule>
  </conditionalFormatting>
  <conditionalFormatting sqref="X821:X822">
    <cfRule type="containsText" dxfId="103" priority="13085" stopIfTrue="1" operator="containsText" text="DW">
      <formula>NOT(ISERROR(SEARCH("DW",X821:X822)))</formula>
    </cfRule>
  </conditionalFormatting>
  <conditionalFormatting sqref="X821:X822">
    <cfRule type="containsText" dxfId="102" priority="13086" stopIfTrue="1" operator="containsText" text="NC">
      <formula>NOT(ISERROR(SEARCH("NC",X821:X822)))</formula>
    </cfRule>
  </conditionalFormatting>
  <conditionalFormatting sqref="X825">
    <cfRule type="containsText" dxfId="101" priority="13087" stopIfTrue="1" operator="containsText" text="NS">
      <formula>NOT(ISERROR(SEARCH("NS",X825)))</formula>
    </cfRule>
  </conditionalFormatting>
  <conditionalFormatting sqref="X825">
    <cfRule type="containsText" dxfId="100" priority="13088" stopIfTrue="1" operator="containsText" text="DW">
      <formula>NOT(ISERROR(SEARCH("DW",X825)))</formula>
    </cfRule>
  </conditionalFormatting>
  <conditionalFormatting sqref="X825">
    <cfRule type="containsText" dxfId="99" priority="13089" stopIfTrue="1" operator="containsText" text="NC">
      <formula>NOT(ISERROR(SEARCH("NC",X825)))</formula>
    </cfRule>
  </conditionalFormatting>
  <conditionalFormatting sqref="X826">
    <cfRule type="containsText" dxfId="98" priority="13090" stopIfTrue="1" operator="containsText" text="NS">
      <formula>NOT(ISERROR(SEARCH("NS",X826)))</formula>
    </cfRule>
  </conditionalFormatting>
  <conditionalFormatting sqref="X826">
    <cfRule type="containsText" dxfId="97" priority="13091" stopIfTrue="1" operator="containsText" text="DW">
      <formula>NOT(ISERROR(SEARCH("DW",X826)))</formula>
    </cfRule>
  </conditionalFormatting>
  <conditionalFormatting sqref="X826">
    <cfRule type="containsText" dxfId="96" priority="13092" stopIfTrue="1" operator="containsText" text="NC">
      <formula>NOT(ISERROR(SEARCH("NC",X826)))</formula>
    </cfRule>
  </conditionalFormatting>
  <conditionalFormatting sqref="X838">
    <cfRule type="containsText" dxfId="95" priority="13093" stopIfTrue="1" operator="containsText" text="NS">
      <formula>NOT(ISERROR(SEARCH("NS",X838)))</formula>
    </cfRule>
  </conditionalFormatting>
  <conditionalFormatting sqref="X838">
    <cfRule type="containsText" dxfId="94" priority="13094" stopIfTrue="1" operator="containsText" text="DW">
      <formula>NOT(ISERROR(SEARCH("DW",X838)))</formula>
    </cfRule>
  </conditionalFormatting>
  <conditionalFormatting sqref="X838">
    <cfRule type="containsText" dxfId="93" priority="13095" stopIfTrue="1" operator="containsText" text="NC">
      <formula>NOT(ISERROR(SEARCH("NC",X838)))</formula>
    </cfRule>
  </conditionalFormatting>
  <conditionalFormatting sqref="AS942">
    <cfRule type="containsText" dxfId="92" priority="13096" stopIfTrue="1" operator="containsText" text="NS">
      <formula>NOT(ISERROR(SEARCH("NS",AS942)))</formula>
    </cfRule>
  </conditionalFormatting>
  <conditionalFormatting sqref="AS942">
    <cfRule type="containsText" dxfId="91" priority="13097" stopIfTrue="1" operator="containsText" text="DW">
      <formula>NOT(ISERROR(SEARCH("DW",AS942)))</formula>
    </cfRule>
  </conditionalFormatting>
  <conditionalFormatting sqref="AS942">
    <cfRule type="containsText" dxfId="90" priority="13098" stopIfTrue="1" operator="containsText" text="NC">
      <formula>NOT(ISERROR(SEARCH("NC",AS942)))</formula>
    </cfRule>
  </conditionalFormatting>
  <conditionalFormatting sqref="AS918:AS941">
    <cfRule type="containsText" dxfId="89" priority="13099" stopIfTrue="1" operator="containsText" text="NS">
      <formula>NOT(ISERROR(SEARCH("NS",AS918:AS941)))</formula>
    </cfRule>
  </conditionalFormatting>
  <conditionalFormatting sqref="AS918:AS941">
    <cfRule type="containsText" dxfId="88" priority="13100" stopIfTrue="1" operator="containsText" text="DW">
      <formula>NOT(ISERROR(SEARCH("DW",AS918:AS941)))</formula>
    </cfRule>
  </conditionalFormatting>
  <conditionalFormatting sqref="AS918:AS941">
    <cfRule type="containsText" dxfId="87" priority="13101" stopIfTrue="1" operator="containsText" text="NC">
      <formula>NOT(ISERROR(SEARCH("NC",AS918:AS941)))</formula>
    </cfRule>
  </conditionalFormatting>
  <conditionalFormatting sqref="AS943:AS944">
    <cfRule type="containsText" dxfId="86" priority="13102" stopIfTrue="1" operator="containsText" text="NS">
      <formula>NOT(ISERROR(SEARCH("NS",AS943:AS944)))</formula>
    </cfRule>
  </conditionalFormatting>
  <conditionalFormatting sqref="AS943:AS944">
    <cfRule type="containsText" dxfId="85" priority="13103" stopIfTrue="1" operator="containsText" text="DW">
      <formula>NOT(ISERROR(SEARCH("DW",AS943:AS944)))</formula>
    </cfRule>
  </conditionalFormatting>
  <conditionalFormatting sqref="AS943:AS944">
    <cfRule type="containsText" dxfId="84" priority="13104" stopIfTrue="1" operator="containsText" text="NC">
      <formula>NOT(ISERROR(SEARCH("NC",AS943:AS944)))</formula>
    </cfRule>
  </conditionalFormatting>
  <conditionalFormatting sqref="AR942">
    <cfRule type="containsText" dxfId="83" priority="13105" stopIfTrue="1" operator="containsText" text="NS">
      <formula>NOT(ISERROR(SEARCH("NS",AR942)))</formula>
    </cfRule>
  </conditionalFormatting>
  <conditionalFormatting sqref="AR942">
    <cfRule type="containsText" dxfId="82" priority="13106" stopIfTrue="1" operator="containsText" text="DW">
      <formula>NOT(ISERROR(SEARCH("DW",AR942)))</formula>
    </cfRule>
  </conditionalFormatting>
  <conditionalFormatting sqref="AR942">
    <cfRule type="containsText" dxfId="81" priority="13107" stopIfTrue="1" operator="containsText" text="NC">
      <formula>NOT(ISERROR(SEARCH("NC",AR942)))</formula>
    </cfRule>
  </conditionalFormatting>
  <conditionalFormatting sqref="AR918:AR941">
    <cfRule type="containsText" dxfId="80" priority="13108" stopIfTrue="1" operator="containsText" text="NS">
      <formula>NOT(ISERROR(SEARCH("NS",AR918:AR941)))</formula>
    </cfRule>
  </conditionalFormatting>
  <conditionalFormatting sqref="AR918:AR941">
    <cfRule type="containsText" dxfId="79" priority="13109" stopIfTrue="1" operator="containsText" text="DW">
      <formula>NOT(ISERROR(SEARCH("DW",AR918:AR941)))</formula>
    </cfRule>
  </conditionalFormatting>
  <conditionalFormatting sqref="AR918:AR941">
    <cfRule type="containsText" dxfId="78" priority="13110" stopIfTrue="1" operator="containsText" text="NC">
      <formula>NOT(ISERROR(SEARCH("NC",AR918:AR941)))</formula>
    </cfRule>
  </conditionalFormatting>
  <conditionalFormatting sqref="AR943:AR944">
    <cfRule type="containsText" dxfId="77" priority="13111" stopIfTrue="1" operator="containsText" text="NS">
      <formula>NOT(ISERROR(SEARCH("NS",AR943:AR944)))</formula>
    </cfRule>
  </conditionalFormatting>
  <conditionalFormatting sqref="AR943:AR944">
    <cfRule type="containsText" dxfId="76" priority="13112" stopIfTrue="1" operator="containsText" text="DW">
      <formula>NOT(ISERROR(SEARCH("DW",AR943:AR944)))</formula>
    </cfRule>
  </conditionalFormatting>
  <conditionalFormatting sqref="AR943:AR944">
    <cfRule type="containsText" dxfId="75" priority="13113" stopIfTrue="1" operator="containsText" text="NC">
      <formula>NOT(ISERROR(SEARCH("NC",AR943:AR944)))</formula>
    </cfRule>
  </conditionalFormatting>
  <conditionalFormatting sqref="AS975:AS976">
    <cfRule type="containsText" dxfId="74" priority="13114" stopIfTrue="1" operator="containsText" text="NS">
      <formula>NOT(ISERROR(SEARCH("NS",AS975:AS976)))</formula>
    </cfRule>
  </conditionalFormatting>
  <conditionalFormatting sqref="AS975:AS976">
    <cfRule type="containsText" dxfId="73" priority="13115" stopIfTrue="1" operator="containsText" text="DW">
      <formula>NOT(ISERROR(SEARCH("DW",AS975:AS976)))</formula>
    </cfRule>
  </conditionalFormatting>
  <conditionalFormatting sqref="AS975:AS976">
    <cfRule type="containsText" dxfId="72" priority="13116" stopIfTrue="1" operator="containsText" text="NC">
      <formula>NOT(ISERROR(SEARCH("NC",AS975:AS976)))</formula>
    </cfRule>
  </conditionalFormatting>
  <conditionalFormatting sqref="AS978:AS979">
    <cfRule type="containsText" dxfId="71" priority="13117" stopIfTrue="1" operator="containsText" text="NS">
      <formula>NOT(ISERROR(SEARCH("NS",AS978:AS979)))</formula>
    </cfRule>
  </conditionalFormatting>
  <conditionalFormatting sqref="AS978:AS979">
    <cfRule type="containsText" dxfId="70" priority="13118" stopIfTrue="1" operator="containsText" text="DW">
      <formula>NOT(ISERROR(SEARCH("DW",AS978:AS979)))</formula>
    </cfRule>
  </conditionalFormatting>
  <conditionalFormatting sqref="AS978:AS979">
    <cfRule type="containsText" dxfId="69" priority="13119" stopIfTrue="1" operator="containsText" text="NC">
      <formula>NOT(ISERROR(SEARCH("NC",AS978:AS979)))</formula>
    </cfRule>
  </conditionalFormatting>
  <conditionalFormatting sqref="AQ986:AQ988">
    <cfRule type="containsText" dxfId="68" priority="13120" stopIfTrue="1" operator="containsText" text="NS">
      <formula>NOT(ISERROR(SEARCH("NS",AQ986:AQ988)))</formula>
    </cfRule>
  </conditionalFormatting>
  <conditionalFormatting sqref="AQ986:AQ988">
    <cfRule type="containsText" dxfId="67" priority="13121" stopIfTrue="1" operator="containsText" text="DW">
      <formula>NOT(ISERROR(SEARCH("DW",AQ986:AQ988)))</formula>
    </cfRule>
  </conditionalFormatting>
  <conditionalFormatting sqref="AQ986:AQ988">
    <cfRule type="containsText" dxfId="66" priority="13122" stopIfTrue="1" operator="containsText" text="NC">
      <formula>NOT(ISERROR(SEARCH("NC",AQ986:AQ988)))</formula>
    </cfRule>
  </conditionalFormatting>
  <conditionalFormatting sqref="AQ990">
    <cfRule type="containsText" dxfId="65" priority="13123" stopIfTrue="1" operator="containsText" text="NS">
      <formula>NOT(ISERROR(SEARCH("NS",AQ990)))</formula>
    </cfRule>
  </conditionalFormatting>
  <conditionalFormatting sqref="AQ990">
    <cfRule type="containsText" dxfId="64" priority="13124" stopIfTrue="1" operator="containsText" text="DW">
      <formula>NOT(ISERROR(SEARCH("DW",AQ990)))</formula>
    </cfRule>
  </conditionalFormatting>
  <conditionalFormatting sqref="AQ990">
    <cfRule type="containsText" dxfId="63" priority="13125" stopIfTrue="1" operator="containsText" text="NC">
      <formula>NOT(ISERROR(SEARCH("NC",AQ990)))</formula>
    </cfRule>
  </conditionalFormatting>
  <conditionalFormatting sqref="AQ992:AQ993">
    <cfRule type="containsText" dxfId="62" priority="13126" stopIfTrue="1" operator="containsText" text="NS">
      <formula>NOT(ISERROR(SEARCH("NS",AQ992:AQ993)))</formula>
    </cfRule>
  </conditionalFormatting>
  <conditionalFormatting sqref="AQ992:AQ993">
    <cfRule type="containsText" dxfId="61" priority="13127" stopIfTrue="1" operator="containsText" text="DW">
      <formula>NOT(ISERROR(SEARCH("DW",AQ992:AQ993)))</formula>
    </cfRule>
  </conditionalFormatting>
  <conditionalFormatting sqref="AQ992:AQ993">
    <cfRule type="containsText" dxfId="60" priority="13128" stopIfTrue="1" operator="containsText" text="NC">
      <formula>NOT(ISERROR(SEARCH("NC",AQ992:AQ993)))</formula>
    </cfRule>
  </conditionalFormatting>
  <conditionalFormatting sqref="AQ995">
    <cfRule type="containsText" dxfId="59" priority="13129" stopIfTrue="1" operator="containsText" text="NS">
      <formula>NOT(ISERROR(SEARCH("NS",AQ995)))</formula>
    </cfRule>
  </conditionalFormatting>
  <conditionalFormatting sqref="AQ995">
    <cfRule type="containsText" dxfId="58" priority="13130" stopIfTrue="1" operator="containsText" text="DW">
      <formula>NOT(ISERROR(SEARCH("DW",AQ995)))</formula>
    </cfRule>
  </conditionalFormatting>
  <conditionalFormatting sqref="AQ995">
    <cfRule type="containsText" dxfId="57" priority="13131" stopIfTrue="1" operator="containsText" text="NC">
      <formula>NOT(ISERROR(SEARCH("NC",AQ995)))</formula>
    </cfRule>
  </conditionalFormatting>
  <conditionalFormatting sqref="AQ997">
    <cfRule type="containsText" dxfId="56" priority="13132" stopIfTrue="1" operator="containsText" text="NS">
      <formula>NOT(ISERROR(SEARCH("NS",AQ997)))</formula>
    </cfRule>
  </conditionalFormatting>
  <conditionalFormatting sqref="AQ997">
    <cfRule type="containsText" dxfId="55" priority="13133" stopIfTrue="1" operator="containsText" text="DW">
      <formula>NOT(ISERROR(SEARCH("DW",AQ997)))</formula>
    </cfRule>
  </conditionalFormatting>
  <conditionalFormatting sqref="AQ997">
    <cfRule type="containsText" dxfId="54" priority="13134" stopIfTrue="1" operator="containsText" text="NC">
      <formula>NOT(ISERROR(SEARCH("NC",AQ997)))</formula>
    </cfRule>
  </conditionalFormatting>
  <conditionalFormatting sqref="AQ991">
    <cfRule type="containsText" dxfId="53" priority="13135" stopIfTrue="1" operator="containsText" text="NS">
      <formula>NOT(ISERROR(SEARCH("NS",AQ991)))</formula>
    </cfRule>
  </conditionalFormatting>
  <conditionalFormatting sqref="AQ991">
    <cfRule type="containsText" dxfId="52" priority="13136" stopIfTrue="1" operator="containsText" text="DW">
      <formula>NOT(ISERROR(SEARCH("DW",AQ991)))</formula>
    </cfRule>
  </conditionalFormatting>
  <conditionalFormatting sqref="AQ991">
    <cfRule type="containsText" dxfId="51" priority="13137" stopIfTrue="1" operator="containsText" text="NC">
      <formula>NOT(ISERROR(SEARCH("NC",AQ991)))</formula>
    </cfRule>
  </conditionalFormatting>
  <conditionalFormatting sqref="AQ989">
    <cfRule type="containsText" dxfId="50" priority="13138" stopIfTrue="1" operator="containsText" text="NS">
      <formula>NOT(ISERROR(SEARCH("NS",AQ989)))</formula>
    </cfRule>
  </conditionalFormatting>
  <conditionalFormatting sqref="AQ989">
    <cfRule type="containsText" dxfId="49" priority="13139" stopIfTrue="1" operator="containsText" text="DW">
      <formula>NOT(ISERROR(SEARCH("DW",AQ989)))</formula>
    </cfRule>
  </conditionalFormatting>
  <conditionalFormatting sqref="AQ989">
    <cfRule type="containsText" dxfId="48" priority="13140" stopIfTrue="1" operator="containsText" text="NC">
      <formula>NOT(ISERROR(SEARCH("NC",AQ989)))</formula>
    </cfRule>
  </conditionalFormatting>
  <conditionalFormatting sqref="AW989">
    <cfRule type="containsText" dxfId="47" priority="13141" stopIfTrue="1" operator="containsText" text="NS">
      <formula>NOT(ISERROR(SEARCH("NS",AW989)))</formula>
    </cfRule>
  </conditionalFormatting>
  <conditionalFormatting sqref="AW989">
    <cfRule type="containsText" dxfId="46" priority="13142" stopIfTrue="1" operator="containsText" text="DW">
      <formula>NOT(ISERROR(SEARCH("DW",AW989)))</formula>
    </cfRule>
  </conditionalFormatting>
  <conditionalFormatting sqref="AW989">
    <cfRule type="containsText" dxfId="45" priority="13143" stopIfTrue="1" operator="containsText" text="NC">
      <formula>NOT(ISERROR(SEARCH("NC",AW989)))</formula>
    </cfRule>
  </conditionalFormatting>
  <conditionalFormatting sqref="AW991">
    <cfRule type="containsText" dxfId="44" priority="13144" stopIfTrue="1" operator="containsText" text="NS">
      <formula>NOT(ISERROR(SEARCH("NS",AW991)))</formula>
    </cfRule>
  </conditionalFormatting>
  <conditionalFormatting sqref="AW991">
    <cfRule type="containsText" dxfId="43" priority="13145" stopIfTrue="1" operator="containsText" text="DW">
      <formula>NOT(ISERROR(SEARCH("DW",AW991)))</formula>
    </cfRule>
  </conditionalFormatting>
  <conditionalFormatting sqref="AW991">
    <cfRule type="containsText" dxfId="42" priority="13146" stopIfTrue="1" operator="containsText" text="NC">
      <formula>NOT(ISERROR(SEARCH("NC",AW991)))</formula>
    </cfRule>
  </conditionalFormatting>
  <conditionalFormatting sqref="AW990">
    <cfRule type="containsText" dxfId="41" priority="13147" stopIfTrue="1" operator="containsText" text="NS">
      <formula>NOT(ISERROR(SEARCH("NS",AW990)))</formula>
    </cfRule>
  </conditionalFormatting>
  <conditionalFormatting sqref="AW990">
    <cfRule type="containsText" dxfId="40" priority="13148" stopIfTrue="1" operator="containsText" text="DW">
      <formula>NOT(ISERROR(SEARCH("DW",AW990)))</formula>
    </cfRule>
  </conditionalFormatting>
  <conditionalFormatting sqref="AW990">
    <cfRule type="containsText" dxfId="39" priority="13149" stopIfTrue="1" operator="containsText" text="NC">
      <formula>NOT(ISERROR(SEARCH("NC",AW990)))</formula>
    </cfRule>
  </conditionalFormatting>
  <conditionalFormatting sqref="AW986:AW988">
    <cfRule type="containsText" dxfId="38" priority="13150" stopIfTrue="1" operator="containsText" text="NS">
      <formula>NOT(ISERROR(SEARCH("NS",AW986:AW988)))</formula>
    </cfRule>
  </conditionalFormatting>
  <conditionalFormatting sqref="AW986:AW988">
    <cfRule type="containsText" dxfId="37" priority="13151" stopIfTrue="1" operator="containsText" text="DW">
      <formula>NOT(ISERROR(SEARCH("DW",AW986:AW988)))</formula>
    </cfRule>
  </conditionalFormatting>
  <conditionalFormatting sqref="AW986:AW988">
    <cfRule type="containsText" dxfId="36" priority="13152" stopIfTrue="1" operator="containsText" text="NC">
      <formula>NOT(ISERROR(SEARCH("NC",AW986:AW988)))</formula>
    </cfRule>
  </conditionalFormatting>
  <conditionalFormatting sqref="AW969:AW970">
    <cfRule type="containsText" dxfId="35" priority="13153" stopIfTrue="1" operator="containsText" text="NS">
      <formula>NOT(ISERROR(SEARCH("NS",AW969:AW970)))</formula>
    </cfRule>
  </conditionalFormatting>
  <conditionalFormatting sqref="AW969:AW970">
    <cfRule type="containsText" dxfId="34" priority="13154" stopIfTrue="1" operator="containsText" text="DW">
      <formula>NOT(ISERROR(SEARCH("DW",AW969:AW970)))</formula>
    </cfRule>
  </conditionalFormatting>
  <conditionalFormatting sqref="AW969:AW970">
    <cfRule type="containsText" dxfId="33" priority="13155" stopIfTrue="1" operator="containsText" text="NC">
      <formula>NOT(ISERROR(SEARCH("NC",AW969:AW970)))</formula>
    </cfRule>
  </conditionalFormatting>
  <conditionalFormatting sqref="AA1020:AA1023">
    <cfRule type="containsText" dxfId="32" priority="13156" stopIfTrue="1" operator="containsText" text="NS">
      <formula>NOT(ISERROR(SEARCH("NS",AA1020:AA1023)))</formula>
    </cfRule>
  </conditionalFormatting>
  <conditionalFormatting sqref="AA1020:AA1023">
    <cfRule type="containsText" dxfId="31" priority="13157" stopIfTrue="1" operator="containsText" text="DW">
      <formula>NOT(ISERROR(SEARCH("DW",AA1020:AA1023)))</formula>
    </cfRule>
  </conditionalFormatting>
  <conditionalFormatting sqref="AA1020:AA1023">
    <cfRule type="containsText" dxfId="30" priority="13158" stopIfTrue="1" operator="containsText" text="NC">
      <formula>NOT(ISERROR(SEARCH("NC",AA1020:AA1023)))</formula>
    </cfRule>
  </conditionalFormatting>
  <conditionalFormatting sqref="AA1045:AA1047">
    <cfRule type="containsText" dxfId="29" priority="13159" stopIfTrue="1" operator="containsText" text="NS">
      <formula>NOT(ISERROR(SEARCH("NS",AA1045:AA1047)))</formula>
    </cfRule>
  </conditionalFormatting>
  <conditionalFormatting sqref="AA1045:AA1047">
    <cfRule type="containsText" dxfId="28" priority="13160" stopIfTrue="1" operator="containsText" text="DW">
      <formula>NOT(ISERROR(SEARCH("DW",AA1045:AA1047)))</formula>
    </cfRule>
  </conditionalFormatting>
  <conditionalFormatting sqref="AA1045:AA1047">
    <cfRule type="containsText" dxfId="27" priority="13161" stopIfTrue="1" operator="containsText" text="NC">
      <formula>NOT(ISERROR(SEARCH("NC",AA1045:AA1047)))</formula>
    </cfRule>
  </conditionalFormatting>
  <conditionalFormatting sqref="AA1034:AA1041">
    <cfRule type="containsText" dxfId="26" priority="13162" stopIfTrue="1" operator="containsText" text="NS">
      <formula>NOT(ISERROR(SEARCH("NS",AA1034:AA1041)))</formula>
    </cfRule>
  </conditionalFormatting>
  <conditionalFormatting sqref="AA1034:AA1041">
    <cfRule type="containsText" dxfId="25" priority="13163" stopIfTrue="1" operator="containsText" text="DW">
      <formula>NOT(ISERROR(SEARCH("DW",AA1034:AA1041)))</formula>
    </cfRule>
  </conditionalFormatting>
  <conditionalFormatting sqref="AA1034:AA1041">
    <cfRule type="containsText" dxfId="24" priority="13164" stopIfTrue="1" operator="containsText" text="NC">
      <formula>NOT(ISERROR(SEARCH("NC",AA1034:AA1041)))</formula>
    </cfRule>
  </conditionalFormatting>
  <conditionalFormatting sqref="AA1043:AA1044">
    <cfRule type="containsText" dxfId="23" priority="13165" stopIfTrue="1" operator="containsText" text="NS">
      <formula>NOT(ISERROR(SEARCH("NS",AA1043:AA1044)))</formula>
    </cfRule>
  </conditionalFormatting>
  <conditionalFormatting sqref="AA1043:AA1044">
    <cfRule type="containsText" dxfId="22" priority="13166" stopIfTrue="1" operator="containsText" text="DW">
      <formula>NOT(ISERROR(SEARCH("DW",AA1043:AA1044)))</formula>
    </cfRule>
  </conditionalFormatting>
  <conditionalFormatting sqref="AA1043:AA1044">
    <cfRule type="containsText" dxfId="21" priority="13167" stopIfTrue="1" operator="containsText" text="NC">
      <formula>NOT(ISERROR(SEARCH("NC",AA1043:AA1044)))</formula>
    </cfRule>
  </conditionalFormatting>
  <conditionalFormatting sqref="AA1024">
    <cfRule type="containsText" dxfId="20" priority="13168" stopIfTrue="1" operator="containsText" text="NS">
      <formula>NOT(ISERROR(SEARCH("NS",AA1024)))</formula>
    </cfRule>
  </conditionalFormatting>
  <conditionalFormatting sqref="AA1024">
    <cfRule type="containsText" dxfId="19" priority="13169" stopIfTrue="1" operator="containsText" text="DW">
      <formula>NOT(ISERROR(SEARCH("DW",AA1024)))</formula>
    </cfRule>
  </conditionalFormatting>
  <conditionalFormatting sqref="AA1024">
    <cfRule type="containsText" dxfId="18" priority="13170" stopIfTrue="1" operator="containsText" text="NC">
      <formula>NOT(ISERROR(SEARCH("NC",AA1024)))</formula>
    </cfRule>
  </conditionalFormatting>
  <conditionalFormatting sqref="AA1031:AA1033">
    <cfRule type="containsText" dxfId="17" priority="13171" stopIfTrue="1" operator="containsText" text="NS">
      <formula>NOT(ISERROR(SEARCH("NS",AA1031:AA1033)))</formula>
    </cfRule>
  </conditionalFormatting>
  <conditionalFormatting sqref="AA1031:AA1033">
    <cfRule type="containsText" dxfId="16" priority="13172" stopIfTrue="1" operator="containsText" text="DW">
      <formula>NOT(ISERROR(SEARCH("DW",AA1031:AA1033)))</formula>
    </cfRule>
  </conditionalFormatting>
  <conditionalFormatting sqref="AA1031:AA1033">
    <cfRule type="containsText" dxfId="15" priority="13173" stopIfTrue="1" operator="containsText" text="NC">
      <formula>NOT(ISERROR(SEARCH("NC",AA1031:AA1033)))</formula>
    </cfRule>
  </conditionalFormatting>
  <conditionalFormatting sqref="AA1027:AA1028">
    <cfRule type="containsText" dxfId="14" priority="13174" stopIfTrue="1" operator="containsText" text="NS">
      <formula>NOT(ISERROR(SEARCH("NS",AA1027:AA1028)))</formula>
    </cfRule>
  </conditionalFormatting>
  <conditionalFormatting sqref="AA1027:AA1028">
    <cfRule type="containsText" dxfId="13" priority="13175" stopIfTrue="1" operator="containsText" text="DW">
      <formula>NOT(ISERROR(SEARCH("DW",AA1027:AA1028)))</formula>
    </cfRule>
  </conditionalFormatting>
  <conditionalFormatting sqref="AA1027:AA1028">
    <cfRule type="containsText" dxfId="12" priority="13176" stopIfTrue="1" operator="containsText" text="NC">
      <formula>NOT(ISERROR(SEARCH("NC",AA1027:AA1028)))</formula>
    </cfRule>
  </conditionalFormatting>
  <conditionalFormatting sqref="AA1025:AA1026">
    <cfRule type="containsText" dxfId="11" priority="13177" stopIfTrue="1" operator="containsText" text="NS">
      <formula>NOT(ISERROR(SEARCH("NS",AA1025:AA1026)))</formula>
    </cfRule>
  </conditionalFormatting>
  <conditionalFormatting sqref="AA1025:AA1026">
    <cfRule type="containsText" dxfId="10" priority="13178" stopIfTrue="1" operator="containsText" text="DW">
      <formula>NOT(ISERROR(SEARCH("DW",AA1025:AA1026)))</formula>
    </cfRule>
  </conditionalFormatting>
  <conditionalFormatting sqref="AA1025:AA1026">
    <cfRule type="containsText" dxfId="9" priority="13179" stopIfTrue="1" operator="containsText" text="NC">
      <formula>NOT(ISERROR(SEARCH("NC",AA1025:AA1026)))</formula>
    </cfRule>
  </conditionalFormatting>
  <conditionalFormatting sqref="AA1029">
    <cfRule type="containsText" dxfId="8" priority="13180" stopIfTrue="1" operator="containsText" text="NS">
      <formula>NOT(ISERROR(SEARCH("NS",AA1029)))</formula>
    </cfRule>
  </conditionalFormatting>
  <conditionalFormatting sqref="AA1029">
    <cfRule type="containsText" dxfId="7" priority="13181" stopIfTrue="1" operator="containsText" text="DW">
      <formula>NOT(ISERROR(SEARCH("DW",AA1029)))</formula>
    </cfRule>
  </conditionalFormatting>
  <conditionalFormatting sqref="AA1029">
    <cfRule type="containsText" dxfId="6" priority="13182" stopIfTrue="1" operator="containsText" text="NC">
      <formula>NOT(ISERROR(SEARCH("NC",AA1029)))</formula>
    </cfRule>
  </conditionalFormatting>
  <conditionalFormatting sqref="AA1030">
    <cfRule type="containsText" dxfId="5" priority="13183" stopIfTrue="1" operator="containsText" text="NS">
      <formula>NOT(ISERROR(SEARCH("NS",AA1030)))</formula>
    </cfRule>
  </conditionalFormatting>
  <conditionalFormatting sqref="AA1030">
    <cfRule type="containsText" dxfId="4" priority="13184" stopIfTrue="1" operator="containsText" text="DW">
      <formula>NOT(ISERROR(SEARCH("DW",AA1030)))</formula>
    </cfRule>
  </conditionalFormatting>
  <conditionalFormatting sqref="AA1030">
    <cfRule type="containsText" dxfId="3" priority="13185" stopIfTrue="1" operator="containsText" text="NC">
      <formula>NOT(ISERROR(SEARCH("NC",AA1030)))</formula>
    </cfRule>
  </conditionalFormatting>
  <conditionalFormatting sqref="AA1042">
    <cfRule type="containsText" dxfId="2" priority="13186" stopIfTrue="1" operator="containsText" text="NS">
      <formula>NOT(ISERROR(SEARCH("NS",AA1042)))</formula>
    </cfRule>
  </conditionalFormatting>
  <conditionalFormatting sqref="AA1042">
    <cfRule type="containsText" dxfId="1" priority="13187" stopIfTrue="1" operator="containsText" text="DW">
      <formula>NOT(ISERROR(SEARCH("DW",AA1042)))</formula>
    </cfRule>
  </conditionalFormatting>
  <conditionalFormatting sqref="AA1042">
    <cfRule type="containsText" dxfId="0" priority="13188" stopIfTrue="1" operator="containsText" text="NC">
      <formula>NOT(ISERROR(SEARCH("NC",AA1042)))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350"/>
  <sheetViews>
    <sheetView workbookViewId="0">
      <selection activeCell="B202" sqref="B202"/>
    </sheetView>
  </sheetViews>
  <sheetFormatPr defaultRowHeight="15" x14ac:dyDescent="0.25"/>
  <cols>
    <col min="1" max="1" width="10.85546875" style="4" customWidth="1"/>
    <col min="2" max="2" width="12.28515625" style="4" customWidth="1"/>
    <col min="3" max="3" width="6.7109375" style="4" customWidth="1"/>
    <col min="4" max="4" width="5.5703125" style="4" customWidth="1"/>
    <col min="5" max="5" width="50.7109375" style="4" customWidth="1"/>
    <col min="6" max="6" width="5.7109375" style="4" customWidth="1"/>
    <col min="7" max="8" width="3" style="4" customWidth="1"/>
    <col min="9" max="18" width="2.85546875" style="4" customWidth="1"/>
    <col min="19" max="19" width="9.140625" style="4" customWidth="1"/>
  </cols>
  <sheetData>
    <row r="1" spans="1:18" ht="26.25" customHeight="1" x14ac:dyDescent="0.25">
      <c r="A1" s="58" t="s">
        <v>434</v>
      </c>
      <c r="B1" s="8" t="s">
        <v>435</v>
      </c>
      <c r="C1" s="9" t="s">
        <v>49</v>
      </c>
      <c r="D1" s="9" t="s">
        <v>436</v>
      </c>
      <c r="E1" s="9" t="s">
        <v>51</v>
      </c>
      <c r="F1" s="10" t="s">
        <v>437</v>
      </c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</row>
    <row r="2" spans="1:18" ht="15" customHeight="1" x14ac:dyDescent="0.25">
      <c r="A2" s="58" t="s">
        <v>438</v>
      </c>
      <c r="B2" s="10" t="s">
        <v>93</v>
      </c>
      <c r="C2" s="11">
        <v>10</v>
      </c>
      <c r="D2" s="11">
        <v>1</v>
      </c>
      <c r="E2" s="11" t="s">
        <v>95</v>
      </c>
      <c r="F2" s="10">
        <v>1</v>
      </c>
      <c r="G2" s="10">
        <v>27</v>
      </c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</row>
    <row r="3" spans="1:18" ht="15" customHeight="1" x14ac:dyDescent="0.25">
      <c r="A3" s="58" t="s">
        <v>438</v>
      </c>
      <c r="B3" s="10" t="s">
        <v>439</v>
      </c>
      <c r="C3" s="11">
        <v>10</v>
      </c>
      <c r="D3" s="11">
        <v>3</v>
      </c>
      <c r="E3" s="11" t="s">
        <v>440</v>
      </c>
      <c r="F3" s="10">
        <v>41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</row>
    <row r="4" spans="1:18" ht="15" customHeight="1" x14ac:dyDescent="0.25">
      <c r="A4" s="58" t="s">
        <v>438</v>
      </c>
      <c r="B4" s="10" t="s">
        <v>91</v>
      </c>
      <c r="C4" s="11">
        <v>10</v>
      </c>
      <c r="D4" s="11">
        <v>4</v>
      </c>
      <c r="E4" s="11" t="s">
        <v>136</v>
      </c>
      <c r="F4" s="10">
        <v>2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</row>
    <row r="5" spans="1:18" ht="15" customHeight="1" x14ac:dyDescent="0.25">
      <c r="A5" s="58" t="s">
        <v>438</v>
      </c>
      <c r="B5" s="10" t="s">
        <v>91</v>
      </c>
      <c r="C5" s="11">
        <v>10</v>
      </c>
      <c r="D5" s="11">
        <v>5</v>
      </c>
      <c r="E5" s="11" t="s">
        <v>441</v>
      </c>
      <c r="F5" s="10">
        <v>42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</row>
    <row r="6" spans="1:18" ht="15" customHeight="1" x14ac:dyDescent="0.25">
      <c r="A6" s="58" t="s">
        <v>438</v>
      </c>
      <c r="B6" s="10" t="s">
        <v>93</v>
      </c>
      <c r="C6" s="11">
        <v>10</v>
      </c>
      <c r="D6" s="11">
        <v>6</v>
      </c>
      <c r="E6" s="11" t="s">
        <v>167</v>
      </c>
      <c r="F6" s="10">
        <v>5</v>
      </c>
      <c r="G6" s="10">
        <v>31</v>
      </c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</row>
    <row r="7" spans="1:18" ht="15" customHeight="1" x14ac:dyDescent="0.25">
      <c r="A7" s="58" t="s">
        <v>438</v>
      </c>
      <c r="B7" s="10" t="s">
        <v>91</v>
      </c>
      <c r="C7" s="11">
        <v>10</v>
      </c>
      <c r="D7" s="11">
        <v>7</v>
      </c>
      <c r="E7" s="11" t="s">
        <v>201</v>
      </c>
      <c r="F7" s="10">
        <v>3</v>
      </c>
      <c r="G7" s="10">
        <v>33</v>
      </c>
      <c r="H7" s="10">
        <v>44</v>
      </c>
      <c r="I7" s="10"/>
      <c r="J7" s="10"/>
      <c r="K7" s="10"/>
      <c r="L7" s="10"/>
      <c r="M7" s="10"/>
      <c r="N7" s="10"/>
      <c r="O7" s="10"/>
      <c r="P7" s="10"/>
      <c r="Q7" s="10"/>
      <c r="R7" s="10"/>
    </row>
    <row r="8" spans="1:18" ht="15" customHeight="1" x14ac:dyDescent="0.25">
      <c r="A8" s="58" t="s">
        <v>438</v>
      </c>
      <c r="B8" s="10" t="s">
        <v>103</v>
      </c>
      <c r="C8" s="11">
        <v>10</v>
      </c>
      <c r="D8" s="11">
        <v>8</v>
      </c>
      <c r="E8" s="11" t="s">
        <v>175</v>
      </c>
      <c r="F8" s="10">
        <v>3</v>
      </c>
      <c r="G8" s="10">
        <v>16</v>
      </c>
      <c r="H8" s="10">
        <v>19</v>
      </c>
      <c r="I8" s="10">
        <v>48</v>
      </c>
      <c r="J8" s="10"/>
      <c r="K8" s="10"/>
      <c r="L8" s="10"/>
      <c r="M8" s="10"/>
      <c r="N8" s="10"/>
      <c r="O8" s="10"/>
      <c r="P8" s="10"/>
      <c r="Q8" s="10"/>
      <c r="R8" s="10"/>
    </row>
    <row r="9" spans="1:18" ht="15" customHeight="1" x14ac:dyDescent="0.25">
      <c r="A9" s="58" t="s">
        <v>438</v>
      </c>
      <c r="B9" s="10" t="s">
        <v>103</v>
      </c>
      <c r="C9" s="11">
        <v>10</v>
      </c>
      <c r="D9" s="11">
        <v>9</v>
      </c>
      <c r="E9" s="11" t="s">
        <v>106</v>
      </c>
      <c r="F9" s="10">
        <v>1</v>
      </c>
      <c r="G9" s="10">
        <v>18</v>
      </c>
      <c r="H9" s="10">
        <v>35</v>
      </c>
      <c r="I9" s="10">
        <v>43</v>
      </c>
      <c r="J9" s="10"/>
      <c r="K9" s="10"/>
      <c r="L9" s="10"/>
      <c r="M9" s="10"/>
      <c r="N9" s="10"/>
      <c r="O9" s="10"/>
      <c r="P9" s="10"/>
      <c r="Q9" s="10"/>
      <c r="R9" s="10"/>
    </row>
    <row r="10" spans="1:18" ht="15" customHeight="1" x14ac:dyDescent="0.25">
      <c r="A10" s="58" t="s">
        <v>438</v>
      </c>
      <c r="B10" s="10" t="s">
        <v>96</v>
      </c>
      <c r="C10" s="11">
        <v>10</v>
      </c>
      <c r="D10" s="11">
        <v>10</v>
      </c>
      <c r="E10" s="11" t="s">
        <v>195</v>
      </c>
      <c r="F10" s="10">
        <v>4</v>
      </c>
      <c r="G10" s="10">
        <v>28</v>
      </c>
      <c r="H10" s="10">
        <v>52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</row>
    <row r="11" spans="1:18" ht="15" customHeight="1" x14ac:dyDescent="0.25">
      <c r="A11" s="58" t="s">
        <v>438</v>
      </c>
      <c r="B11" s="10" t="s">
        <v>91</v>
      </c>
      <c r="C11" s="11">
        <v>10</v>
      </c>
      <c r="D11" s="11">
        <v>11</v>
      </c>
      <c r="E11" s="11" t="s">
        <v>442</v>
      </c>
      <c r="F11" s="10">
        <v>30</v>
      </c>
      <c r="G11" s="10" t="s">
        <v>48</v>
      </c>
      <c r="H11" s="10" t="s">
        <v>48</v>
      </c>
      <c r="I11" s="10" t="s">
        <v>48</v>
      </c>
      <c r="J11" s="10"/>
      <c r="K11" s="10"/>
      <c r="L11" s="10"/>
      <c r="M11" s="10"/>
      <c r="N11" s="10"/>
      <c r="O11" s="10"/>
      <c r="P11" s="10"/>
      <c r="Q11" s="10"/>
      <c r="R11" s="10"/>
    </row>
    <row r="12" spans="1:18" ht="15" customHeight="1" x14ac:dyDescent="0.25">
      <c r="A12" s="58" t="s">
        <v>438</v>
      </c>
      <c r="B12" s="10" t="s">
        <v>443</v>
      </c>
      <c r="C12" s="11">
        <v>10</v>
      </c>
      <c r="D12" s="11">
        <v>12</v>
      </c>
      <c r="E12" s="11" t="s">
        <v>202</v>
      </c>
      <c r="F12" s="10">
        <v>5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</row>
    <row r="13" spans="1:18" ht="15" customHeight="1" x14ac:dyDescent="0.25">
      <c r="A13" s="58" t="s">
        <v>438</v>
      </c>
      <c r="B13" s="10" t="s">
        <v>93</v>
      </c>
      <c r="C13" s="11">
        <v>10</v>
      </c>
      <c r="D13" s="11">
        <v>13</v>
      </c>
      <c r="E13" s="11" t="s">
        <v>94</v>
      </c>
      <c r="F13" s="10">
        <v>32</v>
      </c>
      <c r="G13" s="10">
        <v>1</v>
      </c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</row>
    <row r="14" spans="1:18" ht="15" customHeight="1" x14ac:dyDescent="0.25">
      <c r="A14" s="58" t="s">
        <v>438</v>
      </c>
      <c r="B14" s="10" t="s">
        <v>93</v>
      </c>
      <c r="C14" s="11">
        <v>10</v>
      </c>
      <c r="D14" s="11">
        <v>14</v>
      </c>
      <c r="E14" s="11" t="s">
        <v>191</v>
      </c>
      <c r="F14" s="10">
        <v>4</v>
      </c>
      <c r="G14" s="10">
        <v>30</v>
      </c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</row>
    <row r="15" spans="1:18" ht="15" customHeight="1" x14ac:dyDescent="0.25">
      <c r="A15" s="58" t="s">
        <v>438</v>
      </c>
      <c r="B15" s="10" t="s">
        <v>103</v>
      </c>
      <c r="C15" s="11">
        <v>10</v>
      </c>
      <c r="D15" s="11">
        <v>15</v>
      </c>
      <c r="E15" s="11" t="s">
        <v>213</v>
      </c>
      <c r="F15" s="10">
        <v>5</v>
      </c>
      <c r="G15" s="10">
        <v>31</v>
      </c>
      <c r="H15" s="10">
        <v>17</v>
      </c>
      <c r="I15" s="10">
        <v>43</v>
      </c>
      <c r="J15" s="10"/>
      <c r="K15" s="10"/>
      <c r="L15" s="10"/>
      <c r="M15" s="10"/>
      <c r="N15" s="10"/>
      <c r="O15" s="10"/>
      <c r="P15" s="10"/>
      <c r="Q15" s="10"/>
      <c r="R15" s="10"/>
    </row>
    <row r="16" spans="1:18" ht="15" customHeight="1" x14ac:dyDescent="0.25">
      <c r="A16" s="58" t="s">
        <v>438</v>
      </c>
      <c r="B16" s="10" t="s">
        <v>93</v>
      </c>
      <c r="C16" s="11">
        <v>10</v>
      </c>
      <c r="D16" s="11">
        <v>16</v>
      </c>
      <c r="E16" s="11" t="s">
        <v>218</v>
      </c>
      <c r="F16" s="10">
        <v>6</v>
      </c>
      <c r="G16" s="10">
        <v>36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</row>
    <row r="17" spans="1:18" ht="15" customHeight="1" x14ac:dyDescent="0.25">
      <c r="A17" s="58" t="s">
        <v>438</v>
      </c>
      <c r="B17" s="10" t="s">
        <v>93</v>
      </c>
      <c r="C17" s="11">
        <v>10</v>
      </c>
      <c r="D17" s="11">
        <v>17</v>
      </c>
      <c r="E17" s="11" t="s">
        <v>204</v>
      </c>
      <c r="F17" s="10">
        <v>5</v>
      </c>
      <c r="G17" s="10">
        <v>33</v>
      </c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</row>
    <row r="18" spans="1:18" ht="15" customHeight="1" x14ac:dyDescent="0.25">
      <c r="A18" s="58" t="s">
        <v>438</v>
      </c>
      <c r="B18" s="10" t="s">
        <v>93</v>
      </c>
      <c r="C18" s="11">
        <v>10</v>
      </c>
      <c r="D18" s="11">
        <v>18</v>
      </c>
      <c r="E18" s="11" t="s">
        <v>300</v>
      </c>
      <c r="F18" s="10">
        <v>11</v>
      </c>
      <c r="G18" s="10">
        <v>41</v>
      </c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</row>
    <row r="19" spans="1:18" ht="15" customHeight="1" x14ac:dyDescent="0.25">
      <c r="A19" s="58" t="s">
        <v>438</v>
      </c>
      <c r="B19" s="10" t="s">
        <v>93</v>
      </c>
      <c r="C19" s="11">
        <v>10</v>
      </c>
      <c r="D19" s="11">
        <v>19</v>
      </c>
      <c r="E19" s="11" t="s">
        <v>219</v>
      </c>
      <c r="F19" s="10">
        <v>6</v>
      </c>
      <c r="G19" s="10">
        <v>36</v>
      </c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</row>
    <row r="20" spans="1:18" ht="15" customHeight="1" x14ac:dyDescent="0.25">
      <c r="A20" s="58" t="s">
        <v>438</v>
      </c>
      <c r="B20" s="10" t="s">
        <v>93</v>
      </c>
      <c r="C20" s="11">
        <v>10</v>
      </c>
      <c r="D20" s="11">
        <v>21</v>
      </c>
      <c r="E20" s="11" t="s">
        <v>222</v>
      </c>
      <c r="F20" s="10">
        <v>6</v>
      </c>
      <c r="G20" s="10">
        <v>32</v>
      </c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</row>
    <row r="21" spans="1:18" x14ac:dyDescent="0.25">
      <c r="A21" s="58" t="s">
        <v>438</v>
      </c>
      <c r="B21" s="10" t="s">
        <v>100</v>
      </c>
      <c r="C21" s="11">
        <v>10</v>
      </c>
      <c r="D21" s="11">
        <v>22</v>
      </c>
      <c r="E21" s="11" t="s">
        <v>173</v>
      </c>
      <c r="F21" s="10">
        <v>3</v>
      </c>
      <c r="G21" s="10">
        <v>20</v>
      </c>
      <c r="H21" s="10">
        <v>37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</row>
    <row r="22" spans="1:18" ht="15" customHeight="1" x14ac:dyDescent="0.25">
      <c r="A22" s="58" t="s">
        <v>438</v>
      </c>
      <c r="B22" s="10" t="s">
        <v>93</v>
      </c>
      <c r="C22" s="11">
        <v>10</v>
      </c>
      <c r="D22" s="11">
        <v>25</v>
      </c>
      <c r="E22" s="11" t="s">
        <v>310</v>
      </c>
      <c r="F22" s="10">
        <v>12</v>
      </c>
      <c r="G22" s="10">
        <v>43</v>
      </c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</row>
    <row r="23" spans="1:18" ht="15" customHeight="1" x14ac:dyDescent="0.25">
      <c r="A23" s="58" t="s">
        <v>438</v>
      </c>
      <c r="B23" s="10" t="s">
        <v>91</v>
      </c>
      <c r="C23" s="11">
        <v>10</v>
      </c>
      <c r="D23" s="11">
        <v>29</v>
      </c>
      <c r="E23" s="11" t="s">
        <v>335</v>
      </c>
      <c r="F23" s="10">
        <v>15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</row>
    <row r="24" spans="1:18" ht="15" customHeight="1" x14ac:dyDescent="0.25">
      <c r="A24" s="58" t="s">
        <v>438</v>
      </c>
      <c r="B24" s="10" t="s">
        <v>100</v>
      </c>
      <c r="C24" s="11">
        <v>10</v>
      </c>
      <c r="D24" s="11">
        <v>57</v>
      </c>
      <c r="E24" s="11" t="s">
        <v>225</v>
      </c>
      <c r="F24" s="10">
        <v>17</v>
      </c>
      <c r="G24" s="10">
        <v>43</v>
      </c>
      <c r="H24" s="10">
        <v>6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</row>
    <row r="25" spans="1:18" ht="15" customHeight="1" x14ac:dyDescent="0.25">
      <c r="A25" s="58" t="s">
        <v>438</v>
      </c>
      <c r="B25" s="10" t="s">
        <v>91</v>
      </c>
      <c r="C25" s="11">
        <v>10</v>
      </c>
      <c r="D25" s="11">
        <v>74</v>
      </c>
      <c r="E25" s="11" t="s">
        <v>390</v>
      </c>
      <c r="F25" s="10">
        <v>28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</row>
    <row r="26" spans="1:18" ht="15" customHeight="1" x14ac:dyDescent="0.25">
      <c r="A26" s="58" t="s">
        <v>438</v>
      </c>
      <c r="B26" s="10" t="s">
        <v>96</v>
      </c>
      <c r="C26" s="11">
        <v>10</v>
      </c>
      <c r="D26" s="11">
        <v>76</v>
      </c>
      <c r="E26" s="11" t="s">
        <v>170</v>
      </c>
      <c r="F26" s="10">
        <v>3</v>
      </c>
      <c r="G26" s="10">
        <v>32</v>
      </c>
      <c r="H26" s="10">
        <v>49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</row>
    <row r="27" spans="1:18" ht="15" customHeight="1" x14ac:dyDescent="0.25">
      <c r="A27" s="58" t="s">
        <v>444</v>
      </c>
      <c r="B27" s="10" t="s">
        <v>110</v>
      </c>
      <c r="C27" s="11">
        <v>10</v>
      </c>
      <c r="D27" s="11">
        <v>85</v>
      </c>
      <c r="E27" s="11" t="s">
        <v>148</v>
      </c>
      <c r="F27" s="10">
        <v>2</v>
      </c>
      <c r="G27" s="10">
        <v>11</v>
      </c>
      <c r="H27" s="10">
        <v>20</v>
      </c>
      <c r="I27" s="10">
        <v>29</v>
      </c>
      <c r="J27" s="10">
        <v>38</v>
      </c>
      <c r="K27" s="10">
        <v>48</v>
      </c>
      <c r="L27" s="10"/>
      <c r="M27" s="10"/>
      <c r="N27" s="10"/>
      <c r="O27" s="10"/>
      <c r="P27" s="10"/>
      <c r="Q27" s="10"/>
      <c r="R27" s="10"/>
    </row>
    <row r="28" spans="1:18" ht="15" customHeight="1" x14ac:dyDescent="0.25">
      <c r="A28" s="58" t="s">
        <v>438</v>
      </c>
      <c r="B28" s="10" t="s">
        <v>91</v>
      </c>
      <c r="C28" s="11">
        <v>10</v>
      </c>
      <c r="D28" s="11">
        <v>89</v>
      </c>
      <c r="E28" s="11" t="s">
        <v>445</v>
      </c>
      <c r="F28" s="10">
        <v>44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</row>
    <row r="29" spans="1:18" ht="15" customHeight="1" x14ac:dyDescent="0.25">
      <c r="A29" s="58" t="s">
        <v>438</v>
      </c>
      <c r="B29" s="10" t="s">
        <v>91</v>
      </c>
      <c r="C29" s="11">
        <v>10</v>
      </c>
      <c r="D29" s="11">
        <v>120</v>
      </c>
      <c r="E29" s="11" t="s">
        <v>186</v>
      </c>
      <c r="F29" s="10">
        <v>4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</row>
    <row r="30" spans="1:18" ht="15" customHeight="1" x14ac:dyDescent="0.25">
      <c r="A30" s="58" t="s">
        <v>438</v>
      </c>
      <c r="B30" s="10" t="s">
        <v>91</v>
      </c>
      <c r="C30" s="11">
        <v>10</v>
      </c>
      <c r="D30" s="11">
        <v>121</v>
      </c>
      <c r="E30" s="11" t="s">
        <v>446</v>
      </c>
      <c r="F30" s="10">
        <v>31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</row>
    <row r="31" spans="1:18" ht="15" customHeight="1" x14ac:dyDescent="0.25">
      <c r="A31" s="58" t="s">
        <v>444</v>
      </c>
      <c r="B31" s="10" t="s">
        <v>84</v>
      </c>
      <c r="C31" s="11">
        <v>10</v>
      </c>
      <c r="D31" s="11">
        <v>169</v>
      </c>
      <c r="E31" s="11" t="s">
        <v>182</v>
      </c>
      <c r="F31" s="10">
        <v>4</v>
      </c>
      <c r="G31" s="10">
        <v>8</v>
      </c>
      <c r="H31" s="10">
        <v>12</v>
      </c>
      <c r="I31" s="10">
        <v>16</v>
      </c>
      <c r="J31" s="10">
        <v>20</v>
      </c>
      <c r="K31" s="10">
        <v>24</v>
      </c>
      <c r="L31" s="10">
        <v>28</v>
      </c>
      <c r="M31" s="10">
        <v>32</v>
      </c>
      <c r="N31" s="10">
        <v>36</v>
      </c>
      <c r="O31" s="10">
        <v>40</v>
      </c>
      <c r="P31" s="10">
        <v>44</v>
      </c>
      <c r="Q31" s="10">
        <v>48</v>
      </c>
      <c r="R31" s="10">
        <v>52</v>
      </c>
    </row>
    <row r="32" spans="1:18" ht="15" customHeight="1" x14ac:dyDescent="0.25">
      <c r="A32" s="58" t="s">
        <v>438</v>
      </c>
      <c r="B32" s="10" t="s">
        <v>103</v>
      </c>
      <c r="C32" s="11">
        <v>10</v>
      </c>
      <c r="D32" s="11">
        <v>178</v>
      </c>
      <c r="E32" s="11" t="s">
        <v>295</v>
      </c>
      <c r="F32" s="10">
        <v>32</v>
      </c>
      <c r="G32" s="10">
        <v>10</v>
      </c>
      <c r="H32" s="10">
        <v>21</v>
      </c>
      <c r="I32" s="10">
        <v>43</v>
      </c>
      <c r="J32" s="10"/>
      <c r="K32" s="10"/>
      <c r="L32" s="10"/>
      <c r="M32" s="10"/>
      <c r="N32" s="10"/>
      <c r="O32" s="10"/>
      <c r="P32" s="10"/>
      <c r="Q32" s="10"/>
      <c r="R32" s="10"/>
    </row>
    <row r="33" spans="1:18" ht="15" customHeight="1" x14ac:dyDescent="0.25">
      <c r="A33" s="58" t="s">
        <v>438</v>
      </c>
      <c r="B33" s="10" t="s">
        <v>91</v>
      </c>
      <c r="C33" s="11">
        <v>11</v>
      </c>
      <c r="D33" s="11">
        <v>2</v>
      </c>
      <c r="E33" s="11" t="s">
        <v>447</v>
      </c>
      <c r="F33" s="10">
        <v>47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ht="15" customHeight="1" x14ac:dyDescent="0.25">
      <c r="A34" s="58" t="s">
        <v>438</v>
      </c>
      <c r="B34" s="10" t="s">
        <v>93</v>
      </c>
      <c r="C34" s="11">
        <v>11</v>
      </c>
      <c r="D34" s="11">
        <v>4</v>
      </c>
      <c r="E34" s="11" t="s">
        <v>136</v>
      </c>
      <c r="F34" s="10">
        <v>28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</row>
    <row r="35" spans="1:18" ht="15" customHeight="1" x14ac:dyDescent="0.25">
      <c r="A35" s="58" t="s">
        <v>438</v>
      </c>
      <c r="B35" s="10" t="s">
        <v>103</v>
      </c>
      <c r="C35" s="11">
        <v>11</v>
      </c>
      <c r="D35" s="11">
        <v>49</v>
      </c>
      <c r="E35" s="11" t="s">
        <v>197</v>
      </c>
      <c r="F35" s="10">
        <v>4</v>
      </c>
      <c r="G35" s="10">
        <v>17</v>
      </c>
      <c r="H35" s="10">
        <v>30</v>
      </c>
      <c r="I35" s="10">
        <v>43</v>
      </c>
      <c r="J35" s="10"/>
      <c r="K35" s="10"/>
      <c r="L35" s="10"/>
      <c r="M35" s="10"/>
      <c r="N35" s="10"/>
      <c r="O35" s="10"/>
      <c r="P35" s="10"/>
      <c r="Q35" s="10"/>
      <c r="R35" s="10"/>
    </row>
    <row r="36" spans="1:18" ht="15" customHeight="1" x14ac:dyDescent="0.25">
      <c r="A36" s="58" t="s">
        <v>444</v>
      </c>
      <c r="B36" s="10" t="s">
        <v>110</v>
      </c>
      <c r="C36" s="11">
        <v>11</v>
      </c>
      <c r="D36" s="11">
        <v>86</v>
      </c>
      <c r="E36" s="11" t="s">
        <v>149</v>
      </c>
      <c r="F36" s="10">
        <v>2</v>
      </c>
      <c r="G36" s="10">
        <v>11</v>
      </c>
      <c r="H36" s="10">
        <v>20</v>
      </c>
      <c r="I36" s="10">
        <v>29</v>
      </c>
      <c r="J36" s="10">
        <v>38</v>
      </c>
      <c r="K36" s="10">
        <v>48</v>
      </c>
      <c r="L36" s="10"/>
      <c r="M36" s="10"/>
      <c r="N36" s="10"/>
      <c r="O36" s="10"/>
      <c r="P36" s="10"/>
      <c r="Q36" s="10"/>
      <c r="R36" s="10"/>
    </row>
    <row r="37" spans="1:18" ht="15" customHeight="1" x14ac:dyDescent="0.25">
      <c r="A37" s="58" t="s">
        <v>444</v>
      </c>
      <c r="B37" s="10" t="s">
        <v>110</v>
      </c>
      <c r="C37" s="11">
        <v>11</v>
      </c>
      <c r="D37" s="11">
        <v>87</v>
      </c>
      <c r="E37" s="11" t="s">
        <v>231</v>
      </c>
      <c r="F37" s="10">
        <v>6</v>
      </c>
      <c r="G37" s="10">
        <v>12</v>
      </c>
      <c r="H37" s="10">
        <v>19</v>
      </c>
      <c r="I37" s="10">
        <v>32</v>
      </c>
      <c r="J37" s="10">
        <v>39</v>
      </c>
      <c r="K37" s="10">
        <v>45</v>
      </c>
      <c r="L37" s="10"/>
      <c r="M37" s="10"/>
      <c r="N37" s="10"/>
      <c r="O37" s="10"/>
      <c r="P37" s="10"/>
      <c r="Q37" s="10"/>
      <c r="R37" s="10"/>
    </row>
    <row r="38" spans="1:18" ht="15" customHeight="1" x14ac:dyDescent="0.25">
      <c r="A38" s="58" t="s">
        <v>438</v>
      </c>
      <c r="B38" s="10" t="s">
        <v>103</v>
      </c>
      <c r="C38" s="11">
        <v>11</v>
      </c>
      <c r="D38" s="11">
        <v>100</v>
      </c>
      <c r="E38" s="11" t="s">
        <v>280</v>
      </c>
      <c r="F38" s="10">
        <v>9</v>
      </c>
      <c r="G38" s="10">
        <v>22</v>
      </c>
      <c r="H38" s="10">
        <v>35</v>
      </c>
      <c r="I38" s="10">
        <v>48</v>
      </c>
      <c r="J38" s="10"/>
      <c r="K38" s="10"/>
      <c r="L38" s="10"/>
      <c r="M38" s="10"/>
      <c r="N38" s="10"/>
      <c r="O38" s="10"/>
      <c r="P38" s="10"/>
      <c r="Q38" s="10"/>
      <c r="R38" s="10"/>
    </row>
    <row r="39" spans="1:18" ht="15" customHeight="1" x14ac:dyDescent="0.25">
      <c r="A39" s="58" t="s">
        <v>444</v>
      </c>
      <c r="B39" s="10" t="s">
        <v>110</v>
      </c>
      <c r="C39" s="11">
        <v>11</v>
      </c>
      <c r="D39" s="11">
        <v>101</v>
      </c>
      <c r="E39" s="11" t="s">
        <v>114</v>
      </c>
      <c r="F39" s="10">
        <v>1</v>
      </c>
      <c r="G39" s="10">
        <v>9</v>
      </c>
      <c r="H39" s="10">
        <v>18</v>
      </c>
      <c r="I39" s="10">
        <v>26</v>
      </c>
      <c r="J39" s="10">
        <v>35</v>
      </c>
      <c r="K39" s="10">
        <v>46</v>
      </c>
      <c r="L39" s="10"/>
      <c r="M39" s="10"/>
      <c r="N39" s="10"/>
      <c r="O39" s="10"/>
      <c r="P39" s="10"/>
      <c r="Q39" s="10"/>
      <c r="R39" s="10"/>
    </row>
    <row r="40" spans="1:18" ht="15" customHeight="1" x14ac:dyDescent="0.25">
      <c r="A40" s="58" t="s">
        <v>444</v>
      </c>
      <c r="B40" s="10" t="s">
        <v>110</v>
      </c>
      <c r="C40" s="11">
        <v>11</v>
      </c>
      <c r="D40" s="11">
        <v>102</v>
      </c>
      <c r="E40" s="11" t="s">
        <v>282</v>
      </c>
      <c r="F40" s="10">
        <v>9</v>
      </c>
      <c r="G40" s="10">
        <v>15</v>
      </c>
      <c r="H40" s="10">
        <v>22</v>
      </c>
      <c r="I40" s="10">
        <v>32</v>
      </c>
      <c r="J40" s="10">
        <v>42</v>
      </c>
      <c r="K40" s="10">
        <v>48</v>
      </c>
      <c r="L40" s="10"/>
      <c r="M40" s="10"/>
      <c r="N40" s="10"/>
      <c r="O40" s="10"/>
      <c r="P40" s="10"/>
      <c r="Q40" s="10"/>
      <c r="R40" s="10"/>
    </row>
    <row r="41" spans="1:18" ht="15" customHeight="1" x14ac:dyDescent="0.25">
      <c r="A41" s="58" t="s">
        <v>438</v>
      </c>
      <c r="B41" s="10" t="s">
        <v>100</v>
      </c>
      <c r="C41" s="11">
        <v>11</v>
      </c>
      <c r="D41" s="11">
        <v>103</v>
      </c>
      <c r="E41" s="11" t="s">
        <v>237</v>
      </c>
      <c r="F41" s="10">
        <v>7</v>
      </c>
      <c r="G41" s="10">
        <v>24</v>
      </c>
      <c r="H41" s="10">
        <v>41</v>
      </c>
      <c r="I41" s="10"/>
      <c r="J41" s="10"/>
      <c r="K41" s="10"/>
      <c r="L41" s="10"/>
      <c r="M41" s="10"/>
      <c r="N41" s="10"/>
      <c r="O41" s="10"/>
      <c r="P41" s="10"/>
      <c r="Q41" s="10"/>
      <c r="R41" s="10"/>
    </row>
    <row r="42" spans="1:18" ht="15" customHeight="1" x14ac:dyDescent="0.25">
      <c r="A42" s="58" t="s">
        <v>438</v>
      </c>
      <c r="B42" s="10" t="s">
        <v>103</v>
      </c>
      <c r="C42" s="11">
        <v>11</v>
      </c>
      <c r="D42" s="11">
        <v>104</v>
      </c>
      <c r="E42" s="11" t="s">
        <v>358</v>
      </c>
      <c r="F42" s="10">
        <v>11</v>
      </c>
      <c r="G42" s="10">
        <v>24</v>
      </c>
      <c r="H42" s="10">
        <v>37</v>
      </c>
      <c r="I42" s="10">
        <v>50</v>
      </c>
      <c r="J42" s="10"/>
      <c r="K42" s="10"/>
      <c r="L42" s="10"/>
      <c r="M42" s="10"/>
      <c r="N42" s="10"/>
      <c r="O42" s="10"/>
      <c r="P42" s="10"/>
      <c r="Q42" s="10"/>
      <c r="R42" s="10"/>
    </row>
    <row r="43" spans="1:18" ht="15" customHeight="1" x14ac:dyDescent="0.25">
      <c r="A43" s="58" t="s">
        <v>438</v>
      </c>
      <c r="B43" s="10" t="s">
        <v>93</v>
      </c>
      <c r="C43" s="11">
        <v>11</v>
      </c>
      <c r="D43" s="11">
        <v>105</v>
      </c>
      <c r="E43" s="11" t="s">
        <v>424</v>
      </c>
      <c r="F43" s="10">
        <v>24</v>
      </c>
      <c r="G43" s="10">
        <v>50</v>
      </c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</row>
    <row r="44" spans="1:18" ht="15" customHeight="1" x14ac:dyDescent="0.25">
      <c r="A44" s="58" t="s">
        <v>438</v>
      </c>
      <c r="B44" s="10" t="s">
        <v>100</v>
      </c>
      <c r="C44" s="11">
        <v>11</v>
      </c>
      <c r="D44" s="11">
        <v>106</v>
      </c>
      <c r="E44" s="11" t="s">
        <v>255</v>
      </c>
      <c r="F44" s="10">
        <v>8</v>
      </c>
      <c r="G44" s="10">
        <v>25</v>
      </c>
      <c r="H44" s="10">
        <v>42</v>
      </c>
      <c r="I44" s="10"/>
      <c r="J44" s="10"/>
      <c r="K44" s="10"/>
      <c r="L44" s="10"/>
      <c r="M44" s="10"/>
      <c r="N44" s="10"/>
      <c r="O44" s="10"/>
      <c r="P44" s="10"/>
      <c r="Q44" s="10"/>
      <c r="R44" s="10"/>
    </row>
    <row r="45" spans="1:18" ht="15" customHeight="1" x14ac:dyDescent="0.25">
      <c r="A45" s="58" t="s">
        <v>438</v>
      </c>
      <c r="B45" s="10" t="s">
        <v>103</v>
      </c>
      <c r="C45" s="11">
        <v>11</v>
      </c>
      <c r="D45" s="11">
        <v>107</v>
      </c>
      <c r="E45" s="11" t="s">
        <v>316</v>
      </c>
      <c r="F45" s="10">
        <v>12</v>
      </c>
      <c r="G45" s="10">
        <v>25</v>
      </c>
      <c r="H45" s="10">
        <v>38</v>
      </c>
      <c r="I45" s="10">
        <v>51</v>
      </c>
      <c r="J45" s="10"/>
      <c r="K45" s="10"/>
      <c r="L45" s="10"/>
      <c r="M45" s="10"/>
      <c r="N45" s="10"/>
      <c r="O45" s="10"/>
      <c r="P45" s="10"/>
      <c r="Q45" s="10"/>
      <c r="R45" s="10"/>
    </row>
    <row r="46" spans="1:18" ht="15" customHeight="1" x14ac:dyDescent="0.25">
      <c r="A46" s="58" t="s">
        <v>438</v>
      </c>
      <c r="B46" s="10" t="s">
        <v>91</v>
      </c>
      <c r="C46" s="11">
        <v>11</v>
      </c>
      <c r="D46" s="11">
        <v>108</v>
      </c>
      <c r="E46" s="11" t="s">
        <v>134</v>
      </c>
      <c r="F46" s="10">
        <v>2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</row>
    <row r="47" spans="1:18" ht="15" customHeight="1" x14ac:dyDescent="0.25">
      <c r="A47" s="58" t="s">
        <v>438</v>
      </c>
      <c r="B47" s="10" t="s">
        <v>91</v>
      </c>
      <c r="C47" s="11">
        <v>11</v>
      </c>
      <c r="D47" s="11">
        <v>109</v>
      </c>
      <c r="E47" s="11" t="s">
        <v>164</v>
      </c>
      <c r="F47" s="10">
        <v>3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</row>
    <row r="48" spans="1:18" ht="15" customHeight="1" x14ac:dyDescent="0.25">
      <c r="A48" s="58" t="s">
        <v>438</v>
      </c>
      <c r="B48" s="10" t="s">
        <v>100</v>
      </c>
      <c r="C48" s="11">
        <v>11</v>
      </c>
      <c r="D48" s="11">
        <v>110</v>
      </c>
      <c r="E48" s="11" t="s">
        <v>278</v>
      </c>
      <c r="F48" s="10">
        <v>9</v>
      </c>
      <c r="G48" s="10">
        <v>26</v>
      </c>
      <c r="H48" s="10">
        <v>43</v>
      </c>
      <c r="I48" s="10"/>
      <c r="J48" s="10"/>
      <c r="K48" s="10"/>
      <c r="L48" s="10"/>
      <c r="M48" s="10"/>
      <c r="N48" s="10"/>
      <c r="O48" s="10"/>
      <c r="P48" s="10"/>
      <c r="Q48" s="10"/>
      <c r="R48" s="10"/>
    </row>
    <row r="49" spans="1:18" ht="15" customHeight="1" x14ac:dyDescent="0.25">
      <c r="A49" s="58" t="s">
        <v>438</v>
      </c>
      <c r="B49" s="10" t="s">
        <v>100</v>
      </c>
      <c r="C49" s="11">
        <v>11</v>
      </c>
      <c r="D49" s="11">
        <v>111</v>
      </c>
      <c r="E49" s="11" t="s">
        <v>293</v>
      </c>
      <c r="F49" s="10">
        <v>10</v>
      </c>
      <c r="G49" s="10">
        <v>27</v>
      </c>
      <c r="H49" s="10">
        <v>44</v>
      </c>
      <c r="I49" s="10"/>
      <c r="J49" s="10"/>
      <c r="K49" s="10"/>
      <c r="L49" s="10"/>
      <c r="M49" s="10"/>
      <c r="N49" s="10"/>
      <c r="O49" s="10"/>
      <c r="P49" s="10"/>
      <c r="Q49" s="10"/>
      <c r="R49" s="10"/>
    </row>
    <row r="50" spans="1:18" ht="15" customHeight="1" x14ac:dyDescent="0.25">
      <c r="A50" s="58" t="s">
        <v>444</v>
      </c>
      <c r="B50" s="10" t="s">
        <v>110</v>
      </c>
      <c r="C50" s="11">
        <v>11</v>
      </c>
      <c r="D50" s="11">
        <v>200</v>
      </c>
      <c r="E50" s="11" t="s">
        <v>113</v>
      </c>
      <c r="F50" s="10">
        <v>1</v>
      </c>
      <c r="G50" s="10">
        <v>18</v>
      </c>
      <c r="H50" s="10">
        <v>35</v>
      </c>
      <c r="I50" s="10">
        <v>10</v>
      </c>
      <c r="J50" s="10">
        <v>28</v>
      </c>
      <c r="K50" s="10">
        <v>43</v>
      </c>
      <c r="L50" s="10"/>
      <c r="M50" s="10"/>
      <c r="N50" s="10"/>
      <c r="O50" s="10"/>
      <c r="P50" s="10"/>
      <c r="Q50" s="10"/>
      <c r="R50" s="10"/>
    </row>
    <row r="51" spans="1:18" ht="15" customHeight="1" x14ac:dyDescent="0.25">
      <c r="A51" s="58" t="s">
        <v>438</v>
      </c>
      <c r="B51" s="10" t="s">
        <v>103</v>
      </c>
      <c r="C51" s="11">
        <v>11</v>
      </c>
      <c r="D51" s="11">
        <v>201</v>
      </c>
      <c r="E51" s="11" t="s">
        <v>230</v>
      </c>
      <c r="F51" s="10">
        <v>6</v>
      </c>
      <c r="G51" s="10">
        <v>19</v>
      </c>
      <c r="H51" s="10">
        <v>32</v>
      </c>
      <c r="I51" s="10">
        <v>45</v>
      </c>
      <c r="J51" s="10"/>
      <c r="K51" s="10"/>
      <c r="L51" s="10"/>
      <c r="M51" s="10"/>
      <c r="N51" s="10"/>
      <c r="O51" s="10"/>
      <c r="P51" s="10"/>
      <c r="Q51" s="10"/>
      <c r="R51" s="10"/>
    </row>
    <row r="52" spans="1:18" ht="15" customHeight="1" x14ac:dyDescent="0.25">
      <c r="A52" s="58" t="s">
        <v>438</v>
      </c>
      <c r="B52" s="10" t="s">
        <v>103</v>
      </c>
      <c r="C52" s="11">
        <v>11</v>
      </c>
      <c r="D52" s="11">
        <v>202</v>
      </c>
      <c r="E52" s="11" t="s">
        <v>142</v>
      </c>
      <c r="F52" s="10">
        <v>2</v>
      </c>
      <c r="G52" s="10">
        <v>19</v>
      </c>
      <c r="H52" s="10">
        <v>36</v>
      </c>
      <c r="I52" s="10">
        <v>45</v>
      </c>
      <c r="J52" s="10"/>
      <c r="K52" s="10"/>
      <c r="L52" s="10"/>
      <c r="M52" s="10"/>
      <c r="N52" s="10"/>
      <c r="O52" s="10"/>
      <c r="P52" s="10"/>
      <c r="Q52" s="10"/>
      <c r="R52" s="10"/>
    </row>
    <row r="53" spans="1:18" ht="15" customHeight="1" x14ac:dyDescent="0.25">
      <c r="A53" s="58" t="s">
        <v>438</v>
      </c>
      <c r="B53" s="10" t="s">
        <v>93</v>
      </c>
      <c r="C53" s="11">
        <v>11</v>
      </c>
      <c r="D53" s="11">
        <v>203</v>
      </c>
      <c r="E53" s="11" t="s">
        <v>427</v>
      </c>
      <c r="F53" s="10">
        <v>20</v>
      </c>
      <c r="G53" s="10">
        <v>40</v>
      </c>
      <c r="H53" s="10" t="s">
        <v>48</v>
      </c>
      <c r="I53" s="10" t="s">
        <v>48</v>
      </c>
      <c r="J53" s="10"/>
      <c r="K53" s="10"/>
      <c r="L53" s="10"/>
      <c r="M53" s="10"/>
      <c r="N53" s="10"/>
      <c r="O53" s="10"/>
      <c r="P53" s="10"/>
      <c r="Q53" s="10"/>
      <c r="R53" s="10"/>
    </row>
    <row r="54" spans="1:18" ht="15" customHeight="1" x14ac:dyDescent="0.25">
      <c r="A54" s="58" t="s">
        <v>438</v>
      </c>
      <c r="B54" s="10" t="s">
        <v>91</v>
      </c>
      <c r="C54" s="11">
        <v>11</v>
      </c>
      <c r="D54" s="11">
        <v>204</v>
      </c>
      <c r="E54" s="11" t="s">
        <v>448</v>
      </c>
      <c r="F54" s="10">
        <v>38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</row>
    <row r="55" spans="1:18" ht="15" customHeight="1" x14ac:dyDescent="0.25">
      <c r="A55" s="58" t="s">
        <v>438</v>
      </c>
      <c r="B55" s="10" t="s">
        <v>103</v>
      </c>
      <c r="C55" s="11">
        <v>11</v>
      </c>
      <c r="D55" s="11">
        <v>205</v>
      </c>
      <c r="E55" s="11" t="s">
        <v>241</v>
      </c>
      <c r="F55" s="10">
        <v>7</v>
      </c>
      <c r="G55" s="10">
        <v>20</v>
      </c>
      <c r="H55" s="10">
        <v>33</v>
      </c>
      <c r="I55" s="10">
        <v>46</v>
      </c>
      <c r="J55" s="10"/>
      <c r="K55" s="10"/>
      <c r="L55" s="10"/>
      <c r="M55" s="10"/>
      <c r="N55" s="10"/>
      <c r="O55" s="10"/>
      <c r="P55" s="10"/>
      <c r="Q55" s="10"/>
      <c r="R55" s="10"/>
    </row>
    <row r="56" spans="1:18" ht="15" customHeight="1" x14ac:dyDescent="0.25">
      <c r="A56" s="58" t="s">
        <v>438</v>
      </c>
      <c r="B56" s="10" t="s">
        <v>103</v>
      </c>
      <c r="C56" s="11">
        <v>11</v>
      </c>
      <c r="D56" s="11">
        <v>206</v>
      </c>
      <c r="E56" s="11" t="s">
        <v>260</v>
      </c>
      <c r="F56" s="10">
        <v>8</v>
      </c>
      <c r="G56" s="10">
        <v>21</v>
      </c>
      <c r="H56" s="10">
        <v>34</v>
      </c>
      <c r="I56" s="10">
        <v>47</v>
      </c>
      <c r="J56" s="10"/>
      <c r="K56" s="10"/>
      <c r="L56" s="10"/>
      <c r="M56" s="10"/>
      <c r="N56" s="10"/>
      <c r="O56" s="10"/>
      <c r="P56" s="10"/>
      <c r="Q56" s="10"/>
      <c r="R56" s="10"/>
    </row>
    <row r="57" spans="1:18" ht="15" customHeight="1" x14ac:dyDescent="0.25">
      <c r="A57" s="58" t="s">
        <v>438</v>
      </c>
      <c r="B57" s="10" t="s">
        <v>100</v>
      </c>
      <c r="C57" s="11">
        <v>11</v>
      </c>
      <c r="D57" s="11">
        <v>233</v>
      </c>
      <c r="E57" s="11" t="s">
        <v>306</v>
      </c>
      <c r="F57" s="10">
        <v>11</v>
      </c>
      <c r="G57" s="10">
        <v>28</v>
      </c>
      <c r="H57" s="10">
        <v>45</v>
      </c>
      <c r="I57" s="10"/>
      <c r="J57" s="10"/>
      <c r="K57" s="10"/>
      <c r="L57" s="10"/>
      <c r="M57" s="10"/>
      <c r="N57" s="10"/>
      <c r="O57" s="10"/>
      <c r="P57" s="10"/>
      <c r="Q57" s="10"/>
      <c r="R57" s="10"/>
    </row>
    <row r="58" spans="1:18" ht="15" customHeight="1" x14ac:dyDescent="0.25">
      <c r="A58" s="58" t="s">
        <v>438</v>
      </c>
      <c r="B58" s="10" t="s">
        <v>93</v>
      </c>
      <c r="C58" s="11">
        <v>11</v>
      </c>
      <c r="D58" s="11">
        <v>234</v>
      </c>
      <c r="E58" s="11" t="s">
        <v>429</v>
      </c>
      <c r="F58" s="10">
        <v>19</v>
      </c>
      <c r="G58" s="10">
        <v>49</v>
      </c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59" spans="1:18" ht="15" customHeight="1" x14ac:dyDescent="0.25">
      <c r="A59" s="58" t="s">
        <v>438</v>
      </c>
      <c r="B59" s="10" t="s">
        <v>91</v>
      </c>
      <c r="C59" s="11">
        <v>11</v>
      </c>
      <c r="D59" s="11">
        <v>246</v>
      </c>
      <c r="E59" s="11" t="s">
        <v>92</v>
      </c>
      <c r="F59" s="10">
        <v>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</row>
    <row r="60" spans="1:18" ht="15" customHeight="1" x14ac:dyDescent="0.25">
      <c r="A60" s="58" t="s">
        <v>438</v>
      </c>
      <c r="B60" s="10" t="s">
        <v>91</v>
      </c>
      <c r="C60" s="11">
        <v>11</v>
      </c>
      <c r="D60" s="11">
        <v>247</v>
      </c>
      <c r="E60" s="11" t="s">
        <v>135</v>
      </c>
      <c r="F60" s="10">
        <v>2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</row>
    <row r="61" spans="1:18" ht="15" customHeight="1" x14ac:dyDescent="0.25">
      <c r="A61" s="58" t="s">
        <v>438</v>
      </c>
      <c r="B61" s="10" t="s">
        <v>91</v>
      </c>
      <c r="C61" s="11">
        <v>11</v>
      </c>
      <c r="D61" s="11">
        <v>248</v>
      </c>
      <c r="E61" s="11" t="s">
        <v>165</v>
      </c>
      <c r="F61" s="10">
        <v>3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</row>
    <row r="62" spans="1:18" ht="15" customHeight="1" x14ac:dyDescent="0.25">
      <c r="A62" s="58" t="s">
        <v>438</v>
      </c>
      <c r="B62" s="10" t="s">
        <v>91</v>
      </c>
      <c r="C62" s="11">
        <v>11</v>
      </c>
      <c r="D62" s="11">
        <v>249</v>
      </c>
      <c r="E62" s="11" t="s">
        <v>188</v>
      </c>
      <c r="F62" s="10">
        <v>4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</row>
    <row r="63" spans="1:18" ht="15" customHeight="1" x14ac:dyDescent="0.25">
      <c r="A63" s="58" t="s">
        <v>438</v>
      </c>
      <c r="B63" s="10" t="s">
        <v>91</v>
      </c>
      <c r="C63" s="11">
        <v>11</v>
      </c>
      <c r="D63" s="11">
        <v>250</v>
      </c>
      <c r="E63" s="11" t="s">
        <v>203</v>
      </c>
      <c r="F63" s="10">
        <v>5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</row>
    <row r="64" spans="1:18" ht="15" customHeight="1" x14ac:dyDescent="0.25">
      <c r="A64" s="58" t="s">
        <v>438</v>
      </c>
      <c r="B64" s="10" t="s">
        <v>100</v>
      </c>
      <c r="C64" s="11">
        <v>11</v>
      </c>
      <c r="D64" s="11">
        <v>251</v>
      </c>
      <c r="E64" s="11" t="s">
        <v>338</v>
      </c>
      <c r="F64" s="10">
        <v>15</v>
      </c>
      <c r="G64" s="10">
        <v>32</v>
      </c>
      <c r="H64" s="10">
        <v>49</v>
      </c>
      <c r="I64" s="10"/>
      <c r="J64" s="10"/>
      <c r="K64" s="10"/>
      <c r="L64" s="10"/>
      <c r="M64" s="10"/>
      <c r="N64" s="10"/>
      <c r="O64" s="10"/>
      <c r="P64" s="10"/>
      <c r="Q64" s="10"/>
      <c r="R64" s="10"/>
    </row>
    <row r="65" spans="1:18" ht="15" customHeight="1" x14ac:dyDescent="0.25">
      <c r="A65" s="58" t="s">
        <v>438</v>
      </c>
      <c r="B65" s="10" t="s">
        <v>93</v>
      </c>
      <c r="C65" s="11">
        <v>11</v>
      </c>
      <c r="D65" s="11">
        <v>252</v>
      </c>
      <c r="E65" s="11" t="s">
        <v>220</v>
      </c>
      <c r="F65" s="10">
        <v>6</v>
      </c>
      <c r="G65" s="10">
        <v>32</v>
      </c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</row>
    <row r="66" spans="1:18" ht="15" customHeight="1" x14ac:dyDescent="0.25">
      <c r="A66" s="58" t="s">
        <v>438</v>
      </c>
      <c r="B66" s="10" t="s">
        <v>93</v>
      </c>
      <c r="C66" s="11">
        <v>11</v>
      </c>
      <c r="D66" s="11">
        <v>253</v>
      </c>
      <c r="E66" s="11" t="s">
        <v>207</v>
      </c>
      <c r="F66" s="10">
        <v>5</v>
      </c>
      <c r="G66" s="10">
        <v>33</v>
      </c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</row>
    <row r="67" spans="1:18" ht="15" customHeight="1" x14ac:dyDescent="0.25">
      <c r="A67" s="58" t="s">
        <v>438</v>
      </c>
      <c r="B67" s="10" t="s">
        <v>93</v>
      </c>
      <c r="C67" s="11">
        <v>11</v>
      </c>
      <c r="D67" s="11">
        <v>254</v>
      </c>
      <c r="E67" s="11" t="s">
        <v>286</v>
      </c>
      <c r="F67" s="10">
        <v>10</v>
      </c>
      <c r="G67" s="10">
        <v>34</v>
      </c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</row>
    <row r="68" spans="1:18" ht="15" customHeight="1" x14ac:dyDescent="0.25">
      <c r="A68" s="58" t="s">
        <v>438</v>
      </c>
      <c r="B68" s="10" t="s">
        <v>93</v>
      </c>
      <c r="C68" s="11">
        <v>11</v>
      </c>
      <c r="D68" s="11">
        <v>255</v>
      </c>
      <c r="E68" s="11" t="s">
        <v>189</v>
      </c>
      <c r="F68" s="10">
        <v>35</v>
      </c>
      <c r="G68" s="10">
        <v>4</v>
      </c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</row>
    <row r="69" spans="1:18" ht="15" customHeight="1" x14ac:dyDescent="0.25">
      <c r="A69" s="58" t="s">
        <v>438</v>
      </c>
      <c r="B69" s="10" t="s">
        <v>93</v>
      </c>
      <c r="C69" s="11">
        <v>11</v>
      </c>
      <c r="D69" s="11">
        <v>256</v>
      </c>
      <c r="E69" s="11" t="s">
        <v>284</v>
      </c>
      <c r="F69" s="10">
        <v>10</v>
      </c>
      <c r="G69" s="10">
        <v>35</v>
      </c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</row>
    <row r="70" spans="1:18" ht="15" customHeight="1" x14ac:dyDescent="0.25">
      <c r="A70" s="58" t="s">
        <v>438</v>
      </c>
      <c r="B70" s="10" t="s">
        <v>91</v>
      </c>
      <c r="C70" s="11">
        <v>11</v>
      </c>
      <c r="D70" s="11">
        <v>258</v>
      </c>
      <c r="E70" s="11" t="s">
        <v>298</v>
      </c>
      <c r="F70" s="10">
        <v>11</v>
      </c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</row>
    <row r="71" spans="1:18" ht="15" customHeight="1" x14ac:dyDescent="0.25">
      <c r="A71" s="58" t="s">
        <v>438</v>
      </c>
      <c r="B71" s="10" t="s">
        <v>91</v>
      </c>
      <c r="C71" s="11">
        <v>11</v>
      </c>
      <c r="D71" s="11">
        <v>259</v>
      </c>
      <c r="E71" s="11" t="s">
        <v>309</v>
      </c>
      <c r="F71" s="10">
        <v>12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</row>
    <row r="72" spans="1:18" ht="15" customHeight="1" x14ac:dyDescent="0.25">
      <c r="A72" s="58" t="s">
        <v>438</v>
      </c>
      <c r="B72" s="10" t="s">
        <v>91</v>
      </c>
      <c r="C72" s="11">
        <v>11</v>
      </c>
      <c r="D72" s="11">
        <v>260</v>
      </c>
      <c r="E72" s="11" t="s">
        <v>321</v>
      </c>
      <c r="F72" s="10">
        <v>13</v>
      </c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</row>
    <row r="73" spans="1:18" ht="15" customHeight="1" x14ac:dyDescent="0.25">
      <c r="A73" s="58" t="s">
        <v>438</v>
      </c>
      <c r="B73" s="10" t="s">
        <v>91</v>
      </c>
      <c r="C73" s="11">
        <v>11</v>
      </c>
      <c r="D73" s="11">
        <v>262</v>
      </c>
      <c r="E73" s="11" t="s">
        <v>329</v>
      </c>
      <c r="F73" s="10">
        <v>14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</row>
    <row r="74" spans="1:18" ht="15" customHeight="1" x14ac:dyDescent="0.25">
      <c r="A74" s="58" t="s">
        <v>438</v>
      </c>
      <c r="B74" s="10" t="s">
        <v>91</v>
      </c>
      <c r="C74" s="11">
        <v>11</v>
      </c>
      <c r="D74" s="11">
        <v>263</v>
      </c>
      <c r="E74" s="11" t="s">
        <v>336</v>
      </c>
      <c r="F74" s="10">
        <v>15</v>
      </c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</row>
    <row r="75" spans="1:18" ht="15" customHeight="1" x14ac:dyDescent="0.25">
      <c r="A75" s="58" t="s">
        <v>438</v>
      </c>
      <c r="B75" s="10" t="s">
        <v>91</v>
      </c>
      <c r="C75" s="11">
        <v>11</v>
      </c>
      <c r="D75" s="11">
        <v>264</v>
      </c>
      <c r="E75" s="11" t="s">
        <v>380</v>
      </c>
      <c r="F75" s="10">
        <v>16</v>
      </c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</row>
    <row r="76" spans="1:18" x14ac:dyDescent="0.25">
      <c r="A76" s="58" t="s">
        <v>438</v>
      </c>
      <c r="B76" s="10" t="s">
        <v>91</v>
      </c>
      <c r="C76" s="11">
        <v>11</v>
      </c>
      <c r="D76" s="11">
        <v>280</v>
      </c>
      <c r="E76" s="11" t="s">
        <v>384</v>
      </c>
      <c r="F76" s="10">
        <v>25</v>
      </c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</row>
    <row r="77" spans="1:18" ht="15" customHeight="1" x14ac:dyDescent="0.25">
      <c r="A77" s="58" t="s">
        <v>438</v>
      </c>
      <c r="B77" s="10" t="s">
        <v>93</v>
      </c>
      <c r="C77" s="11">
        <v>11</v>
      </c>
      <c r="D77" s="11">
        <v>291</v>
      </c>
      <c r="E77" s="11" t="s">
        <v>449</v>
      </c>
      <c r="F77" s="10">
        <v>19</v>
      </c>
      <c r="G77" s="10">
        <v>47</v>
      </c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</row>
    <row r="78" spans="1:18" ht="15" customHeight="1" x14ac:dyDescent="0.25">
      <c r="A78" s="58" t="s">
        <v>444</v>
      </c>
      <c r="B78" s="10" t="s">
        <v>110</v>
      </c>
      <c r="C78" s="10">
        <v>11</v>
      </c>
      <c r="D78" s="10">
        <v>294</v>
      </c>
      <c r="E78" s="10" t="s">
        <v>383</v>
      </c>
      <c r="F78" s="10">
        <v>7</v>
      </c>
      <c r="G78" s="10">
        <v>14</v>
      </c>
      <c r="H78" s="10">
        <v>23</v>
      </c>
      <c r="I78" s="10">
        <v>31</v>
      </c>
      <c r="J78" s="10">
        <v>39</v>
      </c>
      <c r="K78" s="10">
        <v>47</v>
      </c>
      <c r="L78" s="10"/>
      <c r="M78" s="10"/>
      <c r="N78" s="10"/>
      <c r="O78" s="10"/>
      <c r="P78" s="10"/>
      <c r="Q78" s="10"/>
      <c r="R78" s="10"/>
    </row>
    <row r="79" spans="1:18" x14ac:dyDescent="0.25">
      <c r="A79" s="58" t="s">
        <v>438</v>
      </c>
      <c r="B79" s="10" t="s">
        <v>93</v>
      </c>
      <c r="C79" s="10">
        <v>11</v>
      </c>
      <c r="D79" s="12" t="s">
        <v>450</v>
      </c>
      <c r="E79" s="12" t="s">
        <v>451</v>
      </c>
      <c r="F79" s="10">
        <v>49</v>
      </c>
      <c r="G79" s="10">
        <v>23</v>
      </c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</row>
    <row r="80" spans="1:18" ht="15" customHeight="1" x14ac:dyDescent="0.25">
      <c r="A80" s="58" t="s">
        <v>438</v>
      </c>
      <c r="B80" s="10" t="s">
        <v>96</v>
      </c>
      <c r="C80" s="13">
        <v>11</v>
      </c>
      <c r="D80" s="13">
        <v>336</v>
      </c>
      <c r="E80" s="13" t="s">
        <v>97</v>
      </c>
      <c r="F80" s="5">
        <v>1</v>
      </c>
      <c r="G80" s="5">
        <v>26</v>
      </c>
      <c r="H80" s="5">
        <v>39</v>
      </c>
      <c r="I80" s="6"/>
      <c r="J80" s="6"/>
      <c r="K80" s="6"/>
      <c r="L80" s="6"/>
      <c r="M80" s="6"/>
      <c r="N80" s="6"/>
      <c r="O80" s="6"/>
      <c r="P80" s="6"/>
      <c r="Q80" s="6"/>
      <c r="R80" s="6"/>
    </row>
    <row r="81" spans="1:18" ht="15" customHeight="1" x14ac:dyDescent="0.25">
      <c r="A81" s="58" t="s">
        <v>438</v>
      </c>
      <c r="B81" s="10" t="s">
        <v>96</v>
      </c>
      <c r="C81" s="13">
        <v>11</v>
      </c>
      <c r="D81" s="13">
        <v>337</v>
      </c>
      <c r="E81" s="13" t="s">
        <v>98</v>
      </c>
      <c r="F81" s="5">
        <v>1</v>
      </c>
      <c r="G81" s="5">
        <v>26</v>
      </c>
      <c r="H81" s="5">
        <v>39</v>
      </c>
      <c r="I81" s="6"/>
      <c r="J81" s="6"/>
      <c r="K81" s="6"/>
      <c r="L81" s="6"/>
      <c r="M81" s="6"/>
      <c r="N81" s="6"/>
      <c r="O81" s="6"/>
      <c r="P81" s="6"/>
      <c r="Q81" s="6"/>
      <c r="R81" s="6"/>
    </row>
    <row r="82" spans="1:18" ht="15" customHeight="1" x14ac:dyDescent="0.25">
      <c r="A82" s="58" t="s">
        <v>438</v>
      </c>
      <c r="B82" s="10" t="s">
        <v>96</v>
      </c>
      <c r="C82" s="13">
        <v>11</v>
      </c>
      <c r="D82" s="13">
        <v>338</v>
      </c>
      <c r="E82" s="13" t="s">
        <v>138</v>
      </c>
      <c r="F82" s="5">
        <v>2</v>
      </c>
      <c r="G82" s="5">
        <v>27</v>
      </c>
      <c r="H82" s="5">
        <v>40</v>
      </c>
      <c r="I82" s="6"/>
      <c r="J82" s="6"/>
      <c r="K82" s="6"/>
      <c r="L82" s="6"/>
      <c r="M82" s="6"/>
      <c r="N82" s="6"/>
      <c r="O82" s="6"/>
      <c r="P82" s="6"/>
      <c r="Q82" s="6"/>
      <c r="R82" s="6"/>
    </row>
    <row r="83" spans="1:18" ht="15" customHeight="1" x14ac:dyDescent="0.25">
      <c r="A83" s="58" t="s">
        <v>444</v>
      </c>
      <c r="B83" s="10" t="s">
        <v>74</v>
      </c>
      <c r="C83" s="11">
        <v>12</v>
      </c>
      <c r="D83" s="11">
        <v>31</v>
      </c>
      <c r="E83" s="11" t="s">
        <v>158</v>
      </c>
      <c r="F83" s="10">
        <v>3</v>
      </c>
      <c r="G83" s="10">
        <v>7</v>
      </c>
      <c r="H83" s="10">
        <v>11</v>
      </c>
      <c r="I83" s="10">
        <v>15</v>
      </c>
      <c r="J83" s="10">
        <v>19</v>
      </c>
      <c r="K83" s="10">
        <v>23</v>
      </c>
      <c r="L83" s="10">
        <v>27</v>
      </c>
      <c r="M83" s="10">
        <v>31</v>
      </c>
      <c r="N83" s="10">
        <v>35</v>
      </c>
      <c r="O83" s="10">
        <v>39</v>
      </c>
      <c r="P83" s="10">
        <v>43</v>
      </c>
      <c r="Q83" s="10">
        <v>47</v>
      </c>
      <c r="R83" s="10">
        <v>51</v>
      </c>
    </row>
    <row r="84" spans="1:18" ht="15" customHeight="1" x14ac:dyDescent="0.25">
      <c r="A84" s="58" t="s">
        <v>438</v>
      </c>
      <c r="B84" s="10" t="s">
        <v>103</v>
      </c>
      <c r="C84" s="11">
        <v>12</v>
      </c>
      <c r="D84" s="11">
        <v>40</v>
      </c>
      <c r="E84" s="11" t="s">
        <v>107</v>
      </c>
      <c r="F84" s="10">
        <v>1</v>
      </c>
      <c r="G84" s="10">
        <v>14</v>
      </c>
      <c r="H84" s="10">
        <v>27</v>
      </c>
      <c r="I84" s="10">
        <v>40</v>
      </c>
      <c r="J84" s="10"/>
      <c r="K84" s="10"/>
      <c r="L84" s="10"/>
      <c r="M84" s="10"/>
      <c r="N84" s="10"/>
      <c r="O84" s="10"/>
      <c r="P84" s="10"/>
      <c r="Q84" s="10"/>
      <c r="R84" s="10"/>
    </row>
    <row r="85" spans="1:18" ht="15" customHeight="1" x14ac:dyDescent="0.25">
      <c r="A85" s="58" t="s">
        <v>438</v>
      </c>
      <c r="B85" s="10" t="s">
        <v>103</v>
      </c>
      <c r="C85" s="11">
        <v>12</v>
      </c>
      <c r="D85" s="11">
        <v>45</v>
      </c>
      <c r="E85" s="11" t="s">
        <v>176</v>
      </c>
      <c r="F85" s="10">
        <v>3</v>
      </c>
      <c r="G85" s="10">
        <v>16</v>
      </c>
      <c r="H85" s="10">
        <v>29</v>
      </c>
      <c r="I85" s="10">
        <v>42</v>
      </c>
      <c r="J85" s="10"/>
      <c r="K85" s="10"/>
      <c r="L85" s="10"/>
      <c r="M85" s="10"/>
      <c r="N85" s="10"/>
      <c r="O85" s="10"/>
      <c r="P85" s="10"/>
      <c r="Q85" s="10"/>
      <c r="R85" s="10"/>
    </row>
    <row r="86" spans="1:18" ht="15" customHeight="1" x14ac:dyDescent="0.25">
      <c r="A86" s="58" t="s">
        <v>438</v>
      </c>
      <c r="B86" s="10" t="s">
        <v>93</v>
      </c>
      <c r="C86" s="11">
        <v>12</v>
      </c>
      <c r="D86" s="11">
        <v>48</v>
      </c>
      <c r="E86" s="11" t="s">
        <v>312</v>
      </c>
      <c r="F86" s="10">
        <v>12</v>
      </c>
      <c r="G86" s="10">
        <v>38</v>
      </c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</row>
    <row r="87" spans="1:18" ht="15" customHeight="1" x14ac:dyDescent="0.25">
      <c r="A87" s="58" t="s">
        <v>444</v>
      </c>
      <c r="B87" s="10" t="s">
        <v>74</v>
      </c>
      <c r="C87" s="11">
        <v>12</v>
      </c>
      <c r="D87" s="11">
        <v>144</v>
      </c>
      <c r="E87" s="11" t="s">
        <v>82</v>
      </c>
      <c r="F87" s="10">
        <v>1</v>
      </c>
      <c r="G87" s="10">
        <v>5</v>
      </c>
      <c r="H87" s="10">
        <v>9</v>
      </c>
      <c r="I87" s="10">
        <v>13</v>
      </c>
      <c r="J87" s="10">
        <v>17</v>
      </c>
      <c r="K87" s="10">
        <v>21</v>
      </c>
      <c r="L87" s="10">
        <v>25</v>
      </c>
      <c r="M87" s="10">
        <v>29</v>
      </c>
      <c r="N87" s="10">
        <v>33</v>
      </c>
      <c r="O87" s="10">
        <v>37</v>
      </c>
      <c r="P87" s="10">
        <v>41</v>
      </c>
      <c r="Q87" s="10">
        <v>45</v>
      </c>
      <c r="R87" s="10">
        <v>49</v>
      </c>
    </row>
    <row r="88" spans="1:18" ht="15" customHeight="1" x14ac:dyDescent="0.25">
      <c r="A88" s="58" t="s">
        <v>438</v>
      </c>
      <c r="B88" s="10" t="s">
        <v>146</v>
      </c>
      <c r="C88" s="11">
        <v>12</v>
      </c>
      <c r="D88" s="11">
        <v>151</v>
      </c>
      <c r="E88" s="11" t="s">
        <v>242</v>
      </c>
      <c r="F88" s="10">
        <v>16</v>
      </c>
      <c r="G88" s="10">
        <v>33</v>
      </c>
      <c r="H88" s="10">
        <v>50</v>
      </c>
      <c r="I88" s="10">
        <v>7</v>
      </c>
      <c r="J88" s="10">
        <v>41</v>
      </c>
      <c r="K88" s="10"/>
      <c r="L88" s="10"/>
      <c r="M88" s="10"/>
      <c r="N88" s="10"/>
      <c r="O88" s="10"/>
      <c r="P88" s="10"/>
      <c r="Q88" s="10"/>
      <c r="R88" s="10"/>
    </row>
    <row r="89" spans="1:18" ht="15" customHeight="1" x14ac:dyDescent="0.25">
      <c r="A89" s="58" t="s">
        <v>438</v>
      </c>
      <c r="B89" s="10" t="s">
        <v>103</v>
      </c>
      <c r="C89" s="11">
        <v>12</v>
      </c>
      <c r="D89" s="11">
        <v>152</v>
      </c>
      <c r="E89" s="11" t="s">
        <v>216</v>
      </c>
      <c r="F89" s="10">
        <v>5</v>
      </c>
      <c r="G89" s="10">
        <v>18</v>
      </c>
      <c r="H89" s="10">
        <v>31</v>
      </c>
      <c r="I89" s="10">
        <v>44</v>
      </c>
      <c r="J89" s="10"/>
      <c r="K89" s="10"/>
      <c r="L89" s="10"/>
      <c r="M89" s="10"/>
      <c r="N89" s="10"/>
      <c r="O89" s="10"/>
      <c r="P89" s="10"/>
      <c r="Q89" s="10"/>
      <c r="R89" s="10"/>
    </row>
    <row r="90" spans="1:18" ht="15" customHeight="1" x14ac:dyDescent="0.25">
      <c r="A90" s="58" t="s">
        <v>444</v>
      </c>
      <c r="B90" s="10" t="s">
        <v>110</v>
      </c>
      <c r="C90" s="11">
        <v>12</v>
      </c>
      <c r="D90" s="11">
        <v>153</v>
      </c>
      <c r="E90" s="11" t="s">
        <v>307</v>
      </c>
      <c r="F90" s="10">
        <v>11</v>
      </c>
      <c r="G90" s="10">
        <v>17</v>
      </c>
      <c r="H90" s="10">
        <v>24</v>
      </c>
      <c r="I90" s="10">
        <v>37</v>
      </c>
      <c r="J90" s="10">
        <v>44</v>
      </c>
      <c r="K90" s="10">
        <v>50</v>
      </c>
      <c r="L90" s="10"/>
      <c r="M90" s="10"/>
      <c r="N90" s="10"/>
      <c r="O90" s="10"/>
      <c r="P90" s="10"/>
      <c r="Q90" s="10"/>
      <c r="R90" s="10"/>
    </row>
    <row r="91" spans="1:18" ht="15" customHeight="1" x14ac:dyDescent="0.25">
      <c r="A91" s="58" t="s">
        <v>444</v>
      </c>
      <c r="B91" s="10" t="s">
        <v>84</v>
      </c>
      <c r="C91" s="11">
        <v>12</v>
      </c>
      <c r="D91" s="11">
        <v>283</v>
      </c>
      <c r="E91" s="11" t="s">
        <v>185</v>
      </c>
      <c r="F91" s="10">
        <v>4</v>
      </c>
      <c r="G91" s="10">
        <v>8</v>
      </c>
      <c r="H91" s="10">
        <v>12</v>
      </c>
      <c r="I91" s="10">
        <v>16</v>
      </c>
      <c r="J91" s="10">
        <v>20</v>
      </c>
      <c r="K91" s="10">
        <v>24</v>
      </c>
      <c r="L91" s="10">
        <v>28</v>
      </c>
      <c r="M91" s="10">
        <v>32</v>
      </c>
      <c r="N91" s="10">
        <v>36</v>
      </c>
      <c r="O91" s="10">
        <v>40</v>
      </c>
      <c r="P91" s="10">
        <v>44</v>
      </c>
      <c r="Q91" s="10">
        <v>48</v>
      </c>
      <c r="R91" s="10">
        <v>52</v>
      </c>
    </row>
    <row r="92" spans="1:18" ht="15" customHeight="1" x14ac:dyDescent="0.25">
      <c r="A92" s="58" t="s">
        <v>438</v>
      </c>
      <c r="B92" s="10" t="s">
        <v>96</v>
      </c>
      <c r="C92" s="13">
        <v>12</v>
      </c>
      <c r="D92" s="13">
        <v>328</v>
      </c>
      <c r="E92" s="13" t="s">
        <v>139</v>
      </c>
      <c r="F92" s="5">
        <v>2</v>
      </c>
      <c r="G92" s="5">
        <v>27</v>
      </c>
      <c r="H92" s="5">
        <v>40</v>
      </c>
      <c r="I92" s="6"/>
      <c r="J92" s="6"/>
      <c r="K92" s="6"/>
      <c r="L92" s="6"/>
      <c r="M92" s="6"/>
      <c r="N92" s="6"/>
      <c r="O92" s="6"/>
      <c r="P92" s="6"/>
      <c r="Q92" s="6"/>
      <c r="R92" s="6"/>
    </row>
    <row r="93" spans="1:18" ht="15" customHeight="1" x14ac:dyDescent="0.25">
      <c r="A93" s="58" t="s">
        <v>444</v>
      </c>
      <c r="B93" s="10" t="s">
        <v>84</v>
      </c>
      <c r="C93" s="11">
        <v>13</v>
      </c>
      <c r="D93" s="11">
        <v>32</v>
      </c>
      <c r="E93" s="11" t="s">
        <v>354</v>
      </c>
      <c r="F93" s="10">
        <v>1</v>
      </c>
      <c r="G93" s="10">
        <v>5</v>
      </c>
      <c r="H93" s="10">
        <v>9</v>
      </c>
      <c r="I93" s="10">
        <v>13</v>
      </c>
      <c r="J93" s="10">
        <v>17</v>
      </c>
      <c r="K93" s="10">
        <v>21</v>
      </c>
      <c r="L93" s="10">
        <v>25</v>
      </c>
      <c r="M93" s="10">
        <v>29</v>
      </c>
      <c r="N93" s="10">
        <v>33</v>
      </c>
      <c r="O93" s="10">
        <v>37</v>
      </c>
      <c r="P93" s="10">
        <v>41</v>
      </c>
      <c r="Q93" s="10">
        <v>45</v>
      </c>
      <c r="R93" s="10">
        <v>49</v>
      </c>
    </row>
    <row r="94" spans="1:18" ht="15" customHeight="1" x14ac:dyDescent="0.25">
      <c r="A94" s="58" t="s">
        <v>444</v>
      </c>
      <c r="B94" s="10" t="s">
        <v>84</v>
      </c>
      <c r="C94" s="11">
        <v>13</v>
      </c>
      <c r="D94" s="11">
        <v>33</v>
      </c>
      <c r="E94" s="11" t="s">
        <v>343</v>
      </c>
      <c r="F94" s="10">
        <v>4</v>
      </c>
      <c r="G94" s="10">
        <v>8</v>
      </c>
      <c r="H94" s="10">
        <v>12</v>
      </c>
      <c r="I94" s="10">
        <v>16</v>
      </c>
      <c r="J94" s="10">
        <v>20</v>
      </c>
      <c r="K94" s="10">
        <v>24</v>
      </c>
      <c r="L94" s="10">
        <v>28</v>
      </c>
      <c r="M94" s="10">
        <v>32</v>
      </c>
      <c r="N94" s="10">
        <v>36</v>
      </c>
      <c r="O94" s="10">
        <v>40</v>
      </c>
      <c r="P94" s="10">
        <v>44</v>
      </c>
      <c r="Q94" s="10">
        <v>48</v>
      </c>
      <c r="R94" s="10">
        <v>52</v>
      </c>
    </row>
    <row r="95" spans="1:18" ht="15" customHeight="1" x14ac:dyDescent="0.25">
      <c r="A95" s="58" t="s">
        <v>444</v>
      </c>
      <c r="B95" s="10" t="s">
        <v>84</v>
      </c>
      <c r="C95" s="11">
        <v>13</v>
      </c>
      <c r="D95" s="11">
        <v>145</v>
      </c>
      <c r="E95" s="11" t="s">
        <v>355</v>
      </c>
      <c r="F95" s="10">
        <v>1</v>
      </c>
      <c r="G95" s="10">
        <v>5</v>
      </c>
      <c r="H95" s="10">
        <v>9</v>
      </c>
      <c r="I95" s="10">
        <v>13</v>
      </c>
      <c r="J95" s="10">
        <v>17</v>
      </c>
      <c r="K95" s="10">
        <v>21</v>
      </c>
      <c r="L95" s="10">
        <v>25</v>
      </c>
      <c r="M95" s="10">
        <v>29</v>
      </c>
      <c r="N95" s="10">
        <v>33</v>
      </c>
      <c r="O95" s="10">
        <v>37</v>
      </c>
      <c r="P95" s="10">
        <v>41</v>
      </c>
      <c r="Q95" s="10">
        <v>45</v>
      </c>
      <c r="R95" s="10">
        <v>49</v>
      </c>
    </row>
    <row r="96" spans="1:18" ht="15" customHeight="1" x14ac:dyDescent="0.25">
      <c r="A96" s="58" t="s">
        <v>444</v>
      </c>
      <c r="B96" s="10" t="s">
        <v>84</v>
      </c>
      <c r="C96" s="11">
        <v>13</v>
      </c>
      <c r="D96" s="11">
        <v>146</v>
      </c>
      <c r="E96" s="11" t="s">
        <v>368</v>
      </c>
      <c r="F96" s="10">
        <v>3</v>
      </c>
      <c r="G96" s="10">
        <v>7</v>
      </c>
      <c r="H96" s="10">
        <v>11</v>
      </c>
      <c r="I96" s="10">
        <v>15</v>
      </c>
      <c r="J96" s="10">
        <v>19</v>
      </c>
      <c r="K96" s="10">
        <v>23</v>
      </c>
      <c r="L96" s="10">
        <v>27</v>
      </c>
      <c r="M96" s="10">
        <v>31</v>
      </c>
      <c r="N96" s="10">
        <v>35</v>
      </c>
      <c r="O96" s="10">
        <v>39</v>
      </c>
      <c r="P96" s="10">
        <v>43</v>
      </c>
      <c r="Q96" s="10">
        <v>47</v>
      </c>
      <c r="R96" s="10">
        <v>51</v>
      </c>
    </row>
    <row r="97" spans="1:18" ht="15" customHeight="1" x14ac:dyDescent="0.25">
      <c r="A97" s="58" t="s">
        <v>444</v>
      </c>
      <c r="B97" s="10" t="s">
        <v>84</v>
      </c>
      <c r="C97" s="11">
        <v>13</v>
      </c>
      <c r="D97" s="11">
        <v>147</v>
      </c>
      <c r="E97" s="11" t="s">
        <v>348</v>
      </c>
      <c r="F97" s="10">
        <v>4</v>
      </c>
      <c r="G97" s="10">
        <v>8</v>
      </c>
      <c r="H97" s="10">
        <v>12</v>
      </c>
      <c r="I97" s="10">
        <v>16</v>
      </c>
      <c r="J97" s="10">
        <v>20</v>
      </c>
      <c r="K97" s="10">
        <v>24</v>
      </c>
      <c r="L97" s="10">
        <v>28</v>
      </c>
      <c r="M97" s="10">
        <v>32</v>
      </c>
      <c r="N97" s="10">
        <v>36</v>
      </c>
      <c r="O97" s="10">
        <v>40</v>
      </c>
      <c r="P97" s="10">
        <v>44</v>
      </c>
      <c r="Q97" s="10">
        <v>48</v>
      </c>
      <c r="R97" s="10">
        <v>52</v>
      </c>
    </row>
    <row r="98" spans="1:18" ht="15" customHeight="1" x14ac:dyDescent="0.25">
      <c r="A98" s="58" t="s">
        <v>444</v>
      </c>
      <c r="B98" s="10" t="s">
        <v>84</v>
      </c>
      <c r="C98" s="11">
        <v>13</v>
      </c>
      <c r="D98" s="11">
        <v>148</v>
      </c>
      <c r="E98" s="11" t="s">
        <v>369</v>
      </c>
      <c r="F98" s="10">
        <v>3</v>
      </c>
      <c r="G98" s="10">
        <v>7</v>
      </c>
      <c r="H98" s="10">
        <v>11</v>
      </c>
      <c r="I98" s="10">
        <v>15</v>
      </c>
      <c r="J98" s="10">
        <v>19</v>
      </c>
      <c r="K98" s="10">
        <v>23</v>
      </c>
      <c r="L98" s="10">
        <v>27</v>
      </c>
      <c r="M98" s="10">
        <v>31</v>
      </c>
      <c r="N98" s="10">
        <v>35</v>
      </c>
      <c r="O98" s="10">
        <v>39</v>
      </c>
      <c r="P98" s="10">
        <v>43</v>
      </c>
      <c r="Q98" s="10">
        <v>47</v>
      </c>
      <c r="R98" s="10">
        <v>51</v>
      </c>
    </row>
    <row r="99" spans="1:18" ht="15" customHeight="1" x14ac:dyDescent="0.25">
      <c r="A99" s="58" t="s">
        <v>444</v>
      </c>
      <c r="B99" s="10" t="s">
        <v>84</v>
      </c>
      <c r="C99" s="11">
        <v>13</v>
      </c>
      <c r="D99" s="11">
        <v>149</v>
      </c>
      <c r="E99" s="11" t="s">
        <v>359</v>
      </c>
      <c r="F99" s="10">
        <v>2</v>
      </c>
      <c r="G99" s="10">
        <v>6</v>
      </c>
      <c r="H99" s="10">
        <v>10</v>
      </c>
      <c r="I99" s="10">
        <v>14</v>
      </c>
      <c r="J99" s="10">
        <v>18</v>
      </c>
      <c r="K99" s="10">
        <v>22</v>
      </c>
      <c r="L99" s="10">
        <v>26</v>
      </c>
      <c r="M99" s="10">
        <v>30</v>
      </c>
      <c r="N99" s="10">
        <v>34</v>
      </c>
      <c r="O99" s="10">
        <v>38</v>
      </c>
      <c r="P99" s="10">
        <v>42</v>
      </c>
      <c r="Q99" s="10">
        <v>46</v>
      </c>
      <c r="R99" s="10">
        <v>50</v>
      </c>
    </row>
    <row r="100" spans="1:18" ht="15" customHeight="1" x14ac:dyDescent="0.25">
      <c r="A100" s="58" t="s">
        <v>444</v>
      </c>
      <c r="B100" s="10" t="s">
        <v>84</v>
      </c>
      <c r="C100" s="11">
        <v>13</v>
      </c>
      <c r="D100" s="11">
        <v>150</v>
      </c>
      <c r="E100" s="11" t="s">
        <v>362</v>
      </c>
      <c r="F100" s="10">
        <v>2</v>
      </c>
      <c r="G100" s="10">
        <v>6</v>
      </c>
      <c r="H100" s="10">
        <v>10</v>
      </c>
      <c r="I100" s="10">
        <v>14</v>
      </c>
      <c r="J100" s="10">
        <v>18</v>
      </c>
      <c r="K100" s="10">
        <v>22</v>
      </c>
      <c r="L100" s="10">
        <v>26</v>
      </c>
      <c r="M100" s="10">
        <v>30</v>
      </c>
      <c r="N100" s="10">
        <v>34</v>
      </c>
      <c r="O100" s="10">
        <v>38</v>
      </c>
      <c r="P100" s="10">
        <v>42</v>
      </c>
      <c r="Q100" s="10">
        <v>46</v>
      </c>
      <c r="R100" s="10">
        <v>50</v>
      </c>
    </row>
    <row r="101" spans="1:18" ht="15" customHeight="1" x14ac:dyDescent="0.25">
      <c r="A101" s="58" t="s">
        <v>444</v>
      </c>
      <c r="B101" s="10" t="s">
        <v>84</v>
      </c>
      <c r="C101" s="11">
        <v>13</v>
      </c>
      <c r="D101" s="11">
        <v>154</v>
      </c>
      <c r="E101" s="11" t="s">
        <v>372</v>
      </c>
      <c r="F101" s="10">
        <v>3</v>
      </c>
      <c r="G101" s="10">
        <v>7</v>
      </c>
      <c r="H101" s="10">
        <v>11</v>
      </c>
      <c r="I101" s="10">
        <v>15</v>
      </c>
      <c r="J101" s="10">
        <v>19</v>
      </c>
      <c r="K101" s="10">
        <v>23</v>
      </c>
      <c r="L101" s="10">
        <v>27</v>
      </c>
      <c r="M101" s="10">
        <v>31</v>
      </c>
      <c r="N101" s="10">
        <v>35</v>
      </c>
      <c r="O101" s="10">
        <v>39</v>
      </c>
      <c r="P101" s="10">
        <v>43</v>
      </c>
      <c r="Q101" s="10">
        <v>47</v>
      </c>
      <c r="R101" s="10">
        <v>51</v>
      </c>
    </row>
    <row r="102" spans="1:18" ht="15" customHeight="1" x14ac:dyDescent="0.25">
      <c r="A102" s="58" t="s">
        <v>444</v>
      </c>
      <c r="B102" s="10" t="s">
        <v>84</v>
      </c>
      <c r="C102" s="11">
        <v>13</v>
      </c>
      <c r="D102" s="11">
        <v>353</v>
      </c>
      <c r="E102" s="11" t="s">
        <v>86</v>
      </c>
      <c r="F102" s="10">
        <v>1</v>
      </c>
      <c r="G102" s="10">
        <v>5</v>
      </c>
      <c r="H102" s="10">
        <v>9</v>
      </c>
      <c r="I102" s="10">
        <v>13</v>
      </c>
      <c r="J102" s="10">
        <v>17</v>
      </c>
      <c r="K102" s="10">
        <v>21</v>
      </c>
      <c r="L102" s="10">
        <v>25</v>
      </c>
      <c r="M102" s="10">
        <v>29</v>
      </c>
      <c r="N102" s="10">
        <v>33</v>
      </c>
      <c r="O102" s="10">
        <v>37</v>
      </c>
      <c r="P102" s="10">
        <v>41</v>
      </c>
      <c r="Q102" s="10">
        <v>45</v>
      </c>
      <c r="R102" s="10">
        <v>49</v>
      </c>
    </row>
    <row r="103" spans="1:18" ht="15" customHeight="1" x14ac:dyDescent="0.25">
      <c r="A103" s="58" t="s">
        <v>444</v>
      </c>
      <c r="B103" s="10" t="s">
        <v>84</v>
      </c>
      <c r="C103" s="11">
        <v>13</v>
      </c>
      <c r="D103" s="11">
        <v>354</v>
      </c>
      <c r="E103" s="11" t="s">
        <v>130</v>
      </c>
      <c r="F103" s="10">
        <v>2</v>
      </c>
      <c r="G103" s="10">
        <v>6</v>
      </c>
      <c r="H103" s="10">
        <v>10</v>
      </c>
      <c r="I103" s="10">
        <v>14</v>
      </c>
      <c r="J103" s="10">
        <v>18</v>
      </c>
      <c r="K103" s="10">
        <v>22</v>
      </c>
      <c r="L103" s="10">
        <v>26</v>
      </c>
      <c r="M103" s="10">
        <v>30</v>
      </c>
      <c r="N103" s="10">
        <v>34</v>
      </c>
      <c r="O103" s="10">
        <v>38</v>
      </c>
      <c r="P103" s="10">
        <v>42</v>
      </c>
      <c r="Q103" s="10">
        <v>46</v>
      </c>
      <c r="R103" s="10">
        <v>50</v>
      </c>
    </row>
    <row r="104" spans="1:18" ht="15" customHeight="1" x14ac:dyDescent="0.25">
      <c r="A104" s="58" t="s">
        <v>444</v>
      </c>
      <c r="B104" s="10" t="s">
        <v>84</v>
      </c>
      <c r="C104" s="11">
        <v>13</v>
      </c>
      <c r="D104" s="11">
        <v>355</v>
      </c>
      <c r="E104" s="11" t="s">
        <v>160</v>
      </c>
      <c r="F104" s="10">
        <v>3</v>
      </c>
      <c r="G104" s="10">
        <v>7</v>
      </c>
      <c r="H104" s="10">
        <v>11</v>
      </c>
      <c r="I104" s="10">
        <v>15</v>
      </c>
      <c r="J104" s="10">
        <v>19</v>
      </c>
      <c r="K104" s="10">
        <v>23</v>
      </c>
      <c r="L104" s="10">
        <v>27</v>
      </c>
      <c r="M104" s="10">
        <v>31</v>
      </c>
      <c r="N104" s="10">
        <v>35</v>
      </c>
      <c r="O104" s="10">
        <v>39</v>
      </c>
      <c r="P104" s="10">
        <v>43</v>
      </c>
      <c r="Q104" s="10">
        <v>47</v>
      </c>
      <c r="R104" s="10">
        <v>51</v>
      </c>
    </row>
    <row r="105" spans="1:18" ht="15" customHeight="1" x14ac:dyDescent="0.25">
      <c r="A105" s="58" t="s">
        <v>438</v>
      </c>
      <c r="B105" s="10" t="s">
        <v>452</v>
      </c>
      <c r="C105" s="11">
        <v>14</v>
      </c>
      <c r="D105" s="11">
        <v>63</v>
      </c>
      <c r="E105" s="11" t="s">
        <v>144</v>
      </c>
      <c r="F105" s="10">
        <v>2</v>
      </c>
      <c r="G105" s="10">
        <v>15</v>
      </c>
      <c r="H105" s="10">
        <v>27</v>
      </c>
      <c r="I105" s="10">
        <v>40</v>
      </c>
      <c r="J105" s="10"/>
      <c r="K105" s="10"/>
      <c r="L105" s="10"/>
      <c r="M105" s="10"/>
      <c r="N105" s="10"/>
      <c r="O105" s="10"/>
      <c r="P105" s="10"/>
      <c r="Q105" s="10"/>
      <c r="R105" s="10"/>
    </row>
    <row r="106" spans="1:18" ht="15" customHeight="1" x14ac:dyDescent="0.25">
      <c r="A106" s="58" t="s">
        <v>438</v>
      </c>
      <c r="B106" s="10" t="s">
        <v>100</v>
      </c>
      <c r="C106" s="11">
        <v>14</v>
      </c>
      <c r="D106" s="11">
        <v>67</v>
      </c>
      <c r="E106" s="11" t="s">
        <v>226</v>
      </c>
      <c r="F106" s="10">
        <v>6</v>
      </c>
      <c r="G106" s="10">
        <v>23</v>
      </c>
      <c r="H106" s="10">
        <v>40</v>
      </c>
      <c r="I106" s="10"/>
      <c r="J106" s="10"/>
      <c r="K106" s="10"/>
      <c r="L106" s="10"/>
      <c r="M106" s="10"/>
      <c r="N106" s="10"/>
      <c r="O106" s="10"/>
      <c r="P106" s="10"/>
      <c r="Q106" s="10"/>
      <c r="R106" s="10"/>
    </row>
    <row r="107" spans="1:18" ht="15" customHeight="1" x14ac:dyDescent="0.25">
      <c r="A107" s="58" t="s">
        <v>444</v>
      </c>
      <c r="B107" s="10" t="s">
        <v>110</v>
      </c>
      <c r="C107" s="11">
        <v>14</v>
      </c>
      <c r="D107" s="11">
        <v>96</v>
      </c>
      <c r="E107" s="11" t="s">
        <v>244</v>
      </c>
      <c r="F107" s="10">
        <v>7</v>
      </c>
      <c r="G107" s="10">
        <v>13</v>
      </c>
      <c r="H107" s="10">
        <v>20</v>
      </c>
      <c r="I107" s="10">
        <v>33</v>
      </c>
      <c r="J107" s="10">
        <v>40</v>
      </c>
      <c r="K107" s="10">
        <v>46</v>
      </c>
      <c r="L107" s="10"/>
      <c r="M107" s="10"/>
      <c r="N107" s="10"/>
      <c r="O107" s="10"/>
      <c r="P107" s="10"/>
      <c r="Q107" s="10"/>
      <c r="R107" s="10"/>
    </row>
    <row r="108" spans="1:18" ht="15" customHeight="1" x14ac:dyDescent="0.25">
      <c r="A108" s="58" t="s">
        <v>438</v>
      </c>
      <c r="B108" s="10" t="s">
        <v>103</v>
      </c>
      <c r="C108" s="11">
        <v>14</v>
      </c>
      <c r="D108" s="11">
        <v>97</v>
      </c>
      <c r="E108" s="11" t="s">
        <v>259</v>
      </c>
      <c r="F108" s="10">
        <v>8</v>
      </c>
      <c r="G108" s="10">
        <v>21</v>
      </c>
      <c r="H108" s="10">
        <v>34</v>
      </c>
      <c r="I108" s="10">
        <v>47</v>
      </c>
      <c r="J108" s="10"/>
      <c r="K108" s="10"/>
      <c r="L108" s="10"/>
      <c r="M108" s="10"/>
      <c r="N108" s="10"/>
      <c r="O108" s="10"/>
      <c r="P108" s="10"/>
      <c r="Q108" s="10"/>
      <c r="R108" s="10"/>
    </row>
    <row r="109" spans="1:18" ht="15" customHeight="1" x14ac:dyDescent="0.25">
      <c r="A109" s="58" t="s">
        <v>444</v>
      </c>
      <c r="B109" s="10" t="s">
        <v>110</v>
      </c>
      <c r="C109" s="11">
        <v>14</v>
      </c>
      <c r="D109" s="11">
        <v>98</v>
      </c>
      <c r="E109" s="11" t="s">
        <v>263</v>
      </c>
      <c r="F109" s="10">
        <v>8</v>
      </c>
      <c r="G109" s="10">
        <v>14</v>
      </c>
      <c r="H109" s="10">
        <v>21</v>
      </c>
      <c r="I109" s="10">
        <v>34</v>
      </c>
      <c r="J109" s="10">
        <v>41</v>
      </c>
      <c r="K109" s="10">
        <v>47</v>
      </c>
      <c r="L109" s="10"/>
      <c r="M109" s="10"/>
      <c r="N109" s="10"/>
      <c r="O109" s="10"/>
      <c r="P109" s="10"/>
      <c r="Q109" s="10"/>
      <c r="R109" s="10"/>
    </row>
    <row r="110" spans="1:18" ht="15" customHeight="1" x14ac:dyDescent="0.25">
      <c r="A110" s="58" t="s">
        <v>438</v>
      </c>
      <c r="B110" s="10" t="s">
        <v>100</v>
      </c>
      <c r="C110" s="11">
        <v>14</v>
      </c>
      <c r="D110" s="11">
        <v>235</v>
      </c>
      <c r="E110" s="11" t="s">
        <v>315</v>
      </c>
      <c r="F110" s="10">
        <v>12</v>
      </c>
      <c r="G110" s="10">
        <v>29</v>
      </c>
      <c r="H110" s="10">
        <v>46</v>
      </c>
      <c r="I110" s="10"/>
      <c r="J110" s="10"/>
      <c r="K110" s="10"/>
      <c r="L110" s="10"/>
      <c r="M110" s="10"/>
      <c r="N110" s="10"/>
      <c r="O110" s="10"/>
      <c r="P110" s="10"/>
      <c r="Q110" s="10"/>
      <c r="R110" s="10"/>
    </row>
    <row r="111" spans="1:18" ht="15" customHeight="1" x14ac:dyDescent="0.25">
      <c r="A111" s="58" t="s">
        <v>438</v>
      </c>
      <c r="B111" s="10" t="s">
        <v>100</v>
      </c>
      <c r="C111" s="11">
        <v>14</v>
      </c>
      <c r="D111" s="11">
        <v>236</v>
      </c>
      <c r="E111" s="11" t="s">
        <v>324</v>
      </c>
      <c r="F111" s="10">
        <v>13</v>
      </c>
      <c r="G111" s="10">
        <v>30</v>
      </c>
      <c r="H111" s="10">
        <v>47</v>
      </c>
      <c r="I111" s="10"/>
      <c r="J111" s="10"/>
      <c r="K111" s="10"/>
      <c r="L111" s="10"/>
      <c r="M111" s="10"/>
      <c r="N111" s="10"/>
      <c r="O111" s="10"/>
      <c r="P111" s="10"/>
      <c r="Q111" s="10"/>
      <c r="R111" s="10"/>
    </row>
    <row r="112" spans="1:18" ht="15" customHeight="1" x14ac:dyDescent="0.25">
      <c r="A112" s="58" t="s">
        <v>438</v>
      </c>
      <c r="B112" s="10" t="s">
        <v>91</v>
      </c>
      <c r="C112" s="11">
        <v>14</v>
      </c>
      <c r="D112" s="11">
        <v>237</v>
      </c>
      <c r="E112" s="11" t="s">
        <v>387</v>
      </c>
      <c r="F112" s="10">
        <v>43</v>
      </c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</row>
    <row r="113" spans="1:18" ht="15" customHeight="1" x14ac:dyDescent="0.25">
      <c r="A113" s="58" t="s">
        <v>438</v>
      </c>
      <c r="B113" s="10" t="s">
        <v>93</v>
      </c>
      <c r="C113" s="11">
        <v>14</v>
      </c>
      <c r="D113" s="11">
        <v>238</v>
      </c>
      <c r="E113" s="11" t="s">
        <v>453</v>
      </c>
      <c r="F113" s="10">
        <v>26</v>
      </c>
      <c r="G113" s="10">
        <v>46</v>
      </c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</row>
    <row r="114" spans="1:18" ht="15" customHeight="1" x14ac:dyDescent="0.25">
      <c r="A114" s="58" t="s">
        <v>438</v>
      </c>
      <c r="B114" s="10" t="s">
        <v>103</v>
      </c>
      <c r="C114" s="11">
        <v>14</v>
      </c>
      <c r="D114" s="11">
        <v>239</v>
      </c>
      <c r="E114" s="11" t="s">
        <v>317</v>
      </c>
      <c r="F114" s="10">
        <v>12</v>
      </c>
      <c r="G114" s="10">
        <v>25</v>
      </c>
      <c r="H114" s="10">
        <v>38</v>
      </c>
      <c r="I114" s="10">
        <v>51</v>
      </c>
      <c r="J114" s="10"/>
      <c r="K114" s="10"/>
      <c r="L114" s="10"/>
      <c r="M114" s="10"/>
      <c r="N114" s="10"/>
      <c r="O114" s="10"/>
      <c r="P114" s="10"/>
      <c r="Q114" s="10"/>
      <c r="R114" s="10"/>
    </row>
    <row r="115" spans="1:18" x14ac:dyDescent="0.25">
      <c r="A115" s="58" t="s">
        <v>438</v>
      </c>
      <c r="B115" s="10" t="s">
        <v>100</v>
      </c>
      <c r="C115" s="11">
        <v>14</v>
      </c>
      <c r="D115" s="11">
        <v>240</v>
      </c>
      <c r="E115" s="11" t="s">
        <v>332</v>
      </c>
      <c r="F115" s="10">
        <v>14</v>
      </c>
      <c r="G115" s="10">
        <v>31</v>
      </c>
      <c r="H115" s="10">
        <v>48</v>
      </c>
      <c r="I115" s="10"/>
      <c r="J115" s="10"/>
      <c r="K115" s="10"/>
      <c r="L115" s="10"/>
      <c r="M115" s="10"/>
      <c r="N115" s="10"/>
      <c r="O115" s="10"/>
      <c r="P115" s="10"/>
      <c r="Q115" s="10"/>
      <c r="R115" s="10"/>
    </row>
    <row r="116" spans="1:18" ht="15" customHeight="1" x14ac:dyDescent="0.25">
      <c r="A116" s="58" t="s">
        <v>438</v>
      </c>
      <c r="B116" s="10" t="s">
        <v>93</v>
      </c>
      <c r="C116" s="11">
        <v>14</v>
      </c>
      <c r="D116" s="11">
        <v>241</v>
      </c>
      <c r="E116" s="11" t="s">
        <v>454</v>
      </c>
      <c r="F116" s="10">
        <v>27</v>
      </c>
      <c r="G116" s="10">
        <v>47</v>
      </c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</row>
    <row r="117" spans="1:18" ht="15" customHeight="1" x14ac:dyDescent="0.25">
      <c r="A117" s="58" t="s">
        <v>438</v>
      </c>
      <c r="B117" s="10" t="s">
        <v>96</v>
      </c>
      <c r="C117" s="13">
        <v>14</v>
      </c>
      <c r="D117" s="13">
        <v>333</v>
      </c>
      <c r="E117" s="13" t="s">
        <v>171</v>
      </c>
      <c r="F117" s="5">
        <v>3</v>
      </c>
      <c r="G117" s="5">
        <v>28</v>
      </c>
      <c r="H117" s="5">
        <v>41</v>
      </c>
      <c r="I117" s="6"/>
      <c r="J117" s="6"/>
      <c r="K117" s="6"/>
      <c r="L117" s="6"/>
      <c r="M117" s="6"/>
      <c r="N117" s="6"/>
      <c r="O117" s="6"/>
      <c r="P117" s="6"/>
      <c r="Q117" s="6"/>
      <c r="R117" s="6"/>
    </row>
    <row r="118" spans="1:18" ht="15" customHeight="1" x14ac:dyDescent="0.25">
      <c r="A118" s="58" t="s">
        <v>438</v>
      </c>
      <c r="B118" s="10" t="s">
        <v>103</v>
      </c>
      <c r="C118" s="11">
        <v>15</v>
      </c>
      <c r="D118" s="11">
        <v>20</v>
      </c>
      <c r="E118" s="11" t="s">
        <v>143</v>
      </c>
      <c r="F118" s="10">
        <v>2</v>
      </c>
      <c r="G118" s="10">
        <v>19</v>
      </c>
      <c r="H118" s="10">
        <v>36</v>
      </c>
      <c r="I118" s="10">
        <v>46</v>
      </c>
      <c r="J118" s="10"/>
      <c r="K118" s="10"/>
      <c r="L118" s="10"/>
      <c r="M118" s="10"/>
      <c r="N118" s="10"/>
      <c r="O118" s="10"/>
      <c r="P118" s="10"/>
      <c r="Q118" s="10"/>
      <c r="R118" s="10"/>
    </row>
    <row r="119" spans="1:18" ht="15" customHeight="1" x14ac:dyDescent="0.25">
      <c r="A119" s="58" t="s">
        <v>438</v>
      </c>
      <c r="B119" s="10" t="s">
        <v>103</v>
      </c>
      <c r="C119" s="11">
        <v>15</v>
      </c>
      <c r="D119" s="11">
        <v>23</v>
      </c>
      <c r="E119" s="11" t="s">
        <v>104</v>
      </c>
      <c r="F119" s="10">
        <v>1</v>
      </c>
      <c r="G119" s="10">
        <v>19</v>
      </c>
      <c r="H119" s="10">
        <v>33</v>
      </c>
      <c r="I119" s="10">
        <v>45</v>
      </c>
      <c r="J119" s="10"/>
      <c r="K119" s="10"/>
      <c r="L119" s="10"/>
      <c r="M119" s="10"/>
      <c r="N119" s="10"/>
      <c r="O119" s="10"/>
      <c r="P119" s="10"/>
      <c r="Q119" s="10"/>
      <c r="R119" s="10"/>
    </row>
    <row r="120" spans="1:18" x14ac:dyDescent="0.25">
      <c r="A120" s="58" t="s">
        <v>444</v>
      </c>
      <c r="B120" s="10" t="s">
        <v>110</v>
      </c>
      <c r="C120" s="11">
        <v>15</v>
      </c>
      <c r="D120" s="11">
        <v>27</v>
      </c>
      <c r="E120" s="11" t="s">
        <v>115</v>
      </c>
      <c r="F120" s="10">
        <v>1</v>
      </c>
      <c r="G120" s="10">
        <v>7</v>
      </c>
      <c r="H120" s="10">
        <v>14</v>
      </c>
      <c r="I120" s="10">
        <v>27</v>
      </c>
      <c r="J120" s="10">
        <v>34</v>
      </c>
      <c r="K120" s="10">
        <v>40</v>
      </c>
      <c r="L120" s="10"/>
      <c r="M120" s="10"/>
      <c r="N120" s="10"/>
      <c r="O120" s="10"/>
      <c r="P120" s="10"/>
      <c r="Q120" s="10"/>
      <c r="R120" s="10"/>
    </row>
    <row r="121" spans="1:18" ht="15" customHeight="1" x14ac:dyDescent="0.25">
      <c r="A121" s="58" t="s">
        <v>438</v>
      </c>
      <c r="B121" s="10" t="s">
        <v>93</v>
      </c>
      <c r="C121" s="11">
        <v>15</v>
      </c>
      <c r="D121" s="11">
        <v>28</v>
      </c>
      <c r="E121" s="11" t="s">
        <v>455</v>
      </c>
      <c r="F121" s="10">
        <v>43</v>
      </c>
      <c r="G121" s="10">
        <v>22</v>
      </c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</row>
    <row r="122" spans="1:18" ht="15" customHeight="1" x14ac:dyDescent="0.25">
      <c r="A122" s="58" t="s">
        <v>444</v>
      </c>
      <c r="B122" s="10" t="s">
        <v>110</v>
      </c>
      <c r="C122" s="11">
        <v>15</v>
      </c>
      <c r="D122" s="11">
        <v>142</v>
      </c>
      <c r="E122" s="11" t="s">
        <v>199</v>
      </c>
      <c r="F122" s="10">
        <v>4</v>
      </c>
      <c r="G122" s="10">
        <v>13</v>
      </c>
      <c r="H122" s="10">
        <v>22</v>
      </c>
      <c r="I122" s="10">
        <v>30</v>
      </c>
      <c r="J122" s="10">
        <v>39</v>
      </c>
      <c r="K122" s="10">
        <v>47</v>
      </c>
      <c r="L122" s="10"/>
      <c r="M122" s="10"/>
      <c r="N122" s="10"/>
      <c r="O122" s="10"/>
      <c r="P122" s="10"/>
      <c r="Q122" s="10"/>
      <c r="R122" s="10"/>
    </row>
    <row r="123" spans="1:18" ht="15" customHeight="1" x14ac:dyDescent="0.25">
      <c r="A123" s="58" t="s">
        <v>438</v>
      </c>
      <c r="B123" s="10" t="s">
        <v>91</v>
      </c>
      <c r="C123" s="11">
        <v>15</v>
      </c>
      <c r="D123" s="11">
        <v>143</v>
      </c>
      <c r="E123" s="11" t="s">
        <v>389</v>
      </c>
      <c r="F123" s="10">
        <v>20</v>
      </c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</row>
    <row r="124" spans="1:18" ht="15" customHeight="1" x14ac:dyDescent="0.25">
      <c r="A124" s="58" t="s">
        <v>438</v>
      </c>
      <c r="B124" s="10" t="s">
        <v>91</v>
      </c>
      <c r="C124" s="11">
        <v>15</v>
      </c>
      <c r="D124" s="11">
        <v>177</v>
      </c>
      <c r="E124" s="11" t="s">
        <v>392</v>
      </c>
      <c r="F124" s="10">
        <v>31</v>
      </c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</row>
    <row r="125" spans="1:18" ht="15" customHeight="1" x14ac:dyDescent="0.25">
      <c r="A125" s="58" t="s">
        <v>438</v>
      </c>
      <c r="B125" s="10" t="s">
        <v>146</v>
      </c>
      <c r="C125" s="11">
        <v>17</v>
      </c>
      <c r="D125" s="11">
        <v>43</v>
      </c>
      <c r="E125" s="11" t="s">
        <v>147</v>
      </c>
      <c r="F125" s="10">
        <v>2</v>
      </c>
      <c r="G125" s="10">
        <v>15</v>
      </c>
      <c r="H125" s="10">
        <v>28</v>
      </c>
      <c r="I125" s="10">
        <v>41</v>
      </c>
      <c r="J125" s="10">
        <v>51</v>
      </c>
      <c r="K125" s="10"/>
      <c r="L125" s="10"/>
      <c r="M125" s="10"/>
      <c r="N125" s="10"/>
      <c r="O125" s="10"/>
      <c r="P125" s="10"/>
      <c r="Q125" s="10"/>
      <c r="R125" s="10"/>
    </row>
    <row r="126" spans="1:18" ht="15" customHeight="1" x14ac:dyDescent="0.25">
      <c r="A126" s="58" t="s">
        <v>444</v>
      </c>
      <c r="B126" s="10" t="s">
        <v>150</v>
      </c>
      <c r="C126" s="11">
        <v>17</v>
      </c>
      <c r="D126" s="11">
        <v>44</v>
      </c>
      <c r="E126" s="11" t="s">
        <v>151</v>
      </c>
      <c r="F126" s="10">
        <v>2</v>
      </c>
      <c r="G126" s="10">
        <v>8</v>
      </c>
      <c r="H126" s="10">
        <v>15</v>
      </c>
      <c r="I126" s="10">
        <v>28</v>
      </c>
      <c r="J126" s="10">
        <v>35</v>
      </c>
      <c r="K126" s="10">
        <v>41</v>
      </c>
      <c r="L126" s="10">
        <v>50</v>
      </c>
      <c r="M126" s="10"/>
      <c r="N126" s="10"/>
      <c r="O126" s="10"/>
      <c r="P126" s="10"/>
      <c r="Q126" s="10"/>
      <c r="R126" s="10"/>
    </row>
    <row r="127" spans="1:18" ht="15" customHeight="1" x14ac:dyDescent="0.25">
      <c r="A127" s="58" t="s">
        <v>438</v>
      </c>
      <c r="B127" s="10" t="s">
        <v>103</v>
      </c>
      <c r="C127" s="11">
        <v>17</v>
      </c>
      <c r="D127" s="11">
        <v>122</v>
      </c>
      <c r="E127" s="11" t="s">
        <v>145</v>
      </c>
      <c r="F127" s="10">
        <v>2</v>
      </c>
      <c r="G127" s="10">
        <v>15</v>
      </c>
      <c r="H127" s="10">
        <v>28</v>
      </c>
      <c r="I127" s="10">
        <v>41</v>
      </c>
      <c r="J127" s="10"/>
      <c r="K127" s="10"/>
      <c r="L127" s="10"/>
      <c r="M127" s="10"/>
      <c r="N127" s="10"/>
      <c r="O127" s="10"/>
      <c r="P127" s="10"/>
      <c r="Q127" s="10"/>
      <c r="R127" s="10"/>
    </row>
    <row r="128" spans="1:18" ht="15" customHeight="1" x14ac:dyDescent="0.25">
      <c r="A128" s="58" t="s">
        <v>438</v>
      </c>
      <c r="B128" s="10" t="s">
        <v>103</v>
      </c>
      <c r="C128" s="11">
        <v>17</v>
      </c>
      <c r="D128" s="11">
        <v>123</v>
      </c>
      <c r="E128" s="11" t="s">
        <v>177</v>
      </c>
      <c r="F128" s="10">
        <v>3</v>
      </c>
      <c r="G128" s="10">
        <v>16</v>
      </c>
      <c r="H128" s="10">
        <v>29</v>
      </c>
      <c r="I128" s="10">
        <v>42</v>
      </c>
      <c r="J128" s="10"/>
      <c r="K128" s="10"/>
      <c r="L128" s="10"/>
      <c r="M128" s="10"/>
      <c r="N128" s="10"/>
      <c r="O128" s="10"/>
      <c r="P128" s="10"/>
      <c r="Q128" s="10"/>
      <c r="R128" s="10"/>
    </row>
    <row r="129" spans="1:18" ht="15" customHeight="1" x14ac:dyDescent="0.25">
      <c r="A129" s="58" t="s">
        <v>444</v>
      </c>
      <c r="B129" s="10" t="s">
        <v>110</v>
      </c>
      <c r="C129" s="10">
        <v>17</v>
      </c>
      <c r="D129" s="12" t="s">
        <v>111</v>
      </c>
      <c r="E129" s="12" t="s">
        <v>112</v>
      </c>
      <c r="F129" s="10">
        <v>1</v>
      </c>
      <c r="G129" s="10">
        <v>10</v>
      </c>
      <c r="H129" s="10">
        <v>18</v>
      </c>
      <c r="I129" s="10">
        <v>28</v>
      </c>
      <c r="J129" s="10">
        <v>37</v>
      </c>
      <c r="K129" s="10">
        <v>49</v>
      </c>
      <c r="L129" s="10"/>
      <c r="M129" s="10"/>
      <c r="N129" s="10"/>
      <c r="O129" s="10"/>
      <c r="P129" s="10"/>
      <c r="Q129" s="10"/>
      <c r="R129" s="10"/>
    </row>
    <row r="130" spans="1:18" ht="15" customHeight="1" x14ac:dyDescent="0.25">
      <c r="A130" s="58" t="s">
        <v>438</v>
      </c>
      <c r="B130" s="10" t="s">
        <v>96</v>
      </c>
      <c r="C130" s="13">
        <v>17</v>
      </c>
      <c r="D130" s="13">
        <v>334</v>
      </c>
      <c r="E130" s="13" t="s">
        <v>172</v>
      </c>
      <c r="F130" s="5">
        <v>3</v>
      </c>
      <c r="G130" s="5">
        <v>28</v>
      </c>
      <c r="H130" s="5">
        <v>41</v>
      </c>
      <c r="I130" s="6"/>
      <c r="J130" s="6"/>
      <c r="K130" s="6"/>
      <c r="L130" s="6"/>
      <c r="M130" s="6"/>
      <c r="N130" s="6"/>
      <c r="O130" s="6"/>
      <c r="P130" s="6"/>
      <c r="Q130" s="6"/>
      <c r="R130" s="6"/>
    </row>
    <row r="131" spans="1:18" ht="15" customHeight="1" x14ac:dyDescent="0.25">
      <c r="A131" s="58" t="s">
        <v>438</v>
      </c>
      <c r="B131" s="10" t="s">
        <v>96</v>
      </c>
      <c r="C131" s="13">
        <v>17</v>
      </c>
      <c r="D131" s="13">
        <v>335</v>
      </c>
      <c r="E131" s="13" t="s">
        <v>193</v>
      </c>
      <c r="F131" s="5">
        <v>4</v>
      </c>
      <c r="G131" s="5">
        <v>29</v>
      </c>
      <c r="H131" s="5">
        <v>42</v>
      </c>
      <c r="I131" s="6"/>
      <c r="J131" s="6"/>
      <c r="K131" s="6"/>
      <c r="L131" s="6"/>
      <c r="M131" s="6"/>
      <c r="N131" s="6"/>
      <c r="O131" s="6"/>
      <c r="P131" s="6"/>
      <c r="Q131" s="6"/>
      <c r="R131" s="6"/>
    </row>
    <row r="132" spans="1:18" ht="15" customHeight="1" x14ac:dyDescent="0.25">
      <c r="A132" s="58" t="s">
        <v>438</v>
      </c>
      <c r="B132" s="10" t="s">
        <v>96</v>
      </c>
      <c r="C132" s="13">
        <v>18</v>
      </c>
      <c r="D132" s="13">
        <v>76</v>
      </c>
      <c r="E132" s="13" t="s">
        <v>194</v>
      </c>
      <c r="F132" s="5">
        <v>4</v>
      </c>
      <c r="G132" s="5">
        <v>29</v>
      </c>
      <c r="H132" s="5">
        <v>42</v>
      </c>
      <c r="I132" s="6"/>
      <c r="J132" s="6"/>
      <c r="K132" s="6"/>
      <c r="L132" s="6"/>
      <c r="M132" s="6"/>
      <c r="N132" s="6"/>
      <c r="O132" s="6"/>
      <c r="P132" s="6"/>
      <c r="Q132" s="6"/>
      <c r="R132" s="6"/>
    </row>
    <row r="133" spans="1:18" ht="15" customHeight="1" x14ac:dyDescent="0.25">
      <c r="A133" s="58" t="s">
        <v>438</v>
      </c>
      <c r="B133" s="10" t="s">
        <v>103</v>
      </c>
      <c r="C133" s="11">
        <v>18</v>
      </c>
      <c r="D133" s="11">
        <v>90</v>
      </c>
      <c r="E133" s="11" t="s">
        <v>229</v>
      </c>
      <c r="F133" s="10">
        <v>6</v>
      </c>
      <c r="G133" s="10">
        <v>19</v>
      </c>
      <c r="H133" s="10">
        <v>32</v>
      </c>
      <c r="I133" s="10">
        <v>45</v>
      </c>
      <c r="J133" s="10"/>
      <c r="K133" s="10"/>
      <c r="L133" s="10"/>
      <c r="M133" s="10"/>
      <c r="N133" s="10"/>
      <c r="O133" s="10"/>
      <c r="P133" s="10"/>
      <c r="Q133" s="10"/>
      <c r="R133" s="10"/>
    </row>
    <row r="134" spans="1:18" ht="15" customHeight="1" x14ac:dyDescent="0.25">
      <c r="A134" s="58" t="s">
        <v>438</v>
      </c>
      <c r="B134" s="10" t="s">
        <v>91</v>
      </c>
      <c r="C134" s="11">
        <v>18</v>
      </c>
      <c r="D134" s="11">
        <v>113</v>
      </c>
      <c r="E134" s="11" t="s">
        <v>187</v>
      </c>
      <c r="F134" s="10">
        <v>4</v>
      </c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</row>
    <row r="135" spans="1:18" ht="15" customHeight="1" x14ac:dyDescent="0.25">
      <c r="A135" s="58" t="s">
        <v>438</v>
      </c>
      <c r="B135" s="10" t="s">
        <v>169</v>
      </c>
      <c r="C135" s="11">
        <v>18</v>
      </c>
      <c r="D135" s="11">
        <v>114</v>
      </c>
      <c r="E135" s="11" t="s">
        <v>210</v>
      </c>
      <c r="F135" s="10">
        <v>5</v>
      </c>
      <c r="G135" s="10">
        <v>17</v>
      </c>
      <c r="H135" s="10">
        <v>36</v>
      </c>
      <c r="I135" s="10"/>
      <c r="J135" s="10"/>
      <c r="K135" s="10"/>
      <c r="L135" s="10"/>
      <c r="M135" s="10"/>
      <c r="N135" s="10"/>
      <c r="O135" s="10"/>
      <c r="P135" s="10"/>
      <c r="Q135" s="10"/>
      <c r="R135" s="10"/>
    </row>
    <row r="136" spans="1:18" ht="15" customHeight="1" x14ac:dyDescent="0.25">
      <c r="A136" s="58" t="s">
        <v>438</v>
      </c>
      <c r="B136" s="10" t="s">
        <v>103</v>
      </c>
      <c r="C136" s="11">
        <v>18</v>
      </c>
      <c r="D136" s="11">
        <v>115</v>
      </c>
      <c r="E136" s="11" t="s">
        <v>257</v>
      </c>
      <c r="F136" s="10">
        <v>8</v>
      </c>
      <c r="G136" s="10">
        <v>21</v>
      </c>
      <c r="H136" s="10">
        <v>36</v>
      </c>
      <c r="I136" s="10">
        <v>50</v>
      </c>
      <c r="J136" s="10"/>
      <c r="K136" s="10"/>
      <c r="L136" s="10"/>
      <c r="M136" s="10"/>
      <c r="N136" s="10"/>
      <c r="O136" s="10"/>
      <c r="P136" s="10"/>
      <c r="Q136" s="10"/>
      <c r="R136" s="10"/>
    </row>
    <row r="137" spans="1:18" ht="15" customHeight="1" x14ac:dyDescent="0.25">
      <c r="A137" s="58" t="s">
        <v>438</v>
      </c>
      <c r="B137" s="10" t="s">
        <v>103</v>
      </c>
      <c r="C137" s="11">
        <v>18</v>
      </c>
      <c r="D137" s="11">
        <v>116</v>
      </c>
      <c r="E137" s="11" t="s">
        <v>325</v>
      </c>
      <c r="F137" s="10">
        <v>13</v>
      </c>
      <c r="G137" s="10">
        <v>26</v>
      </c>
      <c r="H137" s="10">
        <v>39</v>
      </c>
      <c r="I137" s="10">
        <v>52</v>
      </c>
      <c r="J137" s="10"/>
      <c r="K137" s="10"/>
      <c r="L137" s="10"/>
      <c r="M137" s="10"/>
      <c r="N137" s="10"/>
      <c r="O137" s="10"/>
      <c r="P137" s="10"/>
      <c r="Q137" s="10"/>
      <c r="R137" s="10"/>
    </row>
    <row r="138" spans="1:18" ht="15" customHeight="1" x14ac:dyDescent="0.25">
      <c r="A138" s="58" t="s">
        <v>438</v>
      </c>
      <c r="B138" s="10" t="s">
        <v>103</v>
      </c>
      <c r="C138" s="11">
        <v>18</v>
      </c>
      <c r="D138" s="11">
        <v>117</v>
      </c>
      <c r="E138" s="11" t="s">
        <v>108</v>
      </c>
      <c r="F138" s="10">
        <v>1</v>
      </c>
      <c r="G138" s="10">
        <v>14</v>
      </c>
      <c r="H138" s="10">
        <v>27</v>
      </c>
      <c r="I138" s="10">
        <v>40</v>
      </c>
      <c r="J138" s="10"/>
      <c r="K138" s="10"/>
      <c r="L138" s="10"/>
      <c r="M138" s="10"/>
      <c r="N138" s="10"/>
      <c r="O138" s="10"/>
      <c r="P138" s="10"/>
      <c r="Q138" s="10"/>
      <c r="R138" s="10"/>
    </row>
    <row r="139" spans="1:18" ht="15" customHeight="1" x14ac:dyDescent="0.25">
      <c r="A139" s="58" t="s">
        <v>438</v>
      </c>
      <c r="B139" s="10" t="s">
        <v>100</v>
      </c>
      <c r="C139" s="11">
        <v>18</v>
      </c>
      <c r="D139" s="11">
        <v>118</v>
      </c>
      <c r="E139" s="11" t="s">
        <v>314</v>
      </c>
      <c r="F139" s="10">
        <v>12</v>
      </c>
      <c r="G139" s="10">
        <v>29</v>
      </c>
      <c r="H139" s="10">
        <v>46</v>
      </c>
      <c r="I139" s="10"/>
      <c r="J139" s="10"/>
      <c r="K139" s="10"/>
      <c r="L139" s="10"/>
      <c r="M139" s="10"/>
      <c r="N139" s="10"/>
      <c r="O139" s="10"/>
      <c r="P139" s="10"/>
      <c r="Q139" s="10"/>
      <c r="R139" s="10"/>
    </row>
    <row r="140" spans="1:18" ht="15" customHeight="1" x14ac:dyDescent="0.25">
      <c r="A140" s="58" t="s">
        <v>438</v>
      </c>
      <c r="B140" s="10" t="s">
        <v>103</v>
      </c>
      <c r="C140" s="11">
        <v>18</v>
      </c>
      <c r="D140" s="11">
        <v>207</v>
      </c>
      <c r="E140" s="11" t="s">
        <v>281</v>
      </c>
      <c r="F140" s="10">
        <v>9</v>
      </c>
      <c r="G140" s="10">
        <v>22</v>
      </c>
      <c r="H140" s="10">
        <v>35</v>
      </c>
      <c r="I140" s="10">
        <v>48</v>
      </c>
      <c r="J140" s="10"/>
      <c r="K140" s="10"/>
      <c r="L140" s="10"/>
      <c r="M140" s="10"/>
      <c r="N140" s="10"/>
      <c r="O140" s="10"/>
      <c r="P140" s="10"/>
      <c r="Q140" s="10"/>
      <c r="R140" s="10"/>
    </row>
    <row r="141" spans="1:18" ht="15" customHeight="1" x14ac:dyDescent="0.25">
      <c r="A141" s="58" t="s">
        <v>438</v>
      </c>
      <c r="B141" s="10" t="s">
        <v>100</v>
      </c>
      <c r="C141" s="11">
        <v>18</v>
      </c>
      <c r="D141" s="11">
        <v>216</v>
      </c>
      <c r="E141" s="11" t="s">
        <v>227</v>
      </c>
      <c r="F141" s="10">
        <v>6</v>
      </c>
      <c r="G141" s="10">
        <v>23</v>
      </c>
      <c r="H141" s="10">
        <v>40</v>
      </c>
      <c r="I141" s="10"/>
      <c r="J141" s="10"/>
      <c r="K141" s="10"/>
      <c r="L141" s="10"/>
      <c r="M141" s="10"/>
      <c r="N141" s="10"/>
      <c r="O141" s="10"/>
      <c r="P141" s="10"/>
      <c r="Q141" s="10"/>
      <c r="R141" s="10"/>
    </row>
    <row r="142" spans="1:18" ht="15" customHeight="1" x14ac:dyDescent="0.25">
      <c r="A142" s="58" t="s">
        <v>438</v>
      </c>
      <c r="B142" s="10" t="s">
        <v>93</v>
      </c>
      <c r="C142" s="11">
        <v>18</v>
      </c>
      <c r="D142" s="11">
        <v>217</v>
      </c>
      <c r="E142" s="11" t="s">
        <v>456</v>
      </c>
      <c r="F142" s="10">
        <v>11</v>
      </c>
      <c r="G142" s="10">
        <v>41</v>
      </c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</row>
    <row r="143" spans="1:18" ht="15" customHeight="1" x14ac:dyDescent="0.25">
      <c r="A143" s="58" t="s">
        <v>438</v>
      </c>
      <c r="B143" s="10" t="s">
        <v>93</v>
      </c>
      <c r="C143" s="11">
        <v>18</v>
      </c>
      <c r="D143" s="11">
        <v>218</v>
      </c>
      <c r="E143" s="11" t="s">
        <v>303</v>
      </c>
      <c r="F143" s="10">
        <v>7</v>
      </c>
      <c r="G143" s="10">
        <v>24</v>
      </c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</row>
    <row r="144" spans="1:18" ht="15" customHeight="1" x14ac:dyDescent="0.25">
      <c r="A144" s="58" t="s">
        <v>438</v>
      </c>
      <c r="B144" s="10" t="s">
        <v>93</v>
      </c>
      <c r="C144" s="11">
        <v>18</v>
      </c>
      <c r="D144" s="11">
        <v>228</v>
      </c>
      <c r="E144" s="11" t="s">
        <v>457</v>
      </c>
      <c r="F144" s="10">
        <v>24</v>
      </c>
      <c r="G144" s="10">
        <v>44</v>
      </c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</row>
    <row r="145" spans="1:18" ht="15" customHeight="1" x14ac:dyDescent="0.25">
      <c r="A145" s="58" t="s">
        <v>438</v>
      </c>
      <c r="B145" s="10" t="s">
        <v>103</v>
      </c>
      <c r="C145" s="11">
        <v>18</v>
      </c>
      <c r="D145" s="11">
        <v>257</v>
      </c>
      <c r="E145" s="11" t="s">
        <v>326</v>
      </c>
      <c r="F145" s="10">
        <v>13</v>
      </c>
      <c r="G145" s="10">
        <v>26</v>
      </c>
      <c r="H145" s="10">
        <v>39</v>
      </c>
      <c r="I145" s="10">
        <v>52</v>
      </c>
      <c r="J145" s="10"/>
      <c r="K145" s="10"/>
      <c r="L145" s="10"/>
      <c r="M145" s="10"/>
      <c r="N145" s="10"/>
      <c r="O145" s="10"/>
      <c r="P145" s="10"/>
      <c r="Q145" s="10"/>
      <c r="R145" s="10"/>
    </row>
    <row r="146" spans="1:18" ht="15" customHeight="1" x14ac:dyDescent="0.25">
      <c r="A146" s="58" t="s">
        <v>438</v>
      </c>
      <c r="B146" s="10" t="s">
        <v>93</v>
      </c>
      <c r="C146" s="11">
        <v>18</v>
      </c>
      <c r="D146" s="11">
        <v>265</v>
      </c>
      <c r="E146" s="11" t="s">
        <v>458</v>
      </c>
      <c r="F146" s="10">
        <v>28</v>
      </c>
      <c r="G146" s="10">
        <v>52</v>
      </c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</row>
    <row r="147" spans="1:18" ht="15" customHeight="1" x14ac:dyDescent="0.25">
      <c r="A147" s="58" t="s">
        <v>438</v>
      </c>
      <c r="B147" s="10" t="s">
        <v>91</v>
      </c>
      <c r="C147" s="11">
        <v>18</v>
      </c>
      <c r="D147" s="11">
        <v>266</v>
      </c>
      <c r="E147" s="11" t="s">
        <v>396</v>
      </c>
      <c r="F147" s="10">
        <v>17</v>
      </c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</row>
    <row r="148" spans="1:18" ht="15" customHeight="1" x14ac:dyDescent="0.25">
      <c r="A148" s="58" t="s">
        <v>438</v>
      </c>
      <c r="B148" s="10" t="s">
        <v>91</v>
      </c>
      <c r="C148" s="11">
        <v>18</v>
      </c>
      <c r="D148" s="11">
        <v>267</v>
      </c>
      <c r="E148" s="11" t="s">
        <v>398</v>
      </c>
      <c r="F148" s="10">
        <v>18</v>
      </c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</row>
    <row r="149" spans="1:18" ht="15" customHeight="1" x14ac:dyDescent="0.25">
      <c r="A149" s="58" t="s">
        <v>438</v>
      </c>
      <c r="B149" s="10" t="s">
        <v>100</v>
      </c>
      <c r="C149" s="11">
        <v>18</v>
      </c>
      <c r="D149" s="11">
        <v>268</v>
      </c>
      <c r="E149" s="11" t="s">
        <v>377</v>
      </c>
      <c r="F149" s="10">
        <v>29</v>
      </c>
      <c r="G149" s="10">
        <v>49</v>
      </c>
      <c r="H149" s="10">
        <v>39</v>
      </c>
      <c r="I149" s="10"/>
      <c r="J149" s="10"/>
      <c r="K149" s="10"/>
      <c r="L149" s="10"/>
      <c r="M149" s="10"/>
      <c r="N149" s="10"/>
      <c r="O149" s="10"/>
      <c r="P149" s="10"/>
      <c r="Q149" s="10"/>
      <c r="R149" s="10"/>
    </row>
    <row r="150" spans="1:18" ht="15" customHeight="1" x14ac:dyDescent="0.25">
      <c r="A150" s="58" t="s">
        <v>438</v>
      </c>
      <c r="B150" s="10" t="s">
        <v>91</v>
      </c>
      <c r="C150" s="11">
        <v>18</v>
      </c>
      <c r="D150" s="11">
        <v>270</v>
      </c>
      <c r="E150" s="11" t="s">
        <v>400</v>
      </c>
      <c r="F150" s="10">
        <v>44</v>
      </c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</row>
    <row r="151" spans="1:18" ht="15" customHeight="1" x14ac:dyDescent="0.25">
      <c r="A151" s="58" t="s">
        <v>438</v>
      </c>
      <c r="B151" s="10" t="s">
        <v>93</v>
      </c>
      <c r="C151" s="10">
        <v>18</v>
      </c>
      <c r="D151" s="12" t="s">
        <v>459</v>
      </c>
      <c r="E151" s="12" t="s">
        <v>460</v>
      </c>
      <c r="F151" s="10">
        <v>49</v>
      </c>
      <c r="G151" s="10">
        <v>23</v>
      </c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</row>
    <row r="152" spans="1:18" ht="15" customHeight="1" x14ac:dyDescent="0.25">
      <c r="A152" s="58" t="s">
        <v>438</v>
      </c>
      <c r="B152" s="10" t="s">
        <v>93</v>
      </c>
      <c r="C152" s="10">
        <v>18</v>
      </c>
      <c r="D152" s="12" t="s">
        <v>461</v>
      </c>
      <c r="E152" s="12" t="s">
        <v>462</v>
      </c>
      <c r="F152" s="10">
        <v>49</v>
      </c>
      <c r="G152" s="10">
        <v>25</v>
      </c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</row>
    <row r="153" spans="1:18" ht="15" customHeight="1" x14ac:dyDescent="0.25">
      <c r="A153" s="58" t="s">
        <v>438</v>
      </c>
      <c r="B153" s="10" t="s">
        <v>93</v>
      </c>
      <c r="C153" s="10">
        <v>18</v>
      </c>
      <c r="D153" s="12" t="s">
        <v>340</v>
      </c>
      <c r="E153" s="12" t="s">
        <v>341</v>
      </c>
      <c r="F153" s="10">
        <v>49</v>
      </c>
      <c r="G153" s="10">
        <v>25</v>
      </c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</row>
    <row r="154" spans="1:18" ht="15" customHeight="1" x14ac:dyDescent="0.25">
      <c r="A154" s="58" t="s">
        <v>438</v>
      </c>
      <c r="B154" s="10" t="s">
        <v>93</v>
      </c>
      <c r="C154" s="10">
        <v>18</v>
      </c>
      <c r="D154" s="12" t="s">
        <v>345</v>
      </c>
      <c r="E154" s="12" t="s">
        <v>346</v>
      </c>
      <c r="F154" s="10">
        <v>51</v>
      </c>
      <c r="G154" s="10">
        <v>25</v>
      </c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</row>
    <row r="155" spans="1:18" ht="15" customHeight="1" x14ac:dyDescent="0.25">
      <c r="A155" s="58" t="s">
        <v>438</v>
      </c>
      <c r="B155" s="10" t="s">
        <v>93</v>
      </c>
      <c r="C155" s="10">
        <v>18</v>
      </c>
      <c r="D155" s="12" t="s">
        <v>351</v>
      </c>
      <c r="E155" s="12" t="s">
        <v>352</v>
      </c>
      <c r="F155" s="10">
        <v>51</v>
      </c>
      <c r="G155" s="10">
        <v>26</v>
      </c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</row>
    <row r="156" spans="1:18" ht="15" customHeight="1" x14ac:dyDescent="0.25">
      <c r="A156" s="58" t="s">
        <v>438</v>
      </c>
      <c r="B156" s="10" t="s">
        <v>96</v>
      </c>
      <c r="C156" s="13">
        <v>18</v>
      </c>
      <c r="D156" s="13">
        <v>329</v>
      </c>
      <c r="E156" s="13" t="s">
        <v>211</v>
      </c>
      <c r="F156" s="5">
        <v>5</v>
      </c>
      <c r="G156" s="5">
        <v>30</v>
      </c>
      <c r="H156" s="5">
        <v>43</v>
      </c>
      <c r="I156" s="6"/>
      <c r="J156" s="6"/>
      <c r="K156" s="6"/>
      <c r="L156" s="6"/>
      <c r="M156" s="6"/>
      <c r="N156" s="6"/>
      <c r="O156" s="6"/>
      <c r="P156" s="6"/>
      <c r="Q156" s="6"/>
      <c r="R156" s="6"/>
    </row>
    <row r="157" spans="1:18" ht="15" customHeight="1" x14ac:dyDescent="0.25">
      <c r="A157" s="58" t="s">
        <v>438</v>
      </c>
      <c r="B157" s="10" t="s">
        <v>96</v>
      </c>
      <c r="C157" s="13">
        <v>18</v>
      </c>
      <c r="D157" s="13">
        <v>339</v>
      </c>
      <c r="E157" s="13" t="s">
        <v>212</v>
      </c>
      <c r="F157" s="5">
        <v>5</v>
      </c>
      <c r="G157" s="5">
        <v>30</v>
      </c>
      <c r="H157" s="5">
        <v>43</v>
      </c>
      <c r="I157" s="6"/>
      <c r="J157" s="6"/>
      <c r="K157" s="6"/>
      <c r="L157" s="6"/>
      <c r="M157" s="6"/>
      <c r="N157" s="6"/>
      <c r="O157" s="6"/>
      <c r="P157" s="6"/>
      <c r="Q157" s="6"/>
      <c r="R157" s="6"/>
    </row>
    <row r="158" spans="1:18" ht="15" customHeight="1" x14ac:dyDescent="0.25">
      <c r="A158" s="58" t="s">
        <v>438</v>
      </c>
      <c r="B158" s="50" t="s">
        <v>100</v>
      </c>
      <c r="C158" s="47">
        <v>18</v>
      </c>
      <c r="D158" s="47">
        <v>341</v>
      </c>
      <c r="E158" s="47" t="s">
        <v>192</v>
      </c>
      <c r="F158" s="51">
        <v>4</v>
      </c>
      <c r="G158" s="50">
        <v>29</v>
      </c>
      <c r="H158" s="50">
        <v>44</v>
      </c>
      <c r="I158" s="50"/>
      <c r="J158" s="50"/>
      <c r="K158" s="50"/>
      <c r="L158" s="50"/>
      <c r="M158" s="50"/>
      <c r="N158" s="50"/>
      <c r="O158" s="50"/>
      <c r="P158" s="50"/>
      <c r="Q158" s="50"/>
      <c r="R158" s="50"/>
    </row>
    <row r="159" spans="1:18" ht="15" customHeight="1" x14ac:dyDescent="0.25">
      <c r="A159" s="58" t="s">
        <v>438</v>
      </c>
      <c r="B159" s="10" t="s">
        <v>100</v>
      </c>
      <c r="C159" s="11">
        <v>19</v>
      </c>
      <c r="D159" s="11">
        <v>112</v>
      </c>
      <c r="E159" s="11" t="s">
        <v>313</v>
      </c>
      <c r="F159" s="10">
        <v>25</v>
      </c>
      <c r="G159" s="10">
        <v>51</v>
      </c>
      <c r="H159" s="10">
        <v>12</v>
      </c>
      <c r="I159" s="10"/>
      <c r="J159" s="10"/>
      <c r="K159" s="10"/>
      <c r="L159" s="10"/>
      <c r="M159" s="10"/>
      <c r="N159" s="10"/>
      <c r="O159" s="10"/>
      <c r="P159" s="10"/>
      <c r="Q159" s="10"/>
      <c r="R159" s="10"/>
    </row>
    <row r="160" spans="1:18" ht="15" customHeight="1" x14ac:dyDescent="0.25">
      <c r="A160" s="58" t="s">
        <v>438</v>
      </c>
      <c r="B160" s="10" t="s">
        <v>91</v>
      </c>
      <c r="C160" s="11">
        <v>19</v>
      </c>
      <c r="D160" s="11">
        <v>192</v>
      </c>
      <c r="E160" s="11" t="s">
        <v>402</v>
      </c>
      <c r="F160" s="10">
        <v>31</v>
      </c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</row>
    <row r="161" spans="1:18" ht="15" customHeight="1" x14ac:dyDescent="0.25">
      <c r="A161" s="58" t="s">
        <v>438</v>
      </c>
      <c r="B161" s="10" t="s">
        <v>93</v>
      </c>
      <c r="C161" s="11">
        <v>19</v>
      </c>
      <c r="D161" s="11">
        <v>219</v>
      </c>
      <c r="E161" s="11" t="s">
        <v>238</v>
      </c>
      <c r="F161" s="10">
        <v>41</v>
      </c>
      <c r="G161" s="10">
        <v>17</v>
      </c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</row>
    <row r="162" spans="1:18" ht="15" customHeight="1" x14ac:dyDescent="0.25">
      <c r="A162" s="58" t="s">
        <v>438</v>
      </c>
      <c r="B162" s="10" t="s">
        <v>91</v>
      </c>
      <c r="C162" s="11">
        <v>19</v>
      </c>
      <c r="D162" s="11">
        <v>220</v>
      </c>
      <c r="E162" s="11" t="s">
        <v>404</v>
      </c>
      <c r="F162" s="10">
        <v>38</v>
      </c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</row>
    <row r="163" spans="1:18" ht="15" customHeight="1" x14ac:dyDescent="0.25">
      <c r="A163" s="58" t="s">
        <v>438</v>
      </c>
      <c r="B163" s="10" t="s">
        <v>91</v>
      </c>
      <c r="C163" s="11">
        <v>19</v>
      </c>
      <c r="D163" s="11">
        <v>221</v>
      </c>
      <c r="E163" s="11" t="s">
        <v>406</v>
      </c>
      <c r="F163" s="10">
        <v>43</v>
      </c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</row>
    <row r="164" spans="1:18" ht="15" customHeight="1" x14ac:dyDescent="0.25">
      <c r="A164" s="58" t="s">
        <v>438</v>
      </c>
      <c r="B164" s="10" t="s">
        <v>91</v>
      </c>
      <c r="C164" s="11">
        <v>19</v>
      </c>
      <c r="D164" s="11">
        <v>222</v>
      </c>
      <c r="E164" s="11" t="s">
        <v>407</v>
      </c>
      <c r="F164" s="10">
        <v>37</v>
      </c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</row>
    <row r="165" spans="1:18" ht="15" customHeight="1" x14ac:dyDescent="0.25">
      <c r="A165" s="58" t="s">
        <v>438</v>
      </c>
      <c r="B165" s="10" t="s">
        <v>100</v>
      </c>
      <c r="C165" s="11">
        <v>19</v>
      </c>
      <c r="D165" s="11">
        <v>223</v>
      </c>
      <c r="E165" s="11" t="s">
        <v>256</v>
      </c>
      <c r="F165" s="10">
        <v>8</v>
      </c>
      <c r="G165" s="10">
        <v>25</v>
      </c>
      <c r="H165" s="10">
        <v>42</v>
      </c>
      <c r="I165" s="10"/>
      <c r="J165" s="10"/>
      <c r="K165" s="10"/>
      <c r="L165" s="10"/>
      <c r="M165" s="10"/>
      <c r="N165" s="10"/>
      <c r="O165" s="10"/>
      <c r="P165" s="10"/>
      <c r="Q165" s="10"/>
      <c r="R165" s="10"/>
    </row>
    <row r="166" spans="1:18" ht="15" customHeight="1" x14ac:dyDescent="0.25">
      <c r="A166" s="58" t="s">
        <v>438</v>
      </c>
      <c r="B166" s="10" t="s">
        <v>91</v>
      </c>
      <c r="C166" s="11">
        <v>19</v>
      </c>
      <c r="D166" s="11">
        <v>224</v>
      </c>
      <c r="E166" s="11" t="s">
        <v>409</v>
      </c>
      <c r="F166" s="10">
        <v>45</v>
      </c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</row>
    <row r="167" spans="1:18" ht="15" customHeight="1" x14ac:dyDescent="0.25">
      <c r="A167" s="58" t="s">
        <v>438</v>
      </c>
      <c r="B167" s="10" t="s">
        <v>91</v>
      </c>
      <c r="C167" s="11">
        <v>19</v>
      </c>
      <c r="D167" s="11">
        <v>225</v>
      </c>
      <c r="E167" s="11" t="s">
        <v>412</v>
      </c>
      <c r="F167" s="10">
        <v>37</v>
      </c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</row>
    <row r="168" spans="1:18" ht="15" customHeight="1" x14ac:dyDescent="0.25">
      <c r="A168" s="58" t="s">
        <v>438</v>
      </c>
      <c r="B168" s="10" t="s">
        <v>93</v>
      </c>
      <c r="C168" s="11">
        <v>19</v>
      </c>
      <c r="D168" s="11">
        <v>226</v>
      </c>
      <c r="E168" s="11" t="s">
        <v>360</v>
      </c>
      <c r="F168" s="10">
        <v>23</v>
      </c>
      <c r="G168" s="10">
        <v>46</v>
      </c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</row>
    <row r="169" spans="1:18" ht="15" customHeight="1" x14ac:dyDescent="0.25">
      <c r="A169" s="58" t="s">
        <v>438</v>
      </c>
      <c r="B169" s="10" t="s">
        <v>91</v>
      </c>
      <c r="C169" s="11">
        <v>19</v>
      </c>
      <c r="D169" s="11">
        <v>227</v>
      </c>
      <c r="E169" s="11" t="s">
        <v>414</v>
      </c>
      <c r="F169" s="10">
        <v>47</v>
      </c>
      <c r="G169" s="10" t="s">
        <v>48</v>
      </c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</row>
    <row r="170" spans="1:18" ht="15" customHeight="1" x14ac:dyDescent="0.25">
      <c r="A170" s="58" t="s">
        <v>438</v>
      </c>
      <c r="B170" s="10" t="s">
        <v>91</v>
      </c>
      <c r="C170" s="11">
        <v>19</v>
      </c>
      <c r="D170" s="11">
        <v>229</v>
      </c>
      <c r="E170" s="11" t="s">
        <v>416</v>
      </c>
      <c r="F170" s="10">
        <v>48</v>
      </c>
      <c r="G170" s="10" t="s">
        <v>48</v>
      </c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</row>
    <row r="171" spans="1:18" ht="15" customHeight="1" x14ac:dyDescent="0.25">
      <c r="A171" s="58" t="s">
        <v>438</v>
      </c>
      <c r="B171" s="10" t="s">
        <v>103</v>
      </c>
      <c r="C171" s="11">
        <v>19</v>
      </c>
      <c r="D171" s="11">
        <v>230</v>
      </c>
      <c r="E171" s="11" t="s">
        <v>279</v>
      </c>
      <c r="F171" s="10">
        <v>9</v>
      </c>
      <c r="G171" s="10">
        <v>26</v>
      </c>
      <c r="H171" s="10">
        <v>43</v>
      </c>
      <c r="I171" s="10">
        <v>52</v>
      </c>
      <c r="J171" s="10"/>
      <c r="K171" s="10"/>
      <c r="L171" s="10"/>
      <c r="M171" s="10"/>
      <c r="N171" s="10"/>
      <c r="O171" s="10"/>
      <c r="P171" s="10"/>
      <c r="Q171" s="10"/>
      <c r="R171" s="10"/>
    </row>
    <row r="172" spans="1:18" ht="15" customHeight="1" x14ac:dyDescent="0.25">
      <c r="A172" s="58" t="s">
        <v>438</v>
      </c>
      <c r="B172" s="10" t="s">
        <v>93</v>
      </c>
      <c r="C172" s="11">
        <v>19</v>
      </c>
      <c r="D172" s="11">
        <v>231</v>
      </c>
      <c r="E172" s="11" t="s">
        <v>365</v>
      </c>
      <c r="F172" s="10">
        <v>25</v>
      </c>
      <c r="G172" s="10">
        <v>45</v>
      </c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</row>
    <row r="173" spans="1:18" ht="15" customHeight="1" x14ac:dyDescent="0.25">
      <c r="A173" s="58" t="s">
        <v>438</v>
      </c>
      <c r="B173" s="10" t="s">
        <v>100</v>
      </c>
      <c r="C173" s="11">
        <v>19</v>
      </c>
      <c r="D173" s="11">
        <v>232</v>
      </c>
      <c r="E173" s="11" t="s">
        <v>294</v>
      </c>
      <c r="F173" s="10">
        <v>10</v>
      </c>
      <c r="G173" s="10">
        <v>27</v>
      </c>
      <c r="H173" s="10">
        <v>44</v>
      </c>
      <c r="I173" s="10"/>
      <c r="J173" s="10"/>
      <c r="K173" s="10"/>
      <c r="L173" s="10"/>
      <c r="M173" s="10"/>
      <c r="N173" s="10"/>
      <c r="O173" s="10"/>
      <c r="P173" s="10"/>
      <c r="Q173" s="10"/>
      <c r="R173" s="10"/>
    </row>
    <row r="174" spans="1:18" ht="15" customHeight="1" x14ac:dyDescent="0.25">
      <c r="A174" s="58" t="s">
        <v>438</v>
      </c>
      <c r="B174" s="10" t="s">
        <v>96</v>
      </c>
      <c r="C174" s="13">
        <v>19</v>
      </c>
      <c r="D174" s="13">
        <v>310</v>
      </c>
      <c r="E174" s="13" t="s">
        <v>223</v>
      </c>
      <c r="F174" s="5">
        <v>6</v>
      </c>
      <c r="G174" s="5">
        <v>31</v>
      </c>
      <c r="H174" s="5">
        <v>44</v>
      </c>
      <c r="I174" s="6"/>
      <c r="J174" s="6"/>
      <c r="K174" s="6"/>
      <c r="L174" s="6"/>
      <c r="M174" s="6"/>
      <c r="N174" s="6"/>
      <c r="O174" s="6"/>
      <c r="P174" s="6"/>
      <c r="Q174" s="6"/>
      <c r="R174" s="6"/>
    </row>
    <row r="175" spans="1:18" ht="15" customHeight="1" x14ac:dyDescent="0.25">
      <c r="A175" s="58" t="s">
        <v>438</v>
      </c>
      <c r="B175" s="10" t="s">
        <v>93</v>
      </c>
      <c r="C175" s="11">
        <v>20</v>
      </c>
      <c r="D175" s="11">
        <v>30</v>
      </c>
      <c r="E175" s="11" t="s">
        <v>249</v>
      </c>
      <c r="F175" s="10">
        <v>8</v>
      </c>
      <c r="G175" s="10">
        <v>34</v>
      </c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</row>
    <row r="176" spans="1:18" ht="15" customHeight="1" x14ac:dyDescent="0.25">
      <c r="A176" s="58" t="s">
        <v>438</v>
      </c>
      <c r="B176" s="10" t="s">
        <v>91</v>
      </c>
      <c r="C176" s="11">
        <v>20</v>
      </c>
      <c r="D176" s="11">
        <v>36</v>
      </c>
      <c r="E176" s="11" t="s">
        <v>417</v>
      </c>
      <c r="F176" s="10">
        <v>16</v>
      </c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</row>
    <row r="177" spans="1:18" ht="15" customHeight="1" x14ac:dyDescent="0.25">
      <c r="A177" s="58" t="s">
        <v>438</v>
      </c>
      <c r="B177" s="10" t="s">
        <v>100</v>
      </c>
      <c r="C177" s="11">
        <v>20</v>
      </c>
      <c r="D177" s="11">
        <v>37</v>
      </c>
      <c r="E177" s="11" t="s">
        <v>196</v>
      </c>
      <c r="F177" s="10">
        <v>4</v>
      </c>
      <c r="G177" s="10">
        <v>21</v>
      </c>
      <c r="H177" s="10">
        <v>38</v>
      </c>
      <c r="I177" s="10"/>
      <c r="J177" s="10"/>
      <c r="K177" s="10"/>
      <c r="L177" s="10"/>
      <c r="M177" s="10"/>
      <c r="N177" s="10"/>
      <c r="O177" s="10"/>
      <c r="P177" s="10"/>
      <c r="Q177" s="10"/>
      <c r="R177" s="10"/>
    </row>
    <row r="178" spans="1:18" ht="15" customHeight="1" x14ac:dyDescent="0.25">
      <c r="A178" s="58" t="s">
        <v>438</v>
      </c>
      <c r="B178" s="10" t="s">
        <v>100</v>
      </c>
      <c r="C178" s="11">
        <v>20</v>
      </c>
      <c r="D178" s="11">
        <v>38</v>
      </c>
      <c r="E178" s="11" t="s">
        <v>277</v>
      </c>
      <c r="F178" s="10">
        <v>9</v>
      </c>
      <c r="G178" s="10">
        <v>26</v>
      </c>
      <c r="H178" s="10">
        <v>47</v>
      </c>
      <c r="I178" s="10"/>
      <c r="J178" s="10"/>
      <c r="K178" s="10"/>
      <c r="L178" s="10"/>
      <c r="M178" s="10"/>
      <c r="N178" s="10"/>
      <c r="O178" s="10"/>
      <c r="P178" s="10"/>
      <c r="Q178" s="10"/>
      <c r="R178" s="10"/>
    </row>
    <row r="179" spans="1:18" ht="15" customHeight="1" x14ac:dyDescent="0.25">
      <c r="A179" s="58" t="s">
        <v>438</v>
      </c>
      <c r="B179" s="10" t="s">
        <v>91</v>
      </c>
      <c r="C179" s="11">
        <v>20</v>
      </c>
      <c r="D179" s="11">
        <v>39</v>
      </c>
      <c r="E179" s="11" t="s">
        <v>418</v>
      </c>
      <c r="F179" s="10">
        <v>21</v>
      </c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</row>
    <row r="180" spans="1:18" ht="15" customHeight="1" x14ac:dyDescent="0.25">
      <c r="A180" s="58" t="s">
        <v>438</v>
      </c>
      <c r="B180" s="10" t="s">
        <v>103</v>
      </c>
      <c r="C180" s="11">
        <v>20</v>
      </c>
      <c r="D180" s="11">
        <v>94</v>
      </c>
      <c r="E180" s="11" t="s">
        <v>296</v>
      </c>
      <c r="F180" s="10">
        <v>23</v>
      </c>
      <c r="G180" s="10">
        <v>49</v>
      </c>
      <c r="H180" s="10">
        <v>10</v>
      </c>
      <c r="I180" s="10">
        <v>35</v>
      </c>
      <c r="J180" s="10"/>
      <c r="K180" s="10"/>
      <c r="L180" s="10"/>
      <c r="M180" s="10"/>
      <c r="N180" s="10"/>
      <c r="O180" s="10"/>
      <c r="P180" s="10"/>
      <c r="Q180" s="10"/>
      <c r="R180" s="10"/>
    </row>
    <row r="181" spans="1:18" ht="15" customHeight="1" x14ac:dyDescent="0.25">
      <c r="A181" s="58" t="s">
        <v>438</v>
      </c>
      <c r="B181" s="10" t="s">
        <v>103</v>
      </c>
      <c r="C181" s="11">
        <v>20</v>
      </c>
      <c r="D181" s="11">
        <v>95</v>
      </c>
      <c r="E181" s="11" t="s">
        <v>240</v>
      </c>
      <c r="F181" s="10">
        <v>7</v>
      </c>
      <c r="G181" s="10">
        <v>20</v>
      </c>
      <c r="H181" s="10">
        <v>33</v>
      </c>
      <c r="I181" s="10">
        <v>46</v>
      </c>
      <c r="J181" s="10"/>
      <c r="K181" s="10"/>
      <c r="L181" s="10"/>
      <c r="M181" s="10"/>
      <c r="N181" s="10"/>
      <c r="O181" s="10"/>
      <c r="P181" s="10"/>
      <c r="Q181" s="10"/>
      <c r="R181" s="10"/>
    </row>
    <row r="182" spans="1:18" ht="15" customHeight="1" x14ac:dyDescent="0.25">
      <c r="A182" s="58" t="s">
        <v>438</v>
      </c>
      <c r="B182" s="10" t="s">
        <v>93</v>
      </c>
      <c r="C182" s="11">
        <v>20</v>
      </c>
      <c r="D182" s="11">
        <v>155</v>
      </c>
      <c r="E182" s="11" t="s">
        <v>206</v>
      </c>
      <c r="F182" s="10">
        <v>5</v>
      </c>
      <c r="G182" s="10">
        <v>34</v>
      </c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</row>
    <row r="183" spans="1:18" ht="15" customHeight="1" x14ac:dyDescent="0.25">
      <c r="A183" s="58" t="s">
        <v>438</v>
      </c>
      <c r="B183" s="10" t="s">
        <v>91</v>
      </c>
      <c r="C183" s="11">
        <v>20</v>
      </c>
      <c r="D183" s="11">
        <v>279</v>
      </c>
      <c r="E183" s="11" t="s">
        <v>419</v>
      </c>
      <c r="F183" s="10">
        <v>24</v>
      </c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</row>
    <row r="184" spans="1:18" ht="15" customHeight="1" x14ac:dyDescent="0.25">
      <c r="A184" s="58" t="s">
        <v>438</v>
      </c>
      <c r="B184" s="10" t="s">
        <v>93</v>
      </c>
      <c r="C184" s="11">
        <v>21</v>
      </c>
      <c r="D184" s="11">
        <v>52</v>
      </c>
      <c r="E184" s="11" t="s">
        <v>376</v>
      </c>
      <c r="F184" s="10">
        <v>21</v>
      </c>
      <c r="G184" s="10">
        <v>42</v>
      </c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</row>
    <row r="185" spans="1:18" ht="15" customHeight="1" x14ac:dyDescent="0.25">
      <c r="A185" s="58" t="s">
        <v>438</v>
      </c>
      <c r="B185" s="10" t="s">
        <v>91</v>
      </c>
      <c r="C185" s="11">
        <v>21</v>
      </c>
      <c r="D185" s="11">
        <v>60</v>
      </c>
      <c r="E185" s="11" t="s">
        <v>420</v>
      </c>
      <c r="F185" s="10">
        <v>23</v>
      </c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</row>
    <row r="186" spans="1:18" ht="15" customHeight="1" x14ac:dyDescent="0.25">
      <c r="A186" s="58" t="s">
        <v>438</v>
      </c>
      <c r="B186" s="10" t="s">
        <v>91</v>
      </c>
      <c r="C186" s="11">
        <v>21</v>
      </c>
      <c r="D186" s="11">
        <v>61</v>
      </c>
      <c r="E186" s="11" t="s">
        <v>421</v>
      </c>
      <c r="F186" s="10">
        <v>24</v>
      </c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</row>
    <row r="187" spans="1:18" ht="15" customHeight="1" x14ac:dyDescent="0.25">
      <c r="A187" s="58" t="s">
        <v>438</v>
      </c>
      <c r="B187" s="10" t="s">
        <v>93</v>
      </c>
      <c r="C187" s="11">
        <v>21</v>
      </c>
      <c r="D187" s="11">
        <v>62</v>
      </c>
      <c r="E187" s="11" t="s">
        <v>379</v>
      </c>
      <c r="F187" s="10">
        <v>24</v>
      </c>
      <c r="G187" s="10">
        <v>51</v>
      </c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</row>
    <row r="188" spans="1:18" ht="15" customHeight="1" x14ac:dyDescent="0.25">
      <c r="A188" s="58" t="s">
        <v>438</v>
      </c>
      <c r="B188" s="10" t="s">
        <v>91</v>
      </c>
      <c r="C188" s="11">
        <v>21</v>
      </c>
      <c r="D188" s="11">
        <v>64</v>
      </c>
      <c r="E188" s="11" t="s">
        <v>423</v>
      </c>
      <c r="F188" s="10">
        <v>18</v>
      </c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</row>
    <row r="189" spans="1:18" ht="15" customHeight="1" x14ac:dyDescent="0.25">
      <c r="A189" s="58" t="s">
        <v>438</v>
      </c>
      <c r="B189" s="10" t="s">
        <v>91</v>
      </c>
      <c r="C189" s="11">
        <v>21</v>
      </c>
      <c r="D189" s="11">
        <v>179</v>
      </c>
      <c r="E189" s="11" t="s">
        <v>426</v>
      </c>
      <c r="F189" s="10">
        <v>33</v>
      </c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</row>
    <row r="190" spans="1:18" ht="15" customHeight="1" x14ac:dyDescent="0.25">
      <c r="A190" s="58" t="s">
        <v>444</v>
      </c>
      <c r="B190" s="10" t="s">
        <v>84</v>
      </c>
      <c r="C190" s="11">
        <v>22</v>
      </c>
      <c r="D190" s="11">
        <v>34</v>
      </c>
      <c r="E190" s="11" t="s">
        <v>128</v>
      </c>
      <c r="F190" s="10">
        <v>2</v>
      </c>
      <c r="G190" s="10">
        <v>6</v>
      </c>
      <c r="H190" s="10">
        <v>10</v>
      </c>
      <c r="I190" s="10">
        <v>14</v>
      </c>
      <c r="J190" s="10">
        <v>18</v>
      </c>
      <c r="K190" s="10">
        <v>22</v>
      </c>
      <c r="L190" s="10">
        <v>26</v>
      </c>
      <c r="M190" s="10">
        <v>30</v>
      </c>
      <c r="N190" s="10">
        <v>34</v>
      </c>
      <c r="O190" s="10">
        <v>38</v>
      </c>
      <c r="P190" s="10">
        <v>42</v>
      </c>
      <c r="Q190" s="10">
        <v>46</v>
      </c>
      <c r="R190" s="10">
        <v>50</v>
      </c>
    </row>
    <row r="191" spans="1:18" ht="15" customHeight="1" x14ac:dyDescent="0.25">
      <c r="A191" s="58" t="s">
        <v>444</v>
      </c>
      <c r="B191" s="10" t="s">
        <v>74</v>
      </c>
      <c r="C191" s="11">
        <v>22</v>
      </c>
      <c r="D191" s="11">
        <v>35</v>
      </c>
      <c r="E191" s="11" t="s">
        <v>75</v>
      </c>
      <c r="F191" s="10">
        <v>1</v>
      </c>
      <c r="G191" s="10">
        <v>3</v>
      </c>
      <c r="H191" s="10">
        <v>5</v>
      </c>
      <c r="I191" s="10" t="s">
        <v>463</v>
      </c>
      <c r="J191" s="10"/>
      <c r="K191" s="10"/>
      <c r="L191" s="10"/>
      <c r="M191" s="10"/>
      <c r="N191" s="10"/>
      <c r="O191" s="10"/>
      <c r="P191" s="10"/>
      <c r="Q191" s="10"/>
      <c r="R191" s="10"/>
    </row>
    <row r="192" spans="1:18" ht="15" customHeight="1" x14ac:dyDescent="0.25">
      <c r="A192" s="58" t="s">
        <v>444</v>
      </c>
      <c r="B192" s="10" t="s">
        <v>464</v>
      </c>
      <c r="C192" s="11">
        <v>22</v>
      </c>
      <c r="D192" s="11">
        <v>175</v>
      </c>
      <c r="E192" s="11" t="s">
        <v>465</v>
      </c>
      <c r="F192" s="10" t="s">
        <v>466</v>
      </c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</row>
    <row r="193" spans="1:18" ht="15" customHeight="1" x14ac:dyDescent="0.25">
      <c r="A193" s="58" t="s">
        <v>444</v>
      </c>
      <c r="B193" s="10" t="s">
        <v>74</v>
      </c>
      <c r="C193" s="11">
        <v>22</v>
      </c>
      <c r="D193" s="11">
        <v>176</v>
      </c>
      <c r="E193" s="11" t="s">
        <v>121</v>
      </c>
      <c r="F193" s="10">
        <v>2</v>
      </c>
      <c r="G193" s="10">
        <v>4</v>
      </c>
      <c r="H193" s="10">
        <v>6</v>
      </c>
      <c r="I193" s="10" t="s">
        <v>463</v>
      </c>
      <c r="J193" s="10"/>
      <c r="K193" s="10"/>
      <c r="L193" s="10"/>
      <c r="M193" s="10"/>
      <c r="N193" s="10"/>
      <c r="O193" s="10"/>
      <c r="P193" s="10"/>
      <c r="Q193" s="10"/>
      <c r="R193" s="10"/>
    </row>
    <row r="194" spans="1:18" ht="15" customHeight="1" x14ac:dyDescent="0.25">
      <c r="A194" s="58" t="s">
        <v>444</v>
      </c>
      <c r="B194" s="10" t="s">
        <v>84</v>
      </c>
      <c r="C194" s="11">
        <v>22</v>
      </c>
      <c r="D194" s="11">
        <v>181</v>
      </c>
      <c r="E194" s="11" t="s">
        <v>349</v>
      </c>
      <c r="F194" s="10">
        <v>4</v>
      </c>
      <c r="G194" s="10">
        <v>8</v>
      </c>
      <c r="H194" s="10">
        <v>12</v>
      </c>
      <c r="I194" s="10">
        <v>16</v>
      </c>
      <c r="J194" s="10">
        <v>20</v>
      </c>
      <c r="K194" s="10">
        <v>24</v>
      </c>
      <c r="L194" s="10">
        <v>28</v>
      </c>
      <c r="M194" s="10">
        <v>32</v>
      </c>
      <c r="N194" s="10">
        <v>36</v>
      </c>
      <c r="O194" s="10">
        <v>40</v>
      </c>
      <c r="P194" s="10">
        <v>44</v>
      </c>
      <c r="Q194" s="10">
        <v>48</v>
      </c>
      <c r="R194" s="10">
        <v>52</v>
      </c>
    </row>
    <row r="195" spans="1:18" ht="15" customHeight="1" x14ac:dyDescent="0.25">
      <c r="A195" s="58" t="s">
        <v>444</v>
      </c>
      <c r="B195" s="10" t="s">
        <v>84</v>
      </c>
      <c r="C195" s="11">
        <v>22</v>
      </c>
      <c r="D195" s="11">
        <v>285</v>
      </c>
      <c r="E195" s="11" t="s">
        <v>318</v>
      </c>
      <c r="F195" s="10">
        <v>1</v>
      </c>
      <c r="G195" s="10">
        <v>5</v>
      </c>
      <c r="H195" s="10">
        <v>9</v>
      </c>
      <c r="I195" s="10">
        <v>13</v>
      </c>
      <c r="J195" s="10">
        <v>17</v>
      </c>
      <c r="K195" s="10">
        <v>21</v>
      </c>
      <c r="L195" s="10">
        <v>25</v>
      </c>
      <c r="M195" s="10">
        <v>29</v>
      </c>
      <c r="N195" s="10">
        <v>33</v>
      </c>
      <c r="O195" s="10">
        <v>37</v>
      </c>
      <c r="P195" s="10">
        <v>41</v>
      </c>
      <c r="Q195" s="10">
        <v>45</v>
      </c>
      <c r="R195" s="10">
        <v>49</v>
      </c>
    </row>
    <row r="196" spans="1:18" ht="15" customHeight="1" x14ac:dyDescent="0.25">
      <c r="A196" s="58" t="s">
        <v>444</v>
      </c>
      <c r="B196" s="10" t="s">
        <v>84</v>
      </c>
      <c r="C196" s="11">
        <v>22</v>
      </c>
      <c r="D196" s="11">
        <v>286</v>
      </c>
      <c r="E196" s="11" t="s">
        <v>327</v>
      </c>
      <c r="F196" s="10">
        <v>3</v>
      </c>
      <c r="G196" s="10">
        <v>7</v>
      </c>
      <c r="H196" s="10">
        <v>11</v>
      </c>
      <c r="I196" s="10">
        <v>15</v>
      </c>
      <c r="J196" s="10">
        <v>19</v>
      </c>
      <c r="K196" s="10">
        <v>23</v>
      </c>
      <c r="L196" s="10">
        <v>27</v>
      </c>
      <c r="M196" s="10">
        <v>31</v>
      </c>
      <c r="N196" s="10">
        <v>35</v>
      </c>
      <c r="O196" s="10">
        <v>39</v>
      </c>
      <c r="P196" s="10">
        <v>43</v>
      </c>
      <c r="Q196" s="10">
        <v>47</v>
      </c>
      <c r="R196" s="10">
        <v>51</v>
      </c>
    </row>
    <row r="197" spans="1:18" ht="15" customHeight="1" x14ac:dyDescent="0.25">
      <c r="A197" s="58" t="s">
        <v>444</v>
      </c>
      <c r="B197" s="10" t="s">
        <v>74</v>
      </c>
      <c r="C197" s="11">
        <v>22</v>
      </c>
      <c r="D197" s="11">
        <v>342</v>
      </c>
      <c r="E197" s="11" t="s">
        <v>76</v>
      </c>
      <c r="F197" s="10">
        <v>1</v>
      </c>
      <c r="G197" s="10">
        <v>3</v>
      </c>
      <c r="H197" s="10">
        <v>5</v>
      </c>
      <c r="I197" s="10" t="s">
        <v>463</v>
      </c>
      <c r="J197" s="10"/>
      <c r="K197" s="10"/>
      <c r="L197" s="10"/>
      <c r="M197" s="10"/>
      <c r="N197" s="10"/>
      <c r="O197" s="10"/>
      <c r="P197" s="10"/>
      <c r="Q197" s="10"/>
      <c r="R197" s="10"/>
    </row>
    <row r="198" spans="1:18" ht="15" customHeight="1" x14ac:dyDescent="0.25">
      <c r="A198" s="58" t="s">
        <v>444</v>
      </c>
      <c r="B198" s="10" t="s">
        <v>74</v>
      </c>
      <c r="C198" s="11">
        <v>22</v>
      </c>
      <c r="D198" s="11">
        <v>343</v>
      </c>
      <c r="E198" s="11" t="s">
        <v>77</v>
      </c>
      <c r="F198" s="10">
        <v>1</v>
      </c>
      <c r="G198" s="10">
        <v>3</v>
      </c>
      <c r="H198" s="10">
        <v>5</v>
      </c>
      <c r="I198" s="10" t="s">
        <v>463</v>
      </c>
      <c r="J198" s="10"/>
      <c r="K198" s="10"/>
      <c r="L198" s="10"/>
      <c r="M198" s="10"/>
      <c r="N198" s="10"/>
      <c r="O198" s="10"/>
      <c r="P198" s="10"/>
      <c r="Q198" s="10"/>
      <c r="R198" s="10"/>
    </row>
    <row r="199" spans="1:18" ht="15" customHeight="1" x14ac:dyDescent="0.25">
      <c r="A199" s="58" t="s">
        <v>444</v>
      </c>
      <c r="B199" s="10" t="s">
        <v>74</v>
      </c>
      <c r="C199" s="11">
        <v>22</v>
      </c>
      <c r="D199" s="11">
        <v>344</v>
      </c>
      <c r="E199" s="11" t="s">
        <v>79</v>
      </c>
      <c r="F199" s="10">
        <v>1</v>
      </c>
      <c r="G199" s="10">
        <v>3</v>
      </c>
      <c r="H199" s="10">
        <v>5</v>
      </c>
      <c r="I199" s="10" t="s">
        <v>463</v>
      </c>
      <c r="J199" s="10"/>
      <c r="K199" s="10"/>
      <c r="L199" s="10"/>
      <c r="M199" s="10"/>
      <c r="N199" s="10"/>
      <c r="O199" s="10"/>
      <c r="P199" s="10"/>
      <c r="Q199" s="10"/>
      <c r="R199" s="10"/>
    </row>
    <row r="200" spans="1:18" ht="15" customHeight="1" x14ac:dyDescent="0.25">
      <c r="A200" s="58" t="s">
        <v>444</v>
      </c>
      <c r="B200" s="10" t="s">
        <v>74</v>
      </c>
      <c r="C200" s="11">
        <v>22</v>
      </c>
      <c r="D200" s="11">
        <v>345</v>
      </c>
      <c r="E200" s="11" t="s">
        <v>80</v>
      </c>
      <c r="F200" s="10">
        <v>1</v>
      </c>
      <c r="G200" s="10">
        <v>3</v>
      </c>
      <c r="H200" s="10">
        <v>5</v>
      </c>
      <c r="I200" s="10" t="s">
        <v>463</v>
      </c>
      <c r="J200" s="10"/>
      <c r="K200" s="10"/>
      <c r="L200" s="10"/>
      <c r="M200" s="10"/>
      <c r="N200" s="10"/>
      <c r="O200" s="10"/>
      <c r="P200" s="10"/>
      <c r="Q200" s="10"/>
      <c r="R200" s="10"/>
    </row>
    <row r="201" spans="1:18" ht="15" customHeight="1" x14ac:dyDescent="0.25">
      <c r="A201" s="58" t="s">
        <v>444</v>
      </c>
      <c r="B201" s="10" t="s">
        <v>74</v>
      </c>
      <c r="C201" s="11">
        <v>22</v>
      </c>
      <c r="D201" s="11">
        <v>346</v>
      </c>
      <c r="E201" s="11" t="s">
        <v>122</v>
      </c>
      <c r="F201" s="10">
        <v>2</v>
      </c>
      <c r="G201" s="10">
        <v>4</v>
      </c>
      <c r="H201" s="10">
        <v>6</v>
      </c>
      <c r="I201" s="10" t="s">
        <v>463</v>
      </c>
      <c r="J201" s="10"/>
      <c r="K201" s="10"/>
      <c r="L201" s="10"/>
      <c r="M201" s="10"/>
      <c r="N201" s="10"/>
      <c r="O201" s="10"/>
      <c r="P201" s="10"/>
      <c r="Q201" s="10"/>
      <c r="R201" s="10"/>
    </row>
    <row r="202" spans="1:18" ht="15" customHeight="1" x14ac:dyDescent="0.25">
      <c r="A202" s="58" t="s">
        <v>444</v>
      </c>
      <c r="B202" s="10" t="s">
        <v>464</v>
      </c>
      <c r="C202" s="11">
        <v>22</v>
      </c>
      <c r="D202" s="11">
        <v>347</v>
      </c>
      <c r="E202" s="11" t="s">
        <v>70</v>
      </c>
      <c r="F202" s="10">
        <v>2</v>
      </c>
      <c r="G202" s="10">
        <v>4</v>
      </c>
      <c r="H202" s="10">
        <v>6</v>
      </c>
      <c r="I202" s="10" t="s">
        <v>463</v>
      </c>
      <c r="J202" s="10"/>
      <c r="K202" s="10"/>
      <c r="L202" s="10"/>
      <c r="M202" s="10"/>
      <c r="N202" s="10"/>
      <c r="O202" s="10"/>
      <c r="P202" s="10"/>
      <c r="Q202" s="10"/>
      <c r="R202" s="10"/>
    </row>
    <row r="203" spans="1:18" ht="15" customHeight="1" x14ac:dyDescent="0.25">
      <c r="A203" s="58" t="s">
        <v>444</v>
      </c>
      <c r="B203" s="10" t="s">
        <v>74</v>
      </c>
      <c r="C203" s="11">
        <v>22</v>
      </c>
      <c r="D203" s="11">
        <v>348</v>
      </c>
      <c r="E203" s="11" t="s">
        <v>123</v>
      </c>
      <c r="F203" s="10">
        <v>2</v>
      </c>
      <c r="G203" s="10">
        <v>4</v>
      </c>
      <c r="H203" s="10">
        <v>6</v>
      </c>
      <c r="I203" s="10" t="s">
        <v>463</v>
      </c>
      <c r="J203" s="10"/>
      <c r="K203" s="10"/>
      <c r="L203" s="10"/>
      <c r="M203" s="10"/>
      <c r="N203" s="10"/>
      <c r="O203" s="10"/>
      <c r="P203" s="10"/>
      <c r="Q203" s="10"/>
      <c r="R203" s="10"/>
    </row>
    <row r="204" spans="1:18" ht="15" customHeight="1" x14ac:dyDescent="0.25">
      <c r="A204" s="58" t="s">
        <v>444</v>
      </c>
      <c r="B204" s="10" t="s">
        <v>74</v>
      </c>
      <c r="C204" s="11">
        <v>22</v>
      </c>
      <c r="D204" s="11">
        <v>349</v>
      </c>
      <c r="E204" s="11" t="s">
        <v>125</v>
      </c>
      <c r="F204" s="10">
        <v>2</v>
      </c>
      <c r="G204" s="10">
        <v>4</v>
      </c>
      <c r="H204" s="10">
        <v>6</v>
      </c>
      <c r="I204" s="10" t="s">
        <v>463</v>
      </c>
      <c r="J204" s="10"/>
      <c r="K204" s="10"/>
      <c r="L204" s="10"/>
      <c r="M204" s="10"/>
      <c r="N204" s="10"/>
      <c r="O204" s="10"/>
      <c r="P204" s="10"/>
      <c r="Q204" s="10"/>
      <c r="R204" s="10"/>
    </row>
    <row r="205" spans="1:18" ht="15" customHeight="1" x14ac:dyDescent="0.25">
      <c r="A205" s="58" t="s">
        <v>444</v>
      </c>
      <c r="B205" s="10" t="s">
        <v>74</v>
      </c>
      <c r="C205" s="11">
        <v>22</v>
      </c>
      <c r="D205" s="11">
        <v>350</v>
      </c>
      <c r="E205" s="11" t="s">
        <v>126</v>
      </c>
      <c r="F205" s="10">
        <v>2</v>
      </c>
      <c r="G205" s="10">
        <v>4</v>
      </c>
      <c r="H205" s="10">
        <v>6</v>
      </c>
      <c r="I205" s="10" t="s">
        <v>463</v>
      </c>
      <c r="J205" s="10"/>
      <c r="K205" s="10"/>
      <c r="L205" s="10"/>
      <c r="M205" s="10"/>
      <c r="N205" s="10"/>
      <c r="O205" s="10"/>
      <c r="P205" s="10"/>
      <c r="Q205" s="10"/>
      <c r="R205" s="10"/>
    </row>
    <row r="206" spans="1:18" ht="15" customHeight="1" x14ac:dyDescent="0.25">
      <c r="A206" s="58" t="s">
        <v>444</v>
      </c>
      <c r="B206" s="10" t="s">
        <v>74</v>
      </c>
      <c r="C206" s="11">
        <v>22</v>
      </c>
      <c r="D206" s="11">
        <v>351</v>
      </c>
      <c r="E206" s="11" t="s">
        <v>127</v>
      </c>
      <c r="F206" s="10">
        <v>2</v>
      </c>
      <c r="G206" s="10">
        <v>4</v>
      </c>
      <c r="H206" s="10">
        <v>6</v>
      </c>
      <c r="I206" s="10" t="s">
        <v>463</v>
      </c>
      <c r="J206" s="10"/>
      <c r="K206" s="10"/>
      <c r="L206" s="10"/>
      <c r="M206" s="10"/>
      <c r="N206" s="10"/>
      <c r="O206" s="10"/>
      <c r="P206" s="10"/>
      <c r="Q206" s="10"/>
      <c r="R206" s="10"/>
    </row>
    <row r="207" spans="1:18" ht="15" customHeight="1" x14ac:dyDescent="0.25">
      <c r="A207" s="58" t="s">
        <v>444</v>
      </c>
      <c r="B207" s="10" t="s">
        <v>74</v>
      </c>
      <c r="C207" s="11">
        <v>22</v>
      </c>
      <c r="D207" s="11">
        <v>352</v>
      </c>
      <c r="E207" s="11" t="s">
        <v>81</v>
      </c>
      <c r="F207" s="10">
        <v>1</v>
      </c>
      <c r="G207" s="10">
        <v>3</v>
      </c>
      <c r="H207" s="10">
        <v>5</v>
      </c>
      <c r="I207" s="10" t="s">
        <v>463</v>
      </c>
      <c r="J207" s="10"/>
      <c r="K207" s="10"/>
      <c r="L207" s="10"/>
      <c r="M207" s="10"/>
      <c r="N207" s="10"/>
      <c r="O207" s="10"/>
      <c r="P207" s="10"/>
      <c r="Q207" s="10"/>
      <c r="R207" s="10"/>
    </row>
    <row r="208" spans="1:18" ht="15" customHeight="1" x14ac:dyDescent="0.25">
      <c r="A208" s="58" t="s">
        <v>444</v>
      </c>
      <c r="B208" s="50" t="s">
        <v>74</v>
      </c>
      <c r="C208" s="47">
        <v>22</v>
      </c>
      <c r="D208" s="47">
        <v>357</v>
      </c>
      <c r="E208" s="47" t="s">
        <v>83</v>
      </c>
      <c r="F208" s="51">
        <v>2</v>
      </c>
      <c r="G208" s="50">
        <v>4</v>
      </c>
      <c r="H208" s="50">
        <v>6</v>
      </c>
      <c r="I208" s="50" t="s">
        <v>467</v>
      </c>
      <c r="J208" s="50"/>
      <c r="K208" s="50"/>
      <c r="L208" s="50"/>
      <c r="M208" s="50"/>
      <c r="N208" s="50"/>
      <c r="O208" s="50"/>
      <c r="P208" s="50"/>
      <c r="Q208" s="50"/>
      <c r="R208" s="50"/>
    </row>
    <row r="209" spans="1:18" ht="15" customHeight="1" x14ac:dyDescent="0.25">
      <c r="A209" s="58" t="s">
        <v>444</v>
      </c>
      <c r="B209" s="10" t="s">
        <v>84</v>
      </c>
      <c r="C209" s="11">
        <v>23</v>
      </c>
      <c r="D209" s="11">
        <v>242</v>
      </c>
      <c r="E209" s="11" t="s">
        <v>367</v>
      </c>
      <c r="F209" s="10">
        <v>2</v>
      </c>
      <c r="G209" s="10">
        <v>6</v>
      </c>
      <c r="H209" s="10">
        <v>10</v>
      </c>
      <c r="I209" s="10">
        <v>14</v>
      </c>
      <c r="J209" s="10">
        <v>18</v>
      </c>
      <c r="K209" s="10">
        <v>22</v>
      </c>
      <c r="L209" s="10">
        <v>26</v>
      </c>
      <c r="M209" s="10">
        <v>30</v>
      </c>
      <c r="N209" s="10">
        <v>34</v>
      </c>
      <c r="O209" s="10">
        <v>38</v>
      </c>
      <c r="P209" s="10">
        <v>42</v>
      </c>
      <c r="Q209" s="10">
        <v>46</v>
      </c>
      <c r="R209" s="10">
        <v>50</v>
      </c>
    </row>
    <row r="210" spans="1:18" ht="15" customHeight="1" x14ac:dyDescent="0.25">
      <c r="A210" s="58" t="s">
        <v>444</v>
      </c>
      <c r="B210" s="11" t="s">
        <v>54</v>
      </c>
      <c r="C210" s="11">
        <v>23</v>
      </c>
      <c r="D210" s="11">
        <v>243</v>
      </c>
      <c r="E210" s="11" t="s">
        <v>67</v>
      </c>
      <c r="F210" s="10" t="s">
        <v>466</v>
      </c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</row>
    <row r="211" spans="1:18" ht="15" customHeight="1" x14ac:dyDescent="0.25">
      <c r="A211" s="58" t="s">
        <v>438</v>
      </c>
      <c r="B211" s="10" t="s">
        <v>100</v>
      </c>
      <c r="C211" s="11">
        <v>23</v>
      </c>
      <c r="D211" s="11">
        <v>275</v>
      </c>
      <c r="E211" s="11" t="s">
        <v>401</v>
      </c>
      <c r="F211" s="10">
        <v>16</v>
      </c>
      <c r="G211" s="10">
        <v>33</v>
      </c>
      <c r="H211" s="10">
        <v>50</v>
      </c>
      <c r="I211" s="10"/>
      <c r="J211" s="10"/>
      <c r="K211" s="10"/>
      <c r="L211" s="10"/>
      <c r="M211" s="10"/>
      <c r="N211" s="10"/>
      <c r="O211" s="10"/>
      <c r="P211" s="10"/>
      <c r="Q211" s="10"/>
      <c r="R211" s="10"/>
    </row>
    <row r="212" spans="1:18" ht="15" customHeight="1" x14ac:dyDescent="0.25">
      <c r="A212" s="58" t="s">
        <v>444</v>
      </c>
      <c r="B212" s="10" t="s">
        <v>84</v>
      </c>
      <c r="C212" s="11">
        <v>23</v>
      </c>
      <c r="D212" s="11">
        <v>287</v>
      </c>
      <c r="E212" s="11" t="s">
        <v>87</v>
      </c>
      <c r="F212" s="10">
        <v>1</v>
      </c>
      <c r="G212" s="10">
        <v>5</v>
      </c>
      <c r="H212" s="10">
        <v>9</v>
      </c>
      <c r="I212" s="10">
        <v>13</v>
      </c>
      <c r="J212" s="10">
        <v>17</v>
      </c>
      <c r="K212" s="10">
        <v>21</v>
      </c>
      <c r="L212" s="10">
        <v>25</v>
      </c>
      <c r="M212" s="10">
        <v>29</v>
      </c>
      <c r="N212" s="10">
        <v>33</v>
      </c>
      <c r="O212" s="10">
        <v>37</v>
      </c>
      <c r="P212" s="10">
        <v>41</v>
      </c>
      <c r="Q212" s="10">
        <v>45</v>
      </c>
      <c r="R212" s="10">
        <v>49</v>
      </c>
    </row>
    <row r="213" spans="1:18" ht="15" customHeight="1" x14ac:dyDescent="0.25">
      <c r="A213" s="58" t="s">
        <v>438</v>
      </c>
      <c r="B213" s="10" t="s">
        <v>96</v>
      </c>
      <c r="C213" s="13">
        <v>23</v>
      </c>
      <c r="D213" s="13">
        <v>307</v>
      </c>
      <c r="E213" s="13" t="s">
        <v>224</v>
      </c>
      <c r="F213" s="5">
        <v>6</v>
      </c>
      <c r="G213" s="5">
        <v>31</v>
      </c>
      <c r="H213" s="5">
        <v>44</v>
      </c>
      <c r="I213" s="6"/>
      <c r="J213" s="6"/>
      <c r="K213" s="6"/>
      <c r="L213" s="6"/>
      <c r="M213" s="6"/>
      <c r="N213" s="6"/>
      <c r="O213" s="6"/>
      <c r="P213" s="6"/>
      <c r="Q213" s="6"/>
      <c r="R213" s="6"/>
    </row>
    <row r="214" spans="1:18" ht="15" customHeight="1" x14ac:dyDescent="0.25">
      <c r="A214" s="58" t="s">
        <v>444</v>
      </c>
      <c r="B214" s="11" t="s">
        <v>54</v>
      </c>
      <c r="C214" s="11">
        <v>23</v>
      </c>
      <c r="D214" s="11">
        <v>332</v>
      </c>
      <c r="E214" s="11" t="s">
        <v>68</v>
      </c>
      <c r="F214" s="10" t="s">
        <v>468</v>
      </c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</row>
    <row r="215" spans="1:18" ht="15" customHeight="1" x14ac:dyDescent="0.25">
      <c r="A215" s="58" t="s">
        <v>444</v>
      </c>
      <c r="B215" s="10" t="s">
        <v>110</v>
      </c>
      <c r="C215" s="11">
        <v>24</v>
      </c>
      <c r="D215" s="11">
        <v>77</v>
      </c>
      <c r="E215" s="11" t="s">
        <v>200</v>
      </c>
      <c r="F215" s="10">
        <v>4</v>
      </c>
      <c r="G215" s="10">
        <v>13</v>
      </c>
      <c r="H215" s="10">
        <v>26</v>
      </c>
      <c r="I215" s="10">
        <v>34</v>
      </c>
      <c r="J215" s="10">
        <v>44</v>
      </c>
      <c r="K215" s="10">
        <v>50</v>
      </c>
      <c r="L215" s="10"/>
      <c r="M215" s="10"/>
      <c r="N215" s="10"/>
      <c r="O215" s="10"/>
      <c r="P215" s="10"/>
      <c r="Q215" s="10"/>
      <c r="R215" s="10"/>
    </row>
    <row r="216" spans="1:18" ht="15" customHeight="1" x14ac:dyDescent="0.25">
      <c r="A216" s="58" t="s">
        <v>444</v>
      </c>
      <c r="B216" s="10" t="s">
        <v>110</v>
      </c>
      <c r="C216" s="11">
        <v>24</v>
      </c>
      <c r="D216" s="11">
        <v>84</v>
      </c>
      <c r="E216" s="11" t="s">
        <v>261</v>
      </c>
      <c r="F216" s="10">
        <v>8</v>
      </c>
      <c r="G216" s="10">
        <v>15</v>
      </c>
      <c r="H216" s="10">
        <v>25</v>
      </c>
      <c r="I216" s="10">
        <v>35</v>
      </c>
      <c r="J216" s="10">
        <v>42</v>
      </c>
      <c r="K216" s="10">
        <v>52</v>
      </c>
      <c r="L216" s="10"/>
      <c r="M216" s="10"/>
      <c r="N216" s="10"/>
      <c r="O216" s="10"/>
      <c r="P216" s="10"/>
      <c r="Q216" s="10"/>
      <c r="R216" s="10"/>
    </row>
    <row r="217" spans="1:18" ht="15" customHeight="1" x14ac:dyDescent="0.25">
      <c r="A217" s="58" t="s">
        <v>438</v>
      </c>
      <c r="B217" s="10" t="s">
        <v>166</v>
      </c>
      <c r="C217" s="11">
        <v>24</v>
      </c>
      <c r="D217" s="11">
        <v>119</v>
      </c>
      <c r="E217" s="11" t="s">
        <v>233</v>
      </c>
      <c r="F217" s="10">
        <v>34</v>
      </c>
      <c r="G217" s="10">
        <v>7</v>
      </c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</row>
    <row r="218" spans="1:18" ht="15" customHeight="1" x14ac:dyDescent="0.25">
      <c r="A218" s="58" t="s">
        <v>438</v>
      </c>
      <c r="B218" s="10" t="s">
        <v>91</v>
      </c>
      <c r="C218" s="11">
        <v>24</v>
      </c>
      <c r="D218" s="11">
        <v>191</v>
      </c>
      <c r="E218" s="11" t="s">
        <v>428</v>
      </c>
      <c r="F218" s="10">
        <v>30</v>
      </c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</row>
    <row r="219" spans="1:18" x14ac:dyDescent="0.25">
      <c r="A219" s="58" t="s">
        <v>438</v>
      </c>
      <c r="B219" s="10" t="s">
        <v>91</v>
      </c>
      <c r="C219" s="11">
        <v>24</v>
      </c>
      <c r="D219" s="11">
        <v>193</v>
      </c>
      <c r="E219" s="11" t="s">
        <v>430</v>
      </c>
      <c r="F219" s="10">
        <v>36</v>
      </c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</row>
    <row r="220" spans="1:18" ht="15" customHeight="1" x14ac:dyDescent="0.25">
      <c r="A220" s="58" t="s">
        <v>438</v>
      </c>
      <c r="B220" s="10" t="s">
        <v>91</v>
      </c>
      <c r="C220" s="11">
        <v>24</v>
      </c>
      <c r="D220" s="11">
        <v>208</v>
      </c>
      <c r="E220" s="11" t="s">
        <v>431</v>
      </c>
      <c r="F220" s="10">
        <v>37</v>
      </c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</row>
    <row r="221" spans="1:18" ht="15" customHeight="1" x14ac:dyDescent="0.25">
      <c r="A221" s="58" t="s">
        <v>438</v>
      </c>
      <c r="B221" s="10" t="s">
        <v>93</v>
      </c>
      <c r="C221" s="11">
        <v>24</v>
      </c>
      <c r="D221" s="11">
        <v>209</v>
      </c>
      <c r="E221" s="11" t="s">
        <v>386</v>
      </c>
      <c r="F221" s="10">
        <v>20</v>
      </c>
      <c r="G221" s="10">
        <v>45</v>
      </c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</row>
    <row r="222" spans="1:18" ht="15" customHeight="1" x14ac:dyDescent="0.25">
      <c r="A222" s="58" t="s">
        <v>438</v>
      </c>
      <c r="B222" s="10" t="s">
        <v>100</v>
      </c>
      <c r="C222" s="11">
        <v>24</v>
      </c>
      <c r="D222" s="11">
        <v>210</v>
      </c>
      <c r="E222" s="11" t="s">
        <v>174</v>
      </c>
      <c r="F222" s="10">
        <v>3</v>
      </c>
      <c r="G222" s="10">
        <v>20</v>
      </c>
      <c r="H222" s="10">
        <v>46</v>
      </c>
      <c r="I222" s="10"/>
      <c r="J222" s="10"/>
      <c r="K222" s="10"/>
      <c r="L222" s="10"/>
      <c r="M222" s="10"/>
      <c r="N222" s="10"/>
      <c r="O222" s="10"/>
      <c r="P222" s="10"/>
      <c r="Q222" s="10"/>
      <c r="R222" s="10"/>
    </row>
    <row r="223" spans="1:18" x14ac:dyDescent="0.25">
      <c r="A223" s="58" t="s">
        <v>444</v>
      </c>
      <c r="B223" s="10" t="s">
        <v>110</v>
      </c>
      <c r="C223" s="11">
        <v>24</v>
      </c>
      <c r="D223" s="11">
        <v>211</v>
      </c>
      <c r="E223" s="11" t="s">
        <v>243</v>
      </c>
      <c r="F223" s="10">
        <v>12</v>
      </c>
      <c r="G223" s="10">
        <v>23</v>
      </c>
      <c r="H223" s="10">
        <v>36</v>
      </c>
      <c r="I223" s="10">
        <v>49</v>
      </c>
      <c r="J223" s="10">
        <v>7</v>
      </c>
      <c r="K223" s="10">
        <v>30</v>
      </c>
      <c r="L223" s="10"/>
      <c r="M223" s="10"/>
      <c r="N223" s="10"/>
      <c r="O223" s="10"/>
      <c r="P223" s="10"/>
      <c r="Q223" s="10"/>
      <c r="R223" s="10"/>
    </row>
    <row r="224" spans="1:18" x14ac:dyDescent="0.25">
      <c r="A224" s="58" t="s">
        <v>444</v>
      </c>
      <c r="B224" s="10" t="s">
        <v>110</v>
      </c>
      <c r="C224" s="11">
        <v>24</v>
      </c>
      <c r="D224" s="11">
        <v>212</v>
      </c>
      <c r="E224" s="11" t="s">
        <v>198</v>
      </c>
      <c r="F224" s="10">
        <v>14</v>
      </c>
      <c r="G224" s="10">
        <v>24</v>
      </c>
      <c r="H224" s="10">
        <v>37</v>
      </c>
      <c r="I224" s="10">
        <v>51</v>
      </c>
      <c r="J224" s="10">
        <v>4</v>
      </c>
      <c r="K224" s="10">
        <v>31</v>
      </c>
      <c r="L224" s="10"/>
      <c r="M224" s="10"/>
      <c r="N224" s="10"/>
      <c r="O224" s="10"/>
      <c r="P224" s="10"/>
      <c r="Q224" s="10"/>
      <c r="R224" s="10"/>
    </row>
    <row r="225" spans="1:18" ht="15" customHeight="1" x14ac:dyDescent="0.25">
      <c r="A225" s="58" t="s">
        <v>438</v>
      </c>
      <c r="B225" s="10" t="s">
        <v>103</v>
      </c>
      <c r="C225" s="11">
        <v>24</v>
      </c>
      <c r="D225" s="11">
        <v>213</v>
      </c>
      <c r="E225" s="11" t="s">
        <v>228</v>
      </c>
      <c r="F225" s="10">
        <v>6</v>
      </c>
      <c r="G225" s="10">
        <v>21</v>
      </c>
      <c r="H225" s="10">
        <v>38</v>
      </c>
      <c r="I225" s="10">
        <v>48</v>
      </c>
      <c r="J225" s="10"/>
      <c r="K225" s="10"/>
      <c r="L225" s="10"/>
      <c r="M225" s="10"/>
      <c r="N225" s="10"/>
      <c r="O225" s="10"/>
      <c r="P225" s="10"/>
      <c r="Q225" s="10"/>
      <c r="R225" s="10"/>
    </row>
    <row r="226" spans="1:18" ht="15" customHeight="1" x14ac:dyDescent="0.25">
      <c r="A226" s="58" t="s">
        <v>438</v>
      </c>
      <c r="B226" s="10" t="s">
        <v>100</v>
      </c>
      <c r="C226" s="11">
        <v>24</v>
      </c>
      <c r="D226" s="11">
        <v>214</v>
      </c>
      <c r="E226" s="11" t="s">
        <v>239</v>
      </c>
      <c r="F226" s="10">
        <v>7</v>
      </c>
      <c r="G226" s="10">
        <v>22</v>
      </c>
      <c r="H226" s="10">
        <v>39</v>
      </c>
      <c r="I226" s="10"/>
      <c r="J226" s="10"/>
      <c r="K226" s="10"/>
      <c r="L226" s="10"/>
      <c r="M226" s="10"/>
      <c r="N226" s="10"/>
      <c r="O226" s="10"/>
      <c r="P226" s="10"/>
      <c r="Q226" s="10"/>
      <c r="R226" s="10"/>
    </row>
    <row r="227" spans="1:18" ht="15" customHeight="1" x14ac:dyDescent="0.25">
      <c r="A227" s="58" t="s">
        <v>438</v>
      </c>
      <c r="B227" s="10" t="s">
        <v>91</v>
      </c>
      <c r="C227" s="11">
        <v>24</v>
      </c>
      <c r="D227" s="11">
        <v>215</v>
      </c>
      <c r="E227" s="11" t="s">
        <v>469</v>
      </c>
      <c r="F227" s="10">
        <v>40</v>
      </c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</row>
    <row r="228" spans="1:18" ht="15" customHeight="1" x14ac:dyDescent="0.25">
      <c r="A228" s="58" t="s">
        <v>438</v>
      </c>
      <c r="B228" s="10" t="s">
        <v>100</v>
      </c>
      <c r="C228" s="11">
        <v>24</v>
      </c>
      <c r="D228" s="11">
        <v>284</v>
      </c>
      <c r="E228" s="11" t="s">
        <v>408</v>
      </c>
      <c r="F228" s="10">
        <v>26</v>
      </c>
      <c r="G228" s="10">
        <v>36</v>
      </c>
      <c r="H228" s="10">
        <v>17</v>
      </c>
      <c r="I228" s="10"/>
      <c r="J228" s="10"/>
      <c r="K228" s="10"/>
      <c r="L228" s="10"/>
      <c r="M228" s="10"/>
      <c r="N228" s="10"/>
      <c r="O228" s="10"/>
      <c r="P228" s="10"/>
      <c r="Q228" s="10"/>
      <c r="R228" s="10"/>
    </row>
    <row r="229" spans="1:18" ht="15" customHeight="1" x14ac:dyDescent="0.25">
      <c r="A229" s="58" t="s">
        <v>438</v>
      </c>
      <c r="B229" s="10" t="s">
        <v>100</v>
      </c>
      <c r="C229" s="5">
        <v>24</v>
      </c>
      <c r="D229" s="10">
        <v>313</v>
      </c>
      <c r="E229" s="5" t="s">
        <v>411</v>
      </c>
      <c r="F229" s="11">
        <v>1</v>
      </c>
      <c r="G229" s="11">
        <v>17</v>
      </c>
      <c r="H229" s="11">
        <v>41</v>
      </c>
      <c r="I229" s="10"/>
      <c r="J229" s="10"/>
      <c r="K229" s="10"/>
      <c r="L229" s="10"/>
      <c r="M229" s="10"/>
      <c r="N229" s="10"/>
      <c r="O229" s="10"/>
      <c r="P229" s="10"/>
      <c r="Q229" s="10"/>
      <c r="R229" s="10"/>
    </row>
    <row r="230" spans="1:18" ht="15" customHeight="1" x14ac:dyDescent="0.25">
      <c r="A230" s="58" t="s">
        <v>438</v>
      </c>
      <c r="B230" s="10" t="s">
        <v>100</v>
      </c>
      <c r="C230" s="5">
        <v>24</v>
      </c>
      <c r="D230" s="10">
        <v>314</v>
      </c>
      <c r="E230" s="5" t="s">
        <v>413</v>
      </c>
      <c r="F230" s="11">
        <v>1</v>
      </c>
      <c r="G230" s="11">
        <v>17</v>
      </c>
      <c r="H230" s="11">
        <v>41</v>
      </c>
      <c r="I230" s="10"/>
      <c r="J230" s="10"/>
      <c r="K230" s="10"/>
      <c r="L230" s="10"/>
      <c r="M230" s="10"/>
      <c r="N230" s="10"/>
      <c r="O230" s="10"/>
      <c r="P230" s="10"/>
      <c r="Q230" s="10"/>
      <c r="R230" s="10"/>
    </row>
    <row r="231" spans="1:18" ht="15" customHeight="1" x14ac:dyDescent="0.25">
      <c r="A231" s="58" t="s">
        <v>438</v>
      </c>
      <c r="B231" s="10" t="s">
        <v>100</v>
      </c>
      <c r="C231" s="5">
        <v>24</v>
      </c>
      <c r="D231" s="10">
        <v>315</v>
      </c>
      <c r="E231" s="5" t="s">
        <v>415</v>
      </c>
      <c r="F231" s="11">
        <v>2</v>
      </c>
      <c r="G231" s="11">
        <v>18</v>
      </c>
      <c r="H231" s="11">
        <v>45</v>
      </c>
      <c r="I231" s="10"/>
      <c r="J231" s="10"/>
      <c r="K231" s="10"/>
      <c r="L231" s="10"/>
      <c r="M231" s="10"/>
      <c r="N231" s="10"/>
      <c r="O231" s="10"/>
      <c r="P231" s="10"/>
      <c r="Q231" s="10"/>
      <c r="R231" s="10"/>
    </row>
    <row r="232" spans="1:18" ht="15" customHeight="1" x14ac:dyDescent="0.25">
      <c r="A232" s="58" t="s">
        <v>438</v>
      </c>
      <c r="B232" s="10" t="s">
        <v>100</v>
      </c>
      <c r="C232" s="5">
        <v>24</v>
      </c>
      <c r="D232" s="10">
        <v>316</v>
      </c>
      <c r="E232" s="5" t="s">
        <v>342</v>
      </c>
      <c r="F232" s="11">
        <v>2</v>
      </c>
      <c r="G232" s="11">
        <v>18</v>
      </c>
      <c r="H232" s="11">
        <v>45</v>
      </c>
      <c r="I232" s="10"/>
      <c r="J232" s="10"/>
      <c r="K232" s="10"/>
      <c r="L232" s="10"/>
      <c r="M232" s="10"/>
      <c r="N232" s="10"/>
      <c r="O232" s="10"/>
      <c r="P232" s="10"/>
      <c r="Q232" s="10"/>
      <c r="R232" s="10"/>
    </row>
    <row r="233" spans="1:18" ht="15" customHeight="1" x14ac:dyDescent="0.25">
      <c r="A233" s="58" t="s">
        <v>438</v>
      </c>
      <c r="B233" s="10" t="s">
        <v>100</v>
      </c>
      <c r="C233" s="5">
        <v>24</v>
      </c>
      <c r="D233" s="10">
        <v>317</v>
      </c>
      <c r="E233" s="5" t="s">
        <v>347</v>
      </c>
      <c r="F233" s="11">
        <v>5</v>
      </c>
      <c r="G233" s="11">
        <v>22</v>
      </c>
      <c r="H233" s="11">
        <v>39</v>
      </c>
      <c r="I233" s="10"/>
      <c r="J233" s="10"/>
      <c r="K233" s="10"/>
      <c r="L233" s="10"/>
      <c r="M233" s="10"/>
      <c r="N233" s="10"/>
      <c r="O233" s="10"/>
      <c r="P233" s="10"/>
      <c r="Q233" s="10"/>
      <c r="R233" s="10"/>
    </row>
    <row r="234" spans="1:18" ht="15" customHeight="1" x14ac:dyDescent="0.25">
      <c r="A234" s="58" t="s">
        <v>438</v>
      </c>
      <c r="B234" s="10" t="s">
        <v>100</v>
      </c>
      <c r="C234" s="5">
        <v>24</v>
      </c>
      <c r="D234" s="10">
        <v>318</v>
      </c>
      <c r="E234" s="5" t="s">
        <v>353</v>
      </c>
      <c r="F234" s="11">
        <v>5</v>
      </c>
      <c r="G234" s="11">
        <v>22</v>
      </c>
      <c r="H234" s="11">
        <v>39</v>
      </c>
      <c r="I234" s="10"/>
      <c r="J234" s="10"/>
      <c r="K234" s="10"/>
      <c r="L234" s="10"/>
      <c r="M234" s="10"/>
      <c r="N234" s="10"/>
      <c r="O234" s="10"/>
      <c r="P234" s="10"/>
      <c r="Q234" s="10"/>
      <c r="R234" s="10"/>
    </row>
    <row r="235" spans="1:18" ht="15" customHeight="1" x14ac:dyDescent="0.25">
      <c r="A235" s="58" t="s">
        <v>438</v>
      </c>
      <c r="B235" s="10" t="s">
        <v>100</v>
      </c>
      <c r="C235" s="5">
        <v>24</v>
      </c>
      <c r="D235" s="10">
        <v>319</v>
      </c>
      <c r="E235" s="5" t="s">
        <v>357</v>
      </c>
      <c r="F235" s="11">
        <v>9</v>
      </c>
      <c r="G235" s="11">
        <v>29</v>
      </c>
      <c r="H235" s="11">
        <v>46</v>
      </c>
      <c r="I235" s="10"/>
      <c r="J235" s="10"/>
      <c r="K235" s="10"/>
      <c r="L235" s="10"/>
      <c r="M235" s="10"/>
      <c r="N235" s="10"/>
      <c r="O235" s="10"/>
      <c r="P235" s="10"/>
      <c r="Q235" s="10"/>
      <c r="R235" s="10"/>
    </row>
    <row r="236" spans="1:18" ht="15" customHeight="1" x14ac:dyDescent="0.25">
      <c r="A236" s="58" t="s">
        <v>438</v>
      </c>
      <c r="B236" s="10" t="s">
        <v>100</v>
      </c>
      <c r="C236" s="5">
        <v>24</v>
      </c>
      <c r="D236" s="10">
        <v>320</v>
      </c>
      <c r="E236" s="5" t="s">
        <v>361</v>
      </c>
      <c r="F236" s="11">
        <v>9</v>
      </c>
      <c r="G236" s="11">
        <v>29</v>
      </c>
      <c r="H236" s="11">
        <v>46</v>
      </c>
      <c r="I236" s="10"/>
      <c r="J236" s="10"/>
      <c r="K236" s="10"/>
      <c r="L236" s="10"/>
      <c r="M236" s="10"/>
      <c r="N236" s="10"/>
      <c r="O236" s="10"/>
      <c r="P236" s="10"/>
      <c r="Q236" s="10"/>
      <c r="R236" s="10"/>
    </row>
    <row r="237" spans="1:18" ht="15" customHeight="1" x14ac:dyDescent="0.25">
      <c r="A237" s="58" t="s">
        <v>438</v>
      </c>
      <c r="B237" s="10" t="s">
        <v>100</v>
      </c>
      <c r="C237" s="5">
        <v>24</v>
      </c>
      <c r="D237" s="10">
        <v>321</v>
      </c>
      <c r="E237" s="5" t="s">
        <v>366</v>
      </c>
      <c r="F237" s="11">
        <v>10</v>
      </c>
      <c r="G237" s="11">
        <v>27</v>
      </c>
      <c r="H237" s="11">
        <v>44</v>
      </c>
      <c r="I237" s="10"/>
      <c r="J237" s="10"/>
      <c r="K237" s="10"/>
      <c r="L237" s="10"/>
      <c r="M237" s="10"/>
      <c r="N237" s="10"/>
      <c r="O237" s="10"/>
      <c r="P237" s="10"/>
      <c r="Q237" s="10"/>
      <c r="R237" s="10"/>
    </row>
    <row r="238" spans="1:18" ht="15" customHeight="1" x14ac:dyDescent="0.25">
      <c r="A238" s="58" t="s">
        <v>438</v>
      </c>
      <c r="B238" s="10" t="s">
        <v>100</v>
      </c>
      <c r="C238" s="5">
        <v>24</v>
      </c>
      <c r="D238" s="10">
        <v>322</v>
      </c>
      <c r="E238" s="5" t="s">
        <v>371</v>
      </c>
      <c r="F238" s="11">
        <v>10</v>
      </c>
      <c r="G238" s="11">
        <v>27</v>
      </c>
      <c r="H238" s="11">
        <v>44</v>
      </c>
      <c r="I238" s="10"/>
      <c r="J238" s="10"/>
      <c r="K238" s="10"/>
      <c r="L238" s="10"/>
      <c r="M238" s="10"/>
      <c r="N238" s="10"/>
      <c r="O238" s="10"/>
      <c r="P238" s="10"/>
      <c r="Q238" s="10"/>
      <c r="R238" s="10"/>
    </row>
    <row r="239" spans="1:18" x14ac:dyDescent="0.25">
      <c r="A239" s="58" t="s">
        <v>438</v>
      </c>
      <c r="B239" s="10" t="s">
        <v>100</v>
      </c>
      <c r="C239" s="5">
        <v>24</v>
      </c>
      <c r="D239" s="10">
        <v>323</v>
      </c>
      <c r="E239" s="5" t="s">
        <v>374</v>
      </c>
      <c r="F239" s="11">
        <v>11</v>
      </c>
      <c r="G239" s="11">
        <v>19</v>
      </c>
      <c r="H239" s="11">
        <v>47</v>
      </c>
      <c r="I239" s="10"/>
      <c r="J239" s="10"/>
      <c r="K239" s="10"/>
      <c r="L239" s="10"/>
      <c r="M239" s="10"/>
      <c r="N239" s="10"/>
      <c r="O239" s="10"/>
      <c r="P239" s="10"/>
      <c r="Q239" s="10"/>
      <c r="R239" s="10"/>
    </row>
    <row r="240" spans="1:18" ht="15" customHeight="1" x14ac:dyDescent="0.25">
      <c r="A240" s="58" t="s">
        <v>438</v>
      </c>
      <c r="B240" s="10" t="s">
        <v>96</v>
      </c>
      <c r="C240" s="13">
        <v>24</v>
      </c>
      <c r="D240" s="13">
        <v>323</v>
      </c>
      <c r="E240" s="13" t="s">
        <v>235</v>
      </c>
      <c r="F240" s="5">
        <v>7</v>
      </c>
      <c r="G240" s="5">
        <v>32</v>
      </c>
      <c r="H240" s="5">
        <v>45</v>
      </c>
      <c r="I240" s="6"/>
      <c r="J240" s="6"/>
      <c r="K240" s="6"/>
      <c r="L240" s="6"/>
      <c r="M240" s="6"/>
      <c r="N240" s="6"/>
      <c r="O240" s="6"/>
      <c r="P240" s="6"/>
      <c r="Q240" s="6"/>
      <c r="R240" s="6"/>
    </row>
    <row r="241" spans="1:18" ht="15" customHeight="1" x14ac:dyDescent="0.25">
      <c r="A241" s="58" t="s">
        <v>438</v>
      </c>
      <c r="B241" s="10" t="s">
        <v>96</v>
      </c>
      <c r="C241" s="13">
        <v>24</v>
      </c>
      <c r="D241" s="13">
        <v>324</v>
      </c>
      <c r="E241" s="13" t="s">
        <v>236</v>
      </c>
      <c r="F241" s="5">
        <v>7</v>
      </c>
      <c r="G241" s="5">
        <v>32</v>
      </c>
      <c r="H241" s="5">
        <v>45</v>
      </c>
      <c r="I241" s="6"/>
      <c r="J241" s="6"/>
      <c r="K241" s="6"/>
      <c r="L241" s="6"/>
      <c r="M241" s="6"/>
      <c r="N241" s="6"/>
      <c r="O241" s="6"/>
      <c r="P241" s="6"/>
      <c r="Q241" s="6"/>
      <c r="R241" s="6"/>
    </row>
    <row r="242" spans="1:18" ht="15" customHeight="1" x14ac:dyDescent="0.25">
      <c r="A242" s="58" t="s">
        <v>438</v>
      </c>
      <c r="B242" s="10" t="s">
        <v>100</v>
      </c>
      <c r="C242" s="5">
        <v>24</v>
      </c>
      <c r="D242" s="10">
        <v>325</v>
      </c>
      <c r="E242" s="5" t="s">
        <v>382</v>
      </c>
      <c r="F242" s="11">
        <v>11</v>
      </c>
      <c r="G242" s="11">
        <v>19</v>
      </c>
      <c r="H242" s="11">
        <v>47</v>
      </c>
      <c r="I242" s="10"/>
      <c r="J242" s="10"/>
      <c r="K242" s="10"/>
      <c r="L242" s="10"/>
      <c r="M242" s="10"/>
      <c r="N242" s="10"/>
      <c r="O242" s="10"/>
      <c r="P242" s="10"/>
      <c r="Q242" s="10"/>
      <c r="R242" s="10"/>
    </row>
    <row r="243" spans="1:18" ht="15" customHeight="1" x14ac:dyDescent="0.25">
      <c r="A243" s="58" t="s">
        <v>438</v>
      </c>
      <c r="B243" s="10" t="s">
        <v>96</v>
      </c>
      <c r="C243" s="13">
        <v>24</v>
      </c>
      <c r="D243" s="13">
        <v>326</v>
      </c>
      <c r="E243" s="13" t="s">
        <v>250</v>
      </c>
      <c r="F243" s="5">
        <v>8</v>
      </c>
      <c r="G243" s="5">
        <v>33</v>
      </c>
      <c r="H243" s="5">
        <v>46</v>
      </c>
      <c r="I243" s="6"/>
      <c r="J243" s="6"/>
      <c r="K243" s="6"/>
      <c r="L243" s="6"/>
      <c r="M243" s="6"/>
      <c r="N243" s="6"/>
      <c r="O243" s="6"/>
      <c r="P243" s="6"/>
      <c r="Q243" s="6"/>
      <c r="R243" s="6"/>
    </row>
    <row r="244" spans="1:18" ht="15" customHeight="1" x14ac:dyDescent="0.25">
      <c r="A244" s="58" t="s">
        <v>438</v>
      </c>
      <c r="B244" s="10" t="s">
        <v>96</v>
      </c>
      <c r="C244" s="13">
        <v>24</v>
      </c>
      <c r="D244" s="13">
        <v>327</v>
      </c>
      <c r="E244" s="13" t="s">
        <v>251</v>
      </c>
      <c r="F244" s="5">
        <v>8</v>
      </c>
      <c r="G244" s="5">
        <v>33</v>
      </c>
      <c r="H244" s="5">
        <v>46</v>
      </c>
      <c r="I244" s="6"/>
      <c r="J244" s="6"/>
      <c r="K244" s="6"/>
      <c r="L244" s="6"/>
      <c r="M244" s="6"/>
      <c r="N244" s="6"/>
      <c r="O244" s="6"/>
      <c r="P244" s="6"/>
      <c r="Q244" s="6"/>
      <c r="R244" s="6"/>
    </row>
    <row r="245" spans="1:18" ht="15" customHeight="1" x14ac:dyDescent="0.25">
      <c r="A245" s="58" t="s">
        <v>444</v>
      </c>
      <c r="B245" s="11" t="s">
        <v>54</v>
      </c>
      <c r="C245" s="11">
        <v>25</v>
      </c>
      <c r="D245" s="12" t="s">
        <v>470</v>
      </c>
      <c r="E245" s="12" t="s">
        <v>471</v>
      </c>
      <c r="F245" s="10" t="s">
        <v>466</v>
      </c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</row>
    <row r="246" spans="1:18" ht="15" customHeight="1" x14ac:dyDescent="0.25">
      <c r="A246" s="58" t="s">
        <v>444</v>
      </c>
      <c r="B246" s="11" t="s">
        <v>54</v>
      </c>
      <c r="C246" s="11">
        <v>25</v>
      </c>
      <c r="D246" s="12" t="s">
        <v>472</v>
      </c>
      <c r="E246" s="12" t="s">
        <v>473</v>
      </c>
      <c r="F246" s="10" t="s">
        <v>466</v>
      </c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</row>
    <row r="247" spans="1:18" ht="15" customHeight="1" x14ac:dyDescent="0.25">
      <c r="A247" s="58" t="s">
        <v>444</v>
      </c>
      <c r="B247" s="11" t="s">
        <v>54</v>
      </c>
      <c r="C247" s="11">
        <v>25</v>
      </c>
      <c r="D247" s="12" t="s">
        <v>474</v>
      </c>
      <c r="E247" s="12" t="s">
        <v>475</v>
      </c>
      <c r="F247" s="10" t="s">
        <v>466</v>
      </c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</row>
    <row r="248" spans="1:18" ht="15" customHeight="1" x14ac:dyDescent="0.25">
      <c r="A248" s="58" t="s">
        <v>444</v>
      </c>
      <c r="B248" s="11" t="s">
        <v>54</v>
      </c>
      <c r="C248" s="11">
        <v>25</v>
      </c>
      <c r="D248" s="12" t="s">
        <v>476</v>
      </c>
      <c r="E248" s="12" t="s">
        <v>477</v>
      </c>
      <c r="F248" s="10" t="s">
        <v>466</v>
      </c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</row>
    <row r="249" spans="1:18" ht="15" customHeight="1" x14ac:dyDescent="0.25">
      <c r="A249" s="58" t="s">
        <v>444</v>
      </c>
      <c r="B249" s="11" t="s">
        <v>54</v>
      </c>
      <c r="C249" s="11">
        <v>25</v>
      </c>
      <c r="D249" s="12" t="s">
        <v>478</v>
      </c>
      <c r="E249" s="12" t="s">
        <v>479</v>
      </c>
      <c r="F249" s="10" t="s">
        <v>466</v>
      </c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</row>
    <row r="250" spans="1:18" ht="15" customHeight="1" x14ac:dyDescent="0.25">
      <c r="A250" s="58" t="s">
        <v>444</v>
      </c>
      <c r="B250" s="11" t="s">
        <v>54</v>
      </c>
      <c r="C250" s="11">
        <v>25</v>
      </c>
      <c r="D250" s="12" t="s">
        <v>480</v>
      </c>
      <c r="E250" s="12" t="s">
        <v>481</v>
      </c>
      <c r="F250" s="10" t="s">
        <v>466</v>
      </c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</row>
    <row r="251" spans="1:18" ht="15" customHeight="1" x14ac:dyDescent="0.25">
      <c r="A251" s="58" t="s">
        <v>444</v>
      </c>
      <c r="B251" s="11" t="s">
        <v>54</v>
      </c>
      <c r="C251" s="11">
        <v>25</v>
      </c>
      <c r="D251" s="12" t="s">
        <v>482</v>
      </c>
      <c r="E251" s="12" t="s">
        <v>483</v>
      </c>
      <c r="F251" s="10" t="s">
        <v>466</v>
      </c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</row>
    <row r="252" spans="1:18" ht="15" customHeight="1" x14ac:dyDescent="0.25">
      <c r="A252" s="58" t="s">
        <v>444</v>
      </c>
      <c r="B252" s="11" t="s">
        <v>54</v>
      </c>
      <c r="C252" s="11">
        <v>25</v>
      </c>
      <c r="D252" s="12" t="s">
        <v>484</v>
      </c>
      <c r="E252" s="12" t="s">
        <v>485</v>
      </c>
      <c r="F252" s="10" t="s">
        <v>466</v>
      </c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</row>
    <row r="253" spans="1:18" ht="15" customHeight="1" x14ac:dyDescent="0.25">
      <c r="A253" s="58" t="s">
        <v>444</v>
      </c>
      <c r="B253" s="11" t="s">
        <v>54</v>
      </c>
      <c r="C253" s="11">
        <v>25</v>
      </c>
      <c r="D253" s="12" t="s">
        <v>486</v>
      </c>
      <c r="E253" s="12" t="s">
        <v>487</v>
      </c>
      <c r="F253" s="10" t="s">
        <v>466</v>
      </c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</row>
    <row r="254" spans="1:18" ht="15" customHeight="1" x14ac:dyDescent="0.25">
      <c r="A254" s="58" t="s">
        <v>444</v>
      </c>
      <c r="B254" s="11" t="s">
        <v>54</v>
      </c>
      <c r="C254" s="11">
        <v>25</v>
      </c>
      <c r="D254" s="12" t="s">
        <v>488</v>
      </c>
      <c r="E254" s="12" t="s">
        <v>489</v>
      </c>
      <c r="F254" s="10" t="s">
        <v>466</v>
      </c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</row>
    <row r="255" spans="1:18" ht="15" customHeight="1" x14ac:dyDescent="0.25">
      <c r="A255" s="58" t="s">
        <v>444</v>
      </c>
      <c r="B255" s="11" t="s">
        <v>54</v>
      </c>
      <c r="C255" s="11">
        <v>25</v>
      </c>
      <c r="D255" s="12" t="s">
        <v>490</v>
      </c>
      <c r="E255" s="12" t="s">
        <v>491</v>
      </c>
      <c r="F255" s="10" t="s">
        <v>466</v>
      </c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</row>
    <row r="256" spans="1:18" ht="15" customHeight="1" x14ac:dyDescent="0.25">
      <c r="A256" s="58" t="s">
        <v>444</v>
      </c>
      <c r="B256" s="10" t="s">
        <v>54</v>
      </c>
      <c r="C256" s="13">
        <v>25</v>
      </c>
      <c r="D256" s="13">
        <v>330</v>
      </c>
      <c r="E256" s="13" t="s">
        <v>492</v>
      </c>
      <c r="F256" s="5" t="s">
        <v>466</v>
      </c>
      <c r="G256" s="5" t="s">
        <v>493</v>
      </c>
      <c r="H256" s="5" t="s">
        <v>48</v>
      </c>
      <c r="I256" s="6"/>
      <c r="J256" s="6"/>
      <c r="K256" s="6"/>
      <c r="L256" s="6"/>
      <c r="M256" s="6"/>
      <c r="N256" s="6"/>
      <c r="O256" s="6"/>
      <c r="P256" s="6"/>
      <c r="Q256" s="6"/>
      <c r="R256" s="6"/>
    </row>
    <row r="257" spans="1:18" ht="15" customHeight="1" x14ac:dyDescent="0.25">
      <c r="A257" s="58" t="s">
        <v>444</v>
      </c>
      <c r="B257" s="10" t="s">
        <v>54</v>
      </c>
      <c r="C257" s="13">
        <v>25</v>
      </c>
      <c r="D257" s="13">
        <v>331</v>
      </c>
      <c r="E257" s="13" t="s">
        <v>494</v>
      </c>
      <c r="F257" s="5" t="s">
        <v>466</v>
      </c>
      <c r="G257" s="5" t="s">
        <v>48</v>
      </c>
      <c r="H257" s="5" t="s">
        <v>48</v>
      </c>
      <c r="I257" s="6"/>
      <c r="J257" s="6"/>
      <c r="K257" s="6"/>
      <c r="L257" s="6"/>
      <c r="M257" s="6"/>
      <c r="N257" s="6"/>
      <c r="O257" s="6"/>
      <c r="P257" s="6"/>
      <c r="Q257" s="6"/>
      <c r="R257" s="6"/>
    </row>
    <row r="258" spans="1:18" ht="15" customHeight="1" x14ac:dyDescent="0.25">
      <c r="A258" s="58" t="s">
        <v>444</v>
      </c>
      <c r="B258" s="10" t="s">
        <v>54</v>
      </c>
      <c r="C258" s="48">
        <v>25</v>
      </c>
      <c r="D258" s="48">
        <v>340</v>
      </c>
      <c r="E258" s="48" t="s">
        <v>495</v>
      </c>
      <c r="F258" s="5" t="s">
        <v>466</v>
      </c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</row>
    <row r="259" spans="1:18" ht="15" customHeight="1" x14ac:dyDescent="0.25">
      <c r="A259" s="58" t="s">
        <v>444</v>
      </c>
      <c r="B259" s="10" t="s">
        <v>54</v>
      </c>
      <c r="C259" s="48">
        <v>25</v>
      </c>
      <c r="D259" s="48">
        <v>358</v>
      </c>
      <c r="E259" s="48" t="s">
        <v>496</v>
      </c>
      <c r="F259" s="5" t="s">
        <v>466</v>
      </c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</row>
    <row r="260" spans="1:18" ht="15" customHeight="1" x14ac:dyDescent="0.25">
      <c r="A260" s="58" t="s">
        <v>444</v>
      </c>
      <c r="B260" s="10" t="s">
        <v>54</v>
      </c>
      <c r="C260" s="48">
        <v>25</v>
      </c>
      <c r="D260" s="48">
        <v>359</v>
      </c>
      <c r="E260" s="48" t="s">
        <v>497</v>
      </c>
      <c r="F260" s="5" t="s">
        <v>466</v>
      </c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</row>
    <row r="261" spans="1:18" ht="15" customHeight="1" x14ac:dyDescent="0.25">
      <c r="A261" s="58" t="s">
        <v>444</v>
      </c>
      <c r="B261" s="10" t="s">
        <v>54</v>
      </c>
      <c r="C261" s="48">
        <v>25</v>
      </c>
      <c r="D261" s="48">
        <v>360</v>
      </c>
      <c r="E261" s="48" t="s">
        <v>498</v>
      </c>
      <c r="F261" s="5" t="s">
        <v>466</v>
      </c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</row>
    <row r="262" spans="1:18" ht="15" customHeight="1" x14ac:dyDescent="0.25">
      <c r="A262" s="58" t="s">
        <v>444</v>
      </c>
      <c r="B262" s="10" t="s">
        <v>54</v>
      </c>
      <c r="C262" s="48">
        <v>25</v>
      </c>
      <c r="D262" s="48">
        <v>361</v>
      </c>
      <c r="E262" s="48" t="s">
        <v>499</v>
      </c>
      <c r="F262" s="5" t="s">
        <v>466</v>
      </c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</row>
    <row r="263" spans="1:18" ht="15" customHeight="1" x14ac:dyDescent="0.25">
      <c r="A263" s="58" t="s">
        <v>444</v>
      </c>
      <c r="B263" s="10" t="s">
        <v>54</v>
      </c>
      <c r="C263" s="48">
        <v>25</v>
      </c>
      <c r="D263" s="48">
        <v>362</v>
      </c>
      <c r="E263" s="48" t="s">
        <v>500</v>
      </c>
      <c r="F263" s="5" t="s">
        <v>466</v>
      </c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</row>
    <row r="264" spans="1:18" ht="15" customHeight="1" x14ac:dyDescent="0.25">
      <c r="A264" s="58" t="s">
        <v>444</v>
      </c>
      <c r="B264" s="10" t="s">
        <v>54</v>
      </c>
      <c r="C264" s="48">
        <v>25</v>
      </c>
      <c r="D264" s="48">
        <v>363</v>
      </c>
      <c r="E264" s="48" t="s">
        <v>501</v>
      </c>
      <c r="F264" s="5" t="s">
        <v>466</v>
      </c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</row>
    <row r="265" spans="1:18" ht="15" customHeight="1" x14ac:dyDescent="0.25">
      <c r="A265" s="58" t="s">
        <v>444</v>
      </c>
      <c r="B265" s="10" t="s">
        <v>54</v>
      </c>
      <c r="C265" s="48">
        <v>25</v>
      </c>
      <c r="D265" s="48">
        <v>364</v>
      </c>
      <c r="E265" s="48" t="s">
        <v>502</v>
      </c>
      <c r="F265" s="5" t="s">
        <v>466</v>
      </c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</row>
    <row r="266" spans="1:18" ht="15" customHeight="1" x14ac:dyDescent="0.25">
      <c r="A266" s="58" t="s">
        <v>444</v>
      </c>
      <c r="B266" s="10" t="s">
        <v>54</v>
      </c>
      <c r="C266" s="48">
        <v>25</v>
      </c>
      <c r="D266" s="48">
        <v>365</v>
      </c>
      <c r="E266" s="48" t="s">
        <v>503</v>
      </c>
      <c r="F266" s="5" t="s">
        <v>466</v>
      </c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</row>
    <row r="267" spans="1:18" ht="15" customHeight="1" x14ac:dyDescent="0.25">
      <c r="A267" s="58" t="s">
        <v>444</v>
      </c>
      <c r="B267" s="10" t="s">
        <v>54</v>
      </c>
      <c r="C267" s="48">
        <v>25</v>
      </c>
      <c r="D267" s="48">
        <v>366</v>
      </c>
      <c r="E267" s="48" t="s">
        <v>504</v>
      </c>
      <c r="F267" s="5" t="s">
        <v>466</v>
      </c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</row>
    <row r="268" spans="1:18" ht="15" customHeight="1" x14ac:dyDescent="0.25">
      <c r="A268" s="58" t="s">
        <v>444</v>
      </c>
      <c r="B268" s="11" t="s">
        <v>54</v>
      </c>
      <c r="C268" s="11">
        <v>25</v>
      </c>
      <c r="D268" s="11" t="s">
        <v>55</v>
      </c>
      <c r="E268" s="11" t="s">
        <v>505</v>
      </c>
      <c r="F268" s="10" t="s">
        <v>466</v>
      </c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</row>
    <row r="269" spans="1:18" ht="15" customHeight="1" x14ac:dyDescent="0.25">
      <c r="A269" s="58" t="s">
        <v>438</v>
      </c>
      <c r="B269" s="10" t="s">
        <v>103</v>
      </c>
      <c r="C269" s="11">
        <v>26</v>
      </c>
      <c r="D269" s="11">
        <v>50</v>
      </c>
      <c r="E269" s="11" t="s">
        <v>214</v>
      </c>
      <c r="F269" s="10">
        <v>5</v>
      </c>
      <c r="G269" s="10">
        <v>22</v>
      </c>
      <c r="H269" s="10">
        <v>39</v>
      </c>
      <c r="I269" s="10">
        <v>48</v>
      </c>
      <c r="J269" s="10"/>
      <c r="K269" s="10"/>
      <c r="L269" s="10"/>
      <c r="M269" s="10"/>
      <c r="N269" s="10"/>
      <c r="O269" s="10"/>
      <c r="P269" s="10"/>
      <c r="Q269" s="10"/>
      <c r="R269" s="10"/>
    </row>
    <row r="270" spans="1:18" ht="15" customHeight="1" x14ac:dyDescent="0.25">
      <c r="A270" s="58" t="s">
        <v>438</v>
      </c>
      <c r="B270" s="10" t="s">
        <v>100</v>
      </c>
      <c r="C270" s="11">
        <v>26</v>
      </c>
      <c r="D270" s="11">
        <v>53</v>
      </c>
      <c r="E270" s="11" t="s">
        <v>331</v>
      </c>
      <c r="F270" s="10">
        <v>14</v>
      </c>
      <c r="G270" s="10">
        <v>40</v>
      </c>
      <c r="H270" s="10">
        <v>52</v>
      </c>
      <c r="I270" s="10"/>
      <c r="J270" s="10"/>
      <c r="K270" s="10"/>
      <c r="L270" s="10"/>
      <c r="M270" s="10"/>
      <c r="N270" s="10"/>
      <c r="O270" s="10"/>
      <c r="P270" s="10"/>
      <c r="Q270" s="10"/>
      <c r="R270" s="10"/>
    </row>
    <row r="271" spans="1:18" ht="15" customHeight="1" x14ac:dyDescent="0.25">
      <c r="A271" s="58" t="s">
        <v>438</v>
      </c>
      <c r="B271" s="10" t="s">
        <v>93</v>
      </c>
      <c r="C271" s="11">
        <v>26</v>
      </c>
      <c r="D271" s="11">
        <v>54</v>
      </c>
      <c r="E271" s="11" t="s">
        <v>337</v>
      </c>
      <c r="F271" s="10">
        <v>15</v>
      </c>
      <c r="G271" s="10">
        <v>41</v>
      </c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</row>
    <row r="272" spans="1:18" ht="15" customHeight="1" x14ac:dyDescent="0.25">
      <c r="A272" s="58" t="s">
        <v>438</v>
      </c>
      <c r="B272" s="10" t="s">
        <v>100</v>
      </c>
      <c r="C272" s="11">
        <v>26</v>
      </c>
      <c r="D272" s="11">
        <v>75</v>
      </c>
      <c r="E272" s="11" t="s">
        <v>253</v>
      </c>
      <c r="F272" s="10">
        <v>21</v>
      </c>
      <c r="G272" s="10">
        <v>47</v>
      </c>
      <c r="H272" s="10">
        <v>8</v>
      </c>
      <c r="I272" s="10"/>
      <c r="J272" s="10"/>
      <c r="K272" s="10"/>
      <c r="L272" s="10"/>
      <c r="M272" s="10"/>
      <c r="N272" s="10"/>
      <c r="O272" s="10"/>
      <c r="P272" s="10"/>
      <c r="Q272" s="10"/>
      <c r="R272" s="10"/>
    </row>
    <row r="273" spans="1:18" ht="15" customHeight="1" x14ac:dyDescent="0.25">
      <c r="A273" s="58" t="s">
        <v>438</v>
      </c>
      <c r="B273" s="10" t="s">
        <v>452</v>
      </c>
      <c r="C273" s="11">
        <v>26</v>
      </c>
      <c r="D273" s="11">
        <v>115</v>
      </c>
      <c r="E273" s="11" t="s">
        <v>257</v>
      </c>
      <c r="F273" s="10">
        <v>8</v>
      </c>
      <c r="G273" s="10">
        <v>21</v>
      </c>
      <c r="H273" s="10">
        <v>36</v>
      </c>
      <c r="I273" s="10">
        <v>50</v>
      </c>
      <c r="J273" s="10"/>
      <c r="K273" s="10"/>
      <c r="L273" s="10"/>
      <c r="M273" s="10"/>
      <c r="N273" s="10"/>
      <c r="O273" s="10"/>
      <c r="P273" s="10"/>
      <c r="Q273" s="10"/>
      <c r="R273" s="10"/>
    </row>
    <row r="274" spans="1:18" ht="15" customHeight="1" x14ac:dyDescent="0.25">
      <c r="A274" s="58" t="s">
        <v>438</v>
      </c>
      <c r="B274" s="10" t="s">
        <v>93</v>
      </c>
      <c r="C274" s="11">
        <v>26</v>
      </c>
      <c r="D274" s="11">
        <v>124</v>
      </c>
      <c r="E274" s="11" t="s">
        <v>391</v>
      </c>
      <c r="F274" s="10">
        <v>26</v>
      </c>
      <c r="G274" s="10">
        <v>52</v>
      </c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</row>
    <row r="275" spans="1:18" ht="15" customHeight="1" x14ac:dyDescent="0.25">
      <c r="A275" s="58" t="s">
        <v>438</v>
      </c>
      <c r="B275" s="10" t="s">
        <v>93</v>
      </c>
      <c r="C275" s="11">
        <v>26</v>
      </c>
      <c r="D275" s="11">
        <v>125</v>
      </c>
      <c r="E275" s="11" t="s">
        <v>287</v>
      </c>
      <c r="F275" s="10">
        <v>10</v>
      </c>
      <c r="G275" s="10">
        <v>39</v>
      </c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</row>
    <row r="276" spans="1:18" ht="15" customHeight="1" x14ac:dyDescent="0.25">
      <c r="A276" s="58" t="s">
        <v>438</v>
      </c>
      <c r="B276" s="10" t="s">
        <v>93</v>
      </c>
      <c r="C276" s="11">
        <v>26</v>
      </c>
      <c r="D276" s="11">
        <v>126</v>
      </c>
      <c r="E276" s="11" t="s">
        <v>137</v>
      </c>
      <c r="F276" s="10">
        <v>2</v>
      </c>
      <c r="G276" s="10">
        <v>27</v>
      </c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</row>
    <row r="277" spans="1:18" ht="15" customHeight="1" x14ac:dyDescent="0.25">
      <c r="A277" s="58" t="s">
        <v>438</v>
      </c>
      <c r="B277" s="10" t="s">
        <v>93</v>
      </c>
      <c r="C277" s="11">
        <v>26</v>
      </c>
      <c r="D277" s="11">
        <v>127</v>
      </c>
      <c r="E277" s="11" t="s">
        <v>168</v>
      </c>
      <c r="F277" s="10">
        <v>3</v>
      </c>
      <c r="G277" s="10">
        <v>28</v>
      </c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</row>
    <row r="278" spans="1:18" ht="15" customHeight="1" x14ac:dyDescent="0.25">
      <c r="A278" s="58" t="s">
        <v>438</v>
      </c>
      <c r="B278" s="10" t="s">
        <v>91</v>
      </c>
      <c r="C278" s="11">
        <v>26</v>
      </c>
      <c r="D278" s="11">
        <v>128</v>
      </c>
      <c r="E278" s="11" t="s">
        <v>506</v>
      </c>
      <c r="F278" s="10">
        <v>24</v>
      </c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</row>
    <row r="279" spans="1:18" ht="15" customHeight="1" x14ac:dyDescent="0.25">
      <c r="A279" s="58" t="s">
        <v>438</v>
      </c>
      <c r="B279" s="10" t="s">
        <v>91</v>
      </c>
      <c r="C279" s="11">
        <v>26</v>
      </c>
      <c r="D279" s="11">
        <v>129</v>
      </c>
      <c r="E279" s="11" t="s">
        <v>272</v>
      </c>
      <c r="F279" s="10">
        <v>9</v>
      </c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</row>
    <row r="280" spans="1:18" ht="15" customHeight="1" x14ac:dyDescent="0.25">
      <c r="A280" s="58" t="s">
        <v>438</v>
      </c>
      <c r="B280" s="10" t="s">
        <v>91</v>
      </c>
      <c r="C280" s="11">
        <v>26</v>
      </c>
      <c r="D280" s="11">
        <v>130</v>
      </c>
      <c r="E280" s="11" t="s">
        <v>270</v>
      </c>
      <c r="F280" s="10">
        <v>9</v>
      </c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</row>
    <row r="281" spans="1:18" ht="15" customHeight="1" x14ac:dyDescent="0.25">
      <c r="A281" s="58" t="s">
        <v>438</v>
      </c>
      <c r="B281" s="10" t="s">
        <v>93</v>
      </c>
      <c r="C281" s="11">
        <v>26</v>
      </c>
      <c r="D281" s="11">
        <v>131</v>
      </c>
      <c r="E281" s="11" t="s">
        <v>190</v>
      </c>
      <c r="F281" s="10">
        <v>4</v>
      </c>
      <c r="G281" s="10">
        <v>29</v>
      </c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</row>
    <row r="282" spans="1:18" x14ac:dyDescent="0.25">
      <c r="A282" s="58" t="s">
        <v>438</v>
      </c>
      <c r="B282" s="10" t="s">
        <v>91</v>
      </c>
      <c r="C282" s="11">
        <v>26</v>
      </c>
      <c r="D282" s="11">
        <v>132</v>
      </c>
      <c r="E282" s="11" t="s">
        <v>299</v>
      </c>
      <c r="F282" s="10">
        <v>11</v>
      </c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</row>
    <row r="283" spans="1:18" ht="15" customHeight="1" x14ac:dyDescent="0.25">
      <c r="A283" s="58" t="s">
        <v>438</v>
      </c>
      <c r="B283" s="10" t="s">
        <v>93</v>
      </c>
      <c r="C283" s="11">
        <v>26</v>
      </c>
      <c r="D283" s="11">
        <v>133</v>
      </c>
      <c r="E283" s="11" t="s">
        <v>205</v>
      </c>
      <c r="F283" s="10">
        <v>5</v>
      </c>
      <c r="G283" s="10">
        <v>30</v>
      </c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</row>
    <row r="284" spans="1:18" ht="15" customHeight="1" x14ac:dyDescent="0.25">
      <c r="A284" s="58" t="s">
        <v>438</v>
      </c>
      <c r="B284" s="10" t="s">
        <v>93</v>
      </c>
      <c r="C284" s="11">
        <v>26</v>
      </c>
      <c r="D284" s="11">
        <v>134</v>
      </c>
      <c r="E284" s="11" t="s">
        <v>221</v>
      </c>
      <c r="F284" s="10">
        <v>6</v>
      </c>
      <c r="G284" s="10">
        <v>31</v>
      </c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</row>
    <row r="285" spans="1:18" ht="15" customHeight="1" x14ac:dyDescent="0.25">
      <c r="A285" s="58" t="s">
        <v>438</v>
      </c>
      <c r="B285" s="10" t="s">
        <v>91</v>
      </c>
      <c r="C285" s="11">
        <v>26</v>
      </c>
      <c r="D285" s="11">
        <v>135</v>
      </c>
      <c r="E285" s="11" t="s">
        <v>297</v>
      </c>
      <c r="F285" s="10">
        <v>11</v>
      </c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</row>
    <row r="286" spans="1:18" ht="15" customHeight="1" x14ac:dyDescent="0.25">
      <c r="A286" s="58" t="s">
        <v>438</v>
      </c>
      <c r="B286" s="10" t="s">
        <v>93</v>
      </c>
      <c r="C286" s="11">
        <v>26</v>
      </c>
      <c r="D286" s="11">
        <v>136</v>
      </c>
      <c r="E286" s="11" t="s">
        <v>234</v>
      </c>
      <c r="F286" s="10">
        <v>7</v>
      </c>
      <c r="G286" s="10">
        <v>32</v>
      </c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</row>
    <row r="287" spans="1:18" ht="15" customHeight="1" x14ac:dyDescent="0.25">
      <c r="A287" s="58" t="s">
        <v>438</v>
      </c>
      <c r="B287" s="10" t="s">
        <v>91</v>
      </c>
      <c r="C287" s="11">
        <v>26</v>
      </c>
      <c r="D287" s="11">
        <v>137</v>
      </c>
      <c r="E287" s="11" t="s">
        <v>507</v>
      </c>
      <c r="F287" s="10">
        <v>16</v>
      </c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</row>
    <row r="288" spans="1:18" ht="15" customHeight="1" x14ac:dyDescent="0.25">
      <c r="A288" s="58" t="s">
        <v>438</v>
      </c>
      <c r="B288" s="10" t="s">
        <v>93</v>
      </c>
      <c r="C288" s="11">
        <v>26</v>
      </c>
      <c r="D288" s="11">
        <v>138</v>
      </c>
      <c r="E288" s="11" t="s">
        <v>248</v>
      </c>
      <c r="F288" s="10">
        <v>8</v>
      </c>
      <c r="G288" s="10">
        <v>33</v>
      </c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</row>
    <row r="289" spans="1:18" ht="15" customHeight="1" x14ac:dyDescent="0.25">
      <c r="A289" s="58" t="s">
        <v>438</v>
      </c>
      <c r="B289" s="10" t="s">
        <v>443</v>
      </c>
      <c r="C289" s="11">
        <v>26</v>
      </c>
      <c r="D289" s="11">
        <v>139</v>
      </c>
      <c r="E289" s="11" t="s">
        <v>403</v>
      </c>
      <c r="F289" s="10">
        <v>17</v>
      </c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</row>
    <row r="290" spans="1:18" ht="15" customHeight="1" x14ac:dyDescent="0.25">
      <c r="A290" s="58" t="s">
        <v>438</v>
      </c>
      <c r="B290" s="10" t="s">
        <v>443</v>
      </c>
      <c r="C290" s="11">
        <v>26</v>
      </c>
      <c r="D290" s="11">
        <v>140</v>
      </c>
      <c r="E290" s="11" t="s">
        <v>405</v>
      </c>
      <c r="F290" s="10">
        <v>23</v>
      </c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</row>
    <row r="291" spans="1:18" ht="15" customHeight="1" x14ac:dyDescent="0.25">
      <c r="A291" s="58" t="s">
        <v>438</v>
      </c>
      <c r="B291" s="10" t="s">
        <v>91</v>
      </c>
      <c r="C291" s="11">
        <v>26</v>
      </c>
      <c r="D291" s="11">
        <v>141</v>
      </c>
      <c r="E291" s="11" t="s">
        <v>508</v>
      </c>
      <c r="F291" s="10">
        <v>19</v>
      </c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</row>
    <row r="292" spans="1:18" ht="15" customHeight="1" x14ac:dyDescent="0.25">
      <c r="A292" s="58" t="s">
        <v>438</v>
      </c>
      <c r="B292" s="10" t="s">
        <v>91</v>
      </c>
      <c r="C292" s="11">
        <v>26</v>
      </c>
      <c r="D292" s="11">
        <v>290</v>
      </c>
      <c r="E292" s="11" t="s">
        <v>509</v>
      </c>
      <c r="F292" s="10">
        <v>27</v>
      </c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</row>
    <row r="293" spans="1:18" ht="15" customHeight="1" x14ac:dyDescent="0.25">
      <c r="A293" s="58" t="s">
        <v>444</v>
      </c>
      <c r="B293" s="11" t="s">
        <v>54</v>
      </c>
      <c r="C293" s="11">
        <v>27</v>
      </c>
      <c r="D293" s="11">
        <v>269</v>
      </c>
      <c r="E293" s="11" t="s">
        <v>61</v>
      </c>
      <c r="F293" s="10" t="s">
        <v>466</v>
      </c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</row>
    <row r="294" spans="1:18" ht="15" customHeight="1" x14ac:dyDescent="0.25">
      <c r="A294" s="58" t="s">
        <v>444</v>
      </c>
      <c r="B294" s="11" t="s">
        <v>54</v>
      </c>
      <c r="C294" s="11">
        <v>27</v>
      </c>
      <c r="D294" s="11">
        <v>273</v>
      </c>
      <c r="E294" s="11" t="s">
        <v>65</v>
      </c>
      <c r="F294" s="10" t="s">
        <v>466</v>
      </c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</row>
    <row r="295" spans="1:18" ht="15" customHeight="1" x14ac:dyDescent="0.25">
      <c r="A295" s="58" t="s">
        <v>444</v>
      </c>
      <c r="B295" s="11" t="s">
        <v>54</v>
      </c>
      <c r="C295" s="11">
        <v>27</v>
      </c>
      <c r="D295" s="11">
        <v>274</v>
      </c>
      <c r="E295" s="11" t="s">
        <v>66</v>
      </c>
      <c r="F295" s="10" t="s">
        <v>466</v>
      </c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</row>
    <row r="296" spans="1:18" ht="15" customHeight="1" x14ac:dyDescent="0.25">
      <c r="A296" s="58" t="s">
        <v>438</v>
      </c>
      <c r="B296" s="10" t="s">
        <v>93</v>
      </c>
      <c r="C296" s="11">
        <v>30</v>
      </c>
      <c r="D296" s="11">
        <v>51</v>
      </c>
      <c r="E296" s="11" t="s">
        <v>323</v>
      </c>
      <c r="F296" s="10">
        <v>13</v>
      </c>
      <c r="G296" s="10">
        <v>39</v>
      </c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</row>
    <row r="297" spans="1:18" ht="15" customHeight="1" x14ac:dyDescent="0.25">
      <c r="A297" s="58" t="s">
        <v>438</v>
      </c>
      <c r="B297" s="10" t="s">
        <v>93</v>
      </c>
      <c r="C297" s="11">
        <v>30</v>
      </c>
      <c r="D297" s="11">
        <v>56</v>
      </c>
      <c r="E297" s="11" t="s">
        <v>410</v>
      </c>
      <c r="F297" s="10">
        <v>16</v>
      </c>
      <c r="G297" s="10">
        <v>42</v>
      </c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</row>
    <row r="298" spans="1:18" ht="15" customHeight="1" x14ac:dyDescent="0.25">
      <c r="A298" s="58" t="s">
        <v>438</v>
      </c>
      <c r="B298" s="10" t="s">
        <v>91</v>
      </c>
      <c r="C298" s="11">
        <v>30</v>
      </c>
      <c r="D298" s="11">
        <v>156</v>
      </c>
      <c r="E298" s="11" t="s">
        <v>510</v>
      </c>
      <c r="F298" s="10">
        <v>22</v>
      </c>
      <c r="G298" s="10" t="s">
        <v>48</v>
      </c>
      <c r="H298" s="10" t="s">
        <v>48</v>
      </c>
      <c r="I298" s="10"/>
      <c r="J298" s="10"/>
      <c r="K298" s="10"/>
      <c r="L298" s="10"/>
      <c r="M298" s="10"/>
      <c r="N298" s="10"/>
      <c r="O298" s="10"/>
      <c r="P298" s="10"/>
      <c r="Q298" s="10"/>
      <c r="R298" s="10"/>
    </row>
    <row r="299" spans="1:18" ht="15" customHeight="1" x14ac:dyDescent="0.25">
      <c r="A299" s="58" t="s">
        <v>438</v>
      </c>
      <c r="B299" s="10" t="s">
        <v>93</v>
      </c>
      <c r="C299" s="11">
        <v>30</v>
      </c>
      <c r="D299" s="11">
        <v>157</v>
      </c>
      <c r="E299" s="11" t="s">
        <v>273</v>
      </c>
      <c r="F299" s="10">
        <v>9</v>
      </c>
      <c r="G299" s="10">
        <v>35</v>
      </c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</row>
    <row r="300" spans="1:18" ht="15" customHeight="1" x14ac:dyDescent="0.25">
      <c r="A300" s="58" t="s">
        <v>438</v>
      </c>
      <c r="B300" s="10" t="s">
        <v>91</v>
      </c>
      <c r="C300" s="11">
        <v>30</v>
      </c>
      <c r="D300" s="11">
        <v>158</v>
      </c>
      <c r="E300" s="11" t="s">
        <v>511</v>
      </c>
      <c r="F300" s="10">
        <v>23</v>
      </c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</row>
    <row r="301" spans="1:18" ht="15" customHeight="1" x14ac:dyDescent="0.25">
      <c r="A301" s="58" t="s">
        <v>438</v>
      </c>
      <c r="B301" s="10" t="s">
        <v>91</v>
      </c>
      <c r="C301" s="11">
        <v>30</v>
      </c>
      <c r="D301" s="11">
        <v>159</v>
      </c>
      <c r="E301" s="11" t="s">
        <v>512</v>
      </c>
      <c r="F301" s="10">
        <v>24</v>
      </c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</row>
    <row r="302" spans="1:18" ht="15" customHeight="1" x14ac:dyDescent="0.25">
      <c r="A302" s="58" t="s">
        <v>438</v>
      </c>
      <c r="B302" s="10" t="s">
        <v>93</v>
      </c>
      <c r="C302" s="11">
        <v>30</v>
      </c>
      <c r="D302" s="11">
        <v>160</v>
      </c>
      <c r="E302" s="11" t="s">
        <v>288</v>
      </c>
      <c r="F302" s="10">
        <v>10</v>
      </c>
      <c r="G302" s="10">
        <v>36</v>
      </c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</row>
    <row r="303" spans="1:18" ht="15" customHeight="1" x14ac:dyDescent="0.25">
      <c r="A303" s="58" t="s">
        <v>438</v>
      </c>
      <c r="B303" s="10" t="s">
        <v>91</v>
      </c>
      <c r="C303" s="11">
        <v>30</v>
      </c>
      <c r="D303" s="11">
        <v>161</v>
      </c>
      <c r="E303" s="11" t="s">
        <v>513</v>
      </c>
      <c r="F303" s="10">
        <v>18</v>
      </c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</row>
    <row r="304" spans="1:18" ht="15" customHeight="1" x14ac:dyDescent="0.25">
      <c r="A304" s="58" t="s">
        <v>438</v>
      </c>
      <c r="B304" s="10" t="s">
        <v>91</v>
      </c>
      <c r="C304" s="11">
        <v>30</v>
      </c>
      <c r="D304" s="11">
        <v>162</v>
      </c>
      <c r="E304" s="11" t="s">
        <v>514</v>
      </c>
      <c r="F304" s="10">
        <v>26</v>
      </c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</row>
    <row r="305" spans="1:18" ht="15" customHeight="1" x14ac:dyDescent="0.25">
      <c r="A305" s="58" t="s">
        <v>438</v>
      </c>
      <c r="B305" s="10" t="s">
        <v>93</v>
      </c>
      <c r="C305" s="11">
        <v>30</v>
      </c>
      <c r="D305" s="11">
        <v>163</v>
      </c>
      <c r="E305" s="11" t="s">
        <v>301</v>
      </c>
      <c r="F305" s="10">
        <v>11</v>
      </c>
      <c r="G305" s="10">
        <v>37</v>
      </c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</row>
    <row r="306" spans="1:18" x14ac:dyDescent="0.25">
      <c r="A306" s="58" t="s">
        <v>438</v>
      </c>
      <c r="B306" s="10" t="s">
        <v>93</v>
      </c>
      <c r="C306" s="11">
        <v>30</v>
      </c>
      <c r="D306" s="11">
        <v>164</v>
      </c>
      <c r="E306" s="11" t="s">
        <v>311</v>
      </c>
      <c r="F306" s="10">
        <v>12</v>
      </c>
      <c r="G306" s="10">
        <v>38</v>
      </c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</row>
    <row r="307" spans="1:18" x14ac:dyDescent="0.25">
      <c r="A307" s="58" t="s">
        <v>438</v>
      </c>
      <c r="B307" s="10" t="s">
        <v>91</v>
      </c>
      <c r="C307" s="11">
        <v>30</v>
      </c>
      <c r="D307" s="11">
        <v>165</v>
      </c>
      <c r="E307" s="11" t="s">
        <v>515</v>
      </c>
      <c r="F307" s="10">
        <v>27</v>
      </c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</row>
    <row r="308" spans="1:18" x14ac:dyDescent="0.25">
      <c r="A308" s="58" t="s">
        <v>438</v>
      </c>
      <c r="B308" s="10" t="s">
        <v>91</v>
      </c>
      <c r="C308" s="11">
        <v>30</v>
      </c>
      <c r="D308" s="11">
        <v>276</v>
      </c>
      <c r="E308" s="11" t="s">
        <v>339</v>
      </c>
      <c r="F308" s="10">
        <v>22</v>
      </c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</row>
    <row r="309" spans="1:18" ht="15" customHeight="1" x14ac:dyDescent="0.25">
      <c r="A309" s="58" t="s">
        <v>438</v>
      </c>
      <c r="B309" s="10" t="s">
        <v>93</v>
      </c>
      <c r="C309" s="11">
        <v>30</v>
      </c>
      <c r="D309" s="11">
        <v>277</v>
      </c>
      <c r="E309" s="11" t="s">
        <v>322</v>
      </c>
      <c r="F309" s="10">
        <v>13</v>
      </c>
      <c r="G309" s="10">
        <v>50</v>
      </c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</row>
    <row r="310" spans="1:18" ht="15" customHeight="1" x14ac:dyDescent="0.25">
      <c r="A310" s="58" t="s">
        <v>438</v>
      </c>
      <c r="B310" s="10" t="s">
        <v>91</v>
      </c>
      <c r="C310" s="11">
        <v>30</v>
      </c>
      <c r="D310" s="11">
        <v>278</v>
      </c>
      <c r="E310" s="11" t="s">
        <v>344</v>
      </c>
      <c r="F310" s="10">
        <v>23</v>
      </c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</row>
    <row r="311" spans="1:18" ht="15" customHeight="1" x14ac:dyDescent="0.25">
      <c r="A311" s="58" t="s">
        <v>438</v>
      </c>
      <c r="B311" s="10" t="s">
        <v>91</v>
      </c>
      <c r="C311" s="11">
        <v>35</v>
      </c>
      <c r="D311" s="11">
        <v>26</v>
      </c>
      <c r="E311" s="11" t="s">
        <v>350</v>
      </c>
      <c r="F311" s="10">
        <v>38</v>
      </c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</row>
    <row r="312" spans="1:18" ht="15" customHeight="1" x14ac:dyDescent="0.25">
      <c r="A312" s="58" t="s">
        <v>438</v>
      </c>
      <c r="B312" s="10" t="s">
        <v>91</v>
      </c>
      <c r="C312" s="11">
        <v>35</v>
      </c>
      <c r="D312" s="11">
        <v>272</v>
      </c>
      <c r="E312" s="11" t="s">
        <v>356</v>
      </c>
      <c r="F312" s="10">
        <v>21</v>
      </c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</row>
    <row r="313" spans="1:18" ht="15" customHeight="1" x14ac:dyDescent="0.25">
      <c r="A313" s="58" t="s">
        <v>438</v>
      </c>
      <c r="B313" s="10" t="s">
        <v>91</v>
      </c>
      <c r="C313" s="11">
        <v>37</v>
      </c>
      <c r="D313" s="11">
        <v>24</v>
      </c>
      <c r="E313" s="11" t="s">
        <v>285</v>
      </c>
      <c r="F313" s="10">
        <v>10</v>
      </c>
      <c r="G313" s="10"/>
      <c r="H313" s="10"/>
      <c r="I313" s="10" t="s">
        <v>48</v>
      </c>
      <c r="J313" s="10"/>
      <c r="K313" s="10"/>
      <c r="L313" s="10"/>
      <c r="M313" s="10"/>
      <c r="N313" s="10"/>
      <c r="O313" s="10"/>
      <c r="P313" s="10"/>
      <c r="Q313" s="10"/>
      <c r="R313" s="10"/>
    </row>
    <row r="314" spans="1:18" ht="15" customHeight="1" x14ac:dyDescent="0.25">
      <c r="A314" s="58" t="s">
        <v>438</v>
      </c>
      <c r="B314" s="10" t="s">
        <v>91</v>
      </c>
      <c r="C314" s="11">
        <v>37</v>
      </c>
      <c r="D314" s="11">
        <v>55</v>
      </c>
      <c r="E314" s="11" t="s">
        <v>364</v>
      </c>
      <c r="F314" s="10">
        <v>17</v>
      </c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</row>
    <row r="315" spans="1:18" ht="15" customHeight="1" x14ac:dyDescent="0.25">
      <c r="A315" s="58" t="s">
        <v>438</v>
      </c>
      <c r="B315" s="10" t="s">
        <v>91</v>
      </c>
      <c r="C315" s="11">
        <v>37</v>
      </c>
      <c r="D315" s="11">
        <v>170</v>
      </c>
      <c r="E315" s="11" t="s">
        <v>370</v>
      </c>
      <c r="F315" s="10">
        <v>28</v>
      </c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</row>
    <row r="316" spans="1:18" ht="15" customHeight="1" x14ac:dyDescent="0.25">
      <c r="A316" s="58" t="s">
        <v>438</v>
      </c>
      <c r="B316" s="10" t="s">
        <v>93</v>
      </c>
      <c r="C316" s="11">
        <v>40</v>
      </c>
      <c r="D316" s="11">
        <v>42</v>
      </c>
      <c r="E316" s="11" t="s">
        <v>302</v>
      </c>
      <c r="F316" s="10">
        <v>11</v>
      </c>
      <c r="G316" s="10">
        <v>37</v>
      </c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</row>
    <row r="317" spans="1:18" ht="15" customHeight="1" x14ac:dyDescent="0.25">
      <c r="A317" s="58" t="s">
        <v>444</v>
      </c>
      <c r="B317" s="10" t="s">
        <v>110</v>
      </c>
      <c r="C317" s="11">
        <v>40</v>
      </c>
      <c r="D317" s="11">
        <v>46</v>
      </c>
      <c r="E317" s="11" t="s">
        <v>232</v>
      </c>
      <c r="F317" s="10">
        <v>7</v>
      </c>
      <c r="G317" s="10">
        <v>12</v>
      </c>
      <c r="H317" s="10">
        <v>20</v>
      </c>
      <c r="I317" s="10">
        <v>32</v>
      </c>
      <c r="J317" s="10">
        <v>40</v>
      </c>
      <c r="K317" s="10">
        <v>48</v>
      </c>
      <c r="L317" s="10"/>
      <c r="M317" s="10"/>
      <c r="N317" s="10"/>
      <c r="O317" s="10"/>
      <c r="P317" s="10"/>
      <c r="Q317" s="10"/>
      <c r="R317" s="10"/>
    </row>
    <row r="318" spans="1:18" ht="15" customHeight="1" x14ac:dyDescent="0.25">
      <c r="A318" s="58" t="s">
        <v>444</v>
      </c>
      <c r="B318" s="10" t="s">
        <v>110</v>
      </c>
      <c r="C318" s="11">
        <v>40</v>
      </c>
      <c r="D318" s="11">
        <v>47</v>
      </c>
      <c r="E318" s="11" t="s">
        <v>178</v>
      </c>
      <c r="F318" s="10">
        <v>3</v>
      </c>
      <c r="G318" s="10">
        <v>9</v>
      </c>
      <c r="H318" s="10">
        <v>16</v>
      </c>
      <c r="I318" s="10">
        <v>29</v>
      </c>
      <c r="J318" s="10">
        <v>36</v>
      </c>
      <c r="K318" s="10">
        <v>42</v>
      </c>
      <c r="L318" s="10"/>
      <c r="M318" s="10"/>
      <c r="N318" s="10"/>
      <c r="O318" s="10"/>
      <c r="P318" s="10"/>
      <c r="Q318" s="10"/>
      <c r="R318" s="10"/>
    </row>
    <row r="319" spans="1:18" ht="15" customHeight="1" x14ac:dyDescent="0.25">
      <c r="A319" s="58" t="s">
        <v>438</v>
      </c>
      <c r="B319" s="10" t="s">
        <v>91</v>
      </c>
      <c r="C319" s="11">
        <v>40</v>
      </c>
      <c r="D319" s="11">
        <v>58</v>
      </c>
      <c r="E319" s="11" t="s">
        <v>373</v>
      </c>
      <c r="F319" s="10">
        <v>22</v>
      </c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</row>
    <row r="320" spans="1:18" ht="15" customHeight="1" x14ac:dyDescent="0.25">
      <c r="A320" s="58" t="s">
        <v>438</v>
      </c>
      <c r="B320" s="10" t="s">
        <v>91</v>
      </c>
      <c r="C320" s="11">
        <v>45</v>
      </c>
      <c r="D320" s="11">
        <v>173</v>
      </c>
      <c r="E320" s="11" t="s">
        <v>375</v>
      </c>
      <c r="F320" s="10">
        <v>29</v>
      </c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</row>
    <row r="321" spans="1:18" ht="15" customHeight="1" x14ac:dyDescent="0.25">
      <c r="A321" s="58" t="s">
        <v>438</v>
      </c>
      <c r="B321" s="10" t="s">
        <v>91</v>
      </c>
      <c r="C321" s="11">
        <v>45</v>
      </c>
      <c r="D321" s="11">
        <v>174</v>
      </c>
      <c r="E321" s="11" t="s">
        <v>378</v>
      </c>
      <c r="F321" s="10">
        <v>30</v>
      </c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</row>
    <row r="322" spans="1:18" ht="15" customHeight="1" x14ac:dyDescent="0.25">
      <c r="A322" s="58" t="s">
        <v>438</v>
      </c>
      <c r="B322" s="10" t="s">
        <v>100</v>
      </c>
      <c r="C322" s="11">
        <v>45</v>
      </c>
      <c r="D322" s="11">
        <v>185</v>
      </c>
      <c r="E322" s="11" t="s">
        <v>394</v>
      </c>
      <c r="F322" s="10">
        <v>17</v>
      </c>
      <c r="G322" s="12">
        <v>34</v>
      </c>
      <c r="H322" s="12">
        <v>51</v>
      </c>
      <c r="I322" s="10"/>
      <c r="J322" s="10"/>
      <c r="K322" s="10"/>
      <c r="L322" s="10"/>
      <c r="M322" s="10"/>
      <c r="N322" s="10"/>
      <c r="O322" s="10"/>
      <c r="P322" s="10"/>
      <c r="Q322" s="10"/>
      <c r="R322" s="10"/>
    </row>
    <row r="323" spans="1:18" x14ac:dyDescent="0.25">
      <c r="A323" s="58" t="s">
        <v>438</v>
      </c>
      <c r="B323" s="10" t="s">
        <v>96</v>
      </c>
      <c r="C323" s="13">
        <v>45</v>
      </c>
      <c r="D323" s="13">
        <v>186</v>
      </c>
      <c r="E323" s="13" t="s">
        <v>289</v>
      </c>
      <c r="F323" s="5">
        <v>10</v>
      </c>
      <c r="G323" s="5">
        <v>35</v>
      </c>
      <c r="H323" s="5">
        <v>48</v>
      </c>
      <c r="I323" s="6"/>
      <c r="J323" s="6"/>
      <c r="K323" s="6"/>
      <c r="L323" s="6"/>
      <c r="M323" s="6"/>
      <c r="N323" s="6"/>
      <c r="O323" s="6"/>
      <c r="P323" s="6"/>
      <c r="Q323" s="6"/>
      <c r="R323" s="6"/>
    </row>
    <row r="324" spans="1:18" ht="15" customHeight="1" x14ac:dyDescent="0.25">
      <c r="A324" s="58" t="s">
        <v>438</v>
      </c>
      <c r="B324" s="10" t="s">
        <v>93</v>
      </c>
      <c r="C324" s="11">
        <v>45</v>
      </c>
      <c r="D324" s="11">
        <v>187</v>
      </c>
      <c r="E324" s="11" t="s">
        <v>330</v>
      </c>
      <c r="F324" s="10">
        <v>14</v>
      </c>
      <c r="G324" s="12">
        <v>39</v>
      </c>
      <c r="H324" s="12"/>
      <c r="I324" s="10"/>
      <c r="J324" s="10"/>
      <c r="K324" s="10"/>
      <c r="L324" s="10"/>
      <c r="M324" s="10"/>
      <c r="N324" s="10"/>
      <c r="O324" s="10"/>
      <c r="P324" s="10"/>
      <c r="Q324" s="10"/>
      <c r="R324" s="10"/>
    </row>
    <row r="325" spans="1:18" ht="15" customHeight="1" x14ac:dyDescent="0.25">
      <c r="A325" s="58" t="s">
        <v>438</v>
      </c>
      <c r="B325" s="10" t="s">
        <v>96</v>
      </c>
      <c r="C325" s="13">
        <v>45</v>
      </c>
      <c r="D325" s="13">
        <v>188</v>
      </c>
      <c r="E325" s="13" t="s">
        <v>290</v>
      </c>
      <c r="F325" s="5">
        <v>10</v>
      </c>
      <c r="G325" s="5">
        <v>35</v>
      </c>
      <c r="H325" s="5">
        <v>48</v>
      </c>
      <c r="I325" s="6"/>
      <c r="J325" s="6"/>
      <c r="K325" s="6"/>
      <c r="L325" s="6"/>
      <c r="M325" s="6"/>
      <c r="N325" s="6"/>
      <c r="O325" s="6"/>
      <c r="P325" s="6"/>
      <c r="Q325" s="6"/>
      <c r="R325" s="6"/>
    </row>
    <row r="326" spans="1:18" ht="15" customHeight="1" x14ac:dyDescent="0.25">
      <c r="A326" s="58" t="s">
        <v>438</v>
      </c>
      <c r="B326" s="10" t="s">
        <v>96</v>
      </c>
      <c r="C326" s="13">
        <v>45</v>
      </c>
      <c r="D326" s="13">
        <v>189</v>
      </c>
      <c r="E326" s="13" t="s">
        <v>304</v>
      </c>
      <c r="F326" s="5">
        <v>11</v>
      </c>
      <c r="G326" s="5">
        <v>36</v>
      </c>
      <c r="H326" s="5">
        <v>49</v>
      </c>
      <c r="I326" s="6"/>
      <c r="J326" s="6"/>
      <c r="K326" s="6"/>
      <c r="L326" s="6"/>
      <c r="M326" s="6"/>
      <c r="N326" s="6"/>
      <c r="O326" s="6"/>
      <c r="P326" s="6"/>
      <c r="Q326" s="6"/>
      <c r="R326" s="6"/>
    </row>
    <row r="327" spans="1:18" ht="15" customHeight="1" x14ac:dyDescent="0.25">
      <c r="A327" s="58" t="s">
        <v>438</v>
      </c>
      <c r="B327" s="10" t="s">
        <v>91</v>
      </c>
      <c r="C327" s="11">
        <v>60</v>
      </c>
      <c r="D327" s="11">
        <v>68</v>
      </c>
      <c r="E327" s="11" t="s">
        <v>381</v>
      </c>
      <c r="F327" s="10">
        <v>17</v>
      </c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</row>
    <row r="328" spans="1:18" ht="15" customHeight="1" x14ac:dyDescent="0.25">
      <c r="A328" s="58" t="s">
        <v>438</v>
      </c>
      <c r="B328" s="10" t="s">
        <v>100</v>
      </c>
      <c r="C328" s="11">
        <v>60</v>
      </c>
      <c r="D328" s="11">
        <v>69</v>
      </c>
      <c r="E328" s="11" t="s">
        <v>276</v>
      </c>
      <c r="F328" s="10">
        <v>9</v>
      </c>
      <c r="G328" s="10">
        <v>27</v>
      </c>
      <c r="H328" s="10">
        <v>44</v>
      </c>
      <c r="I328" s="10"/>
      <c r="J328" s="10"/>
      <c r="K328" s="10"/>
      <c r="L328" s="10"/>
      <c r="M328" s="10"/>
      <c r="N328" s="10"/>
      <c r="O328" s="10"/>
      <c r="P328" s="10"/>
      <c r="Q328" s="10"/>
      <c r="R328" s="10"/>
    </row>
    <row r="329" spans="1:18" ht="15" customHeight="1" x14ac:dyDescent="0.25">
      <c r="A329" s="58" t="s">
        <v>438</v>
      </c>
      <c r="B329" s="10" t="s">
        <v>91</v>
      </c>
      <c r="C329" s="11">
        <v>60</v>
      </c>
      <c r="D329" s="11">
        <v>70</v>
      </c>
      <c r="E329" s="11" t="s">
        <v>385</v>
      </c>
      <c r="F329" s="10">
        <v>28</v>
      </c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</row>
    <row r="330" spans="1:18" ht="15" customHeight="1" x14ac:dyDescent="0.25">
      <c r="A330" s="58" t="s">
        <v>438</v>
      </c>
      <c r="B330" s="10" t="s">
        <v>93</v>
      </c>
      <c r="C330" s="11">
        <v>60</v>
      </c>
      <c r="D330" s="11">
        <v>71</v>
      </c>
      <c r="E330" s="11" t="s">
        <v>422</v>
      </c>
      <c r="F330" s="10">
        <v>19</v>
      </c>
      <c r="G330" s="10">
        <v>45</v>
      </c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</row>
    <row r="331" spans="1:18" ht="15" customHeight="1" x14ac:dyDescent="0.25">
      <c r="A331" s="58" t="s">
        <v>438</v>
      </c>
      <c r="B331" s="10" t="s">
        <v>93</v>
      </c>
      <c r="C331" s="11">
        <v>60</v>
      </c>
      <c r="D331" s="11">
        <v>72</v>
      </c>
      <c r="E331" s="11" t="s">
        <v>425</v>
      </c>
      <c r="F331" s="10">
        <v>20</v>
      </c>
      <c r="G331" s="10">
        <v>46</v>
      </c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</row>
    <row r="332" spans="1:18" ht="15" customHeight="1" x14ac:dyDescent="0.25">
      <c r="A332" s="58" t="s">
        <v>438</v>
      </c>
      <c r="B332" s="10" t="s">
        <v>91</v>
      </c>
      <c r="C332" s="11">
        <v>60</v>
      </c>
      <c r="D332" s="11">
        <v>73</v>
      </c>
      <c r="E332" s="11" t="s">
        <v>388</v>
      </c>
      <c r="F332" s="10">
        <v>18</v>
      </c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</row>
    <row r="333" spans="1:18" ht="15" customHeight="1" x14ac:dyDescent="0.25">
      <c r="A333" s="58" t="s">
        <v>438</v>
      </c>
      <c r="B333" s="10" t="s">
        <v>91</v>
      </c>
      <c r="C333" s="11">
        <v>60</v>
      </c>
      <c r="D333" s="11">
        <v>74</v>
      </c>
      <c r="E333" s="11" t="s">
        <v>390</v>
      </c>
      <c r="F333" s="10">
        <v>30</v>
      </c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</row>
    <row r="334" spans="1:18" ht="15" customHeight="1" x14ac:dyDescent="0.25">
      <c r="A334" s="58" t="s">
        <v>438</v>
      </c>
      <c r="B334" s="10" t="s">
        <v>91</v>
      </c>
      <c r="C334" s="11">
        <v>60</v>
      </c>
      <c r="D334" s="11">
        <v>78</v>
      </c>
      <c r="E334" s="11" t="s">
        <v>393</v>
      </c>
      <c r="F334" s="10">
        <v>45</v>
      </c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</row>
    <row r="335" spans="1:18" ht="15" customHeight="1" x14ac:dyDescent="0.25">
      <c r="A335" s="58" t="s">
        <v>438</v>
      </c>
      <c r="B335" s="10" t="s">
        <v>91</v>
      </c>
      <c r="C335" s="11">
        <v>60</v>
      </c>
      <c r="D335" s="11">
        <v>80</v>
      </c>
      <c r="E335" s="11" t="s">
        <v>395</v>
      </c>
      <c r="F335" s="10">
        <v>44</v>
      </c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</row>
    <row r="336" spans="1:18" ht="15" customHeight="1" x14ac:dyDescent="0.25">
      <c r="A336" s="58" t="s">
        <v>438</v>
      </c>
      <c r="B336" s="10" t="s">
        <v>100</v>
      </c>
      <c r="C336" s="11">
        <v>60</v>
      </c>
      <c r="D336" s="11">
        <v>81</v>
      </c>
      <c r="E336" s="11" t="s">
        <v>252</v>
      </c>
      <c r="F336" s="10">
        <v>22</v>
      </c>
      <c r="G336" s="10">
        <v>48</v>
      </c>
      <c r="H336" s="10">
        <v>9</v>
      </c>
      <c r="I336" s="10"/>
      <c r="J336" s="10"/>
      <c r="K336" s="10"/>
      <c r="L336" s="10"/>
      <c r="M336" s="10"/>
      <c r="N336" s="10"/>
      <c r="O336" s="10"/>
      <c r="P336" s="10"/>
      <c r="Q336" s="10"/>
      <c r="R336" s="10"/>
    </row>
    <row r="337" spans="1:18" ht="15" customHeight="1" x14ac:dyDescent="0.25">
      <c r="A337" s="58" t="s">
        <v>438</v>
      </c>
      <c r="B337" s="10" t="s">
        <v>91</v>
      </c>
      <c r="C337" s="11">
        <v>60</v>
      </c>
      <c r="D337" s="11">
        <v>88</v>
      </c>
      <c r="E337" s="11" t="s">
        <v>397</v>
      </c>
      <c r="F337" s="10">
        <v>50</v>
      </c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</row>
    <row r="338" spans="1:18" ht="15" customHeight="1" x14ac:dyDescent="0.25">
      <c r="A338" s="58" t="s">
        <v>438</v>
      </c>
      <c r="B338" s="10" t="s">
        <v>91</v>
      </c>
      <c r="C338" s="11">
        <v>60</v>
      </c>
      <c r="D338" s="11">
        <v>93</v>
      </c>
      <c r="E338" s="11" t="s">
        <v>399</v>
      </c>
      <c r="F338" s="10">
        <v>52</v>
      </c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</row>
    <row r="339" spans="1:18" x14ac:dyDescent="0.25">
      <c r="A339" s="58" t="s">
        <v>444</v>
      </c>
      <c r="B339" s="11" t="s">
        <v>54</v>
      </c>
      <c r="C339" s="11">
        <v>66</v>
      </c>
      <c r="D339" s="11">
        <v>183</v>
      </c>
      <c r="E339" s="11" t="s">
        <v>516</v>
      </c>
      <c r="F339" s="10" t="s">
        <v>466</v>
      </c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</row>
    <row r="340" spans="1:18" x14ac:dyDescent="0.25">
      <c r="A340" s="58" t="s">
        <v>444</v>
      </c>
      <c r="B340" s="11" t="s">
        <v>54</v>
      </c>
      <c r="C340" s="11">
        <v>66</v>
      </c>
      <c r="D340" s="11">
        <v>184</v>
      </c>
      <c r="E340" s="11" t="s">
        <v>517</v>
      </c>
      <c r="F340" s="10" t="s">
        <v>466</v>
      </c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</row>
    <row r="341" spans="1:18" x14ac:dyDescent="0.25">
      <c r="A341" s="58" t="s">
        <v>444</v>
      </c>
      <c r="B341" s="11" t="s">
        <v>54</v>
      </c>
      <c r="C341" s="11">
        <v>66</v>
      </c>
      <c r="D341" s="11">
        <v>190</v>
      </c>
      <c r="E341" s="11" t="s">
        <v>518</v>
      </c>
      <c r="F341" s="10" t="s">
        <v>466</v>
      </c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</row>
    <row r="342" spans="1:18" x14ac:dyDescent="0.25">
      <c r="A342" s="58" t="s">
        <v>444</v>
      </c>
      <c r="B342" s="11" t="s">
        <v>54</v>
      </c>
      <c r="C342" s="11">
        <v>66</v>
      </c>
      <c r="D342" s="11">
        <v>293</v>
      </c>
      <c r="E342" s="11" t="s">
        <v>519</v>
      </c>
      <c r="F342" s="10" t="s">
        <v>466</v>
      </c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</row>
    <row r="343" spans="1:18" x14ac:dyDescent="0.25">
      <c r="A343" s="58" t="s">
        <v>444</v>
      </c>
      <c r="B343" s="11" t="s">
        <v>54</v>
      </c>
      <c r="C343" s="11">
        <v>66</v>
      </c>
      <c r="D343" s="12" t="s">
        <v>520</v>
      </c>
      <c r="E343" s="12" t="s">
        <v>521</v>
      </c>
      <c r="F343" s="10" t="s">
        <v>466</v>
      </c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</row>
    <row r="344" spans="1:18" x14ac:dyDescent="0.25">
      <c r="A344" s="58" t="s">
        <v>444</v>
      </c>
      <c r="B344" s="11" t="s">
        <v>54</v>
      </c>
      <c r="C344" s="11">
        <v>66</v>
      </c>
      <c r="D344" s="12" t="s">
        <v>522</v>
      </c>
      <c r="E344" s="12" t="s">
        <v>523</v>
      </c>
      <c r="F344" s="10" t="s">
        <v>466</v>
      </c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</row>
    <row r="345" spans="1:18" x14ac:dyDescent="0.25">
      <c r="A345" s="58" t="s">
        <v>444</v>
      </c>
      <c r="B345" s="11" t="s">
        <v>54</v>
      </c>
      <c r="C345" s="11">
        <v>66</v>
      </c>
      <c r="D345" s="12" t="s">
        <v>524</v>
      </c>
      <c r="E345" s="12" t="s">
        <v>525</v>
      </c>
      <c r="F345" s="10" t="s">
        <v>466</v>
      </c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</row>
    <row r="346" spans="1:18" x14ac:dyDescent="0.25">
      <c r="A346" s="58" t="s">
        <v>444</v>
      </c>
      <c r="B346" s="11" t="s">
        <v>54</v>
      </c>
      <c r="C346" s="11">
        <v>66</v>
      </c>
      <c r="D346" s="12" t="s">
        <v>526</v>
      </c>
      <c r="E346" s="12" t="s">
        <v>527</v>
      </c>
      <c r="F346" s="10" t="s">
        <v>466</v>
      </c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</row>
    <row r="347" spans="1:18" x14ac:dyDescent="0.25">
      <c r="A347" s="58" t="s">
        <v>444</v>
      </c>
      <c r="B347" s="11" t="s">
        <v>54</v>
      </c>
      <c r="C347" s="11">
        <v>66</v>
      </c>
      <c r="D347" s="12" t="s">
        <v>528</v>
      </c>
      <c r="E347" s="12" t="s">
        <v>529</v>
      </c>
      <c r="F347" s="10" t="s">
        <v>466</v>
      </c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</row>
    <row r="348" spans="1:18" x14ac:dyDescent="0.25">
      <c r="A348" s="58" t="s">
        <v>444</v>
      </c>
      <c r="B348" s="11" t="s">
        <v>54</v>
      </c>
      <c r="C348" s="11">
        <v>66</v>
      </c>
      <c r="D348" s="12" t="s">
        <v>530</v>
      </c>
      <c r="E348" s="12" t="s">
        <v>531</v>
      </c>
      <c r="F348" s="10" t="s">
        <v>466</v>
      </c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</row>
    <row r="349" spans="1:18" x14ac:dyDescent="0.25">
      <c r="A349" s="58" t="s">
        <v>444</v>
      </c>
      <c r="B349" s="11" t="s">
        <v>54</v>
      </c>
      <c r="C349" s="11">
        <v>66</v>
      </c>
      <c r="D349" s="12" t="s">
        <v>532</v>
      </c>
      <c r="E349" s="12" t="s">
        <v>533</v>
      </c>
      <c r="F349" s="10" t="s">
        <v>466</v>
      </c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</row>
    <row r="350" spans="1:18" x14ac:dyDescent="0.25">
      <c r="A350" s="58" t="s">
        <v>444</v>
      </c>
      <c r="B350" s="10" t="s">
        <v>54</v>
      </c>
      <c r="C350" s="10">
        <v>66</v>
      </c>
      <c r="D350" s="12" t="s">
        <v>534</v>
      </c>
      <c r="E350" s="12" t="s">
        <v>535</v>
      </c>
      <c r="F350" s="10" t="s">
        <v>468</v>
      </c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"/>
  <sheetViews>
    <sheetView workbookViewId="0">
      <selection activeCell="A3" sqref="A3:Q3"/>
    </sheetView>
  </sheetViews>
  <sheetFormatPr defaultRowHeight="15" x14ac:dyDescent="0.25"/>
  <cols>
    <col min="1" max="1" width="8.5703125" style="4" customWidth="1"/>
    <col min="2" max="2" width="6.7109375" style="4" customWidth="1"/>
    <col min="3" max="3" width="5.5703125" style="4" customWidth="1"/>
    <col min="4" max="4" width="50.7109375" style="4" customWidth="1"/>
    <col min="5" max="5" width="5.7109375" style="4" customWidth="1"/>
    <col min="6" max="7" width="3" style="4" customWidth="1"/>
    <col min="8" max="17" width="2.85546875" style="4" customWidth="1"/>
  </cols>
  <sheetData>
    <row r="1" spans="1:17" ht="26.25" customHeight="1" x14ac:dyDescent="0.25">
      <c r="A1" s="8" t="s">
        <v>435</v>
      </c>
      <c r="B1" s="9" t="s">
        <v>49</v>
      </c>
      <c r="C1" s="9" t="s">
        <v>436</v>
      </c>
      <c r="D1" s="9" t="s">
        <v>51</v>
      </c>
      <c r="E1" s="10" t="s">
        <v>437</v>
      </c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</row>
    <row r="3" spans="1:17" x14ac:dyDescent="0.25">
      <c r="A3" s="43"/>
      <c r="B3" s="44">
        <v>22</v>
      </c>
      <c r="C3" s="44">
        <v>357</v>
      </c>
      <c r="D3" s="45" t="s">
        <v>83</v>
      </c>
      <c r="E3" s="46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2018 Counts</vt:lpstr>
      <vt:lpstr>MASTER SHEET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Joe Vallely</dc:creator>
  <cp:keywords/>
  <dc:description/>
  <cp:lastModifiedBy>Scott Taylor</cp:lastModifiedBy>
  <dcterms:created xsi:type="dcterms:W3CDTF">2017-08-30T23:45:51Z</dcterms:created>
  <dcterms:modified xsi:type="dcterms:W3CDTF">2019-06-11T17:25:21Z</dcterms:modified>
  <cp:category/>
</cp:coreProperties>
</file>